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1055" yWindow="45" windowWidth="10080" windowHeight="7800" tabRatio="1000" firstSheet="3" activeTab="24"/>
  </bookViews>
  <sheets>
    <sheet name="อ1.1" sheetId="31" r:id="rId1"/>
    <sheet name="อ1.2" sheetId="33" r:id="rId2"/>
    <sheet name="อ2.1" sheetId="22" r:id="rId3"/>
    <sheet name="อ2.2" sheetId="23" r:id="rId4"/>
    <sheet name="อ3.1" sheetId="24" r:id="rId5"/>
    <sheet name="อ3.2" sheetId="25" r:id="rId6"/>
    <sheet name="ป1.1" sheetId="26" r:id="rId7"/>
    <sheet name="ป1.2" sheetId="27" r:id="rId8"/>
    <sheet name="ป2.1" sheetId="2" r:id="rId9"/>
    <sheet name="ป2.2" sheetId="3" r:id="rId10"/>
    <sheet name="ป3.1" sheetId="4" r:id="rId11"/>
    <sheet name="ป3.2" sheetId="5" r:id="rId12"/>
    <sheet name="ป4.1" sheetId="6" r:id="rId13"/>
    <sheet name="ป4.2" sheetId="19" r:id="rId14"/>
    <sheet name="ป5.1" sheetId="7" r:id="rId15"/>
    <sheet name="ป5.2" sheetId="8" r:id="rId16"/>
    <sheet name="ป6.1" sheetId="9" r:id="rId17"/>
    <sheet name="ป6.2" sheetId="10" r:id="rId18"/>
    <sheet name="ม1.1" sheetId="11" r:id="rId19"/>
    <sheet name="ม1.2" sheetId="12" r:id="rId20"/>
    <sheet name="ม2.1" sheetId="13" r:id="rId21"/>
    <sheet name="ม2.2" sheetId="14" r:id="rId22"/>
    <sheet name="ม3.1" sheetId="15" r:id="rId23"/>
    <sheet name="ม3.2" sheetId="16" r:id="rId24"/>
    <sheet name="สถิติ" sheetId="21" r:id="rId25"/>
    <sheet name="สถิติ (2)" sheetId="42" r:id="rId26"/>
    <sheet name="เข้าออก" sheetId="35" state="hidden" r:id="rId27"/>
    <sheet name="อนุบาล" sheetId="36" state="veryHidden" r:id="rId28"/>
    <sheet name="ปก" sheetId="37" state="hidden" r:id="rId29"/>
    <sheet name="pอนุบาล" sheetId="38" state="veryHidden" r:id="rId30"/>
    <sheet name="ครู" sheetId="39" state="veryHidden" r:id="rId31"/>
    <sheet name="เลขปชช" sheetId="40" state="veryHidden" r:id="rId32"/>
  </sheets>
  <definedNames>
    <definedName name="_xlnm.Print_Area" localSheetId="29">pอนุบาล!$B$1:$O$25</definedName>
    <definedName name="_xlnm.Print_Area" localSheetId="6">ป1.1!$A$1:$S$36</definedName>
    <definedName name="_xlnm.Print_Area" localSheetId="7">ป1.2!$A$1:$R$35</definedName>
    <definedName name="_xlnm.Print_Area" localSheetId="8">ป2.1!$A$1:$T$37</definedName>
    <definedName name="_xlnm.Print_Area" localSheetId="9">ป2.2!$A$1:$T$36</definedName>
    <definedName name="_xlnm.Print_Area" localSheetId="10">ป3.1!$A$1:$T$38</definedName>
    <definedName name="_xlnm.Print_Area" localSheetId="11">ป3.2!$A$1:$T$38</definedName>
    <definedName name="_xlnm.Print_Area" localSheetId="12">ป4.1!$A$1:$V$40</definedName>
    <definedName name="_xlnm.Print_Area" localSheetId="13">ป4.2!$A$1:$U$42</definedName>
    <definedName name="_xlnm.Print_Area" localSheetId="14">ป5.1!$A$1:$W$43</definedName>
    <definedName name="_xlnm.Print_Area" localSheetId="15">ป5.2!$A$1:$U$39</definedName>
    <definedName name="_xlnm.Print_Area" localSheetId="16">ป6.1!$A$1:$S$34</definedName>
    <definedName name="_xlnm.Print_Area" localSheetId="17">ป6.2!$A$1:$Q$31</definedName>
    <definedName name="_xlnm.Print_Area" localSheetId="28">ปก!$C$1:$C$22</definedName>
    <definedName name="_xlnm.Print_Area" localSheetId="18">ม1.1!$A$1:$U$38</definedName>
    <definedName name="_xlnm.Print_Area" localSheetId="19">ม1.2!$A$1:$U$40</definedName>
    <definedName name="_xlnm.Print_Area" localSheetId="20">ม2.1!$A$1:$R$35</definedName>
    <definedName name="_xlnm.Print_Area" localSheetId="21">ม2.2!$A$1:$R$36</definedName>
    <definedName name="_xlnm.Print_Area" localSheetId="22">ม3.1!$A$1:$R$31</definedName>
    <definedName name="_xlnm.Print_Area" localSheetId="23">ม3.2!$A$1:$R$32</definedName>
    <definedName name="_xlnm.Print_Area" localSheetId="24">สถิติ!$B$1:$N$30</definedName>
    <definedName name="_xlnm.Print_Area" localSheetId="25">'สถิติ (2)'!$B$1:$N$30</definedName>
    <definedName name="_xlnm.Print_Area" localSheetId="0">อ1.1!$A$1:$Q$30</definedName>
    <definedName name="_xlnm.Print_Area" localSheetId="2">อ2.1!$A$1:$Q$35</definedName>
    <definedName name="_xlnm.Print_Area" localSheetId="3">อ2.2!$A$1:$Q$31</definedName>
    <definedName name="_xlnm.Print_Area" localSheetId="4">อ3.1!$A$1:$Q$24</definedName>
    <definedName name="_xlnm.Print_Area" localSheetId="5">อ3.2!$A$1:$Q$25</definedName>
  </definedNames>
  <calcPr calcId="124519"/>
</workbook>
</file>

<file path=xl/calcChain.xml><?xml version="1.0" encoding="utf-8"?>
<calcChain xmlns="http://schemas.openxmlformats.org/spreadsheetml/2006/main">
  <c r="C39" i="7"/>
  <c r="D39"/>
  <c r="C40"/>
  <c r="D40"/>
  <c r="C41"/>
  <c r="D41"/>
  <c r="C42"/>
  <c r="D42"/>
  <c r="D43"/>
  <c r="C43"/>
  <c r="D20" i="13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D6"/>
  <c r="C6"/>
  <c r="R6" i="23" l="1"/>
  <c r="C6" s="1"/>
  <c r="S6"/>
  <c r="R7"/>
  <c r="C7" s="1"/>
  <c r="S7"/>
  <c r="D7" s="1"/>
  <c r="R8"/>
  <c r="C8" s="1"/>
  <c r="S8"/>
  <c r="R9"/>
  <c r="C9" s="1"/>
  <c r="S9"/>
  <c r="R10"/>
  <c r="C10" s="1"/>
  <c r="S10"/>
  <c r="R11"/>
  <c r="C11" s="1"/>
  <c r="S11"/>
  <c r="D11" s="1"/>
  <c r="R12"/>
  <c r="C12" s="1"/>
  <c r="S12"/>
  <c r="R13"/>
  <c r="C13" s="1"/>
  <c r="S13"/>
  <c r="R14"/>
  <c r="C14" s="1"/>
  <c r="S14"/>
  <c r="R15"/>
  <c r="C15" s="1"/>
  <c r="S15"/>
  <c r="D15" s="1"/>
  <c r="R16"/>
  <c r="C16" s="1"/>
  <c r="S16"/>
  <c r="R17"/>
  <c r="C17" s="1"/>
  <c r="S17"/>
  <c r="D17" s="1"/>
  <c r="R18"/>
  <c r="C18" s="1"/>
  <c r="S18"/>
  <c r="R19"/>
  <c r="C19" s="1"/>
  <c r="S19"/>
  <c r="D19" s="1"/>
  <c r="R20"/>
  <c r="C20" s="1"/>
  <c r="S20"/>
  <c r="R21"/>
  <c r="C21" s="1"/>
  <c r="S21"/>
  <c r="D21" s="1"/>
  <c r="R22"/>
  <c r="C22" s="1"/>
  <c r="S22"/>
  <c r="R23"/>
  <c r="C23" s="1"/>
  <c r="S23"/>
  <c r="D23" s="1"/>
  <c r="R24"/>
  <c r="C24" s="1"/>
  <c r="S24"/>
  <c r="R25"/>
  <c r="C25" s="1"/>
  <c r="S25"/>
  <c r="D25" s="1"/>
  <c r="R26"/>
  <c r="C26" s="1"/>
  <c r="S26"/>
  <c r="R27"/>
  <c r="C27" s="1"/>
  <c r="S27"/>
  <c r="D27" s="1"/>
  <c r="R28"/>
  <c r="C28" s="1"/>
  <c r="S28"/>
  <c r="R29"/>
  <c r="C29" s="1"/>
  <c r="S29"/>
  <c r="D29" s="1"/>
  <c r="R30"/>
  <c r="C30" s="1"/>
  <c r="S30"/>
  <c r="R31"/>
  <c r="C31" s="1"/>
  <c r="S31"/>
  <c r="D31" s="1"/>
  <c r="R32"/>
  <c r="C32" s="1"/>
  <c r="S32"/>
  <c r="D32" s="1"/>
  <c r="S33"/>
  <c r="D33" s="1"/>
  <c r="R33"/>
  <c r="C33" s="1"/>
  <c r="G136" i="36"/>
  <c r="G137"/>
  <c r="C6" i="4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O8" i="42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I18" i="21"/>
  <c r="H18"/>
  <c r="C21" i="14"/>
  <c r="D21"/>
  <c r="B30" i="21"/>
  <c r="S7" i="25"/>
  <c r="D7" s="1"/>
  <c r="S8"/>
  <c r="D8" s="1"/>
  <c r="S9"/>
  <c r="D9" s="1"/>
  <c r="S10"/>
  <c r="D10" s="1"/>
  <c r="S11"/>
  <c r="D11" s="1"/>
  <c r="S12"/>
  <c r="D12" s="1"/>
  <c r="S13"/>
  <c r="D13" s="1"/>
  <c r="S14"/>
  <c r="D14" s="1"/>
  <c r="S15"/>
  <c r="D15" s="1"/>
  <c r="S16"/>
  <c r="D16" s="1"/>
  <c r="S17"/>
  <c r="D17" s="1"/>
  <c r="S18"/>
  <c r="D18" s="1"/>
  <c r="S19"/>
  <c r="D19" s="1"/>
  <c r="S20"/>
  <c r="D20" s="1"/>
  <c r="S21"/>
  <c r="D21" s="1"/>
  <c r="S22"/>
  <c r="D22" s="1"/>
  <c r="S23"/>
  <c r="D23" s="1"/>
  <c r="S24"/>
  <c r="D24" s="1"/>
  <c r="S25"/>
  <c r="S6"/>
  <c r="D6" s="1"/>
  <c r="S7" i="24"/>
  <c r="D7" s="1"/>
  <c r="S8"/>
  <c r="D8" s="1"/>
  <c r="S9"/>
  <c r="D9" s="1"/>
  <c r="S10"/>
  <c r="D10" s="1"/>
  <c r="S11"/>
  <c r="D11" s="1"/>
  <c r="S12"/>
  <c r="D12" s="1"/>
  <c r="S13"/>
  <c r="D13" s="1"/>
  <c r="S14"/>
  <c r="D14" s="1"/>
  <c r="S15"/>
  <c r="D15" s="1"/>
  <c r="S16"/>
  <c r="D16" s="1"/>
  <c r="S17"/>
  <c r="D17" s="1"/>
  <c r="S18"/>
  <c r="D18" s="1"/>
  <c r="S19"/>
  <c r="D19" s="1"/>
  <c r="S20"/>
  <c r="D20" s="1"/>
  <c r="S21"/>
  <c r="D21" s="1"/>
  <c r="S22"/>
  <c r="D22" s="1"/>
  <c r="S23"/>
  <c r="D23" s="1"/>
  <c r="S24"/>
  <c r="D24" s="1"/>
  <c r="S6"/>
  <c r="D6" s="1"/>
  <c r="D6" i="23"/>
  <c r="D8"/>
  <c r="D9"/>
  <c r="D10"/>
  <c r="D12"/>
  <c r="D13"/>
  <c r="D14"/>
  <c r="D16"/>
  <c r="D18"/>
  <c r="D20"/>
  <c r="D22"/>
  <c r="D24"/>
  <c r="D26"/>
  <c r="D28"/>
  <c r="D30"/>
  <c r="S7" i="22"/>
  <c r="D7" s="1"/>
  <c r="S8"/>
  <c r="D8" s="1"/>
  <c r="S9"/>
  <c r="D9" s="1"/>
  <c r="S10"/>
  <c r="D10" s="1"/>
  <c r="S11"/>
  <c r="D11" s="1"/>
  <c r="S12"/>
  <c r="D12" s="1"/>
  <c r="S13"/>
  <c r="S14"/>
  <c r="D14" s="1"/>
  <c r="S15"/>
  <c r="D15" s="1"/>
  <c r="S16"/>
  <c r="D16" s="1"/>
  <c r="S17"/>
  <c r="D17" s="1"/>
  <c r="S18"/>
  <c r="D18" s="1"/>
  <c r="S19"/>
  <c r="D19" s="1"/>
  <c r="S20"/>
  <c r="D20" s="1"/>
  <c r="S21"/>
  <c r="D21" s="1"/>
  <c r="S22"/>
  <c r="D22" s="1"/>
  <c r="S23"/>
  <c r="D23" s="1"/>
  <c r="S24"/>
  <c r="D24" s="1"/>
  <c r="S25"/>
  <c r="D25" s="1"/>
  <c r="S26"/>
  <c r="D26" s="1"/>
  <c r="S27"/>
  <c r="D27" s="1"/>
  <c r="S28"/>
  <c r="D28" s="1"/>
  <c r="S29"/>
  <c r="D29" s="1"/>
  <c r="S30"/>
  <c r="D30" s="1"/>
  <c r="S31"/>
  <c r="D31" s="1"/>
  <c r="S32"/>
  <c r="D32" s="1"/>
  <c r="S33"/>
  <c r="D33" s="1"/>
  <c r="S34"/>
  <c r="D34" s="1"/>
  <c r="S35"/>
  <c r="D35" s="1"/>
  <c r="D13"/>
  <c r="S6"/>
  <c r="D6" s="1"/>
  <c r="S7" i="33"/>
  <c r="D7" s="1"/>
  <c r="S8"/>
  <c r="D8" s="1"/>
  <c r="S9"/>
  <c r="D9" s="1"/>
  <c r="S10"/>
  <c r="D10" s="1"/>
  <c r="S11"/>
  <c r="D11" s="1"/>
  <c r="S12"/>
  <c r="D12" s="1"/>
  <c r="S13"/>
  <c r="D13" s="1"/>
  <c r="S14"/>
  <c r="D14" s="1"/>
  <c r="S15"/>
  <c r="D15" s="1"/>
  <c r="S16"/>
  <c r="D16" s="1"/>
  <c r="S17"/>
  <c r="D17" s="1"/>
  <c r="S18"/>
  <c r="D18" s="1"/>
  <c r="S19"/>
  <c r="D19" s="1"/>
  <c r="S20"/>
  <c r="D20" s="1"/>
  <c r="S21"/>
  <c r="D21" s="1"/>
  <c r="S22"/>
  <c r="D22" s="1"/>
  <c r="S23"/>
  <c r="D23" s="1"/>
  <c r="S24"/>
  <c r="D24" s="1"/>
  <c r="S25"/>
  <c r="D25" s="1"/>
  <c r="S26"/>
  <c r="D26" s="1"/>
  <c r="S27"/>
  <c r="D27" s="1"/>
  <c r="S28"/>
  <c r="D28" s="1"/>
  <c r="S29"/>
  <c r="D29" s="1"/>
  <c r="S30"/>
  <c r="D30" s="1"/>
  <c r="S31"/>
  <c r="D31" s="1"/>
  <c r="S6"/>
  <c r="D6" s="1"/>
  <c r="S6" i="31"/>
  <c r="D6" s="1"/>
  <c r="D13" i="15"/>
  <c r="D38" i="5"/>
  <c r="D37"/>
  <c r="C38"/>
  <c r="C37"/>
  <c r="O7" i="42"/>
  <c r="D7" i="1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/>
  <c r="D7" i="15"/>
  <c r="D8"/>
  <c r="D9"/>
  <c r="D10"/>
  <c r="D11"/>
  <c r="D12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D7" i="14"/>
  <c r="D8"/>
  <c r="D9"/>
  <c r="D10"/>
  <c r="D11"/>
  <c r="D12"/>
  <c r="D13"/>
  <c r="D14"/>
  <c r="D15"/>
  <c r="D16"/>
  <c r="D17"/>
  <c r="D18"/>
  <c r="D19"/>
  <c r="D20"/>
  <c r="D22"/>
  <c r="D23"/>
  <c r="D24"/>
  <c r="D25"/>
  <c r="D26"/>
  <c r="D27"/>
  <c r="D28"/>
  <c r="D29"/>
  <c r="D30"/>
  <c r="D31"/>
  <c r="D32"/>
  <c r="D33"/>
  <c r="D34"/>
  <c r="D35"/>
  <c r="D36"/>
  <c r="D6"/>
  <c r="D7" i="1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D7" i="1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6"/>
  <c r="D7" i="10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D7" i="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  <c r="D7" i="8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6"/>
  <c r="D7" i="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6"/>
  <c r="D20" i="19"/>
  <c r="D21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19"/>
  <c r="D7"/>
  <c r="D8"/>
  <c r="D9"/>
  <c r="D10"/>
  <c r="D11"/>
  <c r="D12"/>
  <c r="D13"/>
  <c r="D14"/>
  <c r="D15"/>
  <c r="D16"/>
  <c r="D17"/>
  <c r="D18"/>
  <c r="D6"/>
  <c r="D7" i="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D7" i="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6"/>
  <c r="D7" i="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6"/>
  <c r="D9" i="2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7"/>
  <c r="D8"/>
  <c r="D6"/>
  <c r="D7" i="2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/>
  <c r="G4" i="3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3"/>
  <c r="D11" i="42" s="1"/>
  <c r="I24"/>
  <c r="H24"/>
  <c r="D24"/>
  <c r="C24"/>
  <c r="I23"/>
  <c r="H23"/>
  <c r="D23"/>
  <c r="C23"/>
  <c r="I22"/>
  <c r="H22"/>
  <c r="D22"/>
  <c r="C22"/>
  <c r="I21"/>
  <c r="H21"/>
  <c r="D21"/>
  <c r="C21"/>
  <c r="I20"/>
  <c r="H20"/>
  <c r="D20"/>
  <c r="C20"/>
  <c r="I19"/>
  <c r="H19"/>
  <c r="D19"/>
  <c r="C19"/>
  <c r="I12"/>
  <c r="H12"/>
  <c r="I11"/>
  <c r="H11"/>
  <c r="I10"/>
  <c r="H10"/>
  <c r="I9"/>
  <c r="H9"/>
  <c r="I8"/>
  <c r="H8"/>
  <c r="I7"/>
  <c r="H7"/>
  <c r="H19" i="21"/>
  <c r="C19"/>
  <c r="C18"/>
  <c r="H17"/>
  <c r="C17"/>
  <c r="H16"/>
  <c r="C16"/>
  <c r="H12"/>
  <c r="C12"/>
  <c r="H11"/>
  <c r="C11"/>
  <c r="H10"/>
  <c r="C10"/>
  <c r="H9"/>
  <c r="C9"/>
  <c r="H8"/>
  <c r="C8"/>
  <c r="H7"/>
  <c r="C7"/>
  <c r="H21"/>
  <c r="C21"/>
  <c r="H20"/>
  <c r="C20"/>
  <c r="I19"/>
  <c r="D19"/>
  <c r="D18"/>
  <c r="I17"/>
  <c r="D17"/>
  <c r="I16"/>
  <c r="D16"/>
  <c r="I12"/>
  <c r="D12"/>
  <c r="I11"/>
  <c r="D11"/>
  <c r="I10"/>
  <c r="D10"/>
  <c r="I9"/>
  <c r="D9"/>
  <c r="I8"/>
  <c r="D8"/>
  <c r="I7"/>
  <c r="D7"/>
  <c r="I21"/>
  <c r="D21"/>
  <c r="I20"/>
  <c r="D20"/>
  <c r="S7" i="31"/>
  <c r="D7" s="1"/>
  <c r="S8"/>
  <c r="D8" s="1"/>
  <c r="S9"/>
  <c r="D9" s="1"/>
  <c r="S10"/>
  <c r="D10" s="1"/>
  <c r="S11"/>
  <c r="D11" s="1"/>
  <c r="S12"/>
  <c r="D12" s="1"/>
  <c r="S13"/>
  <c r="D13" s="1"/>
  <c r="S14"/>
  <c r="D14" s="1"/>
  <c r="S15"/>
  <c r="D15" s="1"/>
  <c r="S16"/>
  <c r="D16" s="1"/>
  <c r="S17"/>
  <c r="D17" s="1"/>
  <c r="S18"/>
  <c r="D18" s="1"/>
  <c r="S19"/>
  <c r="D19" s="1"/>
  <c r="S20"/>
  <c r="D20" s="1"/>
  <c r="S21"/>
  <c r="D21" s="1"/>
  <c r="S22"/>
  <c r="D22" s="1"/>
  <c r="S23"/>
  <c r="D23" s="1"/>
  <c r="S24"/>
  <c r="D24" s="1"/>
  <c r="S25"/>
  <c r="D25" s="1"/>
  <c r="T31" i="33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32" i="22"/>
  <c r="T33"/>
  <c r="T34"/>
  <c r="T35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7" i="25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6"/>
  <c r="C7" i="1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6"/>
  <c r="C7" i="15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6"/>
  <c r="C7" i="14"/>
  <c r="C8"/>
  <c r="C9"/>
  <c r="C10"/>
  <c r="C11"/>
  <c r="C12"/>
  <c r="C13"/>
  <c r="C14"/>
  <c r="C15"/>
  <c r="C16"/>
  <c r="C17"/>
  <c r="C18"/>
  <c r="C19"/>
  <c r="C20"/>
  <c r="C22"/>
  <c r="C23"/>
  <c r="C24"/>
  <c r="C25"/>
  <c r="C26"/>
  <c r="C27"/>
  <c r="C28"/>
  <c r="C29"/>
  <c r="C30"/>
  <c r="C31"/>
  <c r="C32"/>
  <c r="C33"/>
  <c r="C34"/>
  <c r="C35"/>
  <c r="C36"/>
  <c r="C6"/>
  <c r="C7" i="12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6"/>
  <c r="C7" i="1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6"/>
  <c r="C7" i="10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6"/>
  <c r="C7" i="9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6"/>
  <c r="C7" i="8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6"/>
  <c r="C7" i="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6"/>
  <c r="C7" i="19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6"/>
  <c r="C7" i="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6"/>
  <c r="C7" i="5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6"/>
  <c r="C7" i="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6"/>
  <c r="C7" i="2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6"/>
  <c r="C7" i="2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6"/>
  <c r="R7" i="25"/>
  <c r="C7" s="1"/>
  <c r="R8"/>
  <c r="C8" s="1"/>
  <c r="R9"/>
  <c r="C9" s="1"/>
  <c r="R10"/>
  <c r="C10" s="1"/>
  <c r="R11"/>
  <c r="C11" s="1"/>
  <c r="R12"/>
  <c r="C12" s="1"/>
  <c r="R13"/>
  <c r="C13" s="1"/>
  <c r="R14"/>
  <c r="C14" s="1"/>
  <c r="R15"/>
  <c r="C15" s="1"/>
  <c r="R16"/>
  <c r="C16" s="1"/>
  <c r="R17"/>
  <c r="C17" s="1"/>
  <c r="R18"/>
  <c r="C18" s="1"/>
  <c r="R19"/>
  <c r="C19" s="1"/>
  <c r="R20"/>
  <c r="C20" s="1"/>
  <c r="R21"/>
  <c r="C21" s="1"/>
  <c r="R22"/>
  <c r="C22" s="1"/>
  <c r="R23"/>
  <c r="C23" s="1"/>
  <c r="R24"/>
  <c r="C24" s="1"/>
  <c r="R25"/>
  <c r="R6"/>
  <c r="C6" s="1"/>
  <c r="R7" i="24"/>
  <c r="C7" s="1"/>
  <c r="R8"/>
  <c r="C8" s="1"/>
  <c r="R9"/>
  <c r="C9" s="1"/>
  <c r="R10"/>
  <c r="C10" s="1"/>
  <c r="R11"/>
  <c r="C11" s="1"/>
  <c r="R12"/>
  <c r="C12" s="1"/>
  <c r="R13"/>
  <c r="C13" s="1"/>
  <c r="R14"/>
  <c r="C14" s="1"/>
  <c r="R15"/>
  <c r="C15" s="1"/>
  <c r="R16"/>
  <c r="C16" s="1"/>
  <c r="R17"/>
  <c r="C17" s="1"/>
  <c r="R18"/>
  <c r="C18" s="1"/>
  <c r="R19"/>
  <c r="C19" s="1"/>
  <c r="R20"/>
  <c r="C20" s="1"/>
  <c r="R21"/>
  <c r="C21" s="1"/>
  <c r="R22"/>
  <c r="C22" s="1"/>
  <c r="R23"/>
  <c r="C23" s="1"/>
  <c r="R24"/>
  <c r="C24" s="1"/>
  <c r="R6"/>
  <c r="C6" s="1"/>
  <c r="R7" i="22"/>
  <c r="C7" s="1"/>
  <c r="R8"/>
  <c r="C8" s="1"/>
  <c r="R9"/>
  <c r="C9" s="1"/>
  <c r="R10"/>
  <c r="C10" s="1"/>
  <c r="R11"/>
  <c r="C11" s="1"/>
  <c r="R12"/>
  <c r="C12" s="1"/>
  <c r="R13"/>
  <c r="C13" s="1"/>
  <c r="R14"/>
  <c r="C14" s="1"/>
  <c r="R15"/>
  <c r="C15" s="1"/>
  <c r="R16"/>
  <c r="C16" s="1"/>
  <c r="R17"/>
  <c r="C17" s="1"/>
  <c r="R18"/>
  <c r="C18" s="1"/>
  <c r="R19"/>
  <c r="C19" s="1"/>
  <c r="R20"/>
  <c r="C20" s="1"/>
  <c r="R21"/>
  <c r="C21" s="1"/>
  <c r="R22"/>
  <c r="C22" s="1"/>
  <c r="R23"/>
  <c r="C23" s="1"/>
  <c r="R24"/>
  <c r="C24" s="1"/>
  <c r="R25"/>
  <c r="C25" s="1"/>
  <c r="R26"/>
  <c r="C26" s="1"/>
  <c r="R27"/>
  <c r="C27" s="1"/>
  <c r="R28"/>
  <c r="C28" s="1"/>
  <c r="R29"/>
  <c r="C29" s="1"/>
  <c r="R30"/>
  <c r="C30" s="1"/>
  <c r="R31"/>
  <c r="C31" s="1"/>
  <c r="R32"/>
  <c r="C32" s="1"/>
  <c r="R33"/>
  <c r="C33" s="1"/>
  <c r="R34"/>
  <c r="C34" s="1"/>
  <c r="R35"/>
  <c r="C35" s="1"/>
  <c r="R6"/>
  <c r="C6" s="1"/>
  <c r="R7" i="33"/>
  <c r="C7" s="1"/>
  <c r="R8"/>
  <c r="C8" s="1"/>
  <c r="R9"/>
  <c r="C9" s="1"/>
  <c r="R10"/>
  <c r="C10" s="1"/>
  <c r="R11"/>
  <c r="C11" s="1"/>
  <c r="R12"/>
  <c r="C12" s="1"/>
  <c r="R13"/>
  <c r="C13" s="1"/>
  <c r="R14"/>
  <c r="C14" s="1"/>
  <c r="R15"/>
  <c r="C15" s="1"/>
  <c r="R16"/>
  <c r="C16" s="1"/>
  <c r="R17"/>
  <c r="C17" s="1"/>
  <c r="R18"/>
  <c r="C18" s="1"/>
  <c r="R19"/>
  <c r="C19" s="1"/>
  <c r="R20"/>
  <c r="C20" s="1"/>
  <c r="R21"/>
  <c r="C21" s="1"/>
  <c r="R22"/>
  <c r="C22" s="1"/>
  <c r="R23"/>
  <c r="C23" s="1"/>
  <c r="R24"/>
  <c r="C24" s="1"/>
  <c r="R25"/>
  <c r="C25" s="1"/>
  <c r="R26"/>
  <c r="C26" s="1"/>
  <c r="R27"/>
  <c r="C27" s="1"/>
  <c r="R28"/>
  <c r="C28" s="1"/>
  <c r="R29"/>
  <c r="C29" s="1"/>
  <c r="R30"/>
  <c r="C30" s="1"/>
  <c r="R31"/>
  <c r="C31" s="1"/>
  <c r="R6"/>
  <c r="C6" s="1"/>
  <c r="R7" i="31"/>
  <c r="C7" s="1"/>
  <c r="R8"/>
  <c r="C8" s="1"/>
  <c r="R9"/>
  <c r="C9" s="1"/>
  <c r="R10"/>
  <c r="C10" s="1"/>
  <c r="R11"/>
  <c r="C11" s="1"/>
  <c r="R12"/>
  <c r="C12" s="1"/>
  <c r="R13"/>
  <c r="C13" s="1"/>
  <c r="R14"/>
  <c r="C14" s="1"/>
  <c r="R15"/>
  <c r="C15" s="1"/>
  <c r="R16"/>
  <c r="C16" s="1"/>
  <c r="R17"/>
  <c r="C17" s="1"/>
  <c r="R18"/>
  <c r="C18" s="1"/>
  <c r="R19"/>
  <c r="C19" s="1"/>
  <c r="R20"/>
  <c r="C20" s="1"/>
  <c r="R21"/>
  <c r="C21" s="1"/>
  <c r="R22"/>
  <c r="C22" s="1"/>
  <c r="R23"/>
  <c r="C23" s="1"/>
  <c r="R24"/>
  <c r="C24" s="1"/>
  <c r="R25"/>
  <c r="C25" s="1"/>
  <c r="R6"/>
  <c r="C6" s="1"/>
  <c r="C15" i="42" l="1"/>
  <c r="C11"/>
  <c r="D7"/>
  <c r="D12"/>
  <c r="D8"/>
  <c r="C7"/>
  <c r="C12"/>
  <c r="C8"/>
  <c r="D13"/>
  <c r="D9"/>
  <c r="C13"/>
  <c r="C9"/>
  <c r="D14"/>
  <c r="D10"/>
  <c r="C14"/>
  <c r="C10"/>
  <c r="D15"/>
  <c r="E15" s="1"/>
  <c r="H22" i="21"/>
  <c r="J10" i="42"/>
  <c r="J24"/>
  <c r="E11"/>
  <c r="E12"/>
  <c r="E9"/>
  <c r="E24"/>
  <c r="E22"/>
  <c r="J8"/>
  <c r="J12"/>
  <c r="J20"/>
  <c r="E7"/>
  <c r="J7"/>
  <c r="E19"/>
  <c r="E20"/>
  <c r="I25"/>
  <c r="J22"/>
  <c r="J19"/>
  <c r="J9"/>
  <c r="J21"/>
  <c r="E23"/>
  <c r="I13"/>
  <c r="D25"/>
  <c r="J11"/>
  <c r="E21"/>
  <c r="J23"/>
  <c r="C25"/>
  <c r="H13"/>
  <c r="H25"/>
  <c r="V3" i="38"/>
  <c r="U3"/>
  <c r="E13" i="42" l="1"/>
  <c r="E8"/>
  <c r="D16"/>
  <c r="G28" s="1"/>
  <c r="E14"/>
  <c r="E10"/>
  <c r="J25"/>
  <c r="C16"/>
  <c r="G27" s="1"/>
  <c r="J13"/>
  <c r="E25"/>
  <c r="B2" i="38"/>
  <c r="H1" i="36"/>
  <c r="H137" l="1"/>
  <c r="H136"/>
  <c r="H138"/>
  <c r="E16" i="42"/>
  <c r="I27"/>
  <c r="H176" i="36"/>
  <c r="H168"/>
  <c r="H160"/>
  <c r="H152"/>
  <c r="H144"/>
  <c r="H177"/>
  <c r="H182"/>
  <c r="H178"/>
  <c r="H174"/>
  <c r="H170"/>
  <c r="H166"/>
  <c r="H162"/>
  <c r="H158"/>
  <c r="H154"/>
  <c r="H150"/>
  <c r="H146"/>
  <c r="H142"/>
  <c r="H180"/>
  <c r="H172"/>
  <c r="H164"/>
  <c r="H156"/>
  <c r="H148"/>
  <c r="H140"/>
  <c r="H181"/>
  <c r="H173"/>
  <c r="H169"/>
  <c r="H165"/>
  <c r="H161"/>
  <c r="H157"/>
  <c r="H153"/>
  <c r="H149"/>
  <c r="H145"/>
  <c r="H141"/>
  <c r="H3"/>
  <c r="H183"/>
  <c r="H179"/>
  <c r="H175"/>
  <c r="H171"/>
  <c r="H167"/>
  <c r="H163"/>
  <c r="H159"/>
  <c r="H155"/>
  <c r="H151"/>
  <c r="H147"/>
  <c r="H143"/>
  <c r="H139"/>
  <c r="A3" i="19"/>
  <c r="A3" i="6"/>
  <c r="A3" i="13"/>
  <c r="A3" i="14"/>
  <c r="A3" i="16"/>
  <c r="A3" i="15"/>
  <c r="A3" i="12"/>
  <c r="A3" i="11"/>
  <c r="A3" i="10"/>
  <c r="A3" i="9"/>
  <c r="A3" i="8"/>
  <c r="A3" i="7"/>
  <c r="A3" i="5"/>
  <c r="A3" i="4"/>
  <c r="A3" i="3"/>
  <c r="A3" i="2"/>
  <c r="A3" i="27"/>
  <c r="H4" i="36" l="1"/>
  <c r="H5" s="1"/>
  <c r="H6" l="1"/>
  <c r="H7" l="1"/>
  <c r="C13" i="21"/>
  <c r="D13"/>
  <c r="J8"/>
  <c r="J7"/>
  <c r="J17"/>
  <c r="J16"/>
  <c r="H8" i="36" l="1"/>
  <c r="H9" l="1"/>
  <c r="I13" i="21"/>
  <c r="H13"/>
  <c r="H11" i="36" l="1"/>
  <c r="H10"/>
  <c r="H12" l="1"/>
  <c r="H13" l="1"/>
  <c r="H14" l="1"/>
  <c r="H15" s="1"/>
  <c r="C22" i="21"/>
  <c r="D22"/>
  <c r="E21"/>
  <c r="H16" i="36" l="1"/>
  <c r="H17" s="1"/>
  <c r="J19" i="21"/>
  <c r="E20"/>
  <c r="E11"/>
  <c r="H18" i="36" l="1"/>
  <c r="J20" i="21"/>
  <c r="J21"/>
  <c r="I22"/>
  <c r="J18"/>
  <c r="G25"/>
  <c r="J12"/>
  <c r="J11"/>
  <c r="J9"/>
  <c r="J10"/>
  <c r="E17"/>
  <c r="E18"/>
  <c r="E19"/>
  <c r="E16"/>
  <c r="E10"/>
  <c r="E12"/>
  <c r="E9"/>
  <c r="E7"/>
  <c r="E8"/>
  <c r="H19" i="36" l="1"/>
  <c r="E13" i="21"/>
  <c r="J22"/>
  <c r="J13"/>
  <c r="E22"/>
  <c r="I25"/>
  <c r="H20" i="36" l="1"/>
  <c r="G26" i="21"/>
  <c r="H21" i="36" l="1"/>
  <c r="H22" l="1"/>
  <c r="H23" s="1"/>
  <c r="H25" l="1"/>
  <c r="H24"/>
  <c r="H26" l="1"/>
  <c r="H27" l="1"/>
  <c r="H28" l="1"/>
  <c r="H29" l="1"/>
  <c r="H31" l="1"/>
  <c r="H30"/>
  <c r="H32" l="1"/>
  <c r="H33" l="1"/>
  <c r="H34" l="1"/>
  <c r="H35" l="1"/>
  <c r="H36" l="1"/>
  <c r="H37" l="1"/>
  <c r="H38"/>
  <c r="H40" l="1"/>
  <c r="H41" s="1"/>
  <c r="H39"/>
  <c r="H42" l="1"/>
  <c r="H44"/>
  <c r="H43"/>
  <c r="H45" l="1"/>
  <c r="H47"/>
  <c r="H46" l="1"/>
  <c r="H48"/>
  <c r="H49" l="1"/>
  <c r="H50" l="1"/>
  <c r="H51" l="1"/>
  <c r="H54" l="1"/>
  <c r="H53"/>
  <c r="H52"/>
  <c r="H55" l="1"/>
  <c r="H56" l="1"/>
  <c r="H57"/>
  <c r="H58"/>
  <c r="H73"/>
  <c r="H74" s="1"/>
  <c r="H75" s="1"/>
  <c r="H76" s="1"/>
  <c r="H77" s="1"/>
  <c r="H78" s="1"/>
  <c r="H59" l="1"/>
  <c r="H79"/>
  <c r="H60" l="1"/>
  <c r="H62"/>
  <c r="H80"/>
  <c r="H81"/>
  <c r="H99"/>
  <c r="H61" l="1"/>
  <c r="H63"/>
  <c r="H65" s="1"/>
  <c r="H64"/>
  <c r="H82"/>
  <c r="H83"/>
  <c r="H100"/>
  <c r="H66" l="1"/>
  <c r="H84"/>
  <c r="H103"/>
  <c r="H104" s="1"/>
  <c r="H105" s="1"/>
  <c r="H101"/>
  <c r="H118"/>
  <c r="H117"/>
  <c r="H67" l="1"/>
  <c r="H85"/>
  <c r="H89"/>
  <c r="H102"/>
  <c r="H106"/>
  <c r="H120"/>
  <c r="H119"/>
  <c r="H68" l="1"/>
  <c r="H69" s="1"/>
  <c r="H70" s="1"/>
  <c r="H71" s="1"/>
  <c r="H72" s="1"/>
  <c r="H86"/>
  <c r="H121"/>
  <c r="H122" s="1"/>
  <c r="H123" s="1"/>
  <c r="H124" s="1"/>
  <c r="H90" l="1"/>
  <c r="H91" s="1"/>
  <c r="H92" s="1"/>
  <c r="H93" s="1"/>
  <c r="H94" s="1"/>
  <c r="H95" s="1"/>
  <c r="H96" s="1"/>
  <c r="H97" s="1"/>
  <c r="H98" s="1"/>
  <c r="H87"/>
  <c r="H88" s="1"/>
  <c r="H107"/>
  <c r="H125"/>
  <c r="H126" s="1"/>
  <c r="H127" s="1"/>
  <c r="H128" s="1"/>
  <c r="H129" s="1"/>
  <c r="H108" l="1"/>
  <c r="H109" s="1"/>
  <c r="H110" l="1"/>
  <c r="H130" l="1"/>
  <c r="H131" s="1"/>
  <c r="H111"/>
  <c r="H112" s="1"/>
  <c r="H132"/>
  <c r="H113" l="1"/>
  <c r="H114" s="1"/>
  <c r="H133"/>
  <c r="H115" l="1"/>
  <c r="H116" s="1"/>
  <c r="H134"/>
  <c r="H135" l="1"/>
  <c r="T3" i="38" s="1"/>
  <c r="E21" s="1"/>
  <c r="D20" l="1"/>
  <c r="E15"/>
  <c r="G23"/>
  <c r="E22"/>
  <c r="F8"/>
  <c r="F13"/>
  <c r="F14"/>
  <c r="E23"/>
  <c r="G13"/>
  <c r="D18"/>
  <c r="C18"/>
  <c r="E5"/>
  <c r="F15"/>
  <c r="C13"/>
  <c r="F25"/>
  <c r="G6"/>
  <c r="C4"/>
  <c r="B4" s="1"/>
  <c r="G11"/>
  <c r="F11"/>
  <c r="F5"/>
  <c r="C23"/>
  <c r="B23" s="1"/>
  <c r="D4"/>
  <c r="D8"/>
  <c r="D24"/>
  <c r="E19"/>
  <c r="F23"/>
  <c r="G21"/>
  <c r="F10"/>
  <c r="C19"/>
  <c r="B19" s="1"/>
  <c r="E4"/>
  <c r="G18"/>
  <c r="G19"/>
  <c r="G17"/>
  <c r="C5"/>
  <c r="D7"/>
  <c r="G12"/>
  <c r="D25"/>
  <c r="C22"/>
  <c r="B22" s="1"/>
  <c r="C12"/>
  <c r="F9"/>
  <c r="C7"/>
  <c r="F20"/>
  <c r="C25"/>
  <c r="B25" s="1"/>
  <c r="F24"/>
  <c r="F16"/>
  <c r="D9"/>
  <c r="C14"/>
  <c r="F17"/>
  <c r="D21"/>
  <c r="C11"/>
  <c r="F4"/>
  <c r="E12"/>
  <c r="D16"/>
  <c r="C6"/>
  <c r="E8"/>
  <c r="E10"/>
  <c r="E18"/>
  <c r="C21"/>
  <c r="B21" s="1"/>
  <c r="E9"/>
  <c r="E11"/>
  <c r="D13"/>
  <c r="E13"/>
  <c r="G8"/>
  <c r="G7"/>
  <c r="G22"/>
  <c r="C9"/>
  <c r="D19"/>
  <c r="E16"/>
  <c r="F6"/>
  <c r="E6"/>
  <c r="G14"/>
  <c r="E24"/>
  <c r="C8"/>
  <c r="B8" s="1"/>
  <c r="E17"/>
  <c r="C15"/>
  <c r="F22"/>
  <c r="D14"/>
  <c r="E20"/>
  <c r="D11"/>
  <c r="G4"/>
  <c r="D23"/>
  <c r="G16"/>
  <c r="C17"/>
  <c r="C20"/>
  <c r="B20" s="1"/>
  <c r="G25"/>
  <c r="F21"/>
  <c r="D6"/>
  <c r="G24"/>
  <c r="C24"/>
  <c r="B24" s="1"/>
  <c r="G9"/>
  <c r="C16"/>
  <c r="D22"/>
  <c r="E25"/>
  <c r="F12"/>
  <c r="D12"/>
  <c r="G10"/>
  <c r="F19"/>
  <c r="D10"/>
  <c r="F7"/>
  <c r="F18"/>
  <c r="E14"/>
  <c r="D15"/>
  <c r="E7"/>
  <c r="D5"/>
  <c r="C10"/>
  <c r="B11" s="1"/>
  <c r="G5"/>
  <c r="G15"/>
  <c r="D17"/>
  <c r="G20"/>
  <c r="B6"/>
  <c r="B5"/>
  <c r="B12"/>
  <c r="B9" l="1"/>
  <c r="B7"/>
  <c r="B10"/>
  <c r="B13"/>
  <c r="B16"/>
  <c r="B14"/>
  <c r="B18"/>
  <c r="B15"/>
  <c r="B17"/>
</calcChain>
</file>

<file path=xl/sharedStrings.xml><?xml version="1.0" encoding="utf-8"?>
<sst xmlns="http://schemas.openxmlformats.org/spreadsheetml/2006/main" count="8074" uniqueCount="1681">
  <si>
    <t>วิเศษดอนหวาย</t>
  </si>
  <si>
    <t>ช่วยประสิทธิ์</t>
  </si>
  <si>
    <t>ดวงมณี</t>
  </si>
  <si>
    <t>ตื้อแก้ว</t>
  </si>
  <si>
    <t>เครือคำ</t>
  </si>
  <si>
    <t>มีเดช</t>
  </si>
  <si>
    <t>คำหน้อย</t>
  </si>
  <si>
    <t>สุ่นเดช</t>
  </si>
  <si>
    <t>หวนหวาน</t>
  </si>
  <si>
    <t xml:space="preserve">ภู่วิเศษคชสาร </t>
  </si>
  <si>
    <t xml:space="preserve">เชื้อเมืองพาน </t>
  </si>
  <si>
    <t xml:space="preserve">ราชคม </t>
  </si>
  <si>
    <t xml:space="preserve">อางี่กู่ </t>
  </si>
  <si>
    <t xml:space="preserve">คำโล้น </t>
  </si>
  <si>
    <t xml:space="preserve">แสงจันทร์ </t>
  </si>
  <si>
    <t xml:space="preserve">พิชัยดี </t>
  </si>
  <si>
    <t xml:space="preserve">นันตา </t>
  </si>
  <si>
    <t xml:space="preserve">ตันเตโช </t>
  </si>
  <si>
    <t xml:space="preserve">ยืนยิ่ง </t>
  </si>
  <si>
    <t xml:space="preserve">จู่รัตนสาร </t>
  </si>
  <si>
    <t>ใจยะสาร</t>
  </si>
  <si>
    <t xml:space="preserve">หน่อแก้วแปง </t>
  </si>
  <si>
    <t xml:space="preserve">ปัญญาทะ </t>
  </si>
  <si>
    <t xml:space="preserve">นวนด้วง </t>
  </si>
  <si>
    <t xml:space="preserve">จันตาอุด </t>
  </si>
  <si>
    <t xml:space="preserve">เมทา </t>
  </si>
  <si>
    <t>มณีรัตน์</t>
  </si>
  <si>
    <t xml:space="preserve">ยะหมื่น </t>
  </si>
  <si>
    <t>ป.1/1</t>
  </si>
  <si>
    <t>บุญเรืองพเนา</t>
  </si>
  <si>
    <t>ทาแกง</t>
  </si>
  <si>
    <t>สุวรรณ์</t>
  </si>
  <si>
    <t>สิทธิปัญญา</t>
  </si>
  <si>
    <t>ป้องศรี</t>
  </si>
  <si>
    <t>แก้วนึก</t>
  </si>
  <si>
    <t>อินทะฐา</t>
  </si>
  <si>
    <t>ตาเรือน</t>
  </si>
  <si>
    <t>แสนคำ</t>
  </si>
  <si>
    <t>คำแก้ว</t>
  </si>
  <si>
    <t xml:space="preserve">เต้ </t>
  </si>
  <si>
    <t xml:space="preserve">สีเขียว </t>
  </si>
  <si>
    <t xml:space="preserve">เชื้อเมืองพาน  </t>
  </si>
  <si>
    <t xml:space="preserve">อำพรสุวรรณ์ </t>
  </si>
  <si>
    <t xml:space="preserve">อาหยิ </t>
  </si>
  <si>
    <t xml:space="preserve">บรรทรงกิจ </t>
  </si>
  <si>
    <t xml:space="preserve">ธรรมสอน </t>
  </si>
  <si>
    <t xml:space="preserve">อุ่นฟอง </t>
  </si>
  <si>
    <t xml:space="preserve">พรมข่าย </t>
  </si>
  <si>
    <t xml:space="preserve">สุกรณ์ </t>
  </si>
  <si>
    <t xml:space="preserve">บุญเรือง </t>
  </si>
  <si>
    <t xml:space="preserve">ศิวพิทักษ์สวัสดิ์ </t>
  </si>
  <si>
    <t xml:space="preserve">เจริญผล </t>
  </si>
  <si>
    <t xml:space="preserve">วรรณจักร </t>
  </si>
  <si>
    <t xml:space="preserve">ทาเบ้า </t>
  </si>
  <si>
    <t xml:space="preserve">มุ่งเจริญ </t>
  </si>
  <si>
    <t xml:space="preserve">พรรณโภชน์ </t>
  </si>
  <si>
    <t xml:space="preserve">ใจหล้า </t>
  </si>
  <si>
    <t xml:space="preserve">วงค์ตะวัน </t>
  </si>
  <si>
    <t>ป.1/2</t>
  </si>
  <si>
    <t>ดวงแดง</t>
  </si>
  <si>
    <t>หมั่นเหมาะ</t>
  </si>
  <si>
    <t>นพพิญช์กุลกิจ</t>
  </si>
  <si>
    <t>กาวี</t>
  </si>
  <si>
    <t>แสนขัติ</t>
  </si>
  <si>
    <t>พิธาคุณาธร</t>
  </si>
  <si>
    <t>ทรัพย์อุดม</t>
  </si>
  <si>
    <t>เจนณรงค์</t>
  </si>
  <si>
    <t>สายเมือง</t>
  </si>
  <si>
    <t>ศักดิ์สูง</t>
  </si>
  <si>
    <t>คำมูล</t>
  </si>
  <si>
    <t>เฌอมือ</t>
  </si>
  <si>
    <t>สิงห์แก้ว</t>
  </si>
  <si>
    <t>วงค์ธิดาธร</t>
  </si>
  <si>
    <t>บุญมารัตน์หิรัญ</t>
  </si>
  <si>
    <t>สุวรรณจุณี</t>
  </si>
  <si>
    <t>มั่นกลิ่น</t>
  </si>
  <si>
    <t>อดิศรสุวรรณ</t>
  </si>
  <si>
    <t>เทพคำใต้</t>
  </si>
  <si>
    <t>ชญานินรุ่งโรจน์</t>
  </si>
  <si>
    <t>ใจมาลัย</t>
  </si>
  <si>
    <t>จันทร์กาศ</t>
  </si>
  <si>
    <t>เชี้อเมืองพาน</t>
  </si>
  <si>
    <t>ปริญญา</t>
  </si>
  <si>
    <t>ฉัตร์หลวง</t>
  </si>
  <si>
    <t>ศรีออน</t>
  </si>
  <si>
    <t>เชื้อเมืองพาน</t>
  </si>
  <si>
    <t>สนจุ้ย</t>
  </si>
  <si>
    <t>อยู่ศรี</t>
  </si>
  <si>
    <t>ป.2/1</t>
  </si>
  <si>
    <t>อินถา</t>
  </si>
  <si>
    <t>เยมอ</t>
  </si>
  <si>
    <t>อินตะรัตน์</t>
  </si>
  <si>
    <t>ศรีสม</t>
  </si>
  <si>
    <t>โอตะเเปง</t>
  </si>
  <si>
    <t>ก้อนแก้ว</t>
  </si>
  <si>
    <t>จอมแก้ว</t>
  </si>
  <si>
    <t>บุญตัน</t>
  </si>
  <si>
    <t>พัวศิริประภา</t>
  </si>
  <si>
    <t>อาจผึ่ง</t>
  </si>
  <si>
    <t>ยูลึ</t>
  </si>
  <si>
    <t>แซ่แต้</t>
  </si>
  <si>
    <t>ใจแก้ว</t>
  </si>
  <si>
    <t>สายธิ</t>
  </si>
  <si>
    <t>ตาสาย</t>
  </si>
  <si>
    <t>ท้าวกันทา</t>
  </si>
  <si>
    <t>จันบุญธรรม</t>
  </si>
  <si>
    <t>หมุดป้อ</t>
  </si>
  <si>
    <t>กองยักษี</t>
  </si>
  <si>
    <t>ใจหล้า</t>
  </si>
  <si>
    <t>อวดสุข</t>
  </si>
  <si>
    <t>วงศ์คม</t>
  </si>
  <si>
    <t>ยมภา</t>
  </si>
  <si>
    <t>สิงห์คะนัน</t>
  </si>
  <si>
    <t>ป.2/2</t>
  </si>
  <si>
    <t>ป.3/1</t>
  </si>
  <si>
    <t>เกษมสุข</t>
  </si>
  <si>
    <t>ชัยแสน</t>
  </si>
  <si>
    <t>ยาวิลาศ</t>
  </si>
  <si>
    <t>คำภูมี</t>
  </si>
  <si>
    <t>ก๋าวิตา</t>
  </si>
  <si>
    <t>เกตุมักษ์</t>
  </si>
  <si>
    <t>ภูมิพานทอง</t>
  </si>
  <si>
    <t>อางี่กู่</t>
  </si>
  <si>
    <t>ยะหมื่น</t>
  </si>
  <si>
    <t>สามัคคี</t>
  </si>
  <si>
    <t>เครือพรมมา</t>
  </si>
  <si>
    <t>สิทธิชัยวงศ์</t>
  </si>
  <si>
    <t>อินทร์แปง</t>
  </si>
  <si>
    <t>สุรินทร์ชัย</t>
  </si>
  <si>
    <t>พลเยี่ยม</t>
  </si>
  <si>
    <t>คะอูป</t>
  </si>
  <si>
    <t>ปูแปง</t>
  </si>
  <si>
    <t>แซ่งุ่ย</t>
  </si>
  <si>
    <t>ใจมาลา</t>
  </si>
  <si>
    <t>กิตติสมร</t>
  </si>
  <si>
    <t>มาลาโรจน์</t>
  </si>
  <si>
    <t>แลสันกลาง</t>
  </si>
  <si>
    <t>ยิ้มเยื้อน</t>
  </si>
  <si>
    <t>มาจักร์</t>
  </si>
  <si>
    <t>สีสัน</t>
  </si>
  <si>
    <t>บุตรทอง</t>
  </si>
  <si>
    <t>ป.3/2</t>
  </si>
  <si>
    <t>อ้ายมล</t>
  </si>
  <si>
    <t>คล้ายจิตรมย์</t>
  </si>
  <si>
    <t>หน่อเมือง</t>
  </si>
  <si>
    <t>ชุมภู</t>
  </si>
  <si>
    <t>อ้ายแสง</t>
  </si>
  <si>
    <t>ตาแก้ว</t>
  </si>
  <si>
    <t>อินสวน</t>
  </si>
  <si>
    <t>อินทร์ใจ</t>
  </si>
  <si>
    <t>เทพวงค์</t>
  </si>
  <si>
    <t>จันทร์ต๊ะ</t>
  </si>
  <si>
    <t>สมรัตน์</t>
  </si>
  <si>
    <t>นันใจ</t>
  </si>
  <si>
    <t>โยสุยะ</t>
  </si>
  <si>
    <t>มะโนพงษ์</t>
  </si>
  <si>
    <t>อุดใจ</t>
  </si>
  <si>
    <t>วิไล</t>
  </si>
  <si>
    <t>ตายานะ</t>
  </si>
  <si>
    <t>ดวงสุข</t>
  </si>
  <si>
    <t>มั่นเหมาะ</t>
  </si>
  <si>
    <t>คำปาเชื้อ</t>
  </si>
  <si>
    <t>แสนสนิท</t>
  </si>
  <si>
    <t>เจริญสุข</t>
  </si>
  <si>
    <t>แก้วศรี</t>
  </si>
  <si>
    <t>ศิริคำน้อย</t>
  </si>
  <si>
    <t>อาตะมา</t>
  </si>
  <si>
    <t>ลาดคม</t>
  </si>
  <si>
    <t>ยาวิชัย</t>
  </si>
  <si>
    <t>ป.4/1</t>
  </si>
  <si>
    <t>มัฆวาฬ</t>
  </si>
  <si>
    <t>วงค์ขาว</t>
  </si>
  <si>
    <t>กวาวสิบสาม</t>
  </si>
  <si>
    <t>แก้วนา</t>
  </si>
  <si>
    <t>พูนทะวัด</t>
  </si>
  <si>
    <t>ทาซาว</t>
  </si>
  <si>
    <t>บูรณะกิติ</t>
  </si>
  <si>
    <t>สีเขียว</t>
  </si>
  <si>
    <t>เรือนเขียว</t>
  </si>
  <si>
    <t>เดชกล้า</t>
  </si>
  <si>
    <t>สระทองเคน</t>
  </si>
  <si>
    <t>นภาลัย</t>
  </si>
  <si>
    <t>เรือนคำจันทร์</t>
  </si>
  <si>
    <t>ก๋ายศ</t>
  </si>
  <si>
    <t>วงศ์ธิดาธร</t>
  </si>
  <si>
    <t>ประกาสิทธิ์</t>
  </si>
  <si>
    <t>เพชรสว่าง</t>
  </si>
  <si>
    <t>คำปวน</t>
  </si>
  <si>
    <t>กุณาเลย</t>
  </si>
  <si>
    <t>แสนศิริ</t>
  </si>
  <si>
    <t>ปวนคำ</t>
  </si>
  <si>
    <t>อภิสุทธิพงษากุล</t>
  </si>
  <si>
    <t>ญาติมาก</t>
  </si>
  <si>
    <t>ชัยเหล็ก</t>
  </si>
  <si>
    <t>พุดซื่อ</t>
  </si>
  <si>
    <t>สีสุวิน</t>
  </si>
  <si>
    <t>ศีวิจัยนวน</t>
  </si>
  <si>
    <t>กันทิยะ</t>
  </si>
  <si>
    <t>ป.4/2</t>
  </si>
  <si>
    <t>น้ำใจดี</t>
  </si>
  <si>
    <t>อินทร์วงศ์</t>
  </si>
  <si>
    <t>สิงห์คำ</t>
  </si>
  <si>
    <t>สมบุญนา</t>
  </si>
  <si>
    <t>สุขภิญโญ</t>
  </si>
  <si>
    <t>งามพริ้ง</t>
  </si>
  <si>
    <t>สุภากูล</t>
  </si>
  <si>
    <t>นามฟู</t>
  </si>
  <si>
    <t>อินทำ</t>
  </si>
  <si>
    <t>อินทร์พิทักษ์</t>
  </si>
  <si>
    <t>สุวรรณยาน</t>
  </si>
  <si>
    <t>ลือชัย</t>
  </si>
  <si>
    <t>ตุ่นสีใส</t>
  </si>
  <si>
    <t>จันสีลา</t>
  </si>
  <si>
    <t>ทินภัทร</t>
  </si>
  <si>
    <t>ทิพย์ศรีบุตร</t>
  </si>
  <si>
    <t>เตชะ</t>
  </si>
  <si>
    <t>ใจปาละ</t>
  </si>
  <si>
    <t>ใจการ</t>
  </si>
  <si>
    <t>ตื้อหล้า</t>
  </si>
  <si>
    <t>หมอกมืด</t>
  </si>
  <si>
    <t>ป.5/1</t>
  </si>
  <si>
    <t>รักดิน</t>
  </si>
  <si>
    <t>ศิวพิทักษ์สวัสดิ์</t>
  </si>
  <si>
    <t>วิชัยพรม</t>
  </si>
  <si>
    <t>อังษานาม</t>
  </si>
  <si>
    <t>พรมวัง</t>
  </si>
  <si>
    <t>ฮุย</t>
  </si>
  <si>
    <t>ผาละพรม</t>
  </si>
  <si>
    <t>อุสาห์</t>
  </si>
  <si>
    <t>เดขสำเภา</t>
  </si>
  <si>
    <t>ปินตา</t>
  </si>
  <si>
    <t>เฟรชคูล</t>
  </si>
  <si>
    <t>อ้ายดวง</t>
  </si>
  <si>
    <t>ใจหลัก</t>
  </si>
  <si>
    <t>คำพร</t>
  </si>
  <si>
    <t>อุโมงค์</t>
  </si>
  <si>
    <t>นามธรรม</t>
  </si>
  <si>
    <t>สายเสียง</t>
  </si>
  <si>
    <t>เจริญเมือง</t>
  </si>
  <si>
    <t>แสงสอน</t>
  </si>
  <si>
    <t>ยิ้มพราย</t>
  </si>
  <si>
    <t>ชูศรีวาส์น</t>
  </si>
  <si>
    <t>แก้วอ้าย</t>
  </si>
  <si>
    <t>ป.5/2</t>
  </si>
  <si>
    <t>หอมทั่ว</t>
  </si>
  <si>
    <t>นนทรีย์</t>
  </si>
  <si>
    <t>เสมสี</t>
  </si>
  <si>
    <t>จุมปูป้อ</t>
  </si>
  <si>
    <t>บุตรชา</t>
  </si>
  <si>
    <t>วงค์ลังกา</t>
  </si>
  <si>
    <t>ฉัตรหลวง</t>
  </si>
  <si>
    <t>อุดเอ้ย</t>
  </si>
  <si>
    <t>นันตา</t>
  </si>
  <si>
    <t>พันสถา</t>
  </si>
  <si>
    <t>อานุนามัง</t>
  </si>
  <si>
    <t>เป็งเฟย</t>
  </si>
  <si>
    <t>ติดรักษ์</t>
  </si>
  <si>
    <t>ราชคม</t>
  </si>
  <si>
    <t>วงศ์อนันต์</t>
  </si>
  <si>
    <t>ขุนทอง</t>
  </si>
  <si>
    <t>อรุณมาตย์</t>
  </si>
  <si>
    <t>สมยาราช</t>
  </si>
  <si>
    <t>ป.6/1</t>
  </si>
  <si>
    <t>วิชัย</t>
  </si>
  <si>
    <t>ร่องคำ</t>
  </si>
  <si>
    <t>สุภาวรรณ์</t>
  </si>
  <si>
    <t>วงค์คม</t>
  </si>
  <si>
    <t>ปวนติ๊บ</t>
  </si>
  <si>
    <t>ชื่องาม</t>
  </si>
  <si>
    <t>ตาคำ</t>
  </si>
  <si>
    <t>กันทะวงค์</t>
  </si>
  <si>
    <t>ทรายหมอ</t>
  </si>
  <si>
    <t>แสนหลง</t>
  </si>
  <si>
    <t>ปัญญาทะ</t>
  </si>
  <si>
    <t>เขื่อนคำ</t>
  </si>
  <si>
    <t>เตจา</t>
  </si>
  <si>
    <t>ชาญภูเขียว</t>
  </si>
  <si>
    <t>จุมปู</t>
  </si>
  <si>
    <t>หุ่นดี</t>
  </si>
  <si>
    <t>อ้ายม่าน</t>
  </si>
  <si>
    <t>ป.6/2</t>
  </si>
  <si>
    <t>คำภีระกิจ</t>
  </si>
  <si>
    <t>กาวิละ</t>
  </si>
  <si>
    <t>กันธิยะ</t>
  </si>
  <si>
    <t>ทานวน</t>
  </si>
  <si>
    <t>สาสวัสดิ์</t>
  </si>
  <si>
    <t>กิจสุภา</t>
  </si>
  <si>
    <t>บุญมาเกี๋ยง</t>
  </si>
  <si>
    <t>อินทจักร</t>
  </si>
  <si>
    <t>ปินตาสุข</t>
  </si>
  <si>
    <t>ปิ่นแก้ว</t>
  </si>
  <si>
    <t>ธรรมเสน</t>
  </si>
  <si>
    <t>แสงคำ</t>
  </si>
  <si>
    <t>ตุ้มเเก้ว</t>
  </si>
  <si>
    <t>แตนศรี</t>
  </si>
  <si>
    <t>รุ่งเรือง</t>
  </si>
  <si>
    <t>เมาลี</t>
  </si>
  <si>
    <t>ปัดชาเขียว</t>
  </si>
  <si>
    <t>ขวัญวิเศษ</t>
  </si>
  <si>
    <t>เรือนออน</t>
  </si>
  <si>
    <t>ม.1/1</t>
  </si>
  <si>
    <t>บุญศรารักษพงศ์</t>
  </si>
  <si>
    <t>ใจเตจ๊ะ</t>
  </si>
  <si>
    <t>จันสะนาด</t>
  </si>
  <si>
    <t>หนูแก้ว</t>
  </si>
  <si>
    <t>บุตรตา</t>
  </si>
  <si>
    <t>ใจยปอน</t>
  </si>
  <si>
    <t>ไกรเพชร</t>
  </si>
  <si>
    <t>ปะหนัน</t>
  </si>
  <si>
    <t>ซุ้นกิ้ม</t>
  </si>
  <si>
    <t>ศิริวรรณา</t>
  </si>
  <si>
    <t>ก๋าใจ</t>
  </si>
  <si>
    <t>ใจสม</t>
  </si>
  <si>
    <t>คำลือชัย</t>
  </si>
  <si>
    <t>บุญทอง</t>
  </si>
  <si>
    <t>ผุดผ่อง</t>
  </si>
  <si>
    <t>มาใจ</t>
  </si>
  <si>
    <t>เชียงพรหมมา</t>
  </si>
  <si>
    <t>เตจ๊ะน้อย</t>
  </si>
  <si>
    <t>อุปละ</t>
  </si>
  <si>
    <t>คำจันทร์</t>
  </si>
  <si>
    <t>โพธิเลิศ</t>
  </si>
  <si>
    <t>ตั๋นใจ</t>
  </si>
  <si>
    <t>สีลาออน</t>
  </si>
  <si>
    <t>คงเกิด</t>
  </si>
  <si>
    <t>ทะนะ</t>
  </si>
  <si>
    <t>อกใจ</t>
  </si>
  <si>
    <t>ม.1/2</t>
  </si>
  <si>
    <t>แนบพลกรัง</t>
  </si>
  <si>
    <t>โพธิคำ</t>
  </si>
  <si>
    <t>แปงราช</t>
  </si>
  <si>
    <t>พรหมปาลิต</t>
  </si>
  <si>
    <t>หมื่นตื้อ</t>
  </si>
  <si>
    <t>ศรีตา</t>
  </si>
  <si>
    <t>กาแก้ว</t>
  </si>
  <si>
    <t>ใจยะสุข</t>
  </si>
  <si>
    <t>สอนใจ</t>
  </si>
  <si>
    <t>ญาณะอุโมงค์</t>
  </si>
  <si>
    <t>ไชยสมบัติ</t>
  </si>
  <si>
    <t>มีทรัพย์</t>
  </si>
  <si>
    <t>เทพนิล</t>
  </si>
  <si>
    <t>ใจยา</t>
  </si>
  <si>
    <t>บุญสุข</t>
  </si>
  <si>
    <t>วงค์จันทร์เสือ</t>
  </si>
  <si>
    <t>ปวงคำ</t>
  </si>
  <si>
    <t>กมลชิตร</t>
  </si>
  <si>
    <t>ประเสริฐ</t>
  </si>
  <si>
    <t>ฝั้นตื้อ</t>
  </si>
  <si>
    <t>ม.2/1</t>
  </si>
  <si>
    <t>ลือไชย</t>
  </si>
  <si>
    <t>ตั๋นเปี้ย</t>
  </si>
  <si>
    <t>ตายืน</t>
  </si>
  <si>
    <t>ปารมี</t>
  </si>
  <si>
    <t>คิดตั้น</t>
  </si>
  <si>
    <t>สิงห์จันทร์</t>
  </si>
  <si>
    <t>สุวรรณการ</t>
  </si>
  <si>
    <t>กาไชยวงค์</t>
  </si>
  <si>
    <t>กุเลา</t>
  </si>
  <si>
    <t>สายอรุณ</t>
  </si>
  <si>
    <t>ตันเขียว</t>
  </si>
  <si>
    <t>ฮอมติ</t>
  </si>
  <si>
    <t>ฟูแสง</t>
  </si>
  <si>
    <t>ภัครเมธี</t>
  </si>
  <si>
    <t>มีจันที</t>
  </si>
  <si>
    <t>เลิศอารีกร</t>
  </si>
  <si>
    <t>ม.2/2</t>
  </si>
  <si>
    <t>อุปชา</t>
  </si>
  <si>
    <t>ม.3/1</t>
  </si>
  <si>
    <t>ม.3/2</t>
  </si>
  <si>
    <t>ภานุพันธ์</t>
  </si>
  <si>
    <t>ภควุฒิ</t>
  </si>
  <si>
    <t>ภาณุวิชญ์</t>
  </si>
  <si>
    <t>ภานุเดช</t>
  </si>
  <si>
    <t>กัญญาภัค</t>
  </si>
  <si>
    <t>เกศินี</t>
  </si>
  <si>
    <t>ณัฐนิชา</t>
  </si>
  <si>
    <t>ปุญญาพร</t>
  </si>
  <si>
    <t>พลอยปภัส</t>
  </si>
  <si>
    <t>สิริยา</t>
  </si>
  <si>
    <t>อภิญญา</t>
  </si>
  <si>
    <t>อาทิตย์</t>
  </si>
  <si>
    <t>สิทธินนท์</t>
  </si>
  <si>
    <t>ภัทรพล</t>
  </si>
  <si>
    <t>ภคิน</t>
  </si>
  <si>
    <t>จารุเดช</t>
  </si>
  <si>
    <t>อนันดา</t>
  </si>
  <si>
    <t>ธีรภัทร</t>
  </si>
  <si>
    <t>ธนบูรณ์</t>
  </si>
  <si>
    <t>ประภาสิริ</t>
  </si>
  <si>
    <t>พรรษมล</t>
  </si>
  <si>
    <t>กัลยกร</t>
  </si>
  <si>
    <t>นิภาพร</t>
  </si>
  <si>
    <t>อินทิรา</t>
  </si>
  <si>
    <t>วรสิริ</t>
  </si>
  <si>
    <t>ภัณฑิรา</t>
  </si>
  <si>
    <t>กวินธิดา</t>
  </si>
  <si>
    <t>ชยานันต์</t>
  </si>
  <si>
    <t>ภัทรวดี</t>
  </si>
  <si>
    <t>ธนากฤต</t>
  </si>
  <si>
    <t>กฤตนัย</t>
  </si>
  <si>
    <t>ณัฐกรณ์</t>
  </si>
  <si>
    <t>พิชิตชัย</t>
  </si>
  <si>
    <t>กุลปรียา</t>
  </si>
  <si>
    <t>เขมภัสสร์</t>
  </si>
  <si>
    <t>ณัฐชยา</t>
  </si>
  <si>
    <t>พิชญธิดา</t>
  </si>
  <si>
    <t>สุพรรษา</t>
  </si>
  <si>
    <t>จินเก็ท</t>
  </si>
  <si>
    <t>ณกรณ์</t>
  </si>
  <si>
    <t>สุรเชษฐ์</t>
  </si>
  <si>
    <t>ชญานนท์</t>
  </si>
  <si>
    <t>ณัฐพล</t>
  </si>
  <si>
    <t>พงศธร</t>
  </si>
  <si>
    <t>ศักดิ์รินทร์</t>
  </si>
  <si>
    <t>ก้องภพ</t>
  </si>
  <si>
    <t>ปัญญา</t>
  </si>
  <si>
    <t>ศุภโชติ</t>
  </si>
  <si>
    <t>กัญพิชชา</t>
  </si>
  <si>
    <t>กัญญาณัฐ</t>
  </si>
  <si>
    <t>กัลยรัตน์</t>
  </si>
  <si>
    <t>พิมพัฒน์</t>
  </si>
  <si>
    <t>ปวริศ</t>
  </si>
  <si>
    <t>ณัฏฐณิชา</t>
  </si>
  <si>
    <t>ณิภารัตน์</t>
  </si>
  <si>
    <t>อภิเชษฐ์</t>
  </si>
  <si>
    <t>รวีโรจน์</t>
  </si>
  <si>
    <t>นิชคุณ</t>
  </si>
  <si>
    <t>อดิศร</t>
  </si>
  <si>
    <t>วัชรวัฒน์</t>
  </si>
  <si>
    <t>เดชาวัฒน์</t>
  </si>
  <si>
    <t>สพัชญา</t>
  </si>
  <si>
    <t>เหมือนฝัน</t>
  </si>
  <si>
    <t>อรชัญญา</t>
  </si>
  <si>
    <t>อรนิภา</t>
  </si>
  <si>
    <t>ธิดารัตน์</t>
  </si>
  <si>
    <t>อธิชนัน</t>
  </si>
  <si>
    <t>คุณันยา</t>
  </si>
  <si>
    <t>กาณจ์ชณิฐ</t>
  </si>
  <si>
    <t>พรกนก</t>
  </si>
  <si>
    <t>มณีนุช</t>
  </si>
  <si>
    <t>กฤษณา</t>
  </si>
  <si>
    <t>จักรวุฒิ</t>
  </si>
  <si>
    <t>พัชรพล</t>
  </si>
  <si>
    <t>ธนภัทร์</t>
  </si>
  <si>
    <t>ศุกลวัฒน์</t>
  </si>
  <si>
    <t>ธนภูมิ</t>
  </si>
  <si>
    <t>บัวบูชา</t>
  </si>
  <si>
    <t>วรรณลักษณ์</t>
  </si>
  <si>
    <t>เปมิกา</t>
  </si>
  <si>
    <t>ณัฐณิชา</t>
  </si>
  <si>
    <t>ชัญญานุช</t>
  </si>
  <si>
    <t>กมลพีรญา</t>
  </si>
  <si>
    <t>ปุณยนุช</t>
  </si>
  <si>
    <t>ธีรเดช</t>
  </si>
  <si>
    <t>ภาสวร</t>
  </si>
  <si>
    <t>อลงกรณ์</t>
  </si>
  <si>
    <t>ณัฐปคัลภ์</t>
  </si>
  <si>
    <t>อติคุณ</t>
  </si>
  <si>
    <t>จิรัฎฐ์</t>
  </si>
  <si>
    <t>สุวภัทร</t>
  </si>
  <si>
    <t>ณิชาพร</t>
  </si>
  <si>
    <t>ปุณชญาณัฏฐ์</t>
  </si>
  <si>
    <t>ศุภินันชญา</t>
  </si>
  <si>
    <t>ณัฐรดา</t>
  </si>
  <si>
    <t>สุภาภรณ์</t>
  </si>
  <si>
    <t>พิชญ์สินี</t>
  </si>
  <si>
    <t>อภิรักษ์</t>
  </si>
  <si>
    <t>อมรเทพ</t>
  </si>
  <si>
    <t>วรกานต์</t>
  </si>
  <si>
    <t>จารุพรรธน์</t>
  </si>
  <si>
    <t>ชนพงค์</t>
  </si>
  <si>
    <t>ธนภัทร</t>
  </si>
  <si>
    <t>พัณณิตา</t>
  </si>
  <si>
    <t>สุกานดา</t>
  </si>
  <si>
    <t>บัณฑิตา</t>
  </si>
  <si>
    <t>ณภัทรชนก</t>
  </si>
  <si>
    <t>วรรณกานต์</t>
  </si>
  <si>
    <t>กาณจ์พิชฌา</t>
  </si>
  <si>
    <t>ชนิกานต์</t>
  </si>
  <si>
    <t>ชญานทิพย์</t>
  </si>
  <si>
    <t>ณัฐพงษ์</t>
  </si>
  <si>
    <t>กตัญญู</t>
  </si>
  <si>
    <t>กิตติภพ</t>
  </si>
  <si>
    <t>กวีวัฒน์</t>
  </si>
  <si>
    <t>บารมี</t>
  </si>
  <si>
    <t>พรหมพิริยะ</t>
  </si>
  <si>
    <t>กิตติกวิน</t>
  </si>
  <si>
    <t>สีหชัย</t>
  </si>
  <si>
    <t>ณฐพงษ์</t>
  </si>
  <si>
    <t>พิพัฒน์</t>
  </si>
  <si>
    <t>ณัฐดนัย</t>
  </si>
  <si>
    <t>พฤษชาติ</t>
  </si>
  <si>
    <t>ยมลพร</t>
  </si>
  <si>
    <t>ปวรรัตน์</t>
  </si>
  <si>
    <t>กนกวรรณ</t>
  </si>
  <si>
    <t>อีเยน</t>
  </si>
  <si>
    <t>วรัญญา</t>
  </si>
  <si>
    <t>จิรพัทร์</t>
  </si>
  <si>
    <t>พีรพรรณ</t>
  </si>
  <si>
    <t>สุพัตรา</t>
  </si>
  <si>
    <t>วิศรุตา</t>
  </si>
  <si>
    <t>แก้วพา</t>
  </si>
  <si>
    <t>ขวัญจิรา</t>
  </si>
  <si>
    <t>สุชาดา</t>
  </si>
  <si>
    <t>ปภาวี</t>
  </si>
  <si>
    <t>ชนิสร</t>
  </si>
  <si>
    <t>ธีร์จุฑา</t>
  </si>
  <si>
    <t>วัชรพงศ์</t>
  </si>
  <si>
    <t>พิริยะ</t>
  </si>
  <si>
    <t>พลภัทร</t>
  </si>
  <si>
    <t>ธนพนธ์</t>
  </si>
  <si>
    <t>ญาณกิตติ์</t>
  </si>
  <si>
    <t>ปฏิกร</t>
  </si>
  <si>
    <t>ภูวิศ</t>
  </si>
  <si>
    <t>ปกรณ์เกียรติ</t>
  </si>
  <si>
    <t>ภานุวัฒน์</t>
  </si>
  <si>
    <t>จิรายุ</t>
  </si>
  <si>
    <t>จักริน</t>
  </si>
  <si>
    <t>พีรพล</t>
  </si>
  <si>
    <t>เพ็ญนภา</t>
  </si>
  <si>
    <t>อรวรรณยา</t>
  </si>
  <si>
    <t>ณัฐธิดา</t>
  </si>
  <si>
    <t>สุภัคศิริ</t>
  </si>
  <si>
    <t>ปรียาภา</t>
  </si>
  <si>
    <t>ธราทิพย์</t>
  </si>
  <si>
    <t>กรธิการ์</t>
  </si>
  <si>
    <t>รวิสรา</t>
  </si>
  <si>
    <t>วรรณกร</t>
  </si>
  <si>
    <t>กาญจนาภรณ์</t>
  </si>
  <si>
    <t>มนัญญา</t>
  </si>
  <si>
    <t>กุลธิดา</t>
  </si>
  <si>
    <t>พฤกธิพร</t>
  </si>
  <si>
    <t>เสาวลักษณ์</t>
  </si>
  <si>
    <t>วุฒิภัทร</t>
  </si>
  <si>
    <t>ภัทร์พงษ์</t>
  </si>
  <si>
    <t>ณัฐพงศ์</t>
  </si>
  <si>
    <t>ภูริทัต</t>
  </si>
  <si>
    <t>พีรยช</t>
  </si>
  <si>
    <t>ชานนท์</t>
  </si>
  <si>
    <t>เมธัส</t>
  </si>
  <si>
    <t>กิตติมา</t>
  </si>
  <si>
    <t>วิชยา</t>
  </si>
  <si>
    <t>ปฐมพงศ์</t>
  </si>
  <si>
    <t>ภาสกร</t>
  </si>
  <si>
    <t>ณัฐกฤษณ์</t>
  </si>
  <si>
    <t>วรวิทย์</t>
  </si>
  <si>
    <t>ฐิติกา</t>
  </si>
  <si>
    <t>ญาณิศา</t>
  </si>
  <si>
    <t>ณัฐนรี</t>
  </si>
  <si>
    <t>นิตยา</t>
  </si>
  <si>
    <t>นัทธิดา</t>
  </si>
  <si>
    <t>วิชาดา</t>
  </si>
  <si>
    <t>เปี่ยมสุข</t>
  </si>
  <si>
    <t>วริศรา</t>
  </si>
  <si>
    <t>ณัฐณิชาช์</t>
  </si>
  <si>
    <t>ศุภลักษณ์</t>
  </si>
  <si>
    <t>ทักขิญา</t>
  </si>
  <si>
    <t>ภัทรศยา</t>
  </si>
  <si>
    <t>พัชรีรัชต์</t>
  </si>
  <si>
    <t>บุณยานุช</t>
  </si>
  <si>
    <t>ทักษ์ดนัย</t>
  </si>
  <si>
    <t>พีรวิชญ์</t>
  </si>
  <si>
    <t>อาชาธร</t>
  </si>
  <si>
    <t>เทวินทร์</t>
  </si>
  <si>
    <t>อภิวัฒน์</t>
  </si>
  <si>
    <t>สพล</t>
  </si>
  <si>
    <t>จตุรงค์</t>
  </si>
  <si>
    <t>ไชยกร</t>
  </si>
  <si>
    <t>ธีรวัฒน์</t>
  </si>
  <si>
    <t>ธีรโชติ</t>
  </si>
  <si>
    <t>สุชาครีย์</t>
  </si>
  <si>
    <t>เวทานต์</t>
  </si>
  <si>
    <t>สุรทิน</t>
  </si>
  <si>
    <t>กวิรัช</t>
  </si>
  <si>
    <t>ณัฐวัศ</t>
  </si>
  <si>
    <t>คุณัชญ์</t>
  </si>
  <si>
    <t>ทวีศักดิ์</t>
  </si>
  <si>
    <t>ฝากขวัญ</t>
  </si>
  <si>
    <t>ประสิตา</t>
  </si>
  <si>
    <t>ภูริชญา</t>
  </si>
  <si>
    <t>จารุกัญญา</t>
  </si>
  <si>
    <t>ภัทรธิดา</t>
  </si>
  <si>
    <t>รัชณีกรณ์</t>
  </si>
  <si>
    <t>วิลาวัณย์</t>
  </si>
  <si>
    <t>หทัยรัตน์</t>
  </si>
  <si>
    <t>นิชาภัทร</t>
  </si>
  <si>
    <t>ทิพปภา</t>
  </si>
  <si>
    <t>กมลชนก</t>
  </si>
  <si>
    <t>จีรนันท์</t>
  </si>
  <si>
    <t>อิสรีย์</t>
  </si>
  <si>
    <t>ปภาภัตร</t>
  </si>
  <si>
    <t>ภูบดี</t>
  </si>
  <si>
    <t>วรโชติ</t>
  </si>
  <si>
    <t>ทวีทรัพย์</t>
  </si>
  <si>
    <t>กิตติพิชญ์</t>
  </si>
  <si>
    <t>คณิศร</t>
  </si>
  <si>
    <t>ภาณุวัฒน์</t>
  </si>
  <si>
    <t>รัฐภูมิ</t>
  </si>
  <si>
    <t>ธัชพล</t>
  </si>
  <si>
    <t>เจษฎากรณ์</t>
  </si>
  <si>
    <t>กิตติธัช</t>
  </si>
  <si>
    <t>ภาคิน</t>
  </si>
  <si>
    <t>หัสดินทร์</t>
  </si>
  <si>
    <t>อนพัช</t>
  </si>
  <si>
    <t>อัสชิชนม์</t>
  </si>
  <si>
    <t>ณัฐวุฒิ</t>
  </si>
  <si>
    <t>ภูพาน</t>
  </si>
  <si>
    <t>ธนิษฐา</t>
  </si>
  <si>
    <t>นิรัชพร</t>
  </si>
  <si>
    <t>จิตรลดา</t>
  </si>
  <si>
    <t>พิมพ์อร</t>
  </si>
  <si>
    <t>พิมพิกา</t>
  </si>
  <si>
    <t>อาภัสรา</t>
  </si>
  <si>
    <t>จักรกริน</t>
  </si>
  <si>
    <t>อดุลวิทย์</t>
  </si>
  <si>
    <t>นฤเบศวร์</t>
  </si>
  <si>
    <t>เจียจุ้น</t>
  </si>
  <si>
    <t>ชานน</t>
  </si>
  <si>
    <t>จักรภัทร</t>
  </si>
  <si>
    <t>ธนวัฒน์</t>
  </si>
  <si>
    <t>อภิชาติ</t>
  </si>
  <si>
    <t>ธนพัฒน์</t>
  </si>
  <si>
    <t>แดนิช</t>
  </si>
  <si>
    <t>ภูมิพัฒน์</t>
  </si>
  <si>
    <t>ณัฐภัทร</t>
  </si>
  <si>
    <t>วีระพัทธ์</t>
  </si>
  <si>
    <t>ยศสรัล</t>
  </si>
  <si>
    <t>วิศรุต</t>
  </si>
  <si>
    <t>กนกพล</t>
  </si>
  <si>
    <t>ธนชัย</t>
  </si>
  <si>
    <t>สุทธิภัทร</t>
  </si>
  <si>
    <t>วิรัลพัชร</t>
  </si>
  <si>
    <t>สุพิชฌาย์</t>
  </si>
  <si>
    <t>รุ่งนภา</t>
  </si>
  <si>
    <t>วรัทยา</t>
  </si>
  <si>
    <t>จิราภา</t>
  </si>
  <si>
    <t>อาภิสรา</t>
  </si>
  <si>
    <t>วีรภัทร</t>
  </si>
  <si>
    <t>ทิพย์วรรณ</t>
  </si>
  <si>
    <t>พงศกร</t>
  </si>
  <si>
    <t>ณัฐนนท์</t>
  </si>
  <si>
    <t>ภูริณัฐ</t>
  </si>
  <si>
    <t>ธัญชนก</t>
  </si>
  <si>
    <t>ภานุ</t>
  </si>
  <si>
    <t>ทินพัฒน์</t>
  </si>
  <si>
    <t>วราศักดิ์</t>
  </si>
  <si>
    <t>ชาคริต</t>
  </si>
  <si>
    <t>ภาคภูมิ</t>
  </si>
  <si>
    <t>กฤษณะ</t>
  </si>
  <si>
    <t>ฐิติพงศ์</t>
  </si>
  <si>
    <t>ธนทรัพย์</t>
  </si>
  <si>
    <t>ณฐยศ</t>
  </si>
  <si>
    <t>ณรงค์ฤทธิ์</t>
  </si>
  <si>
    <t>ภูมิศักดิ์</t>
  </si>
  <si>
    <t>พัชรพร</t>
  </si>
  <si>
    <t>โชติกา</t>
  </si>
  <si>
    <t>กสิมาพร</t>
  </si>
  <si>
    <t>พนิตนันท์</t>
  </si>
  <si>
    <t>ชัชฎาภรณ์</t>
  </si>
  <si>
    <t>ธัญวรัตม์</t>
  </si>
  <si>
    <t>พิมพกานต์</t>
  </si>
  <si>
    <t>กชพรรณ</t>
  </si>
  <si>
    <t>ชลลดา</t>
  </si>
  <si>
    <t>คณิต</t>
  </si>
  <si>
    <t>ศรายุธ</t>
  </si>
  <si>
    <t>ศุภกร</t>
  </si>
  <si>
    <t>อมรินทร์</t>
  </si>
  <si>
    <t>อดิเทพ</t>
  </si>
  <si>
    <t>ก่อบุญ</t>
  </si>
  <si>
    <t>นันทวุฒิ</t>
  </si>
  <si>
    <t>ชิษณุพงศ์</t>
  </si>
  <si>
    <t>วีรพัทร</t>
  </si>
  <si>
    <t>แดนพิชัย</t>
  </si>
  <si>
    <t>ญาณพัฒน์</t>
  </si>
  <si>
    <t>มณเฑียร</t>
  </si>
  <si>
    <t>อดิศา</t>
  </si>
  <si>
    <t>ฟาง</t>
  </si>
  <si>
    <t>ปฎิญญา</t>
  </si>
  <si>
    <t>นริศรา</t>
  </si>
  <si>
    <t>นันทัชพร</t>
  </si>
  <si>
    <t>สุธิดา</t>
  </si>
  <si>
    <t>วิไลวรรณ</t>
  </si>
  <si>
    <t>สุทธิดา</t>
  </si>
  <si>
    <t>รุ้งลาวัลย์</t>
  </si>
  <si>
    <t>จรรยา</t>
  </si>
  <si>
    <t>จุฬาลักษณ์</t>
  </si>
  <si>
    <t>รัตติกาล</t>
  </si>
  <si>
    <t>ชนสรณ์</t>
  </si>
  <si>
    <t>วรเวช</t>
  </si>
  <si>
    <t>ชิติพันธ์</t>
  </si>
  <si>
    <t>ศักรินทร์</t>
  </si>
  <si>
    <t>กิตติกานต์</t>
  </si>
  <si>
    <t>ปรเมษฐ์</t>
  </si>
  <si>
    <t>วิชชากร</t>
  </si>
  <si>
    <t>ศรเทพ</t>
  </si>
  <si>
    <t>นภัสกร</t>
  </si>
  <si>
    <t>พิมพ์วิภา</t>
  </si>
  <si>
    <t>ฐิตารีย์</t>
  </si>
  <si>
    <t>ฐิติมา</t>
  </si>
  <si>
    <t>กรวีร์</t>
  </si>
  <si>
    <t>เกสรา</t>
  </si>
  <si>
    <t>วราภรณ์</t>
  </si>
  <si>
    <t>รัชนีกร</t>
  </si>
  <si>
    <t>ฉัตร์ตยา</t>
  </si>
  <si>
    <t>พิชญานิน</t>
  </si>
  <si>
    <t>เบญญาภา</t>
  </si>
  <si>
    <t>ศรินทิพย์</t>
  </si>
  <si>
    <t>ชนิดา</t>
  </si>
  <si>
    <t>กานต์ธิดา</t>
  </si>
  <si>
    <t>ศุภาพิชญ์</t>
  </si>
  <si>
    <t>เถรเร</t>
  </si>
  <si>
    <t>ภานุพงศ์</t>
  </si>
  <si>
    <t>กิตติชัย</t>
  </si>
  <si>
    <t>ชัยพล</t>
  </si>
  <si>
    <t>ณัฐยศ</t>
  </si>
  <si>
    <t>วัชรพล</t>
  </si>
  <si>
    <t>เกวรินทร์</t>
  </si>
  <si>
    <t>ยุพาพิน</t>
  </si>
  <si>
    <t>วันเพ็ญ</t>
  </si>
  <si>
    <t>กรกนก</t>
  </si>
  <si>
    <t>กาญจนันท์</t>
  </si>
  <si>
    <t>กัลยาณี</t>
  </si>
  <si>
    <t>กุลนิภา</t>
  </si>
  <si>
    <t>ณัฏฐริกา</t>
  </si>
  <si>
    <t>พิชญาวดี</t>
  </si>
  <si>
    <t>ศศิกาญจน์</t>
  </si>
  <si>
    <t>พาขวัญ</t>
  </si>
  <si>
    <t>ชนันธร</t>
  </si>
  <si>
    <t>ณัฐวัฒน์</t>
  </si>
  <si>
    <t>เด็กชาย</t>
  </si>
  <si>
    <t>เด็กหญิง</t>
  </si>
  <si>
    <t>ชั้น</t>
  </si>
  <si>
    <t>เลขประจำตัวนักเรียน</t>
  </si>
  <si>
    <t>ชื่อ</t>
  </si>
  <si>
    <t>สกุล</t>
  </si>
  <si>
    <t>เลขที่</t>
  </si>
  <si>
    <t>ชื่อ - สกุล</t>
  </si>
  <si>
    <t>ตาสม</t>
  </si>
  <si>
    <t>ตาหน่อแก้ว</t>
  </si>
  <si>
    <t>จิตคำ</t>
  </si>
  <si>
    <t>ชมภู</t>
  </si>
  <si>
    <t>เหมยต่อม</t>
  </si>
  <si>
    <t>กันทาเวียง</t>
  </si>
  <si>
    <t>สมชนะ</t>
  </si>
  <si>
    <t>อามอ</t>
  </si>
  <si>
    <t>กุณณาทาทิพย์</t>
  </si>
  <si>
    <t>พรมปั๋น</t>
  </si>
  <si>
    <t>วงค์แสนศรี</t>
  </si>
  <si>
    <t>พรมจันทร์</t>
  </si>
  <si>
    <t>ขันใจ</t>
  </si>
  <si>
    <t>สว่าง</t>
  </si>
  <si>
    <t>ป้านภูมิ</t>
  </si>
  <si>
    <t>มณีวรรณ์</t>
  </si>
  <si>
    <t>ประทิตย์</t>
  </si>
  <si>
    <t>เต้</t>
  </si>
  <si>
    <t>นุชุมภู</t>
  </si>
  <si>
    <t>คารวะสมบัติ</t>
  </si>
  <si>
    <t>ใจมูลมั่ง</t>
  </si>
  <si>
    <t>ติดรัก</t>
  </si>
  <si>
    <t>จัสมิน ซารีนา</t>
  </si>
  <si>
    <t>นันทิชา</t>
  </si>
  <si>
    <t>บานใจ</t>
  </si>
  <si>
    <t>รวม</t>
  </si>
  <si>
    <t>หญิง</t>
  </si>
  <si>
    <t>ชาย</t>
  </si>
  <si>
    <t xml:space="preserve">โรงเรียนเทศบาล ๑ (บ้านเก่า) ตำบลเมืองพาน อำเภอพาน  จังหวัดเชียงราย  </t>
  </si>
  <si>
    <t>อ.1/1</t>
  </si>
  <si>
    <t>อ.1/2</t>
  </si>
  <si>
    <t>อ.2/1</t>
  </si>
  <si>
    <t>อ.2/2</t>
  </si>
  <si>
    <t>อ.3/1</t>
  </si>
  <si>
    <t>อ.3/2</t>
  </si>
  <si>
    <t>ณะกะวงค์</t>
  </si>
  <si>
    <t>ทองโท</t>
  </si>
  <si>
    <t>ทรงเจริญกุล</t>
  </si>
  <si>
    <t>ปัญญาเลิศ</t>
  </si>
  <si>
    <t>เบญจมาศ</t>
  </si>
  <si>
    <t>เยาวภา</t>
  </si>
  <si>
    <t>ณัฐชธิดา</t>
  </si>
  <si>
    <t>บงกชกร</t>
  </si>
  <si>
    <t>ทรงความเจริญ</t>
  </si>
  <si>
    <t>กัลยากร</t>
  </si>
  <si>
    <t>ศศิวิมล</t>
  </si>
  <si>
    <t>รวมทั้งหมด</t>
  </si>
  <si>
    <t>ชินวัฒน์ประภา</t>
  </si>
  <si>
    <t>กมลลักษณ์</t>
  </si>
  <si>
    <t>พัชราพร</t>
  </si>
  <si>
    <t>หนูดำ</t>
  </si>
  <si>
    <t xml:space="preserve">เกษมสุข </t>
  </si>
  <si>
    <t xml:space="preserve">แสนหลง </t>
  </si>
  <si>
    <t xml:space="preserve">พรหมถาวร </t>
  </si>
  <si>
    <t xml:space="preserve">หัตถา </t>
  </si>
  <si>
    <t xml:space="preserve">ชัยชนะ </t>
  </si>
  <si>
    <t xml:space="preserve">หินเขียว </t>
  </si>
  <si>
    <t xml:space="preserve">ลาวพันธ์ </t>
  </si>
  <si>
    <t xml:space="preserve">ภิรมย์นาค </t>
  </si>
  <si>
    <t xml:space="preserve">สมบุญ </t>
  </si>
  <si>
    <t xml:space="preserve">มาเยอะ </t>
  </si>
  <si>
    <t xml:space="preserve">ยะปิ๋ว </t>
  </si>
  <si>
    <t xml:space="preserve">เครือยะ </t>
  </si>
  <si>
    <t xml:space="preserve">กุนศิล </t>
  </si>
  <si>
    <t xml:space="preserve"> - </t>
  </si>
  <si>
    <t xml:space="preserve">จันทร์ตา </t>
  </si>
  <si>
    <t xml:space="preserve">กิติมา </t>
  </si>
  <si>
    <t xml:space="preserve">มะลีลี </t>
  </si>
  <si>
    <t xml:space="preserve">ติ๊บปละ </t>
  </si>
  <si>
    <t xml:space="preserve">อายี </t>
  </si>
  <si>
    <t xml:space="preserve">เตจ๊ะน้อย </t>
  </si>
  <si>
    <t xml:space="preserve">ป๋าวงค์ </t>
  </si>
  <si>
    <t xml:space="preserve">พุทธะวงค์ </t>
  </si>
  <si>
    <t>บัวยั่งยืน</t>
  </si>
  <si>
    <t xml:space="preserve">บุญเที่ยง </t>
  </si>
  <si>
    <t xml:space="preserve">ทรงเจริญกุล </t>
  </si>
  <si>
    <t xml:space="preserve">อุปนันท์ </t>
  </si>
  <si>
    <t xml:space="preserve">มาลานัน </t>
  </si>
  <si>
    <t xml:space="preserve">ไชยวงค์ </t>
  </si>
  <si>
    <t>จันทร์ประสิทธิ์</t>
  </si>
  <si>
    <t>ฟองนิ้ว</t>
  </si>
  <si>
    <t>ใจปินตา</t>
  </si>
  <si>
    <t xml:space="preserve">สุภาวรรณ์ </t>
  </si>
  <si>
    <t xml:space="preserve">อุ่นเสาร์ </t>
  </si>
  <si>
    <t>สีใจสา</t>
  </si>
  <si>
    <t xml:space="preserve">ลาดคม </t>
  </si>
  <si>
    <t xml:space="preserve">เย็นมาก </t>
  </si>
  <si>
    <t xml:space="preserve">คำมูลชัย </t>
  </si>
  <si>
    <t xml:space="preserve">บัวธนะ </t>
  </si>
  <si>
    <t xml:space="preserve">ทุมสิทธิ์ </t>
  </si>
  <si>
    <t xml:space="preserve">มั่นเหมาะ </t>
  </si>
  <si>
    <t xml:space="preserve">สิมมา </t>
  </si>
  <si>
    <t xml:space="preserve">ฟูแก้ว </t>
  </si>
  <si>
    <t xml:space="preserve">ไวกสิกรณ์ </t>
  </si>
  <si>
    <t xml:space="preserve">เอมอาด </t>
  </si>
  <si>
    <t xml:space="preserve">ยูลึ </t>
  </si>
  <si>
    <t>แสนวิเศษ</t>
  </si>
  <si>
    <t>ขัดอ้าย</t>
  </si>
  <si>
    <t>พรมสอน</t>
  </si>
  <si>
    <t xml:space="preserve">พะลัง </t>
  </si>
  <si>
    <t xml:space="preserve">อู๋เมืองคำ </t>
  </si>
  <si>
    <t xml:space="preserve">สนจุ้ย </t>
  </si>
  <si>
    <t xml:space="preserve">อินทวี </t>
  </si>
  <si>
    <t xml:space="preserve">คิวพิทักษ์สวัสดิ์ </t>
  </si>
  <si>
    <t xml:space="preserve">เสนนันตา </t>
  </si>
  <si>
    <t xml:space="preserve">มีจันที </t>
  </si>
  <si>
    <t>พิมน้อม</t>
  </si>
  <si>
    <t xml:space="preserve">พรหมชัยวุฒิ </t>
  </si>
  <si>
    <t xml:space="preserve">คำแดง </t>
  </si>
  <si>
    <t xml:space="preserve">ตาสาย </t>
  </si>
  <si>
    <t xml:space="preserve">เดชผล </t>
  </si>
  <si>
    <t xml:space="preserve">วงศ์อนันต์ </t>
  </si>
  <si>
    <t xml:space="preserve">สมพบ </t>
  </si>
  <si>
    <t>ศิริบรรจง</t>
  </si>
  <si>
    <t>ลือใจ</t>
  </si>
  <si>
    <t>ชุ่มใจ</t>
  </si>
  <si>
    <t>เชียงโส</t>
  </si>
  <si>
    <t>เชื้อรอด</t>
  </si>
  <si>
    <t>ธรรมากาศ</t>
  </si>
  <si>
    <t>ป้องกัน</t>
  </si>
  <si>
    <t>กิตติกรกต</t>
  </si>
  <si>
    <t>ไกลถิ่น</t>
  </si>
  <si>
    <t>จะแฮ</t>
  </si>
  <si>
    <t>ณ ลำปาง</t>
  </si>
  <si>
    <t>ใจวงค์</t>
  </si>
  <si>
    <t>คำดา</t>
  </si>
  <si>
    <t>พรมทนันไชย</t>
  </si>
  <si>
    <t>สนธิภักดี</t>
  </si>
  <si>
    <t>แซ่จ๋าว</t>
  </si>
  <si>
    <t>ตุ้ยแยง</t>
  </si>
  <si>
    <t>ธรรมกุสุมา</t>
  </si>
  <si>
    <t>แสนใจนา</t>
  </si>
  <si>
    <t>มุขอิ่ม</t>
  </si>
  <si>
    <t>คำภีระวงค์</t>
  </si>
  <si>
    <t>พิทักษ์ชาตินนท์</t>
  </si>
  <si>
    <t>ทิพย์แสนคำ</t>
  </si>
  <si>
    <t>ดวงแก้ว</t>
  </si>
  <si>
    <t>บุญรักษา</t>
  </si>
  <si>
    <t>มโนสา</t>
  </si>
  <si>
    <t>ภิรมย์นาค</t>
  </si>
  <si>
    <t>-</t>
  </si>
  <si>
    <t>มุ่งเจริญ</t>
  </si>
  <si>
    <t>อ้นจันทร์</t>
  </si>
  <si>
    <t>ศรีพรม</t>
  </si>
  <si>
    <t>วงค์ตะวัน</t>
  </si>
  <si>
    <t>จำปาอิ่น</t>
  </si>
  <si>
    <t>หลุงอินทร์</t>
  </si>
  <si>
    <t>จันทร์สุขศรี</t>
  </si>
  <si>
    <t>นามศร</t>
  </si>
  <si>
    <t>วรรณเจริญ</t>
  </si>
  <si>
    <t>กฤตภาส</t>
  </si>
  <si>
    <t>ธนพล</t>
  </si>
  <si>
    <t>ธนาธิป</t>
  </si>
  <si>
    <t>อดิศัย</t>
  </si>
  <si>
    <t>เอกวิทย์</t>
  </si>
  <si>
    <t>ณัฐพัฒน์</t>
  </si>
  <si>
    <t>จิรภิญญา</t>
  </si>
  <si>
    <t>ณกัญญา</t>
  </si>
  <si>
    <t>อุษณีย์</t>
  </si>
  <si>
    <t>พิชญา</t>
  </si>
  <si>
    <t>รังษิยา</t>
  </si>
  <si>
    <t>ศิริพร</t>
  </si>
  <si>
    <t>อันนา</t>
  </si>
  <si>
    <t>กฤษฎา</t>
  </si>
  <si>
    <t>ก้องฤทธา</t>
  </si>
  <si>
    <t>ณฐกร</t>
  </si>
  <si>
    <t>ธณัชชนม์</t>
  </si>
  <si>
    <t>วรากร</t>
  </si>
  <si>
    <t>อนุสรณ์</t>
  </si>
  <si>
    <t>บดินทร์</t>
  </si>
  <si>
    <t>กชกร</t>
  </si>
  <si>
    <t>ปารณีย์</t>
  </si>
  <si>
    <t>ธัญพร</t>
  </si>
  <si>
    <t>ปพิชญา</t>
  </si>
  <si>
    <t>สิรินธร</t>
  </si>
  <si>
    <t>อัญชิสา</t>
  </si>
  <si>
    <t>เอมิกา</t>
  </si>
  <si>
    <t>ณัฐวดี</t>
  </si>
  <si>
    <t>ปานวาด</t>
  </si>
  <si>
    <t>จักรพัทร</t>
  </si>
  <si>
    <t>พิชญาภา</t>
  </si>
  <si>
    <t>มณฑิรา</t>
  </si>
  <si>
    <t>สิริขวัญ</t>
  </si>
  <si>
    <t>เกียรติภูมิ</t>
  </si>
  <si>
    <t>พัชรพรรณ</t>
  </si>
  <si>
    <t>พัทชดนย์</t>
  </si>
  <si>
    <t>ฐิติภัทร</t>
  </si>
  <si>
    <t>ธีรดนย์</t>
  </si>
  <si>
    <t>ธัญพิชชา</t>
  </si>
  <si>
    <t>ปรีชญา</t>
  </si>
  <si>
    <t>ภาวิณี</t>
  </si>
  <si>
    <t>ชนัญญา</t>
  </si>
  <si>
    <t>อังศุมาลิน</t>
  </si>
  <si>
    <t>จิดาภา</t>
  </si>
  <si>
    <t>พิมชนกวนันท์</t>
  </si>
  <si>
    <t>วัชรภูมิ</t>
  </si>
  <si>
    <t>ภิสุทธิกานต์</t>
  </si>
  <si>
    <t>รัตนาวดี</t>
  </si>
  <si>
    <t>พันธวัช</t>
  </si>
  <si>
    <t>ปฏิภาณ</t>
  </si>
  <si>
    <t>เสฏฐวุฒิ</t>
  </si>
  <si>
    <t>กรรณกร</t>
  </si>
  <si>
    <t>อรวรินธ์</t>
  </si>
  <si>
    <t>ธิติสรณ์</t>
  </si>
  <si>
    <t>กิตติกุนช์</t>
  </si>
  <si>
    <t>ปริยาภรณ์</t>
  </si>
  <si>
    <t>กาญจนา</t>
  </si>
  <si>
    <t>มณีวรรณ</t>
  </si>
  <si>
    <t>อัฐกาญจน์</t>
  </si>
  <si>
    <t>พานกนก</t>
  </si>
  <si>
    <t>กฤติน</t>
  </si>
  <si>
    <t>กันติพัศ</t>
  </si>
  <si>
    <t>เขตต์นที</t>
  </si>
  <si>
    <t>ติณห์ภัทร</t>
  </si>
  <si>
    <t>ธัชธรรม์</t>
  </si>
  <si>
    <t>ปุณณภพ</t>
  </si>
  <si>
    <t>พงษ์ศิริ</t>
  </si>
  <si>
    <t>พนมกร</t>
  </si>
  <si>
    <t>ภูตะวัน</t>
  </si>
  <si>
    <t>ภูมิภากร</t>
  </si>
  <si>
    <t>รัชชานนท์</t>
  </si>
  <si>
    <t>ชนกนันท์</t>
  </si>
  <si>
    <t>ชรินทร์ทิพย์</t>
  </si>
  <si>
    <t>ชัชชญา</t>
  </si>
  <si>
    <t>ณัชชา</t>
  </si>
  <si>
    <t>ณัฐธยาน์</t>
  </si>
  <si>
    <t>ปวีณ์นุช</t>
  </si>
  <si>
    <t>พรทิพย์</t>
  </si>
  <si>
    <t>มณฑกาญจน์</t>
  </si>
  <si>
    <t>ศรัญญา</t>
  </si>
  <si>
    <t>อัจฉราภรณ์</t>
  </si>
  <si>
    <t>อารยา</t>
  </si>
  <si>
    <t>กรปีภัทร</t>
  </si>
  <si>
    <t>ชัชพล</t>
  </si>
  <si>
    <t>ธนวรรธน์</t>
  </si>
  <si>
    <t>นพพริษฐ์</t>
  </si>
  <si>
    <t>รัชพล</t>
  </si>
  <si>
    <t>กชนิภา</t>
  </si>
  <si>
    <t>กวินทิพย์</t>
  </si>
  <si>
    <t>กัญญาภา</t>
  </si>
  <si>
    <t>เคซาวิน</t>
  </si>
  <si>
    <t>เจนจิรา</t>
  </si>
  <si>
    <t>ชลธีญา</t>
  </si>
  <si>
    <t>ชวัลนุช</t>
  </si>
  <si>
    <t>ณภัสภรณ์</t>
  </si>
  <si>
    <t>ณิชากร</t>
  </si>
  <si>
    <t>ธวัลรัตน์</t>
  </si>
  <si>
    <t>ธิติกาญจน์</t>
  </si>
  <si>
    <t>ปรียภัสสรา</t>
  </si>
  <si>
    <t>ปาณิสรา</t>
  </si>
  <si>
    <t>ปารเมศ</t>
  </si>
  <si>
    <t>พรชนุตร์</t>
  </si>
  <si>
    <t>ลลิตา</t>
  </si>
  <si>
    <t>วนัสนันท์</t>
  </si>
  <si>
    <t>ศรีกมลลักษณ์</t>
  </si>
  <si>
    <t>ธัญญรัตน์</t>
  </si>
  <si>
    <t>บุญคำ</t>
  </si>
  <si>
    <t>ภูชิสส์</t>
  </si>
  <si>
    <t>นายศตวรรษ</t>
  </si>
  <si>
    <t>นางพรทิพย์</t>
  </si>
  <si>
    <t>นายสุรชาติ</t>
  </si>
  <si>
    <t>ครูที่ปรึกษา</t>
  </si>
  <si>
    <t>ครูที่ปรึกษา    ____________________________________________</t>
  </si>
  <si>
    <t>โรงเรียนเทศบาล ๑ (บ้านเก่า)  ต.เมืองพาน  อ.พาน  จ.เชียงราย</t>
  </si>
  <si>
    <t>ถิ่นลำปาง</t>
  </si>
  <si>
    <t>นางสาวประกายแก้ว</t>
  </si>
  <si>
    <t>แก้วอินต๊ะ</t>
  </si>
  <si>
    <t>นางสาวชนม์นิภา</t>
  </si>
  <si>
    <t>ชุมภูเมือง</t>
  </si>
  <si>
    <t>นางสาววัชรียา</t>
  </si>
  <si>
    <t>บุญงาม</t>
  </si>
  <si>
    <t>นางดวงสุดา</t>
  </si>
  <si>
    <t>โพธิ์ยอด</t>
  </si>
  <si>
    <t>อนันตชัยพัทธนา</t>
  </si>
  <si>
    <t>นายธนเทพ</t>
  </si>
  <si>
    <t>ก๋าวิบูล</t>
  </si>
  <si>
    <t>นางบังอร</t>
  </si>
  <si>
    <t>ศุภเกียรติบัญชร</t>
  </si>
  <si>
    <t>นางสาวผาณิต</t>
  </si>
  <si>
    <t>นางดวงสมร</t>
  </si>
  <si>
    <t>ก้อนทองสิงห์</t>
  </si>
  <si>
    <t>ยศวิทยากุล</t>
  </si>
  <si>
    <t>นายเอกชัย</t>
  </si>
  <si>
    <t>นายตรัยธวัช</t>
  </si>
  <si>
    <t>ชัยชมภู</t>
  </si>
  <si>
    <t>วิชญาดา</t>
  </si>
  <si>
    <t>บุษกร</t>
  </si>
  <si>
    <t>สกุณา</t>
  </si>
  <si>
    <t>เลิศลดา</t>
  </si>
  <si>
    <t>รุ่งทิพย์</t>
  </si>
  <si>
    <t>รุ่งพิพัฒน์อรุณ</t>
  </si>
  <si>
    <t>สังขวารี</t>
  </si>
  <si>
    <t>ระวาส</t>
  </si>
  <si>
    <t>เข็มคำ</t>
  </si>
  <si>
    <t>อัญญาศาณิ</t>
  </si>
  <si>
    <t>ณัฏฐกมล</t>
  </si>
  <si>
    <t>ธิติยาพร</t>
  </si>
  <si>
    <t>จุรีรัตน์</t>
  </si>
  <si>
    <t>จันทรากานต์</t>
  </si>
  <si>
    <t>วิมลสิริ</t>
  </si>
  <si>
    <t>เทวราช</t>
  </si>
  <si>
    <t>จุ่มปาแฝก</t>
  </si>
  <si>
    <t xml:space="preserve">วิรัตน์เกษม </t>
  </si>
  <si>
    <t>ประเสริฐจีวะ</t>
  </si>
  <si>
    <t>จิณัฏฐิตา</t>
  </si>
  <si>
    <t>พิชชาภา</t>
  </si>
  <si>
    <t>จารุกิตติ์</t>
  </si>
  <si>
    <t>พาณิภัค</t>
  </si>
  <si>
    <t>ณัฐสินี</t>
  </si>
  <si>
    <t>ทักษอร</t>
  </si>
  <si>
    <t>เพ็ญธิชา</t>
  </si>
  <si>
    <t>พลอยพรรษา</t>
  </si>
  <si>
    <t>สารพัตร</t>
  </si>
  <si>
    <t>วงศ์ต่อม</t>
  </si>
  <si>
    <t>ณิชนันท์</t>
  </si>
  <si>
    <t>ใจสอน</t>
  </si>
  <si>
    <t>มนัสนันท์</t>
  </si>
  <si>
    <t>นาละต๊ะ</t>
  </si>
  <si>
    <t>วิลาสินี</t>
  </si>
  <si>
    <t>ศรัณย์</t>
  </si>
  <si>
    <t>ชมพูแพร</t>
  </si>
  <si>
    <t>สีมอย</t>
  </si>
  <si>
    <t>สายงาม</t>
  </si>
  <si>
    <t>อารีรัตน์</t>
  </si>
  <si>
    <t>ใจมอย</t>
  </si>
  <si>
    <t>ยะปิ๋ว</t>
  </si>
  <si>
    <t>ธนกฤต</t>
  </si>
  <si>
    <t>อลิสา</t>
  </si>
  <si>
    <t>ฐิติชญา</t>
  </si>
  <si>
    <t>สิทธิเดชะ</t>
  </si>
  <si>
    <t>ม1</t>
  </si>
  <si>
    <t>ม2</t>
  </si>
  <si>
    <t>ส2</t>
  </si>
  <si>
    <t>ส1</t>
  </si>
  <si>
    <t>ศ1</t>
  </si>
  <si>
    <t>ส3</t>
  </si>
  <si>
    <t>ศ3</t>
  </si>
  <si>
    <t>ม3</t>
  </si>
  <si>
    <t>ศ2</t>
  </si>
  <si>
    <t>นงนภัส</t>
  </si>
  <si>
    <t>พนมไพร</t>
  </si>
  <si>
    <t>ภณ</t>
  </si>
  <si>
    <t>ธาดาธร</t>
  </si>
  <si>
    <t>ธนภัคบริบูรณ์</t>
  </si>
  <si>
    <t xml:space="preserve">นางสาวอัญชรินทร์ </t>
  </si>
  <si>
    <t>วีระพัทธ</t>
  </si>
  <si>
    <t>ปริญอักษร</t>
  </si>
  <si>
    <t>อภิวงค์</t>
  </si>
  <si>
    <t>ชัญญาพร</t>
  </si>
  <si>
    <t>ดวงสนั่น</t>
  </si>
  <si>
    <t>วรลักษณ์</t>
  </si>
  <si>
    <t>วรกิตติกรกุล</t>
  </si>
  <si>
    <t>ณภัทรกร</t>
  </si>
  <si>
    <t>วรรณวิสา</t>
  </si>
  <si>
    <t>ละมั่งทอง</t>
  </si>
  <si>
    <t>สายแก้ว</t>
  </si>
  <si>
    <t>เนติวุฒิ</t>
  </si>
  <si>
    <t>สอนธิ</t>
  </si>
  <si>
    <t>ศิริกัลยา</t>
  </si>
  <si>
    <t>คำเหล็กดี</t>
  </si>
  <si>
    <t>ฉัตราภรณ์</t>
  </si>
  <si>
    <t>ฤทธิ์เมฆ</t>
  </si>
  <si>
    <t>ชัชวาล</t>
  </si>
  <si>
    <t>พิชชากร</t>
  </si>
  <si>
    <t>ลิม</t>
  </si>
  <si>
    <t>ศิวปรีชา</t>
  </si>
  <si>
    <t>ศศิธร</t>
  </si>
  <si>
    <t>พรหมมา</t>
  </si>
  <si>
    <t>นุชินธร</t>
  </si>
  <si>
    <t>วงค์คำลือ</t>
  </si>
  <si>
    <t>กมลภพ</t>
  </si>
  <si>
    <t>อารีย์วัฒนะธรรม</t>
  </si>
  <si>
    <t>ธัญกร</t>
  </si>
  <si>
    <t>อยู่ไทย</t>
  </si>
  <si>
    <t>ณัฐนันท์</t>
  </si>
  <si>
    <t>ชินภัทร</t>
  </si>
  <si>
    <t>ภักดี</t>
  </si>
  <si>
    <t>มหายศปัญญา</t>
  </si>
  <si>
    <t>พิมลแข</t>
  </si>
  <si>
    <t>แก้วมาลา</t>
  </si>
  <si>
    <t>ถาน้อย</t>
  </si>
  <si>
    <t>คชราช</t>
  </si>
  <si>
    <t>กันยาวัชร</t>
  </si>
  <si>
    <t>ชวนอยู่</t>
  </si>
  <si>
    <t>บัวทะนะ</t>
  </si>
  <si>
    <t>นางสาวมณีกาญจน์</t>
  </si>
  <si>
    <t>นางอติยาภรณ์</t>
  </si>
  <si>
    <t>นางสาวปุณณัตถ์</t>
  </si>
  <si>
    <t>ไชยคำ</t>
  </si>
  <si>
    <t>นายเศรษฐพันธุ์</t>
  </si>
  <si>
    <t>สันวงค์</t>
  </si>
  <si>
    <t>ประทีปเพ็ญจันทร์</t>
  </si>
  <si>
    <t>นายวิสาร</t>
  </si>
  <si>
    <t>โตบันลือภพ</t>
  </si>
  <si>
    <t>นายสยาม</t>
  </si>
  <si>
    <t>นางสาวชลธิชา</t>
  </si>
  <si>
    <t>พงศ์ภักดีสกุล</t>
  </si>
  <si>
    <t>ดาวเรือง</t>
  </si>
  <si>
    <t>แตงน้อย</t>
  </si>
  <si>
    <t>ลาดกัน</t>
  </si>
  <si>
    <t>พลัง</t>
  </si>
  <si>
    <t>แซ่ตั้ง</t>
  </si>
  <si>
    <t>เอี่ยมธีรธิติ</t>
  </si>
  <si>
    <t>ดวงดี</t>
  </si>
  <si>
    <t>หน่อแก้ว</t>
  </si>
  <si>
    <t>พระสนชุ่ม</t>
  </si>
  <si>
    <t>สรวีย์</t>
  </si>
  <si>
    <t>กันทาใจ</t>
  </si>
  <si>
    <t>สุวิชญา</t>
  </si>
  <si>
    <t>หมื่นพาลี</t>
  </si>
  <si>
    <t>ยะแดง</t>
  </si>
  <si>
    <t>นิลุบล</t>
  </si>
  <si>
    <t>กัปตัน</t>
  </si>
  <si>
    <t>ศรีสว่าง</t>
  </si>
  <si>
    <t>ไอยรดา</t>
  </si>
  <si>
    <t>ไชยชนะ</t>
  </si>
  <si>
    <t>สำราญวงษ์</t>
  </si>
  <si>
    <t>ดวงเอ้ย</t>
  </si>
  <si>
    <t>คำวงค์ษา</t>
  </si>
  <si>
    <t>พรสวรรค์</t>
  </si>
  <si>
    <t>ชาตะรูปะ</t>
  </si>
  <si>
    <t>ลาออก 4/5/61</t>
  </si>
  <si>
    <t>ป3/2</t>
  </si>
  <si>
    <t>กิตติภูมิ</t>
  </si>
  <si>
    <t>คำยา</t>
  </si>
  <si>
    <t>ชุติไชย</t>
  </si>
  <si>
    <t>อ้ายเหมย</t>
  </si>
  <si>
    <t xml:space="preserve">ณัฐกรณ์ </t>
  </si>
  <si>
    <t>ปัญญาพรึก</t>
  </si>
  <si>
    <t xml:space="preserve">ณัฐชนนท์ </t>
  </si>
  <si>
    <t xml:space="preserve">ณัฐวรรธน์ </t>
  </si>
  <si>
    <t>ณัฐวัตร</t>
  </si>
  <si>
    <t xml:space="preserve">ต้นกล้า </t>
  </si>
  <si>
    <t>ไม้หอม</t>
  </si>
  <si>
    <t xml:space="preserve">แทนคุณ </t>
  </si>
  <si>
    <t>คำตุ้ย</t>
  </si>
  <si>
    <t xml:space="preserve">กนิษฐา  </t>
  </si>
  <si>
    <t xml:space="preserve">จิรชยา </t>
  </si>
  <si>
    <t>รัศมี</t>
  </si>
  <si>
    <t xml:space="preserve">ชลนิภา </t>
  </si>
  <si>
    <t>กุสาวดี</t>
  </si>
  <si>
    <t>สอนปัญญา</t>
  </si>
  <si>
    <t>ณัฐกาญจ์</t>
  </si>
  <si>
    <t>แก้วบุญปั๋น</t>
  </si>
  <si>
    <t xml:space="preserve">ณัฐณิชา </t>
  </si>
  <si>
    <t>อินต๊ะวงค์</t>
  </si>
  <si>
    <t>ธัญญธิดา</t>
  </si>
  <si>
    <t>ทองดีนอก</t>
  </si>
  <si>
    <t>ธัญทิพย์</t>
  </si>
  <si>
    <t xml:space="preserve">นำพาพร </t>
  </si>
  <si>
    <t>ขันทบัว</t>
  </si>
  <si>
    <t>ธรรมเกียรติ</t>
  </si>
  <si>
    <t>ทองทศ</t>
  </si>
  <si>
    <t xml:space="preserve">พงศ์สิริ </t>
  </si>
  <si>
    <t>พจนากร</t>
  </si>
  <si>
    <t>พิชญุตม์</t>
  </si>
  <si>
    <t>พิชยะ</t>
  </si>
  <si>
    <t>อธิวันดี</t>
  </si>
  <si>
    <t>พีระวัฒน์</t>
  </si>
  <si>
    <t>ภคนน</t>
  </si>
  <si>
    <t>โกวิทย์แสงทอง</t>
  </si>
  <si>
    <t>ศิริเสถียร</t>
  </si>
  <si>
    <t xml:space="preserve">นิพาดา </t>
  </si>
  <si>
    <t>วงค์เรือน</t>
  </si>
  <si>
    <t>ปริษา</t>
  </si>
  <si>
    <t>แสงทอง</t>
  </si>
  <si>
    <t>เปรมิกา</t>
  </si>
  <si>
    <t>ปินตานา</t>
  </si>
  <si>
    <t>พรนำพา</t>
  </si>
  <si>
    <t>พีรชยา</t>
  </si>
  <si>
    <t>พรหมประดิษฐ์</t>
  </si>
  <si>
    <t>ชัยปัน</t>
  </si>
  <si>
    <t>ภารดี</t>
  </si>
  <si>
    <t xml:space="preserve">วราภรณ์ </t>
  </si>
  <si>
    <t>วิศชญาพร</t>
  </si>
  <si>
    <t>รุนเดิม</t>
  </si>
  <si>
    <t>อนันตญา</t>
  </si>
  <si>
    <t>นิจจารีย์</t>
  </si>
  <si>
    <t>แสงอายุ</t>
  </si>
  <si>
    <t>ครูบา</t>
  </si>
  <si>
    <t>มีทอง</t>
  </si>
  <si>
    <t>ศิวกร</t>
  </si>
  <si>
    <t>ใจปัน</t>
  </si>
  <si>
    <t>ไอลดา</t>
  </si>
  <si>
    <t>ป6/2</t>
  </si>
  <si>
    <t>ลาออก 7/5/61</t>
  </si>
  <si>
    <t>ป2/2</t>
  </si>
  <si>
    <t>ป5/2</t>
  </si>
  <si>
    <t>02746</t>
  </si>
  <si>
    <t xml:space="preserve">นางสาวอัญชรินทร์    เชื้อเมืองพาน </t>
  </si>
  <si>
    <t>นางสาวประกายแก้ว   แก้วอินต๊ะ</t>
  </si>
  <si>
    <t>นางสาวชนม์นิภา   ชุมภูเมือง</t>
  </si>
  <si>
    <t>นางสาวมณีกาญจน์   ถิ่นลำปาง</t>
  </si>
  <si>
    <t>นางอติยาภรณ์   ยาวิลาศ</t>
  </si>
  <si>
    <t>นางสาววัชรียา   บุญงาม</t>
  </si>
  <si>
    <t>นางสาวผาณิต   อานุนามัง</t>
  </si>
  <si>
    <t>นายสยาม   วงศ์ธิดาธร</t>
  </si>
  <si>
    <t>นางดวงสมร   ก้อนทองสิงห์</t>
  </si>
  <si>
    <t>นายเศรษฐพันธุ์   สันวงค์</t>
  </si>
  <si>
    <t>นางดวงสุดา   โพธิ์ยอด</t>
  </si>
  <si>
    <t>นางสาวชลธิชา   อนันตชัยพัทธนา</t>
  </si>
  <si>
    <t>นายธนเทพ   ก๋าวิบูล</t>
  </si>
  <si>
    <t>นางบังอร   ศุภเกียรติบัญชร</t>
  </si>
  <si>
    <t>นายตรัยธวัช   อุดเอ้ย</t>
  </si>
  <si>
    <t>นางสาวปุณณัตถ์   ไชยคำ</t>
  </si>
  <si>
    <t>นายสุรชาติ   โพธิ์ยอด</t>
  </si>
  <si>
    <t>นางสาวมะลิวรรณ   ประทีปเพ็ญจันทร์</t>
  </si>
  <si>
    <t>นายศตวรรษ   ยศวิทยากุล</t>
  </si>
  <si>
    <t>นางพรทิพย์   วงค์ตะวัน</t>
  </si>
  <si>
    <t>นายเอกชัย   ยาวิลาศ</t>
  </si>
  <si>
    <t>นายวิสาร   โตบันลือภพ</t>
  </si>
  <si>
    <t xml:space="preserve">ครูที่ปรึกษา นางสาวอัญชรินทร์    เชื้อเมืองพาน </t>
  </si>
  <si>
    <t>ทำแล้ว</t>
  </si>
  <si>
    <t>ป1/2</t>
  </si>
  <si>
    <t>ลาออก 11/5/61</t>
  </si>
  <si>
    <t>เจษฎากร</t>
  </si>
  <si>
    <t>ยามา</t>
  </si>
  <si>
    <t>เข้า 11/5/61</t>
  </si>
  <si>
    <t>ขัดสี</t>
  </si>
  <si>
    <t>สุภัทร</t>
  </si>
  <si>
    <t>หอมอบ</t>
  </si>
  <si>
    <t>ลาออก 15/5/61</t>
  </si>
  <si>
    <t xml:space="preserve">ชลณัฎฐ์ </t>
  </si>
  <si>
    <t xml:space="preserve">ภัทรภร  </t>
  </si>
  <si>
    <t>วิรัญชนา</t>
  </si>
  <si>
    <t>อ1.1</t>
  </si>
  <si>
    <t>อ1.2</t>
  </si>
  <si>
    <t>อ2.1</t>
  </si>
  <si>
    <t>อ2.2</t>
  </si>
  <si>
    <t>อ3.1</t>
  </si>
  <si>
    <t>อ3.2</t>
  </si>
  <si>
    <t>กัญดาพร</t>
  </si>
  <si>
    <t>พัชราภา</t>
  </si>
  <si>
    <t>วริทธิ์นันท์</t>
  </si>
  <si>
    <t>ไม่ต้องทำ</t>
  </si>
  <si>
    <t>โยได</t>
  </si>
  <si>
    <t>ฮอตตะ</t>
  </si>
  <si>
    <t>รายชื่อนักเรียน</t>
  </si>
  <si>
    <t>โรงเรียนเทศบาล ๑ (บ้านเก่า)</t>
  </si>
  <si>
    <t>ต.เมืองพาน    อ.พาน     จ.เชียงราย</t>
  </si>
  <si>
    <t>ลาออก 16/5/61</t>
  </si>
  <si>
    <t>อ.3(มอน3)</t>
  </si>
  <si>
    <t>ณรินธิรา</t>
  </si>
  <si>
    <t>ลาออก 17/5/61</t>
  </si>
  <si>
    <t>บุษยาภรณ์</t>
  </si>
  <si>
    <t>ด่านทอง</t>
  </si>
  <si>
    <t>รอรูป</t>
  </si>
  <si>
    <t>อ2/2(ม1)</t>
  </si>
  <si>
    <t>อ2/2(ศ1)</t>
  </si>
  <si>
    <t>เสรีไพร</t>
  </si>
  <si>
    <t>ลาออก 18/5/61</t>
  </si>
  <si>
    <t>ห้อง</t>
  </si>
  <si>
    <t>รหัส</t>
  </si>
  <si>
    <t>คำนำ</t>
  </si>
  <si>
    <t>ที่</t>
  </si>
  <si>
    <t>เลขประจำตัว</t>
  </si>
  <si>
    <t>เลือก</t>
  </si>
  <si>
    <t>มอนเตสซอรี่1</t>
  </si>
  <si>
    <t>มอนเตสซอรี่2</t>
  </si>
  <si>
    <t>มอนเตสซอรี่3</t>
  </si>
  <si>
    <t>เสริมประสบการณ์1</t>
  </si>
  <si>
    <t>เสริมประสบการณ์2</t>
  </si>
  <si>
    <t>เสริมประสบการณ์3</t>
  </si>
  <si>
    <t>ศิลปและประกอบอาหาร1</t>
  </si>
  <si>
    <t>ศิลปและประกอบอาหาร2</t>
  </si>
  <si>
    <t>ศิลปและประกอบอาหาร3</t>
  </si>
  <si>
    <t>นางสาวฐิติรัตน์   กำบิล</t>
  </si>
  <si>
    <t>นางสาวประภัสสรา  ธนะวงศ์</t>
  </si>
  <si>
    <t xml:space="preserve">นางจันทร์เพ็ญ   สันวงค์ </t>
  </si>
  <si>
    <t xml:space="preserve">นางสาวณฐวรรณ สีฟ้า </t>
  </si>
  <si>
    <t>นางวรากุล      เสาร์สุวรรณ์</t>
  </si>
  <si>
    <t>นางสาวสุภาพร  อินต๊ะฟอง</t>
  </si>
  <si>
    <t>นางสาวพรทิวา   มอยนา</t>
  </si>
  <si>
    <t>นางสาวศศิพร    ทำบุญ</t>
  </si>
  <si>
    <t>นางอุ้มขวัญ    หัตถสาร</t>
  </si>
  <si>
    <t>รายชื่อนักเรียนชั้นอนุบาล ปีการศึกษา 2561</t>
  </si>
  <si>
    <t>กันตภณ</t>
  </si>
  <si>
    <t>ศรีสุวรรณ</t>
  </si>
  <si>
    <t>ม2/1</t>
  </si>
  <si>
    <t>ลาออก 23/5/61</t>
  </si>
  <si>
    <t>123/2 หมู่ 8 บ้านหนองหิน ตำบลศิลา อำเภอเมืองขอนแก่น จังหวัดขอนแก่น 40000. โทรศัพท์ : 0-4325-7289</t>
  </si>
  <si>
    <t>อชิรญา</t>
  </si>
  <si>
    <t>คีลาวงศ์</t>
  </si>
  <si>
    <t>นางสาว</t>
  </si>
  <si>
    <t>ประกายแก้ว</t>
  </si>
  <si>
    <t>ครู</t>
  </si>
  <si>
    <t>มณีกาญจน์</t>
  </si>
  <si>
    <t>นาง</t>
  </si>
  <si>
    <t>อติยาภรณ์</t>
  </si>
  <si>
    <t>ผาณิต</t>
  </si>
  <si>
    <t>นาย</t>
  </si>
  <si>
    <t>สยาม</t>
  </si>
  <si>
    <t>ดวงสมร</t>
  </si>
  <si>
    <t>เศรษฐพันธุ์</t>
  </si>
  <si>
    <t>ดวงสุดา</t>
  </si>
  <si>
    <t>ชลธิชา</t>
  </si>
  <si>
    <t>ธนเทพ</t>
  </si>
  <si>
    <t>บังอร</t>
  </si>
  <si>
    <t>ตรัยธวัช</t>
  </si>
  <si>
    <t>ปุณณัตถ์</t>
  </si>
  <si>
    <t>สุรชาติ</t>
  </si>
  <si>
    <t>เอกชัย</t>
  </si>
  <si>
    <t>ลอย</t>
  </si>
  <si>
    <t>เอกสิทธิ์</t>
  </si>
  <si>
    <t>โอตะแปง</t>
  </si>
  <si>
    <t>พิศาล</t>
  </si>
  <si>
    <t>อ</t>
  </si>
  <si>
    <t>ศศิพร</t>
  </si>
  <si>
    <t>ทำบุญ</t>
  </si>
  <si>
    <t>สุพิชญา</t>
  </si>
  <si>
    <t>เขียวเงี้ยว</t>
  </si>
  <si>
    <t>ณฐวรรณ</t>
  </si>
  <si>
    <t>สีฟ้า</t>
  </si>
  <si>
    <t>อุ้มขวัญ</t>
  </si>
  <si>
    <t>หัตถสาร</t>
  </si>
  <si>
    <t>ฐิติรัตน์</t>
  </si>
  <si>
    <t>กำบิล</t>
  </si>
  <si>
    <t>สุภาพร</t>
  </si>
  <si>
    <t>อินต๊ะฟอง</t>
  </si>
  <si>
    <t>ชนม์นิภา</t>
  </si>
  <si>
    <t>วัชรียา</t>
  </si>
  <si>
    <t>มะลิวรรณ</t>
  </si>
  <si>
    <t>ศตวรรษ</t>
  </si>
  <si>
    <t>วิสาร</t>
  </si>
  <si>
    <t>อัญชรินทร์</t>
  </si>
  <si>
    <t>ประภัสสรา</t>
  </si>
  <si>
    <t>ธนะวงศ์</t>
  </si>
  <si>
    <t>พรทิวา</t>
  </si>
  <si>
    <t>มอยนา</t>
  </si>
  <si>
    <t>นราสิริ</t>
  </si>
  <si>
    <t xml:space="preserve">กุณาเลย </t>
  </si>
  <si>
    <t>ชัยวุฒิ</t>
  </si>
  <si>
    <t>รหัสนักเรียน</t>
  </si>
  <si>
    <t>คำนำหน้าชื่อ</t>
  </si>
  <si>
    <t>เพศ</t>
  </si>
  <si>
    <t>เลขประชาชน</t>
  </si>
  <si>
    <t>วันเกิด</t>
  </si>
  <si>
    <t>ชั้นปี</t>
  </si>
  <si>
    <t>ม.3</t>
  </si>
  <si>
    <t>2</t>
  </si>
  <si>
    <t>1</t>
  </si>
  <si>
    <t>ม.2</t>
  </si>
  <si>
    <t>ศิริลักษณ์</t>
  </si>
  <si>
    <t>ม.1</t>
  </si>
  <si>
    <t>พิกุลทอง</t>
  </si>
  <si>
    <t>ทิพย์วรรณ์</t>
  </si>
  <si>
    <t>ภูริทัศน์</t>
  </si>
  <si>
    <t>ป.6</t>
  </si>
  <si>
    <t>ธีรพล</t>
  </si>
  <si>
    <t>ชัยธวัช</t>
  </si>
  <si>
    <t>ศิริวรรณ</t>
  </si>
  <si>
    <t>ชัยซื่อ</t>
  </si>
  <si>
    <t>พัชรธิดา</t>
  </si>
  <si>
    <t>อันติมา</t>
  </si>
  <si>
    <t>ป.5</t>
  </si>
  <si>
    <t>นิธิกร</t>
  </si>
  <si>
    <t>อนุวัตน์</t>
  </si>
  <si>
    <t>นัฐพงษ์</t>
  </si>
  <si>
    <t>ปิยนันท์</t>
  </si>
  <si>
    <t>จริยา</t>
  </si>
  <si>
    <t>กิตติพัทธ์</t>
  </si>
  <si>
    <t>จามร</t>
  </si>
  <si>
    <t>อัมรินทร์</t>
  </si>
  <si>
    <t>จารวี</t>
  </si>
  <si>
    <t>บุษรา</t>
  </si>
  <si>
    <t>ผริตา</t>
  </si>
  <si>
    <t>ธัญสุดา</t>
  </si>
  <si>
    <t>ศรัณยา</t>
  </si>
  <si>
    <t>ธัญจิรา</t>
  </si>
  <si>
    <t>บุรินทร์</t>
  </si>
  <si>
    <t>ป.4</t>
  </si>
  <si>
    <t>วริษฐา</t>
  </si>
  <si>
    <t>ชัญญา</t>
  </si>
  <si>
    <t>ป.3</t>
  </si>
  <si>
    <t>นภัสสร</t>
  </si>
  <si>
    <t>กันต์ปันนี</t>
  </si>
  <si>
    <t xml:space="preserve">จินเก็ท </t>
  </si>
  <si>
    <t>ป.2</t>
  </si>
  <si>
    <t xml:space="preserve">ณกรณ์ </t>
  </si>
  <si>
    <t xml:space="preserve">ภานุเดช </t>
  </si>
  <si>
    <t xml:space="preserve">อาทิตย์ </t>
  </si>
  <si>
    <t xml:space="preserve">สุรเชษฐ์  </t>
  </si>
  <si>
    <t xml:space="preserve">ชญานนท์ </t>
  </si>
  <si>
    <t xml:space="preserve">สิทธินนท์ </t>
  </si>
  <si>
    <t xml:space="preserve">ภัทรพล </t>
  </si>
  <si>
    <t xml:space="preserve">กัลยกร </t>
  </si>
  <si>
    <t xml:space="preserve">กัญญาณัฐ </t>
  </si>
  <si>
    <t xml:space="preserve">อินทิรา </t>
  </si>
  <si>
    <t xml:space="preserve">จุรีรัตน์ </t>
  </si>
  <si>
    <t xml:space="preserve">จันทรากานต์ </t>
  </si>
  <si>
    <t xml:space="preserve">ภัณฑิรา </t>
  </si>
  <si>
    <t xml:space="preserve">กัลยรัตน์ </t>
  </si>
  <si>
    <t xml:space="preserve">ประภาสิริ </t>
  </si>
  <si>
    <t xml:space="preserve">ณัฏฐณิชา </t>
  </si>
  <si>
    <t>กานต์สิริ</t>
  </si>
  <si>
    <t xml:space="preserve">พรรษมล </t>
  </si>
  <si>
    <t xml:space="preserve">นิภาพร </t>
  </si>
  <si>
    <t xml:space="preserve">วรสิริ </t>
  </si>
  <si>
    <t>สันติ</t>
  </si>
  <si>
    <t xml:space="preserve">ณัฐพล </t>
  </si>
  <si>
    <t xml:space="preserve">พงศธร </t>
  </si>
  <si>
    <t>ศุภกิตต์</t>
  </si>
  <si>
    <t xml:space="preserve">กฤตภาส </t>
  </si>
  <si>
    <t>ป.1</t>
  </si>
  <si>
    <t xml:space="preserve">กฤษฎา </t>
  </si>
  <si>
    <t xml:space="preserve">ก้องฤทธา </t>
  </si>
  <si>
    <t xml:space="preserve">ณฐกร </t>
  </si>
  <si>
    <t xml:space="preserve">ธณัชชนม์ </t>
  </si>
  <si>
    <t xml:space="preserve">ธนาธิป </t>
  </si>
  <si>
    <t xml:space="preserve">วรากร </t>
  </si>
  <si>
    <t xml:space="preserve">อดิศัย </t>
  </si>
  <si>
    <t xml:space="preserve">อนุสรณ์ </t>
  </si>
  <si>
    <t xml:space="preserve">เอกวิทย์ </t>
  </si>
  <si>
    <t xml:space="preserve">กวินธิดา </t>
  </si>
  <si>
    <t xml:space="preserve">จิรภิญญา </t>
  </si>
  <si>
    <t xml:space="preserve">ณกัญญา </t>
  </si>
  <si>
    <t xml:space="preserve">ธัญพร </t>
  </si>
  <si>
    <t xml:space="preserve">ปพิชญา </t>
  </si>
  <si>
    <t xml:space="preserve">สิรินธร </t>
  </si>
  <si>
    <t xml:space="preserve">อุษณีย์ </t>
  </si>
  <si>
    <t xml:space="preserve">เอมิกา </t>
  </si>
  <si>
    <t xml:space="preserve">ก้องภพ </t>
  </si>
  <si>
    <t xml:space="preserve">ปัญญา </t>
  </si>
  <si>
    <t xml:space="preserve">ศุภโชติ </t>
  </si>
  <si>
    <t xml:space="preserve">กัญพิชชา </t>
  </si>
  <si>
    <t xml:space="preserve">สุพรรษา </t>
  </si>
  <si>
    <t xml:space="preserve">ภคิน </t>
  </si>
  <si>
    <t xml:space="preserve">จารุเดช </t>
  </si>
  <si>
    <t xml:space="preserve">อนันดา </t>
  </si>
  <si>
    <t xml:space="preserve">ธีรภัทร </t>
  </si>
  <si>
    <t xml:space="preserve">พิมพัฒน์ </t>
  </si>
  <si>
    <t>ภัคพล</t>
  </si>
  <si>
    <t xml:space="preserve">พิชญา </t>
  </si>
  <si>
    <t xml:space="preserve">รังษิยา </t>
  </si>
  <si>
    <t xml:space="preserve">ศิริพร </t>
  </si>
  <si>
    <t xml:space="preserve">ณิภารัตน์ </t>
  </si>
  <si>
    <t xml:space="preserve">ธนบูรณ์ </t>
  </si>
  <si>
    <t>นิธยาภรณ์</t>
  </si>
  <si>
    <t>ปรมัตถ์</t>
  </si>
  <si>
    <t xml:space="preserve">ปวริศ </t>
  </si>
  <si>
    <t xml:space="preserve">ปรีชญา </t>
  </si>
  <si>
    <t>อ.3</t>
  </si>
  <si>
    <t xml:space="preserve">พงศกร </t>
  </si>
  <si>
    <t xml:space="preserve">ทักษอร </t>
  </si>
  <si>
    <t xml:space="preserve">ภาวิณี </t>
  </si>
  <si>
    <t xml:space="preserve">ชนัญญา </t>
  </si>
  <si>
    <t xml:space="preserve">จิดาภา </t>
  </si>
  <si>
    <t xml:space="preserve">เสรีไพร </t>
  </si>
  <si>
    <t xml:space="preserve">พิมชนกวนันท์ </t>
  </si>
  <si>
    <t xml:space="preserve">เกียรติภูมิ </t>
  </si>
  <si>
    <t xml:space="preserve">พีรวิชญ์ </t>
  </si>
  <si>
    <t xml:space="preserve">วิรัญชนา </t>
  </si>
  <si>
    <t xml:space="preserve">พัชรพรรณ </t>
  </si>
  <si>
    <t xml:space="preserve">พัทชดนย์ </t>
  </si>
  <si>
    <t xml:space="preserve">ฐิติภัทร </t>
  </si>
  <si>
    <t xml:space="preserve">ณัฐวดี </t>
  </si>
  <si>
    <t xml:space="preserve">ธีรดนย์ </t>
  </si>
  <si>
    <t xml:space="preserve">ณัฐธิดา </t>
  </si>
  <si>
    <t xml:space="preserve">ณัฐพัฒน์ </t>
  </si>
  <si>
    <t xml:space="preserve">ปริยาภรณ์ </t>
  </si>
  <si>
    <t xml:space="preserve">พันธวัช </t>
  </si>
  <si>
    <t xml:space="preserve">กาญจนา </t>
  </si>
  <si>
    <t xml:space="preserve">ณัฐนนท์ </t>
  </si>
  <si>
    <t xml:space="preserve">มณีวรรณ </t>
  </si>
  <si>
    <t xml:space="preserve">ปฏิภาณ </t>
  </si>
  <si>
    <t xml:space="preserve">อัฐกาญจน์ </t>
  </si>
  <si>
    <t xml:space="preserve">สุทธญาณ์ </t>
  </si>
  <si>
    <t xml:space="preserve">วงค์ประเสริฐ </t>
  </si>
  <si>
    <t xml:space="preserve">เสฏฐวุฒิ </t>
  </si>
  <si>
    <t xml:space="preserve">กรรณกร </t>
  </si>
  <si>
    <t xml:space="preserve">รมิตา </t>
  </si>
  <si>
    <t xml:space="preserve">ศักดิ์สูง </t>
  </si>
  <si>
    <t xml:space="preserve">อรวรินธ์ </t>
  </si>
  <si>
    <t xml:space="preserve">อดิเทพ </t>
  </si>
  <si>
    <t xml:space="preserve">ณัฐวัฒน์ </t>
  </si>
  <si>
    <t xml:space="preserve">วริศรา </t>
  </si>
  <si>
    <t xml:space="preserve">พานกนก </t>
  </si>
  <si>
    <t xml:space="preserve">ธิติสรณ์ </t>
  </si>
  <si>
    <t xml:space="preserve">ธนภูมิ </t>
  </si>
  <si>
    <t xml:space="preserve">พัชราภา </t>
  </si>
  <si>
    <t xml:space="preserve">ภัทรวดี </t>
  </si>
  <si>
    <t xml:space="preserve">ปานวาด </t>
  </si>
  <si>
    <t xml:space="preserve">บดินทร์ </t>
  </si>
  <si>
    <t xml:space="preserve">กชกร </t>
  </si>
  <si>
    <t>ประพันธ์</t>
  </si>
  <si>
    <t>นวพล</t>
  </si>
  <si>
    <t>ฐานทัพ</t>
  </si>
  <si>
    <t>วรดนู</t>
  </si>
  <si>
    <t>เสาร์สุวรรณ์</t>
  </si>
  <si>
    <t>สุจิตตรา</t>
  </si>
  <si>
    <t>ยุทธพงษ์</t>
  </si>
  <si>
    <t>พริกหวาน</t>
  </si>
  <si>
    <t>แพรพิไล</t>
  </si>
  <si>
    <t xml:space="preserve">จักรพัทร </t>
  </si>
  <si>
    <t>มาลา</t>
  </si>
  <si>
    <t>อ.2</t>
  </si>
  <si>
    <t xml:space="preserve">เขตต์นที </t>
  </si>
  <si>
    <t xml:space="preserve">ปุณณภพ </t>
  </si>
  <si>
    <t xml:space="preserve">รัชชานนท์ </t>
  </si>
  <si>
    <t xml:space="preserve">ชรินทร์ทิพย์ </t>
  </si>
  <si>
    <t xml:space="preserve">ณัฐธยาน์ </t>
  </si>
  <si>
    <t xml:space="preserve">ธนวรรธน์ </t>
  </si>
  <si>
    <t xml:space="preserve">ธีรเดช  </t>
  </si>
  <si>
    <t xml:space="preserve">รัชพล </t>
  </si>
  <si>
    <t xml:space="preserve">กชนิภา </t>
  </si>
  <si>
    <t xml:space="preserve">กวินทิพย์ </t>
  </si>
  <si>
    <t xml:space="preserve">เจนจิรา </t>
  </si>
  <si>
    <t xml:space="preserve">ณภัสภรณ์ </t>
  </si>
  <si>
    <t xml:space="preserve">ธิติกาญจน์ </t>
  </si>
  <si>
    <t xml:space="preserve">ปรียภัสสรา </t>
  </si>
  <si>
    <t>พิชชภา</t>
  </si>
  <si>
    <t>วรชิต</t>
  </si>
  <si>
    <t>วิชิต</t>
  </si>
  <si>
    <t>รุ่งทิวา</t>
  </si>
  <si>
    <t>อทิตยา</t>
  </si>
  <si>
    <t>กฤษดา</t>
  </si>
  <si>
    <t>ฐิติโชค</t>
  </si>
  <si>
    <t>ธีรไนย</t>
  </si>
  <si>
    <t>ภูมิธนินท์</t>
  </si>
  <si>
    <t>กีรติกา</t>
  </si>
  <si>
    <t>ชนิสรา</t>
  </si>
  <si>
    <t>พิมพ์อัปสร</t>
  </si>
  <si>
    <t xml:space="preserve">จิราภา </t>
  </si>
  <si>
    <t xml:space="preserve">ดวงแก้ว </t>
  </si>
  <si>
    <t>อ.1</t>
  </si>
  <si>
    <t>ณัฐชนนท์</t>
  </si>
  <si>
    <t>ณัฐวรรธน์</t>
  </si>
  <si>
    <t>ต้นกล้า</t>
  </si>
  <si>
    <t>แทนคุณ</t>
  </si>
  <si>
    <t>กนิษฐา</t>
  </si>
  <si>
    <t>จิรชยา</t>
  </si>
  <si>
    <t>ชลนิภา</t>
  </si>
  <si>
    <t>นำพาพร</t>
  </si>
  <si>
    <t>พงศ์สิริ</t>
  </si>
  <si>
    <t>นิพาดา</t>
  </si>
  <si>
    <t>ภัทรภร</t>
  </si>
  <si>
    <t>ป1/1</t>
  </si>
  <si>
    <t>ชัยชนะ</t>
  </si>
  <si>
    <t>กิติมา</t>
  </si>
  <si>
    <t>มะลีลี</t>
  </si>
  <si>
    <t>พรหมถาวร</t>
  </si>
  <si>
    <t>หัตถา</t>
  </si>
  <si>
    <t>อุปนันท์</t>
  </si>
  <si>
    <t>เครือยะ</t>
  </si>
  <si>
    <t>ป๋าวงค์</t>
  </si>
  <si>
    <t>พุทธะวงค์</t>
  </si>
  <si>
    <t>มอน1</t>
  </si>
  <si>
    <t>มอน2</t>
  </si>
  <si>
    <t>มอน3</t>
  </si>
  <si>
    <t>ศิลปะ1</t>
  </si>
  <si>
    <t>ศิลปะ2</t>
  </si>
  <si>
    <t>ศิลปะ3</t>
  </si>
  <si>
    <t>เสริม1</t>
  </si>
  <si>
    <t>เสริม2</t>
  </si>
  <si>
    <t>เสริม3</t>
  </si>
  <si>
    <t xml:space="preserve">กฤตพร </t>
  </si>
  <si>
    <t xml:space="preserve">เสนา </t>
  </si>
  <si>
    <t>บุญเที่ยง</t>
  </si>
  <si>
    <t>จันทร์เพ็ญ</t>
  </si>
  <si>
    <t>วรากุล</t>
  </si>
  <si>
    <t>086-9129467</t>
  </si>
  <si>
    <t>084-6153702</t>
  </si>
  <si>
    <t>087-1764072</t>
  </si>
  <si>
    <t>087-1792007</t>
  </si>
  <si>
    <t>086-1852340</t>
  </si>
  <si>
    <t>เบอร์โทร</t>
  </si>
  <si>
    <t>อนันต์ชัยพัทธนา</t>
  </si>
  <si>
    <t>กฤติยาณี</t>
  </si>
  <si>
    <t>บกน้อย</t>
  </si>
  <si>
    <t>จันทนสกุลวงศ์</t>
  </si>
  <si>
    <t>เป็งยาวงศ์</t>
  </si>
  <si>
    <t>วงค์จันทร์มา</t>
  </si>
  <si>
    <t>พัชรภร</t>
  </si>
  <si>
    <t>กัญชพร</t>
  </si>
  <si>
    <t>ชญาน์ทิพย์</t>
  </si>
  <si>
    <t>ชนพงศ์</t>
  </si>
  <si>
    <t>จิรัฏฐ์</t>
  </si>
  <si>
    <t>รัชนีกรณ์</t>
  </si>
  <si>
    <t>จีรนันทร์</t>
  </si>
  <si>
    <t>ศรีวิจัยนวน</t>
  </si>
  <si>
    <t xml:space="preserve">วิรัตนเกษม </t>
  </si>
  <si>
    <t>ภาณุพงศ์</t>
  </si>
  <si>
    <t>ลาออก 14/8/61</t>
  </si>
  <si>
    <t>ธนาภรณ์</t>
  </si>
  <si>
    <t>เงินเย็น</t>
  </si>
  <si>
    <t xml:space="preserve">ลาออก </t>
  </si>
  <si>
    <t>ลาออก 28/9/61</t>
  </si>
  <si>
    <t>ลาออก</t>
  </si>
  <si>
    <t>ป5/1</t>
  </si>
  <si>
    <t>ลาออก 2/10/61</t>
  </si>
  <si>
    <t>ลาออก 17/10/61</t>
  </si>
  <si>
    <t>อ.1/2(ศ3)</t>
  </si>
  <si>
    <t>อ.1/2(ม2)</t>
  </si>
  <si>
    <t>ลาออก 12/10/61</t>
  </si>
  <si>
    <t>นางสาวจันทร์จิรา</t>
  </si>
  <si>
    <t>พ่านอรรถพนธิ์</t>
  </si>
  <si>
    <t>รายชื่อนักเรียนอนุบาล 1/1     ภาคเรียนที่ 2  ปีการศึกษา 2561</t>
  </si>
  <si>
    <t>รายชื่อนักเรียนอนุบาล 1/2    ภาคเรียนที่ 2  ปีการศึกษา 2561</t>
  </si>
  <si>
    <t>รายชื่อนักเรียนอนุบาล 2/1     ภาคเรียนที่ 2  ปีการศึกษา 2561</t>
  </si>
  <si>
    <t>รายชื่อนักเรียนอนุบาล 2/2     ภาคเรียนที่ 2  ปีการศึกษา 2561</t>
  </si>
  <si>
    <t>รายชื่อนักเรียนอนุบาล 3/1     ภาคเรียนที่ 2  ปีการศึกษา 2561</t>
  </si>
  <si>
    <t>รายชื่อนักเรียนอนุบาล 3/2     ภาคเรียนที่ 2  ปีการศึกษา 2561</t>
  </si>
  <si>
    <t>รายชื่อนักเรียนชั้นประถมศึกษาปีที่ 1/1     ภาคเรียนที่ 2  ปีการศึกษา 2561</t>
  </si>
  <si>
    <t>รายชื่อนักเรียนชั้นประถมศึกษาปีที่ 1/2     ภาคเรียนที่ 2  ปีการศึกษา 2561</t>
  </si>
  <si>
    <t>รายชื่อนักเรียนชั้นประถมศึกษาปีที่ 2/1     ภาคเรียนที่ 2  ปีการศึกษา 2561</t>
  </si>
  <si>
    <t>รายชื่อนักเรียนชั้นประถมศึกษาปีที่ 2/2     ภาคเรียนที่ 2  ปีการศึกษา 2561</t>
  </si>
  <si>
    <t>รายชื่อนักเรียนชั้นประถมศึกษาปีที่ 3/1     ภาคเรียนที่ 2  ปีการศึกษา 2561</t>
  </si>
  <si>
    <t>รายชื่อนักเรียนชั้นประถมศึกษาปีที่ 3/2     ภาคเรียนที่ 2  ปีการศึกษา 2561</t>
  </si>
  <si>
    <t>รายชื่อนักเรียนชั้นประถมศึกษาปีที่ 4/1     ภาคเรียนที่ 2  ปีการศึกษา 2561</t>
  </si>
  <si>
    <t>รายชื่อนักเรียนชั้นประถมศึกษาปีที่ 4/2     ภาคเรียนที่ 2  ปีการศึกษา 2561</t>
  </si>
  <si>
    <t>รายชื่อนักเรียนชั้นประถมศึกษาปีที่ 5/1     ภาคเรียนที่ 2  ปีการศึกษา 2561</t>
  </si>
  <si>
    <t>รายชื่อนักเรียนชั้นประถมศึกษาปีที่ 5/2     ภาคเรียนที่ 2  ปีการศึกษา 2561</t>
  </si>
  <si>
    <t>รายชื่อนักเรียนชั้นประถมศึกษาปีที่ 6/1     ภาคเรียนที่ 2  ปีการศึกษา 2561</t>
  </si>
  <si>
    <t>รายชื่อนักเรียนชั้นประถมศึกษาปีที่ 6/2     ภาคเรียนที่ 2  ปีการศึกษา 2561</t>
  </si>
  <si>
    <t>รายชื่อนักเรียนชั้นมัธยมศึกษาปีที่ 1/1     ภาคเรียนที่ 2  ปีการศึกษา 2561</t>
  </si>
  <si>
    <t>รายชื่อนักเรียนชั้นมัธยมศึกษาปีที่ 1/2     ภาคเรียนที่ 2  ปีการศึกษา 2561</t>
  </si>
  <si>
    <t>รายชื่อนักเรียนชั้นมัธยมศึกษาปีที่ 2/1     ภาคเรียนที่ 2  ปีการศึกษา 2561</t>
  </si>
  <si>
    <t>รายชื่อนักเรียนชั้นมัธยมศึกษาปีที่ 2/2     ภาคเรียนที่ 2  ปีการศึกษา 2561</t>
  </si>
  <si>
    <t>รายชื่อนักเรียนชั้นมัธยมศึกษาปีที่ 3/1     ภาคเรียนที่ 2  ปีการศึกษา 2561</t>
  </si>
  <si>
    <t>รายชื่อนักเรียนชั้นมัธยมศึกษาปีที่ 3/2     ภาคเรียนที่ 2  ปีการศึกษา 2561</t>
  </si>
  <si>
    <t>ม1/1</t>
  </si>
  <si>
    <t>เฏฌิณฑร์</t>
  </si>
  <si>
    <t>อริสรา</t>
  </si>
  <si>
    <t>สุวรรณวงษ์</t>
  </si>
  <si>
    <t>นางสาวณัฏฐ์ณิชา</t>
  </si>
  <si>
    <t>ชัยนนถี</t>
  </si>
  <si>
    <t>ลบ sis แล้ว</t>
  </si>
  <si>
    <t>นางสาวณัฏฐ์ณิชา   ชัยนนถี</t>
  </si>
  <si>
    <t>นางสาวชลธิชา   อนันต์ชัยพัทธนา</t>
  </si>
  <si>
    <t>นางสาวจันทร์จิรา   พ่านอรรถพนธิ์</t>
  </si>
  <si>
    <t>เกื้อกูล</t>
  </si>
  <si>
    <t>ติณณฌา</t>
  </si>
  <si>
    <t>ชวรัตน์</t>
  </si>
  <si>
    <t>ฉัตรนรเศรษฐ</t>
  </si>
  <si>
    <t>รชต</t>
  </si>
  <si>
    <t>ต๊ะศรีเรือน</t>
  </si>
  <si>
    <t>เข้า 29/10/61</t>
  </si>
  <si>
    <t>สถิติจำนวนนักเรียน ภาคเรียนที่  2   ปีการศึกษา 2561</t>
  </si>
  <si>
    <t>ณ วันที่ 5 พฤษจิกายน 2561</t>
  </si>
  <si>
    <t>ภาคเรียนที่ 2    ปีการศึกษา 2561</t>
  </si>
  <si>
    <t>เพิ่มsis แล้ว</t>
  </si>
  <si>
    <t>เข้า 23/7/2561</t>
  </si>
  <si>
    <t>ลาออก 5/10/61</t>
  </si>
  <si>
    <t>ลาออก 5/11/61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</si>
</sst>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87" formatCode="00000"/>
    <numFmt numFmtId="188" formatCode="[$-1070000]d/m/yy;@"/>
    <numFmt numFmtId="189" formatCode="0\-0000\-00000\-00\-0"/>
    <numFmt numFmtId="190" formatCode="[$-F800]dddd\,\ mmmm\ dd\,\ yyyy"/>
    <numFmt numFmtId="191" formatCode="[$-107041E]d\ mmmm\ yyyy;@"/>
    <numFmt numFmtId="192" formatCode="[$-101041E]d\ mmmm\ yyyy;@"/>
    <numFmt numFmtId="193" formatCode="00\-0000\-0000"/>
    <numFmt numFmtId="194" formatCode="[$-1070000]d/mm/yyyy;@"/>
  </numFmts>
  <fonts count="37"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0"/>
      <name val="Arial"/>
      <family val="2"/>
    </font>
    <font>
      <sz val="14"/>
      <name val="TH Baijam"/>
    </font>
    <font>
      <sz val="13"/>
      <name val="TH Baijam"/>
    </font>
    <font>
      <sz val="13"/>
      <color theme="1"/>
      <name val="TH Baijam"/>
    </font>
    <font>
      <sz val="10"/>
      <name val="Arial"/>
      <family val="2"/>
    </font>
    <font>
      <b/>
      <sz val="14"/>
      <color theme="1"/>
      <name val="TH Baijam"/>
    </font>
    <font>
      <b/>
      <sz val="14"/>
      <name val="TH Baijam"/>
    </font>
    <font>
      <b/>
      <sz val="16"/>
      <name val="TH Baijam"/>
    </font>
    <font>
      <b/>
      <sz val="14"/>
      <name val="Angsana New"/>
      <family val="1"/>
    </font>
    <font>
      <sz val="14"/>
      <color indexed="8"/>
      <name val="Angsana New"/>
      <family val="1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name val="TH Baijam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22"/>
      <color theme="1"/>
      <name val="TH Sarabun New"/>
      <family val="2"/>
    </font>
    <font>
      <b/>
      <sz val="22"/>
      <color theme="1"/>
      <name val="TH Sarabun New"/>
      <family val="2"/>
    </font>
    <font>
      <b/>
      <sz val="28"/>
      <color theme="1"/>
      <name val="TH Sarabun New"/>
      <family val="2"/>
    </font>
    <font>
      <sz val="16"/>
      <color indexed="8"/>
      <name val="Angsana New"/>
      <family val="2"/>
      <charset val="222"/>
    </font>
    <font>
      <sz val="11"/>
      <color indexed="59"/>
      <name val="Microsoft Sans Serif"/>
      <family val="2"/>
    </font>
    <font>
      <sz val="12"/>
      <color indexed="59"/>
      <name val="Microsoft Sans Serif"/>
      <family val="2"/>
    </font>
    <font>
      <b/>
      <sz val="12"/>
      <name val="Microsoft Sans Serif"/>
      <family val="2"/>
    </font>
    <font>
      <sz val="11"/>
      <name val="Microsoft Sans Serif"/>
      <family val="2"/>
    </font>
    <font>
      <sz val="14"/>
      <color theme="1"/>
      <name val="Tahoma"/>
      <family val="2"/>
      <charset val="222"/>
      <scheme val="minor"/>
    </font>
    <font>
      <sz val="14"/>
      <name val="Microsoft Sans Serif"/>
      <family val="2"/>
    </font>
    <font>
      <b/>
      <sz val="8"/>
      <name val="Microsoft Sans Serif"/>
      <family val="2"/>
    </font>
    <font>
      <b/>
      <sz val="13"/>
      <name val="TH Baijam"/>
    </font>
    <font>
      <sz val="8"/>
      <color rgb="FFFFFFFF"/>
      <name val="Tahoma"/>
      <family val="2"/>
    </font>
    <font>
      <sz val="8"/>
      <color rgb="FF000000"/>
      <name val="Tahoma"/>
      <family val="2"/>
    </font>
    <font>
      <b/>
      <sz val="14"/>
      <color theme="0"/>
      <name val="TH Baijam"/>
    </font>
    <font>
      <b/>
      <sz val="26"/>
      <name val="TH Baijam"/>
    </font>
    <font>
      <b/>
      <sz val="18"/>
      <name val="TH Baijam"/>
    </font>
    <font>
      <sz val="10"/>
      <color theme="1"/>
      <name val="Arial"/>
      <family val="2"/>
    </font>
    <font>
      <b/>
      <sz val="14"/>
      <color rgb="FFFF0000"/>
      <name val="TH Baijam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727982"/>
        <bgColor indexed="8"/>
      </patternFill>
    </fill>
    <fill>
      <patternFill patternType="solid">
        <fgColor rgb="FFEBF2F5"/>
        <bgColor indexed="8"/>
      </patternFill>
    </fill>
    <fill>
      <patternFill patternType="solid">
        <fgColor rgb="FFFFFFFF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21" fillId="0" borderId="0"/>
  </cellStyleXfs>
  <cellXfs count="2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shrinkToFit="1"/>
    </xf>
    <xf numFmtId="0" fontId="11" fillId="0" borderId="0" xfId="0" applyFont="1" applyBorder="1" applyAlignment="1">
      <alignment shrinkToFit="1"/>
    </xf>
    <xf numFmtId="188" fontId="12" fillId="0" borderId="0" xfId="0" applyNumberFormat="1" applyFont="1" applyAlignment="1">
      <alignment vertical="center" shrinkToFit="1"/>
    </xf>
    <xf numFmtId="0" fontId="2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1" applyFont="1" applyAlignment="1" applyProtection="1">
      <alignment horizontal="left"/>
      <protection hidden="1"/>
    </xf>
    <xf numFmtId="0" fontId="4" fillId="0" borderId="0" xfId="1" applyFont="1" applyProtection="1">
      <protection hidden="1"/>
    </xf>
    <xf numFmtId="0" fontId="9" fillId="3" borderId="1" xfId="1" applyFont="1" applyFill="1" applyBorder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center"/>
      <protection hidden="1"/>
    </xf>
    <xf numFmtId="0" fontId="5" fillId="2" borderId="1" xfId="1" applyFont="1" applyFill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alignment horizontal="center"/>
      <protection hidden="1"/>
    </xf>
    <xf numFmtId="0" fontId="5" fillId="2" borderId="0" xfId="1" applyFont="1" applyFill="1" applyProtection="1">
      <protection hidden="1"/>
    </xf>
    <xf numFmtId="0" fontId="9" fillId="4" borderId="1" xfId="1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87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Fill="1"/>
    <xf numFmtId="188" fontId="12" fillId="0" borderId="0" xfId="0" applyNumberFormat="1" applyFont="1" applyFill="1" applyAlignment="1">
      <alignment vertical="center" shrinkToFi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center"/>
    </xf>
    <xf numFmtId="187" fontId="2" fillId="0" borderId="1" xfId="0" applyNumberFormat="1" applyFont="1" applyBorder="1"/>
    <xf numFmtId="0" fontId="8" fillId="0" borderId="0" xfId="1" applyFont="1" applyBorder="1" applyAlignment="1" applyProtection="1">
      <alignment horizontal="center" vertical="center" shrinkToFit="1"/>
      <protection hidden="1"/>
    </xf>
    <xf numFmtId="0" fontId="9" fillId="5" borderId="1" xfId="1" applyFont="1" applyFill="1" applyBorder="1" applyAlignment="1" applyProtection="1">
      <alignment horizontal="center"/>
      <protection hidden="1"/>
    </xf>
    <xf numFmtId="0" fontId="9" fillId="0" borderId="0" xfId="1" applyFont="1" applyAlignment="1" applyProtection="1">
      <alignment horizontal="center"/>
      <protection hidden="1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6" borderId="1" xfId="0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 applyProtection="1">
      <alignment horizontal="center" vertical="center"/>
      <protection hidden="1"/>
    </xf>
    <xf numFmtId="0" fontId="22" fillId="0" borderId="0" xfId="3" applyFont="1" applyFill="1" applyAlignment="1" applyProtection="1">
      <alignment horizontal="center" vertical="center"/>
      <protection hidden="1"/>
    </xf>
    <xf numFmtId="0" fontId="23" fillId="6" borderId="0" xfId="3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4" fillId="0" borderId="1" xfId="3" applyFont="1" applyFill="1" applyBorder="1" applyAlignment="1" applyProtection="1">
      <alignment horizontal="center" vertical="center"/>
      <protection hidden="1"/>
    </xf>
    <xf numFmtId="0" fontId="25" fillId="7" borderId="0" xfId="3" applyFont="1" applyFill="1" applyBorder="1" applyAlignment="1" applyProtection="1">
      <alignment horizontal="center" vertical="center"/>
      <protection hidden="1"/>
    </xf>
    <xf numFmtId="0" fontId="26" fillId="0" borderId="0" xfId="0" applyFont="1"/>
    <xf numFmtId="0" fontId="27" fillId="0" borderId="1" xfId="3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8" fillId="0" borderId="1" xfId="3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87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87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187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/>
      <protection hidden="1"/>
    </xf>
    <xf numFmtId="187" fontId="2" fillId="0" borderId="2" xfId="0" applyNumberFormat="1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 shrinkToFit="1"/>
      <protection hidden="1"/>
    </xf>
    <xf numFmtId="0" fontId="2" fillId="0" borderId="4" xfId="0" applyFont="1" applyFill="1" applyBorder="1" applyAlignment="1" applyProtection="1">
      <alignment horizontal="left" shrinkToFit="1"/>
      <protection hidden="1"/>
    </xf>
    <xf numFmtId="0" fontId="2" fillId="0" borderId="3" xfId="0" applyFont="1" applyBorder="1" applyAlignment="1" applyProtection="1">
      <alignment horizontal="left" vertical="center" shrinkToFi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left"/>
      <protection locked="0"/>
    </xf>
    <xf numFmtId="0" fontId="2" fillId="6" borderId="4" xfId="0" applyFont="1" applyFill="1" applyBorder="1" applyAlignment="1" applyProtection="1">
      <alignment horizontal="left"/>
      <protection locked="0"/>
    </xf>
    <xf numFmtId="0" fontId="9" fillId="0" borderId="1" xfId="1" applyFont="1" applyBorder="1" applyAlignment="1" applyProtection="1">
      <alignment shrinkToFit="1"/>
      <protection hidden="1"/>
    </xf>
    <xf numFmtId="0" fontId="9" fillId="0" borderId="2" xfId="1" applyFont="1" applyBorder="1" applyAlignment="1" applyProtection="1">
      <alignment shrinkToFit="1"/>
      <protection hidden="1"/>
    </xf>
    <xf numFmtId="0" fontId="29" fillId="2" borderId="3" xfId="1" applyFont="1" applyFill="1" applyBorder="1" applyAlignment="1" applyProtection="1">
      <alignment shrinkToFit="1"/>
      <protection hidden="1"/>
    </xf>
    <xf numFmtId="0" fontId="29" fillId="2" borderId="1" xfId="1" applyFont="1" applyFill="1" applyBorder="1" applyAlignment="1" applyProtection="1">
      <alignment shrinkToFit="1"/>
      <protection hidden="1"/>
    </xf>
    <xf numFmtId="0" fontId="29" fillId="2" borderId="0" xfId="1" applyFont="1" applyFill="1" applyProtection="1">
      <protection hidden="1"/>
    </xf>
    <xf numFmtId="0" fontId="9" fillId="0" borderId="3" xfId="1" applyFont="1" applyBorder="1" applyAlignment="1" applyProtection="1">
      <alignment shrinkToFit="1"/>
      <protection hidden="1"/>
    </xf>
    <xf numFmtId="0" fontId="9" fillId="0" borderId="0" xfId="1" applyFont="1" applyProtection="1">
      <protection hidden="1"/>
    </xf>
    <xf numFmtId="0" fontId="0" fillId="0" borderId="0" xfId="0" applyAlignment="1">
      <alignment horizontal="center"/>
    </xf>
    <xf numFmtId="0" fontId="9" fillId="5" borderId="1" xfId="1" applyFont="1" applyFill="1" applyBorder="1" applyAlignment="1" applyProtection="1">
      <alignment horizontal="center" vertical="center"/>
      <protection hidden="1"/>
    </xf>
    <xf numFmtId="0" fontId="29" fillId="2" borderId="1" xfId="1" applyFont="1" applyFill="1" applyBorder="1" applyAlignment="1" applyProtection="1">
      <alignment horizontal="center" vertical="center" shrinkToFit="1"/>
      <protection hidden="1"/>
    </xf>
    <xf numFmtId="0" fontId="9" fillId="0" borderId="4" xfId="1" applyFont="1" applyBorder="1" applyAlignment="1" applyProtection="1">
      <alignment shrinkToFit="1"/>
      <protection hidden="1"/>
    </xf>
    <xf numFmtId="0" fontId="29" fillId="2" borderId="2" xfId="1" applyFont="1" applyFill="1" applyBorder="1" applyProtection="1">
      <protection hidden="1"/>
    </xf>
    <xf numFmtId="0" fontId="29" fillId="2" borderId="4" xfId="1" applyFont="1" applyFill="1" applyBorder="1" applyProtection="1">
      <protection hidden="1"/>
    </xf>
    <xf numFmtId="0" fontId="9" fillId="0" borderId="0" xfId="1" applyFont="1" applyAlignment="1" applyProtection="1">
      <alignment shrinkToFit="1"/>
      <protection hidden="1"/>
    </xf>
    <xf numFmtId="0" fontId="9" fillId="0" borderId="1" xfId="1" applyFont="1" applyBorder="1" applyAlignment="1" applyProtection="1">
      <alignment horizontal="center" vertical="center" shrinkToFit="1"/>
      <protection hidden="1"/>
    </xf>
    <xf numFmtId="0" fontId="9" fillId="0" borderId="2" xfId="1" applyFont="1" applyBorder="1" applyProtection="1">
      <protection hidden="1"/>
    </xf>
    <xf numFmtId="0" fontId="9" fillId="0" borderId="4" xfId="1" applyFont="1" applyBorder="1" applyProtection="1">
      <protection hidden="1"/>
    </xf>
    <xf numFmtId="0" fontId="0" fillId="0" borderId="1" xfId="0" applyBorder="1" applyAlignment="1">
      <alignment horizontal="center" vertical="center"/>
    </xf>
    <xf numFmtId="0" fontId="9" fillId="0" borderId="4" xfId="1" applyFont="1" applyFill="1" applyBorder="1" applyAlignment="1" applyProtection="1">
      <alignment shrinkToFit="1"/>
      <protection hidden="1"/>
    </xf>
    <xf numFmtId="0" fontId="9" fillId="0" borderId="3" xfId="1" applyFont="1" applyFill="1" applyBorder="1" applyAlignment="1" applyProtection="1">
      <alignment shrinkToFit="1"/>
      <protection hidden="1"/>
    </xf>
    <xf numFmtId="0" fontId="9" fillId="0" borderId="2" xfId="1" applyFont="1" applyFill="1" applyBorder="1" applyAlignment="1" applyProtection="1">
      <alignment shrinkToFit="1"/>
      <protection hidden="1"/>
    </xf>
    <xf numFmtId="0" fontId="30" fillId="8" borderId="7" xfId="0" applyNumberFormat="1" applyFont="1" applyFill="1" applyBorder="1" applyAlignment="1" applyProtection="1">
      <alignment horizontal="left" vertical="top" wrapText="1"/>
    </xf>
    <xf numFmtId="0" fontId="31" fillId="9" borderId="7" xfId="0" applyNumberFormat="1" applyFont="1" applyFill="1" applyBorder="1" applyAlignment="1" applyProtection="1">
      <alignment horizontal="left" vertical="top" wrapText="1"/>
    </xf>
    <xf numFmtId="14" fontId="31" fillId="9" borderId="7" xfId="0" applyNumberFormat="1" applyFont="1" applyFill="1" applyBorder="1" applyAlignment="1" applyProtection="1">
      <alignment horizontal="left" vertical="top" wrapText="1"/>
    </xf>
    <xf numFmtId="0" fontId="31" fillId="10" borderId="7" xfId="0" applyNumberFormat="1" applyFont="1" applyFill="1" applyBorder="1" applyAlignment="1" applyProtection="1">
      <alignment horizontal="left" vertical="top" wrapText="1"/>
    </xf>
    <xf numFmtId="14" fontId="31" fillId="10" borderId="7" xfId="0" applyNumberFormat="1" applyFont="1" applyFill="1" applyBorder="1" applyAlignment="1" applyProtection="1">
      <alignment horizontal="left" vertical="top" wrapText="1"/>
    </xf>
    <xf numFmtId="0" fontId="0" fillId="1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Border="1" applyAlignment="1">
      <alignment horizontal="center"/>
    </xf>
    <xf numFmtId="2" fontId="0" fillId="0" borderId="0" xfId="0" applyNumberFormat="1"/>
    <xf numFmtId="189" fontId="2" fillId="0" borderId="0" xfId="0" applyNumberFormat="1" applyFont="1" applyAlignment="1">
      <alignment horizontal="center" vertical="center"/>
    </xf>
    <xf numFmtId="189" fontId="31" fillId="9" borderId="7" xfId="0" applyNumberFormat="1" applyFont="1" applyFill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187" fontId="2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189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 shrinkToFit="1"/>
      <protection hidden="1"/>
    </xf>
    <xf numFmtId="0" fontId="9" fillId="0" borderId="0" xfId="1" applyFont="1" applyAlignment="1" applyProtection="1">
      <alignment horizontal="center"/>
      <protection hidden="1"/>
    </xf>
    <xf numFmtId="0" fontId="9" fillId="5" borderId="1" xfId="1" applyFont="1" applyFill="1" applyBorder="1" applyAlignment="1" applyProtection="1">
      <alignment horizontal="center"/>
      <protection hidden="1"/>
    </xf>
    <xf numFmtId="0" fontId="5" fillId="2" borderId="0" xfId="1" applyFont="1" applyFill="1" applyBorder="1" applyAlignment="1" applyProtection="1">
      <alignment horizontal="center"/>
      <protection hidden="1"/>
    </xf>
    <xf numFmtId="0" fontId="32" fillId="0" borderId="0" xfId="1" applyFont="1" applyBorder="1" applyAlignment="1" applyProtection="1">
      <alignment horizontal="center" vertical="center" shrinkToFit="1"/>
      <protection hidden="1"/>
    </xf>
    <xf numFmtId="0" fontId="4" fillId="0" borderId="0" xfId="1" applyFont="1" applyBorder="1" applyProtection="1">
      <protection hidden="1"/>
    </xf>
    <xf numFmtId="0" fontId="4" fillId="0" borderId="0" xfId="1" applyFont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9" fillId="0" borderId="0" xfId="1" applyFont="1" applyBorder="1" applyAlignment="1" applyProtection="1">
      <alignment horizontal="center"/>
      <protection hidden="1"/>
    </xf>
    <xf numFmtId="0" fontId="33" fillId="0" borderId="0" xfId="1" applyFont="1" applyFill="1" applyBorder="1" applyAlignment="1" applyProtection="1">
      <alignment vertical="center"/>
      <protection hidden="1"/>
    </xf>
    <xf numFmtId="190" fontId="2" fillId="0" borderId="1" xfId="0" applyNumberFormat="1" applyFont="1" applyBorder="1" applyAlignment="1">
      <alignment horizontal="center" vertical="center"/>
    </xf>
    <xf numFmtId="191" fontId="2" fillId="0" borderId="1" xfId="0" applyNumberFormat="1" applyFont="1" applyBorder="1" applyAlignment="1">
      <alignment horizontal="center" vertical="center"/>
    </xf>
    <xf numFmtId="192" fontId="2" fillId="0" borderId="1" xfId="0" applyNumberFormat="1" applyFont="1" applyBorder="1" applyAlignment="1">
      <alignment horizontal="center" vertical="center"/>
    </xf>
    <xf numFmtId="0" fontId="35" fillId="0" borderId="12" xfId="0" applyFont="1" applyBorder="1" applyAlignment="1">
      <alignment wrapText="1"/>
    </xf>
    <xf numFmtId="193" fontId="5" fillId="2" borderId="0" xfId="1" applyNumberFormat="1" applyFont="1" applyFill="1" applyAlignment="1" applyProtection="1">
      <alignment horizontal="left"/>
      <protection hidden="1"/>
    </xf>
    <xf numFmtId="193" fontId="4" fillId="0" borderId="0" xfId="1" applyNumberFormat="1" applyFont="1" applyAlignment="1" applyProtection="1">
      <alignment horizontal="left"/>
      <protection hidden="1"/>
    </xf>
    <xf numFmtId="0" fontId="26" fillId="11" borderId="0" xfId="0" applyFont="1" applyFill="1"/>
    <xf numFmtId="0" fontId="1" fillId="0" borderId="2" xfId="0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center"/>
    </xf>
    <xf numFmtId="194" fontId="2" fillId="0" borderId="2" xfId="0" applyNumberFormat="1" applyFont="1" applyBorder="1" applyAlignment="1">
      <alignment horizontal="center"/>
    </xf>
    <xf numFmtId="189" fontId="2" fillId="0" borderId="2" xfId="0" applyNumberFormat="1" applyFont="1" applyBorder="1" applyAlignment="1">
      <alignment horizontal="center"/>
    </xf>
    <xf numFmtId="14" fontId="31" fillId="12" borderId="7" xfId="0" applyNumberFormat="1" applyFont="1" applyFill="1" applyBorder="1" applyAlignment="1" applyProtection="1">
      <alignment horizontal="left" vertical="top" wrapText="1"/>
    </xf>
    <xf numFmtId="189" fontId="31" fillId="12" borderId="7" xfId="0" applyNumberFormat="1" applyFont="1" applyFill="1" applyBorder="1" applyAlignment="1" applyProtection="1">
      <alignment horizontal="left" vertical="top" wrapText="1"/>
    </xf>
    <xf numFmtId="0" fontId="31" fillId="12" borderId="7" xfId="0" applyNumberFormat="1" applyFont="1" applyFill="1" applyBorder="1" applyAlignment="1" applyProtection="1">
      <alignment horizontal="left" vertical="top" wrapText="1"/>
    </xf>
    <xf numFmtId="187" fontId="2" fillId="6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187" fontId="2" fillId="6" borderId="1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36" fillId="0" borderId="0" xfId="1" applyFont="1" applyBorder="1" applyAlignment="1" applyProtection="1">
      <alignment horizontal="center" vertical="center" shrinkToFit="1"/>
      <protection hidden="1"/>
    </xf>
    <xf numFmtId="0" fontId="9" fillId="0" borderId="0" xfId="1" applyFont="1" applyAlignment="1" applyProtection="1">
      <alignment horizontal="center"/>
      <protection hidden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189" fontId="2" fillId="6" borderId="1" xfId="0" applyNumberFormat="1" applyFont="1" applyFill="1" applyBorder="1" applyAlignment="1">
      <alignment horizontal="center" vertical="center"/>
    </xf>
    <xf numFmtId="191" fontId="2" fillId="6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5" fillId="0" borderId="1" xfId="1" applyFont="1" applyFill="1" applyBorder="1" applyAlignment="1" applyProtection="1">
      <alignment horizontal="center"/>
      <protection hidden="1"/>
    </xf>
    <xf numFmtId="14" fontId="2" fillId="0" borderId="1" xfId="0" applyNumberFormat="1" applyFont="1" applyBorder="1"/>
    <xf numFmtId="0" fontId="2" fillId="6" borderId="13" xfId="0" applyFont="1" applyFill="1" applyBorder="1"/>
    <xf numFmtId="0" fontId="11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8" fillId="0" borderId="0" xfId="1" applyFont="1" applyAlignment="1" applyProtection="1">
      <alignment horizontal="center" vertical="center" shrinkToFit="1"/>
      <protection hidden="1"/>
    </xf>
    <xf numFmtId="0" fontId="8" fillId="0" borderId="0" xfId="1" applyFont="1" applyBorder="1" applyAlignment="1" applyProtection="1">
      <alignment horizontal="center" vertical="center" shrinkToFi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5" borderId="1" xfId="1" applyFont="1" applyFill="1" applyBorder="1" applyAlignment="1" applyProtection="1">
      <alignment horizontal="center"/>
      <protection hidden="1"/>
    </xf>
    <xf numFmtId="0" fontId="9" fillId="0" borderId="0" xfId="1" applyFont="1" applyAlignment="1" applyProtection="1">
      <alignment horizontal="center"/>
      <protection hidden="1"/>
    </xf>
    <xf numFmtId="0" fontId="15" fillId="0" borderId="1" xfId="1" applyFont="1" applyFill="1" applyBorder="1" applyAlignment="1" applyProtection="1">
      <alignment horizontal="center" vertical="center"/>
      <protection hidden="1"/>
    </xf>
    <xf numFmtId="0" fontId="9" fillId="0" borderId="2" xfId="1" applyFont="1" applyFill="1" applyBorder="1" applyAlignment="1" applyProtection="1">
      <alignment horizontal="center" vertical="center"/>
      <protection hidden="1"/>
    </xf>
    <xf numFmtId="0" fontId="9" fillId="0" borderId="3" xfId="1" applyFont="1" applyFill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center"/>
      <protection hidden="1"/>
    </xf>
    <xf numFmtId="0" fontId="15" fillId="0" borderId="9" xfId="1" applyFont="1" applyBorder="1" applyAlignment="1" applyProtection="1">
      <alignment horizontal="center" vertical="center"/>
      <protection hidden="1"/>
    </xf>
    <xf numFmtId="0" fontId="15" fillId="0" borderId="10" xfId="1" applyFont="1" applyBorder="1" applyAlignment="1" applyProtection="1">
      <alignment horizontal="center" vertical="center"/>
      <protection hidden="1"/>
    </xf>
    <xf numFmtId="0" fontId="15" fillId="0" borderId="11" xfId="1" applyFont="1" applyBorder="1" applyAlignment="1" applyProtection="1">
      <alignment horizontal="center" vertical="center"/>
      <protection hidden="1"/>
    </xf>
    <xf numFmtId="0" fontId="15" fillId="0" borderId="8" xfId="1" applyFont="1" applyBorder="1" applyAlignment="1" applyProtection="1">
      <alignment horizontal="center" vertical="center"/>
      <protection hidden="1"/>
    </xf>
    <xf numFmtId="0" fontId="34" fillId="0" borderId="1" xfId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4" fillId="0" borderId="1" xfId="3" applyFont="1" applyFill="1" applyBorder="1" applyAlignment="1" applyProtection="1">
      <alignment horizontal="center" vertical="center"/>
      <protection hidden="1"/>
    </xf>
  </cellXfs>
  <cellStyles count="4">
    <cellStyle name="เครื่องหมายจุลภาค 2" xfId="2"/>
    <cellStyle name="ปกติ" xfId="0" builtinId="0"/>
    <cellStyle name="ปกติ 2" xfId="1"/>
    <cellStyle name="ปกติ_PP55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2</xdr:col>
      <xdr:colOff>131425</xdr:colOff>
      <xdr:row>3</xdr:row>
      <xdr:rowOff>42750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57150"/>
          <a:ext cx="912475" cy="90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124558</xdr:rowOff>
    </xdr:from>
    <xdr:to>
      <xdr:col>4</xdr:col>
      <xdr:colOff>121167</xdr:colOff>
      <xdr:row>3</xdr:row>
      <xdr:rowOff>101366</xdr:rowOff>
    </xdr:to>
    <xdr:pic>
      <xdr:nvPicPr>
        <xdr:cNvPr id="4" name="รูปภาพ 3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4558"/>
          <a:ext cx="912475" cy="90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4</xdr:col>
      <xdr:colOff>121900</xdr:colOff>
      <xdr:row>3</xdr:row>
      <xdr:rowOff>90375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04775"/>
          <a:ext cx="912475" cy="90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263769</xdr:colOff>
      <xdr:row>0</xdr:row>
      <xdr:rowOff>109904</xdr:rowOff>
    </xdr:from>
    <xdr:to>
      <xdr:col>4</xdr:col>
      <xdr:colOff>99186</xdr:colOff>
      <xdr:row>3</xdr:row>
      <xdr:rowOff>86712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769" y="109904"/>
          <a:ext cx="912475" cy="90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271097</xdr:colOff>
      <xdr:row>0</xdr:row>
      <xdr:rowOff>73270</xdr:rowOff>
    </xdr:from>
    <xdr:to>
      <xdr:col>4</xdr:col>
      <xdr:colOff>106514</xdr:colOff>
      <xdr:row>3</xdr:row>
      <xdr:rowOff>50078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097" y="73270"/>
          <a:ext cx="912475" cy="90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331304</xdr:colOff>
      <xdr:row>0</xdr:row>
      <xdr:rowOff>57979</xdr:rowOff>
    </xdr:from>
    <xdr:to>
      <xdr:col>4</xdr:col>
      <xdr:colOff>167040</xdr:colOff>
      <xdr:row>3</xdr:row>
      <xdr:rowOff>38609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304" y="57979"/>
          <a:ext cx="912475" cy="90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339587</xdr:colOff>
      <xdr:row>0</xdr:row>
      <xdr:rowOff>82826</xdr:rowOff>
    </xdr:from>
    <xdr:to>
      <xdr:col>4</xdr:col>
      <xdr:colOff>175323</xdr:colOff>
      <xdr:row>3</xdr:row>
      <xdr:rowOff>63456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9587" y="82826"/>
          <a:ext cx="912475" cy="90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289891</xdr:colOff>
      <xdr:row>0</xdr:row>
      <xdr:rowOff>74543</xdr:rowOff>
    </xdr:from>
    <xdr:to>
      <xdr:col>4</xdr:col>
      <xdr:colOff>125627</xdr:colOff>
      <xdr:row>3</xdr:row>
      <xdr:rowOff>55173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9891" y="74543"/>
          <a:ext cx="912475" cy="90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278423</xdr:colOff>
      <xdr:row>0</xdr:row>
      <xdr:rowOff>109904</xdr:rowOff>
    </xdr:from>
    <xdr:to>
      <xdr:col>4</xdr:col>
      <xdr:colOff>113840</xdr:colOff>
      <xdr:row>3</xdr:row>
      <xdr:rowOff>86712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8423" y="109904"/>
          <a:ext cx="912475" cy="90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95250</xdr:rowOff>
    </xdr:from>
    <xdr:to>
      <xdr:col>4</xdr:col>
      <xdr:colOff>112375</xdr:colOff>
      <xdr:row>3</xdr:row>
      <xdr:rowOff>80850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95250"/>
          <a:ext cx="912475" cy="900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278424</xdr:colOff>
      <xdr:row>0</xdr:row>
      <xdr:rowOff>95251</xdr:rowOff>
    </xdr:from>
    <xdr:to>
      <xdr:col>4</xdr:col>
      <xdr:colOff>113841</xdr:colOff>
      <xdr:row>3</xdr:row>
      <xdr:rowOff>72059</xdr:rowOff>
    </xdr:to>
    <xdr:pic>
      <xdr:nvPicPr>
        <xdr:cNvPr id="8" name="รูปภาพ 7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8424" y="95251"/>
          <a:ext cx="912475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47625</xdr:rowOff>
    </xdr:from>
    <xdr:to>
      <xdr:col>4</xdr:col>
      <xdr:colOff>83800</xdr:colOff>
      <xdr:row>3</xdr:row>
      <xdr:rowOff>33225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47625"/>
          <a:ext cx="912475" cy="900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281608</xdr:colOff>
      <xdr:row>0</xdr:row>
      <xdr:rowOff>82826</xdr:rowOff>
    </xdr:from>
    <xdr:to>
      <xdr:col>4</xdr:col>
      <xdr:colOff>117344</xdr:colOff>
      <xdr:row>3</xdr:row>
      <xdr:rowOff>63456</xdr:rowOff>
    </xdr:to>
    <xdr:pic>
      <xdr:nvPicPr>
        <xdr:cNvPr id="11" name="รูปภาพ 10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1608" y="82826"/>
          <a:ext cx="912475" cy="900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265044</xdr:colOff>
      <xdr:row>0</xdr:row>
      <xdr:rowOff>115957</xdr:rowOff>
    </xdr:from>
    <xdr:to>
      <xdr:col>4</xdr:col>
      <xdr:colOff>100780</xdr:colOff>
      <xdr:row>3</xdr:row>
      <xdr:rowOff>96587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044" y="115957"/>
          <a:ext cx="912475" cy="900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273326</xdr:colOff>
      <xdr:row>0</xdr:row>
      <xdr:rowOff>91109</xdr:rowOff>
    </xdr:from>
    <xdr:to>
      <xdr:col>4</xdr:col>
      <xdr:colOff>109062</xdr:colOff>
      <xdr:row>3</xdr:row>
      <xdr:rowOff>71739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26" y="91109"/>
          <a:ext cx="912475" cy="900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271096</xdr:colOff>
      <xdr:row>0</xdr:row>
      <xdr:rowOff>95250</xdr:rowOff>
    </xdr:from>
    <xdr:to>
      <xdr:col>4</xdr:col>
      <xdr:colOff>106513</xdr:colOff>
      <xdr:row>3</xdr:row>
      <xdr:rowOff>72058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096" y="95250"/>
          <a:ext cx="912475" cy="900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66675</xdr:rowOff>
    </xdr:from>
    <xdr:to>
      <xdr:col>4</xdr:col>
      <xdr:colOff>140950</xdr:colOff>
      <xdr:row>3</xdr:row>
      <xdr:rowOff>52275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66675"/>
          <a:ext cx="912475" cy="900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69590</xdr:colOff>
      <xdr:row>0</xdr:row>
      <xdr:rowOff>58916</xdr:rowOff>
    </xdr:from>
    <xdr:to>
      <xdr:col>11</xdr:col>
      <xdr:colOff>33465</xdr:colOff>
      <xdr:row>1</xdr:row>
      <xdr:rowOff>185010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9435" y="58916"/>
          <a:ext cx="922944" cy="89466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279797</xdr:colOff>
      <xdr:row>0</xdr:row>
      <xdr:rowOff>65485</xdr:rowOff>
    </xdr:from>
    <xdr:to>
      <xdr:col>10</xdr:col>
      <xdr:colOff>138569</xdr:colOff>
      <xdr:row>1</xdr:row>
      <xdr:rowOff>191579</xdr:rowOff>
    </xdr:to>
    <xdr:pic>
      <xdr:nvPicPr>
        <xdr:cNvPr id="2" name="รูปภาพ 1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3422" y="65485"/>
          <a:ext cx="916047" cy="89761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2428879</xdr:colOff>
      <xdr:row>0</xdr:row>
      <xdr:rowOff>123824</xdr:rowOff>
    </xdr:from>
    <xdr:to>
      <xdr:col>2</xdr:col>
      <xdr:colOff>3713264</xdr:colOff>
      <xdr:row>3</xdr:row>
      <xdr:rowOff>133349</xdr:rowOff>
    </xdr:to>
    <xdr:pic>
      <xdr:nvPicPr>
        <xdr:cNvPr id="2" name="รูปภาพ 1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0479" y="123824"/>
          <a:ext cx="1284385" cy="126682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457200</xdr:colOff>
      <xdr:row>0</xdr:row>
      <xdr:rowOff>57150</xdr:rowOff>
    </xdr:from>
    <xdr:to>
      <xdr:col>20</xdr:col>
      <xdr:colOff>838200</xdr:colOff>
      <xdr:row>1</xdr:row>
      <xdr:rowOff>76200</xdr:rowOff>
    </xdr:to>
    <xdr:sp macro="" textlink="">
      <xdr:nvSpPr>
        <xdr:cNvPr id="2" name="คำบรรยายภาพแบบสี่เหลี่ยม 1"/>
        <xdr:cNvSpPr/>
      </xdr:nvSpPr>
      <xdr:spPr>
        <a:xfrm>
          <a:off x="9239250" y="57150"/>
          <a:ext cx="1181100" cy="381000"/>
        </a:xfrm>
        <a:prstGeom prst="wedgeRectCallout">
          <a:avLst>
            <a:gd name="adj1" fmla="val -59055"/>
            <a:gd name="adj2" fmla="val 11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1100"/>
            <a:t>เลือกห้องอนุบาล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85725</xdr:rowOff>
    </xdr:from>
    <xdr:to>
      <xdr:col>4</xdr:col>
      <xdr:colOff>112375</xdr:colOff>
      <xdr:row>3</xdr:row>
      <xdr:rowOff>71325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85725"/>
          <a:ext cx="912475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104775</xdr:rowOff>
    </xdr:from>
    <xdr:to>
      <xdr:col>2</xdr:col>
      <xdr:colOff>55225</xdr:colOff>
      <xdr:row>3</xdr:row>
      <xdr:rowOff>90375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04775"/>
          <a:ext cx="912475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265043</xdr:colOff>
      <xdr:row>0</xdr:row>
      <xdr:rowOff>57978</xdr:rowOff>
    </xdr:from>
    <xdr:to>
      <xdr:col>4</xdr:col>
      <xdr:colOff>100779</xdr:colOff>
      <xdr:row>3</xdr:row>
      <xdr:rowOff>38608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043" y="57978"/>
          <a:ext cx="912475" cy="9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256442</xdr:colOff>
      <xdr:row>0</xdr:row>
      <xdr:rowOff>117231</xdr:rowOff>
    </xdr:from>
    <xdr:to>
      <xdr:col>4</xdr:col>
      <xdr:colOff>91859</xdr:colOff>
      <xdr:row>3</xdr:row>
      <xdr:rowOff>94039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17231"/>
          <a:ext cx="912475" cy="9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240196</xdr:colOff>
      <xdr:row>0</xdr:row>
      <xdr:rowOff>99392</xdr:rowOff>
    </xdr:from>
    <xdr:to>
      <xdr:col>4</xdr:col>
      <xdr:colOff>75932</xdr:colOff>
      <xdr:row>3</xdr:row>
      <xdr:rowOff>80022</xdr:rowOff>
    </xdr:to>
    <xdr:pic>
      <xdr:nvPicPr>
        <xdr:cNvPr id="6" name="รูปภาพ 5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196" y="99392"/>
          <a:ext cx="912475" cy="90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123825</xdr:rowOff>
    </xdr:from>
    <xdr:to>
      <xdr:col>4</xdr:col>
      <xdr:colOff>121900</xdr:colOff>
      <xdr:row>3</xdr:row>
      <xdr:rowOff>109425</xdr:rowOff>
    </xdr:to>
    <xdr:pic>
      <xdr:nvPicPr>
        <xdr:cNvPr id="4" name="รูปภาพ 3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912475" cy="90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307731</xdr:colOff>
      <xdr:row>0</xdr:row>
      <xdr:rowOff>146539</xdr:rowOff>
    </xdr:from>
    <xdr:to>
      <xdr:col>4</xdr:col>
      <xdr:colOff>143148</xdr:colOff>
      <xdr:row>3</xdr:row>
      <xdr:rowOff>123347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731" y="146539"/>
          <a:ext cx="912475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 tint="-0.249977111117893"/>
  </sheetPr>
  <dimension ref="A1:T30"/>
  <sheetViews>
    <sheetView topLeftCell="D16" workbookViewId="0">
      <selection activeCell="R7" sqref="R1:T1048576"/>
    </sheetView>
  </sheetViews>
  <sheetFormatPr defaultRowHeight="24"/>
  <cols>
    <col min="1" max="1" width="5.125" style="4" bestFit="1" customWidth="1"/>
    <col min="2" max="2" width="9" style="4"/>
    <col min="3" max="3" width="16.5" style="4" bestFit="1" customWidth="1"/>
    <col min="4" max="4" width="10.375" style="4" bestFit="1" customWidth="1"/>
    <col min="5" max="5" width="6.625" style="4" bestFit="1" customWidth="1"/>
    <col min="6" max="6" width="13.625" style="11" customWidth="1"/>
    <col min="7" max="7" width="13.625" style="5" customWidth="1"/>
    <col min="8" max="8" width="3.875" style="4" customWidth="1"/>
    <col min="9" max="17" width="3.625" style="4" customWidth="1"/>
    <col min="18" max="19" width="16.5" style="4" hidden="1" customWidth="1"/>
    <col min="20" max="20" width="19.125" style="4" hidden="1" customWidth="1"/>
    <col min="21" max="16384" width="9" style="4"/>
  </cols>
  <sheetData>
    <row r="1" spans="1:20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20">
      <c r="A2" s="183" t="s">
        <v>1633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3"/>
      <c r="S2" s="13"/>
      <c r="T2" s="13"/>
    </row>
    <row r="3" spans="1:20">
      <c r="A3" s="183" t="s">
        <v>999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2"/>
      <c r="S3" s="12"/>
      <c r="T3" s="14"/>
    </row>
    <row r="4" spans="1:20" ht="12" customHeight="1"/>
    <row r="5" spans="1:20" s="2" customFormat="1" ht="34.5">
      <c r="A5" s="1" t="s">
        <v>735</v>
      </c>
      <c r="B5" s="6" t="s">
        <v>732</v>
      </c>
      <c r="C5" s="157"/>
      <c r="D5" s="157"/>
      <c r="E5" s="184" t="s">
        <v>736</v>
      </c>
      <c r="F5" s="185"/>
      <c r="G5" s="186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 s="2" customFormat="1">
      <c r="A6" s="33">
        <v>1</v>
      </c>
      <c r="B6" s="7">
        <v>3619</v>
      </c>
      <c r="C6" s="160">
        <f>R6</f>
        <v>1409904304887</v>
      </c>
      <c r="D6" s="159">
        <f>S6</f>
        <v>41759</v>
      </c>
      <c r="E6" s="8" t="s">
        <v>729</v>
      </c>
      <c r="F6" s="10" t="s">
        <v>82</v>
      </c>
      <c r="G6" s="9" t="s">
        <v>1217</v>
      </c>
      <c r="H6" s="33" t="s">
        <v>1072</v>
      </c>
      <c r="I6" s="1"/>
      <c r="J6" s="1"/>
      <c r="K6" s="1"/>
      <c r="L6" s="1"/>
      <c r="M6" s="1"/>
      <c r="N6" s="1"/>
      <c r="O6" s="1"/>
      <c r="P6" s="1"/>
      <c r="Q6" s="1"/>
      <c r="R6" s="132">
        <f>VLOOKUP(B6,เลขปชช!B$2:J$701,6,0)</f>
        <v>1409904304887</v>
      </c>
      <c r="S6" s="139">
        <f>VLOOKUP(B6,เลขปชช!B$2:J$701,7,0)</f>
        <v>41759</v>
      </c>
      <c r="T6" s="138">
        <v>1409904304887</v>
      </c>
    </row>
    <row r="7" spans="1:20">
      <c r="A7" s="33">
        <v>2</v>
      </c>
      <c r="B7" s="7">
        <v>3621</v>
      </c>
      <c r="C7" s="160">
        <f t="shared" ref="C7:C25" si="0">R7</f>
        <v>1579901679447</v>
      </c>
      <c r="D7" s="159">
        <f t="shared" ref="D7:D25" si="1">S7</f>
        <v>41910</v>
      </c>
      <c r="E7" s="35" t="s">
        <v>729</v>
      </c>
      <c r="F7" s="10" t="s">
        <v>1162</v>
      </c>
      <c r="G7" s="9" t="s">
        <v>1163</v>
      </c>
      <c r="H7" s="1" t="s">
        <v>1069</v>
      </c>
      <c r="I7" s="1"/>
      <c r="J7" s="1"/>
      <c r="K7" s="1"/>
      <c r="L7" s="1"/>
      <c r="M7" s="1"/>
      <c r="N7" s="1"/>
      <c r="O7" s="1"/>
      <c r="P7" s="1"/>
      <c r="Q7" s="1"/>
      <c r="R7" s="132">
        <f>VLOOKUP(B7,เลขปชช!B$2:J$701,6,0)</f>
        <v>1579901679447</v>
      </c>
      <c r="S7" s="139">
        <f>VLOOKUP(B7,เลขปชช!B$2:J$701,7,0)</f>
        <v>41910</v>
      </c>
      <c r="T7" s="138">
        <v>1579901679447</v>
      </c>
    </row>
    <row r="8" spans="1:20">
      <c r="A8" s="33">
        <v>3</v>
      </c>
      <c r="B8" s="7">
        <v>3622</v>
      </c>
      <c r="C8" s="160">
        <f t="shared" si="0"/>
        <v>1579901682944</v>
      </c>
      <c r="D8" s="159">
        <f t="shared" si="1"/>
        <v>41928</v>
      </c>
      <c r="E8" s="35" t="s">
        <v>729</v>
      </c>
      <c r="F8" s="10" t="s">
        <v>1164</v>
      </c>
      <c r="G8" s="9" t="s">
        <v>1165</v>
      </c>
      <c r="H8" s="1" t="s">
        <v>1071</v>
      </c>
      <c r="I8" s="1"/>
      <c r="J8" s="1"/>
      <c r="K8" s="1"/>
      <c r="L8" s="1"/>
      <c r="M8" s="1"/>
      <c r="N8" s="1"/>
      <c r="O8" s="1"/>
      <c r="P8" s="1"/>
      <c r="Q8" s="1"/>
      <c r="R8" s="132">
        <f>VLOOKUP(B8,เลขปชช!B$2:J$701,6,0)</f>
        <v>1579901682944</v>
      </c>
      <c r="S8" s="139">
        <f>VLOOKUP(B8,เลขปชช!B$2:J$701,7,0)</f>
        <v>41928</v>
      </c>
      <c r="T8" s="138">
        <v>1579901682944</v>
      </c>
    </row>
    <row r="9" spans="1:20">
      <c r="A9" s="33">
        <v>4</v>
      </c>
      <c r="B9" s="7">
        <v>3623</v>
      </c>
      <c r="C9" s="160">
        <f t="shared" si="0"/>
        <v>1579901682251</v>
      </c>
      <c r="D9" s="159">
        <f t="shared" si="1"/>
        <v>41925</v>
      </c>
      <c r="E9" s="35" t="s">
        <v>729</v>
      </c>
      <c r="F9" s="10" t="s">
        <v>1166</v>
      </c>
      <c r="G9" s="9" t="s">
        <v>85</v>
      </c>
      <c r="H9" s="1" t="s">
        <v>1068</v>
      </c>
      <c r="I9" s="1"/>
      <c r="J9" s="1"/>
      <c r="K9" s="1"/>
      <c r="L9" s="1"/>
      <c r="M9" s="1"/>
      <c r="N9" s="1"/>
      <c r="O9" s="1"/>
      <c r="P9" s="1"/>
      <c r="Q9" s="1"/>
      <c r="R9" s="132">
        <f>VLOOKUP(B9,เลขปชช!B$2:J$701,6,0)</f>
        <v>1579901682251</v>
      </c>
      <c r="S9" s="139">
        <f>VLOOKUP(B9,เลขปชช!B$2:J$701,7,0)</f>
        <v>41925</v>
      </c>
      <c r="T9" s="138">
        <v>1579901682251</v>
      </c>
    </row>
    <row r="10" spans="1:20">
      <c r="A10" s="33">
        <v>5</v>
      </c>
      <c r="B10" s="7">
        <v>3624</v>
      </c>
      <c r="C10" s="160">
        <f t="shared" si="0"/>
        <v>1579901684963</v>
      </c>
      <c r="D10" s="159">
        <f t="shared" si="1"/>
        <v>41939</v>
      </c>
      <c r="E10" s="35" t="s">
        <v>729</v>
      </c>
      <c r="F10" s="10" t="s">
        <v>1167</v>
      </c>
      <c r="G10" s="9" t="s">
        <v>862</v>
      </c>
      <c r="H10" s="1" t="s">
        <v>1072</v>
      </c>
      <c r="I10" s="1"/>
      <c r="J10" s="1"/>
      <c r="K10" s="1"/>
      <c r="L10" s="1"/>
      <c r="M10" s="1"/>
      <c r="N10" s="1"/>
      <c r="O10" s="1"/>
      <c r="P10" s="1"/>
      <c r="Q10" s="1"/>
      <c r="R10" s="132">
        <f>VLOOKUP(B10,เลขปชช!B$2:J$701,6,0)</f>
        <v>1579901684963</v>
      </c>
      <c r="S10" s="139">
        <f>VLOOKUP(B10,เลขปชช!B$2:J$701,7,0)</f>
        <v>41939</v>
      </c>
      <c r="T10" s="138">
        <v>1579901684963</v>
      </c>
    </row>
    <row r="11" spans="1:20">
      <c r="A11" s="33">
        <v>6</v>
      </c>
      <c r="B11" s="7">
        <v>3625</v>
      </c>
      <c r="C11" s="160">
        <f t="shared" si="0"/>
        <v>1139600763485</v>
      </c>
      <c r="D11" s="159">
        <f t="shared" si="1"/>
        <v>42023</v>
      </c>
      <c r="E11" s="35" t="s">
        <v>729</v>
      </c>
      <c r="F11" s="10" t="s">
        <v>1168</v>
      </c>
      <c r="G11" s="9" t="s">
        <v>34</v>
      </c>
      <c r="H11" s="1" t="s">
        <v>1071</v>
      </c>
      <c r="I11" s="1"/>
      <c r="J11" s="1"/>
      <c r="K11" s="1"/>
      <c r="L11" s="1"/>
      <c r="M11" s="1"/>
      <c r="N11" s="1"/>
      <c r="O11" s="1"/>
      <c r="P11" s="1"/>
      <c r="Q11" s="1"/>
      <c r="R11" s="132">
        <f>VLOOKUP(B11,เลขปชช!B$2:J$701,6,0)</f>
        <v>1139600763485</v>
      </c>
      <c r="S11" s="139">
        <f>VLOOKUP(B11,เลขปชช!B$2:J$701,7,0)</f>
        <v>42023</v>
      </c>
      <c r="T11" s="138">
        <v>1139600763485</v>
      </c>
    </row>
    <row r="12" spans="1:20">
      <c r="A12" s="33">
        <v>7</v>
      </c>
      <c r="B12" s="7">
        <v>3626</v>
      </c>
      <c r="C12" s="160">
        <f t="shared" si="0"/>
        <v>1579901664547</v>
      </c>
      <c r="D12" s="159">
        <f t="shared" si="1"/>
        <v>41827</v>
      </c>
      <c r="E12" s="35" t="s">
        <v>729</v>
      </c>
      <c r="F12" s="10" t="s">
        <v>1169</v>
      </c>
      <c r="G12" s="9" t="s">
        <v>1170</v>
      </c>
      <c r="H12" s="1" t="s">
        <v>1067</v>
      </c>
      <c r="I12" s="1"/>
      <c r="J12" s="1"/>
      <c r="K12" s="1"/>
      <c r="L12" s="1"/>
      <c r="M12" s="1"/>
      <c r="N12" s="1"/>
      <c r="O12" s="1"/>
      <c r="P12" s="1"/>
      <c r="Q12" s="1"/>
      <c r="R12" s="132">
        <f>VLOOKUP(B12,เลขปชช!B$2:J$701,6,0)</f>
        <v>1579901664547</v>
      </c>
      <c r="S12" s="139">
        <f>VLOOKUP(B12,เลขปชช!B$2:J$701,7,0)</f>
        <v>41827</v>
      </c>
      <c r="T12" s="138">
        <v>1579901664547</v>
      </c>
    </row>
    <row r="13" spans="1:20">
      <c r="A13" s="33">
        <v>8</v>
      </c>
      <c r="B13" s="7">
        <v>3627</v>
      </c>
      <c r="C13" s="160">
        <f t="shared" si="0"/>
        <v>1579901690050</v>
      </c>
      <c r="D13" s="159">
        <f t="shared" si="1"/>
        <v>41968</v>
      </c>
      <c r="E13" s="35" t="s">
        <v>729</v>
      </c>
      <c r="F13" s="10" t="s">
        <v>213</v>
      </c>
      <c r="G13" s="9" t="s">
        <v>315</v>
      </c>
      <c r="H13" s="1" t="s">
        <v>1069</v>
      </c>
      <c r="I13" s="1"/>
      <c r="J13" s="1"/>
      <c r="K13" s="1"/>
      <c r="L13" s="1"/>
      <c r="M13" s="1"/>
      <c r="N13" s="1"/>
      <c r="O13" s="1"/>
      <c r="P13" s="1"/>
      <c r="Q13" s="1"/>
      <c r="R13" s="132">
        <f>VLOOKUP(B13,เลขปชช!B$2:J$701,6,0)</f>
        <v>1579901690050</v>
      </c>
      <c r="S13" s="139">
        <f>VLOOKUP(B13,เลขปชช!B$2:J$701,7,0)</f>
        <v>41968</v>
      </c>
      <c r="T13" s="138">
        <v>1579901690050</v>
      </c>
    </row>
    <row r="14" spans="1:20">
      <c r="A14" s="33">
        <v>9</v>
      </c>
      <c r="B14" s="7">
        <v>3628</v>
      </c>
      <c r="C14" s="160">
        <f t="shared" si="0"/>
        <v>1570501367695</v>
      </c>
      <c r="D14" s="159">
        <f t="shared" si="1"/>
        <v>41912</v>
      </c>
      <c r="E14" s="35" t="s">
        <v>729</v>
      </c>
      <c r="F14" s="10" t="s">
        <v>1171</v>
      </c>
      <c r="G14" s="9" t="s">
        <v>252</v>
      </c>
      <c r="H14" s="1" t="s">
        <v>1074</v>
      </c>
      <c r="I14" s="1"/>
      <c r="J14" s="1"/>
      <c r="K14" s="1"/>
      <c r="L14" s="1"/>
      <c r="M14" s="1"/>
      <c r="N14" s="1"/>
      <c r="O14" s="1"/>
      <c r="P14" s="1"/>
      <c r="Q14" s="1"/>
      <c r="R14" s="132">
        <f>VLOOKUP(B14,เลขปชช!B$2:J$701,6,0)</f>
        <v>1570501367695</v>
      </c>
      <c r="S14" s="139">
        <f>VLOOKUP(B14,เลขปชช!B$2:J$701,7,0)</f>
        <v>41912</v>
      </c>
      <c r="T14" s="138">
        <v>1570501367695</v>
      </c>
    </row>
    <row r="15" spans="1:20">
      <c r="A15" s="33">
        <v>10</v>
      </c>
      <c r="B15" s="7">
        <v>3629</v>
      </c>
      <c r="C15" s="160">
        <f t="shared" si="0"/>
        <v>1570501368411</v>
      </c>
      <c r="D15" s="159">
        <f t="shared" si="1"/>
        <v>41961</v>
      </c>
      <c r="E15" s="35" t="s">
        <v>729</v>
      </c>
      <c r="F15" s="10" t="s">
        <v>650</v>
      </c>
      <c r="G15" s="9" t="s">
        <v>1172</v>
      </c>
      <c r="H15" s="1" t="s">
        <v>1070</v>
      </c>
      <c r="I15" s="1"/>
      <c r="J15" s="1"/>
      <c r="K15" s="1"/>
      <c r="L15" s="1"/>
      <c r="M15" s="1"/>
      <c r="N15" s="1"/>
      <c r="O15" s="1"/>
      <c r="P15" s="1"/>
      <c r="Q15" s="1"/>
      <c r="R15" s="132">
        <f>VLOOKUP(B15,เลขปชช!B$2:J$701,6,0)</f>
        <v>1570501368411</v>
      </c>
      <c r="S15" s="139">
        <f>VLOOKUP(B15,เลขปชช!B$2:J$701,7,0)</f>
        <v>41961</v>
      </c>
      <c r="T15" s="138">
        <v>1570501368411</v>
      </c>
    </row>
    <row r="16" spans="1:20">
      <c r="A16" s="33">
        <v>11</v>
      </c>
      <c r="B16" s="7">
        <v>3630</v>
      </c>
      <c r="C16" s="160">
        <f t="shared" si="0"/>
        <v>1570501368021</v>
      </c>
      <c r="D16" s="159">
        <f t="shared" si="1"/>
        <v>41936</v>
      </c>
      <c r="E16" s="35" t="s">
        <v>730</v>
      </c>
      <c r="F16" s="10" t="s">
        <v>1173</v>
      </c>
      <c r="G16" s="9" t="s">
        <v>128</v>
      </c>
      <c r="H16" s="1" t="s">
        <v>1075</v>
      </c>
      <c r="I16" s="1"/>
      <c r="J16" s="1"/>
      <c r="K16" s="1"/>
      <c r="L16" s="1"/>
      <c r="M16" s="1"/>
      <c r="N16" s="1"/>
      <c r="O16" s="1"/>
      <c r="P16" s="1"/>
      <c r="Q16" s="1"/>
      <c r="R16" s="132">
        <f>VLOOKUP(B16,เลขปชช!B$2:J$701,6,0)</f>
        <v>1570501368021</v>
      </c>
      <c r="S16" s="139">
        <f>VLOOKUP(B16,เลขปชช!B$2:J$701,7,0)</f>
        <v>41936</v>
      </c>
      <c r="T16" s="138">
        <v>1570501368021</v>
      </c>
    </row>
    <row r="17" spans="1:20">
      <c r="A17" s="33">
        <v>12</v>
      </c>
      <c r="B17" s="7">
        <v>3631</v>
      </c>
      <c r="C17" s="160">
        <f t="shared" si="0"/>
        <v>1567700092391</v>
      </c>
      <c r="D17" s="159">
        <f t="shared" si="1"/>
        <v>42042</v>
      </c>
      <c r="E17" s="35" t="s">
        <v>730</v>
      </c>
      <c r="F17" s="10" t="s">
        <v>1174</v>
      </c>
      <c r="G17" s="9" t="s">
        <v>1175</v>
      </c>
      <c r="H17" s="59" t="s">
        <v>1067</v>
      </c>
      <c r="I17" s="1"/>
      <c r="J17" s="1"/>
      <c r="K17" s="1"/>
      <c r="L17" s="1"/>
      <c r="M17" s="1"/>
      <c r="N17" s="1"/>
      <c r="O17" s="1"/>
      <c r="P17" s="1"/>
      <c r="Q17" s="1"/>
      <c r="R17" s="132">
        <f>VLOOKUP(B17,เลขปชช!B$2:J$701,6,0)</f>
        <v>1567700092391</v>
      </c>
      <c r="S17" s="139">
        <f>VLOOKUP(B17,เลขปชช!B$2:J$701,7,0)</f>
        <v>42042</v>
      </c>
      <c r="T17" s="138">
        <v>1567700092391</v>
      </c>
    </row>
    <row r="18" spans="1:20">
      <c r="A18" s="33">
        <v>13</v>
      </c>
      <c r="B18" s="7">
        <v>3632</v>
      </c>
      <c r="C18" s="160">
        <f t="shared" si="0"/>
        <v>1579901664385</v>
      </c>
      <c r="D18" s="159">
        <f t="shared" si="1"/>
        <v>41827</v>
      </c>
      <c r="E18" s="35" t="s">
        <v>730</v>
      </c>
      <c r="F18" s="10" t="s">
        <v>1259</v>
      </c>
      <c r="G18" s="9" t="s">
        <v>1127</v>
      </c>
      <c r="H18" s="1" t="s">
        <v>1074</v>
      </c>
      <c r="I18" s="1"/>
      <c r="J18" s="1"/>
      <c r="K18" s="1"/>
      <c r="L18" s="1"/>
      <c r="M18" s="1"/>
      <c r="N18" s="1"/>
      <c r="O18" s="1"/>
      <c r="P18" s="1"/>
      <c r="Q18" s="1"/>
      <c r="R18" s="132">
        <f>VLOOKUP(B18,เลขปชช!B$2:J$701,6,0)</f>
        <v>1579901664385</v>
      </c>
      <c r="S18" s="139">
        <f>VLOOKUP(B18,เลขปชช!B$2:J$701,7,0)</f>
        <v>41827</v>
      </c>
      <c r="T18" s="138">
        <v>1579901664385</v>
      </c>
    </row>
    <row r="19" spans="1:20">
      <c r="A19" s="33">
        <v>14</v>
      </c>
      <c r="B19" s="7">
        <v>3633</v>
      </c>
      <c r="C19" s="160">
        <f t="shared" si="0"/>
        <v>1570501367512</v>
      </c>
      <c r="D19" s="159">
        <f t="shared" si="1"/>
        <v>41898</v>
      </c>
      <c r="E19" s="35" t="s">
        <v>730</v>
      </c>
      <c r="F19" s="10" t="s">
        <v>1176</v>
      </c>
      <c r="G19" s="9" t="s">
        <v>1177</v>
      </c>
      <c r="H19" s="1" t="s">
        <v>1067</v>
      </c>
      <c r="I19" s="1"/>
      <c r="J19" s="1"/>
      <c r="K19" s="1"/>
      <c r="L19" s="1"/>
      <c r="M19" s="1"/>
      <c r="N19" s="1"/>
      <c r="O19" s="1"/>
      <c r="P19" s="1"/>
      <c r="Q19" s="1"/>
      <c r="R19" s="132">
        <f>VLOOKUP(B19,เลขปชช!B$2:J$701,6,0)</f>
        <v>1570501367512</v>
      </c>
      <c r="S19" s="139">
        <f>VLOOKUP(B19,เลขปชช!B$2:J$701,7,0)</f>
        <v>41898</v>
      </c>
      <c r="T19" s="138">
        <v>1570501367512</v>
      </c>
    </row>
    <row r="20" spans="1:20">
      <c r="A20" s="33">
        <v>15</v>
      </c>
      <c r="B20" s="7">
        <v>3634</v>
      </c>
      <c r="C20" s="160">
        <f t="shared" si="0"/>
        <v>1570501367008</v>
      </c>
      <c r="D20" s="159">
        <f t="shared" si="1"/>
        <v>41859</v>
      </c>
      <c r="E20" s="35" t="s">
        <v>730</v>
      </c>
      <c r="F20" s="10" t="s">
        <v>655</v>
      </c>
      <c r="G20" s="9" t="s">
        <v>1178</v>
      </c>
      <c r="H20" s="1" t="s">
        <v>1071</v>
      </c>
      <c r="I20" s="1"/>
      <c r="J20" s="1"/>
      <c r="K20" s="1"/>
      <c r="L20" s="1"/>
      <c r="M20" s="1"/>
      <c r="N20" s="1"/>
      <c r="O20" s="1"/>
      <c r="P20" s="1"/>
      <c r="Q20" s="1"/>
      <c r="R20" s="132">
        <f>VLOOKUP(B20,เลขปชช!B$2:J$701,6,0)</f>
        <v>1570501367008</v>
      </c>
      <c r="S20" s="139">
        <f>VLOOKUP(B20,เลขปชช!B$2:J$701,7,0)</f>
        <v>41859</v>
      </c>
      <c r="T20" s="138">
        <v>1570501367008</v>
      </c>
    </row>
    <row r="21" spans="1:20">
      <c r="A21" s="33">
        <v>16</v>
      </c>
      <c r="B21" s="7">
        <v>3635</v>
      </c>
      <c r="C21" s="160">
        <f t="shared" si="0"/>
        <v>1129701660614</v>
      </c>
      <c r="D21" s="159">
        <f t="shared" si="1"/>
        <v>42069</v>
      </c>
      <c r="E21" s="35" t="s">
        <v>730</v>
      </c>
      <c r="F21" s="10" t="s">
        <v>1179</v>
      </c>
      <c r="G21" s="9" t="s">
        <v>1180</v>
      </c>
      <c r="H21" s="1" t="s">
        <v>1069</v>
      </c>
      <c r="I21" s="1"/>
      <c r="J21" s="1"/>
      <c r="K21" s="1"/>
      <c r="L21" s="1"/>
      <c r="M21" s="1"/>
      <c r="N21" s="1"/>
      <c r="O21" s="1"/>
      <c r="P21" s="1"/>
      <c r="Q21" s="1"/>
      <c r="R21" s="132">
        <f>VLOOKUP(B21,เลขปชช!B$2:J$701,6,0)</f>
        <v>1129701660614</v>
      </c>
      <c r="S21" s="139">
        <f>VLOOKUP(B21,เลขปชช!B$2:J$701,7,0)</f>
        <v>42069</v>
      </c>
      <c r="T21" s="138">
        <v>1129701660614</v>
      </c>
    </row>
    <row r="22" spans="1:20">
      <c r="A22" s="33">
        <v>17</v>
      </c>
      <c r="B22" s="7">
        <v>3636</v>
      </c>
      <c r="C22" s="160">
        <f t="shared" si="0"/>
        <v>1570501366842</v>
      </c>
      <c r="D22" s="159">
        <f t="shared" si="1"/>
        <v>41850</v>
      </c>
      <c r="E22" s="35" t="s">
        <v>730</v>
      </c>
      <c r="F22" s="10" t="s">
        <v>1181</v>
      </c>
      <c r="G22" s="9" t="s">
        <v>1182</v>
      </c>
      <c r="H22" s="1" t="s">
        <v>1073</v>
      </c>
      <c r="I22" s="1"/>
      <c r="J22" s="1"/>
      <c r="K22" s="1"/>
      <c r="L22" s="1"/>
      <c r="M22" s="1"/>
      <c r="N22" s="1"/>
      <c r="O22" s="1"/>
      <c r="P22" s="1"/>
      <c r="Q22" s="1"/>
      <c r="R22" s="132">
        <f>VLOOKUP(B22,เลขปชช!B$2:J$701,6,0)</f>
        <v>1570501366842</v>
      </c>
      <c r="S22" s="139">
        <f>VLOOKUP(B22,เลขปชช!B$2:J$701,7,0)</f>
        <v>41850</v>
      </c>
      <c r="T22" s="138">
        <v>1570501366842</v>
      </c>
    </row>
    <row r="23" spans="1:20">
      <c r="A23" s="33">
        <v>18</v>
      </c>
      <c r="B23" s="7">
        <v>3637</v>
      </c>
      <c r="C23" s="160">
        <f t="shared" si="0"/>
        <v>1579901670415</v>
      </c>
      <c r="D23" s="159">
        <f t="shared" si="1"/>
        <v>41859</v>
      </c>
      <c r="E23" s="35" t="s">
        <v>730</v>
      </c>
      <c r="F23" s="10" t="s">
        <v>1183</v>
      </c>
      <c r="G23" s="9" t="s">
        <v>1184</v>
      </c>
      <c r="H23" s="1" t="s">
        <v>1071</v>
      </c>
      <c r="I23" s="1"/>
      <c r="J23" s="1"/>
      <c r="K23" s="1"/>
      <c r="L23" s="1"/>
      <c r="M23" s="1"/>
      <c r="N23" s="1"/>
      <c r="O23" s="1"/>
      <c r="P23" s="1"/>
      <c r="Q23" s="1"/>
      <c r="R23" s="132">
        <f>VLOOKUP(B23,เลขปชช!B$2:J$701,6,0)</f>
        <v>1579901670415</v>
      </c>
      <c r="S23" s="139">
        <f>VLOOKUP(B23,เลขปชช!B$2:J$701,7,0)</f>
        <v>41859</v>
      </c>
      <c r="T23" s="138">
        <v>1579901670415</v>
      </c>
    </row>
    <row r="24" spans="1:20">
      <c r="A24" s="33">
        <v>19</v>
      </c>
      <c r="B24" s="7">
        <v>3638</v>
      </c>
      <c r="C24" s="160">
        <f t="shared" si="0"/>
        <v>1570501367741</v>
      </c>
      <c r="D24" s="159">
        <f t="shared" si="1"/>
        <v>41910</v>
      </c>
      <c r="E24" s="35" t="s">
        <v>730</v>
      </c>
      <c r="F24" s="10" t="s">
        <v>1185</v>
      </c>
      <c r="G24" s="9" t="s">
        <v>210</v>
      </c>
      <c r="H24" s="1" t="s">
        <v>1068</v>
      </c>
      <c r="I24" s="1"/>
      <c r="J24" s="1"/>
      <c r="K24" s="1"/>
      <c r="L24" s="1"/>
      <c r="M24" s="1"/>
      <c r="N24" s="1"/>
      <c r="O24" s="1"/>
      <c r="P24" s="1"/>
      <c r="Q24" s="1"/>
      <c r="R24" s="132">
        <f>VLOOKUP(B24,เลขปชช!B$2:J$701,6,0)</f>
        <v>1570501367741</v>
      </c>
      <c r="S24" s="139">
        <f>VLOOKUP(B24,เลขปชช!B$2:J$701,7,0)</f>
        <v>41910</v>
      </c>
      <c r="T24" s="138">
        <v>1570501367741</v>
      </c>
    </row>
    <row r="25" spans="1:20">
      <c r="A25" s="33">
        <v>20</v>
      </c>
      <c r="B25" s="7">
        <v>3639</v>
      </c>
      <c r="C25" s="160">
        <f t="shared" si="0"/>
        <v>1579901667431</v>
      </c>
      <c r="D25" s="159">
        <f t="shared" si="1"/>
        <v>41840</v>
      </c>
      <c r="E25" s="35" t="s">
        <v>730</v>
      </c>
      <c r="F25" s="10" t="s">
        <v>1186</v>
      </c>
      <c r="G25" s="9" t="s">
        <v>1187</v>
      </c>
      <c r="H25" s="1" t="s">
        <v>1070</v>
      </c>
      <c r="I25" s="1"/>
      <c r="J25" s="1"/>
      <c r="K25" s="1"/>
      <c r="L25" s="1"/>
      <c r="M25" s="1"/>
      <c r="N25" s="1"/>
      <c r="O25" s="1"/>
      <c r="P25" s="1"/>
      <c r="Q25" s="1"/>
      <c r="R25" s="132">
        <f>VLOOKUP(B25,เลขปชช!B$2:J$701,6,0)</f>
        <v>1579901667431</v>
      </c>
      <c r="S25" s="139">
        <f>VLOOKUP(B25,เลขปชช!B$2:J$701,7,0)</f>
        <v>41840</v>
      </c>
      <c r="T25" s="138">
        <v>1579901667431</v>
      </c>
    </row>
    <row r="26" spans="1:20">
      <c r="A26" s="33">
        <v>21</v>
      </c>
      <c r="B26" s="7"/>
      <c r="C26" s="158"/>
      <c r="D26" s="158"/>
      <c r="E26" s="35"/>
      <c r="F26" s="10"/>
      <c r="G26" s="9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20">
      <c r="A27" s="33">
        <v>22</v>
      </c>
      <c r="B27" s="7"/>
      <c r="C27" s="158"/>
      <c r="D27" s="158"/>
      <c r="E27" s="35"/>
      <c r="F27" s="10"/>
      <c r="G27" s="9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20">
      <c r="A28" s="33">
        <v>23</v>
      </c>
      <c r="B28" s="7"/>
      <c r="C28" s="158"/>
      <c r="D28" s="158"/>
      <c r="E28" s="35"/>
      <c r="F28" s="10"/>
      <c r="G28" s="9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20">
      <c r="A29" s="33">
        <v>24</v>
      </c>
      <c r="B29" s="7"/>
      <c r="C29" s="158"/>
      <c r="D29" s="158"/>
      <c r="E29" s="35"/>
      <c r="F29" s="10"/>
      <c r="G29" s="9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20">
      <c r="A30" s="33">
        <v>25</v>
      </c>
      <c r="B30" s="7"/>
      <c r="C30" s="158"/>
      <c r="D30" s="158"/>
      <c r="E30" s="35"/>
      <c r="F30" s="10"/>
      <c r="G30" s="9"/>
      <c r="H30" s="15"/>
      <c r="I30" s="15"/>
      <c r="J30" s="15"/>
      <c r="K30" s="15"/>
      <c r="L30" s="15"/>
      <c r="M30" s="15"/>
      <c r="N30" s="15"/>
      <c r="O30" s="15"/>
      <c r="P30" s="15"/>
      <c r="Q30" s="15"/>
    </row>
  </sheetData>
  <sortState ref="E6:Q25">
    <sortCondition ref="E6:E25"/>
    <sortCondition ref="F6:F25"/>
  </sortState>
  <mergeCells count="4">
    <mergeCell ref="A1:Q1"/>
    <mergeCell ref="A2:Q2"/>
    <mergeCell ref="A3:Q3"/>
    <mergeCell ref="E5:G5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5" tint="0.39997558519241921"/>
  </sheetPr>
  <dimension ref="A1:Y36"/>
  <sheetViews>
    <sheetView view="pageBreakPreview" zoomScale="130" zoomScaleSheetLayoutView="130" workbookViewId="0">
      <selection activeCell="B6" sqref="B6:G36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0" width="3.625" style="4" customWidth="1"/>
    <col min="21" max="16384" width="9" style="4"/>
  </cols>
  <sheetData>
    <row r="1" spans="1:25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5">
      <c r="A2" s="183" t="s">
        <v>1642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3"/>
      <c r="V2" s="13"/>
      <c r="W2" s="13"/>
      <c r="X2" s="13"/>
      <c r="Y2" s="13"/>
    </row>
    <row r="3" spans="1:25">
      <c r="A3" s="183" t="str">
        <f>"ครูที่ปรึกษา  "&amp;สถิติ!P11</f>
        <v>ครูที่ปรึกษา  นางสาวมณีกาญจน์   ถิ่นลำปาง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"/>
      <c r="V3" s="14"/>
      <c r="W3" s="14"/>
      <c r="X3" s="14"/>
      <c r="Y3" s="14"/>
    </row>
    <row r="4" spans="1:25" ht="12" customHeight="1"/>
    <row r="5" spans="1:25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/>
      <c r="G5" s="18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5">
      <c r="A6" s="3">
        <v>1</v>
      </c>
      <c r="B6" s="7">
        <v>3113</v>
      </c>
      <c r="C6" s="137">
        <f>VLOOKUP(B6,เลขปชช!B$2:J$701,6,0)</f>
        <v>1570501350199</v>
      </c>
      <c r="D6" s="151">
        <f>VLOOKUP(B6,เลขปชช!B$2:J$701,7,0)</f>
        <v>40598</v>
      </c>
      <c r="E6" s="8" t="s">
        <v>729</v>
      </c>
      <c r="F6" s="10" t="s">
        <v>407</v>
      </c>
      <c r="G6" s="9" t="s">
        <v>39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5">
      <c r="A7" s="3">
        <v>2</v>
      </c>
      <c r="B7" s="7">
        <v>3115</v>
      </c>
      <c r="C7" s="137">
        <f>VLOOKUP(B7,เลขปชช!B$2:J$701,6,0)</f>
        <v>1510101607681</v>
      </c>
      <c r="D7" s="151">
        <f>VLOOKUP(B7,เลขปชช!B$2:J$701,7,0)</f>
        <v>40602</v>
      </c>
      <c r="E7" s="8" t="s">
        <v>729</v>
      </c>
      <c r="F7" s="10" t="s">
        <v>408</v>
      </c>
      <c r="G7" s="9" t="s">
        <v>40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5">
      <c r="A8" s="33">
        <v>3</v>
      </c>
      <c r="B8" s="7">
        <v>3118</v>
      </c>
      <c r="C8" s="137">
        <f>VLOOKUP(B8,เลขปชช!B$2:J$701,6,0)</f>
        <v>1417300067900</v>
      </c>
      <c r="D8" s="151">
        <f>VLOOKUP(B8,เลขปชช!B$2:J$701,7,0)</f>
        <v>40509</v>
      </c>
      <c r="E8" s="8" t="s">
        <v>729</v>
      </c>
      <c r="F8" s="10" t="s">
        <v>409</v>
      </c>
      <c r="G8" s="9" t="s">
        <v>41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5">
      <c r="A9" s="33">
        <v>4</v>
      </c>
      <c r="B9" s="7">
        <v>3120</v>
      </c>
      <c r="C9" s="137">
        <f>VLOOKUP(B9,เลขปชช!B$2:J$701,6,0)</f>
        <v>1103200234102</v>
      </c>
      <c r="D9" s="151">
        <f>VLOOKUP(B9,เลขปชช!B$2:J$701,7,0)</f>
        <v>40547</v>
      </c>
      <c r="E9" s="8" t="s">
        <v>729</v>
      </c>
      <c r="F9" s="10" t="s">
        <v>410</v>
      </c>
      <c r="G9" s="9" t="s">
        <v>42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5">
      <c r="A10" s="33">
        <v>5</v>
      </c>
      <c r="B10" s="7">
        <v>3184</v>
      </c>
      <c r="C10" s="137">
        <f>VLOOKUP(B10,เลขปชช!B$2:J$701,6,0)</f>
        <v>1570501346531</v>
      </c>
      <c r="D10" s="151">
        <f>VLOOKUP(B10,เลขปชช!B$2:J$701,7,0)</f>
        <v>40358</v>
      </c>
      <c r="E10" s="8" t="s">
        <v>729</v>
      </c>
      <c r="F10" s="10" t="s">
        <v>411</v>
      </c>
      <c r="G10" s="9" t="s">
        <v>43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5">
      <c r="A11" s="33">
        <v>6</v>
      </c>
      <c r="B11" s="7">
        <v>3185</v>
      </c>
      <c r="C11" s="137">
        <f>VLOOKUP(B11,เลขปชช!B$2:J$701,6,0)</f>
        <v>1102900234066</v>
      </c>
      <c r="D11" s="151">
        <f>VLOOKUP(B11,เลขปชช!B$2:J$701,7,0)</f>
        <v>40427</v>
      </c>
      <c r="E11" s="8" t="s">
        <v>729</v>
      </c>
      <c r="F11" s="10" t="s">
        <v>412</v>
      </c>
      <c r="G11" s="9" t="s">
        <v>44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5">
      <c r="A12" s="33">
        <v>7</v>
      </c>
      <c r="B12" s="7">
        <v>3241</v>
      </c>
      <c r="C12" s="137">
        <f>VLOOKUP(B12,เลขปชช!B$2:J$701,6,0)</f>
        <v>1579901425666</v>
      </c>
      <c r="D12" s="151">
        <f>VLOOKUP(B12,เลขปชช!B$2:J$701,7,0)</f>
        <v>40443</v>
      </c>
      <c r="E12" s="8" t="s">
        <v>729</v>
      </c>
      <c r="F12" s="10" t="s">
        <v>414</v>
      </c>
      <c r="G12" s="9" t="s">
        <v>46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5">
      <c r="A13" s="33">
        <v>8</v>
      </c>
      <c r="B13" s="7">
        <v>3242</v>
      </c>
      <c r="C13" s="137">
        <f>VLOOKUP(B13,เลขปชช!B$2:J$701,6,0)</f>
        <v>1570501347155</v>
      </c>
      <c r="D13" s="151">
        <f>VLOOKUP(B13,เลขปชช!B$2:J$701,7,0)</f>
        <v>40400</v>
      </c>
      <c r="E13" s="8" t="s">
        <v>729</v>
      </c>
      <c r="F13" s="10" t="s">
        <v>415</v>
      </c>
      <c r="G13" s="9" t="s">
        <v>47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5">
      <c r="A14" s="33">
        <v>9</v>
      </c>
      <c r="B14" s="7">
        <v>3244</v>
      </c>
      <c r="C14" s="137">
        <f>VLOOKUP(B14,เลขปชช!B$2:J$701,6,0)</f>
        <v>1579901430465</v>
      </c>
      <c r="D14" s="151">
        <f>VLOOKUP(B14,เลขปชช!B$2:J$701,7,0)</f>
        <v>40471</v>
      </c>
      <c r="E14" s="8" t="s">
        <v>729</v>
      </c>
      <c r="F14" s="10" t="s">
        <v>416</v>
      </c>
      <c r="G14" s="9" t="s">
        <v>48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5">
      <c r="A15" s="33">
        <v>10</v>
      </c>
      <c r="B15" s="7">
        <v>3305</v>
      </c>
      <c r="C15" s="137">
        <f>VLOOKUP(B15,เลขปชช!B$2:J$701,6,0)</f>
        <v>1102900214642</v>
      </c>
      <c r="D15" s="151">
        <f>VLOOKUP(B15,เลขปชช!B$2:J$701,7,0)</f>
        <v>40193</v>
      </c>
      <c r="E15" s="8" t="s">
        <v>729</v>
      </c>
      <c r="F15" s="10" t="s">
        <v>398</v>
      </c>
      <c r="G15" s="9" t="s">
        <v>29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5">
      <c r="A16" s="33">
        <v>11</v>
      </c>
      <c r="B16" s="7">
        <v>3343</v>
      </c>
      <c r="C16" s="137">
        <f>VLOOKUP(B16,เลขปชช!B$2:J$701,6,0)</f>
        <v>1570501348836</v>
      </c>
      <c r="D16" s="151">
        <f>VLOOKUP(B16,เลขปชช!B$2:J$701,7,0)</f>
        <v>40509</v>
      </c>
      <c r="E16" s="8" t="s">
        <v>729</v>
      </c>
      <c r="F16" s="10" t="s">
        <v>421</v>
      </c>
      <c r="G16" s="9" t="s">
        <v>53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>
      <c r="A17" s="33">
        <v>12</v>
      </c>
      <c r="B17" s="7">
        <v>3478</v>
      </c>
      <c r="C17" s="137">
        <f>VLOOKUP(B17,เลขปชช!B$2:J$701,6,0)</f>
        <v>1570501348542</v>
      </c>
      <c r="D17" s="151">
        <f>VLOOKUP(B17,เลขปชช!B$2:J$701,7,0)</f>
        <v>40492</v>
      </c>
      <c r="E17" s="8" t="s">
        <v>729</v>
      </c>
      <c r="F17" s="10" t="s">
        <v>399</v>
      </c>
      <c r="G17" s="9" t="s">
        <v>30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>
      <c r="A18" s="33">
        <v>13</v>
      </c>
      <c r="B18" s="7">
        <v>3479</v>
      </c>
      <c r="C18" s="137">
        <f>VLOOKUP(B18,เลขปชช!B$2:J$701,6,0)</f>
        <v>1567700019081</v>
      </c>
      <c r="D18" s="151">
        <f>VLOOKUP(B18,เลขปชช!B$2:J$701,7,0)</f>
        <v>40493</v>
      </c>
      <c r="E18" s="8" t="s">
        <v>729</v>
      </c>
      <c r="F18" s="10" t="s">
        <v>400</v>
      </c>
      <c r="G18" s="9" t="s">
        <v>31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>
      <c r="A19" s="33">
        <v>14</v>
      </c>
      <c r="B19" s="7">
        <v>3481</v>
      </c>
      <c r="C19" s="137">
        <f>VLOOKUP(B19,เลขปชช!B$2:J$701,6,0)</f>
        <v>1429900738297</v>
      </c>
      <c r="D19" s="151">
        <f>VLOOKUP(B19,เลขปชช!B$2:J$701,7,0)</f>
        <v>40471</v>
      </c>
      <c r="E19" s="8" t="s">
        <v>729</v>
      </c>
      <c r="F19" s="10" t="s">
        <v>401</v>
      </c>
      <c r="G19" s="9" t="s">
        <v>33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>
      <c r="A20" s="33">
        <v>15</v>
      </c>
      <c r="B20" s="7">
        <v>3128</v>
      </c>
      <c r="C20" s="137">
        <f>VLOOKUP(B20,เลขปชช!B$2:J$701,6,0)</f>
        <v>1849902214291</v>
      </c>
      <c r="D20" s="151">
        <f>VLOOKUP(B20,เลขปชช!B$2:J$701,7,0)</f>
        <v>40482</v>
      </c>
      <c r="E20" s="8" t="s">
        <v>730</v>
      </c>
      <c r="F20" s="10" t="s">
        <v>418</v>
      </c>
      <c r="G20" s="9" t="s">
        <v>50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>
      <c r="A21" s="33">
        <v>16</v>
      </c>
      <c r="B21" s="7">
        <v>3132</v>
      </c>
      <c r="C21" s="137">
        <f>VLOOKUP(B21,เลขปชช!B$2:J$701,6,0)</f>
        <v>1570501348992</v>
      </c>
      <c r="D21" s="151">
        <f>VLOOKUP(B21,เลขปชช!B$2:J$701,7,0)</f>
        <v>40523</v>
      </c>
      <c r="E21" s="8" t="s">
        <v>730</v>
      </c>
      <c r="F21" s="10" t="s">
        <v>1034</v>
      </c>
      <c r="G21" s="9" t="s">
        <v>54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>
      <c r="A22" s="33">
        <v>17</v>
      </c>
      <c r="B22" s="7">
        <v>3133</v>
      </c>
      <c r="C22" s="137">
        <f>VLOOKUP(B22,เลขปชช!B$2:J$701,6,0)</f>
        <v>1570501346124</v>
      </c>
      <c r="D22" s="151">
        <f>VLOOKUP(B22,เลขปชช!B$2:J$701,7,0)</f>
        <v>40321</v>
      </c>
      <c r="E22" s="8" t="s">
        <v>730</v>
      </c>
      <c r="F22" s="10" t="s">
        <v>1035</v>
      </c>
      <c r="G22" s="9" t="s">
        <v>51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>
      <c r="A23" s="33">
        <v>18</v>
      </c>
      <c r="B23" s="7">
        <v>3135</v>
      </c>
      <c r="C23" s="137">
        <f>VLOOKUP(B23,เลขปชช!B$2:J$701,6,0)</f>
        <v>1570501346451</v>
      </c>
      <c r="D23" s="151">
        <f>VLOOKUP(B23,เลขปชช!B$2:J$701,7,0)</f>
        <v>40349</v>
      </c>
      <c r="E23" s="8" t="s">
        <v>730</v>
      </c>
      <c r="F23" s="10" t="s">
        <v>419</v>
      </c>
      <c r="G23" s="9" t="s">
        <v>52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>
      <c r="A24" s="33">
        <v>19</v>
      </c>
      <c r="B24" s="7">
        <v>3137</v>
      </c>
      <c r="C24" s="137">
        <f>VLOOKUP(B24,เลขปชช!B$2:J$701,6,0)</f>
        <v>1909803630717</v>
      </c>
      <c r="D24" s="151">
        <f>VLOOKUP(B24,เลขปชช!B$2:J$701,7,0)</f>
        <v>40597</v>
      </c>
      <c r="E24" s="8" t="s">
        <v>730</v>
      </c>
      <c r="F24" s="10" t="s">
        <v>422</v>
      </c>
      <c r="G24" s="9" t="s">
        <v>56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>
      <c r="A25" s="33">
        <v>20</v>
      </c>
      <c r="B25" s="7">
        <v>3245</v>
      </c>
      <c r="C25" s="137">
        <f>VLOOKUP(B25,เลขปชช!B$2:J$701,6,0)</f>
        <v>1579901431747</v>
      </c>
      <c r="D25" s="151">
        <f>VLOOKUP(B25,เลขปชช!B$2:J$701,7,0)</f>
        <v>40477</v>
      </c>
      <c r="E25" s="8" t="s">
        <v>730</v>
      </c>
      <c r="F25" s="10" t="s">
        <v>417</v>
      </c>
      <c r="G25" s="9" t="s">
        <v>49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>
      <c r="A26" s="33">
        <v>21</v>
      </c>
      <c r="B26" s="7">
        <v>3247</v>
      </c>
      <c r="C26" s="137">
        <f>VLOOKUP(B26,เลขปชช!B$2:J$701,6,0)</f>
        <v>1570501347058</v>
      </c>
      <c r="D26" s="151">
        <f>VLOOKUP(B26,เลขปชช!B$2:J$701,7,0)</f>
        <v>40385</v>
      </c>
      <c r="E26" s="8" t="s">
        <v>730</v>
      </c>
      <c r="F26" s="10" t="s">
        <v>406</v>
      </c>
      <c r="G26" s="9" t="s">
        <v>55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>
      <c r="A27" s="33">
        <v>22</v>
      </c>
      <c r="B27" s="7">
        <v>3253</v>
      </c>
      <c r="C27" s="137">
        <f>VLOOKUP(B27,เลขปชช!B$2:J$701,6,0)</f>
        <v>1570501349956</v>
      </c>
      <c r="D27" s="151">
        <f>VLOOKUP(B27,เลขปชช!B$2:J$701,7,0)</f>
        <v>40597</v>
      </c>
      <c r="E27" s="8" t="s">
        <v>730</v>
      </c>
      <c r="F27" s="10" t="s">
        <v>420</v>
      </c>
      <c r="G27" s="9" t="s">
        <v>10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>
      <c r="A28" s="33">
        <v>23</v>
      </c>
      <c r="B28" s="7">
        <v>3302</v>
      </c>
      <c r="C28" s="137">
        <f>VLOOKUP(B28,เลขปชช!B$2:J$701,6,0)</f>
        <v>1579901407081</v>
      </c>
      <c r="D28" s="151">
        <f>VLOOKUP(B28,เลขปชช!B$2:J$701,7,0)</f>
        <v>40331</v>
      </c>
      <c r="E28" s="8" t="s">
        <v>730</v>
      </c>
      <c r="F28" s="10" t="s">
        <v>423</v>
      </c>
      <c r="G28" s="9" t="s">
        <v>57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>
      <c r="A29" s="33">
        <v>24</v>
      </c>
      <c r="B29" s="7">
        <v>3482</v>
      </c>
      <c r="C29" s="137">
        <f>VLOOKUP(B29,เลขปชช!B$2:J$701,6,0)</f>
        <v>1570501347350</v>
      </c>
      <c r="D29" s="151">
        <f>VLOOKUP(B29,เลขปชช!B$2:J$701,7,0)</f>
        <v>40411</v>
      </c>
      <c r="E29" s="8" t="s">
        <v>730</v>
      </c>
      <c r="F29" s="10" t="s">
        <v>402</v>
      </c>
      <c r="G29" s="9" t="s">
        <v>34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>
      <c r="A30" s="33">
        <v>25</v>
      </c>
      <c r="B30" s="7">
        <v>3484</v>
      </c>
      <c r="C30" s="137">
        <f>VLOOKUP(B30,เลขปชช!B$2:J$701,6,0)</f>
        <v>1103101123612</v>
      </c>
      <c r="D30" s="151">
        <f>VLOOKUP(B30,เลขปชช!B$2:J$701,7,0)</f>
        <v>40402</v>
      </c>
      <c r="E30" s="8" t="s">
        <v>730</v>
      </c>
      <c r="F30" s="10" t="s">
        <v>403</v>
      </c>
      <c r="G30" s="9" t="s">
        <v>857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>
      <c r="A31" s="33">
        <v>26</v>
      </c>
      <c r="B31" s="7">
        <v>3485</v>
      </c>
      <c r="C31" s="137">
        <f>VLOOKUP(B31,เลขปชช!B$2:J$701,6,0)</f>
        <v>1570501347805</v>
      </c>
      <c r="D31" s="151">
        <f>VLOOKUP(B31,เลขปชช!B$2:J$701,7,0)</f>
        <v>40447</v>
      </c>
      <c r="E31" s="8" t="s">
        <v>730</v>
      </c>
      <c r="F31" s="10" t="s">
        <v>404</v>
      </c>
      <c r="G31" s="9" t="s">
        <v>35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>
      <c r="A32" s="33">
        <v>27</v>
      </c>
      <c r="B32" s="7">
        <v>3486</v>
      </c>
      <c r="C32" s="137">
        <f>VLOOKUP(B32,เลขปชช!B$2:J$701,6,0)</f>
        <v>1509966825766</v>
      </c>
      <c r="D32" s="151">
        <f>VLOOKUP(B32,เลขปชช!B$2:J$701,7,0)</f>
        <v>40585</v>
      </c>
      <c r="E32" s="8" t="s">
        <v>730</v>
      </c>
      <c r="F32" s="10" t="s">
        <v>405</v>
      </c>
      <c r="G32" s="9" t="s">
        <v>36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>
      <c r="A33" s="33">
        <v>28</v>
      </c>
      <c r="B33" s="7">
        <v>3487</v>
      </c>
      <c r="C33" s="137">
        <f>VLOOKUP(B33,เลขปชช!B$2:J$701,6,0)</f>
        <v>1570501350695</v>
      </c>
      <c r="D33" s="151">
        <f>VLOOKUP(B33,เลขปชช!B$2:J$701,7,0)</f>
        <v>40664</v>
      </c>
      <c r="E33" s="8" t="s">
        <v>730</v>
      </c>
      <c r="F33" s="10" t="s">
        <v>26</v>
      </c>
      <c r="G33" s="9" t="s">
        <v>37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>
      <c r="A34" s="33">
        <v>29</v>
      </c>
      <c r="B34" s="7">
        <v>3488</v>
      </c>
      <c r="C34" s="137">
        <f>VLOOKUP(B34,เลขปชช!B$2:J$701,6,0)</f>
        <v>1570501347210</v>
      </c>
      <c r="D34" s="151">
        <f>VLOOKUP(B34,เลขปชช!B$2:J$701,7,0)</f>
        <v>40405</v>
      </c>
      <c r="E34" s="8" t="s">
        <v>730</v>
      </c>
      <c r="F34" s="10" t="s">
        <v>406</v>
      </c>
      <c r="G34" s="9" t="s">
        <v>38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>
      <c r="A35" s="33">
        <v>30</v>
      </c>
      <c r="B35" s="7">
        <v>3447</v>
      </c>
      <c r="C35" s="137">
        <f>VLOOKUP(B35,เลขปชช!B$2:J$701,6,0)</f>
        <v>1570501350903</v>
      </c>
      <c r="D35" s="151">
        <f>VLOOKUP(B35,เลขปชช!B$2:J$701,7,0)</f>
        <v>40672</v>
      </c>
      <c r="E35" s="8" t="s">
        <v>730</v>
      </c>
      <c r="F35" s="10" t="s">
        <v>661</v>
      </c>
      <c r="G35" s="9" t="s">
        <v>1030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>
      <c r="A36" s="33">
        <v>31</v>
      </c>
      <c r="B36" s="7">
        <v>3588</v>
      </c>
      <c r="C36" s="137">
        <f>VLOOKUP(B36,เลขปชช!B$2:J$701,6,0)</f>
        <v>1579901455697</v>
      </c>
      <c r="D36" s="151">
        <f>VLOOKUP(B36,เลขปชช!B$2:J$701,7,0)</f>
        <v>40623</v>
      </c>
      <c r="E36" s="35" t="s">
        <v>730</v>
      </c>
      <c r="F36" s="10" t="s">
        <v>1610</v>
      </c>
      <c r="G36" s="9" t="s">
        <v>1147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</sheetData>
  <sortState ref="B2:G33">
    <sortCondition ref="E2:E33"/>
    <sortCondition ref="B2:B33"/>
  </sortState>
  <mergeCells count="4">
    <mergeCell ref="A1:T1"/>
    <mergeCell ref="A2:T2"/>
    <mergeCell ref="A3:T3"/>
    <mergeCell ref="E5:G5"/>
  </mergeCells>
  <pageMargins left="0.62992125984251968" right="0.27559055118110237" top="0.62" bottom="0.23622047244094491" header="0.31496062992125984" footer="0.31496062992125984"/>
  <pageSetup paperSize="9" scale="88" orientation="portrait" r:id="rId1"/>
  <headerFooter>
    <oddFooter>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5" tint="0.39997558519241921"/>
  </sheetPr>
  <dimension ref="A1:Y38"/>
  <sheetViews>
    <sheetView view="pageBreakPreview" zoomScaleSheetLayoutView="100" workbookViewId="0">
      <selection activeCell="G31" sqref="G31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0" width="3.625" style="4" customWidth="1"/>
    <col min="21" max="16384" width="9" style="4"/>
  </cols>
  <sheetData>
    <row r="1" spans="1:25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5">
      <c r="A2" s="183" t="s">
        <v>1643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3"/>
      <c r="V2" s="13"/>
      <c r="W2" s="13"/>
      <c r="X2" s="13"/>
      <c r="Y2" s="13"/>
    </row>
    <row r="3" spans="1:25">
      <c r="A3" s="183" t="str">
        <f>"ครูที่ปรึกษา  "&amp;สถิติ!P12</f>
        <v>ครูที่ปรึกษา  นางสาววัชรียา   บุญงาม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"/>
      <c r="V3" s="14"/>
      <c r="W3" s="14"/>
      <c r="X3" s="14"/>
      <c r="Y3" s="14"/>
    </row>
    <row r="4" spans="1:25" ht="12" customHeight="1"/>
    <row r="5" spans="1:25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5">
      <c r="A6" s="3">
        <v>1</v>
      </c>
      <c r="B6" s="7">
        <v>3001</v>
      </c>
      <c r="C6" s="137">
        <f>VLOOKUP(B6,เลขปชช!B$2:J$800,6,0)</f>
        <v>1570501338784</v>
      </c>
      <c r="D6" s="151">
        <f>VLOOKUP(B6,เลขปชช!B$2:J$800,7,0)</f>
        <v>39775</v>
      </c>
      <c r="E6" s="8" t="s">
        <v>729</v>
      </c>
      <c r="F6" s="10" t="s">
        <v>441</v>
      </c>
      <c r="G6" s="9" t="s">
        <v>77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5">
      <c r="A7" s="3">
        <v>2</v>
      </c>
      <c r="B7" s="7">
        <v>3008</v>
      </c>
      <c r="C7" s="137">
        <f>VLOOKUP(B7,เลขปชช!B$2:J$800,6,0)</f>
        <v>1801301357813</v>
      </c>
      <c r="D7" s="151">
        <f>VLOOKUP(B7,เลขปชช!B$2:J$800,7,0)</f>
        <v>40115</v>
      </c>
      <c r="E7" s="8" t="s">
        <v>729</v>
      </c>
      <c r="F7" s="10" t="s">
        <v>442</v>
      </c>
      <c r="G7" s="9" t="s">
        <v>78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5">
      <c r="A8" s="33">
        <v>3</v>
      </c>
      <c r="B8" s="7">
        <v>3011</v>
      </c>
      <c r="C8" s="137">
        <f>VLOOKUP(B8,เลขปชช!B$2:J$800,6,0)</f>
        <v>1570501341904</v>
      </c>
      <c r="D8" s="151">
        <f>VLOOKUP(B8,เลขปชช!B$2:J$800,7,0)</f>
        <v>40029</v>
      </c>
      <c r="E8" s="8" t="s">
        <v>729</v>
      </c>
      <c r="F8" s="10" t="s">
        <v>471</v>
      </c>
      <c r="G8" s="9" t="s">
        <v>79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5">
      <c r="A9" s="33">
        <v>4</v>
      </c>
      <c r="B9" s="7">
        <v>3014</v>
      </c>
      <c r="C9" s="137">
        <f>VLOOKUP(B9,เลขปชช!B$2:J$800,6,0)</f>
        <v>1570501341301</v>
      </c>
      <c r="D9" s="151">
        <f>VLOOKUP(B9,เลขปชช!B$2:J$800,7,0)</f>
        <v>39968</v>
      </c>
      <c r="E9" s="8" t="s">
        <v>729</v>
      </c>
      <c r="F9" s="10" t="s">
        <v>409</v>
      </c>
      <c r="G9" s="9" t="s">
        <v>59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5">
      <c r="A10" s="33">
        <v>5</v>
      </c>
      <c r="B10" s="7">
        <v>3030</v>
      </c>
      <c r="C10" s="137">
        <f>VLOOKUP(B10,เลขปชช!B$2:J$800,6,0)</f>
        <v>1579901355544</v>
      </c>
      <c r="D10" s="151">
        <f>VLOOKUP(B10,เลขปชช!B$2:J$800,7,0)</f>
        <v>40006</v>
      </c>
      <c r="E10" s="8" t="s">
        <v>729</v>
      </c>
      <c r="F10" s="10" t="s">
        <v>424</v>
      </c>
      <c r="G10" s="9" t="s">
        <v>60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5">
      <c r="A11" s="33">
        <v>6</v>
      </c>
      <c r="B11" s="7">
        <v>3049</v>
      </c>
      <c r="C11" s="137">
        <f>VLOOKUP(B11,เลขปชช!B$2:J$800,6,0)</f>
        <v>1100704167449</v>
      </c>
      <c r="D11" s="151">
        <f>VLOOKUP(B11,เลขปชช!B$2:J$800,7,0)</f>
        <v>40139</v>
      </c>
      <c r="E11" s="8" t="s">
        <v>729</v>
      </c>
      <c r="F11" s="10" t="s">
        <v>425</v>
      </c>
      <c r="G11" s="9" t="s">
        <v>61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5">
      <c r="A12" s="33">
        <v>7</v>
      </c>
      <c r="B12" s="7">
        <v>3171</v>
      </c>
      <c r="C12" s="137">
        <f>VLOOKUP(B12,เลขปชช!B$2:J$800,6,0)</f>
        <v>1570501342480</v>
      </c>
      <c r="D12" s="151">
        <f>VLOOKUP(B12,เลขปชช!B$2:J$800,7,0)</f>
        <v>40065</v>
      </c>
      <c r="E12" s="8" t="s">
        <v>729</v>
      </c>
      <c r="F12" s="10" t="s">
        <v>444</v>
      </c>
      <c r="G12" s="9" t="s">
        <v>80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5">
      <c r="A13" s="33">
        <v>8</v>
      </c>
      <c r="B13" s="7">
        <v>3176</v>
      </c>
      <c r="C13" s="137">
        <f>VLOOKUP(B13,เลขปชช!B$2:J$800,6,0)</f>
        <v>1570501343354</v>
      </c>
      <c r="D13" s="151">
        <f>VLOOKUP(B13,เลขปชช!B$2:J$800,7,0)</f>
        <v>40120</v>
      </c>
      <c r="E13" s="8" t="s">
        <v>729</v>
      </c>
      <c r="F13" s="10" t="s">
        <v>445</v>
      </c>
      <c r="G13" s="9" t="s">
        <v>81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5">
      <c r="A14" s="33">
        <v>9</v>
      </c>
      <c r="B14" s="7">
        <v>3235</v>
      </c>
      <c r="C14" s="137">
        <f>VLOOKUP(B14,เลขปชช!B$2:J$800,6,0)</f>
        <v>1579901349366</v>
      </c>
      <c r="D14" s="151">
        <f>VLOOKUP(B14,เลขปชช!B$2:J$800,7,0)</f>
        <v>40328</v>
      </c>
      <c r="E14" s="8" t="s">
        <v>729</v>
      </c>
      <c r="F14" s="10" t="s">
        <v>426</v>
      </c>
      <c r="G14" s="9" t="s">
        <v>62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5">
      <c r="A15" s="33">
        <v>10</v>
      </c>
      <c r="B15" s="7">
        <v>3316</v>
      </c>
      <c r="C15" s="137">
        <f>VLOOKUP(B15,เลขปชช!B$2:J$800,6,0)</f>
        <v>1570501341262</v>
      </c>
      <c r="D15" s="151">
        <f>VLOOKUP(B15,เลขปชช!B$2:J$800,7,0)</f>
        <v>39975</v>
      </c>
      <c r="E15" s="8" t="s">
        <v>729</v>
      </c>
      <c r="F15" s="10" t="s">
        <v>427</v>
      </c>
      <c r="G15" s="9" t="s">
        <v>63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5">
      <c r="A16" s="33">
        <v>11</v>
      </c>
      <c r="B16" s="7">
        <v>3317</v>
      </c>
      <c r="C16" s="137">
        <f>VLOOKUP(B16,เลขปชช!B$2:J$800,6,0)</f>
        <v>1579901349781</v>
      </c>
      <c r="D16" s="151">
        <f>VLOOKUP(B16,เลขปชช!B$2:J$800,7,0)</f>
        <v>39965</v>
      </c>
      <c r="E16" s="8" t="s">
        <v>729</v>
      </c>
      <c r="F16" s="10" t="s">
        <v>428</v>
      </c>
      <c r="G16" s="9" t="s">
        <v>64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>
      <c r="A17" s="33">
        <v>12</v>
      </c>
      <c r="B17" s="7">
        <v>3462</v>
      </c>
      <c r="C17" s="137">
        <f>VLOOKUP(B17,เลขปชช!B$2:J$800,6,0)</f>
        <v>1570501345641</v>
      </c>
      <c r="D17" s="151">
        <f>VLOOKUP(B17,เลขปชช!B$2:J$800,7,0)</f>
        <v>40272</v>
      </c>
      <c r="E17" s="8" t="s">
        <v>729</v>
      </c>
      <c r="F17" s="10" t="s">
        <v>429</v>
      </c>
      <c r="G17" s="9" t="s">
        <v>65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>
      <c r="A18" s="33">
        <v>13</v>
      </c>
      <c r="B18" s="7">
        <v>3583</v>
      </c>
      <c r="C18" s="137">
        <f>VLOOKUP(B18,เลขปชช!B$2:J$800,6,0)</f>
        <v>1570501342561</v>
      </c>
      <c r="D18" s="151">
        <f>VLOOKUP(B18,เลขปชช!B$2:J$800,7,0)</f>
        <v>40071</v>
      </c>
      <c r="E18" s="8" t="s">
        <v>729</v>
      </c>
      <c r="F18" s="10" t="s">
        <v>1149</v>
      </c>
      <c r="G18" s="9" t="s">
        <v>1150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>
      <c r="A19" s="33">
        <v>14</v>
      </c>
      <c r="B19" s="7">
        <v>3018</v>
      </c>
      <c r="C19" s="137">
        <f>VLOOKUP(B19,เลขปชช!B$2:J$800,6,0)</f>
        <v>1559900569605</v>
      </c>
      <c r="D19" s="151">
        <f>VLOOKUP(B19,เลขปชช!B$2:J$800,7,0)</f>
        <v>40017</v>
      </c>
      <c r="E19" s="8" t="s">
        <v>730</v>
      </c>
      <c r="F19" s="10" t="s">
        <v>446</v>
      </c>
      <c r="G19" s="9" t="s">
        <v>82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>
      <c r="A20" s="33">
        <v>15</v>
      </c>
      <c r="B20" s="7">
        <v>3022</v>
      </c>
      <c r="C20" s="137">
        <f>VLOOKUP(B20,เลขปชช!B$2:J$800,6,0)</f>
        <v>1129701483208</v>
      </c>
      <c r="D20" s="151">
        <f>VLOOKUP(B20,เลขปชช!B$2:J$800,7,0)</f>
        <v>40061</v>
      </c>
      <c r="E20" s="8" t="s">
        <v>730</v>
      </c>
      <c r="F20" s="10" t="s">
        <v>430</v>
      </c>
      <c r="G20" s="9" t="s">
        <v>66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>
      <c r="A21" s="33">
        <v>16</v>
      </c>
      <c r="B21" s="7">
        <v>3033</v>
      </c>
      <c r="C21" s="137">
        <f>VLOOKUP(B21,เลขปชช!B$2:J$800,6,0)</f>
        <v>1579901376185</v>
      </c>
      <c r="D21" s="151">
        <f>VLOOKUP(B21,เลขปชช!B$2:J$800,7,0)</f>
        <v>40126</v>
      </c>
      <c r="E21" s="8" t="s">
        <v>730</v>
      </c>
      <c r="F21" s="10" t="s">
        <v>447</v>
      </c>
      <c r="G21" s="9" t="s">
        <v>83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>
      <c r="A22" s="33">
        <v>17</v>
      </c>
      <c r="B22" s="7">
        <v>3034</v>
      </c>
      <c r="C22" s="137">
        <f>VLOOKUP(B22,เลขปชช!B$2:J$800,6,0)</f>
        <v>1570501345047</v>
      </c>
      <c r="D22" s="151">
        <f>VLOOKUP(B22,เลขปชช!B$2:J$800,7,0)</f>
        <v>40219</v>
      </c>
      <c r="E22" s="8" t="s">
        <v>730</v>
      </c>
      <c r="F22" s="10" t="s">
        <v>431</v>
      </c>
      <c r="G22" s="9" t="s">
        <v>67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>
      <c r="A23" s="33">
        <v>18</v>
      </c>
      <c r="B23" s="7">
        <v>3035</v>
      </c>
      <c r="C23" s="137">
        <f>VLOOKUP(B23,เลขปชช!B$2:J$800,6,0)</f>
        <v>1570501344466</v>
      </c>
      <c r="D23" s="151">
        <f>VLOOKUP(B23,เลขปชช!B$2:J$800,7,0)</f>
        <v>40185</v>
      </c>
      <c r="E23" s="8" t="s">
        <v>730</v>
      </c>
      <c r="F23" s="10" t="s">
        <v>432</v>
      </c>
      <c r="G23" s="9" t="s">
        <v>68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>
      <c r="A24" s="33">
        <v>19</v>
      </c>
      <c r="B24" s="7">
        <v>3037</v>
      </c>
      <c r="C24" s="137">
        <f>VLOOKUP(B24,เลขปชช!B$2:J$800,6,0)</f>
        <v>1570501345446</v>
      </c>
      <c r="D24" s="151">
        <f>VLOOKUP(B24,เลขปชช!B$2:J$800,7,0)</f>
        <v>40258</v>
      </c>
      <c r="E24" s="8" t="s">
        <v>730</v>
      </c>
      <c r="F24" s="10" t="s">
        <v>433</v>
      </c>
      <c r="G24" s="9" t="s">
        <v>69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>
      <c r="A25" s="33">
        <v>20</v>
      </c>
      <c r="B25" s="7">
        <v>3044</v>
      </c>
      <c r="C25" s="137">
        <f>VLOOKUP(B25,เลขปชช!B$2:J$800,6,0)</f>
        <v>1500101153086</v>
      </c>
      <c r="D25" s="151">
        <f>VLOOKUP(B25,เลขปชช!B$2:J$800,7,0)</f>
        <v>40277</v>
      </c>
      <c r="E25" s="8" t="s">
        <v>730</v>
      </c>
      <c r="F25" s="10" t="s">
        <v>448</v>
      </c>
      <c r="G25" s="9" t="s">
        <v>84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>
      <c r="A26" s="33">
        <v>21</v>
      </c>
      <c r="B26" s="7">
        <v>3174</v>
      </c>
      <c r="C26" s="137">
        <f>VLOOKUP(B26,เลขปชช!B$2:J$800,6,0)</f>
        <v>1648900123923</v>
      </c>
      <c r="D26" s="151">
        <f>VLOOKUP(B26,เลขปชช!B$2:J$800,7,0)</f>
        <v>40071</v>
      </c>
      <c r="E26" s="8" t="s">
        <v>730</v>
      </c>
      <c r="F26" s="10" t="s">
        <v>434</v>
      </c>
      <c r="G26" s="9" t="s">
        <v>70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>
      <c r="A27" s="33">
        <v>22</v>
      </c>
      <c r="B27" s="7">
        <v>3179</v>
      </c>
      <c r="C27" s="137">
        <f>VLOOKUP(B27,เลขปชช!B$2:J$800,6,0)</f>
        <v>1570501346001</v>
      </c>
      <c r="D27" s="151">
        <f>VLOOKUP(B27,เลขปชช!B$2:J$800,7,0)</f>
        <v>40309</v>
      </c>
      <c r="E27" s="8" t="s">
        <v>730</v>
      </c>
      <c r="F27" s="10" t="s">
        <v>450</v>
      </c>
      <c r="G27" s="9" t="s">
        <v>32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>
      <c r="A28" s="33">
        <v>23</v>
      </c>
      <c r="B28" s="7">
        <v>3236</v>
      </c>
      <c r="C28" s="137">
        <f>VLOOKUP(B28,เลขปชช!B$2:J$800,6,0)</f>
        <v>1560101671303</v>
      </c>
      <c r="D28" s="151">
        <f>VLOOKUP(B28,เลขปชช!B$2:J$800,7,0)</f>
        <v>40051</v>
      </c>
      <c r="E28" s="8" t="s">
        <v>730</v>
      </c>
      <c r="F28" s="10" t="s">
        <v>435</v>
      </c>
      <c r="G28" s="9" t="s">
        <v>71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>
      <c r="A29" s="33">
        <v>24</v>
      </c>
      <c r="B29" s="7">
        <v>3310</v>
      </c>
      <c r="C29" s="137">
        <f>VLOOKUP(B29,เลขปชช!B$2:J$800,6,0)</f>
        <v>1659902532601</v>
      </c>
      <c r="D29" s="151">
        <f>VLOOKUP(B29,เลขปชช!B$2:J$800,7,0)</f>
        <v>40052</v>
      </c>
      <c r="E29" s="8" t="s">
        <v>730</v>
      </c>
      <c r="F29" s="10" t="s">
        <v>451</v>
      </c>
      <c r="G29" s="9" t="s">
        <v>86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>
      <c r="A30" s="33">
        <v>25</v>
      </c>
      <c r="B30" s="7">
        <v>3312</v>
      </c>
      <c r="C30" s="137">
        <f>VLOOKUP(B30,เลขปชช!B$2:J$800,6,0)</f>
        <v>1709800565665</v>
      </c>
      <c r="D30" s="151">
        <f>VLOOKUP(B30,เลขปชช!B$2:J$800,7,0)</f>
        <v>40063</v>
      </c>
      <c r="E30" s="8" t="s">
        <v>730</v>
      </c>
      <c r="F30" s="10" t="s">
        <v>452</v>
      </c>
      <c r="G30" s="9" t="s">
        <v>87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>
      <c r="A31" s="33">
        <v>26</v>
      </c>
      <c r="B31" s="7">
        <v>3322</v>
      </c>
      <c r="C31" s="137">
        <f>VLOOKUP(B31,เลขปชช!B$2:J$800,6,0)</f>
        <v>1579901383688</v>
      </c>
      <c r="D31" s="151">
        <f>VLOOKUP(B31,เลขปชช!B$2:J$800,7,0)</f>
        <v>40170</v>
      </c>
      <c r="E31" s="8" t="s">
        <v>730</v>
      </c>
      <c r="F31" s="10" t="s">
        <v>436</v>
      </c>
      <c r="G31" s="9" t="s">
        <v>184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>
      <c r="A32" s="33">
        <v>27</v>
      </c>
      <c r="B32" s="7">
        <v>3323</v>
      </c>
      <c r="C32" s="137">
        <f>VLOOKUP(B32,เลขปชช!B$2:J$800,6,0)</f>
        <v>1579901365817</v>
      </c>
      <c r="D32" s="151">
        <f>VLOOKUP(B32,เลขปชช!B$2:J$800,7,0)</f>
        <v>40067</v>
      </c>
      <c r="E32" s="8" t="s">
        <v>730</v>
      </c>
      <c r="F32" s="10" t="s">
        <v>437</v>
      </c>
      <c r="G32" s="9" t="s">
        <v>73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20">
      <c r="A33" s="33">
        <v>28</v>
      </c>
      <c r="B33" s="7">
        <v>3416</v>
      </c>
      <c r="C33" s="137">
        <f>VLOOKUP(B33,เลขปชช!B$2:J$800,6,0)</f>
        <v>1319901310330</v>
      </c>
      <c r="D33" s="151">
        <f>VLOOKUP(B33,เลขปชช!B$2:J$800,7,0)</f>
        <v>40201</v>
      </c>
      <c r="E33" s="8" t="s">
        <v>730</v>
      </c>
      <c r="F33" s="10" t="s">
        <v>449</v>
      </c>
      <c r="G33" s="9" t="s">
        <v>99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>
      <c r="A34" s="33">
        <v>29</v>
      </c>
      <c r="B34" s="7">
        <v>3464</v>
      </c>
      <c r="C34" s="137">
        <f>VLOOKUP(B34,เลขปชช!B$2:J$800,6,0)</f>
        <v>1529400033421</v>
      </c>
      <c r="D34" s="151">
        <f>VLOOKUP(B34,เลขปชช!B$2:J$800,7,0)</f>
        <v>39903</v>
      </c>
      <c r="E34" s="8" t="s">
        <v>730</v>
      </c>
      <c r="F34" s="10" t="s">
        <v>439</v>
      </c>
      <c r="G34" s="9" t="s">
        <v>75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>
      <c r="A35" s="33">
        <v>30</v>
      </c>
      <c r="B35" s="7">
        <v>3465</v>
      </c>
      <c r="C35" s="137">
        <f>VLOOKUP(B35,เลขปชช!B$2:J$800,6,0)</f>
        <v>1510101584311</v>
      </c>
      <c r="D35" s="151">
        <f>VLOOKUP(B35,เลขปชช!B$2:J$800,7,0)</f>
        <v>40254</v>
      </c>
      <c r="E35" s="31" t="s">
        <v>730</v>
      </c>
      <c r="F35" s="10" t="s">
        <v>440</v>
      </c>
      <c r="G35" s="9" t="s">
        <v>76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>
      <c r="A36" s="33">
        <v>31</v>
      </c>
      <c r="B36" s="7">
        <v>3558</v>
      </c>
      <c r="C36" s="137">
        <f>VLOOKUP(B36,เลขปชช!B$2:J$800,6,0)</f>
        <v>1570501344831</v>
      </c>
      <c r="D36" s="151">
        <f>VLOOKUP(B36,เลขปชช!B$2:J$800,7,0)</f>
        <v>40206</v>
      </c>
      <c r="E36" s="35" t="s">
        <v>730</v>
      </c>
      <c r="F36" s="10" t="s">
        <v>1051</v>
      </c>
      <c r="G36" s="9" t="s">
        <v>1052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>
      <c r="A37" s="33">
        <v>32</v>
      </c>
      <c r="B37" s="7">
        <v>3584</v>
      </c>
      <c r="C37" s="137">
        <f>VLOOKUP(B37,เลขปชช!B$2:J$800,6,0)</f>
        <v>1309903733556</v>
      </c>
      <c r="D37" s="151">
        <f>VLOOKUP(B37,เลขปชช!B$2:J$800,7,0)</f>
        <v>40135</v>
      </c>
      <c r="E37" s="35" t="s">
        <v>730</v>
      </c>
      <c r="F37" s="10" t="s">
        <v>1151</v>
      </c>
      <c r="G37" s="9" t="s">
        <v>1152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>
      <c r="A38" s="33">
        <v>33</v>
      </c>
      <c r="B38" s="7">
        <v>3670</v>
      </c>
      <c r="C38" s="137">
        <f>VLOOKUP(B38,เลขปชช!B$2:J$800,6,0)</f>
        <v>1579901380789</v>
      </c>
      <c r="D38" s="151">
        <f>VLOOKUP(B38,เลขปชช!B$2:J$800,7,0)</f>
        <v>40153</v>
      </c>
      <c r="E38" s="175" t="s">
        <v>729</v>
      </c>
      <c r="F38" s="10" t="s">
        <v>1667</v>
      </c>
      <c r="G38" s="9" t="s">
        <v>1282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</sheetData>
  <sortState ref="B6:G38">
    <sortCondition ref="E6:E38"/>
    <sortCondition ref="B6:B38"/>
    <sortCondition ref="F6:F38"/>
  </sortState>
  <mergeCells count="4">
    <mergeCell ref="E5:G5"/>
    <mergeCell ref="A1:T1"/>
    <mergeCell ref="A2:T2"/>
    <mergeCell ref="A3:T3"/>
  </mergeCells>
  <pageMargins left="0.70866141732283472" right="0.39370078740157483" top="0.47244094488188981" bottom="0.31496062992125984" header="0.31496062992125984" footer="0.31496062992125984"/>
  <pageSetup paperSize="9" scale="85" orientation="portrait" r:id="rId1"/>
  <headerFooter>
    <oddFooter>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5" tint="0.39997558519241921"/>
  </sheetPr>
  <dimension ref="A1:X38"/>
  <sheetViews>
    <sheetView view="pageBreakPreview" zoomScaleSheetLayoutView="100" workbookViewId="0">
      <selection activeCell="G38" sqref="B6:G38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0" width="3.625" style="4" customWidth="1"/>
    <col min="21" max="16384" width="9" style="4"/>
  </cols>
  <sheetData>
    <row r="1" spans="1:24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4">
      <c r="A2" s="183" t="s">
        <v>1644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3"/>
      <c r="V2" s="13"/>
      <c r="W2" s="13"/>
      <c r="X2" s="13"/>
    </row>
    <row r="3" spans="1:24">
      <c r="A3" s="183" t="str">
        <f>"ครูที่ปรึกษา  "&amp;สถิติ!P13</f>
        <v>ครูที่ปรึกษา  นางสาวชนม์นิภา   ชุมภูเมือง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4"/>
      <c r="V3" s="14"/>
      <c r="W3" s="14"/>
      <c r="X3" s="14"/>
    </row>
    <row r="4" spans="1:24" ht="12" customHeight="1"/>
    <row r="5" spans="1:24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4">
      <c r="A6" s="3">
        <v>1</v>
      </c>
      <c r="B6" s="7">
        <v>3015</v>
      </c>
      <c r="C6" s="137">
        <f>VLOOKUP(B6,เลขปชช!B$2:J$701,6,0)</f>
        <v>1579901355536</v>
      </c>
      <c r="D6" s="151">
        <f>VLOOKUP(B6,เลขปชช!B$2:J$701,7,0)</f>
        <v>40006</v>
      </c>
      <c r="E6" s="8" t="s">
        <v>729</v>
      </c>
      <c r="F6" s="10" t="s">
        <v>466</v>
      </c>
      <c r="G6" s="9" t="s">
        <v>60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4">
      <c r="A7" s="3">
        <v>2</v>
      </c>
      <c r="B7" s="7">
        <v>3027</v>
      </c>
      <c r="C7" s="137">
        <f>VLOOKUP(B7,เลขปชช!B$2:J$701,6,0)</f>
        <v>1570501344067</v>
      </c>
      <c r="D7" s="151">
        <f>VLOOKUP(B7,เลขปชช!B$2:J$701,7,0)</f>
        <v>40157</v>
      </c>
      <c r="E7" s="8" t="s">
        <v>729</v>
      </c>
      <c r="F7" s="10" t="s">
        <v>453</v>
      </c>
      <c r="G7" s="9" t="s">
        <v>89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4">
      <c r="A8" s="33">
        <v>3</v>
      </c>
      <c r="B8" s="7">
        <v>3028</v>
      </c>
      <c r="C8" s="137">
        <f>VLOOKUP(B8,เลขปชช!B$2:J$701,6,0)</f>
        <v>1579901375588</v>
      </c>
      <c r="D8" s="151">
        <f>VLOOKUP(B8,เลขปชช!B$2:J$701,7,0)</f>
        <v>40121</v>
      </c>
      <c r="E8" s="8" t="s">
        <v>729</v>
      </c>
      <c r="F8" s="10" t="s">
        <v>467</v>
      </c>
      <c r="G8" s="9" t="s">
        <v>101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4">
      <c r="A9" s="33">
        <v>4</v>
      </c>
      <c r="B9" s="7">
        <v>3148</v>
      </c>
      <c r="C9" s="137">
        <f>VLOOKUP(B9,เลขปชช!B$2:J$701,6,0)</f>
        <v>1570501342170</v>
      </c>
      <c r="D9" s="151">
        <f>VLOOKUP(B9,เลขปชช!B$2:J$701,7,0)</f>
        <v>40048</v>
      </c>
      <c r="E9" s="8" t="s">
        <v>729</v>
      </c>
      <c r="F9" s="10" t="s">
        <v>468</v>
      </c>
      <c r="G9" s="9" t="s">
        <v>102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4">
      <c r="A10" s="33">
        <v>5</v>
      </c>
      <c r="B10" s="7">
        <v>3170</v>
      </c>
      <c r="C10" s="137">
        <f>VLOOKUP(B10,เลขปชช!B$2:J$701,6,0)</f>
        <v>1570501341670</v>
      </c>
      <c r="D10" s="151">
        <f>VLOOKUP(B10,เลขปชช!B$2:J$701,7,0)</f>
        <v>40009</v>
      </c>
      <c r="E10" s="8" t="s">
        <v>729</v>
      </c>
      <c r="F10" s="10" t="s">
        <v>454</v>
      </c>
      <c r="G10" s="9" t="s">
        <v>90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4">
      <c r="A11" s="33">
        <v>6</v>
      </c>
      <c r="B11" s="7">
        <v>3237</v>
      </c>
      <c r="C11" s="137">
        <f>VLOOKUP(B11,เลขปชช!B$2:J$701,6,0)</f>
        <v>1570501342340</v>
      </c>
      <c r="D11" s="151">
        <f>VLOOKUP(B11,เลขปชช!B$2:J$701,7,0)</f>
        <v>40058</v>
      </c>
      <c r="E11" s="8" t="s">
        <v>729</v>
      </c>
      <c r="F11" s="10" t="s">
        <v>455</v>
      </c>
      <c r="G11" s="9" t="s">
        <v>91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4">
      <c r="A12" s="33">
        <v>7</v>
      </c>
      <c r="B12" s="7">
        <v>3238</v>
      </c>
      <c r="C12" s="137">
        <f>VLOOKUP(B12,เลขปชช!B$2:J$701,6,0)</f>
        <v>1570501343451</v>
      </c>
      <c r="D12" s="151">
        <f>VLOOKUP(B12,เลขปชช!B$2:J$701,7,0)</f>
        <v>40125</v>
      </c>
      <c r="E12" s="8" t="s">
        <v>729</v>
      </c>
      <c r="F12" s="10" t="s">
        <v>469</v>
      </c>
      <c r="G12" s="9" t="s">
        <v>103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4">
      <c r="A13" s="33">
        <v>8</v>
      </c>
      <c r="B13" s="7">
        <v>3307</v>
      </c>
      <c r="C13" s="137">
        <f>VLOOKUP(B13,เลขปชช!B$2:J$701,6,0)</f>
        <v>1570501344709</v>
      </c>
      <c r="D13" s="151">
        <f>VLOOKUP(B13,เลขปชช!B$2:J$701,7,0)</f>
        <v>40198</v>
      </c>
      <c r="E13" s="8" t="s">
        <v>729</v>
      </c>
      <c r="F13" s="10" t="s">
        <v>1612</v>
      </c>
      <c r="G13" s="9" t="s">
        <v>104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4">
      <c r="A14" s="33">
        <v>9</v>
      </c>
      <c r="B14" s="7">
        <v>3308</v>
      </c>
      <c r="C14" s="137">
        <f>VLOOKUP(B14,เลขปชช!B$2:J$701,6,0)</f>
        <v>1570501340975</v>
      </c>
      <c r="D14" s="151">
        <f>VLOOKUP(B14,เลขปชช!B$2:J$701,7,0)</f>
        <v>39952</v>
      </c>
      <c r="E14" s="8" t="s">
        <v>729</v>
      </c>
      <c r="F14" s="10" t="s">
        <v>471</v>
      </c>
      <c r="G14" s="9" t="s">
        <v>105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4">
      <c r="A15" s="33">
        <v>10</v>
      </c>
      <c r="B15" s="7">
        <v>3320</v>
      </c>
      <c r="C15" s="137">
        <f>VLOOKUP(B15,เลขปชช!B$2:J$701,6,0)</f>
        <v>1570501344474</v>
      </c>
      <c r="D15" s="151">
        <f>VLOOKUP(B15,เลขปชช!B$2:J$701,7,0)</f>
        <v>40184</v>
      </c>
      <c r="E15" s="8" t="s">
        <v>729</v>
      </c>
      <c r="F15" s="10" t="s">
        <v>457</v>
      </c>
      <c r="G15" s="9" t="s">
        <v>93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4">
      <c r="A16" s="33">
        <v>11</v>
      </c>
      <c r="B16" s="7">
        <v>3457</v>
      </c>
      <c r="C16" s="137">
        <f>VLOOKUP(B16,เลขปชช!B$2:J$701,6,0)</f>
        <v>1570501342871</v>
      </c>
      <c r="D16" s="151">
        <f>VLOOKUP(B16,เลขปชช!B$2:J$701,7,0)</f>
        <v>40089</v>
      </c>
      <c r="E16" s="8" t="s">
        <v>729</v>
      </c>
      <c r="F16" s="10" t="s">
        <v>518</v>
      </c>
      <c r="G16" s="9" t="s">
        <v>128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>
      <c r="A17" s="33">
        <v>12</v>
      </c>
      <c r="B17" s="7">
        <v>3461</v>
      </c>
      <c r="C17" s="137">
        <f>VLOOKUP(B17,เลขปชช!B$2:J$701,6,0)</f>
        <v>1579901377475</v>
      </c>
      <c r="D17" s="151">
        <f>VLOOKUP(B17,เลขปชช!B$2:J$701,7,0)</f>
        <v>40132</v>
      </c>
      <c r="E17" s="8" t="s">
        <v>729</v>
      </c>
      <c r="F17" s="10" t="s">
        <v>1613</v>
      </c>
      <c r="G17" s="9" t="s">
        <v>85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>
      <c r="A18" s="33">
        <v>13</v>
      </c>
      <c r="B18" s="7">
        <v>3562</v>
      </c>
      <c r="C18" s="137">
        <f>VLOOKUP(B18,เลขปชช!B$2:J$701,6,0)</f>
        <v>1579901391419</v>
      </c>
      <c r="D18" s="151">
        <f>VLOOKUP(B18,เลขปชช!B$2:J$701,7,0)</f>
        <v>40221</v>
      </c>
      <c r="E18" s="8" t="s">
        <v>729</v>
      </c>
      <c r="F18" s="10" t="s">
        <v>482</v>
      </c>
      <c r="G18" s="9" t="s">
        <v>1077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>
      <c r="A19" s="33">
        <v>14</v>
      </c>
      <c r="B19" s="7">
        <v>3586</v>
      </c>
      <c r="C19" s="137">
        <f>VLOOKUP(B19,เลขปชช!B$2:J$701,6,0)</f>
        <v>1579901393896</v>
      </c>
      <c r="D19" s="151">
        <f>VLOOKUP(B19,เลขปชช!B$2:J$701,7,0)</f>
        <v>40240</v>
      </c>
      <c r="E19" s="8" t="s">
        <v>729</v>
      </c>
      <c r="F19" s="10" t="s">
        <v>471</v>
      </c>
      <c r="G19" s="9" t="s">
        <v>1153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>
      <c r="A20" s="33">
        <v>15</v>
      </c>
      <c r="B20" s="7">
        <v>3019</v>
      </c>
      <c r="C20" s="137">
        <f>VLOOKUP(B20,เลขปชช!B$2:J$701,6,0)</f>
        <v>1570501341955</v>
      </c>
      <c r="D20" s="151">
        <f>VLOOKUP(B20,เลขปชช!B$2:J$701,7,0)</f>
        <v>40033</v>
      </c>
      <c r="E20" s="8" t="s">
        <v>730</v>
      </c>
      <c r="F20" s="10" t="s">
        <v>459</v>
      </c>
      <c r="G20" s="9" t="s">
        <v>94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>
      <c r="A21" s="33">
        <v>16</v>
      </c>
      <c r="B21" s="7">
        <v>3020</v>
      </c>
      <c r="C21" s="137">
        <f>VLOOKUP(B21,เลขปชช!B$2:J$701,6,0)</f>
        <v>1570501341882</v>
      </c>
      <c r="D21" s="151">
        <f>VLOOKUP(B21,เลขปชช!B$2:J$701,7,0)</f>
        <v>40031</v>
      </c>
      <c r="E21" s="8" t="s">
        <v>730</v>
      </c>
      <c r="F21" s="10" t="s">
        <v>472</v>
      </c>
      <c r="G21" s="9" t="s">
        <v>85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>
      <c r="A22" s="33">
        <v>17</v>
      </c>
      <c r="B22" s="7">
        <v>3032</v>
      </c>
      <c r="C22" s="137">
        <f>VLOOKUP(B22,เลขปชช!B$2:J$701,6,0)</f>
        <v>1570501344822</v>
      </c>
      <c r="D22" s="151">
        <f>VLOOKUP(B22,เลขปชช!B$2:J$701,7,0)</f>
        <v>40208</v>
      </c>
      <c r="E22" s="8" t="s">
        <v>730</v>
      </c>
      <c r="F22" s="10" t="s">
        <v>473</v>
      </c>
      <c r="G22" s="9" t="s">
        <v>106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>
      <c r="A23" s="33">
        <v>18</v>
      </c>
      <c r="B23" s="7">
        <v>3038</v>
      </c>
      <c r="C23" s="137">
        <f>VLOOKUP(B23,เลขปชช!B$2:J$701,6,0)</f>
        <v>1570501343605</v>
      </c>
      <c r="D23" s="151">
        <f>VLOOKUP(B23,เลขปชช!B$2:J$701,7,0)</f>
        <v>40132</v>
      </c>
      <c r="E23" s="8" t="s">
        <v>730</v>
      </c>
      <c r="F23" s="10" t="s">
        <v>460</v>
      </c>
      <c r="G23" s="9" t="s">
        <v>95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>
      <c r="A24" s="33">
        <v>19</v>
      </c>
      <c r="B24" s="7">
        <v>3053</v>
      </c>
      <c r="C24" s="137">
        <f>VLOOKUP(B24,เลขปชช!B$2:J$701,6,0)</f>
        <v>1579901396917</v>
      </c>
      <c r="D24" s="151">
        <f>VLOOKUP(B24,เลขปชช!B$2:J$701,7,0)</f>
        <v>40261</v>
      </c>
      <c r="E24" s="8" t="s">
        <v>730</v>
      </c>
      <c r="F24" s="10" t="s">
        <v>1045</v>
      </c>
      <c r="G24" s="9" t="s">
        <v>107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>
      <c r="A25" s="33">
        <v>20</v>
      </c>
      <c r="B25" s="7">
        <v>3172</v>
      </c>
      <c r="C25" s="137">
        <f>VLOOKUP(B25,เลขปชช!B$2:J$701,6,0)</f>
        <v>1570501342846</v>
      </c>
      <c r="D25" s="151">
        <f>VLOOKUP(B25,เลขปชช!B$2:J$701,7,0)</f>
        <v>40092</v>
      </c>
      <c r="E25" s="8" t="s">
        <v>730</v>
      </c>
      <c r="F25" s="10" t="s">
        <v>449</v>
      </c>
      <c r="G25" s="9" t="s">
        <v>85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>
      <c r="A26" s="33">
        <v>21</v>
      </c>
      <c r="B26" s="7">
        <v>3175</v>
      </c>
      <c r="C26" s="137">
        <f>VLOOKUP(B26,เลขปชช!B$2:J$701,6,0)</f>
        <v>1909803474243</v>
      </c>
      <c r="D26" s="151">
        <f>VLOOKUP(B26,เลขปชช!B$2:J$701,7,0)</f>
        <v>40083</v>
      </c>
      <c r="E26" s="8" t="s">
        <v>730</v>
      </c>
      <c r="F26" s="10" t="s">
        <v>1032</v>
      </c>
      <c r="G26" s="9" t="s">
        <v>108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>
      <c r="A27" s="33">
        <v>22</v>
      </c>
      <c r="B27" s="7">
        <v>3180</v>
      </c>
      <c r="C27" s="137">
        <f>VLOOKUP(B27,เลขปชช!B$2:J$701,6,0)</f>
        <v>1570501345471</v>
      </c>
      <c r="D27" s="151">
        <f>VLOOKUP(B27,เลขปชช!B$2:J$701,7,0)</f>
        <v>40265</v>
      </c>
      <c r="E27" s="8" t="s">
        <v>730</v>
      </c>
      <c r="F27" s="10" t="s">
        <v>461</v>
      </c>
      <c r="G27" s="9" t="s">
        <v>96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>
      <c r="A28" s="33">
        <v>23</v>
      </c>
      <c r="B28" s="7">
        <v>3239</v>
      </c>
      <c r="C28" s="137">
        <f>VLOOKUP(B28,เลขปชช!B$2:J$701,6,0)</f>
        <v>1579901410758</v>
      </c>
      <c r="D28" s="151">
        <f>VLOOKUP(B28,เลขปชช!B$2:J$701,7,0)</f>
        <v>40354</v>
      </c>
      <c r="E28" s="8" t="s">
        <v>730</v>
      </c>
      <c r="F28" s="10" t="s">
        <v>462</v>
      </c>
      <c r="G28" s="9" t="s">
        <v>97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>
      <c r="A29" s="33">
        <v>24</v>
      </c>
      <c r="B29" s="7">
        <v>3309</v>
      </c>
      <c r="C29" s="137">
        <f>VLOOKUP(B29,เลขปชช!B$2:J$701,6,0)</f>
        <v>1570501343923</v>
      </c>
      <c r="D29" s="151">
        <f>VLOOKUP(B29,เลขปชช!B$2:J$701,7,0)</f>
        <v>40148</v>
      </c>
      <c r="E29" s="8" t="s">
        <v>730</v>
      </c>
      <c r="F29" s="10" t="s">
        <v>474</v>
      </c>
      <c r="G29" s="9" t="s">
        <v>109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>
      <c r="A30" s="33">
        <v>25</v>
      </c>
      <c r="B30" s="7">
        <v>3311</v>
      </c>
      <c r="C30" s="137">
        <f>VLOOKUP(B30,เลขปชช!B$2:J$701,6,0)</f>
        <v>1100202008859</v>
      </c>
      <c r="D30" s="151">
        <f>VLOOKUP(B30,เลขปชช!B$2:J$701,7,0)</f>
        <v>40028</v>
      </c>
      <c r="E30" s="8" t="s">
        <v>730</v>
      </c>
      <c r="F30" s="10" t="s">
        <v>475</v>
      </c>
      <c r="G30" s="9" t="s">
        <v>110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>
      <c r="A31" s="33">
        <v>26</v>
      </c>
      <c r="B31" s="7">
        <v>3313</v>
      </c>
      <c r="C31" s="137">
        <f>VLOOKUP(B31,เลขปชช!B$2:J$701,6,0)</f>
        <v>1578000048977</v>
      </c>
      <c r="D31" s="151">
        <f>VLOOKUP(B31,เลขปชช!B$2:J$701,7,0)</f>
        <v>39995</v>
      </c>
      <c r="E31" s="8" t="s">
        <v>730</v>
      </c>
      <c r="F31" s="10" t="s">
        <v>476</v>
      </c>
      <c r="G31" s="9" t="s">
        <v>111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>
      <c r="A32" s="33">
        <v>27</v>
      </c>
      <c r="B32" s="7">
        <v>3314</v>
      </c>
      <c r="C32" s="137">
        <f>VLOOKUP(B32,เลขปชช!B$2:J$701,6,0)</f>
        <v>1579901365825</v>
      </c>
      <c r="D32" s="151">
        <f>VLOOKUP(B32,เลขปชช!B$2:J$701,7,0)</f>
        <v>40067</v>
      </c>
      <c r="E32" s="8" t="s">
        <v>730</v>
      </c>
      <c r="F32" s="10" t="s">
        <v>477</v>
      </c>
      <c r="G32" s="9" t="s">
        <v>73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>
      <c r="A33" s="33">
        <v>28</v>
      </c>
      <c r="B33" s="7">
        <v>3315</v>
      </c>
      <c r="C33" s="137">
        <f>VLOOKUP(B33,เลขปชช!B$2:J$701,6,0)</f>
        <v>1570501341734</v>
      </c>
      <c r="D33" s="151">
        <f>VLOOKUP(B33,เลขปชช!B$2:J$701,7,0)</f>
        <v>40016</v>
      </c>
      <c r="E33" s="8" t="s">
        <v>730</v>
      </c>
      <c r="F33" s="10" t="s">
        <v>478</v>
      </c>
      <c r="G33" s="9" t="s">
        <v>112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>
      <c r="A34" s="33">
        <v>29</v>
      </c>
      <c r="B34" s="7">
        <v>3318</v>
      </c>
      <c r="C34" s="137">
        <f>VLOOKUP(B34,เลขปชช!B$2:J$701,6,0)</f>
        <v>1570501342226</v>
      </c>
      <c r="D34" s="151">
        <f>VLOOKUP(B34,เลขปชช!B$2:J$701,7,0)</f>
        <v>40050</v>
      </c>
      <c r="E34" s="8" t="s">
        <v>730</v>
      </c>
      <c r="F34" s="10" t="s">
        <v>463</v>
      </c>
      <c r="G34" s="9" t="s">
        <v>98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>
      <c r="A35" s="33">
        <v>30</v>
      </c>
      <c r="B35" s="7">
        <v>3463</v>
      </c>
      <c r="C35" s="137">
        <f>VLOOKUP(B35,เลขปชช!B$2:J$701,6,0)</f>
        <v>1249900968928</v>
      </c>
      <c r="D35" s="151">
        <f>VLOOKUP(B35,เลขปชช!B$2:J$701,7,0)</f>
        <v>40295</v>
      </c>
      <c r="E35" s="35" t="s">
        <v>730</v>
      </c>
      <c r="F35" s="10" t="s">
        <v>464</v>
      </c>
      <c r="G35" s="9" t="s">
        <v>100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>
      <c r="A36" s="33">
        <v>31</v>
      </c>
      <c r="B36" s="7">
        <v>3466</v>
      </c>
      <c r="C36" s="137">
        <f>VLOOKUP(B36,เลขปชช!B$2:J$701,6,0)</f>
        <v>1570501342013</v>
      </c>
      <c r="D36" s="151">
        <f>VLOOKUP(B36,เลขปชช!B$2:J$701,7,0)</f>
        <v>40032</v>
      </c>
      <c r="E36" s="35" t="s">
        <v>730</v>
      </c>
      <c r="F36" s="10" t="s">
        <v>465</v>
      </c>
      <c r="G36" s="9" t="s">
        <v>257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>
      <c r="A37" s="33">
        <v>32</v>
      </c>
      <c r="B37" s="7">
        <v>3585</v>
      </c>
      <c r="C37" s="137">
        <f>VLOOKUP(B37,เลขปชช!B$2:J$708,6,0)</f>
        <v>1570501343435</v>
      </c>
      <c r="D37" s="151">
        <f>VLOOKUP(B37,เลขปชช!B$2:J$708,7,0)</f>
        <v>40123</v>
      </c>
      <c r="E37" s="35" t="s">
        <v>730</v>
      </c>
      <c r="F37" s="10" t="s">
        <v>1148</v>
      </c>
      <c r="G37" s="9" t="s">
        <v>315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>
      <c r="A38" s="33">
        <v>33</v>
      </c>
      <c r="B38" s="7">
        <v>3664</v>
      </c>
      <c r="C38" s="137">
        <f>VLOOKUP(B38,เลขปชช!B$2:J$708,6,0)</f>
        <v>1350101881831</v>
      </c>
      <c r="D38" s="151">
        <f>VLOOKUP(B38,เลขปชช!B$2:J$708,7,0)</f>
        <v>39960</v>
      </c>
      <c r="E38" s="35" t="s">
        <v>730</v>
      </c>
      <c r="F38" s="10" t="s">
        <v>1604</v>
      </c>
      <c r="G38" s="9" t="s">
        <v>1605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</sheetData>
  <sortState ref="B6:G37">
    <sortCondition ref="E6:E37"/>
    <sortCondition ref="B6:B37"/>
    <sortCondition ref="F6:F37"/>
  </sortState>
  <mergeCells count="4">
    <mergeCell ref="A1:T1"/>
    <mergeCell ref="A2:T2"/>
    <mergeCell ref="E5:G5"/>
    <mergeCell ref="A3:T3"/>
  </mergeCells>
  <pageMargins left="0.70866141732283472" right="0.35433070866141736" top="0.43307086614173229" bottom="0.35433070866141736" header="0.31496062992125984" footer="0.31496062992125984"/>
  <pageSetup paperSize="9" scale="85" orientation="portrait" r:id="rId1"/>
  <headerFooter>
    <oddFooter>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theme="9" tint="0.39997558519241921"/>
  </sheetPr>
  <dimension ref="A1:AA40"/>
  <sheetViews>
    <sheetView view="pageBreakPreview" zoomScale="85" zoomScaleSheetLayoutView="85" workbookViewId="0">
      <selection activeCell="G40" sqref="B6:G40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2" width="3.625" style="4" customWidth="1"/>
    <col min="23" max="16384" width="9" style="4"/>
  </cols>
  <sheetData>
    <row r="1" spans="1:27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</row>
    <row r="2" spans="1:27">
      <c r="A2" s="183" t="s">
        <v>1645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3"/>
      <c r="X2" s="13"/>
      <c r="Y2" s="13"/>
      <c r="Z2" s="13"/>
      <c r="AA2" s="13"/>
    </row>
    <row r="3" spans="1:27">
      <c r="A3" s="183" t="str">
        <f>"ครูที่ปรึกษา  "&amp;สถิติ!P14&amp;"  ,"&amp;สถิติ!P15</f>
        <v>ครูที่ปรึกษา  นางสาวผาณิต   อานุนามัง  ,นายสยาม   วงศ์ธิดาธร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2"/>
      <c r="X3" s="14"/>
      <c r="Y3" s="14"/>
      <c r="Z3" s="14"/>
      <c r="AA3" s="14"/>
    </row>
    <row r="4" spans="1:27" ht="12" customHeight="1"/>
    <row r="5" spans="1:27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/>
      <c r="G5" s="18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7">
      <c r="A6" s="3">
        <v>1</v>
      </c>
      <c r="B6" s="7">
        <v>2896</v>
      </c>
      <c r="C6" s="137">
        <f>VLOOKUP(B6,เลขปชช!B$2:J$701,6,0)</f>
        <v>1570501332743</v>
      </c>
      <c r="D6" s="151">
        <f>VLOOKUP(B6,เลขปชช!B$2:J$701,7,0)</f>
        <v>39385</v>
      </c>
      <c r="E6" s="8" t="s">
        <v>729</v>
      </c>
      <c r="F6" s="10" t="s">
        <v>1611</v>
      </c>
      <c r="G6" s="9" t="s">
        <v>737</v>
      </c>
      <c r="H6" s="16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7">
      <c r="A7" s="3">
        <v>2</v>
      </c>
      <c r="B7" s="7">
        <v>2900</v>
      </c>
      <c r="C7" s="137">
        <f>VLOOKUP(B7,เลขปชช!B$2:J$701,6,0)</f>
        <v>1579901241468</v>
      </c>
      <c r="D7" s="151">
        <f>VLOOKUP(B7,เลขปชช!B$2:J$701,7,0)</f>
        <v>39254</v>
      </c>
      <c r="E7" s="8" t="s">
        <v>729</v>
      </c>
      <c r="F7" s="10" t="s">
        <v>442</v>
      </c>
      <c r="G7" s="9" t="s">
        <v>738</v>
      </c>
      <c r="H7" s="16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7">
      <c r="A8" s="3">
        <v>3</v>
      </c>
      <c r="B8" s="7">
        <v>2912</v>
      </c>
      <c r="C8" s="137">
        <f>VLOOKUP(B8,เลขปชช!B$2:J$701,6,0)</f>
        <v>1570501339357</v>
      </c>
      <c r="D8" s="151">
        <f>VLOOKUP(B8,เลขปชช!B$2:J$701,7,0)</f>
        <v>39819</v>
      </c>
      <c r="E8" s="8" t="s">
        <v>729</v>
      </c>
      <c r="F8" s="10" t="s">
        <v>386</v>
      </c>
      <c r="G8" s="9" t="s">
        <v>739</v>
      </c>
      <c r="H8" s="1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7">
      <c r="A9" s="3">
        <v>4</v>
      </c>
      <c r="B9" s="7">
        <v>2913</v>
      </c>
      <c r="C9" s="137">
        <f>VLOOKUP(B9,เลขปชช!B$2:J$701,6,0)</f>
        <v>1909803427229</v>
      </c>
      <c r="D9" s="151">
        <f>VLOOKUP(B9,เลขปชช!B$2:J$701,7,0)</f>
        <v>39930</v>
      </c>
      <c r="E9" s="8" t="s">
        <v>729</v>
      </c>
      <c r="F9" s="10" t="s">
        <v>480</v>
      </c>
      <c r="G9" s="9" t="s">
        <v>740</v>
      </c>
      <c r="H9" s="1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7">
      <c r="A10" s="3">
        <v>5</v>
      </c>
      <c r="B10" s="7">
        <v>2915</v>
      </c>
      <c r="C10" s="137">
        <f>VLOOKUP(B10,เลขปชช!B$2:J$701,6,0)</f>
        <v>1579901328474</v>
      </c>
      <c r="D10" s="151">
        <f>VLOOKUP(B10,เลขปชช!B$2:J$701,7,0)</f>
        <v>39823</v>
      </c>
      <c r="E10" s="8" t="s">
        <v>729</v>
      </c>
      <c r="F10" s="10" t="s">
        <v>481</v>
      </c>
      <c r="G10" s="9" t="s">
        <v>741</v>
      </c>
      <c r="H10" s="1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7">
      <c r="A11" s="3">
        <v>6</v>
      </c>
      <c r="B11" s="7">
        <v>2926</v>
      </c>
      <c r="C11" s="137">
        <f>VLOOKUP(B11,เลขปชช!B$2:J$701,6,0)</f>
        <v>1570501336072</v>
      </c>
      <c r="D11" s="151">
        <f>VLOOKUP(B11,เลขปชช!B$2:J$701,7,0)</f>
        <v>39601</v>
      </c>
      <c r="E11" s="8" t="s">
        <v>729</v>
      </c>
      <c r="F11" s="10" t="s">
        <v>482</v>
      </c>
      <c r="G11" s="9" t="s">
        <v>103</v>
      </c>
      <c r="H11" s="16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7">
      <c r="A12" s="3">
        <v>7</v>
      </c>
      <c r="B12" s="7">
        <v>2927</v>
      </c>
      <c r="C12" s="137">
        <f>VLOOKUP(B12,เลขปชช!B$2:J$701,6,0)</f>
        <v>1570501336200</v>
      </c>
      <c r="D12" s="151">
        <f>VLOOKUP(B12,เลขปชช!B$2:J$701,7,0)</f>
        <v>39606</v>
      </c>
      <c r="E12" s="8" t="s">
        <v>729</v>
      </c>
      <c r="F12" s="10" t="s">
        <v>483</v>
      </c>
      <c r="G12" s="9" t="s">
        <v>742</v>
      </c>
      <c r="H12" s="1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7">
      <c r="A13" s="3">
        <v>8</v>
      </c>
      <c r="B13" s="7">
        <v>2931</v>
      </c>
      <c r="C13" s="137">
        <f>VLOOKUP(B13,เลขปชช!B$2:J$701,6,0)</f>
        <v>1570501337729</v>
      </c>
      <c r="D13" s="151">
        <f>VLOOKUP(B13,เลขปชช!B$2:J$701,7,0)</f>
        <v>39708</v>
      </c>
      <c r="E13" s="8" t="s">
        <v>729</v>
      </c>
      <c r="F13" s="10" t="s">
        <v>484</v>
      </c>
      <c r="G13" s="9" t="s">
        <v>743</v>
      </c>
      <c r="H13" s="16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7">
      <c r="A14" s="3">
        <v>9</v>
      </c>
      <c r="B14" s="7">
        <v>2953</v>
      </c>
      <c r="C14" s="137">
        <f>VLOOKUP(B14,เลขปชช!B$2:J$701,6,0)</f>
        <v>1570501336897</v>
      </c>
      <c r="D14" s="151">
        <f>VLOOKUP(B14,เลขปชช!B$2:J$701,7,0)</f>
        <v>39655</v>
      </c>
      <c r="E14" s="8" t="s">
        <v>729</v>
      </c>
      <c r="F14" s="10" t="s">
        <v>480</v>
      </c>
      <c r="G14" s="9" t="s">
        <v>744</v>
      </c>
      <c r="H14" s="1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7">
      <c r="A15" s="3">
        <v>10</v>
      </c>
      <c r="B15" s="7">
        <v>2998</v>
      </c>
      <c r="C15" s="137">
        <f>VLOOKUP(B15,เลขปชช!B$2:J$701,6,0)</f>
        <v>1570501340461</v>
      </c>
      <c r="D15" s="151">
        <f>VLOOKUP(B15,เลขปชช!B$2:J$701,7,0)</f>
        <v>39907</v>
      </c>
      <c r="E15" s="8" t="s">
        <v>729</v>
      </c>
      <c r="F15" s="10" t="s">
        <v>485</v>
      </c>
      <c r="G15" s="9" t="s">
        <v>745</v>
      </c>
      <c r="H15" s="16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7">
      <c r="A16" s="3">
        <v>11</v>
      </c>
      <c r="B16" s="7">
        <v>3164</v>
      </c>
      <c r="C16" s="137">
        <f>VLOOKUP(B16,เลขปชช!B$2:J$701,6,0)</f>
        <v>1570501340487</v>
      </c>
      <c r="D16" s="151">
        <f>VLOOKUP(B16,เลขปชช!B$2:J$701,7,0)</f>
        <v>39909</v>
      </c>
      <c r="E16" s="8" t="s">
        <v>729</v>
      </c>
      <c r="F16" s="10" t="s">
        <v>486</v>
      </c>
      <c r="G16" s="9" t="s">
        <v>746</v>
      </c>
      <c r="H16" s="16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>
      <c r="A17" s="3">
        <v>12</v>
      </c>
      <c r="B17" s="7">
        <v>3167</v>
      </c>
      <c r="C17" s="137">
        <f>VLOOKUP(B17,เลขปชช!B$2:J$701,6,0)</f>
        <v>1570501337915</v>
      </c>
      <c r="D17" s="151">
        <f>VLOOKUP(B17,เลขปชช!B$2:J$701,7,0)</f>
        <v>39716</v>
      </c>
      <c r="E17" s="8" t="s">
        <v>729</v>
      </c>
      <c r="F17" s="10" t="s">
        <v>487</v>
      </c>
      <c r="G17" s="9" t="s">
        <v>747</v>
      </c>
      <c r="H17" s="16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>
      <c r="A18" s="3">
        <v>13</v>
      </c>
      <c r="B18" s="7">
        <v>3223</v>
      </c>
      <c r="C18" s="137">
        <f>VLOOKUP(B18,เลขปชช!B$2:J$701,6,0)</f>
        <v>1570501338636</v>
      </c>
      <c r="D18" s="151">
        <f>VLOOKUP(B18,เลขปชช!B$2:J$701,7,0)</f>
        <v>39762</v>
      </c>
      <c r="E18" s="8" t="s">
        <v>729</v>
      </c>
      <c r="F18" s="10" t="s">
        <v>488</v>
      </c>
      <c r="G18" s="9" t="s">
        <v>748</v>
      </c>
      <c r="H18" s="1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>
      <c r="A19" s="3">
        <v>14</v>
      </c>
      <c r="B19" s="7">
        <v>3228</v>
      </c>
      <c r="C19" s="137">
        <f>VLOOKUP(B19,เลขปชช!B$2:J$701,6,0)</f>
        <v>1579901312900</v>
      </c>
      <c r="D19" s="151">
        <f>VLOOKUP(B19,เลขปชช!B$2:J$701,7,0)</f>
        <v>39725</v>
      </c>
      <c r="E19" s="8" t="s">
        <v>729</v>
      </c>
      <c r="F19" s="10" t="s">
        <v>489</v>
      </c>
      <c r="G19" s="9" t="s">
        <v>749</v>
      </c>
      <c r="H19" s="16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>
      <c r="A20" s="3">
        <v>15</v>
      </c>
      <c r="B20" s="7">
        <v>3326</v>
      </c>
      <c r="C20" s="137">
        <f>VLOOKUP(B20,เลขปชช!B$2:J$701,6,0)</f>
        <v>1570501335980</v>
      </c>
      <c r="D20" s="151">
        <f>VLOOKUP(B20,เลขปชช!B$2:J$701,7,0)</f>
        <v>39590</v>
      </c>
      <c r="E20" s="8" t="s">
        <v>729</v>
      </c>
      <c r="F20" s="10" t="s">
        <v>1056</v>
      </c>
      <c r="G20" s="9" t="s">
        <v>750</v>
      </c>
      <c r="H20" s="16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>
      <c r="A21" s="33">
        <v>16</v>
      </c>
      <c r="B21" s="7">
        <v>3453</v>
      </c>
      <c r="C21" s="137">
        <f>VLOOKUP(B21,เลขปชช!B$2:J$701,6,0)</f>
        <v>1570501337338</v>
      </c>
      <c r="D21" s="151">
        <f>VLOOKUP(B21,เลขปชช!B$2:J$701,7,0)</f>
        <v>39687</v>
      </c>
      <c r="E21" s="8" t="s">
        <v>729</v>
      </c>
      <c r="F21" s="10" t="s">
        <v>490</v>
      </c>
      <c r="G21" s="9" t="s">
        <v>751</v>
      </c>
      <c r="H21" s="16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>
      <c r="A22" s="33">
        <v>17</v>
      </c>
      <c r="B22" s="7">
        <v>3454</v>
      </c>
      <c r="C22" s="137">
        <f>VLOOKUP(B22,เลขปชช!B$2:J$701,6,0)</f>
        <v>1579901320708</v>
      </c>
      <c r="D22" s="151">
        <f>VLOOKUP(B22,เลขปชช!B$2:J$701,7,0)</f>
        <v>39775</v>
      </c>
      <c r="E22" s="8" t="s">
        <v>729</v>
      </c>
      <c r="F22" s="10" t="s">
        <v>491</v>
      </c>
      <c r="G22" s="9" t="s">
        <v>752</v>
      </c>
      <c r="H22" s="16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>
      <c r="A23" s="33">
        <v>18</v>
      </c>
      <c r="B23" s="7">
        <v>2918</v>
      </c>
      <c r="C23" s="137">
        <f>VLOOKUP(B23,เลขปชช!B$2:J$701,6,0)</f>
        <v>1102900175761</v>
      </c>
      <c r="D23" s="151">
        <f>VLOOKUP(B23,เลขปชช!B$2:J$701,7,0)</f>
        <v>39799</v>
      </c>
      <c r="E23" s="8" t="s">
        <v>730</v>
      </c>
      <c r="F23" s="10" t="s">
        <v>492</v>
      </c>
      <c r="G23" s="9" t="s">
        <v>60</v>
      </c>
      <c r="H23" s="16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>
      <c r="A24" s="33">
        <v>19</v>
      </c>
      <c r="B24" s="7">
        <v>2919</v>
      </c>
      <c r="C24" s="137">
        <f>VLOOKUP(B24,เลขปชช!B$2:J$701,6,0)</f>
        <v>1102200279890</v>
      </c>
      <c r="D24" s="151">
        <f>VLOOKUP(B24,เลขปชช!B$2:J$701,7,0)</f>
        <v>39818</v>
      </c>
      <c r="E24" s="8" t="s">
        <v>730</v>
      </c>
      <c r="F24" s="10" t="s">
        <v>1033</v>
      </c>
      <c r="G24" s="9" t="s">
        <v>750</v>
      </c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>
      <c r="A25" s="33">
        <v>20</v>
      </c>
      <c r="B25" s="7">
        <v>2921</v>
      </c>
      <c r="C25" s="137">
        <f>VLOOKUP(B25,เลขปชช!B$2:J$701,6,0)</f>
        <v>1510101557896</v>
      </c>
      <c r="D25" s="151">
        <f>VLOOKUP(B25,เลขปชช!B$2:J$701,7,0)</f>
        <v>39852</v>
      </c>
      <c r="E25" s="8" t="s">
        <v>730</v>
      </c>
      <c r="F25" s="10" t="s">
        <v>493</v>
      </c>
      <c r="G25" s="9" t="s">
        <v>753</v>
      </c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>
      <c r="A26" s="33">
        <v>21</v>
      </c>
      <c r="B26" s="7">
        <v>2924</v>
      </c>
      <c r="C26" s="137">
        <f>VLOOKUP(B26,เลขปชช!B$2:J$701,6,0)</f>
        <v>1570501340819</v>
      </c>
      <c r="D26" s="151">
        <f>VLOOKUP(B26,เลขปชช!B$2:J$701,7,0)</f>
        <v>39938</v>
      </c>
      <c r="E26" s="8" t="s">
        <v>730</v>
      </c>
      <c r="F26" s="10" t="s">
        <v>494</v>
      </c>
      <c r="G26" s="9" t="s">
        <v>359</v>
      </c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>
      <c r="A27" s="33">
        <v>22</v>
      </c>
      <c r="B27" s="7">
        <v>2933</v>
      </c>
      <c r="C27" s="137">
        <f>VLOOKUP(B27,เลขปชช!B$2:J$701,6,0)</f>
        <v>1570501337273</v>
      </c>
      <c r="D27" s="151">
        <f>VLOOKUP(B27,เลขปชช!B$2:J$701,7,0)</f>
        <v>39681</v>
      </c>
      <c r="E27" s="8" t="s">
        <v>730</v>
      </c>
      <c r="F27" s="10" t="s">
        <v>464</v>
      </c>
      <c r="G27" s="9" t="s">
        <v>311</v>
      </c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>
      <c r="A28" s="33">
        <v>23</v>
      </c>
      <c r="B28" s="7">
        <v>2935</v>
      </c>
      <c r="C28" s="137">
        <f>VLOOKUP(B28,เลขปชช!B$2:J$701,6,0)</f>
        <v>5570501057125</v>
      </c>
      <c r="D28" s="151">
        <f>VLOOKUP(B28,เลขปชช!B$2:J$701,7,0)</f>
        <v>39774</v>
      </c>
      <c r="E28" s="8" t="s">
        <v>730</v>
      </c>
      <c r="F28" s="10" t="s">
        <v>495</v>
      </c>
      <c r="G28" s="9" t="s">
        <v>754</v>
      </c>
      <c r="H28" s="16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>
      <c r="A29" s="33">
        <v>24</v>
      </c>
      <c r="B29" s="7">
        <v>2936</v>
      </c>
      <c r="C29" s="137">
        <f>VLOOKUP(B29,เลขปชช!B$2:J$701,6,0)</f>
        <v>1408900043425</v>
      </c>
      <c r="D29" s="151">
        <f>VLOOKUP(B29,เลขปชช!B$2:J$701,7,0)</f>
        <v>39742</v>
      </c>
      <c r="E29" s="8" t="s">
        <v>730</v>
      </c>
      <c r="F29" s="10" t="s">
        <v>496</v>
      </c>
      <c r="G29" s="9" t="s">
        <v>755</v>
      </c>
      <c r="H29" s="16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>
      <c r="A30" s="33">
        <v>25</v>
      </c>
      <c r="B30" s="7">
        <v>2938</v>
      </c>
      <c r="C30" s="137">
        <f>VLOOKUP(B30,เลขปชช!B$2:J$701,6,0)</f>
        <v>1579901302530</v>
      </c>
      <c r="D30" s="151">
        <f>VLOOKUP(B30,เลขปชช!B$2:J$701,7,0)</f>
        <v>39665</v>
      </c>
      <c r="E30" s="8" t="s">
        <v>730</v>
      </c>
      <c r="F30" s="10" t="s">
        <v>497</v>
      </c>
      <c r="G30" s="9" t="s">
        <v>366</v>
      </c>
      <c r="H30" s="16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>
      <c r="A31" s="33">
        <v>26</v>
      </c>
      <c r="B31" s="7">
        <v>2999</v>
      </c>
      <c r="C31" s="137">
        <f>VLOOKUP(B31,เลขปชช!B$2:J$701,6,0)</f>
        <v>1579901344372</v>
      </c>
      <c r="D31" s="151">
        <f>VLOOKUP(B31,เลขปชช!B$2:J$701,7,0)</f>
        <v>39928</v>
      </c>
      <c r="E31" s="8" t="s">
        <v>730</v>
      </c>
      <c r="F31" s="10" t="s">
        <v>498</v>
      </c>
      <c r="G31" s="9" t="s">
        <v>112</v>
      </c>
      <c r="H31" s="16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>
      <c r="A32" s="33">
        <v>27</v>
      </c>
      <c r="B32" s="7">
        <v>3003</v>
      </c>
      <c r="C32" s="137">
        <f>VLOOKUP(B32,เลขปชช!B$2:J$701,6,0)</f>
        <v>1570501338326</v>
      </c>
      <c r="D32" s="151">
        <f>VLOOKUP(B32,เลขปชช!B$2:J$701,7,0)</f>
        <v>39746</v>
      </c>
      <c r="E32" s="8" t="s">
        <v>730</v>
      </c>
      <c r="F32" s="10" t="s">
        <v>499</v>
      </c>
      <c r="G32" s="9" t="s">
        <v>756</v>
      </c>
      <c r="H32" s="16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>
      <c r="A33" s="33">
        <v>28</v>
      </c>
      <c r="B33" s="7">
        <v>3165</v>
      </c>
      <c r="C33" s="137">
        <f>VLOOKUP(B33,เลขปชช!B$2:J$701,6,0)</f>
        <v>1909803390414</v>
      </c>
      <c r="D33" s="151">
        <f>VLOOKUP(B33,เลขปชช!B$2:J$701,7,0)</f>
        <v>39806</v>
      </c>
      <c r="E33" s="8" t="s">
        <v>730</v>
      </c>
      <c r="F33" s="10" t="s">
        <v>500</v>
      </c>
      <c r="G33" s="9" t="s">
        <v>757</v>
      </c>
      <c r="H33" s="16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>
      <c r="A34" s="33">
        <v>29</v>
      </c>
      <c r="B34" s="7">
        <v>3225</v>
      </c>
      <c r="C34" s="137">
        <f>VLOOKUP(B34,เลขปชช!B$2:J$701,6,0)</f>
        <v>1570501337940</v>
      </c>
      <c r="D34" s="151">
        <f>VLOOKUP(B34,เลขปชช!B$2:J$701,7,0)</f>
        <v>39723</v>
      </c>
      <c r="E34" s="8" t="s">
        <v>730</v>
      </c>
      <c r="F34" s="10" t="s">
        <v>501</v>
      </c>
      <c r="G34" s="9" t="s">
        <v>758</v>
      </c>
      <c r="H34" s="16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>
      <c r="A35" s="33">
        <v>30</v>
      </c>
      <c r="B35" s="7">
        <v>3226</v>
      </c>
      <c r="C35" s="137">
        <f>VLOOKUP(B35,เลขปชช!B$2:J$701,6,0)</f>
        <v>1103200173715</v>
      </c>
      <c r="D35" s="151">
        <f>VLOOKUP(B35,เลขปชช!B$2:J$701,7,0)</f>
        <v>39887</v>
      </c>
      <c r="E35" s="8" t="s">
        <v>730</v>
      </c>
      <c r="F35" s="10" t="s">
        <v>502</v>
      </c>
      <c r="G35" s="9" t="s">
        <v>109</v>
      </c>
      <c r="H35" s="16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>
      <c r="A36" s="33">
        <v>31</v>
      </c>
      <c r="B36" s="7">
        <v>3324</v>
      </c>
      <c r="C36" s="137">
        <f>VLOOKUP(B36,เลขปชช!B$2:J$701,6,0)</f>
        <v>1570501335785</v>
      </c>
      <c r="D36" s="151">
        <f>VLOOKUP(B36,เลขปชช!B$2:J$701,7,0)</f>
        <v>39563</v>
      </c>
      <c r="E36" s="8" t="s">
        <v>730</v>
      </c>
      <c r="F36" s="10" t="s">
        <v>759</v>
      </c>
      <c r="G36" s="9" t="s">
        <v>116</v>
      </c>
      <c r="H36" s="16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>
      <c r="A37" s="33">
        <v>32</v>
      </c>
      <c r="B37" s="7">
        <v>3325</v>
      </c>
      <c r="C37" s="137">
        <f>VLOOKUP(B37,เลขปชช!B$2:J$701,6,0)</f>
        <v>1139600497882</v>
      </c>
      <c r="D37" s="151">
        <f>VLOOKUP(B37,เลขปชช!B$2:J$701,7,0)</f>
        <v>39732</v>
      </c>
      <c r="E37" s="8" t="s">
        <v>730</v>
      </c>
      <c r="F37" s="10" t="s">
        <v>503</v>
      </c>
      <c r="G37" s="28" t="s">
        <v>1059</v>
      </c>
      <c r="H37" s="16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>
      <c r="A38" s="33">
        <v>33</v>
      </c>
      <c r="B38" s="7">
        <v>3415</v>
      </c>
      <c r="C38" s="137">
        <f>VLOOKUP(B38,เลขปชช!B$2:J$701,6,0)</f>
        <v>1578800056494</v>
      </c>
      <c r="D38" s="151">
        <f>VLOOKUP(B38,เลขปชช!B$2:J$701,7,0)</f>
        <v>39677</v>
      </c>
      <c r="E38" s="8" t="s">
        <v>730</v>
      </c>
      <c r="F38" s="10" t="s">
        <v>785</v>
      </c>
      <c r="G38" s="9" t="s">
        <v>271</v>
      </c>
      <c r="H38" s="16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>
      <c r="A39" s="33">
        <v>34</v>
      </c>
      <c r="B39" s="7">
        <v>3455</v>
      </c>
      <c r="C39" s="137">
        <f>VLOOKUP(B39,เลขปชช!B$2:J$701,6,0)</f>
        <v>1209601616442</v>
      </c>
      <c r="D39" s="151">
        <f>VLOOKUP(B39,เลขปชช!B$2:J$701,7,0)</f>
        <v>39737</v>
      </c>
      <c r="E39" s="8" t="s">
        <v>730</v>
      </c>
      <c r="F39" s="10" t="s">
        <v>786</v>
      </c>
      <c r="G39" s="9" t="s">
        <v>784</v>
      </c>
      <c r="H39" s="16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>
      <c r="A40" s="33">
        <v>35</v>
      </c>
      <c r="B40" s="7">
        <v>3557</v>
      </c>
      <c r="C40" s="137">
        <f>VLOOKUP(B40,เลขปชช!B$2:J$701,6,0)</f>
        <v>1570501341122</v>
      </c>
      <c r="D40" s="151">
        <f>VLOOKUP(B40,เลขปชช!B$2:J$701,7,0)</f>
        <v>39961</v>
      </c>
      <c r="E40" s="8" t="s">
        <v>730</v>
      </c>
      <c r="F40" s="10" t="s">
        <v>1026</v>
      </c>
      <c r="G40" s="9" t="s">
        <v>1027</v>
      </c>
      <c r="H40" s="16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</sheetData>
  <sortState ref="B2:G34">
    <sortCondition ref="E2:E34"/>
    <sortCondition ref="B2:B34"/>
  </sortState>
  <mergeCells count="4">
    <mergeCell ref="A1:V1"/>
    <mergeCell ref="A2:V2"/>
    <mergeCell ref="A3:V3"/>
    <mergeCell ref="E5:G5"/>
  </mergeCells>
  <pageMargins left="0.82677165354330717" right="0.31496062992125984" top="0.43307086614173229" bottom="0.31496062992125984" header="0.31496062992125984" footer="0.31496062992125984"/>
  <pageSetup paperSize="9" scale="80" orientation="portrait" r:id="rId1"/>
  <headerFooter>
    <oddFooter>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theme="9" tint="0.39997558519241921"/>
  </sheetPr>
  <dimension ref="A1:Z42"/>
  <sheetViews>
    <sheetView view="pageBreakPreview" zoomScaleSheetLayoutView="100" workbookViewId="0">
      <selection activeCell="N12" sqref="N12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1" width="3.625" style="4" customWidth="1"/>
    <col min="22" max="16384" width="9" style="4"/>
  </cols>
  <sheetData>
    <row r="1" spans="1:26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6">
      <c r="A2" s="183" t="s">
        <v>1646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3"/>
      <c r="W2" s="13"/>
      <c r="X2" s="13"/>
      <c r="Y2" s="13"/>
      <c r="Z2" s="13"/>
    </row>
    <row r="3" spans="1:26">
      <c r="A3" s="183" t="str">
        <f>"ครูที่ปรึกษา  "&amp;สถิติ!P16&amp;"  ,"&amp;สถิติ!P17</f>
        <v>ครูที่ปรึกษา  นางดวงสมร   ก้อนทองสิงห์  ,นายเศรษฐพันธุ์   สันวงค์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2"/>
      <c r="W3" s="14"/>
      <c r="X3" s="14"/>
      <c r="Y3" s="14"/>
      <c r="Z3" s="14"/>
    </row>
    <row r="4" spans="1:26" ht="12" customHeight="1"/>
    <row r="5" spans="1:26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/>
      <c r="G5" s="18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6">
      <c r="A6" s="3">
        <v>1</v>
      </c>
      <c r="B6" s="7">
        <v>2910</v>
      </c>
      <c r="C6" s="137">
        <f>VLOOKUP(B6,เลขปชช!B$2:J$707,6,0)</f>
        <v>1570501338890</v>
      </c>
      <c r="D6" s="151">
        <f>VLOOKUP(B6,เลขปชช!B$2:J$701,7,0)</f>
        <v>39784</v>
      </c>
      <c r="E6" s="8" t="s">
        <v>729</v>
      </c>
      <c r="F6" s="10" t="s">
        <v>504</v>
      </c>
      <c r="G6" s="9" t="s">
        <v>115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>
      <c r="A7" s="3">
        <v>2</v>
      </c>
      <c r="B7" s="7">
        <v>2911</v>
      </c>
      <c r="C7" s="137">
        <f>VLOOKUP(B7,เลขปชช!B$2:J$707,6,0)</f>
        <v>1570501339764</v>
      </c>
      <c r="D7" s="151">
        <f>VLOOKUP(B7,เลขปชช!B$2:J$701,7,0)</f>
        <v>39848</v>
      </c>
      <c r="E7" s="8" t="s">
        <v>729</v>
      </c>
      <c r="F7" s="10" t="s">
        <v>411</v>
      </c>
      <c r="G7" s="9" t="s">
        <v>116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6">
      <c r="A8" s="33">
        <v>3</v>
      </c>
      <c r="B8" s="7">
        <v>2914</v>
      </c>
      <c r="C8" s="137">
        <f>VLOOKUP(B8,เลขปชช!B$2:J$707,6,0)</f>
        <v>1570501332085</v>
      </c>
      <c r="D8" s="151">
        <f>VLOOKUP(B8,เลขปชช!B$2:J$701,7,0)</f>
        <v>39350</v>
      </c>
      <c r="E8" s="8" t="s">
        <v>729</v>
      </c>
      <c r="F8" s="10" t="s">
        <v>505</v>
      </c>
      <c r="G8" s="9" t="s">
        <v>82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6">
      <c r="A9" s="33">
        <v>4</v>
      </c>
      <c r="B9" s="7">
        <v>2925</v>
      </c>
      <c r="C9" s="137">
        <f>VLOOKUP(B9,เลขปชช!B$2:J$707,6,0)</f>
        <v>1579901299059</v>
      </c>
      <c r="D9" s="151">
        <f>VLOOKUP(B9,เลขปชช!B$2:J$701,7,0)</f>
        <v>39644</v>
      </c>
      <c r="E9" s="8" t="s">
        <v>729</v>
      </c>
      <c r="F9" s="10" t="s">
        <v>506</v>
      </c>
      <c r="G9" s="9" t="s">
        <v>117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6">
      <c r="A10" s="33">
        <v>5</v>
      </c>
      <c r="B10" s="7">
        <v>2928</v>
      </c>
      <c r="C10" s="137">
        <f>VLOOKUP(B10,เลขปชช!B$2:J$707,6,0)</f>
        <v>1579901309534</v>
      </c>
      <c r="D10" s="151">
        <f>VLOOKUP(B10,เลขปชช!B$2:J$701,7,0)</f>
        <v>39705</v>
      </c>
      <c r="E10" s="8" t="s">
        <v>729</v>
      </c>
      <c r="F10" s="10" t="s">
        <v>507</v>
      </c>
      <c r="G10" s="9" t="s">
        <v>118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6">
      <c r="A11" s="33">
        <v>6</v>
      </c>
      <c r="B11" s="7">
        <v>2930</v>
      </c>
      <c r="C11" s="137">
        <f>VLOOKUP(B11,เลขปชช!B$2:J$707,6,0)</f>
        <v>1570501338288</v>
      </c>
      <c r="D11" s="151">
        <f>VLOOKUP(B11,เลขปชช!B$2:J$701,7,0)</f>
        <v>39739</v>
      </c>
      <c r="E11" s="8" t="s">
        <v>729</v>
      </c>
      <c r="F11" s="10" t="s">
        <v>508</v>
      </c>
      <c r="G11" s="9" t="s">
        <v>119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6">
      <c r="A12" s="33">
        <v>7</v>
      </c>
      <c r="B12" s="7">
        <v>2997</v>
      </c>
      <c r="C12" s="137">
        <f>VLOOKUP(B12,เลขปชช!B$2:J$707,6,0)</f>
        <v>1510101557497</v>
      </c>
      <c r="D12" s="151">
        <f>VLOOKUP(B12,เลขปชช!B$2:J$701,7,0)</f>
        <v>39846</v>
      </c>
      <c r="E12" s="8" t="s">
        <v>729</v>
      </c>
      <c r="F12" s="10" t="s">
        <v>509</v>
      </c>
      <c r="G12" s="9" t="s">
        <v>177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6">
      <c r="A13" s="33">
        <v>8</v>
      </c>
      <c r="B13" s="7">
        <v>3002</v>
      </c>
      <c r="C13" s="137">
        <f>VLOOKUP(B13,เลขปชช!B$2:J$707,6,0)</f>
        <v>1570501337605</v>
      </c>
      <c r="D13" s="151">
        <f>VLOOKUP(B13,เลขปชช!B$2:J$701,7,0)</f>
        <v>39701</v>
      </c>
      <c r="E13" s="8" t="s">
        <v>729</v>
      </c>
      <c r="F13" s="10" t="s">
        <v>510</v>
      </c>
      <c r="G13" s="9" t="s">
        <v>120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6">
      <c r="A14" s="33">
        <v>9</v>
      </c>
      <c r="B14" s="7">
        <v>3100</v>
      </c>
      <c r="C14" s="137">
        <f>VLOOKUP(B14,เลขปชช!B$2:J$707,6,0)</f>
        <v>1570501332441</v>
      </c>
      <c r="D14" s="151">
        <f>VLOOKUP(B14,เลขปชช!B$2:J$701,7,0)</f>
        <v>39369</v>
      </c>
      <c r="E14" s="8" t="s">
        <v>729</v>
      </c>
      <c r="F14" s="10" t="s">
        <v>511</v>
      </c>
      <c r="G14" s="9" t="s">
        <v>121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6">
      <c r="A15" s="33">
        <v>10</v>
      </c>
      <c r="B15" s="7">
        <v>3163</v>
      </c>
      <c r="C15" s="137">
        <f>VLOOKUP(B15,เลขปชช!B$2:J$707,6,0)</f>
        <v>5571500095113</v>
      </c>
      <c r="D15" s="151">
        <f>VLOOKUP(B15,เลขปชช!B$2:J$701,7,0)</f>
        <v>39854</v>
      </c>
      <c r="E15" s="8" t="s">
        <v>729</v>
      </c>
      <c r="F15" s="10" t="s">
        <v>512</v>
      </c>
      <c r="G15" s="9" t="s">
        <v>122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6">
      <c r="A16" s="33">
        <v>11</v>
      </c>
      <c r="B16" s="7">
        <v>3166</v>
      </c>
      <c r="C16" s="137">
        <f>VLOOKUP(B16,เลขปชช!B$2:J$707,6,0)</f>
        <v>1579901309852</v>
      </c>
      <c r="D16" s="151">
        <f>VLOOKUP(B16,เลขปชช!B$2:J$701,7,0)</f>
        <v>39707</v>
      </c>
      <c r="E16" s="8" t="s">
        <v>729</v>
      </c>
      <c r="F16" s="10" t="s">
        <v>513</v>
      </c>
      <c r="G16" s="9" t="s">
        <v>123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33">
        <v>12</v>
      </c>
      <c r="B17" s="7">
        <v>3168</v>
      </c>
      <c r="C17" s="137">
        <f>VLOOKUP(B17,เลขปชช!B$2:J$707,6,0)</f>
        <v>1209000413911</v>
      </c>
      <c r="D17" s="151">
        <f>VLOOKUP(B17,เลขปชช!B$2:J$701,7,0)</f>
        <v>39694</v>
      </c>
      <c r="E17" s="8" t="s">
        <v>729</v>
      </c>
      <c r="F17" s="10" t="s">
        <v>514</v>
      </c>
      <c r="G17" s="9" t="s">
        <v>124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>
      <c r="A18" s="33">
        <v>13</v>
      </c>
      <c r="B18" s="7">
        <v>3229</v>
      </c>
      <c r="C18" s="137">
        <f>VLOOKUP(B18,เลขปชช!B$2:J$707,6,0)</f>
        <v>1579901309101</v>
      </c>
      <c r="D18" s="151">
        <f>VLOOKUP(B18,เลขปชช!B$2:J$701,7,0)</f>
        <v>39701</v>
      </c>
      <c r="E18" s="8" t="s">
        <v>729</v>
      </c>
      <c r="F18" s="10" t="s">
        <v>515</v>
      </c>
      <c r="G18" s="9" t="s">
        <v>125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33">
        <v>14</v>
      </c>
      <c r="B19" s="7">
        <v>3327</v>
      </c>
      <c r="C19" s="137">
        <f>VLOOKUP(B19,เลขปชช!B$2:J$707,6,0)</f>
        <v>1579901325394</v>
      </c>
      <c r="D19" s="151">
        <f>VLOOKUP(B19,เลขปชช!B$2:J$703,7,0)</f>
        <v>39803</v>
      </c>
      <c r="E19" s="8" t="s">
        <v>729</v>
      </c>
      <c r="F19" s="10" t="s">
        <v>516</v>
      </c>
      <c r="G19" s="9" t="s">
        <v>126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>
      <c r="A20" s="33">
        <v>15</v>
      </c>
      <c r="B20" s="7">
        <v>3456</v>
      </c>
      <c r="C20" s="137">
        <f>VLOOKUP(B20,เลขปชช!B$2:J$707,6,0)</f>
        <v>1749800474422</v>
      </c>
      <c r="D20" s="151">
        <f>VLOOKUP(B20,เลขปชช!B$2:J$703,7,0)</f>
        <v>39819</v>
      </c>
      <c r="E20" s="8" t="s">
        <v>729</v>
      </c>
      <c r="F20" s="10" t="s">
        <v>517</v>
      </c>
      <c r="G20" s="9" t="s">
        <v>127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>
      <c r="A21" s="33">
        <v>16</v>
      </c>
      <c r="B21" s="7">
        <v>3458</v>
      </c>
      <c r="C21" s="137">
        <f>VLOOKUP(B21,เลขปชช!B$2:J$707,6,0)</f>
        <v>1100201967852</v>
      </c>
      <c r="D21" s="151">
        <f>VLOOKUP(B21,เลขปชช!B$2:J$703,7,0)</f>
        <v>39678</v>
      </c>
      <c r="E21" s="8" t="s">
        <v>729</v>
      </c>
      <c r="F21" s="10" t="s">
        <v>1082</v>
      </c>
      <c r="G21" s="9" t="s">
        <v>129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>
      <c r="A22" s="33">
        <v>17</v>
      </c>
      <c r="B22" s="7">
        <v>3660</v>
      </c>
      <c r="C22" s="137">
        <f>VLOOKUP(B22,เลขปชช!B$2:J$707,6,0)</f>
        <v>1509100001957</v>
      </c>
      <c r="D22" s="152">
        <v>236685</v>
      </c>
      <c r="E22" s="35" t="s">
        <v>729</v>
      </c>
      <c r="F22" s="10" t="s">
        <v>1256</v>
      </c>
      <c r="G22" s="9" t="s">
        <v>1257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33">
        <v>18</v>
      </c>
      <c r="B23" s="7">
        <v>3661</v>
      </c>
      <c r="C23" s="137">
        <f>VLOOKUP(B23,เลขปชช!B$2:J$707,6,0)</f>
        <v>1129701339042</v>
      </c>
      <c r="D23" s="151">
        <f>VLOOKUP(B23,เลขปชช!B$2:J$703,7,0)</f>
        <v>38319</v>
      </c>
      <c r="E23" s="35" t="s">
        <v>729</v>
      </c>
      <c r="F23" s="38" t="s">
        <v>1272</v>
      </c>
      <c r="G23" s="52" t="s">
        <v>1273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>
      <c r="A24" s="33">
        <v>19</v>
      </c>
      <c r="B24" s="7">
        <v>2885</v>
      </c>
      <c r="C24" s="137">
        <f>VLOOKUP(B24,เลขปชช!B$2:J$707,6,0)</f>
        <v>1570501333685</v>
      </c>
      <c r="D24" s="151">
        <f>VLOOKUP(B24,เลขปชช!B$2:J$703,7,0)</f>
        <v>39406</v>
      </c>
      <c r="E24" s="8" t="s">
        <v>730</v>
      </c>
      <c r="F24" s="10" t="s">
        <v>519</v>
      </c>
      <c r="G24" s="9" t="s">
        <v>130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>
      <c r="A25" s="33">
        <v>20</v>
      </c>
      <c r="B25" s="7">
        <v>2920</v>
      </c>
      <c r="C25" s="137">
        <f>VLOOKUP(B25,เลขปชช!B$2:J$707,6,0)</f>
        <v>1570501339004</v>
      </c>
      <c r="D25" s="151">
        <f>VLOOKUP(B25,เลขปชช!B$2:J$703,7,0)</f>
        <v>39793</v>
      </c>
      <c r="E25" s="8" t="s">
        <v>730</v>
      </c>
      <c r="F25" s="10" t="s">
        <v>520</v>
      </c>
      <c r="G25" s="9" t="s">
        <v>131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>
      <c r="A26" s="33">
        <v>21</v>
      </c>
      <c r="B26" s="7">
        <v>2922</v>
      </c>
      <c r="C26" s="137">
        <f>VLOOKUP(B26,เลขปชช!B$2:J$707,6,0)</f>
        <v>1570501339772</v>
      </c>
      <c r="D26" s="151">
        <f>VLOOKUP(B26,เลขปชช!B$2:J$703,7,0)</f>
        <v>39848</v>
      </c>
      <c r="E26" s="8" t="s">
        <v>730</v>
      </c>
      <c r="F26" s="10" t="s">
        <v>521</v>
      </c>
      <c r="G26" s="9" t="s">
        <v>116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33">
        <v>22</v>
      </c>
      <c r="B27" s="7">
        <v>2923</v>
      </c>
      <c r="C27" s="137">
        <f>VLOOKUP(B27,เลขปชช!B$2:J$707,6,0)</f>
        <v>1129701467458</v>
      </c>
      <c r="D27" s="151">
        <f>VLOOKUP(B27,เลขปชช!B$2:J$703,7,0)</f>
        <v>39871</v>
      </c>
      <c r="E27" s="8" t="s">
        <v>730</v>
      </c>
      <c r="F27" s="10" t="s">
        <v>522</v>
      </c>
      <c r="G27" s="9" t="s">
        <v>132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>
      <c r="A28" s="33">
        <v>23</v>
      </c>
      <c r="B28" s="7">
        <v>2932</v>
      </c>
      <c r="C28" s="137">
        <f>VLOOKUP(B28,เลขปชช!B$2:J$707,6,0)</f>
        <v>1349901585339</v>
      </c>
      <c r="D28" s="151">
        <f>VLOOKUP(B28,เลขปชช!B$2:J$703,7,0)</f>
        <v>39730</v>
      </c>
      <c r="E28" s="8" t="s">
        <v>730</v>
      </c>
      <c r="F28" s="10" t="s">
        <v>523</v>
      </c>
      <c r="G28" s="9" t="s">
        <v>133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>
      <c r="A29" s="33">
        <v>24</v>
      </c>
      <c r="B29" s="7">
        <v>2934</v>
      </c>
      <c r="C29" s="137">
        <f>VLOOKUP(B29,เลขปชช!B$2:J$707,6,0)</f>
        <v>1417300051248</v>
      </c>
      <c r="D29" s="151">
        <f>VLOOKUP(B29,เลขปชช!B$2:J$703,7,0)</f>
        <v>39594</v>
      </c>
      <c r="E29" s="8" t="s">
        <v>730</v>
      </c>
      <c r="F29" s="10" t="s">
        <v>524</v>
      </c>
      <c r="G29" s="9" t="s">
        <v>85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>
      <c r="A30" s="33">
        <v>25</v>
      </c>
      <c r="B30" s="7">
        <v>2937</v>
      </c>
      <c r="C30" s="137">
        <f>VLOOKUP(B30,เลขปชช!B$2:J$707,6,0)</f>
        <v>1570501338628</v>
      </c>
      <c r="D30" s="151">
        <f>VLOOKUP(B30,เลขปชช!B$2:J$703,7,0)</f>
        <v>39767</v>
      </c>
      <c r="E30" s="8" t="s">
        <v>730</v>
      </c>
      <c r="F30" s="10" t="s">
        <v>525</v>
      </c>
      <c r="G30" s="9" t="s">
        <v>134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33">
        <v>26</v>
      </c>
      <c r="B31" s="7">
        <v>2948</v>
      </c>
      <c r="C31" s="137">
        <f>VLOOKUP(B31,เลขปชช!B$2:J$707,6,0)</f>
        <v>1570501340045</v>
      </c>
      <c r="D31" s="151">
        <f>VLOOKUP(B31,เลขปชช!B$2:J$703,7,0)</f>
        <v>39869</v>
      </c>
      <c r="E31" s="8" t="s">
        <v>730</v>
      </c>
      <c r="F31" s="10" t="s">
        <v>526</v>
      </c>
      <c r="G31" s="9" t="s">
        <v>26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>
      <c r="A32" s="33">
        <v>27</v>
      </c>
      <c r="B32" s="7">
        <v>2967</v>
      </c>
      <c r="C32" s="137">
        <f>VLOOKUP(B32,เลขปชช!B$2:J$707,6,0)</f>
        <v>1570501339047</v>
      </c>
      <c r="D32" s="151">
        <f>VLOOKUP(B32,เลขปชช!B$2:J$703,7,0)</f>
        <v>39797</v>
      </c>
      <c r="E32" s="8" t="s">
        <v>730</v>
      </c>
      <c r="F32" s="10" t="s">
        <v>527</v>
      </c>
      <c r="G32" s="9" t="s">
        <v>135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>
      <c r="A33" s="33">
        <v>28</v>
      </c>
      <c r="B33" s="7">
        <v>3000</v>
      </c>
      <c r="C33" s="137">
        <f>VLOOKUP(B33,เลขปชช!B$2:J$707,6,0)</f>
        <v>1839902069429</v>
      </c>
      <c r="D33" s="151">
        <f>VLOOKUP(B33,เลขปชช!B$2:J$703,7,0)</f>
        <v>39911</v>
      </c>
      <c r="E33" s="8" t="s">
        <v>730</v>
      </c>
      <c r="F33" s="10" t="s">
        <v>528</v>
      </c>
      <c r="G33" s="9" t="s">
        <v>136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>
      <c r="A34" s="33">
        <v>29</v>
      </c>
      <c r="B34" s="7">
        <v>3169</v>
      </c>
      <c r="C34" s="137">
        <f>VLOOKUP(B34,เลขปชช!B$2:J$707,6,0)</f>
        <v>1609900894271</v>
      </c>
      <c r="D34" s="151">
        <f>VLOOKUP(B34,เลขปชช!B$2:J$703,7,0)</f>
        <v>39684</v>
      </c>
      <c r="E34" s="8" t="s">
        <v>730</v>
      </c>
      <c r="F34" s="10" t="s">
        <v>529</v>
      </c>
      <c r="G34" s="9" t="s">
        <v>137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>
      <c r="A35" s="33">
        <v>30</v>
      </c>
      <c r="B35" s="7">
        <v>3192</v>
      </c>
      <c r="C35" s="137">
        <f>VLOOKUP(B35,เลขปชช!B$2:J$707,6,0)</f>
        <v>1570501330449</v>
      </c>
      <c r="D35" s="151">
        <f>VLOOKUP(B35,เลขปชช!B$2:J$703,7,0)</f>
        <v>39257</v>
      </c>
      <c r="E35" s="8" t="s">
        <v>730</v>
      </c>
      <c r="F35" s="10" t="s">
        <v>530</v>
      </c>
      <c r="G35" s="9" t="s">
        <v>138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33">
        <v>31</v>
      </c>
      <c r="B36" s="7">
        <v>3227</v>
      </c>
      <c r="C36" s="137">
        <f>VLOOKUP(B36,เลขปชช!B$2:J$707,6,0)</f>
        <v>1570501340037</v>
      </c>
      <c r="D36" s="151">
        <f>VLOOKUP(B36,เลขปชช!B$2:J$703,7,0)</f>
        <v>39864</v>
      </c>
      <c r="E36" s="8" t="s">
        <v>730</v>
      </c>
      <c r="F36" s="10" t="s">
        <v>531</v>
      </c>
      <c r="G36" s="9" t="s">
        <v>139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>
      <c r="A37" s="33">
        <v>32</v>
      </c>
      <c r="B37" s="7">
        <v>3329</v>
      </c>
      <c r="C37" s="137">
        <f>VLOOKUP(B37,เลขปชช!B$2:J$707,6,0)</f>
        <v>1579901333885</v>
      </c>
      <c r="D37" s="151">
        <f>VLOOKUP(B37,เลขปชช!B$2:J$703,7,0)</f>
        <v>39856</v>
      </c>
      <c r="E37" s="8" t="s">
        <v>730</v>
      </c>
      <c r="F37" s="10" t="s">
        <v>532</v>
      </c>
      <c r="G37" s="9" t="s">
        <v>140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>
      <c r="A38" s="33">
        <v>33</v>
      </c>
      <c r="B38" s="7">
        <v>3408</v>
      </c>
      <c r="C38" s="137">
        <f>VLOOKUP(B38,เลขปชช!B$2:J$707,6,0)</f>
        <v>1103704330601</v>
      </c>
      <c r="D38" s="151">
        <f>VLOOKUP(B38,เลขปชช!B$2:J$703,7,0)</f>
        <v>39633</v>
      </c>
      <c r="E38" s="8" t="s">
        <v>730</v>
      </c>
      <c r="F38" s="10" t="s">
        <v>1031</v>
      </c>
      <c r="G38" s="9" t="s">
        <v>213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>
      <c r="A39" s="33">
        <v>34</v>
      </c>
      <c r="B39" s="7">
        <v>3459</v>
      </c>
      <c r="C39" s="137">
        <f>VLOOKUP(B39,เลขปชช!B$2:J$707,6,0)</f>
        <v>1101000223024</v>
      </c>
      <c r="D39" s="151">
        <f>VLOOKUP(B39,เลขปชช!B$2:J$703,7,0)</f>
        <v>39711</v>
      </c>
      <c r="E39" s="8" t="s">
        <v>730</v>
      </c>
      <c r="F39" s="10" t="s">
        <v>1609</v>
      </c>
      <c r="G39" s="9" t="s">
        <v>787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>
      <c r="A40" s="33">
        <v>35</v>
      </c>
      <c r="B40" s="7">
        <v>3582</v>
      </c>
      <c r="C40" s="137">
        <f>VLOOKUP(B40,เลขปชช!B$2:J$707,6,0)</f>
        <v>1560301479147</v>
      </c>
      <c r="D40" s="151">
        <f>VLOOKUP(B40,เลขปชช!B$2:J$703,7,0)</f>
        <v>39854</v>
      </c>
      <c r="E40" s="35" t="s">
        <v>730</v>
      </c>
      <c r="F40" s="10" t="s">
        <v>1022</v>
      </c>
      <c r="G40" s="9" t="s">
        <v>1155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>
      <c r="A41" s="33">
        <v>36</v>
      </c>
      <c r="B41" s="7">
        <v>3665</v>
      </c>
      <c r="C41" s="137"/>
      <c r="D41" s="151"/>
      <c r="E41" s="174" t="s">
        <v>730</v>
      </c>
      <c r="F41" s="10" t="s">
        <v>760</v>
      </c>
      <c r="G41" s="9" t="s">
        <v>1621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>
      <c r="A42" s="33">
        <v>37</v>
      </c>
      <c r="B42" s="7">
        <v>3666</v>
      </c>
      <c r="C42" s="137"/>
      <c r="D42" s="151"/>
      <c r="E42" s="174" t="s">
        <v>730</v>
      </c>
      <c r="F42" s="10" t="s">
        <v>1659</v>
      </c>
      <c r="G42" s="9" t="s">
        <v>1660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</sheetData>
  <sortState ref="B2:G34">
    <sortCondition ref="E2:E34"/>
    <sortCondition ref="B2:B34"/>
  </sortState>
  <mergeCells count="4">
    <mergeCell ref="A1:U1"/>
    <mergeCell ref="A2:U2"/>
    <mergeCell ref="A3:U3"/>
    <mergeCell ref="E5:G5"/>
  </mergeCells>
  <pageMargins left="0.86614173228346458" right="0.35433070866141736" top="0.39370078740157483" bottom="0.31496062992125984" header="0.31496062992125984" footer="0.31496062992125984"/>
  <pageSetup paperSize="9" scale="78" orientation="portrait" r:id="rId1"/>
  <headerFooter>
    <oddFooter>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tabColor theme="9" tint="0.39997558519241921"/>
  </sheetPr>
  <dimension ref="A1:X43"/>
  <sheetViews>
    <sheetView view="pageBreakPreview" zoomScale="115" zoomScaleSheetLayoutView="115" workbookViewId="0">
      <selection activeCell="L10" sqref="L10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3" width="3.625" style="4" customWidth="1"/>
    <col min="24" max="16384" width="9" style="4"/>
  </cols>
  <sheetData>
    <row r="1" spans="1:24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</row>
    <row r="2" spans="1:24">
      <c r="A2" s="183" t="s">
        <v>1647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3"/>
    </row>
    <row r="3" spans="1:24">
      <c r="A3" s="183" t="str">
        <f>"ครูที่ปรึกษา  "&amp;สถิติ!P18</f>
        <v>ครูที่ปรึกษา  นางดวงสุดา   โพธิ์ยอด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4"/>
    </row>
    <row r="4" spans="1:24" ht="12" customHeight="1"/>
    <row r="5" spans="1:24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/>
      <c r="G5" s="18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>
      <c r="A6" s="3">
        <v>1</v>
      </c>
      <c r="B6" s="7">
        <v>2860</v>
      </c>
      <c r="C6" s="137">
        <f>VLOOKUP(B6,เลขปชช!B$2:J$707,6,0)</f>
        <v>1570501326808</v>
      </c>
      <c r="D6" s="151">
        <f>VLOOKUP(B6,เลขปชช!B$2:J$701,7,0)</f>
        <v>38992</v>
      </c>
      <c r="E6" s="8" t="s">
        <v>729</v>
      </c>
      <c r="F6" s="10" t="s">
        <v>533</v>
      </c>
      <c r="G6" s="9" t="s">
        <v>142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4">
      <c r="A7" s="33">
        <v>2</v>
      </c>
      <c r="B7" s="7">
        <v>2876</v>
      </c>
      <c r="C7" s="137">
        <f>VLOOKUP(B7,เลขปชช!B$2:J$707,6,0)</f>
        <v>1579901249451</v>
      </c>
      <c r="D7" s="151">
        <f>VLOOKUP(B7,เลขปชช!B$2:J$701,7,0)</f>
        <v>39316</v>
      </c>
      <c r="E7" s="8" t="s">
        <v>729</v>
      </c>
      <c r="F7" s="10" t="s">
        <v>535</v>
      </c>
      <c r="G7" s="9" t="s">
        <v>144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4">
      <c r="A8" s="33">
        <v>3</v>
      </c>
      <c r="B8" s="7">
        <v>2877</v>
      </c>
      <c r="C8" s="137">
        <f>VLOOKUP(B8,เลขปชช!B$2:J$707,6,0)</f>
        <v>1129902061530</v>
      </c>
      <c r="D8" s="151">
        <f>VLOOKUP(B8,เลขปชช!B$2:J$701,7,0)</f>
        <v>39374</v>
      </c>
      <c r="E8" s="8" t="s">
        <v>729</v>
      </c>
      <c r="F8" s="10" t="s">
        <v>536</v>
      </c>
      <c r="G8" s="9" t="s">
        <v>145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4">
      <c r="A9" s="33">
        <v>4</v>
      </c>
      <c r="B9" s="7">
        <v>2881</v>
      </c>
      <c r="C9" s="137">
        <f>VLOOKUP(B9,เลขปชช!B$2:J$707,6,0)</f>
        <v>1570501335262</v>
      </c>
      <c r="D9" s="151">
        <f>VLOOKUP(B9,เลขปชช!B$2:J$701,7,0)</f>
        <v>39539</v>
      </c>
      <c r="E9" s="8" t="s">
        <v>729</v>
      </c>
      <c r="F9" s="10" t="s">
        <v>562</v>
      </c>
      <c r="G9" s="9" t="s">
        <v>171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4">
      <c r="A10" s="33">
        <v>5</v>
      </c>
      <c r="B10" s="7">
        <v>2894</v>
      </c>
      <c r="C10" s="137">
        <f>VLOOKUP(B10,เลขปชช!B$2:J$707,6,0)</f>
        <v>1570501333413</v>
      </c>
      <c r="D10" s="151">
        <f>VLOOKUP(B10,เลขปชช!B$2:J$701,7,0)</f>
        <v>39413</v>
      </c>
      <c r="E10" s="8" t="s">
        <v>729</v>
      </c>
      <c r="F10" s="10" t="s">
        <v>444</v>
      </c>
      <c r="G10" s="9" t="s">
        <v>146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4">
      <c r="A11" s="33">
        <v>6</v>
      </c>
      <c r="B11" s="29">
        <v>2898</v>
      </c>
      <c r="C11" s="137">
        <f>VLOOKUP(B11,เลขปชช!B$2:J$707,6,0)</f>
        <v>1579901279554</v>
      </c>
      <c r="D11" s="151">
        <f>VLOOKUP(B11,เลขปชช!B$2:J$701,7,0)</f>
        <v>39501</v>
      </c>
      <c r="E11" s="8" t="s">
        <v>729</v>
      </c>
      <c r="F11" s="10" t="s">
        <v>537</v>
      </c>
      <c r="G11" s="9" t="s">
        <v>131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4">
      <c r="A12" s="33">
        <v>7</v>
      </c>
      <c r="B12" s="7">
        <v>2899</v>
      </c>
      <c r="C12" s="137">
        <f>VLOOKUP(B12,เลขปชช!B$2:J$707,6,0)</f>
        <v>1570501335441</v>
      </c>
      <c r="D12" s="151">
        <f>VLOOKUP(B12,เลขปชช!B$2:J$701,7,0)</f>
        <v>39547</v>
      </c>
      <c r="E12" s="8" t="s">
        <v>729</v>
      </c>
      <c r="F12" s="10" t="s">
        <v>427</v>
      </c>
      <c r="G12" s="9" t="s">
        <v>147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4">
      <c r="A13" s="33">
        <v>8</v>
      </c>
      <c r="B13" s="7">
        <v>2944</v>
      </c>
      <c r="C13" s="137">
        <f>VLOOKUP(B13,เลขปชช!B$2:J$707,6,0)</f>
        <v>1570501333774</v>
      </c>
      <c r="D13" s="151">
        <f>VLOOKUP(B13,เลขปชช!B$2:J$701,7,0)</f>
        <v>39448</v>
      </c>
      <c r="E13" s="8" t="s">
        <v>729</v>
      </c>
      <c r="F13" s="10" t="s">
        <v>538</v>
      </c>
      <c r="G13" s="9" t="s">
        <v>148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4">
      <c r="A14" s="33">
        <v>9</v>
      </c>
      <c r="B14" s="7">
        <v>2947</v>
      </c>
      <c r="C14" s="137">
        <f>VLOOKUP(B14,เลขปชช!B$2:J$707,6,0)</f>
        <v>1570501330848</v>
      </c>
      <c r="D14" s="151">
        <f>VLOOKUP(B14,เลขปชช!B$2:J$701,7,0)</f>
        <v>39283</v>
      </c>
      <c r="E14" s="8" t="s">
        <v>729</v>
      </c>
      <c r="F14" s="10" t="s">
        <v>539</v>
      </c>
      <c r="G14" s="9" t="s">
        <v>149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4">
      <c r="A15" s="33">
        <v>10</v>
      </c>
      <c r="B15" s="7">
        <v>3051</v>
      </c>
      <c r="C15" s="137">
        <f>VLOOKUP(B15,เลขปชช!B$2:J$707,6,0)</f>
        <v>1209000362373</v>
      </c>
      <c r="D15" s="151">
        <f>VLOOKUP(B15,เลขปชช!B$2:J$701,7,0)</f>
        <v>39409</v>
      </c>
      <c r="E15" s="8" t="s">
        <v>729</v>
      </c>
      <c r="F15" s="10" t="s">
        <v>540</v>
      </c>
      <c r="G15" s="9" t="s">
        <v>150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4">
      <c r="A16" s="33">
        <v>11</v>
      </c>
      <c r="B16" s="7">
        <v>3055</v>
      </c>
      <c r="C16" s="137">
        <f>VLOOKUP(B16,เลขปชช!B$2:J$707,6,0)</f>
        <v>1570501333812</v>
      </c>
      <c r="D16" s="151">
        <f>VLOOKUP(B16,เลขปชช!B$2:J$701,7,0)</f>
        <v>39449</v>
      </c>
      <c r="E16" s="8" t="s">
        <v>729</v>
      </c>
      <c r="F16" s="10" t="s">
        <v>541</v>
      </c>
      <c r="G16" s="9" t="s">
        <v>151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>
      <c r="A17" s="33">
        <v>12</v>
      </c>
      <c r="B17" s="7">
        <v>3060</v>
      </c>
      <c r="C17" s="137">
        <f>VLOOKUP(B17,เลขปชช!B$2:J$707,6,0)</f>
        <v>1570501330457</v>
      </c>
      <c r="D17" s="151">
        <f>VLOOKUP(B17,เลขปชช!B$2:J$701,7,0)</f>
        <v>39260</v>
      </c>
      <c r="E17" s="8" t="s">
        <v>729</v>
      </c>
      <c r="F17" s="10" t="s">
        <v>533</v>
      </c>
      <c r="G17" s="9" t="s">
        <v>152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>
      <c r="A18" s="33">
        <v>13</v>
      </c>
      <c r="B18" s="7">
        <v>3098</v>
      </c>
      <c r="C18" s="137">
        <f>VLOOKUP(B18,เลขปชช!B$2:J$707,6,0)</f>
        <v>1570501331666</v>
      </c>
      <c r="D18" s="151">
        <f>VLOOKUP(B18,เลขปชช!B$2:J$701,7,0)</f>
        <v>39330</v>
      </c>
      <c r="E18" s="8" t="s">
        <v>729</v>
      </c>
      <c r="F18" s="10" t="s">
        <v>542</v>
      </c>
      <c r="G18" s="9" t="s">
        <v>153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>
      <c r="A19" s="33">
        <v>14</v>
      </c>
      <c r="B19" s="7">
        <v>3107</v>
      </c>
      <c r="C19" s="137">
        <f>VLOOKUP(B19,เลขปชช!B$2:J$707,6,0)</f>
        <v>1570501329882</v>
      </c>
      <c r="D19" s="151">
        <f>VLOOKUP(B19,เลขปชช!B$2:J$701,7,0)</f>
        <v>39219</v>
      </c>
      <c r="E19" s="8" t="s">
        <v>729</v>
      </c>
      <c r="F19" s="10" t="s">
        <v>543</v>
      </c>
      <c r="G19" s="9" t="s">
        <v>154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>
      <c r="A20" s="33">
        <v>15</v>
      </c>
      <c r="B20" s="7">
        <v>3157</v>
      </c>
      <c r="C20" s="137">
        <f>VLOOKUP(B20,เลขปชช!B$2:J$707,6,0)</f>
        <v>1579901254900</v>
      </c>
      <c r="D20" s="151">
        <f>VLOOKUP(B20,เลขปชช!B$2:J$701,7,0)</f>
        <v>39348</v>
      </c>
      <c r="E20" s="8" t="s">
        <v>729</v>
      </c>
      <c r="F20" s="10" t="s">
        <v>544</v>
      </c>
      <c r="G20" s="9" t="s">
        <v>155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33">
        <v>16</v>
      </c>
      <c r="B21" s="7">
        <v>3287</v>
      </c>
      <c r="C21" s="137">
        <f>VLOOKUP(B21,เลขปชช!B$2:J$707,6,0)</f>
        <v>1570501332824</v>
      </c>
      <c r="D21" s="151">
        <f>VLOOKUP(B21,เลขปชช!B$2:J$701,7,0)</f>
        <v>39384</v>
      </c>
      <c r="E21" s="8" t="s">
        <v>729</v>
      </c>
      <c r="F21" s="10" t="s">
        <v>545</v>
      </c>
      <c r="G21" s="9" t="s">
        <v>156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33">
        <v>17</v>
      </c>
      <c r="B22" s="7">
        <v>2889</v>
      </c>
      <c r="C22" s="137">
        <f>VLOOKUP(B22,เลขปชช!B$2:J$707,6,0)</f>
        <v>1579901273459</v>
      </c>
      <c r="D22" s="151">
        <f>VLOOKUP(B22,เลขปชช!B$2:J$701,7,0)</f>
        <v>39463</v>
      </c>
      <c r="E22" s="8" t="s">
        <v>730</v>
      </c>
      <c r="F22" s="10" t="s">
        <v>546</v>
      </c>
      <c r="G22" s="9" t="s">
        <v>32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>
      <c r="A23" s="33">
        <v>18</v>
      </c>
      <c r="B23" s="7">
        <v>2890</v>
      </c>
      <c r="C23" s="137">
        <f>VLOOKUP(B23,เลขปชช!B$2:J$707,6,0)</f>
        <v>1502101046761</v>
      </c>
      <c r="D23" s="151">
        <f>VLOOKUP(B23,เลขปชช!B$2:J$701,7,0)</f>
        <v>39287</v>
      </c>
      <c r="E23" s="8" t="s">
        <v>730</v>
      </c>
      <c r="F23" s="10" t="s">
        <v>547</v>
      </c>
      <c r="G23" s="9" t="s">
        <v>158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>
      <c r="A24" s="33">
        <v>19</v>
      </c>
      <c r="B24" s="7">
        <v>2903</v>
      </c>
      <c r="C24" s="137">
        <f>VLOOKUP(B24,เลขปชช!B$2:J$707,6,0)</f>
        <v>1570501334274</v>
      </c>
      <c r="D24" s="151">
        <f>VLOOKUP(B24,เลขปชช!B$2:J$701,7,0)</f>
        <v>39467</v>
      </c>
      <c r="E24" s="8" t="s">
        <v>730</v>
      </c>
      <c r="F24" s="10" t="s">
        <v>548</v>
      </c>
      <c r="G24" s="9" t="s">
        <v>159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>
      <c r="A25" s="33">
        <v>20</v>
      </c>
      <c r="B25" s="7">
        <v>2908</v>
      </c>
      <c r="C25" s="137">
        <f>VLOOKUP(B25,เลขปชช!B$2:J$707,6,0)</f>
        <v>1570501334665</v>
      </c>
      <c r="D25" s="151">
        <f>VLOOKUP(B25,เลขปชช!B$2:J$701,7,0)</f>
        <v>39509</v>
      </c>
      <c r="E25" s="8" t="s">
        <v>730</v>
      </c>
      <c r="F25" s="10" t="s">
        <v>549</v>
      </c>
      <c r="G25" s="9" t="s">
        <v>160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>
      <c r="A26" s="33">
        <v>21</v>
      </c>
      <c r="B26" s="7">
        <v>2940</v>
      </c>
      <c r="C26" s="137">
        <f>VLOOKUP(B26,เลขปชช!B$2:J$707,6,0)</f>
        <v>1570501332778</v>
      </c>
      <c r="D26" s="151">
        <f>VLOOKUP(B26,เลขปชช!B$2:J$701,7,0)</f>
        <v>39383</v>
      </c>
      <c r="E26" s="8" t="s">
        <v>730</v>
      </c>
      <c r="F26" s="10" t="s">
        <v>550</v>
      </c>
      <c r="G26" s="9" t="s">
        <v>161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>
      <c r="A27" s="33">
        <v>22</v>
      </c>
      <c r="B27" s="7">
        <v>2941</v>
      </c>
      <c r="C27" s="137">
        <f>VLOOKUP(B27,เลขปชช!B$2:J$707,6,0)</f>
        <v>1570501334134</v>
      </c>
      <c r="D27" s="151">
        <f>VLOOKUP(B27,เลขปชช!B$2:J$701,7,0)</f>
        <v>39459</v>
      </c>
      <c r="E27" s="8" t="s">
        <v>730</v>
      </c>
      <c r="F27" s="10" t="s">
        <v>551</v>
      </c>
      <c r="G27" s="9" t="s">
        <v>162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>
      <c r="A28" s="33">
        <v>23</v>
      </c>
      <c r="B28" s="7">
        <v>2946</v>
      </c>
      <c r="C28" s="137">
        <f>VLOOKUP(B28,เลขปชช!B$2:J$707,6,0)</f>
        <v>1570501333537</v>
      </c>
      <c r="D28" s="151">
        <f>VLOOKUP(B28,เลขปชช!B$2:J$701,7,0)</f>
        <v>39427</v>
      </c>
      <c r="E28" s="8" t="s">
        <v>730</v>
      </c>
      <c r="F28" s="10" t="s">
        <v>552</v>
      </c>
      <c r="G28" s="9" t="s">
        <v>163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>
      <c r="A29" s="33">
        <v>24</v>
      </c>
      <c r="B29" s="7">
        <v>2951</v>
      </c>
      <c r="C29" s="137">
        <f>VLOOKUP(B29,เลขปชช!B$2:J$707,6,0)</f>
        <v>1570501334703</v>
      </c>
      <c r="D29" s="151">
        <f>VLOOKUP(B29,เลขปชช!B$2:J$701,7,0)</f>
        <v>39510</v>
      </c>
      <c r="E29" s="8" t="s">
        <v>730</v>
      </c>
      <c r="F29" s="10" t="s">
        <v>553</v>
      </c>
      <c r="G29" s="9" t="s">
        <v>30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>
      <c r="A30" s="33">
        <v>25</v>
      </c>
      <c r="B30" s="7">
        <v>3093</v>
      </c>
      <c r="C30" s="137">
        <f>VLOOKUP(B30,เลขปชช!B$2:J$707,6,0)</f>
        <v>1129902009228</v>
      </c>
      <c r="D30" s="151">
        <f>VLOOKUP(B30,เลขปชช!B$2:J$701,7,0)</f>
        <v>39095</v>
      </c>
      <c r="E30" s="8" t="s">
        <v>730</v>
      </c>
      <c r="F30" s="10" t="s">
        <v>554</v>
      </c>
      <c r="G30" s="9" t="s">
        <v>164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>
      <c r="A31" s="33">
        <v>26</v>
      </c>
      <c r="B31" s="7">
        <v>3101</v>
      </c>
      <c r="C31" s="137">
        <f>VLOOKUP(B31,เลขปชช!B$2:J$707,6,0)</f>
        <v>1570501330171</v>
      </c>
      <c r="D31" s="151">
        <f>VLOOKUP(B31,เลขปชช!B$2:J$701,7,0)</f>
        <v>39238</v>
      </c>
      <c r="E31" s="8" t="s">
        <v>730</v>
      </c>
      <c r="F31" s="10" t="s">
        <v>555</v>
      </c>
      <c r="G31" s="9" t="s">
        <v>165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>
      <c r="A32" s="33">
        <v>27</v>
      </c>
      <c r="B32" s="7">
        <v>3102</v>
      </c>
      <c r="C32" s="137">
        <f>VLOOKUP(B32,เลขปชช!B$2:J$707,6,0)</f>
        <v>1839901984565</v>
      </c>
      <c r="D32" s="151">
        <f>VLOOKUP(B32,เลขปชช!B$2:J$701,7,0)</f>
        <v>39367</v>
      </c>
      <c r="E32" s="8" t="s">
        <v>730</v>
      </c>
      <c r="F32" s="10" t="s">
        <v>556</v>
      </c>
      <c r="G32" s="9" t="s">
        <v>166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33">
        <v>28</v>
      </c>
      <c r="B33" s="7">
        <v>3104</v>
      </c>
      <c r="C33" s="137">
        <f>VLOOKUP(B33,เลขปชช!B$2:J$707,6,0)</f>
        <v>1570501330830</v>
      </c>
      <c r="D33" s="151">
        <f>VLOOKUP(B33,เลขปชช!B$2:J$701,7,0)</f>
        <v>39284</v>
      </c>
      <c r="E33" s="8" t="s">
        <v>730</v>
      </c>
      <c r="F33" s="10" t="s">
        <v>557</v>
      </c>
      <c r="G33" s="9" t="s">
        <v>127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33">
        <v>29</v>
      </c>
      <c r="B34" s="7">
        <v>3109</v>
      </c>
      <c r="C34" s="137">
        <f>VLOOKUP(B34,เลขปชช!B$2:J$707,6,0)</f>
        <v>1570501333049</v>
      </c>
      <c r="D34" s="151">
        <f>VLOOKUP(B34,เลขปชช!B$2:J$701,7,0)</f>
        <v>39395</v>
      </c>
      <c r="E34" s="8" t="s">
        <v>730</v>
      </c>
      <c r="F34" s="10" t="s">
        <v>558</v>
      </c>
      <c r="G34" s="9" t="s">
        <v>167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33">
        <v>30</v>
      </c>
      <c r="B35" s="7">
        <v>3111</v>
      </c>
      <c r="C35" s="137">
        <f>VLOOKUP(B35,เลขปชช!B$2:J$707,6,0)</f>
        <v>1570501330902</v>
      </c>
      <c r="D35" s="151">
        <f>VLOOKUP(B35,เลขปชช!B$2:J$701,7,0)</f>
        <v>39287</v>
      </c>
      <c r="E35" s="8" t="s">
        <v>730</v>
      </c>
      <c r="F35" s="10" t="s">
        <v>559</v>
      </c>
      <c r="G35" s="9" t="s">
        <v>168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33">
        <v>31</v>
      </c>
      <c r="B36" s="7">
        <v>3285</v>
      </c>
      <c r="C36" s="137">
        <f>VLOOKUP(B36,เลขปชช!B$2:J$707,6,0)</f>
        <v>1570501331348</v>
      </c>
      <c r="D36" s="151">
        <f>VLOOKUP(B36,เลขปชช!B$2:J$701,7,0)</f>
        <v>39317</v>
      </c>
      <c r="E36" s="8" t="s">
        <v>730</v>
      </c>
      <c r="F36" s="10" t="s">
        <v>776</v>
      </c>
      <c r="G36" s="9" t="s">
        <v>772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33">
        <v>32</v>
      </c>
      <c r="B37" s="7">
        <v>3286</v>
      </c>
      <c r="C37" s="137">
        <f>VLOOKUP(B37,เลขปชช!B$2:J$707,6,0)</f>
        <v>1570501334291</v>
      </c>
      <c r="D37" s="151">
        <f>VLOOKUP(B37,เลขปชช!B$2:J$701,7,0)</f>
        <v>39478</v>
      </c>
      <c r="E37" s="8" t="s">
        <v>730</v>
      </c>
      <c r="F37" s="10" t="s">
        <v>777</v>
      </c>
      <c r="G37" s="9" t="s">
        <v>773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67">
        <v>33</v>
      </c>
      <c r="B38" s="169">
        <v>3289</v>
      </c>
      <c r="C38" s="177">
        <f>VLOOKUP(B38,เลขปชช!B$2:J$707,6,0)</f>
        <v>1509966631236</v>
      </c>
      <c r="D38" s="178">
        <f>VLOOKUP(B38,เลขปชช!B$2:J$701,7,0)</f>
        <v>39496</v>
      </c>
      <c r="E38" s="165"/>
      <c r="F38" s="166" t="s">
        <v>686</v>
      </c>
      <c r="G38" s="170" t="s">
        <v>774</v>
      </c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94" t="s">
        <v>1624</v>
      </c>
      <c r="V38" s="195"/>
      <c r="W38" s="196"/>
    </row>
    <row r="39" spans="1:23">
      <c r="A39" s="33">
        <v>34</v>
      </c>
      <c r="B39" s="7">
        <v>3306</v>
      </c>
      <c r="C39" s="137">
        <f>VLOOKUP(B39,เลขปชช!B$2:J$999,6,0)</f>
        <v>1409903689301</v>
      </c>
      <c r="D39" s="151">
        <f>VLOOKUP(B39,เลขปชช!B$2:J$999,7,0)</f>
        <v>39559</v>
      </c>
      <c r="E39" s="8" t="s">
        <v>730</v>
      </c>
      <c r="F39" s="10" t="s">
        <v>1076</v>
      </c>
      <c r="G39" s="9" t="s">
        <v>1077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33">
        <v>35</v>
      </c>
      <c r="B40" s="7">
        <v>3333</v>
      </c>
      <c r="C40" s="137">
        <f>VLOOKUP(B40,เลขปชช!B$2:J$999,6,0)</f>
        <v>1103400144425</v>
      </c>
      <c r="D40" s="151">
        <f>VLOOKUP(B40,เลขปชช!B$2:J$999,7,0)</f>
        <v>39502</v>
      </c>
      <c r="E40" s="35" t="s">
        <v>730</v>
      </c>
      <c r="F40" s="10" t="s">
        <v>778</v>
      </c>
      <c r="G40" s="9" t="s">
        <v>775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>
      <c r="A41" s="33">
        <v>36</v>
      </c>
      <c r="B41" s="7">
        <v>3451</v>
      </c>
      <c r="C41" s="137">
        <f>VLOOKUP(B41,เลขปชช!B$2:J$999,6,0)</f>
        <v>1579901280005</v>
      </c>
      <c r="D41" s="151">
        <f>VLOOKUP(B41,เลขปชช!B$2:J$999,7,0)</f>
        <v>39505</v>
      </c>
      <c r="E41" s="35" t="s">
        <v>730</v>
      </c>
      <c r="F41" s="10" t="s">
        <v>779</v>
      </c>
      <c r="G41" s="9" t="s">
        <v>318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>
      <c r="A42" s="33">
        <v>37</v>
      </c>
      <c r="B42" s="7">
        <v>3581</v>
      </c>
      <c r="C42" s="137">
        <f>VLOOKUP(B42,เลขปชช!B$2:J$999,6,0)</f>
        <v>1100703983145</v>
      </c>
      <c r="D42" s="151">
        <f>VLOOKUP(B42,เลขปชช!B$2:J$999,7,0)</f>
        <v>39418</v>
      </c>
      <c r="E42" s="8" t="s">
        <v>730</v>
      </c>
      <c r="F42" s="10" t="s">
        <v>1145</v>
      </c>
      <c r="G42" s="9" t="s">
        <v>1146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>
      <c r="A43" s="33">
        <v>38</v>
      </c>
      <c r="B43" s="7">
        <v>3671</v>
      </c>
      <c r="C43" s="137">
        <f>VLOOKUP(B43,เลขปชช!B$2:J$999,6,0)</f>
        <v>1579901289053</v>
      </c>
      <c r="D43" s="151">
        <f>VLOOKUP(B43,เลขปชช!B$2:J$999,7,0)</f>
        <v>39570</v>
      </c>
      <c r="E43" s="175" t="s">
        <v>730</v>
      </c>
      <c r="F43" s="10" t="s">
        <v>1668</v>
      </c>
      <c r="G43" s="9" t="s">
        <v>95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</sheetData>
  <sortState ref="B6:G43">
    <sortCondition ref="E6:E43"/>
    <sortCondition ref="B6:B43"/>
  </sortState>
  <mergeCells count="5">
    <mergeCell ref="A1:W1"/>
    <mergeCell ref="A2:W2"/>
    <mergeCell ref="E5:G5"/>
    <mergeCell ref="A3:W3"/>
    <mergeCell ref="U38:W38"/>
  </mergeCells>
  <pageMargins left="0.70866141732283472" right="0.39370078740157483" top="0.39370078740157483" bottom="0.39370078740157483" header="0.31496062992125984" footer="0.31496062992125984"/>
  <pageSetup paperSize="9" scale="76" orientation="portrait" r:id="rId1"/>
  <headerFooter>
    <oddFooter>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tabColor theme="9" tint="0.39997558519241921"/>
  </sheetPr>
  <dimension ref="A1:Z39"/>
  <sheetViews>
    <sheetView view="pageBreakPreview" zoomScale="115" zoomScaleSheetLayoutView="115" workbookViewId="0">
      <selection activeCell="N19" sqref="N19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1" width="3.625" style="4" customWidth="1"/>
    <col min="22" max="16384" width="9" style="4"/>
  </cols>
  <sheetData>
    <row r="1" spans="1:26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6">
      <c r="A2" s="183" t="s">
        <v>1648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3"/>
      <c r="W2" s="13"/>
      <c r="X2" s="13"/>
      <c r="Y2" s="13"/>
      <c r="Z2" s="13"/>
    </row>
    <row r="3" spans="1:26">
      <c r="A3" s="183" t="str">
        <f>"ครูที่ปรึกษา  "&amp;สถิติ!P19</f>
        <v>ครูที่ปรึกษา  นางสาวชลธิชา   อนันต์ชัยพัทธนา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2"/>
      <c r="W3" s="14"/>
      <c r="X3" s="14"/>
      <c r="Y3" s="14"/>
      <c r="Z3" s="14"/>
    </row>
    <row r="4" spans="1:26" ht="12" customHeight="1"/>
    <row r="5" spans="1:26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/>
      <c r="G5" s="18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6">
      <c r="A6" s="3">
        <v>1</v>
      </c>
      <c r="B6" s="7">
        <v>2794</v>
      </c>
      <c r="C6" s="137">
        <f>VLOOKUP(B6,เลขปชช!B$2:J$707,6,0)</f>
        <v>1579901233180</v>
      </c>
      <c r="D6" s="151">
        <f>VLOOKUP(B6,เลขปชช!B$2:J$701,7,0)</f>
        <v>39200</v>
      </c>
      <c r="E6" s="8" t="s">
        <v>729</v>
      </c>
      <c r="F6" s="10" t="s">
        <v>560</v>
      </c>
      <c r="G6" s="9" t="s">
        <v>170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>
      <c r="A7" s="33">
        <v>2</v>
      </c>
      <c r="B7" s="7">
        <v>2880</v>
      </c>
      <c r="C7" s="137">
        <f>VLOOKUP(B7,เลขปชช!B$2:J$707,6,0)</f>
        <v>1579901279546</v>
      </c>
      <c r="D7" s="151">
        <f>VLOOKUP(B7,เลขปชช!B$2:J$701,7,0)</f>
        <v>39501</v>
      </c>
      <c r="E7" s="8" t="s">
        <v>729</v>
      </c>
      <c r="F7" s="10" t="s">
        <v>561</v>
      </c>
      <c r="G7" s="9" t="s">
        <v>131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6">
      <c r="A8" s="33">
        <v>3</v>
      </c>
      <c r="B8" s="7">
        <v>2883</v>
      </c>
      <c r="C8" s="137">
        <f>VLOOKUP(B8,เลขปชช!B$2:J$707,6,0)</f>
        <v>1510101521450</v>
      </c>
      <c r="D8" s="151">
        <f>VLOOKUP(B8,เลขปชช!B$2:J$701,7,0)</f>
        <v>39336</v>
      </c>
      <c r="E8" s="8" t="s">
        <v>729</v>
      </c>
      <c r="F8" s="10" t="s">
        <v>563</v>
      </c>
      <c r="G8" s="9" t="s">
        <v>172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6">
      <c r="A9" s="33">
        <v>4</v>
      </c>
      <c r="B9" s="7">
        <v>2884</v>
      </c>
      <c r="C9" s="137">
        <f>VLOOKUP(B9,เลขปชช!B$2:J$707,6,0)</f>
        <v>1579901272401</v>
      </c>
      <c r="D9" s="151">
        <f>VLOOKUP(B9,เลขปชช!B$2:J$701,7,0)</f>
        <v>39459</v>
      </c>
      <c r="E9" s="8" t="s">
        <v>729</v>
      </c>
      <c r="F9" s="10" t="s">
        <v>564</v>
      </c>
      <c r="G9" s="9" t="s">
        <v>173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6">
      <c r="A10" s="33">
        <v>5</v>
      </c>
      <c r="B10" s="7">
        <v>2892</v>
      </c>
      <c r="C10" s="137">
        <f>VLOOKUP(B10,เลขปชช!B$2:J$707,6,0)</f>
        <v>57051006703</v>
      </c>
      <c r="D10" s="151">
        <f>VLOOKUP(B10,เลขปชช!B$2:J$701,7,0)</f>
        <v>39233</v>
      </c>
      <c r="E10" s="8" t="s">
        <v>729</v>
      </c>
      <c r="F10" s="10" t="s">
        <v>565</v>
      </c>
      <c r="G10" s="9" t="s">
        <v>174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6">
      <c r="A11" s="33">
        <v>6</v>
      </c>
      <c r="B11" s="7">
        <v>2895</v>
      </c>
      <c r="C11" s="137">
        <f>VLOOKUP(B11,เลขปชช!B$2:J$707,6,0)</f>
        <v>1570501332212</v>
      </c>
      <c r="D11" s="151">
        <f>VLOOKUP(B11,เลขปชช!B$2:J$701,7,0)</f>
        <v>39348</v>
      </c>
      <c r="E11" s="8" t="s">
        <v>729</v>
      </c>
      <c r="F11" s="10" t="s">
        <v>566</v>
      </c>
      <c r="G11" s="9" t="s">
        <v>31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6">
      <c r="A12" s="33">
        <v>7</v>
      </c>
      <c r="B12" s="7">
        <v>2897</v>
      </c>
      <c r="C12" s="137">
        <f>VLOOKUP(B12,เลขปชช!B$2:J$707,6,0)</f>
        <v>1570501335912</v>
      </c>
      <c r="D12" s="151">
        <f>VLOOKUP(B12,เลขปชช!B$2:J$701,7,0)</f>
        <v>39581</v>
      </c>
      <c r="E12" s="8" t="s">
        <v>729</v>
      </c>
      <c r="F12" s="10" t="s">
        <v>567</v>
      </c>
      <c r="G12" s="9" t="s">
        <v>175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6">
      <c r="A13" s="33">
        <v>8</v>
      </c>
      <c r="B13" s="7">
        <v>2901</v>
      </c>
      <c r="C13" s="137">
        <f>VLOOKUP(B13,เลขปชช!B$2:J$707,6,0)</f>
        <v>1570501332620</v>
      </c>
      <c r="D13" s="151">
        <f>VLOOKUP(B13,เลขปชช!B$2:J$701,7,0)</f>
        <v>39378</v>
      </c>
      <c r="E13" s="8" t="s">
        <v>729</v>
      </c>
      <c r="F13" s="10" t="s">
        <v>568</v>
      </c>
      <c r="G13" s="9" t="s">
        <v>176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6">
      <c r="A14" s="33">
        <v>9</v>
      </c>
      <c r="B14" s="7">
        <v>2954</v>
      </c>
      <c r="C14" s="137">
        <f>VLOOKUP(B14,เลขปชช!B$2:J$707,6,0)</f>
        <v>1570501333138</v>
      </c>
      <c r="D14" s="151">
        <f>VLOOKUP(B14,เลขปชช!B$2:J$701,7,0)</f>
        <v>39399</v>
      </c>
      <c r="E14" s="8" t="s">
        <v>729</v>
      </c>
      <c r="F14" s="10" t="s">
        <v>569</v>
      </c>
      <c r="G14" s="9" t="s">
        <v>177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6">
      <c r="A15" s="33">
        <v>10</v>
      </c>
      <c r="B15" s="7">
        <v>2956</v>
      </c>
      <c r="C15" s="137">
        <f>VLOOKUP(B15,เลขปชช!B$2:J$707,6,0)</f>
        <v>1570501333014</v>
      </c>
      <c r="D15" s="151">
        <f>VLOOKUP(B15,เลขปชช!B$2:J$701,7,0)</f>
        <v>39398</v>
      </c>
      <c r="E15" s="8"/>
      <c r="F15" s="10" t="s">
        <v>570</v>
      </c>
      <c r="G15" s="9" t="s">
        <v>178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94" t="s">
        <v>1679</v>
      </c>
      <c r="S15" s="195"/>
      <c r="T15" s="195"/>
      <c r="U15" s="196"/>
    </row>
    <row r="16" spans="1:26">
      <c r="A16" s="33">
        <v>11</v>
      </c>
      <c r="B16" s="7">
        <v>3099</v>
      </c>
      <c r="C16" s="137">
        <f>VLOOKUP(B16,เลขปชช!B$2:J$707,6,0)</f>
        <v>1570501332891</v>
      </c>
      <c r="D16" s="151">
        <f>VLOOKUP(B16,เลขปชช!B$2:J$701,7,0)</f>
        <v>39390</v>
      </c>
      <c r="E16" s="8" t="s">
        <v>729</v>
      </c>
      <c r="F16" s="10" t="s">
        <v>571</v>
      </c>
      <c r="G16" s="9" t="s">
        <v>179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33">
        <v>12</v>
      </c>
      <c r="B17" s="7">
        <v>3105</v>
      </c>
      <c r="C17" s="137">
        <f>VLOOKUP(B17,เลขปชช!B$2:J$707,6,0)</f>
        <v>1570501332221</v>
      </c>
      <c r="D17" s="151">
        <f>VLOOKUP(B17,เลขปชช!B$2:J$701,7,0)</f>
        <v>39354</v>
      </c>
      <c r="E17" s="8" t="s">
        <v>729</v>
      </c>
      <c r="F17" s="10" t="s">
        <v>572</v>
      </c>
      <c r="G17" s="9" t="s">
        <v>180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>
      <c r="A18" s="33">
        <v>13</v>
      </c>
      <c r="B18" s="7">
        <v>3106</v>
      </c>
      <c r="C18" s="137">
        <f>VLOOKUP(B18,เลขปชช!B$2:J$707,6,0)</f>
        <v>1579901268447</v>
      </c>
      <c r="D18" s="151">
        <f>VLOOKUP(B18,เลขปชช!B$2:J$701,7,0)</f>
        <v>39434</v>
      </c>
      <c r="E18" s="8" t="s">
        <v>729</v>
      </c>
      <c r="F18" s="10" t="s">
        <v>510</v>
      </c>
      <c r="G18" s="9" t="s">
        <v>181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33">
        <v>14</v>
      </c>
      <c r="B19" s="7">
        <v>3108</v>
      </c>
      <c r="C19" s="137">
        <f>VLOOKUP(B19,เลขปชช!B$2:J$707,6,0)</f>
        <v>1579901255698</v>
      </c>
      <c r="D19" s="151">
        <f>VLOOKUP(B19,เลขปชช!B$2:J$701,7,0)</f>
        <v>39352</v>
      </c>
      <c r="E19" s="8" t="s">
        <v>729</v>
      </c>
      <c r="F19" s="10" t="s">
        <v>573</v>
      </c>
      <c r="G19" s="9" t="s">
        <v>182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>
      <c r="A20" s="33">
        <v>15</v>
      </c>
      <c r="B20" s="7">
        <v>3331</v>
      </c>
      <c r="C20" s="137">
        <f>VLOOKUP(B20,เลขปชช!B$2:J$707,6,0)</f>
        <v>1209000377532</v>
      </c>
      <c r="D20" s="151">
        <f>VLOOKUP(B20,เลขปชช!B$2:J$701,7,0)</f>
        <v>39503</v>
      </c>
      <c r="E20" s="8" t="s">
        <v>729</v>
      </c>
      <c r="F20" s="10" t="s">
        <v>574</v>
      </c>
      <c r="G20" s="9" t="s">
        <v>183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>
      <c r="A21" s="33">
        <v>16</v>
      </c>
      <c r="B21" s="7">
        <v>3332</v>
      </c>
      <c r="C21" s="137">
        <f>VLOOKUP(B21,เลขปชช!B$2:J$707,6,0)</f>
        <v>1579901253661</v>
      </c>
      <c r="D21" s="151">
        <f>VLOOKUP(B21,เลขปชช!B$2:J$701,7,0)</f>
        <v>39338</v>
      </c>
      <c r="E21" s="8" t="s">
        <v>729</v>
      </c>
      <c r="F21" s="10" t="s">
        <v>575</v>
      </c>
      <c r="G21" s="9" t="s">
        <v>184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>
      <c r="A22" s="33">
        <v>17</v>
      </c>
      <c r="B22" s="7">
        <v>2750</v>
      </c>
      <c r="C22" s="137">
        <f>VLOOKUP(B22,เลขปชช!B$2:J$707,6,0)</f>
        <v>57051005723</v>
      </c>
      <c r="D22" s="151">
        <f>VLOOKUP(B22,เลขปชช!B$2:J$701,7,0)</f>
        <v>38743</v>
      </c>
      <c r="E22" s="8" t="s">
        <v>730</v>
      </c>
      <c r="F22" s="10" t="s">
        <v>577</v>
      </c>
      <c r="G22" s="9" t="s">
        <v>186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33">
        <v>18</v>
      </c>
      <c r="B23" s="7">
        <v>2886</v>
      </c>
      <c r="C23" s="137">
        <f>VLOOKUP(B23,เลขปชช!B$2:J$707,6,0)</f>
        <v>1570501331674</v>
      </c>
      <c r="D23" s="151">
        <f>VLOOKUP(B23,เลขปชช!B$2:J$701,7,0)</f>
        <v>39332</v>
      </c>
      <c r="E23" s="8" t="s">
        <v>730</v>
      </c>
      <c r="F23" s="10" t="s">
        <v>578</v>
      </c>
      <c r="G23" s="9" t="s">
        <v>187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>
      <c r="A24" s="33">
        <v>19</v>
      </c>
      <c r="B24" s="7">
        <v>2887</v>
      </c>
      <c r="C24" s="137">
        <f>VLOOKUP(B24,เลขปชช!B$2:J$707,6,0)</f>
        <v>1909803267809</v>
      </c>
      <c r="D24" s="151">
        <f>VLOOKUP(B24,เลขปชช!B$2:J$701,7,0)</f>
        <v>39417</v>
      </c>
      <c r="E24" s="8" t="s">
        <v>730</v>
      </c>
      <c r="F24" s="10" t="s">
        <v>579</v>
      </c>
      <c r="G24" s="9" t="s">
        <v>188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>
      <c r="A25" s="33">
        <v>20</v>
      </c>
      <c r="B25" s="7">
        <v>2888</v>
      </c>
      <c r="C25" s="137">
        <f>VLOOKUP(B25,เลขปชช!B$2:J$707,6,0)</f>
        <v>1570501335866</v>
      </c>
      <c r="D25" s="151">
        <f>VLOOKUP(B25,เลขปชช!B$2:J$701,7,0)</f>
        <v>39574</v>
      </c>
      <c r="E25" s="8" t="s">
        <v>730</v>
      </c>
      <c r="F25" s="10" t="s">
        <v>580</v>
      </c>
      <c r="G25" s="9" t="s">
        <v>189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>
      <c r="A26" s="33">
        <v>21</v>
      </c>
      <c r="B26" s="7">
        <v>2891</v>
      </c>
      <c r="C26" s="137">
        <f>VLOOKUP(B26,เลขปชช!B$2:J$707,6,0)</f>
        <v>1570501330406</v>
      </c>
      <c r="D26" s="151">
        <f>VLOOKUP(B26,เลขปชช!B$2:J$701,7,0)</f>
        <v>39252</v>
      </c>
      <c r="E26" s="8" t="s">
        <v>730</v>
      </c>
      <c r="F26" s="10" t="s">
        <v>581</v>
      </c>
      <c r="G26" s="9" t="s">
        <v>190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33">
        <v>22</v>
      </c>
      <c r="B27" s="7">
        <v>2907</v>
      </c>
      <c r="C27" s="137">
        <f>VLOOKUP(B27,เลขปชช!B$2:J$707,6,0)</f>
        <v>1118700121956</v>
      </c>
      <c r="D27" s="151">
        <f>VLOOKUP(B27,เลขปชช!B$2:J$701,7,0)</f>
        <v>39446</v>
      </c>
      <c r="E27" s="8" t="s">
        <v>730</v>
      </c>
      <c r="F27" s="10" t="s">
        <v>496</v>
      </c>
      <c r="G27" s="9" t="s">
        <v>191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>
      <c r="A28" s="33">
        <v>23</v>
      </c>
      <c r="B28" s="7">
        <v>2909</v>
      </c>
      <c r="C28" s="137">
        <f>VLOOKUP(B28,เลขปชช!B$2:J$707,6,0)</f>
        <v>1579901227155</v>
      </c>
      <c r="D28" s="151">
        <f>VLOOKUP(B28,เลขปชช!B$2:J$701,7,0)</f>
        <v>39158</v>
      </c>
      <c r="E28" s="8" t="s">
        <v>730</v>
      </c>
      <c r="F28" s="10" t="s">
        <v>1614</v>
      </c>
      <c r="G28" s="9" t="s">
        <v>192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>
      <c r="A29" s="33">
        <v>24</v>
      </c>
      <c r="B29" s="7">
        <v>2939</v>
      </c>
      <c r="C29" s="137">
        <f>VLOOKUP(B29,เลขปชช!B$2:J$707,6,0)</f>
        <v>1570501332468</v>
      </c>
      <c r="D29" s="151">
        <f>VLOOKUP(B29,เลขปชช!B$2:J$701,7,0)</f>
        <v>39371</v>
      </c>
      <c r="E29" s="8" t="s">
        <v>730</v>
      </c>
      <c r="F29" s="10" t="s">
        <v>583</v>
      </c>
      <c r="G29" s="9" t="s">
        <v>193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>
      <c r="A30" s="33">
        <v>25</v>
      </c>
      <c r="B30" s="7">
        <v>2942</v>
      </c>
      <c r="C30" s="137">
        <f>VLOOKUP(B30,เลขปชช!B$2:J$707,6,0)</f>
        <v>1570501332611</v>
      </c>
      <c r="D30" s="151">
        <f>VLOOKUP(B30,เลขปชช!B$2:J$701,7,0)</f>
        <v>39379</v>
      </c>
      <c r="E30" s="8" t="s">
        <v>730</v>
      </c>
      <c r="F30" s="10" t="s">
        <v>584</v>
      </c>
      <c r="G30" s="9" t="s">
        <v>101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33">
        <v>26</v>
      </c>
      <c r="B31" s="7">
        <v>2943</v>
      </c>
      <c r="C31" s="137">
        <f>VLOOKUP(B31,เลขปชช!B$2:J$707,6,0)</f>
        <v>1570501331607</v>
      </c>
      <c r="D31" s="151">
        <f>VLOOKUP(B31,เลขปชช!B$2:J$701,7,0)</f>
        <v>39327</v>
      </c>
      <c r="E31" s="8" t="s">
        <v>730</v>
      </c>
      <c r="F31" s="10" t="s">
        <v>585</v>
      </c>
      <c r="G31" s="9" t="s">
        <v>194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>
      <c r="A32" s="33">
        <v>27</v>
      </c>
      <c r="B32" s="7">
        <v>2952</v>
      </c>
      <c r="C32" s="137">
        <f>VLOOKUP(B32,เลขปชช!B$2:J$707,6,0)</f>
        <v>1570501331879</v>
      </c>
      <c r="D32" s="151">
        <f>VLOOKUP(B32,เลขปชช!B$2:J$701,7,0)</f>
        <v>39341</v>
      </c>
      <c r="E32" s="8" t="s">
        <v>730</v>
      </c>
      <c r="F32" s="10" t="s">
        <v>586</v>
      </c>
      <c r="G32" s="9" t="s">
        <v>69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>
      <c r="A33" s="33">
        <v>28</v>
      </c>
      <c r="B33" s="7">
        <v>2957</v>
      </c>
      <c r="C33" s="137">
        <f>VLOOKUP(B33,เลขปชช!B$2:J$707,6,0)</f>
        <v>1570501327847</v>
      </c>
      <c r="D33" s="151">
        <f>VLOOKUP(B33,เลขปชช!B$2:J$701,7,0)</f>
        <v>39069</v>
      </c>
      <c r="E33" s="8" t="s">
        <v>730</v>
      </c>
      <c r="F33" s="10" t="s">
        <v>587</v>
      </c>
      <c r="G33" s="9" t="s">
        <v>195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>
      <c r="A34" s="33">
        <v>29</v>
      </c>
      <c r="B34" s="7">
        <v>2958</v>
      </c>
      <c r="C34" s="137">
        <f>VLOOKUP(B34,เลขปชช!B$2:J$707,6,0)</f>
        <v>1104200603753</v>
      </c>
      <c r="D34" s="151">
        <f>VLOOKUP(B34,เลขปชช!B$2:J$701,7,0)</f>
        <v>39368</v>
      </c>
      <c r="E34" s="8" t="s">
        <v>730</v>
      </c>
      <c r="F34" s="10" t="s">
        <v>1615</v>
      </c>
      <c r="G34" s="9" t="s">
        <v>1616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>
      <c r="A35" s="33">
        <v>30</v>
      </c>
      <c r="B35" s="7">
        <v>2966</v>
      </c>
      <c r="C35" s="137">
        <f>VLOOKUP(B35,เลขปชช!B$2:J$707,6,0)</f>
        <v>1909803286030</v>
      </c>
      <c r="D35" s="151">
        <f>VLOOKUP(B35,เลขปชช!B$2:J$701,7,0)</f>
        <v>39476</v>
      </c>
      <c r="E35" s="8" t="s">
        <v>730</v>
      </c>
      <c r="F35" s="10" t="s">
        <v>589</v>
      </c>
      <c r="G35" s="9" t="s">
        <v>85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33">
        <v>31</v>
      </c>
      <c r="B36" s="7">
        <v>3056</v>
      </c>
      <c r="C36" s="137">
        <f>VLOOKUP(B36,เลขปชช!B$2:J$707,6,0)</f>
        <v>1570501333758</v>
      </c>
      <c r="D36" s="151">
        <f>VLOOKUP(B36,เลขปชช!B$2:J$701,7,0)</f>
        <v>39441</v>
      </c>
      <c r="E36" s="8" t="s">
        <v>730</v>
      </c>
      <c r="F36" s="10" t="s">
        <v>590</v>
      </c>
      <c r="G36" s="9" t="s">
        <v>197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>
      <c r="A37" s="33">
        <v>32</v>
      </c>
      <c r="B37" s="7">
        <v>3103</v>
      </c>
      <c r="C37" s="137">
        <f>VLOOKUP(B37,เลขปชช!B$2:J$707,6,0)</f>
        <v>1104301042323</v>
      </c>
      <c r="D37" s="151">
        <f>VLOOKUP(B37,เลขปชช!B$2:J$701,7,0)</f>
        <v>39297</v>
      </c>
      <c r="E37" s="8" t="s">
        <v>730</v>
      </c>
      <c r="F37" s="10" t="s">
        <v>478</v>
      </c>
      <c r="G37" s="9" t="s">
        <v>780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>
      <c r="A38" s="33">
        <v>33</v>
      </c>
      <c r="B38" s="7">
        <v>3183</v>
      </c>
      <c r="C38" s="137">
        <f>VLOOKUP(B38,เลขปชช!B$2:J$707,6,0)</f>
        <v>1110301467363</v>
      </c>
      <c r="D38" s="151">
        <f>VLOOKUP(B38,เลขปชช!B$2:J$701,7,0)</f>
        <v>39457</v>
      </c>
      <c r="E38" s="8" t="s">
        <v>730</v>
      </c>
      <c r="F38" s="10" t="s">
        <v>781</v>
      </c>
      <c r="G38" s="9" t="s">
        <v>360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>
      <c r="A39" s="33">
        <v>34</v>
      </c>
      <c r="B39" s="7">
        <v>3290</v>
      </c>
      <c r="C39" s="137">
        <f>VLOOKUP(B39,เลขปชช!B$2:J$707,6,0)</f>
        <v>1579901247946</v>
      </c>
      <c r="D39" s="151">
        <f>VLOOKUP(B39,เลขปชช!B$2:J$701,7,0)</f>
        <v>39304</v>
      </c>
      <c r="E39" s="8" t="s">
        <v>730</v>
      </c>
      <c r="F39" s="10" t="s">
        <v>1025</v>
      </c>
      <c r="G39" s="9" t="s">
        <v>83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</sheetData>
  <sortState ref="B6:G41">
    <sortCondition ref="E6:E41"/>
    <sortCondition ref="B6:B41"/>
  </sortState>
  <mergeCells count="5">
    <mergeCell ref="A1:U1"/>
    <mergeCell ref="A2:U2"/>
    <mergeCell ref="A3:U3"/>
    <mergeCell ref="E5:G5"/>
    <mergeCell ref="R15:U15"/>
  </mergeCells>
  <pageMargins left="0.70866141732283472" right="0.31496062992125984" top="0.39370078740157483" bottom="0.39370078740157483" header="0.31496062992125984" footer="0.31496062992125984"/>
  <pageSetup paperSize="9" scale="83" orientation="portrait" r:id="rId1"/>
  <headerFooter>
    <oddFooter>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tabColor theme="9" tint="0.39997558519241921"/>
  </sheetPr>
  <dimension ref="A1:W34"/>
  <sheetViews>
    <sheetView view="pageBreakPreview" zoomScaleSheetLayoutView="100" workbookViewId="0">
      <selection activeCell="U12" sqref="U12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9" width="3.625" style="4" customWidth="1"/>
    <col min="20" max="16384" width="9" style="4"/>
  </cols>
  <sheetData>
    <row r="1" spans="1:23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23">
      <c r="A2" s="183" t="s">
        <v>1649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3"/>
      <c r="U2" s="13"/>
      <c r="V2" s="13"/>
      <c r="W2" s="13"/>
    </row>
    <row r="3" spans="1:23">
      <c r="A3" s="183" t="str">
        <f>"ครูที่ปรึกษา  "&amp;สถิติ!P20</f>
        <v>ครูที่ปรึกษา  นายธนเทพ   ก๋าวิบูล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4"/>
      <c r="U3" s="14"/>
      <c r="V3" s="14"/>
      <c r="W3" s="14"/>
    </row>
    <row r="4" spans="1:23" ht="12" customHeight="1"/>
    <row r="5" spans="1:23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3">
      <c r="A6" s="3">
        <v>1</v>
      </c>
      <c r="B6" s="7">
        <v>2755</v>
      </c>
      <c r="C6" s="137">
        <f>VLOOKUP(B6,เลขปชช!B$2:J$707,6,0)</f>
        <v>1570501322349</v>
      </c>
      <c r="D6" s="151">
        <f>VLOOKUP(B6,เลขปชช!B$2:J$701,7,0)</f>
        <v>38692</v>
      </c>
      <c r="E6" s="8" t="s">
        <v>729</v>
      </c>
      <c r="F6" s="10" t="s">
        <v>386</v>
      </c>
      <c r="G6" s="9" t="s">
        <v>199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3">
      <c r="A7" s="3">
        <v>2</v>
      </c>
      <c r="B7" s="7">
        <v>2756</v>
      </c>
      <c r="C7" s="137">
        <f>VLOOKUP(B7,เลขปชช!B$2:J$707,6,0)</f>
        <v>1570501320729</v>
      </c>
      <c r="D7" s="151">
        <f>VLOOKUP(B7,เลขปชช!B$2:J$701,7,0)</f>
        <v>38600</v>
      </c>
      <c r="E7" s="8" t="s">
        <v>729</v>
      </c>
      <c r="F7" s="10" t="s">
        <v>591</v>
      </c>
      <c r="G7" s="9" t="s">
        <v>200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23">
      <c r="A8" s="33">
        <v>3</v>
      </c>
      <c r="B8" s="7">
        <v>2776</v>
      </c>
      <c r="C8" s="137">
        <f>VLOOKUP(B8,เลขปชช!B$2:J$707,6,0)</f>
        <v>1570501325356</v>
      </c>
      <c r="D8" s="151">
        <f>VLOOKUP(B8,เลขปชช!B$2:J$701,7,0)</f>
        <v>38884</v>
      </c>
      <c r="E8" s="8" t="s">
        <v>729</v>
      </c>
      <c r="F8" s="10" t="s">
        <v>592</v>
      </c>
      <c r="G8" s="9" t="s">
        <v>85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23">
      <c r="A9" s="33">
        <v>4</v>
      </c>
      <c r="B9" s="7">
        <v>2779</v>
      </c>
      <c r="C9" s="137">
        <f>VLOOKUP(B9,เลขปชช!B$2:J$707,6,0)</f>
        <v>1570501327073</v>
      </c>
      <c r="D9" s="151">
        <f>VLOOKUP(B9,เลขปชช!B$2:J$701,7,0)</f>
        <v>39010</v>
      </c>
      <c r="E9" s="8" t="s">
        <v>729</v>
      </c>
      <c r="F9" s="10" t="s">
        <v>593</v>
      </c>
      <c r="G9" s="9" t="s">
        <v>201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23">
      <c r="A10" s="33">
        <v>5</v>
      </c>
      <c r="B10" s="7">
        <v>2780</v>
      </c>
      <c r="C10" s="137">
        <f>VLOOKUP(B10,เลขปชช!B$2:J$707,6,0)</f>
        <v>1118400024076</v>
      </c>
      <c r="D10" s="151">
        <f>VLOOKUP(B10,เลขปชช!B$2:J$701,7,0)</f>
        <v>38912</v>
      </c>
      <c r="E10" s="8" t="s">
        <v>729</v>
      </c>
      <c r="F10" s="10" t="s">
        <v>594</v>
      </c>
      <c r="G10" s="9" t="s">
        <v>202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23">
      <c r="A11" s="33">
        <v>6</v>
      </c>
      <c r="B11" s="7">
        <v>2782</v>
      </c>
      <c r="C11" s="137">
        <f>VLOOKUP(B11,เลขปชช!B$2:J$707,6,0)</f>
        <v>1570501326018</v>
      </c>
      <c r="D11" s="151">
        <f>VLOOKUP(B11,เลขปชช!B$2:J$701,7,0)</f>
        <v>38948</v>
      </c>
      <c r="E11" s="8" t="s">
        <v>729</v>
      </c>
      <c r="F11" s="10" t="s">
        <v>595</v>
      </c>
      <c r="G11" s="9" t="s">
        <v>203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23">
      <c r="A12" s="33">
        <v>7</v>
      </c>
      <c r="B12" s="7">
        <v>2786</v>
      </c>
      <c r="C12" s="137">
        <f>VLOOKUP(B12,เลขปชช!B$2:J$707,6,0)</f>
        <v>1579901235832</v>
      </c>
      <c r="D12" s="151">
        <f>VLOOKUP(B12,เลขปชช!B$2:J$701,7,0)</f>
        <v>39219</v>
      </c>
      <c r="E12" s="8" t="s">
        <v>729</v>
      </c>
      <c r="F12" s="10" t="s">
        <v>596</v>
      </c>
      <c r="G12" s="9" t="s">
        <v>204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23">
      <c r="A13" s="33">
        <v>8</v>
      </c>
      <c r="B13" s="7">
        <v>2829</v>
      </c>
      <c r="C13" s="137">
        <f>VLOOKUP(B13,เลขปชช!B$2:J$707,6,0)</f>
        <v>1570501322462</v>
      </c>
      <c r="D13" s="151">
        <f>VLOOKUP(B13,เลขปชช!B$2:J$701,7,0)</f>
        <v>38701</v>
      </c>
      <c r="E13" s="8" t="s">
        <v>729</v>
      </c>
      <c r="F13" s="10" t="s">
        <v>427</v>
      </c>
      <c r="G13" s="9" t="s">
        <v>205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3">
      <c r="A14" s="33">
        <v>9</v>
      </c>
      <c r="B14" s="7">
        <v>2859</v>
      </c>
      <c r="C14" s="137">
        <f>VLOOKUP(B14,เลขปชช!B$2:J$707,6,0)</f>
        <v>1368400071447</v>
      </c>
      <c r="D14" s="151">
        <f>VLOOKUP(B14,เลขปชช!B$2:J$701,7,0)</f>
        <v>38984</v>
      </c>
      <c r="E14" s="8" t="s">
        <v>729</v>
      </c>
      <c r="F14" s="10" t="s">
        <v>515</v>
      </c>
      <c r="G14" s="9" t="s">
        <v>206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23">
      <c r="A15" s="33">
        <v>10</v>
      </c>
      <c r="B15" s="7">
        <v>2861</v>
      </c>
      <c r="C15" s="137">
        <f>VLOOKUP(B15,เลขปชช!B$2:J$707,6,0)</f>
        <v>1570501327634</v>
      </c>
      <c r="D15" s="151">
        <f>VLOOKUP(B15,เลขปชช!B$2:J$701,7,0)</f>
        <v>39049</v>
      </c>
      <c r="E15" s="8" t="s">
        <v>729</v>
      </c>
      <c r="F15" s="10" t="s">
        <v>597</v>
      </c>
      <c r="G15" s="9" t="s">
        <v>207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23">
      <c r="A16" s="33">
        <v>11</v>
      </c>
      <c r="B16" s="7">
        <v>2862</v>
      </c>
      <c r="C16" s="137">
        <f>VLOOKUP(B16,เลขปชช!B$2:J$707,6,0)</f>
        <v>1570501325119</v>
      </c>
      <c r="D16" s="151">
        <f>VLOOKUP(B16,เลขปชช!B$2:J$701,7,0)</f>
        <v>38866</v>
      </c>
      <c r="E16" s="8" t="s">
        <v>729</v>
      </c>
      <c r="F16" s="10" t="s">
        <v>598</v>
      </c>
      <c r="G16" s="9" t="s">
        <v>177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>
      <c r="A17" s="33">
        <v>12</v>
      </c>
      <c r="B17" s="7">
        <v>2987</v>
      </c>
      <c r="C17" s="137">
        <f>VLOOKUP(B17,เลขปชช!B$2:J$707,6,0)</f>
        <v>1570501325127</v>
      </c>
      <c r="D17" s="151">
        <f>VLOOKUP(B17,เลขปชช!B$2:J$701,7,0)</f>
        <v>38863</v>
      </c>
      <c r="E17" s="8" t="s">
        <v>729</v>
      </c>
      <c r="F17" s="10" t="s">
        <v>471</v>
      </c>
      <c r="G17" s="9" t="s">
        <v>208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>
      <c r="A18" s="33">
        <v>13</v>
      </c>
      <c r="B18" s="7">
        <v>2991</v>
      </c>
      <c r="C18" s="137">
        <f>VLOOKUP(B18,เลขปชช!B$2:J$707,6,0)</f>
        <v>1129901975074</v>
      </c>
      <c r="D18" s="151">
        <f>VLOOKUP(B18,เลขปชช!B$2:J$701,7,0)</f>
        <v>38879</v>
      </c>
      <c r="E18" s="8" t="s">
        <v>729</v>
      </c>
      <c r="F18" s="10" t="s">
        <v>599</v>
      </c>
      <c r="G18" s="9" t="s">
        <v>209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>
      <c r="A19" s="33">
        <v>14</v>
      </c>
      <c r="B19" s="7">
        <v>2993</v>
      </c>
      <c r="C19" s="137">
        <f>VLOOKUP(B19,เลขปชช!B$2:J$707,6,0)</f>
        <v>1570501325267</v>
      </c>
      <c r="D19" s="151">
        <f>VLOOKUP(B19,เลขปชช!B$2:J$701,7,0)</f>
        <v>38884</v>
      </c>
      <c r="E19" s="8" t="s">
        <v>729</v>
      </c>
      <c r="F19" s="10" t="s">
        <v>600</v>
      </c>
      <c r="G19" s="9" t="s">
        <v>210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>
      <c r="A20" s="33">
        <v>15</v>
      </c>
      <c r="B20" s="7">
        <v>3095</v>
      </c>
      <c r="C20" s="137">
        <f>VLOOKUP(B20,เลขปชช!B$2:J$707,6,0)</f>
        <v>1570501329742</v>
      </c>
      <c r="D20" s="151">
        <f>VLOOKUP(B20,เลขปชช!B$2:J$701,7,0)</f>
        <v>39207</v>
      </c>
      <c r="E20" s="8" t="s">
        <v>729</v>
      </c>
      <c r="F20" s="10" t="s">
        <v>601</v>
      </c>
      <c r="G20" s="9" t="s">
        <v>177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>
      <c r="A21" s="33">
        <v>16</v>
      </c>
      <c r="B21" s="7">
        <v>3283</v>
      </c>
      <c r="C21" s="137">
        <f>VLOOKUP(B21,เลขปชช!B$2:J$707,6,0)</f>
        <v>1570501325984</v>
      </c>
      <c r="D21" s="151">
        <f>VLOOKUP(B21,เลขปชช!B$2:J$701,7,0)</f>
        <v>38951</v>
      </c>
      <c r="E21" s="8" t="s">
        <v>729</v>
      </c>
      <c r="F21" s="10" t="s">
        <v>602</v>
      </c>
      <c r="G21" s="9" t="s">
        <v>211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>
      <c r="A22" s="33">
        <v>17</v>
      </c>
      <c r="B22" s="7">
        <v>3284</v>
      </c>
      <c r="C22" s="137">
        <f>VLOOKUP(B22,เลขปชช!B$2:J$707,6,0)</f>
        <v>1570501325097</v>
      </c>
      <c r="D22" s="151">
        <f>VLOOKUP(B22,เลขปชช!B$2:J$701,7,0)</f>
        <v>38864</v>
      </c>
      <c r="E22" s="8" t="s">
        <v>729</v>
      </c>
      <c r="F22" s="10" t="s">
        <v>603</v>
      </c>
      <c r="G22" s="9" t="s">
        <v>212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>
      <c r="A23" s="33">
        <v>18</v>
      </c>
      <c r="B23" s="7">
        <v>3407</v>
      </c>
      <c r="C23" s="137">
        <f>VLOOKUP(B23,เลขปชช!B$2:J$707,6,0)</f>
        <v>1101402353551</v>
      </c>
      <c r="D23" s="151">
        <f>VLOOKUP(B23,เลขปชช!B$2:J$701,7,0)</f>
        <v>39144</v>
      </c>
      <c r="E23" s="8" t="s">
        <v>729</v>
      </c>
      <c r="F23" s="10" t="s">
        <v>604</v>
      </c>
      <c r="G23" s="9" t="s">
        <v>213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>
      <c r="A24" s="33">
        <v>19</v>
      </c>
      <c r="B24" s="7">
        <v>3442</v>
      </c>
      <c r="C24" s="137">
        <f>VLOOKUP(B24,เลขปชช!B$2:J$707,6,0)</f>
        <v>1570501327456</v>
      </c>
      <c r="D24" s="151">
        <f>VLOOKUP(B24,เลขปชช!B$2:J$701,7,0)</f>
        <v>39038</v>
      </c>
      <c r="E24" s="8" t="s">
        <v>729</v>
      </c>
      <c r="F24" s="10" t="s">
        <v>605</v>
      </c>
      <c r="G24" s="9" t="s">
        <v>1255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>
      <c r="A25" s="33">
        <v>20</v>
      </c>
      <c r="B25" s="7">
        <v>3443</v>
      </c>
      <c r="C25" s="137">
        <f>VLOOKUP(B25,เลขปชช!B$2:J$707,6,0)</f>
        <v>1570501331453</v>
      </c>
      <c r="D25" s="151">
        <f>VLOOKUP(B25,เลขปชช!B$2:J$701,7,0)</f>
        <v>39320</v>
      </c>
      <c r="E25" s="8" t="s">
        <v>729</v>
      </c>
      <c r="F25" s="10" t="s">
        <v>606</v>
      </c>
      <c r="G25" s="9" t="s">
        <v>214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>
      <c r="A26" s="33">
        <v>21</v>
      </c>
      <c r="B26" s="7">
        <v>3559</v>
      </c>
      <c r="C26" s="137">
        <f>VLOOKUP(B26,เลขปชช!B$2:J$707,6,0)</f>
        <v>1570501328282</v>
      </c>
      <c r="D26" s="151">
        <f>VLOOKUP(B26,เลขปชช!B$2:J$701,7,0)</f>
        <v>39101</v>
      </c>
      <c r="E26" s="8" t="s">
        <v>729</v>
      </c>
      <c r="F26" s="10" t="s">
        <v>1053</v>
      </c>
      <c r="G26" s="9" t="s">
        <v>1052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>
      <c r="A27" s="33">
        <v>22</v>
      </c>
      <c r="B27" s="7">
        <v>3580</v>
      </c>
      <c r="C27" s="137">
        <f>VLOOKUP(B27,เลขปชช!B$2:J$707,6,0)</f>
        <v>1509966535091</v>
      </c>
      <c r="D27" s="151">
        <f>VLOOKUP(B27,เลขปชช!B$2:J$701,7,0)</f>
        <v>39004</v>
      </c>
      <c r="E27" s="35" t="s">
        <v>729</v>
      </c>
      <c r="F27" s="10" t="s">
        <v>1063</v>
      </c>
      <c r="G27" s="9" t="s">
        <v>1153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>
      <c r="A28" s="33">
        <v>23</v>
      </c>
      <c r="B28" s="7">
        <v>2763</v>
      </c>
      <c r="C28" s="137">
        <f>VLOOKUP(B28,เลขปชช!B$2:J$707,6,0)</f>
        <v>1570501318635</v>
      </c>
      <c r="D28" s="151">
        <f>VLOOKUP(B28,เลขปชช!B$2:J$701,7,0)</f>
        <v>38493</v>
      </c>
      <c r="E28" s="8" t="s">
        <v>730</v>
      </c>
      <c r="F28" s="10" t="s">
        <v>607</v>
      </c>
      <c r="G28" s="9" t="s">
        <v>1606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>
      <c r="A29" s="33">
        <v>24</v>
      </c>
      <c r="B29" s="7">
        <v>2863</v>
      </c>
      <c r="C29" s="137">
        <f>VLOOKUP(B29,เลขปชช!B$2:J$707,6,0)</f>
        <v>1570501328878</v>
      </c>
      <c r="D29" s="151">
        <f>VLOOKUP(B29,เลขปชช!B$2:J$701,7,0)</f>
        <v>39140</v>
      </c>
      <c r="E29" s="8" t="s">
        <v>730</v>
      </c>
      <c r="F29" s="10" t="s">
        <v>608</v>
      </c>
      <c r="G29" s="9" t="s">
        <v>215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>
      <c r="A30" s="33">
        <v>25</v>
      </c>
      <c r="B30" s="7">
        <v>3045</v>
      </c>
      <c r="C30" s="137">
        <f>VLOOKUP(B30,เลขปชช!B$2:J$707,6,0)</f>
        <v>1579901189091</v>
      </c>
      <c r="D30" s="151">
        <f>VLOOKUP(B30,เลขปชช!B$2:J$701,7,0)</f>
        <v>38912</v>
      </c>
      <c r="E30" s="8" t="s">
        <v>730</v>
      </c>
      <c r="F30" s="10" t="s">
        <v>609</v>
      </c>
      <c r="G30" s="9" t="s">
        <v>216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>
      <c r="A31" s="33">
        <v>26</v>
      </c>
      <c r="B31" s="7">
        <v>3282</v>
      </c>
      <c r="C31" s="137">
        <f>VLOOKUP(B31,เลขปชช!B$2:J$707,6,0)</f>
        <v>1509966528362</v>
      </c>
      <c r="D31" s="151">
        <f>VLOOKUP(B31,เลขปชช!B$2:J$701,7,0)</f>
        <v>38975</v>
      </c>
      <c r="E31" s="8" t="s">
        <v>730</v>
      </c>
      <c r="F31" s="10" t="s">
        <v>449</v>
      </c>
      <c r="G31" s="9" t="s">
        <v>217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>
      <c r="A32" s="33">
        <v>27</v>
      </c>
      <c r="B32" s="7">
        <v>3444</v>
      </c>
      <c r="C32" s="137">
        <f>VLOOKUP(B32,เลขปชช!B$2:J$707,6,0)</f>
        <v>1570501327359</v>
      </c>
      <c r="D32" s="151">
        <f>VLOOKUP(B32,เลขปชช!B$2:J$701,7,0)</f>
        <v>39032</v>
      </c>
      <c r="E32" s="8" t="s">
        <v>730</v>
      </c>
      <c r="F32" s="10" t="s">
        <v>610</v>
      </c>
      <c r="G32" s="9" t="s">
        <v>218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>
      <c r="A33" s="33">
        <v>28</v>
      </c>
      <c r="B33" s="7">
        <v>3445</v>
      </c>
      <c r="C33" s="137">
        <f>VLOOKUP(B33,เลขปชช!B$2:J$707,6,0)</f>
        <v>1570501325844</v>
      </c>
      <c r="D33" s="151">
        <f>VLOOKUP(B33,เลขปชช!B$2:J$701,7,0)</f>
        <v>38936</v>
      </c>
      <c r="E33" s="8" t="s">
        <v>730</v>
      </c>
      <c r="F33" s="10" t="s">
        <v>611</v>
      </c>
      <c r="G33" s="9" t="s">
        <v>145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>
      <c r="A34" s="33">
        <v>29</v>
      </c>
      <c r="B34" s="7">
        <v>3446</v>
      </c>
      <c r="C34" s="137">
        <f>VLOOKUP(B34,เลขปชช!B$2:J$707,6,0)</f>
        <v>1579901217290</v>
      </c>
      <c r="D34" s="151">
        <f>VLOOKUP(B34,เลขปชช!B$2:J$701,7,0)</f>
        <v>39092</v>
      </c>
      <c r="E34" s="35" t="s">
        <v>730</v>
      </c>
      <c r="F34" s="10" t="s">
        <v>612</v>
      </c>
      <c r="G34" s="9" t="s">
        <v>219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</sheetData>
  <sortState ref="B6:G34">
    <sortCondition ref="E6:E34"/>
    <sortCondition ref="B6:B34"/>
    <sortCondition ref="F6:F34"/>
  </sortState>
  <mergeCells count="4">
    <mergeCell ref="A1:S1"/>
    <mergeCell ref="A2:S2"/>
    <mergeCell ref="E5:G5"/>
    <mergeCell ref="A3:S3"/>
  </mergeCells>
  <pageMargins left="0.70866141732283472" right="0.31496062992125984" top="0.39370078740157483" bottom="0.39370078740157483" header="0.31496062992125984" footer="0.31496062992125984"/>
  <pageSetup paperSize="9" scale="93" orientation="portrait" r:id="rId1"/>
  <headerFooter>
    <oddFooter>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tabColor theme="9" tint="0.39997558519241921"/>
  </sheetPr>
  <dimension ref="A1:U31"/>
  <sheetViews>
    <sheetView view="pageBreakPreview" zoomScaleSheetLayoutView="100" workbookViewId="0">
      <selection activeCell="B6" sqref="B6:G31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6384" width="9" style="4"/>
  </cols>
  <sheetData>
    <row r="1" spans="1:21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21">
      <c r="A2" s="183" t="s">
        <v>1650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3"/>
      <c r="S2" s="13"/>
      <c r="T2" s="13"/>
      <c r="U2" s="13"/>
    </row>
    <row r="3" spans="1:21">
      <c r="A3" s="183" t="str">
        <f>"ครูที่ปรึกษา  "&amp;สถิติ!P21</f>
        <v>ครูที่ปรึกษา  นางบังอร   ศุภเกียรติบัญชร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4"/>
      <c r="S3" s="14"/>
      <c r="T3" s="14"/>
      <c r="U3" s="14"/>
    </row>
    <row r="4" spans="1:21" ht="12" customHeight="1"/>
    <row r="5" spans="1:21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1">
      <c r="A6" s="3">
        <v>1</v>
      </c>
      <c r="B6" s="7">
        <v>2735</v>
      </c>
      <c r="C6" s="137">
        <f>VLOOKUP(B6,เลขปชช!B$2:J$707,6,0)</f>
        <v>1570501323841</v>
      </c>
      <c r="D6" s="151">
        <f>VLOOKUP(B6,เลขปชช!B$2:J$701,7,0)</f>
        <v>38783</v>
      </c>
      <c r="E6" s="8" t="s">
        <v>729</v>
      </c>
      <c r="F6" s="10" t="s">
        <v>628</v>
      </c>
      <c r="G6" s="9" t="s">
        <v>236</v>
      </c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1">
      <c r="A7" s="3">
        <v>2</v>
      </c>
      <c r="B7" s="7">
        <v>2759</v>
      </c>
      <c r="C7" s="137">
        <f>VLOOKUP(B7,เลขปชช!B$2:J$707,6,0)</f>
        <v>1579901174523</v>
      </c>
      <c r="D7" s="151">
        <f>VLOOKUP(B7,เลขปชช!B$2:J$701,7,0)</f>
        <v>38804</v>
      </c>
      <c r="E7" s="8" t="s">
        <v>729</v>
      </c>
      <c r="F7" s="10" t="s">
        <v>613</v>
      </c>
      <c r="G7" s="9" t="s">
        <v>221</v>
      </c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21">
      <c r="A8" s="33">
        <v>3</v>
      </c>
      <c r="B8" s="7">
        <v>2777</v>
      </c>
      <c r="C8" s="137">
        <f>VLOOKUP(B8,เลขปชช!B$2:J$707,6,0)</f>
        <v>1849901846791</v>
      </c>
      <c r="D8" s="151">
        <f>VLOOKUP(B8,เลขปชช!B$2:J$701,7,0)</f>
        <v>38973</v>
      </c>
      <c r="E8" s="8" t="s">
        <v>729</v>
      </c>
      <c r="F8" s="10" t="s">
        <v>614</v>
      </c>
      <c r="G8" s="9" t="s">
        <v>222</v>
      </c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21">
      <c r="A9" s="33">
        <v>4</v>
      </c>
      <c r="B9" s="7">
        <v>2778</v>
      </c>
      <c r="C9" s="137">
        <f>VLOOKUP(B9,เลขปชช!B$2:J$707,6,0)</f>
        <v>1570501328703</v>
      </c>
      <c r="D9" s="151">
        <f>VLOOKUP(B9,เลขปชช!B$2:J$701,7,0)</f>
        <v>39127</v>
      </c>
      <c r="E9" s="8" t="s">
        <v>729</v>
      </c>
      <c r="F9" s="10" t="s">
        <v>597</v>
      </c>
      <c r="G9" s="9" t="s">
        <v>223</v>
      </c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1">
      <c r="A10" s="33">
        <v>5</v>
      </c>
      <c r="B10" s="7">
        <v>2785</v>
      </c>
      <c r="C10" s="137">
        <f>VLOOKUP(B10,เลขปชช!B$2:J$707,6,0)</f>
        <v>1129901982739</v>
      </c>
      <c r="D10" s="151">
        <f>VLOOKUP(B10,เลขปชช!B$2:J$701,7,0)</f>
        <v>38930</v>
      </c>
      <c r="E10" s="8" t="s">
        <v>729</v>
      </c>
      <c r="F10" s="10" t="s">
        <v>486</v>
      </c>
      <c r="G10" s="9" t="s">
        <v>224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21">
      <c r="A11" s="33">
        <v>6</v>
      </c>
      <c r="B11" s="7">
        <v>2866</v>
      </c>
      <c r="C11" s="137">
        <f>VLOOKUP(B11,เลขปชช!B$2:J$707,6,0)</f>
        <v>1570501327286</v>
      </c>
      <c r="D11" s="151">
        <f>VLOOKUP(B11,เลขปชช!B$2:J$701,7,0)</f>
        <v>39028</v>
      </c>
      <c r="E11" s="8" t="s">
        <v>729</v>
      </c>
      <c r="F11" s="10" t="s">
        <v>615</v>
      </c>
      <c r="G11" s="9" t="s">
        <v>225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21">
      <c r="A12" s="33">
        <v>7</v>
      </c>
      <c r="B12" s="7">
        <v>2867</v>
      </c>
      <c r="C12" s="137">
        <f>VLOOKUP(B12,เลขปชช!B$2:J$707,6,0)</f>
        <v>5570501056374</v>
      </c>
      <c r="D12" s="151">
        <f>VLOOKUP(B12,เลขปชช!B$2:J$701,7,0)</f>
        <v>38979</v>
      </c>
      <c r="E12" s="8" t="s">
        <v>729</v>
      </c>
      <c r="F12" s="10" t="s">
        <v>616</v>
      </c>
      <c r="G12" s="9" t="s">
        <v>226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21">
      <c r="A13" s="33">
        <v>8</v>
      </c>
      <c r="B13" s="7">
        <v>2869</v>
      </c>
      <c r="C13" s="137">
        <f>VLOOKUP(B13,เลขปชช!B$2:J$707,6,0)</f>
        <v>1510101512337</v>
      </c>
      <c r="D13" s="151">
        <f>VLOOKUP(B13,เลขปชช!B$2:J$701,7,0)</f>
        <v>39206</v>
      </c>
      <c r="E13" s="8" t="s">
        <v>729</v>
      </c>
      <c r="F13" s="10" t="s">
        <v>617</v>
      </c>
      <c r="G13" s="9" t="s">
        <v>227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1">
      <c r="A14" s="33">
        <v>9</v>
      </c>
      <c r="B14" s="7">
        <v>2872</v>
      </c>
      <c r="C14" s="137">
        <f>VLOOKUP(B14,เลขปชช!B$2:J$707,6,0)</f>
        <v>1570501327065</v>
      </c>
      <c r="D14" s="151">
        <f>VLOOKUP(B14,เลขปชช!B$2:J$701,7,0)</f>
        <v>39012</v>
      </c>
      <c r="E14" s="8" t="s">
        <v>729</v>
      </c>
      <c r="F14" s="10" t="s">
        <v>618</v>
      </c>
      <c r="G14" s="9" t="s">
        <v>103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1">
      <c r="A15" s="33">
        <v>10</v>
      </c>
      <c r="B15" s="7">
        <v>2873</v>
      </c>
      <c r="C15" s="137">
        <f>VLOOKUP(B15,เลขปชช!B$2:J$707,6,0)</f>
        <v>1570501325071</v>
      </c>
      <c r="D15" s="151">
        <f>VLOOKUP(B15,เลขปชช!B$2:J$701,7,0)</f>
        <v>38866</v>
      </c>
      <c r="E15" s="8" t="s">
        <v>729</v>
      </c>
      <c r="F15" s="10" t="s">
        <v>619</v>
      </c>
      <c r="G15" s="9" t="s">
        <v>228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1">
      <c r="A16" s="33">
        <v>11</v>
      </c>
      <c r="B16" s="7">
        <v>2994</v>
      </c>
      <c r="C16" s="137">
        <f>VLOOKUP(B16,เลขปชช!B$2:J$707,6,0)</f>
        <v>1579901199003</v>
      </c>
      <c r="D16" s="151">
        <f>VLOOKUP(B16,เลขปชช!B$2:J$701,7,0)</f>
        <v>38978</v>
      </c>
      <c r="E16" s="8" t="s">
        <v>729</v>
      </c>
      <c r="F16" s="10" t="s">
        <v>620</v>
      </c>
      <c r="G16" s="9" t="s">
        <v>229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A17" s="33">
        <v>12</v>
      </c>
      <c r="B17" s="7">
        <v>2996</v>
      </c>
      <c r="C17" s="137">
        <f>VLOOKUP(B17,เลขปชช!B$2:J$707,6,0)</f>
        <v>1229901154495</v>
      </c>
      <c r="D17" s="151">
        <f>VLOOKUP(B17,เลขปชช!B$2:J$701,7,0)</f>
        <v>38812</v>
      </c>
      <c r="E17" s="8" t="s">
        <v>729</v>
      </c>
      <c r="F17" s="10" t="s">
        <v>621</v>
      </c>
      <c r="G17" s="9" t="s">
        <v>230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>
      <c r="A18" s="33">
        <v>13</v>
      </c>
      <c r="B18" s="7">
        <v>3089</v>
      </c>
      <c r="C18" s="137">
        <f>VLOOKUP(B18,เลขปชช!B$2:J$707,6,0)</f>
        <v>1579901219501</v>
      </c>
      <c r="D18" s="151">
        <f>VLOOKUP(B18,เลขปชช!B$2:J$701,7,0)</f>
        <v>39108</v>
      </c>
      <c r="E18" s="8" t="s">
        <v>729</v>
      </c>
      <c r="F18" s="10" t="s">
        <v>622</v>
      </c>
      <c r="G18" s="9" t="s">
        <v>231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>
      <c r="A19" s="33">
        <v>14</v>
      </c>
      <c r="B19" s="7">
        <v>3090</v>
      </c>
      <c r="C19" s="137">
        <f>VLOOKUP(B19,เลขปชช!B$2:J$707,6,0)</f>
        <v>1570501328380</v>
      </c>
      <c r="D19" s="151">
        <f>VLOOKUP(B19,เลขปชช!B$2:J$701,7,0)</f>
        <v>39105</v>
      </c>
      <c r="E19" s="8" t="s">
        <v>729</v>
      </c>
      <c r="F19" s="10" t="s">
        <v>623</v>
      </c>
      <c r="G19" s="9" t="s">
        <v>232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>
      <c r="A20" s="33">
        <v>15</v>
      </c>
      <c r="B20" s="7">
        <v>3091</v>
      </c>
      <c r="C20" s="137">
        <f>VLOOKUP(B20,เลขปชช!B$2:J$707,6,0)</f>
        <v>1570501328541</v>
      </c>
      <c r="D20" s="151">
        <f>VLOOKUP(B20,เลขปชช!B$2:J$701,7,0)</f>
        <v>39120</v>
      </c>
      <c r="E20" s="8" t="s">
        <v>729</v>
      </c>
      <c r="F20" s="10" t="s">
        <v>624</v>
      </c>
      <c r="G20" s="9" t="s">
        <v>233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>
      <c r="A21" s="33">
        <v>16</v>
      </c>
      <c r="B21" s="7">
        <v>3092</v>
      </c>
      <c r="C21" s="137">
        <f>VLOOKUP(B21,เลขปชช!B$2:J$707,6,0)</f>
        <v>1579901212433</v>
      </c>
      <c r="D21" s="151">
        <f>VLOOKUP(B21,เลขปชช!B$2:J$701,7,0)</f>
        <v>39059</v>
      </c>
      <c r="E21" s="8" t="s">
        <v>729</v>
      </c>
      <c r="F21" s="10" t="s">
        <v>625</v>
      </c>
      <c r="G21" s="9" t="s">
        <v>64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>
      <c r="A22" s="33">
        <v>17</v>
      </c>
      <c r="B22" s="7">
        <v>3145</v>
      </c>
      <c r="C22" s="137">
        <f>VLOOKUP(B22,เลขปชช!B$2:J$707,6,0)</f>
        <v>1570501329203</v>
      </c>
      <c r="D22" s="151">
        <f>VLOOKUP(B22,เลขปชช!B$2:J$701,7,0)</f>
        <v>39162</v>
      </c>
      <c r="E22" s="8" t="s">
        <v>729</v>
      </c>
      <c r="F22" s="10" t="s">
        <v>626</v>
      </c>
      <c r="G22" s="9" t="s">
        <v>234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>
      <c r="A23" s="33">
        <v>18</v>
      </c>
      <c r="B23" s="7">
        <v>3266</v>
      </c>
      <c r="C23" s="137">
        <f>VLOOKUP(B23,เลขปชช!B$2:J$707,6,0)</f>
        <v>1570501329238</v>
      </c>
      <c r="D23" s="151">
        <f>VLOOKUP(B23,เลขปชช!B$2:J$701,7,0)</f>
        <v>39161</v>
      </c>
      <c r="E23" s="8" t="s">
        <v>729</v>
      </c>
      <c r="F23" s="10" t="s">
        <v>627</v>
      </c>
      <c r="G23" s="9" t="s">
        <v>235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>
      <c r="A24" s="33">
        <v>19</v>
      </c>
      <c r="B24" s="7">
        <v>3448</v>
      </c>
      <c r="C24" s="137">
        <f>VLOOKUP(B24,เลขปชช!B$2:J$707,6,0)</f>
        <v>1209000317432</v>
      </c>
      <c r="D24" s="151">
        <f>VLOOKUP(B24,เลขปชช!B$2:J$701,7,0)</f>
        <v>39176</v>
      </c>
      <c r="E24" s="8" t="s">
        <v>729</v>
      </c>
      <c r="F24" s="10" t="s">
        <v>629</v>
      </c>
      <c r="G24" s="9" t="s">
        <v>103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>
      <c r="A25" s="167">
        <v>20</v>
      </c>
      <c r="B25" s="169">
        <v>3449</v>
      </c>
      <c r="C25" s="177">
        <f>VLOOKUP(B25,เลขปชช!B$2:J$707,6,0)</f>
        <v>1349901464167</v>
      </c>
      <c r="D25" s="178">
        <f>VLOOKUP(B25,เลขปชช!B$2:J$701,7,0)</f>
        <v>39082</v>
      </c>
      <c r="E25" s="165"/>
      <c r="F25" s="166" t="s">
        <v>630</v>
      </c>
      <c r="G25" s="170" t="s">
        <v>237</v>
      </c>
      <c r="H25" s="168"/>
      <c r="I25" s="168"/>
      <c r="J25" s="168"/>
      <c r="K25" s="168"/>
      <c r="L25" s="168"/>
      <c r="M25" s="168"/>
      <c r="N25" s="194" t="s">
        <v>1626</v>
      </c>
      <c r="O25" s="195"/>
      <c r="P25" s="195"/>
      <c r="Q25" s="196"/>
    </row>
    <row r="26" spans="1:17">
      <c r="A26" s="33">
        <v>21</v>
      </c>
      <c r="B26" s="7">
        <v>2745</v>
      </c>
      <c r="C26" s="137">
        <f>VLOOKUP(B26,เลขปชช!B$2:J$707,6,0)</f>
        <v>1570501323663</v>
      </c>
      <c r="D26" s="151">
        <f>VLOOKUP(B26,เลขปชช!B$2:J$701,7,0)</f>
        <v>38764</v>
      </c>
      <c r="E26" s="8" t="s">
        <v>730</v>
      </c>
      <c r="F26" s="10" t="s">
        <v>631</v>
      </c>
      <c r="G26" s="9" t="s">
        <v>238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>
      <c r="A27" s="33">
        <v>22</v>
      </c>
      <c r="B27" s="7">
        <v>2790</v>
      </c>
      <c r="C27" s="137">
        <f>VLOOKUP(B27,เลขปชช!B$2:J$707,6,0)</f>
        <v>1570501329432</v>
      </c>
      <c r="D27" s="151">
        <f>VLOOKUP(B27,เลขปชช!B$2:J$701,7,0)</f>
        <v>39187</v>
      </c>
      <c r="E27" s="8" t="s">
        <v>730</v>
      </c>
      <c r="F27" s="10" t="s">
        <v>468</v>
      </c>
      <c r="G27" s="9" t="s">
        <v>239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>
      <c r="A28" s="33">
        <v>23</v>
      </c>
      <c r="B28" s="7">
        <v>2793</v>
      </c>
      <c r="C28" s="137">
        <f>VLOOKUP(B28,เลขปชช!B$2:J$707,6,0)</f>
        <v>1579901232949</v>
      </c>
      <c r="D28" s="151">
        <f>VLOOKUP(B28,เลขปชช!B$2:J$701,7,0)</f>
        <v>39200</v>
      </c>
      <c r="E28" s="8" t="s">
        <v>730</v>
      </c>
      <c r="F28" s="10" t="s">
        <v>632</v>
      </c>
      <c r="G28" s="9" t="s">
        <v>240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>
      <c r="A29" s="33">
        <v>24</v>
      </c>
      <c r="B29" s="7">
        <v>2992</v>
      </c>
      <c r="C29" s="137">
        <f>VLOOKUP(B29,เลขปชช!B$2:J$707,6,0)</f>
        <v>1849300082907</v>
      </c>
      <c r="D29" s="151">
        <f>VLOOKUP(B29,เลขปชช!B$2:J$701,7,0)</f>
        <v>39200</v>
      </c>
      <c r="E29" s="8" t="s">
        <v>730</v>
      </c>
      <c r="F29" s="10" t="s">
        <v>634</v>
      </c>
      <c r="G29" s="9" t="s">
        <v>242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>
      <c r="A30" s="33">
        <v>25</v>
      </c>
      <c r="B30" s="7">
        <v>3273</v>
      </c>
      <c r="C30" s="137">
        <f>VLOOKUP(B30,เลขปชช!B$2:J$707,6,0)</f>
        <v>1570501328266</v>
      </c>
      <c r="D30" s="151">
        <f>VLOOKUP(B30,เลขปชช!B$2:J$701,7,0)</f>
        <v>39102</v>
      </c>
      <c r="E30" s="8" t="s">
        <v>730</v>
      </c>
      <c r="F30" s="10" t="s">
        <v>635</v>
      </c>
      <c r="G30" s="9" t="s">
        <v>150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>
      <c r="A31" s="33">
        <v>26</v>
      </c>
      <c r="B31" s="7">
        <v>3450</v>
      </c>
      <c r="C31" s="137">
        <f>VLOOKUP(B31,เลขปชช!B$2:J$707,6,0)</f>
        <v>1579901217303</v>
      </c>
      <c r="D31" s="151">
        <f>VLOOKUP(B31,เลขปชช!B$2:J$701,7,0)</f>
        <v>39092</v>
      </c>
      <c r="E31" s="8" t="s">
        <v>730</v>
      </c>
      <c r="F31" s="10" t="s">
        <v>636</v>
      </c>
      <c r="G31" s="9" t="s">
        <v>219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</row>
  </sheetData>
  <sortState ref="B2:G30">
    <sortCondition ref="E2:E30"/>
    <sortCondition ref="B2:B30"/>
  </sortState>
  <mergeCells count="5">
    <mergeCell ref="N25:Q25"/>
    <mergeCell ref="A1:Q1"/>
    <mergeCell ref="A2:Q2"/>
    <mergeCell ref="E5:G5"/>
    <mergeCell ref="A3:Q3"/>
  </mergeCells>
  <pageMargins left="0.69" right="0.39370078740157483" top="0.35433070866141736" bottom="0.27559055118110237" header="0.31496062992125984" footer="0.31496062992125984"/>
  <pageSetup paperSize="9" orientation="portrait" r:id="rId1"/>
  <headerFooter>
    <oddFooter>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tabColor theme="9" tint="0.39997558519241921"/>
  </sheetPr>
  <dimension ref="A1:Z38"/>
  <sheetViews>
    <sheetView view="pageBreakPreview" zoomScale="115" zoomScaleSheetLayoutView="115" workbookViewId="0">
      <selection activeCell="G38" sqref="B6:G38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1" width="3.625" style="4" customWidth="1"/>
    <col min="22" max="16384" width="9" style="4"/>
  </cols>
  <sheetData>
    <row r="1" spans="1:26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6">
      <c r="A2" s="183" t="s">
        <v>1651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3"/>
      <c r="W2" s="13"/>
      <c r="X2" s="13"/>
      <c r="Y2" s="13"/>
      <c r="Z2" s="13"/>
    </row>
    <row r="3" spans="1:26">
      <c r="A3" s="183" t="str">
        <f>"ครูที่ปรึกษา  "&amp;สถิติ!P22</f>
        <v>ครูที่ปรึกษา  นายตรัยธวัช   อุดเอ้ย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2"/>
      <c r="W3" s="14"/>
      <c r="X3" s="14"/>
      <c r="Y3" s="14"/>
      <c r="Z3" s="14"/>
    </row>
    <row r="4" spans="1:26" ht="12" customHeight="1"/>
    <row r="5" spans="1:26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6">
      <c r="A6" s="3">
        <v>1</v>
      </c>
      <c r="B6" s="7">
        <v>2732</v>
      </c>
      <c r="C6" s="137">
        <f>VLOOKUP(B6,เลขปชช!B$2:J$707,6,0)</f>
        <v>1139300022188</v>
      </c>
      <c r="D6" s="151">
        <f>VLOOKUP(B6,เลขปชช!B$2:J$701,7,0)</f>
        <v>38777</v>
      </c>
      <c r="E6" s="8" t="s">
        <v>729</v>
      </c>
      <c r="F6" s="10" t="s">
        <v>1383</v>
      </c>
      <c r="G6" s="9" t="s">
        <v>244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>
      <c r="A7" s="3">
        <v>2</v>
      </c>
      <c r="B7" s="7">
        <v>2734</v>
      </c>
      <c r="C7" s="137">
        <f>VLOOKUP(B7,เลขปชช!B$2:J$707,6,0)</f>
        <v>1209000226691</v>
      </c>
      <c r="D7" s="151">
        <f>VLOOKUP(B7,เลขปชช!B$2:J$701,7,0)</f>
        <v>38641</v>
      </c>
      <c r="E7" s="8" t="s">
        <v>729</v>
      </c>
      <c r="F7" s="10" t="s">
        <v>640</v>
      </c>
      <c r="G7" s="9" t="s">
        <v>264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6">
      <c r="A8" s="33">
        <v>3</v>
      </c>
      <c r="B8" s="7">
        <v>2760</v>
      </c>
      <c r="C8" s="137">
        <f>VLOOKUP(B8,เลขปชช!B$2:J$707,6,0)</f>
        <v>1579901179681</v>
      </c>
      <c r="D8" s="151">
        <f>VLOOKUP(B8,เลขปชช!B$2:J$701,7,0)</f>
        <v>38840</v>
      </c>
      <c r="E8" s="8" t="s">
        <v>729</v>
      </c>
      <c r="F8" s="10" t="s">
        <v>641</v>
      </c>
      <c r="G8" s="9" t="s">
        <v>266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6">
      <c r="A9" s="33">
        <v>4</v>
      </c>
      <c r="B9" s="7">
        <v>2761</v>
      </c>
      <c r="C9" s="137">
        <f>VLOOKUP(B9,เลขปชช!B$2:J$707,6,0)</f>
        <v>1570501320052</v>
      </c>
      <c r="D9" s="151">
        <f>VLOOKUP(B9,เลขปชช!B$2:J$701,7,0)</f>
        <v>38581</v>
      </c>
      <c r="E9" s="8" t="s">
        <v>729</v>
      </c>
      <c r="F9" s="10" t="s">
        <v>1394</v>
      </c>
      <c r="G9" s="9" t="s">
        <v>267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6">
      <c r="A10" s="33">
        <v>5</v>
      </c>
      <c r="B10" s="7">
        <v>2825</v>
      </c>
      <c r="C10" s="137">
        <f>VLOOKUP(B10,เลขปชช!B$2:J$707,6,0)</f>
        <v>1570501319003</v>
      </c>
      <c r="D10" s="151">
        <f>VLOOKUP(B10,เลขปชช!B$2:J$701,7,0)</f>
        <v>38515</v>
      </c>
      <c r="E10" s="8" t="s">
        <v>729</v>
      </c>
      <c r="F10" s="10" t="s">
        <v>1397</v>
      </c>
      <c r="G10" s="9" t="s">
        <v>268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6">
      <c r="A11" s="33">
        <v>6</v>
      </c>
      <c r="B11" s="7">
        <v>2826</v>
      </c>
      <c r="C11" s="137">
        <f>VLOOKUP(B11,เลขปชช!B$2:J$707,6,0)</f>
        <v>1570501319101</v>
      </c>
      <c r="D11" s="151">
        <f>VLOOKUP(B11,เลขปชช!B$2:J$701,7,0)</f>
        <v>38517</v>
      </c>
      <c r="E11" s="8" t="s">
        <v>729</v>
      </c>
      <c r="F11" s="10" t="s">
        <v>1398</v>
      </c>
      <c r="G11" s="9" t="s">
        <v>171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6">
      <c r="A12" s="33">
        <v>7</v>
      </c>
      <c r="B12" s="7">
        <v>2830</v>
      </c>
      <c r="C12" s="137">
        <f>VLOOKUP(B12,เลขปชช!B$2:J$707,6,0)</f>
        <v>1209000221125</v>
      </c>
      <c r="D12" s="151">
        <f>VLOOKUP(B12,เลขปชช!B$2:J$701,7,0)</f>
        <v>38609</v>
      </c>
      <c r="E12" s="8" t="s">
        <v>729</v>
      </c>
      <c r="F12" s="10" t="s">
        <v>1399</v>
      </c>
      <c r="G12" s="9" t="s">
        <v>246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6">
      <c r="A13" s="33">
        <v>8</v>
      </c>
      <c r="B13" s="7">
        <v>2853</v>
      </c>
      <c r="C13" s="137">
        <f>VLOOKUP(B13,เลขปชช!B$2:J$707,6,0)</f>
        <v>1570501322535</v>
      </c>
      <c r="D13" s="151">
        <f>VLOOKUP(B13,เลขปชช!B$2:J$701,7,0)</f>
        <v>38703</v>
      </c>
      <c r="E13" s="8" t="s">
        <v>729</v>
      </c>
      <c r="F13" s="10" t="s">
        <v>637</v>
      </c>
      <c r="G13" s="9" t="s">
        <v>247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6">
      <c r="A14" s="33">
        <v>9</v>
      </c>
      <c r="B14" s="7">
        <v>2985</v>
      </c>
      <c r="C14" s="137">
        <f>VLOOKUP(B14,เลขปชช!B$2:J$707,6,0)</f>
        <v>1570501317426</v>
      </c>
      <c r="D14" s="151">
        <f>VLOOKUP(B14,เลขปชช!B$2:J$701,7,0)</f>
        <v>38412</v>
      </c>
      <c r="E14" s="8" t="s">
        <v>729</v>
      </c>
      <c r="F14" s="10" t="s">
        <v>1337</v>
      </c>
      <c r="G14" s="9" t="s">
        <v>1029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6">
      <c r="A15" s="33">
        <v>10</v>
      </c>
      <c r="B15" s="7">
        <v>3162</v>
      </c>
      <c r="C15" s="137">
        <f>VLOOKUP(B15,เลขปชช!B$2:J$707,6,0)</f>
        <v>1570501323221</v>
      </c>
      <c r="D15" s="151">
        <f>VLOOKUP(B15,เลขปชช!B$2:J$701,7,0)</f>
        <v>38742</v>
      </c>
      <c r="E15" s="8" t="s">
        <v>729</v>
      </c>
      <c r="F15" s="10" t="s">
        <v>1435</v>
      </c>
      <c r="G15" s="9" t="s">
        <v>249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6">
      <c r="A16" s="33">
        <v>11</v>
      </c>
      <c r="B16" s="7">
        <v>3277</v>
      </c>
      <c r="C16" s="137">
        <f>VLOOKUP(B16,เลขปชช!B$2:J$707,6,0)</f>
        <v>1570501318686</v>
      </c>
      <c r="D16" s="151">
        <f>VLOOKUP(B16,เลขปชช!B$2:J$701,7,0)</f>
        <v>38423</v>
      </c>
      <c r="E16" s="8" t="s">
        <v>729</v>
      </c>
      <c r="F16" s="10" t="s">
        <v>1468</v>
      </c>
      <c r="G16" s="9" t="s">
        <v>1028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33">
        <v>12</v>
      </c>
      <c r="B17" s="7">
        <v>3436</v>
      </c>
      <c r="C17" s="137">
        <f>VLOOKUP(B17,เลขปชช!B$2:J$707,6,0)</f>
        <v>1570501316390</v>
      </c>
      <c r="D17" s="151">
        <f>VLOOKUP(B17,เลขปชช!B$2:J$701,7,0)</f>
        <v>38353</v>
      </c>
      <c r="E17" s="8" t="s">
        <v>729</v>
      </c>
      <c r="F17" s="10" t="s">
        <v>1524</v>
      </c>
      <c r="G17" s="9" t="s">
        <v>1525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>
      <c r="A18" s="33">
        <v>13</v>
      </c>
      <c r="B18" s="7">
        <v>3438</v>
      </c>
      <c r="C18" s="137">
        <f>VLOOKUP(B18,เลขปชช!B$2:J$707,6,0)</f>
        <v>1579901100899</v>
      </c>
      <c r="D18" s="151">
        <f>VLOOKUP(B18,เลขปชช!B$2:J$701,7,0)</f>
        <v>38273</v>
      </c>
      <c r="E18" s="8" t="s">
        <v>729</v>
      </c>
      <c r="F18" s="10" t="s">
        <v>1527</v>
      </c>
      <c r="G18" s="9" t="s">
        <v>272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33">
        <v>14</v>
      </c>
      <c r="B19" s="7">
        <v>3565</v>
      </c>
      <c r="C19" s="137">
        <f>VLOOKUP(B19,เลขปชช!B$2:J$707,6,0)</f>
        <v>1570501323817</v>
      </c>
      <c r="D19" s="151">
        <f>VLOOKUP(B19,เลขปชช!B$2:J$701,7,0)</f>
        <v>38783</v>
      </c>
      <c r="E19" s="8" t="s">
        <v>729</v>
      </c>
      <c r="F19" s="10" t="s">
        <v>412</v>
      </c>
      <c r="G19" s="9" t="s">
        <v>1141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>
      <c r="A20" s="33">
        <v>15</v>
      </c>
      <c r="B20" s="7">
        <v>3566</v>
      </c>
      <c r="C20" s="137">
        <f>VLOOKUP(B20,เลขปชช!B$2:J$707,6,0)</f>
        <v>1909803056697</v>
      </c>
      <c r="D20" s="151">
        <f>VLOOKUP(B20,เลขปชช!B$2:J$701,7,0)</f>
        <v>38763</v>
      </c>
      <c r="E20" s="8" t="s">
        <v>729</v>
      </c>
      <c r="F20" s="10" t="s">
        <v>518</v>
      </c>
      <c r="G20" s="9" t="s">
        <v>1138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>
      <c r="A21" s="33">
        <v>16</v>
      </c>
      <c r="B21" s="7">
        <v>3567</v>
      </c>
      <c r="C21" s="137">
        <f>VLOOKUP(B21,เลขปชช!B$2:J$707,6,0)</f>
        <v>1659500017612</v>
      </c>
      <c r="D21" s="151">
        <f>VLOOKUP(B21,เลขปชช!B$2:J$701,7,0)</f>
        <v>38430</v>
      </c>
      <c r="E21" s="8" t="s">
        <v>729</v>
      </c>
      <c r="F21" s="10" t="s">
        <v>1548</v>
      </c>
      <c r="G21" s="9" t="s">
        <v>1142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>
      <c r="A22" s="33">
        <v>17</v>
      </c>
      <c r="B22" s="7">
        <v>3568</v>
      </c>
      <c r="C22" s="137">
        <f>VLOOKUP(B22,เลขปชช!B$2:J$707,6,0)</f>
        <v>1570501322471</v>
      </c>
      <c r="D22" s="151">
        <f>VLOOKUP(B22,เลขปชช!B$2:J$701,7,0)</f>
        <v>38702</v>
      </c>
      <c r="E22" s="8" t="s">
        <v>729</v>
      </c>
      <c r="F22" s="10" t="s">
        <v>1549</v>
      </c>
      <c r="G22" s="9" t="s">
        <v>96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33">
        <v>18</v>
      </c>
      <c r="B23" s="7">
        <v>2703</v>
      </c>
      <c r="C23" s="137">
        <f>VLOOKUP(B23,เลขปชช!B$2:J$707,6,0)</f>
        <v>1570501313684</v>
      </c>
      <c r="D23" s="151">
        <f>VLOOKUP(B23,เลขปชช!B$2:J$701,7,0)</f>
        <v>38212</v>
      </c>
      <c r="E23" s="8" t="s">
        <v>730</v>
      </c>
      <c r="F23" s="10" t="s">
        <v>1381</v>
      </c>
      <c r="G23" s="9" t="s">
        <v>253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>
      <c r="A24" s="33">
        <v>19</v>
      </c>
      <c r="B24" s="7">
        <v>2729</v>
      </c>
      <c r="C24" s="137">
        <f>VLOOKUP(B24,เลขปชช!B$2:J$707,6,0)</f>
        <v>1579901029965</v>
      </c>
      <c r="D24" s="151">
        <f>VLOOKUP(B24,เลขปชช!B$2:J$701,7,0)</f>
        <v>37925</v>
      </c>
      <c r="E24" s="8" t="s">
        <v>730</v>
      </c>
      <c r="F24" s="10" t="s">
        <v>1382</v>
      </c>
      <c r="G24" s="9" t="s">
        <v>85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>
      <c r="A25" s="33">
        <v>20</v>
      </c>
      <c r="B25" s="7">
        <v>2740</v>
      </c>
      <c r="C25" s="137">
        <f>VLOOKUP(B25,เลขปชช!B$2:J$707,6,0)</f>
        <v>1579901174477</v>
      </c>
      <c r="D25" s="151">
        <f>VLOOKUP(B25,เลขปชช!B$2:J$701,7,0)</f>
        <v>38795</v>
      </c>
      <c r="E25" s="8" t="s">
        <v>730</v>
      </c>
      <c r="F25" s="10" t="s">
        <v>1387</v>
      </c>
      <c r="G25" s="10" t="s">
        <v>1388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>
      <c r="A26" s="33">
        <v>21</v>
      </c>
      <c r="B26" s="7">
        <v>2744</v>
      </c>
      <c r="C26" s="137">
        <f>VLOOKUP(B26,เลขปชช!B$2:J$707,6,0)</f>
        <v>1570501323060</v>
      </c>
      <c r="D26" s="151">
        <f>VLOOKUP(B26,เลขปชช!B$2:J$701,7,0)</f>
        <v>38731</v>
      </c>
      <c r="E26" s="8" t="s">
        <v>730</v>
      </c>
      <c r="F26" s="10" t="s">
        <v>474</v>
      </c>
      <c r="G26" s="10" t="s">
        <v>94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33">
        <v>22</v>
      </c>
      <c r="B27" s="7">
        <v>2766</v>
      </c>
      <c r="C27" s="137">
        <f>VLOOKUP(B27,เลขปชช!B$2:J$707,6,0)</f>
        <v>1579901153682</v>
      </c>
      <c r="D27" s="151">
        <f>VLOOKUP(B27,เลขปชช!B$2:J$701,7,0)</f>
        <v>38658</v>
      </c>
      <c r="E27" s="8" t="s">
        <v>730</v>
      </c>
      <c r="F27" s="10" t="s">
        <v>521</v>
      </c>
      <c r="G27" s="9" t="s">
        <v>274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>
      <c r="A28" s="33">
        <v>23</v>
      </c>
      <c r="B28" s="7">
        <v>2832</v>
      </c>
      <c r="C28" s="137">
        <f>VLOOKUP(B28,เลขปชช!B$2:J$707,6,0)</f>
        <v>1570501323876</v>
      </c>
      <c r="D28" s="151">
        <f>VLOOKUP(B28,เลขปชช!B$2:J$701,7,0)</f>
        <v>38784</v>
      </c>
      <c r="E28" s="8" t="s">
        <v>730</v>
      </c>
      <c r="F28" s="10" t="s">
        <v>474</v>
      </c>
      <c r="G28" s="9" t="s">
        <v>175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>
      <c r="A29" s="33">
        <v>24</v>
      </c>
      <c r="B29" s="7">
        <v>2833</v>
      </c>
      <c r="C29" s="137">
        <f>VLOOKUP(B29,เลขปชช!B$2:J$707,6,0)</f>
        <v>1570501322802</v>
      </c>
      <c r="D29" s="151">
        <f>VLOOKUP(B29,เลขปชช!B$2:J$701,7,0)</f>
        <v>38714</v>
      </c>
      <c r="E29" s="8" t="s">
        <v>730</v>
      </c>
      <c r="F29" s="10" t="s">
        <v>1401</v>
      </c>
      <c r="G29" s="9" t="s">
        <v>257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>
      <c r="A30" s="33">
        <v>25</v>
      </c>
      <c r="B30" s="7">
        <v>2834</v>
      </c>
      <c r="C30" s="137">
        <f>VLOOKUP(B30,เลขปชช!B$2:J$707,6,0)</f>
        <v>1570501320516</v>
      </c>
      <c r="D30" s="151">
        <f>VLOOKUP(B30,เลขปชช!B$2:J$701,7,0)</f>
        <v>38603</v>
      </c>
      <c r="E30" s="35" t="s">
        <v>730</v>
      </c>
      <c r="F30" s="10" t="s">
        <v>1402</v>
      </c>
      <c r="G30" s="9" t="s">
        <v>85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33">
        <v>26</v>
      </c>
      <c r="B31" s="7">
        <v>2850</v>
      </c>
      <c r="C31" s="137">
        <f>VLOOKUP(B31,เลขปชช!B$2:J$707,6,0)</f>
        <v>1570501322187</v>
      </c>
      <c r="D31" s="151">
        <f>VLOOKUP(B31,เลขปชช!B$2:J$701,7,0)</f>
        <v>38689</v>
      </c>
      <c r="E31" s="35" t="s">
        <v>730</v>
      </c>
      <c r="F31" s="10" t="s">
        <v>1404</v>
      </c>
      <c r="G31" s="9" t="s">
        <v>276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>
      <c r="A32" s="33">
        <v>27</v>
      </c>
      <c r="B32" s="7">
        <v>2851</v>
      </c>
      <c r="C32" s="137">
        <f>VLOOKUP(B32,เลขปชช!B$2:J$707,6,0)</f>
        <v>1570501318716</v>
      </c>
      <c r="D32" s="151">
        <f>VLOOKUP(B32,เลขปชช!B$2:J$701,7,0)</f>
        <v>38498</v>
      </c>
      <c r="E32" s="35" t="s">
        <v>730</v>
      </c>
      <c r="F32" s="10" t="s">
        <v>1405</v>
      </c>
      <c r="G32" s="9" t="s">
        <v>256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>
      <c r="A33" s="33">
        <v>28</v>
      </c>
      <c r="B33" s="7">
        <v>3140</v>
      </c>
      <c r="C33" s="137">
        <f>VLOOKUP(B33,เลขปชช!B$2:J$707,6,0)</f>
        <v>1570501322161</v>
      </c>
      <c r="D33" s="151">
        <f>VLOOKUP(B33,เลขปชช!B$2:J$701,7,0)</f>
        <v>38684</v>
      </c>
      <c r="E33" s="35" t="s">
        <v>730</v>
      </c>
      <c r="F33" s="10" t="s">
        <v>1431</v>
      </c>
      <c r="G33" s="9" t="s">
        <v>260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>
      <c r="A34" s="33">
        <v>29</v>
      </c>
      <c r="B34" s="7">
        <v>3334</v>
      </c>
      <c r="C34" s="137">
        <f>VLOOKUP(B34,เลขปชช!B$2:J$707,6,0)</f>
        <v>1579901155073</v>
      </c>
      <c r="D34" s="151">
        <f>VLOOKUP(B34,เลขปชช!B$2:J$701,7,0)</f>
        <v>38671</v>
      </c>
      <c r="E34" s="35" t="s">
        <v>730</v>
      </c>
      <c r="F34" s="10" t="s">
        <v>434</v>
      </c>
      <c r="G34" s="9" t="s">
        <v>6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>
      <c r="A35" s="33">
        <v>30</v>
      </c>
      <c r="B35" s="7">
        <v>3440</v>
      </c>
      <c r="C35" s="137">
        <f>VLOOKUP(B35,เลขปชช!B$2:J$707,6,0)</f>
        <v>1570501319151</v>
      </c>
      <c r="D35" s="151">
        <f>VLOOKUP(B35,เลขปชช!B$2:J$701,7,0)</f>
        <v>38521</v>
      </c>
      <c r="E35" s="35" t="s">
        <v>730</v>
      </c>
      <c r="F35" s="10" t="s">
        <v>1528</v>
      </c>
      <c r="G35" s="9" t="s">
        <v>214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33">
        <v>31</v>
      </c>
      <c r="B36" s="7">
        <v>3569</v>
      </c>
      <c r="C36" s="137">
        <f>VLOOKUP(B36,เลขปชช!B$2:J$707,6,0)</f>
        <v>1570501324848</v>
      </c>
      <c r="D36" s="151">
        <f>VLOOKUP(B36,เลขปชช!B$2:J$701,7,0)</f>
        <v>38841</v>
      </c>
      <c r="E36" s="35" t="s">
        <v>730</v>
      </c>
      <c r="F36" s="10" t="s">
        <v>422</v>
      </c>
      <c r="G36" s="9" t="s">
        <v>1136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>
      <c r="A37" s="33">
        <v>32</v>
      </c>
      <c r="B37" s="7">
        <v>3570</v>
      </c>
      <c r="C37" s="137">
        <f>VLOOKUP(B37,เลขปชช!B$2:J$707,6,0)</f>
        <v>1570501321342</v>
      </c>
      <c r="D37" s="151">
        <f>VLOOKUP(B37,เลขปชช!B$2:J$701,7,0)</f>
        <v>38645</v>
      </c>
      <c r="E37" s="35" t="s">
        <v>730</v>
      </c>
      <c r="F37" s="10" t="s">
        <v>1550</v>
      </c>
      <c r="G37" s="9" t="s">
        <v>1137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>
      <c r="A38" s="33">
        <v>33</v>
      </c>
      <c r="B38" s="7">
        <v>3571</v>
      </c>
      <c r="C38" s="137">
        <f>VLOOKUP(B38,เลขปชช!B$2:J$707,6,0)</f>
        <v>1570501323906</v>
      </c>
      <c r="D38" s="151">
        <f>VLOOKUP(B38,เลขปชช!B$2:J$701,7,0)</f>
        <v>38788</v>
      </c>
      <c r="E38" s="35" t="s">
        <v>730</v>
      </c>
      <c r="F38" s="10" t="s">
        <v>1551</v>
      </c>
      <c r="G38" s="9" t="s">
        <v>318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</sheetData>
  <sortState ref="B6:G40">
    <sortCondition ref="E6:E40"/>
    <sortCondition ref="B6:B40"/>
    <sortCondition ref="F6:F40"/>
  </sortState>
  <mergeCells count="4">
    <mergeCell ref="A1:U1"/>
    <mergeCell ref="A2:U2"/>
    <mergeCell ref="A3:U3"/>
    <mergeCell ref="E5:G5"/>
  </mergeCells>
  <pageMargins left="0.70866141732283472" right="0.31496062992125984" top="0.31496062992125984" bottom="0.31496062992125984" header="0.31496062992125984" footer="0.31496062992125984"/>
  <pageSetup paperSize="9" scale="80" orientation="portrait" r:id="rId1"/>
  <headerFooter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4" tint="-0.249977111117893"/>
  </sheetPr>
  <dimension ref="A1:V31"/>
  <sheetViews>
    <sheetView topLeftCell="A19" workbookViewId="0">
      <selection activeCell="R19" sqref="R1:T1048576"/>
    </sheetView>
  </sheetViews>
  <sheetFormatPr defaultRowHeight="24"/>
  <cols>
    <col min="1" max="1" width="5.125" style="4" bestFit="1" customWidth="1"/>
    <col min="2" max="2" width="9" style="4"/>
    <col min="3" max="3" width="16.5" style="4" hidden="1" customWidth="1"/>
    <col min="4" max="4" width="10.37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8" width="16.5" style="4" hidden="1" customWidth="1"/>
    <col min="19" max="19" width="10.375" style="4" hidden="1" customWidth="1"/>
    <col min="20" max="20" width="10.75" style="4" hidden="1" customWidth="1"/>
    <col min="21" max="16384" width="9" style="4"/>
  </cols>
  <sheetData>
    <row r="1" spans="1:22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22">
      <c r="A2" s="183" t="s">
        <v>1634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22">
      <c r="A3" s="183" t="s">
        <v>999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22" ht="12" customHeight="1"/>
    <row r="5" spans="1:22" s="2" customFormat="1" ht="34.5">
      <c r="A5" s="1" t="s">
        <v>735</v>
      </c>
      <c r="B5" s="6" t="s">
        <v>732</v>
      </c>
      <c r="C5" s="157"/>
      <c r="D5" s="157"/>
      <c r="E5" s="184" t="s">
        <v>736</v>
      </c>
      <c r="F5" s="185"/>
      <c r="G5" s="186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>
      <c r="A6" s="33">
        <v>1</v>
      </c>
      <c r="B6" s="7">
        <v>3617</v>
      </c>
      <c r="C6" s="160">
        <f>R6</f>
        <v>1570501365773</v>
      </c>
      <c r="D6" s="159">
        <f>S6</f>
        <v>41760</v>
      </c>
      <c r="E6" s="35" t="s">
        <v>729</v>
      </c>
      <c r="F6" s="10" t="s">
        <v>1218</v>
      </c>
      <c r="G6" s="9" t="s">
        <v>1219</v>
      </c>
      <c r="H6" s="33" t="s">
        <v>1075</v>
      </c>
      <c r="I6" s="15"/>
      <c r="J6" s="15"/>
      <c r="K6" s="15"/>
      <c r="L6" s="15"/>
      <c r="M6" s="15"/>
      <c r="N6" s="1"/>
      <c r="O6" s="15"/>
      <c r="P6" s="15"/>
      <c r="Q6" s="15"/>
      <c r="R6" s="132">
        <f>VLOOKUP(B6,เลขปชช!B$2:J$701,6,0)</f>
        <v>1570501365773</v>
      </c>
      <c r="S6" s="139">
        <f>VLOOKUP(B6,เลขปชช!B$2:J$701,7,0)</f>
        <v>41760</v>
      </c>
      <c r="T6" s="132" t="e">
        <f>VLOOKUP(B6,#REF!,4,0)</f>
        <v>#REF!</v>
      </c>
    </row>
    <row r="7" spans="1:22">
      <c r="A7" s="33">
        <v>2</v>
      </c>
      <c r="B7" s="7">
        <v>3640</v>
      </c>
      <c r="C7" s="160">
        <f t="shared" ref="C7:C31" si="0">R7</f>
        <v>1570501367202</v>
      </c>
      <c r="D7" s="159">
        <f t="shared" ref="D7:D31" si="1">S7</f>
        <v>41874</v>
      </c>
      <c r="E7" s="35" t="s">
        <v>729</v>
      </c>
      <c r="F7" s="10" t="s">
        <v>1188</v>
      </c>
      <c r="G7" s="9" t="s">
        <v>1189</v>
      </c>
      <c r="H7" s="15" t="s">
        <v>1074</v>
      </c>
      <c r="I7" s="15"/>
      <c r="J7" s="15"/>
      <c r="K7" s="15"/>
      <c r="L7" s="15"/>
      <c r="M7" s="15"/>
      <c r="N7" s="1"/>
      <c r="O7" s="15"/>
      <c r="P7" s="15"/>
      <c r="Q7" s="15"/>
      <c r="R7" s="132">
        <f>VLOOKUP(B7,เลขปชช!B$2:J$701,6,0)</f>
        <v>1570501367202</v>
      </c>
      <c r="S7" s="139">
        <f>VLOOKUP(B7,เลขปชช!B$2:J$701,7,0)</f>
        <v>41874</v>
      </c>
      <c r="T7" s="132" t="e">
        <f>VLOOKUP(B7,#REF!,4,0)</f>
        <v>#REF!</v>
      </c>
    </row>
    <row r="8" spans="1:22">
      <c r="A8" s="33">
        <v>3</v>
      </c>
      <c r="B8" s="7">
        <v>3641</v>
      </c>
      <c r="C8" s="160">
        <f t="shared" si="0"/>
        <v>1570501366524</v>
      </c>
      <c r="D8" s="159">
        <f t="shared" si="1"/>
        <v>41815</v>
      </c>
      <c r="E8" s="35" t="s">
        <v>729</v>
      </c>
      <c r="F8" s="10" t="s">
        <v>1190</v>
      </c>
      <c r="G8" s="9" t="s">
        <v>7</v>
      </c>
      <c r="H8" s="15" t="s">
        <v>1075</v>
      </c>
      <c r="I8" s="15"/>
      <c r="J8" s="15"/>
      <c r="K8" s="15"/>
      <c r="L8" s="15"/>
      <c r="M8" s="15"/>
      <c r="N8" s="1"/>
      <c r="O8" s="15"/>
      <c r="P8" s="15"/>
      <c r="Q8" s="15"/>
      <c r="R8" s="132">
        <f>VLOOKUP(B8,เลขปชช!B$2:J$701,6,0)</f>
        <v>1570501366524</v>
      </c>
      <c r="S8" s="139">
        <f>VLOOKUP(B8,เลขปชช!B$2:J$701,7,0)</f>
        <v>41815</v>
      </c>
      <c r="T8" s="132" t="e">
        <f>VLOOKUP(B8,#REF!,4,0)</f>
        <v>#REF!</v>
      </c>
    </row>
    <row r="9" spans="1:22">
      <c r="A9" s="33">
        <v>4</v>
      </c>
      <c r="B9" s="7">
        <v>3642</v>
      </c>
      <c r="C9" s="160">
        <f t="shared" si="0"/>
        <v>1570501367377</v>
      </c>
      <c r="D9" s="159">
        <f t="shared" si="1"/>
        <v>41894</v>
      </c>
      <c r="E9" s="35" t="s">
        <v>729</v>
      </c>
      <c r="F9" s="10" t="s">
        <v>1191</v>
      </c>
      <c r="G9" s="9" t="s">
        <v>152</v>
      </c>
      <c r="H9" s="15" t="s">
        <v>1070</v>
      </c>
      <c r="I9" s="15"/>
      <c r="J9" s="15"/>
      <c r="K9" s="15"/>
      <c r="L9" s="15"/>
      <c r="M9" s="15"/>
      <c r="N9" s="1"/>
      <c r="O9" s="15"/>
      <c r="P9" s="15"/>
      <c r="Q9" s="15"/>
      <c r="R9" s="132">
        <f>VLOOKUP(B9,เลขปชช!B$2:J$701,6,0)</f>
        <v>1570501367377</v>
      </c>
      <c r="S9" s="139">
        <f>VLOOKUP(B9,เลขปชช!B$2:J$701,7,0)</f>
        <v>41894</v>
      </c>
      <c r="T9" s="132" t="e">
        <f>VLOOKUP(B9,#REF!,4,0)</f>
        <v>#REF!</v>
      </c>
    </row>
    <row r="10" spans="1:22">
      <c r="A10" s="33">
        <v>5</v>
      </c>
      <c r="B10" s="7">
        <v>3643</v>
      </c>
      <c r="C10" s="160">
        <f t="shared" si="0"/>
        <v>1579901675174</v>
      </c>
      <c r="D10" s="159">
        <f t="shared" si="1"/>
        <v>41891</v>
      </c>
      <c r="E10" s="35" t="s">
        <v>729</v>
      </c>
      <c r="F10" s="10" t="s">
        <v>1192</v>
      </c>
      <c r="G10" s="9" t="s">
        <v>240</v>
      </c>
      <c r="H10" s="15" t="s">
        <v>1073</v>
      </c>
      <c r="I10" s="15"/>
      <c r="J10" s="15"/>
      <c r="K10" s="15"/>
      <c r="L10" s="15"/>
      <c r="M10" s="15"/>
      <c r="N10" s="1"/>
      <c r="O10" s="15"/>
      <c r="P10" s="15"/>
      <c r="Q10" s="15"/>
      <c r="R10" s="132">
        <f>VLOOKUP(B10,เลขปชช!B$2:J$701,6,0)</f>
        <v>1579901675174</v>
      </c>
      <c r="S10" s="139">
        <f>VLOOKUP(B10,เลขปชช!B$2:J$701,7,0)</f>
        <v>41891</v>
      </c>
      <c r="T10" s="132" t="e">
        <f>VLOOKUP(B10,#REF!,4,0)</f>
        <v>#REF!</v>
      </c>
    </row>
    <row r="11" spans="1:22">
      <c r="A11" s="33">
        <v>6</v>
      </c>
      <c r="B11" s="7">
        <v>3644</v>
      </c>
      <c r="C11" s="160">
        <f t="shared" si="0"/>
        <v>1579901703372</v>
      </c>
      <c r="D11" s="159">
        <f t="shared" si="1"/>
        <v>42047</v>
      </c>
      <c r="E11" s="35" t="s">
        <v>729</v>
      </c>
      <c r="F11" s="10" t="s">
        <v>1193</v>
      </c>
      <c r="G11" s="9" t="s">
        <v>1194</v>
      </c>
      <c r="H11" s="15" t="s">
        <v>1072</v>
      </c>
      <c r="I11" s="15"/>
      <c r="J11" s="15"/>
      <c r="K11" s="15"/>
      <c r="L11" s="15"/>
      <c r="M11" s="15"/>
      <c r="N11" s="1"/>
      <c r="O11" s="15"/>
      <c r="P11" s="15"/>
      <c r="Q11" s="15"/>
      <c r="R11" s="132">
        <f>VLOOKUP(B11,เลขปชช!B$2:J$701,6,0)</f>
        <v>1579901703372</v>
      </c>
      <c r="S11" s="139">
        <f>VLOOKUP(B11,เลขปชช!B$2:J$701,7,0)</f>
        <v>42047</v>
      </c>
      <c r="T11" s="132" t="e">
        <f>VLOOKUP(B11,#REF!,4,0)</f>
        <v>#REF!</v>
      </c>
    </row>
    <row r="12" spans="1:22">
      <c r="A12" s="33">
        <v>7</v>
      </c>
      <c r="B12" s="7">
        <v>3645</v>
      </c>
      <c r="C12" s="160">
        <f t="shared" si="0"/>
        <v>1579901695418</v>
      </c>
      <c r="D12" s="159">
        <f t="shared" si="1"/>
        <v>41996</v>
      </c>
      <c r="E12" s="35" t="s">
        <v>729</v>
      </c>
      <c r="F12" s="10" t="s">
        <v>1195</v>
      </c>
      <c r="G12" s="28" t="s">
        <v>1319</v>
      </c>
      <c r="H12" s="15" t="s">
        <v>1073</v>
      </c>
      <c r="I12" s="15"/>
      <c r="J12" s="15"/>
      <c r="K12" s="15"/>
      <c r="L12" s="15"/>
      <c r="M12" s="15"/>
      <c r="N12" s="1"/>
      <c r="O12" s="15"/>
      <c r="P12" s="15"/>
      <c r="Q12" s="15"/>
      <c r="R12" s="132">
        <f>VLOOKUP(B12,เลขปชช!B$2:J$701,6,0)</f>
        <v>1579901695418</v>
      </c>
      <c r="S12" s="139">
        <f>VLOOKUP(B12,เลขปชช!B$2:J$701,7,0)</f>
        <v>41996</v>
      </c>
      <c r="T12" s="132" t="e">
        <f>VLOOKUP(B12,#REF!,4,0)</f>
        <v>#REF!</v>
      </c>
    </row>
    <row r="13" spans="1:22">
      <c r="A13" s="33">
        <v>8</v>
      </c>
      <c r="B13" s="7">
        <v>3646</v>
      </c>
      <c r="C13" s="160">
        <f t="shared" si="0"/>
        <v>1579901700519</v>
      </c>
      <c r="D13" s="159">
        <f t="shared" si="1"/>
        <v>42030</v>
      </c>
      <c r="E13" s="35" t="s">
        <v>729</v>
      </c>
      <c r="F13" s="10" t="s">
        <v>1196</v>
      </c>
      <c r="G13" s="9" t="s">
        <v>1197</v>
      </c>
      <c r="H13" s="15" t="s">
        <v>1073</v>
      </c>
      <c r="I13" s="15"/>
      <c r="J13" s="15"/>
      <c r="K13" s="15"/>
      <c r="L13" s="15"/>
      <c r="M13" s="15"/>
      <c r="N13" s="1"/>
      <c r="O13" s="15"/>
      <c r="P13" s="15"/>
      <c r="Q13" s="15"/>
      <c r="R13" s="132">
        <f>VLOOKUP(B13,เลขปชช!B$2:J$701,6,0)</f>
        <v>1579901700519</v>
      </c>
      <c r="S13" s="139">
        <f>VLOOKUP(B13,เลขปชช!B$2:J$701,7,0)</f>
        <v>42030</v>
      </c>
      <c r="T13" s="132" t="e">
        <f>VLOOKUP(B13,#REF!,4,0)</f>
        <v>#REF!</v>
      </c>
    </row>
    <row r="14" spans="1:22">
      <c r="A14" s="33">
        <v>9</v>
      </c>
      <c r="B14" s="7">
        <v>3647</v>
      </c>
      <c r="C14" s="160">
        <f t="shared" si="0"/>
        <v>1579901701752</v>
      </c>
      <c r="D14" s="159">
        <f t="shared" si="1"/>
        <v>42035</v>
      </c>
      <c r="E14" s="8" t="s">
        <v>729</v>
      </c>
      <c r="F14" s="10" t="s">
        <v>601</v>
      </c>
      <c r="G14" s="9" t="s">
        <v>1198</v>
      </c>
      <c r="H14" s="15" t="s">
        <v>1074</v>
      </c>
      <c r="I14" s="15"/>
      <c r="J14" s="15"/>
      <c r="K14" s="15"/>
      <c r="L14" s="15"/>
      <c r="M14" s="15"/>
      <c r="N14" s="1"/>
      <c r="O14" s="15"/>
      <c r="P14" s="15"/>
      <c r="Q14" s="15"/>
      <c r="R14" s="132">
        <f>VLOOKUP(B14,เลขปชช!B$2:J$701,6,0)</f>
        <v>1579901701752</v>
      </c>
      <c r="S14" s="139">
        <f>VLOOKUP(B14,เลขปชช!B$2:J$701,7,0)</f>
        <v>42035</v>
      </c>
      <c r="T14" s="132" t="e">
        <f>VLOOKUP(B14,#REF!,4,0)</f>
        <v>#REF!</v>
      </c>
      <c r="U14" s="11"/>
      <c r="V14" s="57"/>
    </row>
    <row r="15" spans="1:22">
      <c r="A15" s="33">
        <v>10</v>
      </c>
      <c r="B15" s="7">
        <v>3648</v>
      </c>
      <c r="C15" s="160">
        <f t="shared" si="0"/>
        <v>1570501368888</v>
      </c>
      <c r="D15" s="159">
        <f t="shared" si="1"/>
        <v>41993</v>
      </c>
      <c r="E15" s="35" t="s">
        <v>729</v>
      </c>
      <c r="F15" s="10" t="s">
        <v>665</v>
      </c>
      <c r="G15" s="9" t="s">
        <v>222</v>
      </c>
      <c r="H15" s="15" t="s">
        <v>1067</v>
      </c>
      <c r="I15" s="15"/>
      <c r="J15" s="15"/>
      <c r="K15" s="15"/>
      <c r="L15" s="15"/>
      <c r="M15" s="15"/>
      <c r="N15" s="1"/>
      <c r="O15" s="15"/>
      <c r="P15" s="15"/>
      <c r="Q15" s="15"/>
      <c r="R15" s="132">
        <f>VLOOKUP(B15,เลขปชช!B$2:J$701,6,0)</f>
        <v>1570501368888</v>
      </c>
      <c r="S15" s="139">
        <f>VLOOKUP(B15,เลขปชช!B$2:J$701,7,0)</f>
        <v>41993</v>
      </c>
      <c r="T15" s="132" t="e">
        <f>VLOOKUP(B15,#REF!,4,0)</f>
        <v>#REF!</v>
      </c>
    </row>
    <row r="16" spans="1:22">
      <c r="A16" s="33">
        <v>11</v>
      </c>
      <c r="B16" s="7">
        <v>3616</v>
      </c>
      <c r="C16" s="160">
        <f t="shared" si="0"/>
        <v>1570501365820</v>
      </c>
      <c r="D16" s="159">
        <f t="shared" si="1"/>
        <v>41762</v>
      </c>
      <c r="E16" s="35" t="s">
        <v>730</v>
      </c>
      <c r="F16" s="10" t="s">
        <v>1220</v>
      </c>
      <c r="G16" s="9" t="s">
        <v>1108</v>
      </c>
      <c r="H16" s="33" t="s">
        <v>1074</v>
      </c>
      <c r="I16" s="15"/>
      <c r="J16" s="15"/>
      <c r="K16" s="15"/>
      <c r="L16" s="15"/>
      <c r="M16" s="15"/>
      <c r="N16" s="1"/>
      <c r="O16" s="15"/>
      <c r="P16" s="15"/>
      <c r="Q16" s="15"/>
      <c r="R16" s="132">
        <f>VLOOKUP(B16,เลขปชช!B$2:J$701,6,0)</f>
        <v>1570501365820</v>
      </c>
      <c r="S16" s="139">
        <f>VLOOKUP(B16,เลขปชช!B$2:J$701,7,0)</f>
        <v>41762</v>
      </c>
      <c r="T16" s="132" t="e">
        <f>VLOOKUP(B16,#REF!,4,0)</f>
        <v>#REF!</v>
      </c>
    </row>
    <row r="17" spans="1:20">
      <c r="A17" s="33">
        <v>12</v>
      </c>
      <c r="B17" s="7">
        <v>3649</v>
      </c>
      <c r="C17" s="160">
        <f t="shared" si="0"/>
        <v>1579901715273</v>
      </c>
      <c r="D17" s="159">
        <f t="shared" si="1"/>
        <v>42126</v>
      </c>
      <c r="E17" s="35"/>
      <c r="F17" s="10" t="s">
        <v>1214</v>
      </c>
      <c r="G17" s="9" t="s">
        <v>1215</v>
      </c>
      <c r="H17" s="15"/>
      <c r="I17" s="15"/>
      <c r="J17" s="15"/>
      <c r="K17" s="15"/>
      <c r="L17" s="15"/>
      <c r="M17" s="15"/>
      <c r="N17" s="184" t="s">
        <v>1627</v>
      </c>
      <c r="O17" s="185"/>
      <c r="P17" s="185"/>
      <c r="Q17" s="186"/>
      <c r="R17" s="132">
        <f>VLOOKUP(B17,เลขปชช!B$2:J$701,6,0)</f>
        <v>1579901715273</v>
      </c>
      <c r="S17" s="139">
        <f>VLOOKUP(B17,เลขปชช!B$2:J$701,7,0)</f>
        <v>42126</v>
      </c>
      <c r="T17" s="132" t="e">
        <f>VLOOKUP(B17,#REF!,4,0)</f>
        <v>#REF!</v>
      </c>
    </row>
    <row r="18" spans="1:20">
      <c r="A18" s="33">
        <v>13</v>
      </c>
      <c r="B18" s="7">
        <v>3650</v>
      </c>
      <c r="C18" s="160">
        <f t="shared" si="0"/>
        <v>1570501366354</v>
      </c>
      <c r="D18" s="159">
        <f t="shared" si="1"/>
        <v>41811</v>
      </c>
      <c r="E18" s="35" t="s">
        <v>730</v>
      </c>
      <c r="F18" s="10" t="s">
        <v>1199</v>
      </c>
      <c r="G18" s="9" t="s">
        <v>1200</v>
      </c>
      <c r="H18" s="15" t="s">
        <v>1072</v>
      </c>
      <c r="I18" s="15"/>
      <c r="J18" s="15"/>
      <c r="K18" s="15"/>
      <c r="L18" s="15"/>
      <c r="M18" s="15"/>
      <c r="N18" s="1"/>
      <c r="O18" s="15"/>
      <c r="P18" s="15"/>
      <c r="Q18" s="15"/>
      <c r="R18" s="132">
        <f>VLOOKUP(B18,เลขปชช!B$2:J$701,6,0)</f>
        <v>1570501366354</v>
      </c>
      <c r="S18" s="139">
        <f>VLOOKUP(B18,เลขปชช!B$2:J$701,7,0)</f>
        <v>41811</v>
      </c>
      <c r="T18" s="132" t="e">
        <f>VLOOKUP(B18,#REF!,4,0)</f>
        <v>#REF!</v>
      </c>
    </row>
    <row r="19" spans="1:20">
      <c r="A19" s="33">
        <v>14</v>
      </c>
      <c r="B19" s="7">
        <v>3651</v>
      </c>
      <c r="C19" s="160">
        <f t="shared" si="0"/>
        <v>1570501366095</v>
      </c>
      <c r="D19" s="159">
        <f t="shared" si="1"/>
        <v>41781</v>
      </c>
      <c r="E19" s="35" t="s">
        <v>730</v>
      </c>
      <c r="F19" s="10" t="s">
        <v>1201</v>
      </c>
      <c r="G19" s="9" t="s">
        <v>1202</v>
      </c>
      <c r="H19" s="15" t="s">
        <v>1068</v>
      </c>
      <c r="I19" s="15"/>
      <c r="J19" s="15"/>
      <c r="K19" s="15"/>
      <c r="L19" s="15"/>
      <c r="M19" s="15"/>
      <c r="N19" s="1"/>
      <c r="O19" s="15"/>
      <c r="P19" s="15"/>
      <c r="Q19" s="15"/>
      <c r="R19" s="132">
        <f>VLOOKUP(B19,เลขปชช!B$2:J$701,6,0)</f>
        <v>1570501366095</v>
      </c>
      <c r="S19" s="139">
        <f>VLOOKUP(B19,เลขปชช!B$2:J$701,7,0)</f>
        <v>41781</v>
      </c>
      <c r="T19" s="132" t="e">
        <f>VLOOKUP(B19,#REF!,4,0)</f>
        <v>#REF!</v>
      </c>
    </row>
    <row r="20" spans="1:20">
      <c r="A20" s="33">
        <v>15</v>
      </c>
      <c r="B20" s="7">
        <v>3652</v>
      </c>
      <c r="C20" s="160">
        <f t="shared" si="0"/>
        <v>1570501369728</v>
      </c>
      <c r="D20" s="159">
        <f t="shared" si="1"/>
        <v>42082</v>
      </c>
      <c r="E20" s="35" t="s">
        <v>730</v>
      </c>
      <c r="F20" s="10" t="s">
        <v>1203</v>
      </c>
      <c r="G20" s="9" t="s">
        <v>1204</v>
      </c>
      <c r="H20" s="15" t="s">
        <v>1068</v>
      </c>
      <c r="I20" s="15"/>
      <c r="J20" s="15"/>
      <c r="K20" s="15"/>
      <c r="L20" s="15"/>
      <c r="M20" s="15"/>
      <c r="N20" s="1"/>
      <c r="O20" s="15"/>
      <c r="P20" s="15"/>
      <c r="Q20" s="15"/>
      <c r="R20" s="132">
        <f>VLOOKUP(B20,เลขปชช!B$2:J$701,6,0)</f>
        <v>1570501369728</v>
      </c>
      <c r="S20" s="139">
        <f>VLOOKUP(B20,เลขปชช!B$2:J$701,7,0)</f>
        <v>42082</v>
      </c>
      <c r="T20" s="132" t="e">
        <f>VLOOKUP(B20,#REF!,4,0)</f>
        <v>#REF!</v>
      </c>
    </row>
    <row r="21" spans="1:20">
      <c r="A21" s="33">
        <v>16</v>
      </c>
      <c r="B21" s="7">
        <v>3653</v>
      </c>
      <c r="C21" s="160">
        <f t="shared" si="0"/>
        <v>1579901667449</v>
      </c>
      <c r="D21" s="159">
        <f t="shared" si="1"/>
        <v>41840</v>
      </c>
      <c r="E21" s="35" t="s">
        <v>730</v>
      </c>
      <c r="F21" s="10" t="s">
        <v>1205</v>
      </c>
      <c r="G21" s="9" t="s">
        <v>1187</v>
      </c>
      <c r="H21" s="15" t="s">
        <v>1069</v>
      </c>
      <c r="I21" s="15"/>
      <c r="J21" s="15"/>
      <c r="K21" s="15"/>
      <c r="L21" s="15"/>
      <c r="M21" s="15"/>
      <c r="N21" s="1"/>
      <c r="O21" s="15"/>
      <c r="P21" s="15"/>
      <c r="Q21" s="15"/>
      <c r="R21" s="132">
        <f>VLOOKUP(B21,เลขปชช!B$2:J$701,6,0)</f>
        <v>1579901667449</v>
      </c>
      <c r="S21" s="139">
        <f>VLOOKUP(B21,เลขปชช!B$2:J$701,7,0)</f>
        <v>41840</v>
      </c>
      <c r="T21" s="132" t="e">
        <f>VLOOKUP(B21,#REF!,4,0)</f>
        <v>#REF!</v>
      </c>
    </row>
    <row r="22" spans="1:20">
      <c r="A22" s="33">
        <v>17</v>
      </c>
      <c r="B22" s="7">
        <v>3654</v>
      </c>
      <c r="C22" s="160">
        <f t="shared" si="0"/>
        <v>1579901668267</v>
      </c>
      <c r="D22" s="159">
        <f t="shared" si="1"/>
        <v>41846</v>
      </c>
      <c r="E22" s="35" t="s">
        <v>730</v>
      </c>
      <c r="F22" s="10" t="s">
        <v>1206</v>
      </c>
      <c r="G22" s="9" t="s">
        <v>1207</v>
      </c>
      <c r="H22" s="15" t="s">
        <v>1073</v>
      </c>
      <c r="I22" s="15"/>
      <c r="J22" s="15"/>
      <c r="K22" s="15"/>
      <c r="L22" s="15"/>
      <c r="M22" s="15"/>
      <c r="N22" s="1"/>
      <c r="O22" s="15"/>
      <c r="P22" s="15"/>
      <c r="Q22" s="15"/>
      <c r="R22" s="132">
        <f>VLOOKUP(B22,เลขปชช!B$2:J$701,6,0)</f>
        <v>1579901668267</v>
      </c>
      <c r="S22" s="139">
        <f>VLOOKUP(B22,เลขปชช!B$2:J$701,7,0)</f>
        <v>41846</v>
      </c>
      <c r="T22" s="132" t="e">
        <f>VLOOKUP(B22,#REF!,4,0)</f>
        <v>#REF!</v>
      </c>
    </row>
    <row r="23" spans="1:20">
      <c r="A23" s="33">
        <v>18</v>
      </c>
      <c r="B23" s="7">
        <v>3655</v>
      </c>
      <c r="C23" s="160">
        <f t="shared" si="0"/>
        <v>1570501368560</v>
      </c>
      <c r="D23" s="159">
        <f t="shared" si="1"/>
        <v>41974</v>
      </c>
      <c r="E23" s="35" t="s">
        <v>730</v>
      </c>
      <c r="F23" s="10" t="s">
        <v>1260</v>
      </c>
      <c r="G23" s="9" t="s">
        <v>1208</v>
      </c>
      <c r="H23" s="15" t="s">
        <v>1074</v>
      </c>
      <c r="I23" s="15"/>
      <c r="J23" s="15"/>
      <c r="K23" s="15"/>
      <c r="L23" s="15"/>
      <c r="M23" s="15"/>
      <c r="N23" s="1"/>
      <c r="O23" s="15"/>
      <c r="P23" s="15"/>
      <c r="Q23" s="15"/>
      <c r="R23" s="132">
        <f>VLOOKUP(B23,เลขปชช!B$2:J$701,6,0)</f>
        <v>1570501368560</v>
      </c>
      <c r="S23" s="139">
        <f>VLOOKUP(B23,เลขปชช!B$2:J$701,7,0)</f>
        <v>41974</v>
      </c>
      <c r="T23" s="132" t="e">
        <f>VLOOKUP(B23,#REF!,4,0)</f>
        <v>#REF!</v>
      </c>
    </row>
    <row r="24" spans="1:20">
      <c r="A24" s="33">
        <v>19</v>
      </c>
      <c r="B24" s="7">
        <v>3656</v>
      </c>
      <c r="C24" s="160">
        <f t="shared" si="0"/>
        <v>1570501366338</v>
      </c>
      <c r="D24" s="159">
        <f t="shared" si="1"/>
        <v>41808</v>
      </c>
      <c r="E24" s="35" t="s">
        <v>730</v>
      </c>
      <c r="F24" s="10" t="s">
        <v>1209</v>
      </c>
      <c r="G24" s="9" t="s">
        <v>164</v>
      </c>
      <c r="H24" s="15" t="s">
        <v>1071</v>
      </c>
      <c r="I24" s="15"/>
      <c r="J24" s="15"/>
      <c r="K24" s="15"/>
      <c r="L24" s="15"/>
      <c r="M24" s="15"/>
      <c r="N24" s="1"/>
      <c r="O24" s="15"/>
      <c r="P24" s="15"/>
      <c r="Q24" s="15"/>
      <c r="R24" s="132">
        <f>VLOOKUP(B24,เลขปชช!B$2:J$701,6,0)</f>
        <v>1570501366338</v>
      </c>
      <c r="S24" s="139">
        <f>VLOOKUP(B24,เลขปชช!B$2:J$701,7,0)</f>
        <v>41808</v>
      </c>
      <c r="T24" s="132" t="e">
        <f>VLOOKUP(B24,#REF!,4,0)</f>
        <v>#REF!</v>
      </c>
    </row>
    <row r="25" spans="1:20">
      <c r="A25" s="33">
        <v>20</v>
      </c>
      <c r="B25" s="7">
        <v>3657</v>
      </c>
      <c r="C25" s="160">
        <f t="shared" si="0"/>
        <v>1100202160928</v>
      </c>
      <c r="D25" s="159">
        <f t="shared" si="1"/>
        <v>41855</v>
      </c>
      <c r="E25" s="35" t="s">
        <v>730</v>
      </c>
      <c r="F25" s="10" t="s">
        <v>1210</v>
      </c>
      <c r="G25" s="9" t="s">
        <v>129</v>
      </c>
      <c r="H25" s="15" t="s">
        <v>1075</v>
      </c>
      <c r="I25" s="15"/>
      <c r="J25" s="15"/>
      <c r="K25" s="15"/>
      <c r="L25" s="15"/>
      <c r="M25" s="15"/>
      <c r="N25" s="1"/>
      <c r="O25" s="15"/>
      <c r="P25" s="15"/>
      <c r="Q25" s="15"/>
      <c r="R25" s="132">
        <f>VLOOKUP(B25,เลขปชช!B$2:J$701,6,0)</f>
        <v>1100202160928</v>
      </c>
      <c r="S25" s="139">
        <f>VLOOKUP(B25,เลขปชช!B$2:J$701,7,0)</f>
        <v>41855</v>
      </c>
      <c r="T25" s="132" t="e">
        <f>VLOOKUP(B25,#REF!,4,0)</f>
        <v>#REF!</v>
      </c>
    </row>
    <row r="26" spans="1:20">
      <c r="A26" s="33">
        <v>21</v>
      </c>
      <c r="B26" s="7">
        <v>3658</v>
      </c>
      <c r="C26" s="160">
        <f t="shared" si="0"/>
        <v>1570501369787</v>
      </c>
      <c r="D26" s="159">
        <f t="shared" si="1"/>
        <v>42087</v>
      </c>
      <c r="E26" s="35" t="s">
        <v>730</v>
      </c>
      <c r="F26" s="10" t="s">
        <v>1211</v>
      </c>
      <c r="G26" s="9" t="s">
        <v>1212</v>
      </c>
      <c r="H26" s="15" t="s">
        <v>1070</v>
      </c>
      <c r="I26" s="15"/>
      <c r="J26" s="15"/>
      <c r="K26" s="15"/>
      <c r="L26" s="15"/>
      <c r="M26" s="15"/>
      <c r="N26" s="1"/>
      <c r="O26" s="15"/>
      <c r="P26" s="15"/>
      <c r="Q26" s="15"/>
      <c r="R26" s="132">
        <f>VLOOKUP(B26,เลขปชช!B$2:J$701,6,0)</f>
        <v>1570501369787</v>
      </c>
      <c r="S26" s="139">
        <f>VLOOKUP(B26,เลขปชช!B$2:J$701,7,0)</f>
        <v>42087</v>
      </c>
      <c r="T26" s="132" t="e">
        <f>VLOOKUP(B26,#REF!,4,0)</f>
        <v>#REF!</v>
      </c>
    </row>
    <row r="27" spans="1:20">
      <c r="A27" s="33">
        <v>22</v>
      </c>
      <c r="B27" s="7">
        <v>3659</v>
      </c>
      <c r="C27" s="160" t="e">
        <f t="shared" si="0"/>
        <v>#N/A</v>
      </c>
      <c r="D27" s="159" t="e">
        <f t="shared" si="1"/>
        <v>#N/A</v>
      </c>
      <c r="E27" s="35"/>
      <c r="F27" s="10" t="s">
        <v>1213</v>
      </c>
      <c r="G27" s="9" t="s">
        <v>251</v>
      </c>
      <c r="H27" s="15"/>
      <c r="I27" s="15"/>
      <c r="J27" s="15"/>
      <c r="K27" s="15"/>
      <c r="L27" s="15"/>
      <c r="M27" s="15"/>
      <c r="N27" s="184" t="s">
        <v>1630</v>
      </c>
      <c r="O27" s="185"/>
      <c r="P27" s="185"/>
      <c r="Q27" s="186"/>
      <c r="R27" s="132" t="e">
        <f>VLOOKUP(B27,เลขปชช!B$2:J$701,6,0)</f>
        <v>#N/A</v>
      </c>
      <c r="S27" s="139" t="e">
        <f>VLOOKUP(B27,เลขปชช!B$2:J$701,7,0)</f>
        <v>#N/A</v>
      </c>
      <c r="T27" s="132" t="e">
        <f>VLOOKUP(B27,#REF!,4,0)</f>
        <v>#REF!</v>
      </c>
    </row>
    <row r="28" spans="1:20">
      <c r="A28" s="33">
        <v>23</v>
      </c>
      <c r="B28" s="7"/>
      <c r="C28" s="160" t="e">
        <f t="shared" si="0"/>
        <v>#N/A</v>
      </c>
      <c r="D28" s="159" t="e">
        <f t="shared" si="1"/>
        <v>#N/A</v>
      </c>
      <c r="E28" s="35"/>
      <c r="F28" s="10"/>
      <c r="G28" s="9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32" t="e">
        <f>VLOOKUP(B28,เลขปชช!B$2:J$701,6,0)</f>
        <v>#N/A</v>
      </c>
      <c r="S28" s="139" t="e">
        <f>VLOOKUP(B28,เลขปชช!B$2:J$701,7,0)</f>
        <v>#N/A</v>
      </c>
      <c r="T28" s="132" t="e">
        <f>VLOOKUP(B28,#REF!,4,0)</f>
        <v>#REF!</v>
      </c>
    </row>
    <row r="29" spans="1:20">
      <c r="A29" s="33">
        <v>24</v>
      </c>
      <c r="B29" s="7"/>
      <c r="C29" s="160" t="e">
        <f t="shared" si="0"/>
        <v>#N/A</v>
      </c>
      <c r="D29" s="159" t="e">
        <f t="shared" si="1"/>
        <v>#N/A</v>
      </c>
      <c r="E29" s="35"/>
      <c r="F29" s="10"/>
      <c r="G29" s="9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32" t="e">
        <f>VLOOKUP(B29,เลขปชช!B$2:J$701,6,0)</f>
        <v>#N/A</v>
      </c>
      <c r="S29" s="139" t="e">
        <f>VLOOKUP(B29,เลขปชช!B$2:J$701,7,0)</f>
        <v>#N/A</v>
      </c>
      <c r="T29" s="132" t="e">
        <f>VLOOKUP(B29,#REF!,4,0)</f>
        <v>#REF!</v>
      </c>
    </row>
    <row r="30" spans="1:20">
      <c r="A30" s="33">
        <v>25</v>
      </c>
      <c r="B30" s="7"/>
      <c r="C30" s="160" t="e">
        <f t="shared" si="0"/>
        <v>#N/A</v>
      </c>
      <c r="D30" s="159" t="e">
        <f t="shared" si="1"/>
        <v>#N/A</v>
      </c>
      <c r="E30" s="35"/>
      <c r="F30" s="10"/>
      <c r="G30" s="9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2" t="e">
        <f>VLOOKUP(B30,เลขปชช!B$2:J$701,6,0)</f>
        <v>#N/A</v>
      </c>
      <c r="S30" s="139" t="e">
        <f>VLOOKUP(B30,เลขปชช!B$2:J$701,7,0)</f>
        <v>#N/A</v>
      </c>
      <c r="T30" s="132" t="e">
        <f>VLOOKUP(B30,#REF!,4,0)</f>
        <v>#REF!</v>
      </c>
    </row>
    <row r="31" spans="1:20">
      <c r="A31" s="33">
        <v>26</v>
      </c>
      <c r="B31" s="7"/>
      <c r="C31" s="160" t="e">
        <f t="shared" si="0"/>
        <v>#N/A</v>
      </c>
      <c r="D31" s="159" t="e">
        <f t="shared" si="1"/>
        <v>#N/A</v>
      </c>
      <c r="E31" s="35"/>
      <c r="F31" s="10"/>
      <c r="G31" s="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32" t="e">
        <f>VLOOKUP(B31,เลขปชช!B$2:J$701,6,0)</f>
        <v>#N/A</v>
      </c>
      <c r="S31" s="139" t="e">
        <f>VLOOKUP(B31,เลขปชช!B$2:J$701,7,0)</f>
        <v>#N/A</v>
      </c>
      <c r="T31" s="132" t="e">
        <f>VLOOKUP(B31,#REF!,4,0)</f>
        <v>#REF!</v>
      </c>
    </row>
  </sheetData>
  <sortState ref="B6:I31">
    <sortCondition ref="E6:E31"/>
    <sortCondition ref="B6:B31"/>
  </sortState>
  <mergeCells count="6">
    <mergeCell ref="N27:Q27"/>
    <mergeCell ref="A1:Q1"/>
    <mergeCell ref="A2:Q2"/>
    <mergeCell ref="A3:Q3"/>
    <mergeCell ref="E5:G5"/>
    <mergeCell ref="N17:Q17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tabColor theme="9" tint="0.39997558519241921"/>
  </sheetPr>
  <dimension ref="A1:Z40"/>
  <sheetViews>
    <sheetView view="pageBreakPreview" topLeftCell="A8" zoomScale="115" zoomScaleSheetLayoutView="115" workbookViewId="0">
      <selection activeCell="B6" sqref="B6:G40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1" width="3.625" style="4" customWidth="1"/>
    <col min="22" max="16384" width="9" style="4"/>
  </cols>
  <sheetData>
    <row r="1" spans="1:26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6">
      <c r="A2" s="183" t="s">
        <v>1652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3"/>
      <c r="W2" s="13"/>
      <c r="X2" s="13"/>
      <c r="Y2" s="13"/>
      <c r="Z2" s="13"/>
    </row>
    <row r="3" spans="1:26">
      <c r="A3" s="183" t="str">
        <f>"ครูที่ปรึกษา  "&amp;สถิติ!P23</f>
        <v>ครูที่ปรึกษา  นางสาวปุณณัตถ์   ไชยคำ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2"/>
      <c r="W3" s="14"/>
      <c r="X3" s="14"/>
      <c r="Y3" s="14"/>
      <c r="Z3" s="14"/>
    </row>
    <row r="4" spans="1:26" ht="12" customHeight="1"/>
    <row r="5" spans="1:26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6">
      <c r="A6" s="33">
        <v>1</v>
      </c>
      <c r="B6" s="7">
        <v>2711</v>
      </c>
      <c r="C6" s="137">
        <f>VLOOKUP(B6,เลขปชช!B$2:J$707,6,0)</f>
        <v>1570501318406</v>
      </c>
      <c r="D6" s="151">
        <f>VLOOKUP(B6,เลขปชช!B$2:J$701,7,0)</f>
        <v>38477</v>
      </c>
      <c r="E6" s="35" t="s">
        <v>729</v>
      </c>
      <c r="F6" s="10" t="s">
        <v>639</v>
      </c>
      <c r="G6" s="9" t="s">
        <v>263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>
      <c r="A7" s="33">
        <v>2</v>
      </c>
      <c r="B7" s="7">
        <v>2737</v>
      </c>
      <c r="C7" s="137">
        <f>VLOOKUP(B7,เลขปชช!B$2:J$707,6,0)</f>
        <v>1129901916850</v>
      </c>
      <c r="D7" s="151">
        <f>VLOOKUP(B7,เลขปชช!B$2:J$701,7,0)</f>
        <v>38536</v>
      </c>
      <c r="E7" s="35" t="s">
        <v>729</v>
      </c>
      <c r="F7" s="10" t="s">
        <v>1385</v>
      </c>
      <c r="G7" s="9" t="s">
        <v>245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6">
      <c r="A8" s="33">
        <v>3</v>
      </c>
      <c r="B8" s="7">
        <v>2738</v>
      </c>
      <c r="C8" s="137">
        <f>VLOOKUP(B8,เลขปชช!B$2:J$707,6,0)</f>
        <v>1570501321270</v>
      </c>
      <c r="D8" s="151">
        <f>VLOOKUP(B8,เลขปชช!B$2:J$701,7,0)</f>
        <v>38637</v>
      </c>
      <c r="E8" s="35" t="s">
        <v>729</v>
      </c>
      <c r="F8" s="10" t="s">
        <v>1386</v>
      </c>
      <c r="G8" s="9" t="s">
        <v>85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6">
      <c r="A9" s="33">
        <v>4</v>
      </c>
      <c r="B9" s="7">
        <v>2754</v>
      </c>
      <c r="C9" s="137">
        <f>VLOOKUP(B9,เลขปชช!B$2:J$707,6,0)</f>
        <v>1570501319518</v>
      </c>
      <c r="D9" s="151">
        <f>VLOOKUP(B9,เลขปชช!B$2:J$701,7,0)</f>
        <v>38556</v>
      </c>
      <c r="E9" s="35" t="s">
        <v>729</v>
      </c>
      <c r="F9" s="10" t="s">
        <v>1392</v>
      </c>
      <c r="G9" s="9" t="s">
        <v>85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6">
      <c r="A10" s="33">
        <v>5</v>
      </c>
      <c r="B10" s="7">
        <v>2757</v>
      </c>
      <c r="C10" s="137">
        <f>VLOOKUP(B10,เลขปชช!B$2:J$707,6,0)</f>
        <v>1100401317771</v>
      </c>
      <c r="D10" s="151">
        <f>VLOOKUP(B10,เลขปชช!B$2:J$701,7,0)</f>
        <v>38794</v>
      </c>
      <c r="E10" s="35" t="s">
        <v>729</v>
      </c>
      <c r="F10" s="10" t="s">
        <v>1393</v>
      </c>
      <c r="G10" s="9" t="s">
        <v>265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6">
      <c r="A11" s="33">
        <v>6</v>
      </c>
      <c r="B11" s="7">
        <v>2856</v>
      </c>
      <c r="C11" s="137">
        <f>VLOOKUP(B11,เลขปชช!B$2:J$707,6,0)</f>
        <v>1560101597499</v>
      </c>
      <c r="D11" s="151">
        <f>VLOOKUP(B11,เลขปชช!B$2:J$701,7,0)</f>
        <v>38441</v>
      </c>
      <c r="E11" s="35" t="s">
        <v>729</v>
      </c>
      <c r="F11" s="10" t="s">
        <v>1406</v>
      </c>
      <c r="G11" s="9" t="s">
        <v>248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6">
      <c r="A12" s="33">
        <v>7</v>
      </c>
      <c r="B12" s="7">
        <v>2980</v>
      </c>
      <c r="C12" s="137">
        <f>VLOOKUP(B12,เลขปชช!B$2:J$707,6,0)</f>
        <v>1678600020789</v>
      </c>
      <c r="D12" s="151">
        <f>VLOOKUP(B12,เลขปชช!B$2:J$701,7,0)</f>
        <v>38209</v>
      </c>
      <c r="E12" s="35" t="s">
        <v>729</v>
      </c>
      <c r="F12" s="10" t="s">
        <v>411</v>
      </c>
      <c r="G12" s="9" t="s">
        <v>1157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6">
      <c r="A13" s="33">
        <v>8</v>
      </c>
      <c r="B13" s="7">
        <v>2983</v>
      </c>
      <c r="C13" s="137">
        <f>VLOOKUP(B13,เลขปชช!B$2:J$707,6,0)</f>
        <v>1959800211730</v>
      </c>
      <c r="D13" s="151">
        <f>VLOOKUP(B13,เลขปชช!B$2:J$701,7,0)</f>
        <v>38827</v>
      </c>
      <c r="E13" s="35" t="s">
        <v>729</v>
      </c>
      <c r="F13" s="10" t="s">
        <v>455</v>
      </c>
      <c r="G13" s="9" t="s">
        <v>269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6">
      <c r="A14" s="33">
        <v>9</v>
      </c>
      <c r="B14" s="7">
        <v>3189</v>
      </c>
      <c r="C14" s="137">
        <f>VLOOKUP(B14,เลขปชช!B$2:J$707,6,0)</f>
        <v>1529902281706</v>
      </c>
      <c r="D14" s="151">
        <f>VLOOKUP(B14,เลขปชช!B$2:J$701,7,0)</f>
        <v>38751</v>
      </c>
      <c r="E14" s="35" t="s">
        <v>729</v>
      </c>
      <c r="F14" s="10" t="s">
        <v>1438</v>
      </c>
      <c r="G14" s="9" t="s">
        <v>270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6">
      <c r="A15" s="33">
        <v>10</v>
      </c>
      <c r="B15" s="7">
        <v>3341</v>
      </c>
      <c r="C15" s="137">
        <f>VLOOKUP(B15,เลขปชช!B$2:J$707,6,0)</f>
        <v>1560101611343</v>
      </c>
      <c r="D15" s="151">
        <f>VLOOKUP(B15,เลขปชช!B$2:J$701,7,0)</f>
        <v>38713</v>
      </c>
      <c r="E15" s="35" t="s">
        <v>729</v>
      </c>
      <c r="F15" s="10" t="s">
        <v>1475</v>
      </c>
      <c r="G15" s="9" t="s">
        <v>251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6">
      <c r="A16" s="33">
        <v>11</v>
      </c>
      <c r="B16" s="7">
        <v>3406</v>
      </c>
      <c r="C16" s="137">
        <f>VLOOKUP(B16,เลขปชช!B$2:J$707,6,0)</f>
        <v>1620101305233</v>
      </c>
      <c r="D16" s="151">
        <f>VLOOKUP(B16,เลขปชช!B$2:J$701,7,0)</f>
        <v>38701</v>
      </c>
      <c r="E16" s="35" t="s">
        <v>729</v>
      </c>
      <c r="F16" s="10" t="s">
        <v>1521</v>
      </c>
      <c r="G16" s="9" t="s">
        <v>252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33">
        <v>12</v>
      </c>
      <c r="B17" s="7">
        <v>3414</v>
      </c>
      <c r="C17" s="137">
        <f>VLOOKUP(B17,เลขปชช!B$2:J$707,6,0)</f>
        <v>1578800038747</v>
      </c>
      <c r="D17" s="151">
        <f>VLOOKUP(B17,เลขปชช!B$2:J$701,7,0)</f>
        <v>38763</v>
      </c>
      <c r="E17" s="35" t="s">
        <v>729</v>
      </c>
      <c r="F17" s="10" t="s">
        <v>1522</v>
      </c>
      <c r="G17" s="9" t="s">
        <v>271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>
      <c r="A18" s="33">
        <v>13</v>
      </c>
      <c r="B18" s="7">
        <v>3572</v>
      </c>
      <c r="C18" s="137">
        <f>VLOOKUP(B18,เลขปชช!B$2:J$707,6,0)</f>
        <v>1519400020531</v>
      </c>
      <c r="D18" s="151">
        <f>VLOOKUP(B18,เลขปชช!B$2:J$701,7,0)</f>
        <v>38530</v>
      </c>
      <c r="E18" s="35" t="s">
        <v>729</v>
      </c>
      <c r="F18" s="10" t="s">
        <v>1552</v>
      </c>
      <c r="G18" s="9" t="s">
        <v>1135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33">
        <v>14</v>
      </c>
      <c r="B19" s="7">
        <v>3573</v>
      </c>
      <c r="C19" s="137">
        <f>VLOOKUP(B19,เลขปชช!B$2:J$707,6,0)</f>
        <v>1570501322292</v>
      </c>
      <c r="D19" s="151">
        <f>VLOOKUP(B19,เลขปชช!B$2:J$701,7,0)</f>
        <v>38693</v>
      </c>
      <c r="E19" s="35" t="s">
        <v>729</v>
      </c>
      <c r="F19" s="10" t="s">
        <v>1553</v>
      </c>
      <c r="G19" s="9" t="s">
        <v>1133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>
      <c r="A20" s="33">
        <v>15</v>
      </c>
      <c r="B20" s="7">
        <v>3574</v>
      </c>
      <c r="C20" s="137">
        <f>VLOOKUP(B20,เลขปชช!B$2:J$707,6,0)</f>
        <v>1570501319721</v>
      </c>
      <c r="D20" s="151">
        <f>VLOOKUP(B20,เลขปชช!B$2:J$701,7,0)</f>
        <v>38557</v>
      </c>
      <c r="E20" s="35" t="s">
        <v>729</v>
      </c>
      <c r="F20" s="10" t="s">
        <v>569</v>
      </c>
      <c r="G20" s="9" t="s">
        <v>1156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>
      <c r="A21" s="33">
        <v>16</v>
      </c>
      <c r="B21" s="7">
        <v>3575</v>
      </c>
      <c r="C21" s="137">
        <f>VLOOKUP(B21,เลขปชช!B$2:J$707,6,0)</f>
        <v>1570501323850</v>
      </c>
      <c r="D21" s="151">
        <f>VLOOKUP(B21,เลขปชช!B$2:J$701,7,0)</f>
        <v>38776</v>
      </c>
      <c r="E21" s="35" t="s">
        <v>729</v>
      </c>
      <c r="F21" s="10" t="s">
        <v>1554</v>
      </c>
      <c r="G21" s="9" t="s">
        <v>1140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>
      <c r="A22" s="33">
        <v>17</v>
      </c>
      <c r="B22" s="7">
        <v>3576</v>
      </c>
      <c r="C22" s="137">
        <f>VLOOKUP(B22,เลขปชช!B$2:J$707,6,0)</f>
        <v>1579901085369</v>
      </c>
      <c r="D22" s="151">
        <f>VLOOKUP(B22,เลขปชช!B$2:J$701,7,0)</f>
        <v>38161</v>
      </c>
      <c r="E22" s="35" t="s">
        <v>729</v>
      </c>
      <c r="F22" s="10" t="s">
        <v>1555</v>
      </c>
      <c r="G22" s="9" t="s">
        <v>1139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33">
        <v>18</v>
      </c>
      <c r="B23" s="7">
        <v>2698</v>
      </c>
      <c r="C23" s="137">
        <f>VLOOKUP(B23,เลขปชช!B$2:J$707,6,0)</f>
        <v>1570501313161</v>
      </c>
      <c r="D23" s="151">
        <f>VLOOKUP(B23,เลขปชช!B$2:J$701,7,0)</f>
        <v>38179</v>
      </c>
      <c r="E23" s="35" t="s">
        <v>730</v>
      </c>
      <c r="F23" s="10" t="s">
        <v>1379</v>
      </c>
      <c r="G23" s="9" t="s">
        <v>157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>
      <c r="A24" s="33">
        <v>19</v>
      </c>
      <c r="B24" s="7">
        <v>2742</v>
      </c>
      <c r="C24" s="137">
        <f>VLOOKUP(B24,เลขปชช!B$2:J$707,6,0)</f>
        <v>1570501324236</v>
      </c>
      <c r="D24" s="151">
        <f>VLOOKUP(B24,เลขปชช!B$2:J$701,7,0)</f>
        <v>38809</v>
      </c>
      <c r="E24" s="35" t="s">
        <v>730</v>
      </c>
      <c r="F24" s="10" t="s">
        <v>1389</v>
      </c>
      <c r="G24" s="9" t="s">
        <v>1608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>
      <c r="A25" s="33">
        <v>20</v>
      </c>
      <c r="B25" s="7">
        <v>2747</v>
      </c>
      <c r="C25" s="137">
        <f>VLOOKUP(B25,เลขปชช!B$2:J$707,6,0)</f>
        <v>1570501322039</v>
      </c>
      <c r="D25" s="151">
        <f>VLOOKUP(B25,เลขปชช!B$2:J$701,7,0)</f>
        <v>38683</v>
      </c>
      <c r="E25" s="35" t="s">
        <v>730</v>
      </c>
      <c r="F25" s="10" t="s">
        <v>1390</v>
      </c>
      <c r="G25" s="9" t="s">
        <v>273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>
      <c r="A26" s="33">
        <v>21</v>
      </c>
      <c r="B26" s="7">
        <v>2769</v>
      </c>
      <c r="C26" s="137">
        <f>VLOOKUP(B26,เลขปชช!B$2:J$707,6,0)</f>
        <v>1570501324201</v>
      </c>
      <c r="D26" s="151">
        <f>VLOOKUP(B26,เลขปชช!B$2:J$701,7,0)</f>
        <v>38798</v>
      </c>
      <c r="E26" s="35" t="s">
        <v>730</v>
      </c>
      <c r="F26" s="10" t="s">
        <v>1395</v>
      </c>
      <c r="G26" s="9" t="s">
        <v>254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33">
        <v>22</v>
      </c>
      <c r="B27" s="7">
        <v>2770</v>
      </c>
      <c r="C27" s="137">
        <f>VLOOKUP(B27,เลขปชช!B$2:J$707,6,0)</f>
        <v>1570501323183</v>
      </c>
      <c r="D27" s="151">
        <f>VLOOKUP(B27,เลขปชช!B$2:J$701,7,0)</f>
        <v>38741</v>
      </c>
      <c r="E27" s="35" t="s">
        <v>730</v>
      </c>
      <c r="F27" s="10" t="s">
        <v>1396</v>
      </c>
      <c r="G27" s="9" t="s">
        <v>257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>
      <c r="A28" s="33">
        <v>23</v>
      </c>
      <c r="B28" s="7">
        <v>2831</v>
      </c>
      <c r="C28" s="137">
        <f>VLOOKUP(B28,เลขปชช!B$2:J$707,6,0)</f>
        <v>1570501320133</v>
      </c>
      <c r="D28" s="151">
        <f>VLOOKUP(B28,เลขปชช!B$2:J$701,7,0)</f>
        <v>38580</v>
      </c>
      <c r="E28" s="35" t="s">
        <v>730</v>
      </c>
      <c r="F28" s="10" t="s">
        <v>1400</v>
      </c>
      <c r="G28" s="9" t="s">
        <v>275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>
      <c r="A29" s="33">
        <v>24</v>
      </c>
      <c r="B29" s="7">
        <v>2849</v>
      </c>
      <c r="C29" s="137">
        <f>VLOOKUP(B29,เลขปชช!B$2:J$707,6,0)</f>
        <v>1570501323965</v>
      </c>
      <c r="D29" s="151">
        <f>VLOOKUP(B29,เลขปชช!B$2:J$701,7,0)</f>
        <v>38794</v>
      </c>
      <c r="E29" s="35" t="s">
        <v>730</v>
      </c>
      <c r="F29" s="10" t="s">
        <v>1403</v>
      </c>
      <c r="G29" s="9" t="s">
        <v>255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>
      <c r="A30" s="33">
        <v>25</v>
      </c>
      <c r="B30" s="7">
        <v>2852</v>
      </c>
      <c r="C30" s="137">
        <f>VLOOKUP(B30,เลขปชช!B$2:J$707,6,0)</f>
        <v>1570501318708</v>
      </c>
      <c r="D30" s="151">
        <f>VLOOKUP(B30,เลขปชช!B$2:J$701,7,0)</f>
        <v>38498</v>
      </c>
      <c r="E30" s="35" t="s">
        <v>730</v>
      </c>
      <c r="F30" s="10" t="s">
        <v>642</v>
      </c>
      <c r="G30" s="9" t="s">
        <v>256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33">
        <v>26</v>
      </c>
      <c r="B31" s="7">
        <v>2984</v>
      </c>
      <c r="C31" s="137">
        <f>VLOOKUP(B31,เลขปชช!B$2:J$707,6,0)</f>
        <v>1100201839404</v>
      </c>
      <c r="D31" s="151">
        <f>VLOOKUP(B31,เลขปชช!B$2:J$701,7,0)</f>
        <v>38644</v>
      </c>
      <c r="E31" s="35" t="s">
        <v>730</v>
      </c>
      <c r="F31" s="10" t="s">
        <v>1408</v>
      </c>
      <c r="G31" s="9" t="s">
        <v>258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>
      <c r="A32" s="33">
        <v>27</v>
      </c>
      <c r="B32" s="7">
        <v>2990</v>
      </c>
      <c r="C32" s="137">
        <f>VLOOKUP(B32,เลขปชช!B$2:J$707,6,0)</f>
        <v>1579901161952</v>
      </c>
      <c r="D32" s="151">
        <f>VLOOKUP(B32,เลขปชช!B$2:J$701,7,0)</f>
        <v>38716</v>
      </c>
      <c r="E32" s="35" t="s">
        <v>730</v>
      </c>
      <c r="F32" s="10" t="s">
        <v>1409</v>
      </c>
      <c r="G32" s="9" t="s">
        <v>259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>
      <c r="A33" s="33">
        <v>28</v>
      </c>
      <c r="B33" s="7">
        <v>3046</v>
      </c>
      <c r="C33" s="137">
        <f>VLOOKUP(B33,เลขปชช!B$2:J$707,6,0)</f>
        <v>1199600408464</v>
      </c>
      <c r="D33" s="151">
        <f>VLOOKUP(B33,เลขปชช!B$2:J$701,7,0)</f>
        <v>38605</v>
      </c>
      <c r="E33" s="35" t="s">
        <v>730</v>
      </c>
      <c r="F33" s="10" t="s">
        <v>1411</v>
      </c>
      <c r="G33" s="9" t="s">
        <v>277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>
      <c r="A34" s="33">
        <v>29</v>
      </c>
      <c r="B34" s="7">
        <v>3088</v>
      </c>
      <c r="C34" s="137">
        <f>VLOOKUP(B34,เลขปชช!B$2:J$707,6,0)</f>
        <v>1209702286448</v>
      </c>
      <c r="D34" s="151">
        <f>VLOOKUP(B34,เลขปชช!B$2:J$701,7,0)</f>
        <v>38856</v>
      </c>
      <c r="E34" s="35" t="s">
        <v>730</v>
      </c>
      <c r="F34" s="10" t="s">
        <v>1412</v>
      </c>
      <c r="G34" s="9" t="s">
        <v>278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>
      <c r="A35" s="33">
        <v>30</v>
      </c>
      <c r="B35" s="7">
        <v>3335</v>
      </c>
      <c r="C35" s="137">
        <f>VLOOKUP(B35,เลขปชช!B$2:J$707,6,0)</f>
        <v>1570501320222</v>
      </c>
      <c r="D35" s="151">
        <f>VLOOKUP(B35,เลขปชช!B$2:J$701,7,0)</f>
        <v>38587</v>
      </c>
      <c r="E35" s="35" t="s">
        <v>730</v>
      </c>
      <c r="F35" s="10" t="s">
        <v>1474</v>
      </c>
      <c r="G35" s="9" t="s">
        <v>279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33">
        <v>31</v>
      </c>
      <c r="B36" s="7">
        <v>3437</v>
      </c>
      <c r="C36" s="137">
        <f>VLOOKUP(B36,เลขปชช!B$2:J$707,6,0)</f>
        <v>1579901171001</v>
      </c>
      <c r="D36" s="151">
        <f>VLOOKUP(B36,เลขปชช!B$2:J$701,7,0)</f>
        <v>38777</v>
      </c>
      <c r="E36" s="35" t="s">
        <v>730</v>
      </c>
      <c r="F36" s="10" t="s">
        <v>1526</v>
      </c>
      <c r="G36" s="9" t="s">
        <v>261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>
      <c r="A37" s="33">
        <v>32</v>
      </c>
      <c r="B37" s="7">
        <v>3441</v>
      </c>
      <c r="C37" s="137">
        <f>VLOOKUP(B37,เลขปชช!B$2:J$707,6,0)</f>
        <v>1570501319968</v>
      </c>
      <c r="D37" s="151">
        <f>VLOOKUP(B37,เลขปชช!B$2:J$701,7,0)</f>
        <v>38575</v>
      </c>
      <c r="E37" s="35" t="s">
        <v>730</v>
      </c>
      <c r="F37" s="10" t="s">
        <v>1529</v>
      </c>
      <c r="G37" s="9" t="s">
        <v>230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>
      <c r="A38" s="33">
        <v>33</v>
      </c>
      <c r="B38" s="7">
        <v>3577</v>
      </c>
      <c r="C38" s="137">
        <f>VLOOKUP(B38,เลขปชช!B$2:J$707,6,0)</f>
        <v>1570501319305</v>
      </c>
      <c r="D38" s="151">
        <f>VLOOKUP(B38,เลขปชช!B$2:J$701,7,0)</f>
        <v>38536</v>
      </c>
      <c r="E38" s="35" t="s">
        <v>730</v>
      </c>
      <c r="F38" s="10" t="s">
        <v>1556</v>
      </c>
      <c r="G38" s="9" t="s">
        <v>104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>
      <c r="A39" s="33">
        <v>34</v>
      </c>
      <c r="B39" s="7">
        <v>3578</v>
      </c>
      <c r="C39" s="137">
        <f>VLOOKUP(B39,เลขปชช!B$2:J$707,6,0)</f>
        <v>1579901128378</v>
      </c>
      <c r="D39" s="151">
        <f>VLOOKUP(B39,เลขปชช!B$2:J$701,7,0)</f>
        <v>38482</v>
      </c>
      <c r="E39" s="35" t="s">
        <v>730</v>
      </c>
      <c r="F39" s="10" t="s">
        <v>1557</v>
      </c>
      <c r="G39" s="9" t="s">
        <v>101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>
      <c r="A40" s="33">
        <v>35</v>
      </c>
      <c r="B40" s="7">
        <v>3579</v>
      </c>
      <c r="C40" s="137">
        <f>VLOOKUP(B40,เลขปชช!B$2:J$707,6,0)</f>
        <v>1570501320486</v>
      </c>
      <c r="D40" s="151">
        <f>VLOOKUP(B40,เลขปชช!B$2:J$701,7,0)</f>
        <v>38604</v>
      </c>
      <c r="E40" s="35" t="s">
        <v>730</v>
      </c>
      <c r="F40" s="10" t="s">
        <v>1558</v>
      </c>
      <c r="G40" s="9" t="s">
        <v>1134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</sheetData>
  <sortState ref="B6:G40">
    <sortCondition ref="E6:E40"/>
    <sortCondition ref="B6:B40"/>
    <sortCondition ref="F6:F40"/>
  </sortState>
  <mergeCells count="4">
    <mergeCell ref="A1:U1"/>
    <mergeCell ref="A2:U2"/>
    <mergeCell ref="A3:U3"/>
    <mergeCell ref="E5:G5"/>
  </mergeCells>
  <pageMargins left="0.55118110236220474" right="0.35433070866141736" top="0.31496062992125984" bottom="0.31496062992125984" header="0.31496062992125984" footer="0.31496062992125984"/>
  <pageSetup paperSize="9" scale="82" orientation="portrait" r:id="rId1"/>
  <headerFooter>
    <oddFooter>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2">
    <tabColor rgb="FF7030A0"/>
  </sheetPr>
  <dimension ref="A1:W35"/>
  <sheetViews>
    <sheetView view="pageBreakPreview" zoomScale="115" zoomScaleSheetLayoutView="115" workbookViewId="0">
      <selection activeCell="U11" sqref="U11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8" width="3.625" style="4" customWidth="1"/>
    <col min="19" max="16384" width="9" style="4"/>
  </cols>
  <sheetData>
    <row r="1" spans="1:23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23">
      <c r="A2" s="183" t="s">
        <v>1653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3"/>
      <c r="T2" s="13"/>
      <c r="U2" s="13"/>
      <c r="V2" s="13"/>
      <c r="W2" s="13"/>
    </row>
    <row r="3" spans="1:23">
      <c r="A3" s="183" t="str">
        <f>"ครูที่ปรึกษา  "&amp;สถิติ!P24&amp;"  ,"&amp;สถิติ!P25</f>
        <v>ครูที่ปรึกษา  นายสุรชาติ   โพธิ์ยอด  ,นางสาวจันทร์จิรา   พ่านอรรถพนธิ์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2688</v>
      </c>
      <c r="C6" s="137">
        <f>VLOOKUP(B6,เลขปชช!B$2:J$999,6,0)</f>
        <v>1104000100260</v>
      </c>
      <c r="D6" s="151">
        <f>VLOOKUP(B6,เลขปชช!B$2:J$999,7,0)</f>
        <v>38142</v>
      </c>
      <c r="E6" s="8" t="s">
        <v>729</v>
      </c>
      <c r="F6" s="10" t="s">
        <v>643</v>
      </c>
      <c r="G6" s="9" t="s">
        <v>236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2690</v>
      </c>
      <c r="C7" s="137">
        <f>VLOOKUP(B7,เลขปชช!B$2:J$999,6,0)</f>
        <v>1579901120199</v>
      </c>
      <c r="D7" s="151">
        <f>VLOOKUP(B7,เลขปชช!B$2:J$999,7,0)</f>
        <v>38419</v>
      </c>
      <c r="E7" s="8" t="s">
        <v>729</v>
      </c>
      <c r="F7" s="10" t="s">
        <v>644</v>
      </c>
      <c r="G7" s="9" t="s">
        <v>281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2691</v>
      </c>
      <c r="C8" s="137">
        <f>VLOOKUP(B8,เลขปชช!B$2:J$999,6,0)</f>
        <v>1579901081169</v>
      </c>
      <c r="D8" s="151">
        <f>VLOOKUP(B8,เลขปชช!B$2:J$999,7,0)</f>
        <v>38128</v>
      </c>
      <c r="E8" s="8" t="s">
        <v>729</v>
      </c>
      <c r="F8" s="10" t="s">
        <v>645</v>
      </c>
      <c r="G8" s="9" t="s">
        <v>282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2695</v>
      </c>
      <c r="C9" s="137">
        <f>VLOOKUP(B9,เลขปชช!B$2:J$999,6,0)</f>
        <v>1560101588562</v>
      </c>
      <c r="D9" s="151">
        <f>VLOOKUP(B9,เลขปชช!B$2:J$999,7,0)</f>
        <v>38271</v>
      </c>
      <c r="E9" s="8" t="s">
        <v>729</v>
      </c>
      <c r="F9" s="10" t="s">
        <v>411</v>
      </c>
      <c r="G9" s="9" t="s">
        <v>283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2713</v>
      </c>
      <c r="C10" s="137">
        <f>VLOOKUP(B10,เลขปชช!B$2:J$999,6,0)</f>
        <v>1570501317795</v>
      </c>
      <c r="D10" s="151">
        <f>VLOOKUP(B10,เลขปชช!B$2:J$999,7,0)</f>
        <v>38421</v>
      </c>
      <c r="E10" s="8" t="s">
        <v>729</v>
      </c>
      <c r="F10" s="10" t="s">
        <v>641</v>
      </c>
      <c r="G10" s="9" t="s">
        <v>160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3">
        <v>6</v>
      </c>
      <c r="B11" s="7">
        <v>2714</v>
      </c>
      <c r="C11" s="137">
        <f>VLOOKUP(B11,เลขปชช!B$2:J$999,6,0)</f>
        <v>1570501313358</v>
      </c>
      <c r="D11" s="151">
        <f>VLOOKUP(B11,เลขปชช!B$2:J$999,7,0)</f>
        <v>38196</v>
      </c>
      <c r="E11" s="8" t="s">
        <v>729</v>
      </c>
      <c r="F11" s="10" t="s">
        <v>646</v>
      </c>
      <c r="G11" s="9" t="s">
        <v>283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3">
        <v>7</v>
      </c>
      <c r="B12" s="7">
        <v>2715</v>
      </c>
      <c r="C12" s="137">
        <f>VLOOKUP(B12,เลขปชช!B$2:J$999,6,0)</f>
        <v>1570501313056</v>
      </c>
      <c r="D12" s="151">
        <f>VLOOKUP(B12,เลขปชช!B$2:J$999,7,0)</f>
        <v>38167</v>
      </c>
      <c r="E12" s="8" t="s">
        <v>729</v>
      </c>
      <c r="F12" s="10" t="s">
        <v>647</v>
      </c>
      <c r="G12" s="9" t="s">
        <v>284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3">
        <v>8</v>
      </c>
      <c r="B13" s="7">
        <v>2718</v>
      </c>
      <c r="C13" s="137">
        <f>VLOOKUP(B13,เลขปชช!B$2:J$999,6,0)</f>
        <v>1579901094040</v>
      </c>
      <c r="D13" s="151">
        <f>VLOOKUP(B13,เลขปชช!B$2:J$999,7,0)</f>
        <v>38230</v>
      </c>
      <c r="E13" s="8" t="s">
        <v>729</v>
      </c>
      <c r="F13" s="10" t="s">
        <v>648</v>
      </c>
      <c r="G13" s="9" t="s">
        <v>183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3">
        <v>9</v>
      </c>
      <c r="B14" s="7">
        <v>2821</v>
      </c>
      <c r="C14" s="137">
        <f>VLOOKUP(B14,เลขปชช!B$2:J$999,6,0)</f>
        <v>1570501317035</v>
      </c>
      <c r="D14" s="151">
        <f>VLOOKUP(B14,เลขปชช!B$2:J$999,7,0)</f>
        <v>38380</v>
      </c>
      <c r="E14" s="8" t="s">
        <v>729</v>
      </c>
      <c r="F14" s="10" t="s">
        <v>649</v>
      </c>
      <c r="G14" s="9" t="s">
        <v>285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3">
        <v>10</v>
      </c>
      <c r="B15" s="7">
        <v>2837</v>
      </c>
      <c r="C15" s="137">
        <f>VLOOKUP(B15,เลขปชช!B$2:J$999,6,0)</f>
        <v>1570501315148</v>
      </c>
      <c r="D15" s="151">
        <f>VLOOKUP(B15,เลขปชช!B$2:J$999,7,0)</f>
        <v>38287</v>
      </c>
      <c r="E15" s="8" t="s">
        <v>729</v>
      </c>
      <c r="F15" s="10" t="s">
        <v>650</v>
      </c>
      <c r="G15" s="9" t="s">
        <v>208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3">
        <v>11</v>
      </c>
      <c r="B16" s="7">
        <v>3419</v>
      </c>
      <c r="C16" s="137">
        <f>VLOOKUP(B16,เลขปชช!B$2:J$999,6,0)</f>
        <v>1909802930156</v>
      </c>
      <c r="D16" s="151">
        <f>VLOOKUP(B16,เลขปชช!B$2:J$999,7,0)</f>
        <v>38362</v>
      </c>
      <c r="E16" s="8" t="s">
        <v>729</v>
      </c>
      <c r="F16" s="10" t="s">
        <v>651</v>
      </c>
      <c r="G16" s="9" t="s">
        <v>287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3">
        <v>12</v>
      </c>
      <c r="B17" s="7">
        <v>3420</v>
      </c>
      <c r="C17" s="137">
        <f>VLOOKUP(B17,เลขปชช!B$2:J$999,6,0)</f>
        <v>1570501315512</v>
      </c>
      <c r="D17" s="151">
        <f>VLOOKUP(B17,เลขปชช!B$2:J$999,7,0)</f>
        <v>38307</v>
      </c>
      <c r="E17" s="8" t="s">
        <v>729</v>
      </c>
      <c r="F17" s="10" t="s">
        <v>652</v>
      </c>
      <c r="G17" s="9" t="s">
        <v>288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3">
        <v>13</v>
      </c>
      <c r="B18" s="7">
        <v>3422</v>
      </c>
      <c r="C18" s="137">
        <f>VLOOKUP(B18,เลขปชช!B$2:J$999,6,0)</f>
        <v>1570501315229</v>
      </c>
      <c r="D18" s="151">
        <f>VLOOKUP(B18,เลขปชช!B$2:J$999,7,0)</f>
        <v>38291</v>
      </c>
      <c r="E18" s="8" t="s">
        <v>729</v>
      </c>
      <c r="F18" s="10" t="s">
        <v>653</v>
      </c>
      <c r="G18" s="9" t="s">
        <v>289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3">
        <v>14</v>
      </c>
      <c r="B19" s="7">
        <v>3423</v>
      </c>
      <c r="C19" s="137">
        <f>VLOOKUP(B19,เลขปชช!B$2:J$999,6,0)</f>
        <v>1570501315369</v>
      </c>
      <c r="D19" s="151">
        <f>VLOOKUP(B19,เลขปชช!B$2:J$999,7,0)</f>
        <v>38297</v>
      </c>
      <c r="E19" s="8" t="s">
        <v>729</v>
      </c>
      <c r="F19" s="10" t="s">
        <v>381</v>
      </c>
      <c r="G19" s="9" t="s">
        <v>290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3">
        <v>15</v>
      </c>
      <c r="B20" s="7">
        <v>3667</v>
      </c>
      <c r="C20" s="137">
        <f>VLOOKUP(B20,เลขปชช!B$2:J$999,6,0)</f>
        <v>1579901123601</v>
      </c>
      <c r="D20" s="151">
        <f>VLOOKUP(B20,เลขปชช!B$2:J$999,7,0)</f>
        <v>38448</v>
      </c>
      <c r="E20" s="35" t="s">
        <v>729</v>
      </c>
      <c r="F20" s="10" t="s">
        <v>1658</v>
      </c>
      <c r="G20" s="9" t="s">
        <v>95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3">
        <v>16</v>
      </c>
      <c r="B21" s="7">
        <v>2554</v>
      </c>
      <c r="C21" s="137">
        <f>VLOOKUP(B21,เลขปชช!B$2:J$999,6,0)</f>
        <v>1579901011519</v>
      </c>
      <c r="D21" s="151">
        <f>VLOOKUP(B21,เลขปชช!B$2:J$999,7,0)</f>
        <v>37772</v>
      </c>
      <c r="E21" s="8" t="s">
        <v>730</v>
      </c>
      <c r="F21" s="10" t="s">
        <v>654</v>
      </c>
      <c r="G21" s="9" t="s">
        <v>291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3">
        <v>17</v>
      </c>
      <c r="B22" s="7">
        <v>2706</v>
      </c>
      <c r="C22" s="137">
        <f>VLOOKUP(B22,เลขปชช!B$2:J$999,6,0)</f>
        <v>1570501314591</v>
      </c>
      <c r="D22" s="151">
        <f>VLOOKUP(B22,เลขปชช!B$2:J$999,7,0)</f>
        <v>38260</v>
      </c>
      <c r="E22" s="8" t="s">
        <v>730</v>
      </c>
      <c r="F22" s="10" t="s">
        <v>638</v>
      </c>
      <c r="G22" s="9" t="s">
        <v>292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3">
        <v>18</v>
      </c>
      <c r="B23" s="7">
        <v>2708</v>
      </c>
      <c r="C23" s="137">
        <f>VLOOKUP(B23,เลขปชช!B$2:J$999,6,0)</f>
        <v>1570501317086</v>
      </c>
      <c r="D23" s="151">
        <f>VLOOKUP(B23,เลขปชช!B$2:J$999,7,0)</f>
        <v>38392</v>
      </c>
      <c r="E23" s="8" t="s">
        <v>730</v>
      </c>
      <c r="F23" s="10" t="s">
        <v>642</v>
      </c>
      <c r="G23" s="9" t="s">
        <v>293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3">
        <v>19</v>
      </c>
      <c r="B24" s="7">
        <v>2720</v>
      </c>
      <c r="C24" s="137">
        <f>VLOOKUP(B24,เลขปชช!B$2:J$999,6,0)</f>
        <v>1570501315288</v>
      </c>
      <c r="D24" s="151">
        <f>VLOOKUP(B24,เลขปชช!B$2:J$999,7,0)</f>
        <v>38292</v>
      </c>
      <c r="E24" s="8" t="s">
        <v>730</v>
      </c>
      <c r="F24" s="10" t="s">
        <v>655</v>
      </c>
      <c r="G24" s="9" t="s">
        <v>294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3">
        <v>20</v>
      </c>
      <c r="B25" s="7">
        <v>2721</v>
      </c>
      <c r="C25" s="137">
        <f>VLOOKUP(B25,เลขปชช!B$2:J$999,6,0)</f>
        <v>1129901851871</v>
      </c>
      <c r="D25" s="151">
        <f>VLOOKUP(B25,เลขปชช!B$2:J$999,7,0)</f>
        <v>38175</v>
      </c>
      <c r="E25" s="8" t="s">
        <v>730</v>
      </c>
      <c r="F25" s="10" t="s">
        <v>656</v>
      </c>
      <c r="G25" s="9" t="s">
        <v>295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3">
        <v>21</v>
      </c>
      <c r="B26" s="7">
        <v>2724</v>
      </c>
      <c r="C26" s="137">
        <f>VLOOKUP(B26,เลขปชช!B$2:J$999,6,0)</f>
        <v>1570501312441</v>
      </c>
      <c r="D26" s="151">
        <f>VLOOKUP(B26,เลขปชช!B$2:J$999,7,0)</f>
        <v>38133</v>
      </c>
      <c r="E26" s="8" t="s">
        <v>730</v>
      </c>
      <c r="F26" s="10" t="s">
        <v>657</v>
      </c>
      <c r="G26" s="9" t="s">
        <v>296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3">
        <v>22</v>
      </c>
      <c r="B27" s="7">
        <v>2824</v>
      </c>
      <c r="C27" s="137">
        <f>VLOOKUP(B27,เลขปชช!B$2:J$999,6,0)</f>
        <v>1369200033151</v>
      </c>
      <c r="D27" s="151">
        <f>VLOOKUP(B27,เลขปชช!B$2:J$999,7,0)</f>
        <v>38254</v>
      </c>
      <c r="E27" s="8" t="s">
        <v>730</v>
      </c>
      <c r="F27" s="10" t="s">
        <v>658</v>
      </c>
      <c r="G27" s="9" t="s">
        <v>297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3">
        <v>23</v>
      </c>
      <c r="B28" s="7">
        <v>3094</v>
      </c>
      <c r="C28" s="137">
        <f>VLOOKUP(B28,เลขปชช!B$2:J$999,6,0)</f>
        <v>1570501316241</v>
      </c>
      <c r="D28" s="151">
        <f>VLOOKUP(B28,เลขปชช!B$2:J$999,7,0)</f>
        <v>38346</v>
      </c>
      <c r="E28" s="8" t="s">
        <v>730</v>
      </c>
      <c r="F28" s="10" t="s">
        <v>557</v>
      </c>
      <c r="G28" s="9" t="s">
        <v>190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3">
        <v>24</v>
      </c>
      <c r="B29" s="7">
        <v>3267</v>
      </c>
      <c r="C29" s="137">
        <f>VLOOKUP(B29,เลขปชช!B$2:J$999,6,0)</f>
        <v>1570501299029</v>
      </c>
      <c r="D29" s="151">
        <f>VLOOKUP(B29,เลขปชช!B$2:J$999,7,0)</f>
        <v>37355</v>
      </c>
      <c r="E29" s="8" t="s">
        <v>730</v>
      </c>
      <c r="F29" s="10" t="s">
        <v>1022</v>
      </c>
      <c r="G29" s="9" t="s">
        <v>1021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3">
        <v>25</v>
      </c>
      <c r="B30" s="7">
        <v>3337</v>
      </c>
      <c r="C30" s="137">
        <f>VLOOKUP(B30,เลขปชช!B$2:J$999,6,0)</f>
        <v>1189900402682</v>
      </c>
      <c r="D30" s="151">
        <f>VLOOKUP(B30,เลขปชช!B$2:J$999,7,0)</f>
        <v>38349</v>
      </c>
      <c r="E30" s="8" t="s">
        <v>730</v>
      </c>
      <c r="F30" s="10" t="s">
        <v>659</v>
      </c>
      <c r="G30" s="9" t="s">
        <v>98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3">
        <v>26</v>
      </c>
      <c r="B31" s="7">
        <v>3338</v>
      </c>
      <c r="C31" s="137">
        <f>VLOOKUP(B31,เลขปชช!B$2:J$999,6,0)</f>
        <v>1578000030920</v>
      </c>
      <c r="D31" s="151">
        <f>VLOOKUP(B31,เลขปชช!B$2:J$999,7,0)</f>
        <v>38275</v>
      </c>
      <c r="E31" s="8" t="s">
        <v>730</v>
      </c>
      <c r="F31" s="10" t="s">
        <v>660</v>
      </c>
      <c r="G31" s="9" t="s">
        <v>111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3">
        <v>27</v>
      </c>
      <c r="B32" s="7">
        <v>3425</v>
      </c>
      <c r="C32" s="137">
        <f>VLOOKUP(B32,เลขปชช!B$2:J$999,6,0)</f>
        <v>1209000156684</v>
      </c>
      <c r="D32" s="151">
        <f>VLOOKUP(B32,เลขปชช!B$2:J$999,7,0)</f>
        <v>38190</v>
      </c>
      <c r="E32" s="8" t="s">
        <v>730</v>
      </c>
      <c r="F32" s="10" t="s">
        <v>662</v>
      </c>
      <c r="G32" s="9" t="s">
        <v>298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33">
        <v>28</v>
      </c>
      <c r="B33" s="7">
        <v>3427</v>
      </c>
      <c r="C33" s="137">
        <f>VLOOKUP(B33,เลขปชช!B$2:J$999,6,0)</f>
        <v>1570501318091</v>
      </c>
      <c r="D33" s="151">
        <f>VLOOKUP(B33,เลขปชช!B$2:J$999,7,0)</f>
        <v>38454</v>
      </c>
      <c r="E33" s="8" t="s">
        <v>730</v>
      </c>
      <c r="F33" s="10" t="s">
        <v>611</v>
      </c>
      <c r="G33" s="9" t="s">
        <v>299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33">
        <v>29</v>
      </c>
      <c r="B34" s="7">
        <v>3564</v>
      </c>
      <c r="C34" s="137">
        <f>VLOOKUP(B34,เลขปชช!B$2:J$999,6,0)</f>
        <v>1570501318414</v>
      </c>
      <c r="D34" s="151">
        <f>VLOOKUP(B34,เลขปชช!B$2:J$999,7,0)</f>
        <v>38479</v>
      </c>
      <c r="E34" s="35" t="s">
        <v>730</v>
      </c>
      <c r="F34" s="10" t="s">
        <v>1143</v>
      </c>
      <c r="G34" s="9" t="s">
        <v>1144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33">
        <v>30</v>
      </c>
      <c r="B35" s="7">
        <v>2725</v>
      </c>
      <c r="C35" s="137">
        <f>VLOOKUP(B35,เลขปชช!B$2:J$999,6,0)</f>
        <v>1570501317850</v>
      </c>
      <c r="D35" s="151">
        <f>VLOOKUP(B35,เลขปชช!B$2:J$999,7,0)</f>
        <v>38425</v>
      </c>
      <c r="E35" s="35" t="s">
        <v>730</v>
      </c>
      <c r="F35" s="10" t="s">
        <v>679</v>
      </c>
      <c r="G35" s="9" t="s">
        <v>136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</sheetData>
  <sortState ref="B2:G32">
    <sortCondition ref="E2:E32"/>
    <sortCondition ref="B2:B32"/>
  </sortState>
  <mergeCells count="4">
    <mergeCell ref="A1:R1"/>
    <mergeCell ref="A2:R2"/>
    <mergeCell ref="A3:R3"/>
    <mergeCell ref="E5:G5"/>
  </mergeCells>
  <pageMargins left="0.70866141732283472" right="0.43307086614173229" top="0.35433070866141736" bottom="0.27559055118110237" header="0.31496062992125984" footer="0.31496062992125984"/>
  <pageSetup paperSize="9" scale="94" orientation="portrait" r:id="rId1"/>
  <headerFooter>
    <oddFooter>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3">
    <tabColor rgb="FF7030A0"/>
  </sheetPr>
  <dimension ref="A1:W36"/>
  <sheetViews>
    <sheetView view="pageBreakPreview" zoomScale="115" zoomScaleSheetLayoutView="115" workbookViewId="0">
      <selection activeCell="G10" sqref="G10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8" width="3.625" style="4" customWidth="1"/>
    <col min="19" max="16384" width="9" style="4"/>
  </cols>
  <sheetData>
    <row r="1" spans="1:23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23">
      <c r="A2" s="183" t="s">
        <v>1654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3"/>
      <c r="T2" s="13"/>
      <c r="U2" s="13"/>
      <c r="V2" s="13"/>
      <c r="W2" s="13"/>
    </row>
    <row r="3" spans="1:23">
      <c r="A3" s="183" t="str">
        <f>"ครูที่ปรึกษา  "&amp;สถิติ!P26</f>
        <v>ครูที่ปรึกษา  นายศตวรรษ   ยศวิทยากุล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2475</v>
      </c>
      <c r="C6" s="137">
        <f>VLOOKUP(B6,เลขปชช!B$2:J$707,6,0)</f>
        <v>1570501303841</v>
      </c>
      <c r="D6" s="151">
        <f>VLOOKUP(B6,เลขปชช!B$2:J$701,7,0)</f>
        <v>37584</v>
      </c>
      <c r="E6" s="8" t="s">
        <v>729</v>
      </c>
      <c r="F6" s="10" t="s">
        <v>663</v>
      </c>
      <c r="G6" s="9" t="s">
        <v>301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2524</v>
      </c>
      <c r="C7" s="137">
        <f>VLOOKUP(B7,เลขปชช!B$2:J$707,6,0)</f>
        <v>1570501309709</v>
      </c>
      <c r="D7" s="151">
        <f>VLOOKUP(B7,เลขปชช!B$2:J$701,7,0)</f>
        <v>37958</v>
      </c>
      <c r="E7" s="8" t="s">
        <v>729</v>
      </c>
      <c r="F7" s="10" t="s">
        <v>605</v>
      </c>
      <c r="G7" s="9" t="s">
        <v>302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3">
        <v>3</v>
      </c>
      <c r="B8" s="7">
        <v>2694</v>
      </c>
      <c r="C8" s="137">
        <f>VLOOKUP(B8,เลขปชช!B$2:J$707,6,0)</f>
        <v>1570501314893</v>
      </c>
      <c r="D8" s="151">
        <f>VLOOKUP(B8,เลขปชช!B$2:J$701,7,0)</f>
        <v>38276</v>
      </c>
      <c r="E8" s="8" t="s">
        <v>729</v>
      </c>
      <c r="F8" s="10" t="s">
        <v>664</v>
      </c>
      <c r="G8" s="9" t="s">
        <v>303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3">
        <v>4</v>
      </c>
      <c r="B9" s="7">
        <v>2696</v>
      </c>
      <c r="C9" s="137">
        <f>VLOOKUP(B9,เลขปชช!B$2:J$707,6,0)</f>
        <v>1570501317264</v>
      </c>
      <c r="D9" s="151">
        <f>VLOOKUP(B9,เลขปชช!B$2:J$701,7,0)</f>
        <v>38400</v>
      </c>
      <c r="E9" s="8" t="s">
        <v>729</v>
      </c>
      <c r="F9" s="10" t="s">
        <v>665</v>
      </c>
      <c r="G9" s="9" t="s">
        <v>304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3">
        <v>5</v>
      </c>
      <c r="B10" s="7">
        <v>2709</v>
      </c>
      <c r="C10" s="137">
        <f>VLOOKUP(B10,เลขปชช!B$2:J$707,6,0)</f>
        <v>1579901103588</v>
      </c>
      <c r="D10" s="151">
        <f>VLOOKUP(B10,เลขปชช!B$2:J$701,7,0)</f>
        <v>38293</v>
      </c>
      <c r="E10" s="8" t="s">
        <v>729</v>
      </c>
      <c r="F10" s="10" t="s">
        <v>666</v>
      </c>
      <c r="G10" s="9" t="s">
        <v>305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3">
        <v>6</v>
      </c>
      <c r="B11" s="7">
        <v>2716</v>
      </c>
      <c r="C11" s="137">
        <f>VLOOKUP(B11,เลขปชช!B$2:J$707,6,0)</f>
        <v>1570501317591</v>
      </c>
      <c r="D11" s="151">
        <f>VLOOKUP(B11,เลขปชช!B$2:J$701,7,0)</f>
        <v>38423</v>
      </c>
      <c r="E11" s="8" t="s">
        <v>729</v>
      </c>
      <c r="F11" s="10" t="s">
        <v>667</v>
      </c>
      <c r="G11" s="9" t="s">
        <v>306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3">
        <v>7</v>
      </c>
      <c r="B12" s="7">
        <v>2719</v>
      </c>
      <c r="C12" s="137">
        <f>VLOOKUP(B12,เลขปชช!B$2:J$707,6,0)</f>
        <v>1570501311851</v>
      </c>
      <c r="D12" s="151">
        <f>VLOOKUP(B12,เลขปชช!B$2:J$701,7,0)</f>
        <v>38100</v>
      </c>
      <c r="E12" s="8" t="s">
        <v>729</v>
      </c>
      <c r="F12" s="10" t="s">
        <v>668</v>
      </c>
      <c r="G12" s="9" t="s">
        <v>307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3">
        <v>8</v>
      </c>
      <c r="B13" s="7">
        <v>2822</v>
      </c>
      <c r="C13" s="137">
        <f>VLOOKUP(B13,เลขปชช!B$2:J$707,6,0)</f>
        <v>1839901833630</v>
      </c>
      <c r="D13" s="151">
        <f>VLOOKUP(B13,เลขปชช!B$2:J$701,7,0)</f>
        <v>38271</v>
      </c>
      <c r="E13" s="8" t="s">
        <v>729</v>
      </c>
      <c r="F13" s="10" t="s">
        <v>669</v>
      </c>
      <c r="G13" s="9" t="s">
        <v>308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3">
        <v>9</v>
      </c>
      <c r="B14" s="7">
        <v>3084</v>
      </c>
      <c r="C14" s="137">
        <f>VLOOKUP(B14,เลขปชช!B$2:J$707,6,0)</f>
        <v>1570501313005</v>
      </c>
      <c r="D14" s="151">
        <f>VLOOKUP(B14,เลขปชช!B$2:J$701,7,0)</f>
        <v>38156</v>
      </c>
      <c r="E14" s="8" t="s">
        <v>729</v>
      </c>
      <c r="F14" s="10" t="s">
        <v>670</v>
      </c>
      <c r="G14" s="9" t="s">
        <v>127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3">
        <v>10</v>
      </c>
      <c r="B15" s="7">
        <v>3085</v>
      </c>
      <c r="C15" s="137">
        <f>VLOOKUP(B15,เลขปชช!B$2:J$707,6,0)</f>
        <v>1209702179412</v>
      </c>
      <c r="D15" s="151">
        <f>VLOOKUP(B15,เลขปชช!B$2:J$701,7,0)</f>
        <v>38247</v>
      </c>
      <c r="E15" s="8" t="s">
        <v>729</v>
      </c>
      <c r="F15" s="10" t="s">
        <v>594</v>
      </c>
      <c r="G15" s="9" t="s">
        <v>278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3">
        <v>11</v>
      </c>
      <c r="B16" s="7">
        <v>3160</v>
      </c>
      <c r="C16" s="137">
        <f>VLOOKUP(B16,เลขปชช!B$2:J$707,6,0)</f>
        <v>1900101500238</v>
      </c>
      <c r="D16" s="151">
        <f>VLOOKUP(B16,เลขปชช!B$2:J$701,7,0)</f>
        <v>38483</v>
      </c>
      <c r="E16" s="8" t="s">
        <v>729</v>
      </c>
      <c r="F16" s="10" t="s">
        <v>671</v>
      </c>
      <c r="G16" s="9" t="s">
        <v>309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3">
        <v>12</v>
      </c>
      <c r="B17" s="7">
        <v>3186</v>
      </c>
      <c r="C17" s="137">
        <f>VLOOKUP(B17,เลขปชช!B$2:J$707,6,0)</f>
        <v>1570501312742</v>
      </c>
      <c r="D17" s="151">
        <f>VLOOKUP(B17,เลขปชช!B$2:J$701,7,0)</f>
        <v>38149</v>
      </c>
      <c r="E17" s="8" t="s">
        <v>729</v>
      </c>
      <c r="F17" s="10" t="s">
        <v>672</v>
      </c>
      <c r="G17" s="9" t="s">
        <v>310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3">
        <v>13</v>
      </c>
      <c r="B18" s="7">
        <v>3428</v>
      </c>
      <c r="C18" s="137">
        <f>VLOOKUP(B18,เลขปชช!B$2:J$707,6,0)</f>
        <v>1570501308079</v>
      </c>
      <c r="D18" s="151">
        <f>VLOOKUP(B18,เลขปชช!B$2:J$701,7,0)</f>
        <v>37860</v>
      </c>
      <c r="E18" s="8" t="s">
        <v>729</v>
      </c>
      <c r="F18" s="10" t="s">
        <v>673</v>
      </c>
      <c r="G18" s="9" t="s">
        <v>311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3">
        <v>14</v>
      </c>
      <c r="B19" s="7">
        <v>3429</v>
      </c>
      <c r="C19" s="137">
        <f>VLOOKUP(B19,เลขปชช!B$2:J$707,6,0)</f>
        <v>1579901117147</v>
      </c>
      <c r="D19" s="151">
        <f>VLOOKUP(B19,เลขปชช!B$2:J$701,7,0)</f>
        <v>38393</v>
      </c>
      <c r="E19" s="8" t="s">
        <v>729</v>
      </c>
      <c r="F19" s="10" t="s">
        <v>674</v>
      </c>
      <c r="G19" s="9" t="s">
        <v>312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3">
        <v>15</v>
      </c>
      <c r="B20" s="7">
        <v>3431</v>
      </c>
      <c r="C20" s="137">
        <f>VLOOKUP(B20,เลขปชช!B$2:J$707,6,0)</f>
        <v>1570501312271</v>
      </c>
      <c r="D20" s="151">
        <f>VLOOKUP(B20,เลขปชช!B$2:J$701,7,0)</f>
        <v>38125</v>
      </c>
      <c r="E20" s="8" t="s">
        <v>729</v>
      </c>
      <c r="F20" s="10" t="s">
        <v>1037</v>
      </c>
      <c r="G20" s="9" t="s">
        <v>103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3">
        <v>16</v>
      </c>
      <c r="B21" s="7">
        <v>2981</v>
      </c>
      <c r="C21" s="137">
        <f>VLOOKUP(B21,เลขปชช!B$2:J$707,6,0)</f>
        <v>1570501313862</v>
      </c>
      <c r="D21" s="151">
        <f>VLOOKUP(B21,เลขปชช!B$2:J$701,7,0)</f>
        <v>38223</v>
      </c>
      <c r="E21" s="35" t="s">
        <v>729</v>
      </c>
      <c r="F21" s="10" t="s">
        <v>637</v>
      </c>
      <c r="G21" s="9" t="s">
        <v>286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3">
        <v>17</v>
      </c>
      <c r="B22" s="7">
        <v>2662</v>
      </c>
      <c r="C22" s="137">
        <f>VLOOKUP(B22,เลขปชช!B$2:J$707,6,0)</f>
        <v>570589013683</v>
      </c>
      <c r="D22" s="151">
        <f>VLOOKUP(B22,เลขปชช!B$2:J$701,7,0)</f>
        <v>37693</v>
      </c>
      <c r="E22" s="8" t="s">
        <v>730</v>
      </c>
      <c r="F22" s="10" t="s">
        <v>676</v>
      </c>
      <c r="G22" s="9" t="s">
        <v>314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3">
        <v>18</v>
      </c>
      <c r="B23" s="7">
        <v>2699</v>
      </c>
      <c r="C23" s="137">
        <f>VLOOKUP(B23,เลขปชช!B$2:J$707,6,0)</f>
        <v>1570501314826</v>
      </c>
      <c r="D23" s="151">
        <f>VLOOKUP(B23,เลขปชช!B$2:J$701,7,0)</f>
        <v>38273</v>
      </c>
      <c r="E23" s="8" t="s">
        <v>730</v>
      </c>
      <c r="F23" s="10" t="s">
        <v>677</v>
      </c>
      <c r="G23" s="9" t="s">
        <v>315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3">
        <v>19</v>
      </c>
      <c r="B24" s="7">
        <v>2704</v>
      </c>
      <c r="C24" s="137">
        <f>VLOOKUP(B24,เลขปชช!B$2:J$707,6,0)</f>
        <v>1570501314478</v>
      </c>
      <c r="D24" s="151">
        <f>VLOOKUP(B24,เลขปชช!B$2:J$701,7,0)</f>
        <v>38254</v>
      </c>
      <c r="E24" s="8" t="s">
        <v>730</v>
      </c>
      <c r="F24" s="10" t="s">
        <v>678</v>
      </c>
      <c r="G24" s="9" t="s">
        <v>316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3">
        <v>20</v>
      </c>
      <c r="B25" s="7">
        <v>2723</v>
      </c>
      <c r="C25" s="137">
        <f>VLOOKUP(B25,เลขปชช!B$2:J$707,6,0)</f>
        <v>1579901080936</v>
      </c>
      <c r="D25" s="151">
        <f>VLOOKUP(B25,เลขปชช!B$2:J$701,7,0)</f>
        <v>38126</v>
      </c>
      <c r="E25" s="8" t="s">
        <v>730</v>
      </c>
      <c r="F25" s="10" t="s">
        <v>478</v>
      </c>
      <c r="G25" s="9" t="s">
        <v>317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3">
        <v>21</v>
      </c>
      <c r="B26" s="7">
        <v>2727</v>
      </c>
      <c r="C26" s="137">
        <f>VLOOKUP(B26,เลขปชช!B$2:J$707,6,0)</f>
        <v>1104300790946</v>
      </c>
      <c r="D26" s="151">
        <f>VLOOKUP(B26,เลขปชช!B$2:J$701,7,0)</f>
        <v>38339</v>
      </c>
      <c r="E26" s="8" t="s">
        <v>730</v>
      </c>
      <c r="F26" s="10" t="s">
        <v>680</v>
      </c>
      <c r="G26" s="9" t="s">
        <v>318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3">
        <v>22</v>
      </c>
      <c r="B27" s="7">
        <v>2823</v>
      </c>
      <c r="C27" s="137">
        <f>VLOOKUP(B27,เลขปชช!B$2:J$707,6,0)</f>
        <v>1570501313277</v>
      </c>
      <c r="D27" s="151">
        <f>VLOOKUP(B27,เลขปชช!B$2:J$701,7,0)</f>
        <v>38186</v>
      </c>
      <c r="E27" s="8" t="s">
        <v>730</v>
      </c>
      <c r="F27" s="10" t="s">
        <v>681</v>
      </c>
      <c r="G27" s="9" t="s">
        <v>319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3">
        <v>23</v>
      </c>
      <c r="B28" s="7">
        <v>3086</v>
      </c>
      <c r="C28" s="137">
        <f>VLOOKUP(B28,เลขปชช!B$2:J$707,6,0)</f>
        <v>1570501319844</v>
      </c>
      <c r="D28" s="151">
        <f>VLOOKUP(B28,เลขปชช!B$2:J$701,7,0)</f>
        <v>38569</v>
      </c>
      <c r="E28" s="8" t="s">
        <v>730</v>
      </c>
      <c r="F28" s="10" t="s">
        <v>450</v>
      </c>
      <c r="G28" s="9" t="s">
        <v>320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3">
        <v>24</v>
      </c>
      <c r="B29" s="7">
        <v>3158</v>
      </c>
      <c r="C29" s="137">
        <f>VLOOKUP(B29,เลขปชช!B$2:J$707,6,0)</f>
        <v>1300101273920</v>
      </c>
      <c r="D29" s="151">
        <f>VLOOKUP(B29,เลขปชช!B$2:J$701,7,0)</f>
        <v>38029</v>
      </c>
      <c r="E29" s="8" t="s">
        <v>730</v>
      </c>
      <c r="F29" s="10" t="s">
        <v>682</v>
      </c>
      <c r="G29" s="9" t="s">
        <v>321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3">
        <v>25</v>
      </c>
      <c r="B30" s="7">
        <v>3159</v>
      </c>
      <c r="C30" s="137">
        <f>VLOOKUP(B30,เลขปชช!B$2:J$707,6,0)</f>
        <v>1570501314338</v>
      </c>
      <c r="D30" s="151">
        <f>VLOOKUP(B30,เลขปชช!B$2:J$701,7,0)</f>
        <v>38244</v>
      </c>
      <c r="E30" s="8" t="s">
        <v>730</v>
      </c>
      <c r="F30" s="10" t="s">
        <v>683</v>
      </c>
      <c r="G30" s="9" t="s">
        <v>31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3">
        <v>26</v>
      </c>
      <c r="B31" s="7">
        <v>3339</v>
      </c>
      <c r="C31" s="137">
        <f>VLOOKUP(B31,เลขปชช!B$2:J$707,6,0)</f>
        <v>1100401262402</v>
      </c>
      <c r="D31" s="151">
        <f>VLOOKUP(B31,เลขปชช!B$2:J$701,7,0)</f>
        <v>38409</v>
      </c>
      <c r="E31" s="8" t="s">
        <v>730</v>
      </c>
      <c r="F31" s="10" t="s">
        <v>1036</v>
      </c>
      <c r="G31" s="9" t="s">
        <v>322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3">
        <v>27</v>
      </c>
      <c r="B32" s="7">
        <v>3430</v>
      </c>
      <c r="C32" s="137">
        <f>VLOOKUP(B32,เลขปชช!B$2:J$707,6,0)</f>
        <v>1570501318988</v>
      </c>
      <c r="D32" s="151">
        <f>VLOOKUP(B32,เลขปชช!B$2:J$701,7,0)</f>
        <v>38515</v>
      </c>
      <c r="E32" s="8" t="s">
        <v>730</v>
      </c>
      <c r="F32" s="10" t="s">
        <v>675</v>
      </c>
      <c r="G32" s="9" t="s">
        <v>313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33">
        <v>28</v>
      </c>
      <c r="B33" s="7">
        <v>3432</v>
      </c>
      <c r="C33" s="137">
        <f>VLOOKUP(B33,เลขปชช!B$2:J$707,6,0)</f>
        <v>1570501316225</v>
      </c>
      <c r="D33" s="151">
        <f>VLOOKUP(B33,เลขปชช!B$2:J$701,7,0)</f>
        <v>38345</v>
      </c>
      <c r="E33" s="8" t="s">
        <v>730</v>
      </c>
      <c r="F33" s="10" t="s">
        <v>684</v>
      </c>
      <c r="G33" s="9" t="s">
        <v>323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33">
        <v>29</v>
      </c>
      <c r="B34" s="7">
        <v>3433</v>
      </c>
      <c r="C34" s="137">
        <f>VLOOKUP(B34,เลขปชช!B$2:J$707,6,0)</f>
        <v>1560101590214</v>
      </c>
      <c r="D34" s="151">
        <f>VLOOKUP(B34,เลขปชช!B$2:J$701,7,0)</f>
        <v>38298</v>
      </c>
      <c r="E34" s="8" t="s">
        <v>730</v>
      </c>
      <c r="F34" s="10" t="s">
        <v>685</v>
      </c>
      <c r="G34" s="9" t="s">
        <v>324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33">
        <v>30</v>
      </c>
      <c r="B35" s="7">
        <v>3434</v>
      </c>
      <c r="C35" s="137">
        <f>VLOOKUP(B35,เลขปชช!B$2:J$707,6,0)</f>
        <v>1200101935311</v>
      </c>
      <c r="D35" s="151">
        <f>VLOOKUP(B35,เลขปชช!B$2:J$701,7,0)</f>
        <v>38310</v>
      </c>
      <c r="E35" s="8" t="s">
        <v>730</v>
      </c>
      <c r="F35" s="10" t="s">
        <v>449</v>
      </c>
      <c r="G35" s="9" t="s">
        <v>325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33">
        <v>31</v>
      </c>
      <c r="B36" s="7">
        <v>3435</v>
      </c>
      <c r="C36" s="137">
        <f>VLOOKUP(B36,เลขปชช!B$2:J$707,6,0)</f>
        <v>1770200177623</v>
      </c>
      <c r="D36" s="151">
        <f>VLOOKUP(B36,เลขปชช!B$2:J$701,7,0)</f>
        <v>38458</v>
      </c>
      <c r="E36" s="8" t="s">
        <v>730</v>
      </c>
      <c r="F36" s="10" t="s">
        <v>686</v>
      </c>
      <c r="G36" s="9" t="s">
        <v>326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</sheetData>
  <sortState ref="B2:G32">
    <sortCondition ref="E2:E32"/>
    <sortCondition ref="B2:B32"/>
  </sortState>
  <mergeCells count="4">
    <mergeCell ref="A1:R1"/>
    <mergeCell ref="A2:R2"/>
    <mergeCell ref="A3:R3"/>
    <mergeCell ref="E5:G5"/>
  </mergeCells>
  <pageMargins left="0.79" right="0.35433070866141736" top="0.43307086614173229" bottom="0.31496062992125984" header="0.31496062992125984" footer="0.31496062992125984"/>
  <pageSetup paperSize="9" scale="91" orientation="portrait" r:id="rId1"/>
  <headerFooter>
    <oddFooter>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4">
    <tabColor rgb="FF7030A0"/>
  </sheetPr>
  <dimension ref="A1:W31"/>
  <sheetViews>
    <sheetView view="pageBreakPreview" zoomScale="130" zoomScaleSheetLayoutView="130" workbookViewId="0">
      <selection activeCell="P11" sqref="P11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8" width="3.625" style="4" customWidth="1"/>
    <col min="19" max="16384" width="9" style="4"/>
  </cols>
  <sheetData>
    <row r="1" spans="1:23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23">
      <c r="A2" s="183" t="s">
        <v>1655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3"/>
      <c r="T2" s="13"/>
      <c r="U2" s="13"/>
      <c r="V2" s="13"/>
      <c r="W2" s="13"/>
    </row>
    <row r="3" spans="1:23">
      <c r="A3" s="183" t="str">
        <f>"ครูที่ปรึกษา  "&amp;สถิติ!P27</f>
        <v>ครูที่ปรึกษา  นางพรทิพย์   วงค์ตะวัน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2468</v>
      </c>
      <c r="C6" s="137">
        <f>VLOOKUP(B6,เลขปชช!B$2:J$707,6,0)</f>
        <v>1570501304472</v>
      </c>
      <c r="D6" s="151">
        <f>VLOOKUP(B6,เลขปชช!B$2:J$701,7,0)</f>
        <v>37636</v>
      </c>
      <c r="E6" s="8" t="s">
        <v>729</v>
      </c>
      <c r="F6" s="10" t="s">
        <v>1044</v>
      </c>
      <c r="G6" s="9" t="s">
        <v>282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2520</v>
      </c>
      <c r="C7" s="137">
        <f>VLOOKUP(B7,เลขปชช!B$2:J$707,6,0)</f>
        <v>1570501309431</v>
      </c>
      <c r="D7" s="151">
        <f>VLOOKUP(B7,เลขปชช!B$2:J$701,7,0)</f>
        <v>37943</v>
      </c>
      <c r="E7" s="8" t="s">
        <v>729</v>
      </c>
      <c r="F7" s="10" t="s">
        <v>687</v>
      </c>
      <c r="G7" s="9" t="s">
        <v>85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3">
        <v>3</v>
      </c>
      <c r="B8" s="7">
        <v>2526</v>
      </c>
      <c r="C8" s="137">
        <f>VLOOKUP(B8,เลขปชช!B$2:J$707,6,0)</f>
        <v>1579901029787</v>
      </c>
      <c r="D8" s="151">
        <f>VLOOKUP(B8,เลขปชช!B$2:J$701,7,0)</f>
        <v>37919</v>
      </c>
      <c r="E8" s="8" t="s">
        <v>729</v>
      </c>
      <c r="F8" s="10" t="s">
        <v>688</v>
      </c>
      <c r="G8" s="9" t="s">
        <v>328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3">
        <v>4</v>
      </c>
      <c r="B9" s="7">
        <v>2541</v>
      </c>
      <c r="C9" s="137">
        <f>VLOOKUP(B9,เลขปชช!B$2:J$707,6,0)</f>
        <v>1570501307633</v>
      </c>
      <c r="D9" s="151">
        <f>VLOOKUP(B9,เลขปชช!B$2:J$701,7,0)</f>
        <v>37833</v>
      </c>
      <c r="E9" s="8" t="s">
        <v>729</v>
      </c>
      <c r="F9" s="10" t="s">
        <v>689</v>
      </c>
      <c r="G9" s="9" t="s">
        <v>329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3">
        <v>5</v>
      </c>
      <c r="B10" s="7">
        <v>2542</v>
      </c>
      <c r="C10" s="137">
        <f>VLOOKUP(B10,เลขปชช!B$2:J$707,6,0)</f>
        <v>1570501306050</v>
      </c>
      <c r="D10" s="151">
        <f>VLOOKUP(B10,เลขปชช!B$2:J$701,7,0)</f>
        <v>37736</v>
      </c>
      <c r="E10" s="8" t="s">
        <v>729</v>
      </c>
      <c r="F10" s="10" t="s">
        <v>690</v>
      </c>
      <c r="G10" s="9" t="s">
        <v>330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3">
        <v>6</v>
      </c>
      <c r="B11" s="7">
        <v>2559</v>
      </c>
      <c r="C11" s="137">
        <f>VLOOKUP(B11,เลขปชช!B$2:J$707,6,0)</f>
        <v>1579901005985</v>
      </c>
      <c r="D11" s="151">
        <f>VLOOKUP(B11,เลขปชช!B$2:J$701,7,0)</f>
        <v>37724</v>
      </c>
      <c r="E11" s="8" t="s">
        <v>729</v>
      </c>
      <c r="F11" s="10" t="s">
        <v>691</v>
      </c>
      <c r="G11" s="9" t="s">
        <v>331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3">
        <v>7</v>
      </c>
      <c r="B12" s="7">
        <v>2664</v>
      </c>
      <c r="C12" s="137">
        <f>VLOOKUP(B12,เลขปชช!B$2:J$707,6,0)</f>
        <v>1570501308206</v>
      </c>
      <c r="D12" s="151">
        <f>VLOOKUP(B12,เลขปชช!B$2:J$701,7,0)</f>
        <v>37868</v>
      </c>
      <c r="E12" s="8" t="s">
        <v>729</v>
      </c>
      <c r="F12" s="10" t="s">
        <v>692</v>
      </c>
      <c r="G12" s="9" t="s">
        <v>332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3">
        <v>8</v>
      </c>
      <c r="B13" s="7">
        <v>2976</v>
      </c>
      <c r="C13" s="137">
        <f>VLOOKUP(B13,เลขปชช!B$2:J$707,6,0)</f>
        <v>1570501311274</v>
      </c>
      <c r="D13" s="151">
        <f>VLOOKUP(B13,เลขปชช!B$2:J$701,7,0)</f>
        <v>38064</v>
      </c>
      <c r="E13" s="8" t="s">
        <v>729</v>
      </c>
      <c r="F13" s="10" t="s">
        <v>693</v>
      </c>
      <c r="G13" s="9" t="s">
        <v>333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3">
        <v>9</v>
      </c>
      <c r="B14" s="7">
        <v>3340</v>
      </c>
      <c r="C14" s="137">
        <f>VLOOKUP(B14,เลขปชช!B$2:J$707,6,0)</f>
        <v>1570501307722</v>
      </c>
      <c r="D14" s="151">
        <f>VLOOKUP(B14,เลขปชช!B$2:J$701,7,0)</f>
        <v>37839</v>
      </c>
      <c r="E14" s="8" t="s">
        <v>729</v>
      </c>
      <c r="F14" s="10" t="s">
        <v>639</v>
      </c>
      <c r="G14" s="9" t="s">
        <v>334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3">
        <v>10</v>
      </c>
      <c r="B15" s="7">
        <v>2518</v>
      </c>
      <c r="C15" s="137">
        <f>VLOOKUP(B15,เลขปชช!B$2:J$707,6,0)</f>
        <v>1529902175914</v>
      </c>
      <c r="D15" s="151">
        <f>VLOOKUP(B15,เลขปชช!B$2:J$701,7,0)</f>
        <v>37836</v>
      </c>
      <c r="E15" s="8" t="s">
        <v>730</v>
      </c>
      <c r="F15" s="10" t="s">
        <v>695</v>
      </c>
      <c r="G15" s="9" t="s">
        <v>336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3">
        <v>11</v>
      </c>
      <c r="B16" s="7">
        <v>2534</v>
      </c>
      <c r="C16" s="137">
        <f>VLOOKUP(B16,เลขปชช!B$2:J$707,6,0)</f>
        <v>1104300687151</v>
      </c>
      <c r="D16" s="151">
        <f>VLOOKUP(B16,เลขปชช!B$2:J$701,7,0)</f>
        <v>38000</v>
      </c>
      <c r="E16" s="8" t="s">
        <v>730</v>
      </c>
      <c r="F16" s="10" t="s">
        <v>696</v>
      </c>
      <c r="G16" s="9" t="s">
        <v>337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3">
        <v>12</v>
      </c>
      <c r="B17" s="7">
        <v>2535</v>
      </c>
      <c r="C17" s="137">
        <f>VLOOKUP(B17,เลขปชช!B$2:J$707,6,0)</f>
        <v>1103703712233</v>
      </c>
      <c r="D17" s="151">
        <f>VLOOKUP(B17,เลขปชช!B$2:J$701,7,0)</f>
        <v>37955</v>
      </c>
      <c r="E17" s="8" t="s">
        <v>730</v>
      </c>
      <c r="F17" s="10" t="s">
        <v>697</v>
      </c>
      <c r="G17" s="9" t="s">
        <v>110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3">
        <v>13</v>
      </c>
      <c r="B18" s="7">
        <v>2538</v>
      </c>
      <c r="C18" s="137">
        <f>VLOOKUP(B18,เลขปชช!B$2:J$707,6,0)</f>
        <v>1579901030432</v>
      </c>
      <c r="D18" s="151">
        <f>VLOOKUP(B18,เลขปชช!B$2:J$701,7,0)</f>
        <v>37923</v>
      </c>
      <c r="E18" s="8" t="s">
        <v>730</v>
      </c>
      <c r="F18" s="10" t="s">
        <v>698</v>
      </c>
      <c r="G18" s="9" t="s">
        <v>338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3">
        <v>14</v>
      </c>
      <c r="B19" s="7">
        <v>2546</v>
      </c>
      <c r="C19" s="137">
        <f>VLOOKUP(B19,เลขปชช!B$2:J$707,6,0)</f>
        <v>1570501308672</v>
      </c>
      <c r="D19" s="151">
        <f>VLOOKUP(B19,เลขปชช!B$2:J$701,7,0)</f>
        <v>37898</v>
      </c>
      <c r="E19" s="8" t="s">
        <v>730</v>
      </c>
      <c r="F19" s="10" t="s">
        <v>699</v>
      </c>
      <c r="G19" s="9" t="s">
        <v>339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3">
        <v>15</v>
      </c>
      <c r="B20" s="7">
        <v>2547</v>
      </c>
      <c r="C20" s="137">
        <f>VLOOKUP(B20,เลขปชช!B$2:J$707,6,0)</f>
        <v>1570501310162</v>
      </c>
      <c r="D20" s="151">
        <f>VLOOKUP(B20,เลขปชช!B$2:J$701,7,0)</f>
        <v>37987</v>
      </c>
      <c r="E20" s="8" t="s">
        <v>730</v>
      </c>
      <c r="F20" s="10" t="s">
        <v>700</v>
      </c>
      <c r="G20" s="9" t="s">
        <v>340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3">
        <v>16</v>
      </c>
      <c r="B21" s="7">
        <v>2552</v>
      </c>
      <c r="C21" s="137">
        <f>VLOOKUP(B21,เลขปชช!B$2:J$707,6,0)</f>
        <v>1110301372290</v>
      </c>
      <c r="D21" s="151">
        <f>VLOOKUP(B21,เลขปชช!B$2:J$701,7,0)</f>
        <v>37784</v>
      </c>
      <c r="E21" s="8" t="s">
        <v>730</v>
      </c>
      <c r="F21" s="10" t="s">
        <v>701</v>
      </c>
      <c r="G21" s="9" t="s">
        <v>341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3">
        <v>17</v>
      </c>
      <c r="B22" s="7">
        <v>2660</v>
      </c>
      <c r="C22" s="137">
        <f>VLOOKUP(B22,เลขปชช!B$2:J$707,6,0)</f>
        <v>1570501306793</v>
      </c>
      <c r="D22" s="151">
        <f>VLOOKUP(B22,เลขปชช!B$2:J$701,7,0)</f>
        <v>37791</v>
      </c>
      <c r="E22" s="8" t="s">
        <v>730</v>
      </c>
      <c r="F22" s="10" t="s">
        <v>702</v>
      </c>
      <c r="G22" s="9" t="s">
        <v>342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3">
        <v>18</v>
      </c>
      <c r="B23" s="7">
        <v>2680</v>
      </c>
      <c r="C23" s="137">
        <f>VLOOKUP(B23,เลขปชช!B$2:J$707,6,0)</f>
        <v>1570501306211</v>
      </c>
      <c r="D23" s="151">
        <f>VLOOKUP(B23,เลขปชช!B$2:J$701,7,0)</f>
        <v>37746</v>
      </c>
      <c r="E23" s="8" t="s">
        <v>730</v>
      </c>
      <c r="F23" s="10" t="s">
        <v>703</v>
      </c>
      <c r="G23" s="9" t="s">
        <v>343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3">
        <v>19</v>
      </c>
      <c r="B24" s="7">
        <v>2814</v>
      </c>
      <c r="C24" s="137">
        <f>VLOOKUP(B24,เลขปชช!B$2:J$707,6,0)</f>
        <v>1579901077421</v>
      </c>
      <c r="D24" s="151">
        <f>VLOOKUP(B24,เลขปชช!B$2:J$701,7,0)</f>
        <v>38093</v>
      </c>
      <c r="E24" s="8" t="s">
        <v>730</v>
      </c>
      <c r="F24" s="10" t="s">
        <v>373</v>
      </c>
      <c r="G24" s="9" t="s">
        <v>344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3">
        <v>20</v>
      </c>
      <c r="B25" s="7">
        <v>2839</v>
      </c>
      <c r="C25" s="137">
        <f>VLOOKUP(B25,เลขปชช!B$2:J$707,6,0)</f>
        <v>1579901014674</v>
      </c>
      <c r="D25" s="151">
        <f>VLOOKUP(B25,เลขปชช!B$2:J$701,7,0)</f>
        <v>37801</v>
      </c>
      <c r="E25" s="8" t="s">
        <v>730</v>
      </c>
      <c r="F25" s="10" t="s">
        <v>422</v>
      </c>
      <c r="G25" s="9" t="s">
        <v>291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3">
        <v>21</v>
      </c>
      <c r="B26" s="7">
        <v>2846</v>
      </c>
      <c r="C26" s="137">
        <f>VLOOKUP(B26,เลขปชช!B$2:J$707,6,0)</f>
        <v>1570501306611</v>
      </c>
      <c r="D26" s="151">
        <f>VLOOKUP(B26,เลขปชช!B$2:J$701,7,0)</f>
        <v>37777</v>
      </c>
      <c r="E26" s="8" t="s">
        <v>730</v>
      </c>
      <c r="F26" s="10" t="s">
        <v>704</v>
      </c>
      <c r="G26" s="9" t="s">
        <v>345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3">
        <v>22</v>
      </c>
      <c r="B27" s="7">
        <v>2977</v>
      </c>
      <c r="C27" s="137">
        <f>VLOOKUP(B27,เลขปชช!B$2:J$707,6,0)</f>
        <v>1570501309156</v>
      </c>
      <c r="D27" s="151">
        <f>VLOOKUP(B27,เลขปชช!B$2:J$701,7,0)</f>
        <v>37925</v>
      </c>
      <c r="E27" s="8" t="s">
        <v>730</v>
      </c>
      <c r="F27" s="10" t="s">
        <v>705</v>
      </c>
      <c r="G27" s="9" t="s">
        <v>257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3">
        <v>23</v>
      </c>
      <c r="B28" s="7">
        <v>3342</v>
      </c>
      <c r="C28" s="137">
        <f>VLOOKUP(B28,เลขปชช!B$2:J$707,6,0)</f>
        <v>1570501312050</v>
      </c>
      <c r="D28" s="151">
        <f>VLOOKUP(B28,เลขปชช!B$2:J$701,7,0)</f>
        <v>38115</v>
      </c>
      <c r="E28" s="8" t="s">
        <v>730</v>
      </c>
      <c r="F28" s="10" t="s">
        <v>706</v>
      </c>
      <c r="G28" s="9" t="s">
        <v>346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3">
        <v>24</v>
      </c>
      <c r="B29" s="7">
        <v>3344</v>
      </c>
      <c r="C29" s="137">
        <f>VLOOKUP(B29,เลขปชช!B$2:J$707,6,0)</f>
        <v>1103703769502</v>
      </c>
      <c r="D29" s="151">
        <f>VLOOKUP(B29,เลขปชช!B$2:J$701,7,0)</f>
        <v>38078</v>
      </c>
      <c r="E29" s="8" t="s">
        <v>730</v>
      </c>
      <c r="F29" s="10" t="s">
        <v>707</v>
      </c>
      <c r="G29" s="9" t="s">
        <v>347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3">
        <v>25</v>
      </c>
      <c r="B30" s="7">
        <v>3345</v>
      </c>
      <c r="C30" s="137">
        <f>VLOOKUP(B30,เลขปชช!B$2:J$707,6,0)</f>
        <v>1578000008088</v>
      </c>
      <c r="D30" s="151">
        <f>VLOOKUP(B30,เลขปชช!B$2:J$701,7,0)</f>
        <v>37700</v>
      </c>
      <c r="E30" s="8" t="s">
        <v>730</v>
      </c>
      <c r="F30" s="10" t="s">
        <v>708</v>
      </c>
      <c r="G30" s="9" t="s">
        <v>111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3">
        <v>26</v>
      </c>
      <c r="B31" s="7">
        <v>3346</v>
      </c>
      <c r="C31" s="137">
        <f>VLOOKUP(B31,เลขปชช!B$2:J$707,6,0)</f>
        <v>1570501313331</v>
      </c>
      <c r="D31" s="151">
        <f>VLOOKUP(B31,เลขปชช!B$2:J$701,7,0)</f>
        <v>38192</v>
      </c>
      <c r="E31" s="35" t="s">
        <v>730</v>
      </c>
      <c r="F31" s="10" t="s">
        <v>709</v>
      </c>
      <c r="G31" s="9" t="s">
        <v>1050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</sheetData>
  <sortState ref="B6:G33">
    <sortCondition ref="E6:E33"/>
    <sortCondition ref="B6:B33"/>
    <sortCondition ref="F6:F33"/>
  </sortState>
  <mergeCells count="4">
    <mergeCell ref="A1:R1"/>
    <mergeCell ref="A2:R2"/>
    <mergeCell ref="A3:R3"/>
    <mergeCell ref="E5:G5"/>
  </mergeCells>
  <pageMargins left="0.55118110236220474" right="0.31496062992125984" top="0.31496062992125984" bottom="0.31496062992125984" header="0.31496062992125984" footer="0.31496062992125984"/>
  <pageSetup paperSize="9" orientation="portrait" horizontalDpi="4294967293" r:id="rId1"/>
  <headerFooter>
    <oddFooter>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5">
    <tabColor rgb="FF7030A0"/>
  </sheetPr>
  <dimension ref="A1:W32"/>
  <sheetViews>
    <sheetView view="pageBreakPreview" zoomScaleSheetLayoutView="100" workbookViewId="0">
      <selection activeCell="T13" sqref="T13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8" width="3.625" style="4" customWidth="1"/>
    <col min="19" max="16384" width="9" style="4"/>
  </cols>
  <sheetData>
    <row r="1" spans="1:23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23">
      <c r="A2" s="183" t="s">
        <v>1656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3"/>
      <c r="T2" s="13"/>
      <c r="U2" s="13"/>
      <c r="V2" s="13"/>
      <c r="W2" s="13"/>
    </row>
    <row r="3" spans="1:23">
      <c r="A3" s="183" t="str">
        <f>"ครูที่ปรึกษา  "&amp;สถิติ!P28&amp;"  ,"&amp;สถิติ!P29</f>
        <v>ครูที่ปรึกษา  นายเอกชัย   ยาวิลาศ  ,นายวิสาร   โตบันลือภพ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 t="s">
        <v>733</v>
      </c>
      <c r="G5" s="189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2443</v>
      </c>
      <c r="C6" s="137">
        <f>VLOOKUP(B6,เลขปชช!B$2:J$707,6,0)</f>
        <v>579900046621</v>
      </c>
      <c r="D6" s="151">
        <f>VLOOKUP(B6,เลขปชช!B$2:J$701,7,0)</f>
        <v>36988</v>
      </c>
      <c r="E6" s="8" t="s">
        <v>729</v>
      </c>
      <c r="F6" s="10" t="s">
        <v>710</v>
      </c>
      <c r="G6" s="9" t="s">
        <v>877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2479</v>
      </c>
      <c r="C7" s="137">
        <f>VLOOKUP(B7,เลขปชช!B$2:J$707,6,0)</f>
        <v>1579901008402</v>
      </c>
      <c r="D7" s="151">
        <f>VLOOKUP(B7,เลขปชช!B$2:J$701,7,0)</f>
        <v>37748</v>
      </c>
      <c r="E7" s="8" t="s">
        <v>729</v>
      </c>
      <c r="F7" s="10" t="s">
        <v>1618</v>
      </c>
      <c r="G7" s="9" t="s">
        <v>349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2527</v>
      </c>
      <c r="C8" s="137">
        <f>VLOOKUP(B8,เลขปชช!B$2:J$707,6,0)</f>
        <v>1570501312190</v>
      </c>
      <c r="D8" s="151">
        <f>VLOOKUP(B8,เลขปชช!B$2:J$701,7,0)</f>
        <v>38113</v>
      </c>
      <c r="E8" s="8" t="s">
        <v>729</v>
      </c>
      <c r="F8" s="10" t="s">
        <v>711</v>
      </c>
      <c r="G8" s="9" t="s">
        <v>350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2540</v>
      </c>
      <c r="C9" s="137">
        <f>VLOOKUP(B9,เลขปชช!B$2:J$707,6,0)</f>
        <v>1570501309971</v>
      </c>
      <c r="D9" s="151">
        <f>VLOOKUP(B9,เลขปชช!B$2:J$701,7,0)</f>
        <v>37977</v>
      </c>
      <c r="E9" s="8" t="s">
        <v>729</v>
      </c>
      <c r="F9" s="10" t="s">
        <v>712</v>
      </c>
      <c r="G9" s="9" t="s">
        <v>216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2544</v>
      </c>
      <c r="C10" s="137">
        <f>VLOOKUP(B10,เลขปชช!B$2:J$707,6,0)</f>
        <v>1129901806787</v>
      </c>
      <c r="D10" s="151">
        <f>VLOOKUP(B10,เลขปชช!B$2:J$701,7,0)</f>
        <v>37908</v>
      </c>
      <c r="E10" s="8" t="s">
        <v>729</v>
      </c>
      <c r="F10" s="10" t="s">
        <v>713</v>
      </c>
      <c r="G10" s="9" t="s">
        <v>245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">
        <v>6</v>
      </c>
      <c r="B11" s="7">
        <v>2545</v>
      </c>
      <c r="C11" s="137">
        <f>VLOOKUP(B11,เลขปชช!B$2:J$707,6,0)</f>
        <v>1570501306807</v>
      </c>
      <c r="D11" s="151">
        <f>VLOOKUP(B11,เลขปชช!B$2:J$701,7,0)</f>
        <v>37788</v>
      </c>
      <c r="E11" s="8" t="s">
        <v>729</v>
      </c>
      <c r="F11" s="10" t="s">
        <v>714</v>
      </c>
      <c r="G11" s="9" t="s">
        <v>351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">
        <v>7</v>
      </c>
      <c r="B12" s="7">
        <v>2657</v>
      </c>
      <c r="C12" s="137">
        <f>VLOOKUP(B12,เลขปชช!B$2:J$707,6,0)</f>
        <v>1570501300787</v>
      </c>
      <c r="D12" s="151">
        <f>VLOOKUP(B12,เลขปชช!B$2:J$701,7,0)</f>
        <v>37430</v>
      </c>
      <c r="E12" s="8" t="s">
        <v>729</v>
      </c>
      <c r="F12" s="10" t="s">
        <v>619</v>
      </c>
      <c r="G12" s="9" t="s">
        <v>352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">
        <v>8</v>
      </c>
      <c r="B13" s="7">
        <v>2665</v>
      </c>
      <c r="C13" s="137">
        <f>VLOOKUP(B13,เลขปชช!B$2:J$707,6,0)</f>
        <v>1509966297824</v>
      </c>
      <c r="D13" s="151">
        <f>VLOOKUP(B13,เลขปชช!B$2:J$701,7,0)</f>
        <v>37858</v>
      </c>
      <c r="E13" s="8" t="s">
        <v>729</v>
      </c>
      <c r="F13" s="10" t="s">
        <v>665</v>
      </c>
      <c r="G13" s="9" t="s">
        <v>353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">
        <v>9</v>
      </c>
      <c r="B14" s="7">
        <v>2666</v>
      </c>
      <c r="C14" s="137">
        <f>VLOOKUP(B14,เลขปชช!B$2:J$707,6,0)</f>
        <v>1579901066810</v>
      </c>
      <c r="D14" s="151">
        <f>VLOOKUP(B14,เลขปชช!B$2:J$701,7,0)</f>
        <v>38009</v>
      </c>
      <c r="E14" s="8" t="s">
        <v>729</v>
      </c>
      <c r="F14" s="10" t="s">
        <v>994</v>
      </c>
      <c r="G14" s="9" t="s">
        <v>993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">
        <v>10</v>
      </c>
      <c r="B15" s="7">
        <v>3254</v>
      </c>
      <c r="C15" s="137">
        <f>VLOOKUP(B15,เลขปชช!B$2:J$707,6,0)</f>
        <v>1570501307528</v>
      </c>
      <c r="D15" s="151">
        <f>VLOOKUP(B15,เลขปชช!B$2:J$701,7,0)</f>
        <v>37829</v>
      </c>
      <c r="E15" s="8" t="s">
        <v>729</v>
      </c>
      <c r="F15" s="10" t="s">
        <v>715</v>
      </c>
      <c r="G15" s="9" t="s">
        <v>354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">
        <v>11</v>
      </c>
      <c r="B16" s="7">
        <v>3293</v>
      </c>
      <c r="C16" s="137">
        <f>VLOOKUP(B16,เลขปชช!B$2:J$707,6,0)</f>
        <v>1129901802030</v>
      </c>
      <c r="D16" s="151">
        <f>VLOOKUP(B16,เลขปชช!B$2:J$701,7,0)</f>
        <v>37881</v>
      </c>
      <c r="E16" s="8" t="s">
        <v>729</v>
      </c>
      <c r="F16" s="10" t="s">
        <v>459</v>
      </c>
      <c r="G16" s="9" t="s">
        <v>355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">
        <v>12</v>
      </c>
      <c r="B17" s="7">
        <v>2529</v>
      </c>
      <c r="C17" s="137">
        <f>VLOOKUP(B17,เลขปชช!B$2:J$707,6,0)</f>
        <v>1570501307064</v>
      </c>
      <c r="D17" s="151">
        <f>VLOOKUP(B17,เลขปชช!B$2:J$701,7,0)</f>
        <v>37809</v>
      </c>
      <c r="E17" s="8" t="s">
        <v>730</v>
      </c>
      <c r="F17" s="10" t="s">
        <v>716</v>
      </c>
      <c r="G17" s="9" t="s">
        <v>356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">
        <v>13</v>
      </c>
      <c r="B18" s="7">
        <v>2533</v>
      </c>
      <c r="C18" s="137">
        <f>VLOOKUP(B18,เลขปชช!B$2:J$707,6,0)</f>
        <v>1570501309181</v>
      </c>
      <c r="D18" s="151">
        <f>VLOOKUP(B18,เลขปชช!B$2:J$701,7,0)</f>
        <v>37932</v>
      </c>
      <c r="E18" s="8" t="s">
        <v>730</v>
      </c>
      <c r="F18" s="10" t="s">
        <v>717</v>
      </c>
      <c r="G18" s="9" t="s">
        <v>357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3">
        <v>14</v>
      </c>
      <c r="B19" s="7">
        <v>2551</v>
      </c>
      <c r="C19" s="137">
        <f>VLOOKUP(B19,เลขปชช!B$2:J$707,6,0)</f>
        <v>1560301394311</v>
      </c>
      <c r="D19" s="151">
        <f>VLOOKUP(B19,เลขปชช!B$2:J$701,7,0)</f>
        <v>37934</v>
      </c>
      <c r="E19" s="8" t="s">
        <v>730</v>
      </c>
      <c r="F19" s="10" t="s">
        <v>718</v>
      </c>
      <c r="G19" s="9" t="s">
        <v>358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3">
        <v>15</v>
      </c>
      <c r="B20" s="7">
        <v>2553</v>
      </c>
      <c r="C20" s="137">
        <f>VLOOKUP(B20,เลขปชช!B$2:J$707,6,0)</f>
        <v>1570501311428</v>
      </c>
      <c r="D20" s="151">
        <f>VLOOKUP(B20,เลขปชช!B$2:J$701,7,0)</f>
        <v>38072</v>
      </c>
      <c r="E20" s="8" t="s">
        <v>730</v>
      </c>
      <c r="F20" s="10" t="s">
        <v>719</v>
      </c>
      <c r="G20" s="9" t="s">
        <v>359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3">
        <v>16</v>
      </c>
      <c r="B21" s="7">
        <v>2658</v>
      </c>
      <c r="C21" s="137">
        <f>VLOOKUP(B21,เลขปชช!B$2:J$707,6,0)</f>
        <v>1579901077030</v>
      </c>
      <c r="D21" s="151">
        <f>VLOOKUP(B21,เลขปชช!B$2:J$701,7,0)</f>
        <v>38094</v>
      </c>
      <c r="E21" s="8" t="s">
        <v>730</v>
      </c>
      <c r="F21" s="10" t="s">
        <v>431</v>
      </c>
      <c r="G21" s="9" t="s">
        <v>360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3">
        <v>17</v>
      </c>
      <c r="B22" s="7">
        <v>2661</v>
      </c>
      <c r="C22" s="137">
        <f>VLOOKUP(B22,เลขปชช!B$2:J$707,6,0)</f>
        <v>1579901014747</v>
      </c>
      <c r="D22" s="151">
        <f>VLOOKUP(B22,เลขปชช!B$2:J$701,7,0)</f>
        <v>37799</v>
      </c>
      <c r="E22" s="8" t="s">
        <v>730</v>
      </c>
      <c r="F22" s="10" t="s">
        <v>720</v>
      </c>
      <c r="G22" s="9" t="s">
        <v>361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3">
        <v>18</v>
      </c>
      <c r="B23" s="7">
        <v>2663</v>
      </c>
      <c r="C23" s="137">
        <f>VLOOKUP(B23,เลขปชช!B$2:J$707,6,0)</f>
        <v>1729900633743</v>
      </c>
      <c r="D23" s="151">
        <f>VLOOKUP(B23,เลขปชช!B$2:J$701,7,0)</f>
        <v>38001</v>
      </c>
      <c r="E23" s="8" t="s">
        <v>730</v>
      </c>
      <c r="F23" s="10" t="s">
        <v>721</v>
      </c>
      <c r="G23" s="9" t="s">
        <v>362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3">
        <v>19</v>
      </c>
      <c r="B24" s="7">
        <v>2668</v>
      </c>
      <c r="C24" s="137">
        <f>VLOOKUP(B24,เลขปชช!B$2:J$707,6,0)</f>
        <v>1570501311843</v>
      </c>
      <c r="D24" s="151">
        <f>VLOOKUP(B24,เลขปชช!B$2:J$701,7,0)</f>
        <v>38103</v>
      </c>
      <c r="E24" s="8" t="s">
        <v>730</v>
      </c>
      <c r="F24" s="10" t="s">
        <v>722</v>
      </c>
      <c r="G24" s="9" t="s">
        <v>103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3">
        <v>20</v>
      </c>
      <c r="B25" s="7">
        <v>2838</v>
      </c>
      <c r="C25" s="137">
        <f>VLOOKUP(B25,เลขปชช!B$2:J$707,6,0)</f>
        <v>1579901014666</v>
      </c>
      <c r="D25" s="151">
        <f>VLOOKUP(B25,เลขปชช!B$2:J$701,7,0)</f>
        <v>37801</v>
      </c>
      <c r="E25" s="8" t="s">
        <v>730</v>
      </c>
      <c r="F25" s="10" t="s">
        <v>723</v>
      </c>
      <c r="G25" s="9" t="s">
        <v>291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3">
        <v>21</v>
      </c>
      <c r="B26" s="7">
        <v>2847</v>
      </c>
      <c r="C26" s="137">
        <f>VLOOKUP(B26,เลขปชช!B$2:J$707,6,0)</f>
        <v>1570501306629</v>
      </c>
      <c r="D26" s="151">
        <f>VLOOKUP(B26,เลขปชช!B$2:J$701,7,0)</f>
        <v>37777</v>
      </c>
      <c r="E26" s="8" t="s">
        <v>730</v>
      </c>
      <c r="F26" s="10" t="s">
        <v>724</v>
      </c>
      <c r="G26" s="9" t="s">
        <v>345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3">
        <v>22</v>
      </c>
      <c r="B27" s="7">
        <v>3194</v>
      </c>
      <c r="C27" s="137">
        <f>VLOOKUP(B27,เลขปชช!B$2:J$707,6,0)</f>
        <v>1417900005956</v>
      </c>
      <c r="D27" s="151">
        <f>VLOOKUP(B27,เลขปชช!B$2:J$701,7,0)</f>
        <v>37946</v>
      </c>
      <c r="E27" s="8" t="s">
        <v>730</v>
      </c>
      <c r="F27" s="10" t="s">
        <v>725</v>
      </c>
      <c r="G27" s="9" t="s">
        <v>363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3">
        <v>23</v>
      </c>
      <c r="B28" s="7">
        <v>3255</v>
      </c>
      <c r="C28" s="137">
        <f>VLOOKUP(B28,เลขปชช!B$2:J$707,6,0)</f>
        <v>1570501311002</v>
      </c>
      <c r="D28" s="151">
        <f>VLOOKUP(B28,เลขปชช!B$2:J$701,7,0)</f>
        <v>38020</v>
      </c>
      <c r="E28" s="8" t="s">
        <v>730</v>
      </c>
      <c r="F28" s="10" t="s">
        <v>635</v>
      </c>
      <c r="G28" s="9" t="s">
        <v>103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3">
        <v>24</v>
      </c>
      <c r="B29" s="7">
        <v>3349</v>
      </c>
      <c r="C29" s="137">
        <f>VLOOKUP(B29,เลขปชช!B$2:J$707,6,0)</f>
        <v>1100703574938</v>
      </c>
      <c r="D29" s="151">
        <f>VLOOKUP(B29,เลขปชช!B$2:J$701,7,0)</f>
        <v>38003</v>
      </c>
      <c r="E29" s="8" t="s">
        <v>730</v>
      </c>
      <c r="F29" s="10" t="s">
        <v>1055</v>
      </c>
      <c r="G29" s="9" t="s">
        <v>322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3">
        <v>25</v>
      </c>
      <c r="B30" s="7">
        <v>3350</v>
      </c>
      <c r="C30" s="137">
        <f>VLOOKUP(B30,เลขปชช!B$2:J$707,6,0)</f>
        <v>1560101576092</v>
      </c>
      <c r="D30" s="151">
        <f>VLOOKUP(B30,เลขปชช!B$2:J$701,7,0)</f>
        <v>38038</v>
      </c>
      <c r="E30" s="8" t="s">
        <v>730</v>
      </c>
      <c r="F30" s="10" t="s">
        <v>726</v>
      </c>
      <c r="G30" s="9" t="s">
        <v>324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3">
        <v>26</v>
      </c>
      <c r="B31" s="7">
        <v>3351</v>
      </c>
      <c r="C31" s="137">
        <f>VLOOKUP(B31,เลขปชช!B$2:J$707,6,0)</f>
        <v>1579901026427</v>
      </c>
      <c r="D31" s="151">
        <f>VLOOKUP(B31,เลขปชช!B$2:J$701,7,0)</f>
        <v>37893</v>
      </c>
      <c r="E31" s="8" t="s">
        <v>730</v>
      </c>
      <c r="F31" s="10" t="s">
        <v>727</v>
      </c>
      <c r="G31" s="9" t="s">
        <v>364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3">
        <v>27</v>
      </c>
      <c r="B32" s="7">
        <v>3417</v>
      </c>
      <c r="C32" s="137">
        <f>VLOOKUP(B32,เลขปชช!B$2:J$707,6,0)</f>
        <v>1570501307919</v>
      </c>
      <c r="D32" s="151">
        <f>VLOOKUP(B32,เลขปชช!B$2:J$701,7,0)</f>
        <v>37823</v>
      </c>
      <c r="E32" s="8" t="s">
        <v>730</v>
      </c>
      <c r="F32" s="10" t="s">
        <v>760</v>
      </c>
      <c r="G32" s="9" t="s">
        <v>761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</sheetData>
  <sortState ref="B2:G27">
    <sortCondition ref="E2:E27"/>
    <sortCondition ref="B2:B27"/>
  </sortState>
  <mergeCells count="4">
    <mergeCell ref="A1:R1"/>
    <mergeCell ref="A2:R2"/>
    <mergeCell ref="A3:R3"/>
    <mergeCell ref="E5:G5"/>
  </mergeCells>
  <pageMargins left="0.59055118110236227" right="0.31496062992125984" top="0.35433070866141736" bottom="0.31496062992125984" header="0.31496062992125984" footer="0.31496062992125984"/>
  <pageSetup paperSize="9" orientation="portrait" r:id="rId1"/>
  <headerFooter>
    <oddFooter>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/>
  <dimension ref="B1:U112"/>
  <sheetViews>
    <sheetView tabSelected="1" topLeftCell="A7" zoomScale="145" zoomScaleNormal="145" zoomScaleSheetLayoutView="145" workbookViewId="0">
      <selection activeCell="V14" sqref="V14"/>
    </sheetView>
  </sheetViews>
  <sheetFormatPr defaultRowHeight="18"/>
  <cols>
    <col min="1" max="1" width="4.25" style="20" customWidth="1"/>
    <col min="2" max="2" width="4.625" style="19" customWidth="1"/>
    <col min="3" max="5" width="4.625" style="20" customWidth="1"/>
    <col min="6" max="6" width="3.25" style="20" customWidth="1"/>
    <col min="7" max="10" width="4.625" style="20" customWidth="1"/>
    <col min="11" max="11" width="3.25" style="20" customWidth="1"/>
    <col min="12" max="12" width="4.875" style="20" bestFit="1" customWidth="1"/>
    <col min="13" max="13" width="14.375" style="20" customWidth="1"/>
    <col min="14" max="14" width="13.5" style="20" customWidth="1"/>
    <col min="15" max="15" width="3.875" style="20" customWidth="1"/>
    <col min="16" max="16" width="27.25" style="20" hidden="1" customWidth="1"/>
    <col min="17" max="17" width="11.625" style="19" hidden="1" customWidth="1"/>
    <col min="18" max="18" width="4.875" style="20" hidden="1" customWidth="1"/>
    <col min="19" max="21" width="0" hidden="1" customWidth="1"/>
    <col min="22" max="16384" width="9" style="20"/>
  </cols>
  <sheetData>
    <row r="1" spans="2:21" ht="60.75" customHeight="1">
      <c r="S1" s="25"/>
      <c r="T1" s="25"/>
      <c r="U1" s="25"/>
    </row>
    <row r="2" spans="2:21" ht="21" customHeight="1">
      <c r="S2" s="25"/>
      <c r="T2" s="25"/>
      <c r="U2" s="25"/>
    </row>
    <row r="3" spans="2:21" ht="16.5" customHeight="1">
      <c r="B3" s="197" t="s">
        <v>1674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S3" s="25" t="s">
        <v>1362</v>
      </c>
      <c r="T3" s="25" t="s">
        <v>1363</v>
      </c>
      <c r="U3" s="25" t="s">
        <v>1597</v>
      </c>
    </row>
    <row r="4" spans="2:21" ht="16.5" customHeight="1">
      <c r="B4" s="198" t="s">
        <v>765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S4" s="25" t="s">
        <v>1595</v>
      </c>
      <c r="T4" s="25" t="s">
        <v>1127</v>
      </c>
      <c r="U4" s="25" t="s">
        <v>1598</v>
      </c>
    </row>
    <row r="5" spans="2:21" ht="16.5" customHeight="1">
      <c r="B5" s="46"/>
      <c r="C5" s="46"/>
      <c r="D5" s="46"/>
      <c r="E5" s="46"/>
      <c r="F5" s="46"/>
      <c r="S5" s="25" t="s">
        <v>1344</v>
      </c>
      <c r="T5" s="25" t="s">
        <v>1345</v>
      </c>
      <c r="U5" s="25">
        <v>857198561</v>
      </c>
    </row>
    <row r="6" spans="2:21" ht="17.25" customHeight="1">
      <c r="B6" s="21" t="s">
        <v>731</v>
      </c>
      <c r="C6" s="21" t="s">
        <v>764</v>
      </c>
      <c r="D6" s="21" t="s">
        <v>763</v>
      </c>
      <c r="E6" s="21" t="s">
        <v>762</v>
      </c>
      <c r="F6" s="22"/>
      <c r="G6" s="21" t="s">
        <v>731</v>
      </c>
      <c r="H6" s="21" t="s">
        <v>764</v>
      </c>
      <c r="I6" s="21" t="s">
        <v>763</v>
      </c>
      <c r="J6" s="21" t="s">
        <v>762</v>
      </c>
      <c r="L6" s="47" t="s">
        <v>731</v>
      </c>
      <c r="M6" s="201" t="s">
        <v>998</v>
      </c>
      <c r="N6" s="201"/>
      <c r="P6" s="201" t="s">
        <v>1602</v>
      </c>
      <c r="Q6" s="201"/>
      <c r="S6" s="25" t="s">
        <v>1346</v>
      </c>
      <c r="T6" s="25" t="s">
        <v>1347</v>
      </c>
      <c r="U6" s="25">
        <v>841702662</v>
      </c>
    </row>
    <row r="7" spans="2:21" s="25" customFormat="1" ht="17.45" customHeight="1">
      <c r="B7" s="23" t="s">
        <v>766</v>
      </c>
      <c r="C7" s="23">
        <f>COUNTIF(อ1.1!$E$6:$E$36,"เด็กชาย")</f>
        <v>10</v>
      </c>
      <c r="D7" s="23">
        <f>COUNTIF(อ1.1!$E$7:$E$36,"เด็กหญิง")</f>
        <v>10</v>
      </c>
      <c r="E7" s="23">
        <f t="shared" ref="E7:E12" si="0">+C7+D7</f>
        <v>20</v>
      </c>
      <c r="F7" s="24"/>
      <c r="G7" s="23" t="s">
        <v>28</v>
      </c>
      <c r="H7" s="23">
        <f>COUNTIF(ป1.1!$E$6:$E$59,"เด็กชาย")</f>
        <v>14</v>
      </c>
      <c r="I7" s="23">
        <f>COUNTIF(ป1.1!$E$6:$E$59,"เด็กหญิง")</f>
        <v>17</v>
      </c>
      <c r="J7" s="180">
        <f t="shared" ref="J7:J12" si="1">SUM(H7:I7)</f>
        <v>31</v>
      </c>
      <c r="L7" s="103" t="s">
        <v>28</v>
      </c>
      <c r="M7" s="104" t="s">
        <v>1081</v>
      </c>
      <c r="N7" s="105" t="s">
        <v>10</v>
      </c>
      <c r="P7" s="25" t="s">
        <v>1226</v>
      </c>
      <c r="Q7" s="154">
        <v>909350973</v>
      </c>
      <c r="S7" s="25" t="s">
        <v>1348</v>
      </c>
      <c r="T7" s="25" t="s">
        <v>1349</v>
      </c>
      <c r="U7" s="25" t="s">
        <v>1599</v>
      </c>
    </row>
    <row r="8" spans="2:21" s="25" customFormat="1" ht="17.45" customHeight="1">
      <c r="B8" s="23" t="s">
        <v>767</v>
      </c>
      <c r="C8" s="23">
        <f>COUNTIF(อ1.2!$E$6:$E$36,"เด็กชาย")</f>
        <v>10</v>
      </c>
      <c r="D8" s="23">
        <f>COUNTIF(อ1.2!$E$6:$E$37,"เด็กหญิง")</f>
        <v>10</v>
      </c>
      <c r="E8" s="23">
        <f t="shared" si="0"/>
        <v>20</v>
      </c>
      <c r="F8" s="24"/>
      <c r="G8" s="23" t="s">
        <v>58</v>
      </c>
      <c r="H8" s="23">
        <f>COUNTIF(ป1.2!$E$6:$E$41,"เด็กชาย")</f>
        <v>13</v>
      </c>
      <c r="I8" s="23">
        <f>COUNTIF(ป1.2!$E$6:$E$41,"เด็กหญิง")</f>
        <v>16</v>
      </c>
      <c r="J8" s="180">
        <f t="shared" si="1"/>
        <v>29</v>
      </c>
      <c r="L8" s="106" t="s">
        <v>58</v>
      </c>
      <c r="M8" s="104" t="s">
        <v>1002</v>
      </c>
      <c r="N8" s="105" t="s">
        <v>1003</v>
      </c>
      <c r="P8" s="25" t="s">
        <v>1227</v>
      </c>
      <c r="Q8" s="154">
        <v>933046977</v>
      </c>
      <c r="S8" s="25" t="s">
        <v>1350</v>
      </c>
      <c r="T8" s="25" t="s">
        <v>1351</v>
      </c>
      <c r="U8" s="25" t="s">
        <v>1600</v>
      </c>
    </row>
    <row r="9" spans="2:21" s="25" customFormat="1" ht="17.45" customHeight="1">
      <c r="B9" s="23" t="s">
        <v>768</v>
      </c>
      <c r="C9" s="23">
        <f>COUNTIF(อ2.1!$E$6:$E$36,"เด็กชาย")</f>
        <v>12</v>
      </c>
      <c r="D9" s="23">
        <f>COUNTIF(อ2.1!$E$6:$E$38,"เด็กหญิง")</f>
        <v>18</v>
      </c>
      <c r="E9" s="23">
        <f t="shared" si="0"/>
        <v>30</v>
      </c>
      <c r="F9" s="24"/>
      <c r="G9" s="23" t="s">
        <v>88</v>
      </c>
      <c r="H9" s="23">
        <f>COUNTIF(ป2.1!$E$6:$E$42,"เด็กชาย")</f>
        <v>14</v>
      </c>
      <c r="I9" s="23">
        <f>COUNTIF(ป2.1!$E$6:$E$42,"เด็กหญิง")</f>
        <v>18</v>
      </c>
      <c r="J9" s="180">
        <f t="shared" si="1"/>
        <v>32</v>
      </c>
      <c r="L9" s="106" t="s">
        <v>88</v>
      </c>
      <c r="M9" s="104" t="s">
        <v>1661</v>
      </c>
      <c r="N9" s="105" t="s">
        <v>1662</v>
      </c>
      <c r="P9" s="25" t="s">
        <v>1664</v>
      </c>
      <c r="Q9" s="154">
        <v>955178896</v>
      </c>
      <c r="S9" s="25" t="s">
        <v>1352</v>
      </c>
      <c r="T9" s="25" t="s">
        <v>1353</v>
      </c>
      <c r="U9" s="25">
        <v>947148695</v>
      </c>
    </row>
    <row r="10" spans="2:21" s="25" customFormat="1" ht="17.45" customHeight="1">
      <c r="B10" s="23" t="s">
        <v>769</v>
      </c>
      <c r="C10" s="23">
        <f>COUNTIF(อ2.2!$E$6:$E$33,"เด็กชาย")</f>
        <v>12</v>
      </c>
      <c r="D10" s="23">
        <f>COUNTIF(อ2.2!$E$6:$E$36,"เด็กหญิง")</f>
        <v>16</v>
      </c>
      <c r="E10" s="23">
        <f t="shared" si="0"/>
        <v>28</v>
      </c>
      <c r="F10" s="24"/>
      <c r="G10" s="23" t="s">
        <v>113</v>
      </c>
      <c r="H10" s="23">
        <f>COUNTIF(ป2.2!$E$6:$E$42,"เด็กชาย")</f>
        <v>14</v>
      </c>
      <c r="I10" s="23">
        <f>COUNTIF(ป2.2!$E$6:$E$42,"เด็กหญิง")</f>
        <v>17</v>
      </c>
      <c r="J10" s="23">
        <f t="shared" si="1"/>
        <v>31</v>
      </c>
      <c r="L10" s="106" t="s">
        <v>88</v>
      </c>
      <c r="M10" s="107" t="s">
        <v>1123</v>
      </c>
      <c r="N10" s="105" t="s">
        <v>117</v>
      </c>
      <c r="P10" s="25" t="s">
        <v>1230</v>
      </c>
      <c r="Q10" s="154">
        <v>835173148</v>
      </c>
      <c r="S10" s="25" t="s">
        <v>1364</v>
      </c>
      <c r="T10" s="25" t="s">
        <v>1365</v>
      </c>
      <c r="U10" s="25">
        <v>931743732</v>
      </c>
    </row>
    <row r="11" spans="2:21" s="25" customFormat="1" ht="17.45" customHeight="1">
      <c r="B11" s="23" t="s">
        <v>770</v>
      </c>
      <c r="C11" s="23">
        <f>COUNTIF(อ3.1!$E$6:$E$54,"เด็กชาย")</f>
        <v>9</v>
      </c>
      <c r="D11" s="23">
        <f>COUNTIF(อ3.1!$E$6:$E$54,"เด็กหญิง")</f>
        <v>9</v>
      </c>
      <c r="E11" s="23">
        <f t="shared" si="0"/>
        <v>18</v>
      </c>
      <c r="F11" s="24"/>
      <c r="G11" s="23" t="s">
        <v>114</v>
      </c>
      <c r="H11" s="23">
        <f>COUNTIF(ป3.1!$E$6:$E$43,"เด็กชาย")</f>
        <v>14</v>
      </c>
      <c r="I11" s="23">
        <f>COUNTIF(ป3.1!$E$6:$E$43,"เด็กหญิง")</f>
        <v>19</v>
      </c>
      <c r="J11" s="23">
        <f t="shared" si="1"/>
        <v>33</v>
      </c>
      <c r="L11" s="106" t="s">
        <v>113</v>
      </c>
      <c r="M11" s="104" t="s">
        <v>1122</v>
      </c>
      <c r="N11" s="105" t="s">
        <v>1001</v>
      </c>
      <c r="P11" s="25" t="s">
        <v>1229</v>
      </c>
      <c r="Q11" s="154">
        <v>821893053</v>
      </c>
      <c r="S11" s="25" t="s">
        <v>1354</v>
      </c>
      <c r="T11" s="25" t="s">
        <v>1355</v>
      </c>
      <c r="U11" s="25" t="s">
        <v>1601</v>
      </c>
    </row>
    <row r="12" spans="2:21" s="25" customFormat="1" ht="17.45" customHeight="1" thickBot="1">
      <c r="B12" s="23" t="s">
        <v>771</v>
      </c>
      <c r="C12" s="23">
        <f>COUNTIF(อ3.2!$E$6:$E$56,"เด็กชาย")</f>
        <v>11</v>
      </c>
      <c r="D12" s="23">
        <f>COUNTIF(อ3.2!$E$6:$E$56,"เด็กหญิง")</f>
        <v>8</v>
      </c>
      <c r="E12" s="23">
        <f t="shared" si="0"/>
        <v>19</v>
      </c>
      <c r="F12" s="24"/>
      <c r="G12" s="23" t="s">
        <v>141</v>
      </c>
      <c r="H12" s="23">
        <f>COUNTIF(ป3.2!$E$6:$E$42,"เด็กชาย")</f>
        <v>14</v>
      </c>
      <c r="I12" s="23">
        <f>COUNTIF(ป3.2!$E$6:$E$42,"เด็กหญิง")</f>
        <v>19</v>
      </c>
      <c r="J12" s="23">
        <f t="shared" si="1"/>
        <v>33</v>
      </c>
      <c r="L12" s="106" t="s">
        <v>114</v>
      </c>
      <c r="M12" s="104" t="s">
        <v>1006</v>
      </c>
      <c r="N12" s="105" t="s">
        <v>1007</v>
      </c>
      <c r="P12" s="25" t="s">
        <v>1231</v>
      </c>
      <c r="Q12" s="154">
        <v>861791697</v>
      </c>
      <c r="S12" s="25" t="s">
        <v>1596</v>
      </c>
      <c r="T12" s="25" t="s">
        <v>1525</v>
      </c>
      <c r="U12" s="25">
        <v>810210929</v>
      </c>
    </row>
    <row r="13" spans="2:21" s="25" customFormat="1" ht="17.45" customHeight="1" thickBot="1">
      <c r="B13" s="26" t="s">
        <v>762</v>
      </c>
      <c r="C13" s="26">
        <f>SUM(C7:C12)</f>
        <v>64</v>
      </c>
      <c r="D13" s="26">
        <f>SUM(D7:D12)</f>
        <v>71</v>
      </c>
      <c r="E13" s="26">
        <f>SUM(E7:E12)</f>
        <v>135</v>
      </c>
      <c r="F13" s="24"/>
      <c r="G13" s="26" t="s">
        <v>762</v>
      </c>
      <c r="H13" s="26">
        <f>SUM(H7:H12)</f>
        <v>83</v>
      </c>
      <c r="I13" s="26">
        <f>SUM(I7:I12)</f>
        <v>106</v>
      </c>
      <c r="J13" s="26">
        <f>SUM(J7:J12)</f>
        <v>189</v>
      </c>
      <c r="L13" s="106" t="s">
        <v>141</v>
      </c>
      <c r="M13" s="104" t="s">
        <v>1004</v>
      </c>
      <c r="N13" s="105" t="s">
        <v>1005</v>
      </c>
      <c r="P13" s="25" t="s">
        <v>1228</v>
      </c>
      <c r="Q13" s="154">
        <v>810245210</v>
      </c>
      <c r="S13" s="153"/>
      <c r="T13" s="153"/>
      <c r="U13" s="153"/>
    </row>
    <row r="14" spans="2:21" ht="18.75" thickBot="1">
      <c r="B14" s="20"/>
      <c r="L14" s="106" t="s">
        <v>169</v>
      </c>
      <c r="M14" s="104" t="s">
        <v>1015</v>
      </c>
      <c r="N14" s="108" t="s">
        <v>254</v>
      </c>
      <c r="O14" s="25"/>
      <c r="P14" s="25" t="s">
        <v>1232</v>
      </c>
      <c r="Q14" s="154">
        <v>875752779</v>
      </c>
      <c r="S14" s="153"/>
      <c r="T14" s="153"/>
      <c r="U14" s="153"/>
    </row>
    <row r="15" spans="2:21" ht="18.75" thickBot="1">
      <c r="B15" s="21" t="s">
        <v>731</v>
      </c>
      <c r="C15" s="21" t="s">
        <v>764</v>
      </c>
      <c r="D15" s="21" t="s">
        <v>763</v>
      </c>
      <c r="E15" s="21" t="s">
        <v>762</v>
      </c>
      <c r="G15" s="21" t="s">
        <v>731</v>
      </c>
      <c r="H15" s="21" t="s">
        <v>764</v>
      </c>
      <c r="I15" s="21" t="s">
        <v>763</v>
      </c>
      <c r="J15" s="21" t="s">
        <v>762</v>
      </c>
      <c r="L15" s="106" t="s">
        <v>169</v>
      </c>
      <c r="M15" s="104" t="s">
        <v>1131</v>
      </c>
      <c r="N15" s="108" t="s">
        <v>184</v>
      </c>
      <c r="P15" s="20" t="s">
        <v>1233</v>
      </c>
      <c r="Q15" s="154">
        <v>851069900</v>
      </c>
      <c r="R15" s="25"/>
      <c r="S15" s="153"/>
      <c r="T15" s="153"/>
      <c r="U15" s="153"/>
    </row>
    <row r="16" spans="2:21" ht="18.75" thickBot="1">
      <c r="B16" s="23" t="s">
        <v>169</v>
      </c>
      <c r="C16" s="23">
        <f>COUNTIF(ป4.1!$E$6:$E$43,"เด็กชาย")</f>
        <v>17</v>
      </c>
      <c r="D16" s="23">
        <f>COUNTIF(ป4.1!$E$6:$E$43,"เด็กหญิง")</f>
        <v>18</v>
      </c>
      <c r="E16" s="23">
        <f t="shared" ref="E16:E21" si="2">SUM(C16:D16)</f>
        <v>35</v>
      </c>
      <c r="G16" s="23" t="s">
        <v>300</v>
      </c>
      <c r="H16" s="23">
        <f>COUNTIF(ม1.1!$E$6:$E$38,"เด็กชาย")</f>
        <v>17</v>
      </c>
      <c r="I16" s="23">
        <f>COUNTIF(ม1.1!$E$6:$E$38,"เด็กหญิง")</f>
        <v>16</v>
      </c>
      <c r="J16" s="23">
        <f t="shared" ref="J16:J21" si="3">SUM(H16:I16)</f>
        <v>33</v>
      </c>
      <c r="L16" s="106" t="s">
        <v>198</v>
      </c>
      <c r="M16" s="104" t="s">
        <v>1016</v>
      </c>
      <c r="N16" s="108" t="s">
        <v>1017</v>
      </c>
      <c r="P16" s="20" t="s">
        <v>1234</v>
      </c>
      <c r="Q16" s="154">
        <v>817165172</v>
      </c>
      <c r="R16" s="25"/>
      <c r="S16" s="153"/>
      <c r="T16" s="153"/>
      <c r="U16" s="153"/>
    </row>
    <row r="17" spans="2:21" ht="18.75" thickBot="1">
      <c r="B17" s="23" t="s">
        <v>198</v>
      </c>
      <c r="C17" s="23">
        <f>COUNTIF(ป4.2!$E$6:$E$43,"เด็กชาย")</f>
        <v>18</v>
      </c>
      <c r="D17" s="23">
        <f>COUNTIF(ป4.2!$E$6:$E$43,"เด็กหญิง")</f>
        <v>19</v>
      </c>
      <c r="E17" s="23">
        <f t="shared" si="2"/>
        <v>37</v>
      </c>
      <c r="G17" s="23" t="s">
        <v>327</v>
      </c>
      <c r="H17" s="23">
        <f>COUNTIF(ม1.2!$E$6:$E$41,"เด็กชาย")</f>
        <v>17</v>
      </c>
      <c r="I17" s="23">
        <f>COUNTIF(ม1.2!$E$6:$E$41,"เด็กหญิง")</f>
        <v>18</v>
      </c>
      <c r="J17" s="23">
        <f t="shared" si="3"/>
        <v>35</v>
      </c>
      <c r="L17" s="106" t="s">
        <v>198</v>
      </c>
      <c r="M17" s="104" t="s">
        <v>1126</v>
      </c>
      <c r="N17" s="108" t="s">
        <v>1127</v>
      </c>
      <c r="P17" s="20" t="s">
        <v>1235</v>
      </c>
      <c r="Q17" s="154">
        <v>865920929</v>
      </c>
      <c r="R17" s="25"/>
      <c r="S17" s="153"/>
      <c r="T17" s="153"/>
      <c r="U17" s="153"/>
    </row>
    <row r="18" spans="2:21" ht="18.75" thickBot="1">
      <c r="B18" s="23" t="s">
        <v>220</v>
      </c>
      <c r="C18" s="23">
        <f>COUNTIF(ป5.1!$E$6:$E$45,"เด็กชาย")</f>
        <v>16</v>
      </c>
      <c r="D18" s="23">
        <f>COUNTIF(ป5.1!$E$6:$E$45,"เด็กหญิง")</f>
        <v>21</v>
      </c>
      <c r="E18" s="23">
        <f t="shared" si="2"/>
        <v>37</v>
      </c>
      <c r="G18" s="23" t="s">
        <v>348</v>
      </c>
      <c r="H18" s="23">
        <f>COUNTIF(ม2.1!$E$6:$E$50,"เด็กชาย")</f>
        <v>15</v>
      </c>
      <c r="I18" s="23">
        <f>COUNTIF(ม2.1!$E$6:$E$50,"เด็กหญิง")</f>
        <v>15</v>
      </c>
      <c r="J18" s="23">
        <f t="shared" si="3"/>
        <v>30</v>
      </c>
      <c r="L18" s="103" t="s">
        <v>220</v>
      </c>
      <c r="M18" s="104" t="s">
        <v>1008</v>
      </c>
      <c r="N18" s="105" t="s">
        <v>1009</v>
      </c>
      <c r="P18" s="20" t="s">
        <v>1236</v>
      </c>
      <c r="Q18" s="154">
        <v>835735314</v>
      </c>
      <c r="R18" s="25"/>
      <c r="S18" s="153"/>
      <c r="T18" s="153"/>
      <c r="U18" s="153"/>
    </row>
    <row r="19" spans="2:21" ht="18.75" thickBot="1">
      <c r="B19" s="23" t="s">
        <v>243</v>
      </c>
      <c r="C19" s="23">
        <f>COUNTIF(ป5.2!$E$6:$E$41,"เด็กชาย")</f>
        <v>15</v>
      </c>
      <c r="D19" s="23">
        <f>COUNTIF(ป5.2!$E$6:$E$41,"เด็กหญิง")</f>
        <v>18</v>
      </c>
      <c r="E19" s="23">
        <f t="shared" si="2"/>
        <v>33</v>
      </c>
      <c r="G19" s="23" t="s">
        <v>365</v>
      </c>
      <c r="H19" s="23">
        <f>COUNTIF(ม2.2!$E$6:$E$43,"เด็กชาย")</f>
        <v>16</v>
      </c>
      <c r="I19" s="23">
        <f>COUNTIF(ม2.2!$E$6:$E$43,"เด็กหญิง")</f>
        <v>15</v>
      </c>
      <c r="J19" s="23">
        <f t="shared" si="3"/>
        <v>31</v>
      </c>
      <c r="L19" s="103" t="s">
        <v>243</v>
      </c>
      <c r="M19" s="104" t="s">
        <v>1132</v>
      </c>
      <c r="N19" s="108" t="s">
        <v>1603</v>
      </c>
      <c r="P19" s="20" t="s">
        <v>1665</v>
      </c>
      <c r="Q19" s="154">
        <v>871902521</v>
      </c>
      <c r="S19" s="153"/>
      <c r="T19" s="153"/>
      <c r="U19" s="153"/>
    </row>
    <row r="20" spans="2:21" ht="18.75" thickBot="1">
      <c r="B20" s="23" t="s">
        <v>262</v>
      </c>
      <c r="C20" s="23">
        <f>COUNTIF(ป6.1!$E$6:$E$42,"เด็กชาย")</f>
        <v>22</v>
      </c>
      <c r="D20" s="23">
        <f>COUNTIF(ป6.1!$E$6:$E$42,"เด็กหญิง")</f>
        <v>7</v>
      </c>
      <c r="E20" s="23">
        <f t="shared" si="2"/>
        <v>29</v>
      </c>
      <c r="G20" s="23" t="s">
        <v>367</v>
      </c>
      <c r="H20" s="23">
        <f>COUNTIF(ม3.1!$E$6:$E$37,"เด็กชาย")</f>
        <v>9</v>
      </c>
      <c r="I20" s="23">
        <f>COUNTIF(ม3.1!$E$6:$E$37,"เด็กหญิง")</f>
        <v>17</v>
      </c>
      <c r="J20" s="23">
        <f t="shared" si="3"/>
        <v>26</v>
      </c>
      <c r="L20" s="103" t="s">
        <v>262</v>
      </c>
      <c r="M20" s="104" t="s">
        <v>1011</v>
      </c>
      <c r="N20" s="108" t="s">
        <v>1012</v>
      </c>
      <c r="P20" s="20" t="s">
        <v>1238</v>
      </c>
      <c r="Q20" s="154">
        <v>891911983</v>
      </c>
      <c r="R20" s="25"/>
      <c r="S20" s="153"/>
      <c r="T20" s="153"/>
      <c r="U20" s="153"/>
    </row>
    <row r="21" spans="2:21" ht="18.75" thickBot="1">
      <c r="B21" s="23" t="s">
        <v>280</v>
      </c>
      <c r="C21" s="23">
        <f>COUNTIF(ป6.2!$E$6:$E$40,"เด็กชาย")</f>
        <v>19</v>
      </c>
      <c r="D21" s="23">
        <f>COUNTIF(ป6.2!$E$6:$E$40,"เด็กหญิง")</f>
        <v>6</v>
      </c>
      <c r="E21" s="23">
        <f t="shared" si="2"/>
        <v>25</v>
      </c>
      <c r="G21" s="23" t="s">
        <v>368</v>
      </c>
      <c r="H21" s="23">
        <f>COUNTIF(ม3.2!$E$6:$E$40,"เด็กชาย")</f>
        <v>11</v>
      </c>
      <c r="I21" s="23">
        <f>COUNTIF(ม3.2!$E$6:$E$40,"เด็กหญิง")</f>
        <v>16</v>
      </c>
      <c r="J21" s="23">
        <f t="shared" si="3"/>
        <v>27</v>
      </c>
      <c r="L21" s="103" t="s">
        <v>280</v>
      </c>
      <c r="M21" s="104" t="s">
        <v>1013</v>
      </c>
      <c r="N21" s="108" t="s">
        <v>1014</v>
      </c>
      <c r="P21" s="20" t="s">
        <v>1239</v>
      </c>
      <c r="Q21" s="155">
        <v>640499751</v>
      </c>
      <c r="S21" s="153"/>
      <c r="T21" s="153"/>
      <c r="U21" s="153"/>
    </row>
    <row r="22" spans="2:21" ht="18.75" thickBot="1">
      <c r="B22" s="26" t="s">
        <v>762</v>
      </c>
      <c r="C22" s="26">
        <f>SUM(C16:C21)</f>
        <v>107</v>
      </c>
      <c r="D22" s="26">
        <f>SUM(D16:D21)</f>
        <v>89</v>
      </c>
      <c r="E22" s="26">
        <f>SUM(E16:E21)</f>
        <v>196</v>
      </c>
      <c r="G22" s="26" t="s">
        <v>762</v>
      </c>
      <c r="H22" s="26">
        <f>SUM(H16:H21)</f>
        <v>85</v>
      </c>
      <c r="I22" s="26">
        <f>SUM(I16:I21)</f>
        <v>97</v>
      </c>
      <c r="J22" s="26">
        <f>SUM(J16:J21)</f>
        <v>182</v>
      </c>
      <c r="L22" s="103" t="s">
        <v>300</v>
      </c>
      <c r="M22" s="104" t="s">
        <v>1020</v>
      </c>
      <c r="N22" s="108" t="s">
        <v>251</v>
      </c>
      <c r="P22" s="20" t="s">
        <v>1240</v>
      </c>
      <c r="Q22" s="154">
        <v>891912926</v>
      </c>
      <c r="R22" s="25"/>
      <c r="S22" s="153"/>
      <c r="T22" s="153"/>
      <c r="U22" s="153"/>
    </row>
    <row r="23" spans="2:21" ht="18.75" thickBot="1">
      <c r="B23" s="20"/>
      <c r="L23" s="103" t="s">
        <v>327</v>
      </c>
      <c r="M23" s="109" t="s">
        <v>1124</v>
      </c>
      <c r="N23" s="108" t="s">
        <v>1125</v>
      </c>
      <c r="P23" s="20" t="s">
        <v>1241</v>
      </c>
      <c r="Q23" s="154">
        <v>865920950</v>
      </c>
      <c r="R23" s="25"/>
      <c r="S23" s="153"/>
      <c r="T23" s="153"/>
      <c r="U23" s="153"/>
    </row>
    <row r="24" spans="2:21" ht="18" customHeight="1" thickBot="1">
      <c r="B24" s="20"/>
      <c r="E24" s="199" t="s">
        <v>783</v>
      </c>
      <c r="F24" s="199"/>
      <c r="G24" s="200" t="s">
        <v>764</v>
      </c>
      <c r="H24" s="200"/>
      <c r="I24" s="200" t="s">
        <v>763</v>
      </c>
      <c r="J24" s="200"/>
      <c r="L24" s="103" t="s">
        <v>348</v>
      </c>
      <c r="M24" s="104" t="s">
        <v>997</v>
      </c>
      <c r="N24" s="108" t="s">
        <v>1009</v>
      </c>
      <c r="P24" s="20" t="s">
        <v>1242</v>
      </c>
      <c r="Q24" s="154">
        <v>861971272</v>
      </c>
      <c r="R24" s="25"/>
      <c r="S24" s="153"/>
      <c r="T24" s="153"/>
      <c r="U24" s="153"/>
    </row>
    <row r="25" spans="2:21" ht="18" customHeight="1" thickBot="1">
      <c r="B25" s="20"/>
      <c r="E25" s="199"/>
      <c r="F25" s="199"/>
      <c r="G25" s="200">
        <f>SUM(H22,C22,H13,C13)</f>
        <v>339</v>
      </c>
      <c r="H25" s="200"/>
      <c r="I25" s="200">
        <f>SUM(I22,D22,I13,D13)</f>
        <v>363</v>
      </c>
      <c r="J25" s="200"/>
      <c r="L25" s="103" t="s">
        <v>348</v>
      </c>
      <c r="M25" s="104" t="s">
        <v>1631</v>
      </c>
      <c r="N25" s="108" t="s">
        <v>1632</v>
      </c>
      <c r="P25" s="20" t="s">
        <v>1666</v>
      </c>
      <c r="Q25" s="154">
        <v>899531092</v>
      </c>
      <c r="R25" s="25"/>
      <c r="S25" s="153"/>
      <c r="T25" s="153"/>
      <c r="U25" s="153"/>
    </row>
    <row r="26" spans="2:21" ht="18" customHeight="1" thickBot="1">
      <c r="B26" s="20"/>
      <c r="E26" s="199"/>
      <c r="F26" s="199"/>
      <c r="G26" s="203">
        <f>SUM(G25:J25)</f>
        <v>702</v>
      </c>
      <c r="H26" s="203"/>
      <c r="I26" s="203"/>
      <c r="J26" s="203"/>
      <c r="L26" s="103" t="s">
        <v>365</v>
      </c>
      <c r="M26" s="104" t="s">
        <v>995</v>
      </c>
      <c r="N26" s="108" t="s">
        <v>1018</v>
      </c>
      <c r="P26" s="20" t="s">
        <v>1244</v>
      </c>
      <c r="Q26" s="154">
        <v>869222489</v>
      </c>
      <c r="R26" s="25"/>
      <c r="S26" s="153"/>
      <c r="T26" s="153"/>
      <c r="U26" s="153"/>
    </row>
    <row r="27" spans="2:21" ht="18.75" thickBot="1">
      <c r="B27" s="20"/>
      <c r="E27" s="199"/>
      <c r="F27" s="199"/>
      <c r="G27" s="203"/>
      <c r="H27" s="203"/>
      <c r="I27" s="203"/>
      <c r="J27" s="203"/>
      <c r="L27" s="103" t="s">
        <v>367</v>
      </c>
      <c r="M27" s="104" t="s">
        <v>996</v>
      </c>
      <c r="N27" s="108" t="s">
        <v>881</v>
      </c>
      <c r="P27" s="20" t="s">
        <v>1245</v>
      </c>
      <c r="Q27" s="154">
        <v>844833722</v>
      </c>
      <c r="R27" s="25"/>
      <c r="S27" s="153"/>
      <c r="T27" s="153"/>
      <c r="U27" s="153"/>
    </row>
    <row r="28" spans="2:21" ht="18.75" thickBot="1">
      <c r="B28" s="20"/>
      <c r="L28" s="103" t="s">
        <v>368</v>
      </c>
      <c r="M28" s="104" t="s">
        <v>1019</v>
      </c>
      <c r="N28" s="108" t="s">
        <v>117</v>
      </c>
      <c r="P28" s="20" t="s">
        <v>1246</v>
      </c>
      <c r="Q28" s="154">
        <v>804963593</v>
      </c>
      <c r="R28" s="25"/>
      <c r="S28" s="153"/>
      <c r="T28" s="153"/>
      <c r="U28" s="153"/>
    </row>
    <row r="29" spans="2:21" ht="18.75" thickBot="1">
      <c r="C29" s="48"/>
      <c r="D29" s="48"/>
      <c r="E29" s="48"/>
      <c r="F29" s="48"/>
      <c r="G29" s="48"/>
      <c r="H29" s="48"/>
      <c r="I29" s="48"/>
      <c r="J29" s="48"/>
      <c r="K29" s="48"/>
      <c r="L29" s="103" t="s">
        <v>368</v>
      </c>
      <c r="M29" s="104" t="s">
        <v>1129</v>
      </c>
      <c r="N29" s="108" t="s">
        <v>1130</v>
      </c>
      <c r="P29" s="20" t="s">
        <v>1247</v>
      </c>
      <c r="S29" s="153"/>
      <c r="T29" s="153"/>
      <c r="U29" s="153"/>
    </row>
    <row r="30" spans="2:21" ht="18.75" thickBot="1">
      <c r="B30" s="202" t="str">
        <f>'สถิติ (2)'!B30:N30</f>
        <v>ณ วันที่ 5 พฤษจิกายน 2561</v>
      </c>
      <c r="C30" s="202"/>
      <c r="D30" s="202"/>
      <c r="E30" s="202"/>
      <c r="F30" s="202"/>
      <c r="G30" s="202"/>
      <c r="H30" s="202"/>
      <c r="I30" s="202"/>
      <c r="J30" s="202"/>
      <c r="K30" s="172"/>
      <c r="S30" s="153"/>
      <c r="T30" s="153"/>
      <c r="U30" s="153"/>
    </row>
    <row r="31" spans="2:21" ht="18.75" thickBot="1">
      <c r="L31" s="172"/>
      <c r="M31" s="172"/>
      <c r="N31" s="172"/>
      <c r="S31" s="153"/>
      <c r="T31" s="153"/>
      <c r="U31" s="153"/>
    </row>
    <row r="32" spans="2:21" ht="18.75" thickBot="1">
      <c r="S32" s="153"/>
      <c r="T32" s="153"/>
      <c r="U32" s="153"/>
    </row>
    <row r="33" spans="12:21" ht="18.75" thickBot="1">
      <c r="L33" s="48"/>
      <c r="M33" s="48"/>
      <c r="S33" s="153"/>
      <c r="T33" s="153"/>
      <c r="U33" s="153"/>
    </row>
    <row r="34" spans="12:21" ht="18.75" thickBot="1">
      <c r="S34" s="153"/>
      <c r="T34" s="153"/>
      <c r="U34" s="153"/>
    </row>
    <row r="35" spans="12:21" ht="18.75" thickBot="1">
      <c r="S35" s="153"/>
      <c r="T35" s="153"/>
      <c r="U35" s="153"/>
    </row>
    <row r="36" spans="12:21" ht="18.75" thickBot="1">
      <c r="S36" s="153"/>
      <c r="T36" s="153"/>
      <c r="U36" s="153"/>
    </row>
    <row r="37" spans="12:21" ht="18.75" thickBot="1">
      <c r="S37" s="153"/>
      <c r="T37" s="153"/>
      <c r="U37" s="153"/>
    </row>
    <row r="38" spans="12:21" ht="18.75" thickBot="1">
      <c r="S38" s="153"/>
      <c r="T38" s="153"/>
      <c r="U38" s="153"/>
    </row>
    <row r="39" spans="12:21" ht="18.75" thickBot="1">
      <c r="S39" s="153"/>
      <c r="T39" s="153"/>
      <c r="U39" s="153"/>
    </row>
    <row r="40" spans="12:21" ht="18.75" thickBot="1">
      <c r="S40" s="153"/>
      <c r="T40" s="153"/>
      <c r="U40" s="153"/>
    </row>
    <row r="41" spans="12:21" ht="18.75" thickBot="1">
      <c r="S41" s="153"/>
      <c r="T41" s="153"/>
      <c r="U41" s="153"/>
    </row>
    <row r="42" spans="12:21" ht="18.75" thickBot="1">
      <c r="S42" s="153"/>
      <c r="T42" s="153"/>
      <c r="U42" s="153"/>
    </row>
    <row r="43" spans="12:21" ht="18.75" thickBot="1">
      <c r="S43" s="153"/>
      <c r="T43" s="153"/>
      <c r="U43" s="153"/>
    </row>
    <row r="44" spans="12:21" ht="18.75" thickBot="1">
      <c r="S44" s="153"/>
      <c r="T44" s="153"/>
      <c r="U44" s="153"/>
    </row>
    <row r="45" spans="12:21" ht="18.75" thickBot="1">
      <c r="S45" s="153"/>
      <c r="T45" s="153"/>
      <c r="U45" s="153"/>
    </row>
    <row r="46" spans="12:21" ht="18.75" thickBot="1">
      <c r="S46" s="153"/>
      <c r="T46" s="153"/>
      <c r="U46" s="153"/>
    </row>
    <row r="47" spans="12:21" ht="18.75" thickBot="1">
      <c r="S47" s="153"/>
      <c r="T47" s="153"/>
      <c r="U47" s="153"/>
    </row>
    <row r="48" spans="12:21" ht="18.75" thickBot="1">
      <c r="S48" s="153"/>
      <c r="T48" s="153"/>
      <c r="U48" s="153"/>
    </row>
    <row r="49" spans="19:21" ht="18.75" thickBot="1">
      <c r="S49" s="153"/>
      <c r="T49" s="153"/>
      <c r="U49" s="153"/>
    </row>
    <row r="50" spans="19:21" ht="18.75" thickBot="1">
      <c r="S50" s="153"/>
      <c r="T50" s="153"/>
      <c r="U50" s="153"/>
    </row>
    <row r="51" spans="19:21" ht="18.75" thickBot="1">
      <c r="S51" s="153"/>
      <c r="T51" s="153"/>
      <c r="U51" s="153"/>
    </row>
    <row r="52" spans="19:21" ht="18.75" thickBot="1">
      <c r="S52" s="153"/>
      <c r="T52" s="153"/>
      <c r="U52" s="153"/>
    </row>
    <row r="53" spans="19:21" ht="18.75" thickBot="1">
      <c r="S53" s="153"/>
      <c r="T53" s="153"/>
      <c r="U53" s="153"/>
    </row>
    <row r="54" spans="19:21" ht="18.75" thickBot="1">
      <c r="S54" s="153"/>
      <c r="T54" s="153"/>
      <c r="U54" s="153"/>
    </row>
    <row r="55" spans="19:21" ht="18.75" thickBot="1">
      <c r="S55" s="153"/>
      <c r="T55" s="153"/>
      <c r="U55" s="153"/>
    </row>
    <row r="56" spans="19:21" ht="18.75" thickBot="1">
      <c r="S56" s="153"/>
      <c r="T56" s="153"/>
      <c r="U56" s="153"/>
    </row>
    <row r="57" spans="19:21" ht="18.75" thickBot="1">
      <c r="S57" s="153"/>
      <c r="T57" s="153"/>
      <c r="U57" s="153"/>
    </row>
    <row r="58" spans="19:21" ht="18.75" thickBot="1">
      <c r="S58" s="153"/>
      <c r="T58" s="153"/>
      <c r="U58" s="153"/>
    </row>
    <row r="59" spans="19:21" ht="18.75" thickBot="1">
      <c r="S59" s="153"/>
      <c r="T59" s="153"/>
      <c r="U59" s="153"/>
    </row>
    <row r="60" spans="19:21" ht="18.75" thickBot="1">
      <c r="S60" s="153"/>
      <c r="T60" s="153"/>
      <c r="U60" s="153"/>
    </row>
    <row r="61" spans="19:21" ht="18.75" thickBot="1">
      <c r="S61" s="153"/>
      <c r="T61" s="153"/>
      <c r="U61" s="153"/>
    </row>
    <row r="62" spans="19:21" ht="18.75" thickBot="1">
      <c r="S62" s="153"/>
      <c r="T62" s="153"/>
      <c r="U62" s="153"/>
    </row>
    <row r="63" spans="19:21" ht="18.75" thickBot="1">
      <c r="S63" s="153"/>
      <c r="T63" s="153"/>
      <c r="U63" s="153"/>
    </row>
    <row r="64" spans="19:21" ht="18.75" thickBot="1">
      <c r="S64" s="153"/>
      <c r="T64" s="153"/>
      <c r="U64" s="153"/>
    </row>
    <row r="65" spans="19:21" ht="18.75" thickBot="1">
      <c r="S65" s="153"/>
      <c r="T65" s="153"/>
      <c r="U65" s="153"/>
    </row>
    <row r="66" spans="19:21" ht="18.75" thickBot="1">
      <c r="S66" s="153"/>
      <c r="T66" s="153"/>
      <c r="U66" s="153"/>
    </row>
    <row r="67" spans="19:21" ht="18.75" thickBot="1">
      <c r="S67" s="153"/>
      <c r="T67" s="153"/>
      <c r="U67" s="153"/>
    </row>
    <row r="68" spans="19:21" ht="18.75" thickBot="1">
      <c r="S68" s="153"/>
      <c r="T68" s="153"/>
      <c r="U68" s="153"/>
    </row>
    <row r="69" spans="19:21" ht="18.75" thickBot="1">
      <c r="S69" s="153"/>
      <c r="T69" s="153"/>
      <c r="U69" s="153"/>
    </row>
    <row r="70" spans="19:21" ht="18.75" thickBot="1">
      <c r="S70" s="153"/>
      <c r="T70" s="153"/>
      <c r="U70" s="153"/>
    </row>
    <row r="71" spans="19:21" ht="18.75" thickBot="1">
      <c r="S71" s="153"/>
      <c r="T71" s="153"/>
      <c r="U71" s="153"/>
    </row>
    <row r="72" spans="19:21" ht="18.75" thickBot="1">
      <c r="S72" s="153"/>
      <c r="T72" s="153"/>
      <c r="U72" s="153"/>
    </row>
    <row r="73" spans="19:21" ht="18.75" thickBot="1">
      <c r="S73" s="153"/>
      <c r="T73" s="153"/>
      <c r="U73" s="153"/>
    </row>
    <row r="74" spans="19:21" ht="18.75" thickBot="1">
      <c r="S74" s="153"/>
      <c r="T74" s="153"/>
      <c r="U74" s="153"/>
    </row>
    <row r="75" spans="19:21" ht="18.75" thickBot="1">
      <c r="S75" s="153"/>
      <c r="T75" s="153"/>
      <c r="U75" s="153"/>
    </row>
    <row r="76" spans="19:21" ht="18.75" thickBot="1">
      <c r="S76" s="153"/>
      <c r="T76" s="153"/>
      <c r="U76" s="153"/>
    </row>
    <row r="77" spans="19:21" ht="18.75" thickBot="1">
      <c r="S77" s="153"/>
      <c r="T77" s="153"/>
      <c r="U77" s="153"/>
    </row>
    <row r="78" spans="19:21" ht="18.75" thickBot="1">
      <c r="S78" s="153"/>
      <c r="T78" s="153"/>
      <c r="U78" s="153"/>
    </row>
    <row r="79" spans="19:21" ht="18.75" thickBot="1">
      <c r="S79" s="153"/>
      <c r="T79" s="153"/>
      <c r="U79" s="153"/>
    </row>
    <row r="80" spans="19:21" ht="18.75" thickBot="1">
      <c r="S80" s="153"/>
      <c r="T80" s="153"/>
      <c r="U80" s="153"/>
    </row>
    <row r="81" spans="19:21" ht="18.75" thickBot="1">
      <c r="S81" s="153"/>
      <c r="T81" s="153"/>
      <c r="U81" s="153"/>
    </row>
    <row r="82" spans="19:21" ht="18.75" thickBot="1">
      <c r="S82" s="153"/>
      <c r="T82" s="153"/>
      <c r="U82" s="153"/>
    </row>
    <row r="83" spans="19:21" ht="18.75" thickBot="1">
      <c r="S83" s="153"/>
      <c r="T83" s="153"/>
      <c r="U83" s="153"/>
    </row>
    <row r="84" spans="19:21" ht="18.75" thickBot="1">
      <c r="S84" s="153"/>
      <c r="T84" s="153"/>
      <c r="U84" s="153"/>
    </row>
    <row r="85" spans="19:21" ht="18.75" thickBot="1">
      <c r="S85" s="153"/>
      <c r="T85" s="153"/>
      <c r="U85" s="153"/>
    </row>
    <row r="86" spans="19:21" ht="18.75" thickBot="1">
      <c r="S86" s="153"/>
      <c r="T86" s="153"/>
      <c r="U86" s="153"/>
    </row>
    <row r="87" spans="19:21" ht="18.75" thickBot="1">
      <c r="S87" s="153"/>
      <c r="T87" s="153"/>
      <c r="U87" s="153"/>
    </row>
    <row r="88" spans="19:21" ht="18.75" thickBot="1">
      <c r="S88" s="153"/>
      <c r="T88" s="153"/>
      <c r="U88" s="153"/>
    </row>
    <row r="89" spans="19:21" ht="18.75" thickBot="1">
      <c r="S89" s="153"/>
      <c r="T89" s="153"/>
      <c r="U89" s="153"/>
    </row>
    <row r="90" spans="19:21" ht="18.75" thickBot="1">
      <c r="S90" s="153"/>
      <c r="T90" s="153"/>
      <c r="U90" s="153"/>
    </row>
    <row r="91" spans="19:21" ht="18.75" thickBot="1">
      <c r="S91" s="153"/>
      <c r="T91" s="153"/>
      <c r="U91" s="153"/>
    </row>
    <row r="92" spans="19:21" ht="18.75" thickBot="1">
      <c r="S92" s="153"/>
      <c r="T92" s="153"/>
      <c r="U92" s="153"/>
    </row>
    <row r="93" spans="19:21" ht="18.75" thickBot="1">
      <c r="S93" s="153"/>
      <c r="T93" s="153"/>
      <c r="U93" s="153"/>
    </row>
    <row r="94" spans="19:21" ht="18.75" thickBot="1">
      <c r="S94" s="153"/>
      <c r="T94" s="153"/>
      <c r="U94" s="153"/>
    </row>
    <row r="95" spans="19:21" ht="18.75" thickBot="1">
      <c r="S95" s="153"/>
      <c r="T95" s="153"/>
      <c r="U95" s="153"/>
    </row>
    <row r="96" spans="19:21" ht="18.75" thickBot="1">
      <c r="S96" s="153"/>
      <c r="T96" s="153"/>
      <c r="U96" s="153"/>
    </row>
    <row r="97" spans="19:21" ht="18.75" thickBot="1">
      <c r="S97" s="153"/>
      <c r="T97" s="153"/>
      <c r="U97" s="153"/>
    </row>
    <row r="98" spans="19:21" ht="18.75" thickBot="1">
      <c r="S98" s="153"/>
      <c r="T98" s="153"/>
      <c r="U98" s="153"/>
    </row>
    <row r="99" spans="19:21" ht="18.75" thickBot="1">
      <c r="S99" s="153"/>
      <c r="T99" s="153"/>
      <c r="U99" s="153"/>
    </row>
    <row r="100" spans="19:21" ht="18.75" thickBot="1">
      <c r="S100" s="153"/>
      <c r="T100" s="153"/>
      <c r="U100" s="153"/>
    </row>
    <row r="101" spans="19:21" ht="18.75" thickBot="1">
      <c r="S101" s="153"/>
      <c r="T101" s="153"/>
      <c r="U101" s="153"/>
    </row>
    <row r="102" spans="19:21" ht="18.75" thickBot="1">
      <c r="S102" s="153"/>
      <c r="T102" s="153"/>
      <c r="U102" s="153"/>
    </row>
    <row r="103" spans="19:21" ht="18.75" thickBot="1">
      <c r="S103" s="153"/>
      <c r="T103" s="153"/>
      <c r="U103" s="153"/>
    </row>
    <row r="104" spans="19:21" ht="18.75" thickBot="1">
      <c r="S104" s="153"/>
      <c r="T104" s="153"/>
      <c r="U104" s="153"/>
    </row>
    <row r="105" spans="19:21" ht="18.75" thickBot="1">
      <c r="S105" s="153"/>
      <c r="T105" s="153"/>
      <c r="U105" s="153"/>
    </row>
    <row r="106" spans="19:21" ht="18.75" thickBot="1">
      <c r="S106" s="153"/>
      <c r="T106" s="153"/>
      <c r="U106" s="153"/>
    </row>
    <row r="107" spans="19:21" ht="18.75" thickBot="1">
      <c r="S107" s="153"/>
      <c r="T107" s="153"/>
      <c r="U107" s="153"/>
    </row>
    <row r="108" spans="19:21" ht="18.75" thickBot="1">
      <c r="S108" s="153"/>
      <c r="T108" s="153"/>
      <c r="U108" s="153"/>
    </row>
    <row r="109" spans="19:21" ht="18.75" thickBot="1">
      <c r="S109" s="153"/>
      <c r="T109" s="153"/>
      <c r="U109" s="153"/>
    </row>
    <row r="110" spans="19:21" ht="18.75" thickBot="1">
      <c r="S110" s="153"/>
      <c r="T110" s="153"/>
      <c r="U110" s="153"/>
    </row>
    <row r="111" spans="19:21" ht="18.75" thickBot="1">
      <c r="S111" s="153"/>
      <c r="T111" s="153"/>
      <c r="U111" s="153"/>
    </row>
    <row r="112" spans="19:21" ht="18.75" thickBot="1">
      <c r="S112" s="153"/>
      <c r="T112" s="153"/>
      <c r="U112" s="153"/>
    </row>
  </sheetData>
  <mergeCells count="11">
    <mergeCell ref="B30:J30"/>
    <mergeCell ref="G25:H25"/>
    <mergeCell ref="I25:J25"/>
    <mergeCell ref="M6:N6"/>
    <mergeCell ref="E24:F27"/>
    <mergeCell ref="G26:J27"/>
    <mergeCell ref="B3:N3"/>
    <mergeCell ref="B4:N4"/>
    <mergeCell ref="P6:Q6"/>
    <mergeCell ref="G24:H24"/>
    <mergeCell ref="I24:J24"/>
  </mergeCells>
  <pageMargins left="0.82677165354330717" right="0.11811023622047245" top="0.51181102362204722" bottom="0.15748031496062992" header="0.31496062992125984" footer="0.74803149606299213"/>
  <pageSetup paperSize="9" scale="105" orientation="portrait" horizont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7"/>
  <dimension ref="A1:S34"/>
  <sheetViews>
    <sheetView topLeftCell="A16" zoomScale="145" zoomScaleNormal="145" zoomScaleSheetLayoutView="145" workbookViewId="0">
      <selection activeCell="S28" sqref="S28"/>
    </sheetView>
  </sheetViews>
  <sheetFormatPr defaultRowHeight="18"/>
  <cols>
    <col min="1" max="1" width="4.25" style="20" customWidth="1"/>
    <col min="2" max="2" width="4.625" style="19" customWidth="1"/>
    <col min="3" max="5" width="4.625" style="20" customWidth="1"/>
    <col min="6" max="6" width="3.375" style="20" customWidth="1"/>
    <col min="7" max="10" width="4.625" style="20" customWidth="1"/>
    <col min="11" max="11" width="3.25" style="20" customWidth="1"/>
    <col min="12" max="12" width="4.875" style="20" bestFit="1" customWidth="1"/>
    <col min="13" max="13" width="14.375" style="20" customWidth="1"/>
    <col min="14" max="14" width="13.5" style="20" customWidth="1"/>
    <col min="15" max="15" width="3.875" style="20" hidden="1" customWidth="1"/>
    <col min="16" max="16" width="27.25" style="20" hidden="1" customWidth="1"/>
    <col min="17" max="18" width="0" style="20" hidden="1" customWidth="1"/>
    <col min="19" max="16384" width="9" style="20"/>
  </cols>
  <sheetData>
    <row r="1" spans="1:19" ht="60.75" customHeight="1"/>
    <row r="2" spans="1:19" ht="21" customHeight="1"/>
    <row r="3" spans="1:19" ht="16.5" customHeight="1">
      <c r="B3" s="197" t="s">
        <v>1674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</row>
    <row r="4" spans="1:19" ht="16.5" customHeight="1">
      <c r="B4" s="198" t="s">
        <v>765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19" ht="16.5" customHeight="1">
      <c r="B5" s="140"/>
      <c r="C5" s="144" t="s">
        <v>729</v>
      </c>
      <c r="D5" s="144" t="s">
        <v>730</v>
      </c>
      <c r="E5" s="140"/>
      <c r="F5" s="140"/>
    </row>
    <row r="6" spans="1:19" ht="17.25" customHeight="1">
      <c r="B6" s="21" t="s">
        <v>731</v>
      </c>
      <c r="C6" s="21" t="s">
        <v>764</v>
      </c>
      <c r="D6" s="21" t="s">
        <v>763</v>
      </c>
      <c r="E6" s="21" t="s">
        <v>762</v>
      </c>
      <c r="F6" s="143"/>
      <c r="G6" s="21" t="s">
        <v>731</v>
      </c>
      <c r="H6" s="21" t="s">
        <v>764</v>
      </c>
      <c r="I6" s="21" t="s">
        <v>763</v>
      </c>
      <c r="J6" s="21" t="s">
        <v>762</v>
      </c>
      <c r="L6" s="142" t="s">
        <v>731</v>
      </c>
      <c r="M6" s="201" t="s">
        <v>998</v>
      </c>
      <c r="N6" s="201"/>
    </row>
    <row r="7" spans="1:19" s="25" customFormat="1" ht="17.45" customHeight="1">
      <c r="A7" s="171" t="s">
        <v>1067</v>
      </c>
      <c r="B7" s="23" t="s">
        <v>1583</v>
      </c>
      <c r="C7" s="23">
        <f>COUNTIF(อนุบาล!G$3:G$198,A7&amp;C$5)</f>
        <v>5</v>
      </c>
      <c r="D7" s="23">
        <f>COUNTIF(อนุบาล!G$3:G$198,A7&amp;D$5)</f>
        <v>10</v>
      </c>
      <c r="E7" s="23">
        <f t="shared" ref="E7:E15" si="0">+C7+D7</f>
        <v>15</v>
      </c>
      <c r="F7" s="20"/>
      <c r="G7" s="23" t="s">
        <v>28</v>
      </c>
      <c r="H7" s="23">
        <f>COUNTIF(ป1.1!$E$6:$E$59,"เด็กชาย")</f>
        <v>14</v>
      </c>
      <c r="I7" s="23">
        <f>COUNTIF(ป1.1!$E$6:$E$59,"เด็กหญิง")</f>
        <v>17</v>
      </c>
      <c r="J7" s="180">
        <f t="shared" ref="J7:J12" si="1">SUM(H7:I7)</f>
        <v>31</v>
      </c>
      <c r="L7" s="103" t="s">
        <v>28</v>
      </c>
      <c r="M7" s="104" t="s">
        <v>1081</v>
      </c>
      <c r="N7" s="105" t="s">
        <v>10</v>
      </c>
      <c r="O7" s="25" t="str">
        <f>CONCATENATE(M7,"   ",N7)</f>
        <v xml:space="preserve">นางสาวอัญชรินทร์    เชื้อเมืองพาน </v>
      </c>
      <c r="P7" s="25" t="s">
        <v>1226</v>
      </c>
    </row>
    <row r="8" spans="1:19" s="25" customFormat="1" ht="17.45" customHeight="1">
      <c r="A8" s="144" t="s">
        <v>1068</v>
      </c>
      <c r="B8" s="23" t="s">
        <v>1584</v>
      </c>
      <c r="C8" s="23">
        <f>COUNTIF(อนุบาล!G$3:G$198,A8&amp;C$5)</f>
        <v>6</v>
      </c>
      <c r="D8" s="23">
        <f>COUNTIF(อนุบาล!G$3:G$198,A8&amp;D$5)</f>
        <v>9</v>
      </c>
      <c r="E8" s="23">
        <f t="shared" si="0"/>
        <v>15</v>
      </c>
      <c r="F8" s="20"/>
      <c r="G8" s="23" t="s">
        <v>58</v>
      </c>
      <c r="H8" s="23">
        <f>COUNTIF(ป1.2!$E$6:$E$41,"เด็กชาย")</f>
        <v>13</v>
      </c>
      <c r="I8" s="23">
        <f>COUNTIF(ป1.2!$E$6:$E$41,"เด็กหญิง")</f>
        <v>16</v>
      </c>
      <c r="J8" s="180">
        <f t="shared" si="1"/>
        <v>29</v>
      </c>
      <c r="L8" s="106" t="s">
        <v>58</v>
      </c>
      <c r="M8" s="104" t="s">
        <v>1002</v>
      </c>
      <c r="N8" s="105" t="s">
        <v>1003</v>
      </c>
      <c r="O8" s="25" t="str">
        <f t="shared" ref="O8:O29" si="2">CONCATENATE(M8,"   ",N8)</f>
        <v>นางสาวประกายแก้ว   แก้วอินต๊ะ</v>
      </c>
      <c r="P8" s="25" t="s">
        <v>1227</v>
      </c>
    </row>
    <row r="9" spans="1:19" s="25" customFormat="1" ht="17.45" customHeight="1">
      <c r="A9" s="144" t="s">
        <v>1074</v>
      </c>
      <c r="B9" s="23" t="s">
        <v>1585</v>
      </c>
      <c r="C9" s="23">
        <f>COUNTIF(อนุบาล!G$3:G$198,A9&amp;C$5)</f>
        <v>8</v>
      </c>
      <c r="D9" s="23">
        <f>COUNTIF(อนุบาล!G$3:G$198,A9&amp;D$5)</f>
        <v>7</v>
      </c>
      <c r="E9" s="23">
        <f t="shared" si="0"/>
        <v>15</v>
      </c>
      <c r="F9" s="20"/>
      <c r="G9" s="23" t="s">
        <v>88</v>
      </c>
      <c r="H9" s="23">
        <f>COUNTIF(ป2.1!$E$6:$E$42,"เด็กชาย")</f>
        <v>14</v>
      </c>
      <c r="I9" s="23">
        <f>COUNTIF(ป2.1!$E$6:$E$42,"เด็กหญิง")</f>
        <v>18</v>
      </c>
      <c r="J9" s="180">
        <f t="shared" si="1"/>
        <v>32</v>
      </c>
      <c r="L9" s="106" t="s">
        <v>88</v>
      </c>
      <c r="M9" s="104" t="s">
        <v>1661</v>
      </c>
      <c r="N9" s="105" t="s">
        <v>1662</v>
      </c>
      <c r="O9" s="25" t="str">
        <f t="shared" si="2"/>
        <v>นางสาวณัฏฐ์ณิชา   ชัยนนถี</v>
      </c>
      <c r="P9" s="25" t="s">
        <v>1228</v>
      </c>
    </row>
    <row r="10" spans="1:19" s="25" customFormat="1" ht="17.45" customHeight="1">
      <c r="A10" s="144" t="s">
        <v>1071</v>
      </c>
      <c r="B10" s="23" t="s">
        <v>1586</v>
      </c>
      <c r="C10" s="23">
        <f>COUNTIF(อนุบาล!G$3:G$198,A10&amp;C$5)</f>
        <v>4</v>
      </c>
      <c r="D10" s="23">
        <f>COUNTIF(อนุบาล!G$3:G$198,A10&amp;D$5)</f>
        <v>11</v>
      </c>
      <c r="E10" s="23">
        <f t="shared" si="0"/>
        <v>15</v>
      </c>
      <c r="F10" s="20"/>
      <c r="G10" s="23" t="s">
        <v>113</v>
      </c>
      <c r="H10" s="23">
        <f>COUNTIF(ป2.2!$E$6:$E$42,"เด็กชาย")</f>
        <v>14</v>
      </c>
      <c r="I10" s="23">
        <f>COUNTIF(ป2.2!$E$6:$E$42,"เด็กหญิง")</f>
        <v>17</v>
      </c>
      <c r="J10" s="180">
        <f t="shared" si="1"/>
        <v>31</v>
      </c>
      <c r="L10" s="106" t="s">
        <v>88</v>
      </c>
      <c r="M10" s="107" t="s">
        <v>1123</v>
      </c>
      <c r="N10" s="105" t="s">
        <v>117</v>
      </c>
      <c r="O10" s="25" t="str">
        <f t="shared" si="2"/>
        <v>นางอติยาภรณ์   ยาวิลาศ</v>
      </c>
    </row>
    <row r="11" spans="1:19" s="25" customFormat="1" ht="17.45" customHeight="1">
      <c r="A11" s="144" t="s">
        <v>1075</v>
      </c>
      <c r="B11" s="23" t="s">
        <v>1587</v>
      </c>
      <c r="C11" s="23">
        <f>COUNTIF(อนุบาล!G$3:G$198,A11&amp;C$5)</f>
        <v>7</v>
      </c>
      <c r="D11" s="23">
        <f>COUNTIF(อนุบาล!G$3:G$198,A11&amp;D$5)</f>
        <v>8</v>
      </c>
      <c r="E11" s="23">
        <f t="shared" si="0"/>
        <v>15</v>
      </c>
      <c r="F11" s="20"/>
      <c r="G11" s="23" t="s">
        <v>114</v>
      </c>
      <c r="H11" s="23">
        <f>COUNTIF(ป3.1!$E$6:$E$43,"เด็กชาย")</f>
        <v>14</v>
      </c>
      <c r="I11" s="23">
        <f>COUNTIF(ป3.1!$E$6:$E$43,"เด็กหญิง")</f>
        <v>19</v>
      </c>
      <c r="J11" s="180">
        <f t="shared" si="1"/>
        <v>33</v>
      </c>
      <c r="L11" s="106" t="s">
        <v>113</v>
      </c>
      <c r="M11" s="104" t="s">
        <v>1122</v>
      </c>
      <c r="N11" s="105" t="s">
        <v>1001</v>
      </c>
      <c r="O11" s="25" t="str">
        <f t="shared" si="2"/>
        <v>นางสาวมณีกาญจน์   ถิ่นลำปาง</v>
      </c>
      <c r="P11" s="25" t="s">
        <v>1229</v>
      </c>
    </row>
    <row r="12" spans="1:19" s="25" customFormat="1" ht="17.45" customHeight="1">
      <c r="A12" s="144" t="s">
        <v>1073</v>
      </c>
      <c r="B12" s="23" t="s">
        <v>1588</v>
      </c>
      <c r="C12" s="23">
        <f>COUNTIF(อนุบาล!G$3:G$198,A12&amp;C$5)</f>
        <v>9</v>
      </c>
      <c r="D12" s="23">
        <f>COUNTIF(อนุบาล!G$3:G$198,A12&amp;D$5)</f>
        <v>6</v>
      </c>
      <c r="E12" s="23">
        <f t="shared" si="0"/>
        <v>15</v>
      </c>
      <c r="F12" s="20"/>
      <c r="G12" s="23" t="s">
        <v>141</v>
      </c>
      <c r="H12" s="23">
        <f>COUNTIF(ป3.2!$E$6:$E$42,"เด็กชาย")</f>
        <v>14</v>
      </c>
      <c r="I12" s="23">
        <f>COUNTIF(ป3.2!$E$6:$E$42,"เด็กหญิง")</f>
        <v>19</v>
      </c>
      <c r="J12" s="180">
        <f t="shared" si="1"/>
        <v>33</v>
      </c>
      <c r="L12" s="106" t="s">
        <v>114</v>
      </c>
      <c r="M12" s="104" t="s">
        <v>1006</v>
      </c>
      <c r="N12" s="105" t="s">
        <v>1007</v>
      </c>
      <c r="O12" s="25" t="str">
        <f t="shared" si="2"/>
        <v>นางสาววัชรียา   บุญงาม</v>
      </c>
      <c r="P12" s="25" t="s">
        <v>1230</v>
      </c>
    </row>
    <row r="13" spans="1:19" s="25" customFormat="1" ht="17.45" customHeight="1">
      <c r="A13" s="144" t="s">
        <v>1070</v>
      </c>
      <c r="B13" s="23" t="s">
        <v>1589</v>
      </c>
      <c r="C13" s="23">
        <f>COUNTIF(อนุบาล!G$3:G$198,A13&amp;C$5)</f>
        <v>8</v>
      </c>
      <c r="D13" s="23">
        <f>COUNTIF(อนุบาล!G$3:G$198,A13&amp;D$5)</f>
        <v>7</v>
      </c>
      <c r="E13" s="23">
        <f t="shared" si="0"/>
        <v>15</v>
      </c>
      <c r="F13" s="20"/>
      <c r="G13" s="26" t="s">
        <v>762</v>
      </c>
      <c r="H13" s="26">
        <f>SUM(H7:H12)</f>
        <v>83</v>
      </c>
      <c r="I13" s="26">
        <f>SUM(I7:I12)</f>
        <v>106</v>
      </c>
      <c r="J13" s="26">
        <f>SUM(J7:J12)</f>
        <v>189</v>
      </c>
      <c r="L13" s="106" t="s">
        <v>141</v>
      </c>
      <c r="M13" s="104" t="s">
        <v>1004</v>
      </c>
      <c r="N13" s="105" t="s">
        <v>1005</v>
      </c>
      <c r="O13" s="25" t="str">
        <f t="shared" si="2"/>
        <v>นางสาวชนม์นิภา   ชุมภูเมือง</v>
      </c>
      <c r="P13" s="25" t="s">
        <v>1231</v>
      </c>
    </row>
    <row r="14" spans="1:19">
      <c r="A14" s="144" t="s">
        <v>1069</v>
      </c>
      <c r="B14" s="23" t="s">
        <v>1590</v>
      </c>
      <c r="C14" s="23">
        <f>COUNTIF(อนุบาล!G$3:G$198,A14&amp;C$5)</f>
        <v>9</v>
      </c>
      <c r="D14" s="23">
        <f>COUNTIF(อนุบาล!G$3:G$198,A14&amp;D$5)</f>
        <v>6</v>
      </c>
      <c r="E14" s="23">
        <f t="shared" si="0"/>
        <v>15</v>
      </c>
      <c r="G14" s="24"/>
      <c r="H14" s="24"/>
      <c r="I14" s="24"/>
      <c r="J14" s="24"/>
      <c r="L14" s="106" t="s">
        <v>169</v>
      </c>
      <c r="M14" s="104" t="s">
        <v>1015</v>
      </c>
      <c r="N14" s="108" t="s">
        <v>254</v>
      </c>
      <c r="O14" s="25" t="str">
        <f t="shared" si="2"/>
        <v>นางสาวผาณิต   อานุนามัง</v>
      </c>
      <c r="P14" s="25" t="s">
        <v>1232</v>
      </c>
      <c r="Q14" s="25"/>
      <c r="R14" s="25"/>
      <c r="S14" s="25"/>
    </row>
    <row r="15" spans="1:19">
      <c r="A15" s="144" t="s">
        <v>1072</v>
      </c>
      <c r="B15" s="23" t="s">
        <v>1591</v>
      </c>
      <c r="C15" s="23">
        <f>COUNTIF(อนุบาล!G$3:G$198,A15&amp;C$5)</f>
        <v>8</v>
      </c>
      <c r="D15" s="23">
        <f>COUNTIF(อนุบาล!G$3:G$198,A15&amp;D$5)</f>
        <v>7</v>
      </c>
      <c r="E15" s="23">
        <f t="shared" si="0"/>
        <v>15</v>
      </c>
      <c r="G15" s="24"/>
      <c r="H15" s="24"/>
      <c r="I15" s="24"/>
      <c r="J15" s="24"/>
      <c r="L15" s="106" t="s">
        <v>169</v>
      </c>
      <c r="M15" s="104" t="s">
        <v>1131</v>
      </c>
      <c r="N15" s="108" t="s">
        <v>184</v>
      </c>
      <c r="O15" s="25" t="str">
        <f t="shared" si="2"/>
        <v>นายสยาม   วงศ์ธิดาธร</v>
      </c>
      <c r="P15" s="20" t="s">
        <v>1233</v>
      </c>
    </row>
    <row r="16" spans="1:19">
      <c r="A16" s="144"/>
      <c r="B16" s="26" t="s">
        <v>762</v>
      </c>
      <c r="C16" s="26">
        <f>SUM(C7:C15)</f>
        <v>64</v>
      </c>
      <c r="D16" s="26">
        <f>SUM(D7:D15)</f>
        <v>71</v>
      </c>
      <c r="E16" s="26">
        <f>SUM(E7:E15)</f>
        <v>135</v>
      </c>
      <c r="G16" s="24"/>
      <c r="H16" s="24"/>
      <c r="I16" s="24"/>
      <c r="J16" s="24"/>
      <c r="L16" s="106" t="s">
        <v>198</v>
      </c>
      <c r="M16" s="104" t="s">
        <v>1016</v>
      </c>
      <c r="N16" s="108" t="s">
        <v>1017</v>
      </c>
      <c r="O16" s="25" t="str">
        <f t="shared" si="2"/>
        <v>นางดวงสมร   ก้อนทองสิงห์</v>
      </c>
      <c r="P16" s="20" t="s">
        <v>1234</v>
      </c>
    </row>
    <row r="17" spans="2:16">
      <c r="B17" s="20"/>
      <c r="L17" s="106" t="s">
        <v>198</v>
      </c>
      <c r="M17" s="104" t="s">
        <v>1126</v>
      </c>
      <c r="N17" s="108" t="s">
        <v>1127</v>
      </c>
      <c r="O17" s="25" t="str">
        <f t="shared" si="2"/>
        <v>นายเศรษฐพันธุ์   สันวงค์</v>
      </c>
      <c r="P17" s="20" t="s">
        <v>1234</v>
      </c>
    </row>
    <row r="18" spans="2:16">
      <c r="B18" s="21" t="s">
        <v>731</v>
      </c>
      <c r="C18" s="21" t="s">
        <v>764</v>
      </c>
      <c r="D18" s="21" t="s">
        <v>763</v>
      </c>
      <c r="E18" s="21" t="s">
        <v>762</v>
      </c>
      <c r="G18" s="21" t="s">
        <v>731</v>
      </c>
      <c r="H18" s="21" t="s">
        <v>764</v>
      </c>
      <c r="I18" s="21" t="s">
        <v>763</v>
      </c>
      <c r="J18" s="21" t="s">
        <v>762</v>
      </c>
      <c r="L18" s="103" t="s">
        <v>220</v>
      </c>
      <c r="M18" s="104" t="s">
        <v>1008</v>
      </c>
      <c r="N18" s="105" t="s">
        <v>1009</v>
      </c>
      <c r="O18" s="25" t="str">
        <f t="shared" si="2"/>
        <v>นางดวงสุดา   โพธิ์ยอด</v>
      </c>
      <c r="P18" s="20" t="s">
        <v>1236</v>
      </c>
    </row>
    <row r="19" spans="2:16">
      <c r="B19" s="23" t="s">
        <v>169</v>
      </c>
      <c r="C19" s="23">
        <f>COUNTIF(ป4.1!$E$6:$E$43,"เด็กชาย")</f>
        <v>17</v>
      </c>
      <c r="D19" s="23">
        <f>COUNTIF(ป4.1!$E$6:$E$43,"เด็กหญิง")</f>
        <v>18</v>
      </c>
      <c r="E19" s="180">
        <f t="shared" ref="E19:E24" si="3">SUM(C19:D19)</f>
        <v>35</v>
      </c>
      <c r="G19" s="23" t="s">
        <v>300</v>
      </c>
      <c r="H19" s="23">
        <f>COUNTIF(ม1.1!$E$6:$E$38,"เด็กชาย")</f>
        <v>17</v>
      </c>
      <c r="I19" s="23">
        <f>COUNTIF(ม1.1!$E$6:$E$38,"เด็กหญิง")</f>
        <v>16</v>
      </c>
      <c r="J19" s="180">
        <f t="shared" ref="J19:J24" si="4">SUM(H19:I19)</f>
        <v>33</v>
      </c>
      <c r="L19" s="103" t="s">
        <v>243</v>
      </c>
      <c r="M19" s="104" t="s">
        <v>1132</v>
      </c>
      <c r="N19" s="108" t="s">
        <v>1603</v>
      </c>
      <c r="O19" s="25" t="str">
        <f t="shared" si="2"/>
        <v>นางสาวชลธิชา   อนันต์ชัยพัทธนา</v>
      </c>
      <c r="P19" s="20" t="s">
        <v>1237</v>
      </c>
    </row>
    <row r="20" spans="2:16">
      <c r="B20" s="23" t="s">
        <v>198</v>
      </c>
      <c r="C20" s="23">
        <f>COUNTIF(ป4.2!$E$6:$E$43,"เด็กชาย")</f>
        <v>18</v>
      </c>
      <c r="D20" s="23">
        <f>COUNTIF(ป4.2!$E$6:$E$43,"เด็กหญิง")</f>
        <v>19</v>
      </c>
      <c r="E20" s="180">
        <f t="shared" si="3"/>
        <v>37</v>
      </c>
      <c r="G20" s="23" t="s">
        <v>327</v>
      </c>
      <c r="H20" s="23">
        <f>COUNTIF(ม1.2!$E$6:$E$41,"เด็กชาย")</f>
        <v>17</v>
      </c>
      <c r="I20" s="23">
        <f>COUNTIF(ม1.2!$E$6:$E$41,"เด็กหญิง")</f>
        <v>18</v>
      </c>
      <c r="J20" s="180">
        <f t="shared" si="4"/>
        <v>35</v>
      </c>
      <c r="L20" s="103" t="s">
        <v>262</v>
      </c>
      <c r="M20" s="104" t="s">
        <v>1011</v>
      </c>
      <c r="N20" s="108" t="s">
        <v>1012</v>
      </c>
      <c r="O20" s="25" t="str">
        <f t="shared" si="2"/>
        <v>นายธนเทพ   ก๋าวิบูล</v>
      </c>
      <c r="P20" s="20" t="s">
        <v>1238</v>
      </c>
    </row>
    <row r="21" spans="2:16">
      <c r="B21" s="23" t="s">
        <v>220</v>
      </c>
      <c r="C21" s="23">
        <f>COUNTIF(ป5.1!$E$6:$E$45,"เด็กชาย")</f>
        <v>16</v>
      </c>
      <c r="D21" s="23">
        <f>COUNTIF(ป5.1!$E$6:$E$45,"เด็กหญิง")</f>
        <v>21</v>
      </c>
      <c r="E21" s="180">
        <f t="shared" si="3"/>
        <v>37</v>
      </c>
      <c r="G21" s="23" t="s">
        <v>348</v>
      </c>
      <c r="H21" s="23">
        <f>COUNTIF(ม2.1!$E$6:$E$38,"เด็กชาย")</f>
        <v>15</v>
      </c>
      <c r="I21" s="23">
        <f>COUNTIF(ม2.1!$E$6:$E$38,"เด็กหญิง")</f>
        <v>15</v>
      </c>
      <c r="J21" s="180">
        <f t="shared" si="4"/>
        <v>30</v>
      </c>
      <c r="L21" s="103" t="s">
        <v>280</v>
      </c>
      <c r="M21" s="104" t="s">
        <v>1013</v>
      </c>
      <c r="N21" s="108" t="s">
        <v>1014</v>
      </c>
      <c r="O21" s="25" t="str">
        <f t="shared" si="2"/>
        <v>นางบังอร   ศุภเกียรติบัญชร</v>
      </c>
      <c r="P21" s="20" t="s">
        <v>1239</v>
      </c>
    </row>
    <row r="22" spans="2:16">
      <c r="B22" s="23" t="s">
        <v>243</v>
      </c>
      <c r="C22" s="23">
        <f>COUNTIF(ป5.2!$E$6:$E$41,"เด็กชาย")</f>
        <v>15</v>
      </c>
      <c r="D22" s="23">
        <f>COUNTIF(ป5.2!$E$6:$E$41,"เด็กหญิง")</f>
        <v>18</v>
      </c>
      <c r="E22" s="180">
        <f t="shared" si="3"/>
        <v>33</v>
      </c>
      <c r="G22" s="23" t="s">
        <v>365</v>
      </c>
      <c r="H22" s="23">
        <f>COUNTIF(ม2.2!$E$6:$E$43,"เด็กชาย")</f>
        <v>16</v>
      </c>
      <c r="I22" s="23">
        <f>COUNTIF(ม2.2!$E$6:$E$43,"เด็กหญิง")</f>
        <v>15</v>
      </c>
      <c r="J22" s="180">
        <f t="shared" si="4"/>
        <v>31</v>
      </c>
      <c r="L22" s="103" t="s">
        <v>300</v>
      </c>
      <c r="M22" s="104" t="s">
        <v>1020</v>
      </c>
      <c r="N22" s="108" t="s">
        <v>251</v>
      </c>
      <c r="O22" s="25" t="str">
        <f t="shared" si="2"/>
        <v>นายตรัยธวัช   อุดเอ้ย</v>
      </c>
      <c r="P22" s="20" t="s">
        <v>1240</v>
      </c>
    </row>
    <row r="23" spans="2:16">
      <c r="B23" s="23" t="s">
        <v>262</v>
      </c>
      <c r="C23" s="23">
        <f>COUNTIF(ป6.1!$E$6:$E$42,"เด็กชาย")</f>
        <v>22</v>
      </c>
      <c r="D23" s="23">
        <f>COUNTIF(ป6.1!$E$6:$E$42,"เด็กหญิง")</f>
        <v>7</v>
      </c>
      <c r="E23" s="180">
        <f t="shared" si="3"/>
        <v>29</v>
      </c>
      <c r="G23" s="23" t="s">
        <v>367</v>
      </c>
      <c r="H23" s="23">
        <f>COUNTIF(ม3.1!$E$6:$E$37,"เด็กชาย")</f>
        <v>9</v>
      </c>
      <c r="I23" s="23">
        <f>COUNTIF(ม3.1!$E$6:$E$37,"เด็กหญิง")</f>
        <v>17</v>
      </c>
      <c r="J23" s="180">
        <f t="shared" si="4"/>
        <v>26</v>
      </c>
      <c r="L23" s="103" t="s">
        <v>327</v>
      </c>
      <c r="M23" s="109" t="s">
        <v>1124</v>
      </c>
      <c r="N23" s="108" t="s">
        <v>1125</v>
      </c>
      <c r="O23" s="25" t="str">
        <f t="shared" si="2"/>
        <v>นางสาวปุณณัตถ์   ไชยคำ</v>
      </c>
      <c r="P23" s="20" t="s">
        <v>1241</v>
      </c>
    </row>
    <row r="24" spans="2:16" ht="18" customHeight="1">
      <c r="B24" s="23" t="s">
        <v>280</v>
      </c>
      <c r="C24" s="23">
        <f>COUNTIF(ป6.2!$E$6:$E$40,"เด็กชาย")</f>
        <v>19</v>
      </c>
      <c r="D24" s="23">
        <f>COUNTIF(ป6.2!$E$6:$E$40,"เด็กหญิง")</f>
        <v>6</v>
      </c>
      <c r="E24" s="180">
        <f t="shared" si="3"/>
        <v>25</v>
      </c>
      <c r="G24" s="23" t="s">
        <v>368</v>
      </c>
      <c r="H24" s="23">
        <f>COUNTIF(ม3.2!$E$6:$E$40,"เด็กชาย")</f>
        <v>11</v>
      </c>
      <c r="I24" s="23">
        <f>COUNTIF(ม3.2!$E$6:$E$40,"เด็กหญิง")</f>
        <v>16</v>
      </c>
      <c r="J24" s="180">
        <f t="shared" si="4"/>
        <v>27</v>
      </c>
      <c r="L24" s="103" t="s">
        <v>348</v>
      </c>
      <c r="M24" s="104" t="s">
        <v>997</v>
      </c>
      <c r="N24" s="108" t="s">
        <v>1009</v>
      </c>
      <c r="O24" s="25" t="str">
        <f t="shared" si="2"/>
        <v>นายสุรชาติ   โพธิ์ยอด</v>
      </c>
      <c r="P24" s="20" t="s">
        <v>1242</v>
      </c>
    </row>
    <row r="25" spans="2:16" ht="18" customHeight="1">
      <c r="B25" s="26" t="s">
        <v>762</v>
      </c>
      <c r="C25" s="26">
        <f>SUM(C19:C24)</f>
        <v>107</v>
      </c>
      <c r="D25" s="26">
        <f>SUM(D19:D24)</f>
        <v>89</v>
      </c>
      <c r="E25" s="26">
        <f>SUM(E19:E24)</f>
        <v>196</v>
      </c>
      <c r="G25" s="26" t="s">
        <v>762</v>
      </c>
      <c r="H25" s="26">
        <f>SUM(H19:H24)</f>
        <v>85</v>
      </c>
      <c r="I25" s="26">
        <f>SUM(I19:I24)</f>
        <v>97</v>
      </c>
      <c r="J25" s="26">
        <f>SUM(J19:J24)</f>
        <v>182</v>
      </c>
      <c r="L25" s="103" t="s">
        <v>348</v>
      </c>
      <c r="M25" s="104" t="s">
        <v>1631</v>
      </c>
      <c r="N25" s="108" t="s">
        <v>1632</v>
      </c>
      <c r="O25" s="25" t="str">
        <f t="shared" si="2"/>
        <v>นางสาวจันทร์จิรา   พ่านอรรถพนธิ์</v>
      </c>
      <c r="P25" s="20" t="s">
        <v>1243</v>
      </c>
    </row>
    <row r="26" spans="2:16" ht="18" customHeight="1">
      <c r="B26" s="20"/>
      <c r="L26" s="103" t="s">
        <v>365</v>
      </c>
      <c r="M26" s="104" t="s">
        <v>995</v>
      </c>
      <c r="N26" s="108" t="s">
        <v>1018</v>
      </c>
      <c r="O26" s="25" t="str">
        <f t="shared" si="2"/>
        <v>นายศตวรรษ   ยศวิทยากุล</v>
      </c>
      <c r="P26" s="20" t="s">
        <v>1244</v>
      </c>
    </row>
    <row r="27" spans="2:16" ht="18" customHeight="1">
      <c r="B27" s="211" t="s">
        <v>783</v>
      </c>
      <c r="C27" s="211"/>
      <c r="D27" s="211"/>
      <c r="E27" s="206" t="s">
        <v>764</v>
      </c>
      <c r="F27" s="206"/>
      <c r="G27" s="204">
        <f>SUM(H25,C25,H13,C16)</f>
        <v>339</v>
      </c>
      <c r="H27" s="205"/>
      <c r="I27" s="207">
        <f>SUM(G27:H28)</f>
        <v>702</v>
      </c>
      <c r="J27" s="208"/>
      <c r="L27" s="103" t="s">
        <v>367</v>
      </c>
      <c r="M27" s="104" t="s">
        <v>996</v>
      </c>
      <c r="N27" s="108" t="s">
        <v>881</v>
      </c>
      <c r="O27" s="25" t="str">
        <f t="shared" si="2"/>
        <v>นางพรทิพย์   วงค์ตะวัน</v>
      </c>
      <c r="P27" s="20" t="s">
        <v>1245</v>
      </c>
    </row>
    <row r="28" spans="2:16" ht="18" customHeight="1">
      <c r="B28" s="211"/>
      <c r="C28" s="211"/>
      <c r="D28" s="211"/>
      <c r="E28" s="206" t="s">
        <v>763</v>
      </c>
      <c r="F28" s="206"/>
      <c r="G28" s="204">
        <f>SUM(I25,D25,I13,D16)</f>
        <v>363</v>
      </c>
      <c r="H28" s="205"/>
      <c r="I28" s="209"/>
      <c r="J28" s="210"/>
      <c r="L28" s="103" t="s">
        <v>368</v>
      </c>
      <c r="M28" s="104" t="s">
        <v>1019</v>
      </c>
      <c r="N28" s="108" t="s">
        <v>117</v>
      </c>
      <c r="O28" s="25" t="str">
        <f t="shared" si="2"/>
        <v>นายเอกชัย   ยาวิลาศ</v>
      </c>
      <c r="P28" s="20" t="s">
        <v>1246</v>
      </c>
    </row>
    <row r="29" spans="2:16">
      <c r="B29" s="20"/>
      <c r="C29" s="146"/>
      <c r="D29" s="146"/>
      <c r="F29" s="145"/>
      <c r="G29" s="145"/>
      <c r="H29" s="147"/>
      <c r="I29" s="145"/>
      <c r="J29" s="147"/>
      <c r="K29" s="141"/>
      <c r="L29" s="103" t="s">
        <v>368</v>
      </c>
      <c r="M29" s="104" t="s">
        <v>1129</v>
      </c>
      <c r="N29" s="108" t="s">
        <v>1130</v>
      </c>
      <c r="O29" s="25" t="str">
        <f t="shared" si="2"/>
        <v>นายวิสาร   โตบันลือภพ</v>
      </c>
      <c r="P29" s="20" t="s">
        <v>1247</v>
      </c>
    </row>
    <row r="30" spans="2:16" ht="18" customHeight="1">
      <c r="B30" s="202" t="s">
        <v>1675</v>
      </c>
      <c r="C30" s="202"/>
      <c r="D30" s="202"/>
      <c r="E30" s="202"/>
      <c r="F30" s="202"/>
      <c r="G30" s="202"/>
      <c r="H30" s="202"/>
      <c r="I30" s="202"/>
      <c r="J30" s="202"/>
      <c r="K30" s="172"/>
    </row>
    <row r="31" spans="2:16" ht="18" customHeight="1">
      <c r="C31" s="141"/>
      <c r="D31" s="141"/>
      <c r="E31" s="141"/>
      <c r="F31" s="148"/>
      <c r="G31" s="149"/>
      <c r="H31" s="149"/>
      <c r="I31" s="149"/>
      <c r="J31" s="149"/>
      <c r="K31" s="141"/>
      <c r="L31" s="172"/>
      <c r="M31" s="172"/>
      <c r="N31" s="172"/>
    </row>
    <row r="32" spans="2:16">
      <c r="C32" s="141"/>
      <c r="D32" s="141"/>
      <c r="E32" s="141"/>
      <c r="L32" s="141"/>
      <c r="M32" s="141"/>
      <c r="N32" s="141"/>
    </row>
    <row r="33" spans="3:10">
      <c r="C33" s="141"/>
      <c r="D33" s="141"/>
      <c r="E33" s="141"/>
      <c r="G33" s="141"/>
      <c r="H33" s="141"/>
      <c r="I33" s="141"/>
    </row>
    <row r="34" spans="3:10">
      <c r="G34" s="141"/>
      <c r="H34" s="141"/>
      <c r="I34" s="141"/>
      <c r="J34" s="141"/>
    </row>
  </sheetData>
  <mergeCells count="10">
    <mergeCell ref="B30:J30"/>
    <mergeCell ref="G28:H28"/>
    <mergeCell ref="M6:N6"/>
    <mergeCell ref="B3:N3"/>
    <mergeCell ref="B4:N4"/>
    <mergeCell ref="E27:F27"/>
    <mergeCell ref="E28:F28"/>
    <mergeCell ref="G27:H27"/>
    <mergeCell ref="I27:J28"/>
    <mergeCell ref="B27:D28"/>
  </mergeCells>
  <pageMargins left="0.82677165354330717" right="0.11811023622047245" top="0.77" bottom="0.15748031496062992" header="0.31496062992125984" footer="0.74803149606299213"/>
  <pageSetup paperSize="9" scale="105" orientation="portrait" horizontalDpi="4294967293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8"/>
  <dimension ref="A1:I37"/>
  <sheetViews>
    <sheetView topLeftCell="A28" workbookViewId="0">
      <selection activeCell="G37" sqref="G37"/>
    </sheetView>
  </sheetViews>
  <sheetFormatPr defaultRowHeight="14.25"/>
  <cols>
    <col min="3" max="4" width="12.375" customWidth="1"/>
    <col min="5" max="5" width="9" style="50"/>
    <col min="6" max="6" width="14" bestFit="1" customWidth="1"/>
  </cols>
  <sheetData>
    <row r="1" spans="1:9" ht="24">
      <c r="A1" s="29">
        <v>3291</v>
      </c>
      <c r="B1" s="30" t="s">
        <v>730</v>
      </c>
      <c r="C1" s="27" t="s">
        <v>782</v>
      </c>
      <c r="D1" s="28" t="s">
        <v>70</v>
      </c>
      <c r="E1" s="49" t="s">
        <v>1224</v>
      </c>
      <c r="F1" s="15" t="s">
        <v>1158</v>
      </c>
      <c r="H1" t="s">
        <v>1249</v>
      </c>
    </row>
    <row r="2" spans="1:9" ht="24">
      <c r="A2" s="29">
        <v>3319</v>
      </c>
      <c r="B2" s="30" t="s">
        <v>729</v>
      </c>
      <c r="C2" s="27" t="s">
        <v>456</v>
      </c>
      <c r="D2" s="28" t="s">
        <v>92</v>
      </c>
      <c r="E2" s="49" t="s">
        <v>1159</v>
      </c>
      <c r="F2" s="15" t="s">
        <v>1158</v>
      </c>
      <c r="H2" t="s">
        <v>1249</v>
      </c>
    </row>
    <row r="3" spans="1:9" ht="24">
      <c r="A3" s="29">
        <v>2875</v>
      </c>
      <c r="B3" s="30" t="s">
        <v>730</v>
      </c>
      <c r="C3" s="27" t="s">
        <v>633</v>
      </c>
      <c r="D3" s="28" t="s">
        <v>241</v>
      </c>
      <c r="E3" s="49" t="s">
        <v>1221</v>
      </c>
      <c r="F3" s="15" t="s">
        <v>1222</v>
      </c>
      <c r="H3" t="s">
        <v>1249</v>
      </c>
      <c r="I3" t="s">
        <v>1317</v>
      </c>
    </row>
    <row r="4" spans="1:9" ht="24">
      <c r="A4" s="29">
        <v>3126</v>
      </c>
      <c r="B4" s="30" t="s">
        <v>729</v>
      </c>
      <c r="C4" s="27" t="s">
        <v>413</v>
      </c>
      <c r="D4" s="28" t="s">
        <v>45</v>
      </c>
      <c r="E4" s="49" t="s">
        <v>1223</v>
      </c>
      <c r="F4" s="15" t="s">
        <v>1222</v>
      </c>
      <c r="H4" t="s">
        <v>1249</v>
      </c>
    </row>
    <row r="5" spans="1:9" ht="24">
      <c r="A5" s="29">
        <v>3452</v>
      </c>
      <c r="B5" s="30" t="s">
        <v>729</v>
      </c>
      <c r="C5" s="27" t="s">
        <v>576</v>
      </c>
      <c r="D5" s="28" t="s">
        <v>185</v>
      </c>
      <c r="E5" s="49" t="s">
        <v>1224</v>
      </c>
      <c r="F5" s="15" t="s">
        <v>1222</v>
      </c>
      <c r="H5" t="s">
        <v>1249</v>
      </c>
    </row>
    <row r="6" spans="1:9" ht="24">
      <c r="A6" s="29">
        <v>3202</v>
      </c>
      <c r="B6" s="30" t="s">
        <v>729</v>
      </c>
      <c r="C6" s="27" t="s">
        <v>888</v>
      </c>
      <c r="D6" s="28" t="s">
        <v>789</v>
      </c>
      <c r="E6" s="49" t="s">
        <v>1250</v>
      </c>
      <c r="F6" s="15" t="s">
        <v>1251</v>
      </c>
      <c r="H6" t="s">
        <v>1271</v>
      </c>
    </row>
    <row r="7" spans="1:9" ht="24">
      <c r="A7" s="7">
        <v>3348</v>
      </c>
      <c r="B7" s="8" t="s">
        <v>729</v>
      </c>
      <c r="C7" s="10" t="s">
        <v>694</v>
      </c>
      <c r="D7" s="9" t="s">
        <v>335</v>
      </c>
      <c r="E7" s="49" t="s">
        <v>348</v>
      </c>
      <c r="F7" s="15"/>
    </row>
    <row r="8" spans="1:9" ht="24">
      <c r="A8" s="7">
        <v>2868</v>
      </c>
      <c r="B8" s="35" t="s">
        <v>729</v>
      </c>
      <c r="C8" s="10" t="s">
        <v>534</v>
      </c>
      <c r="D8" s="9" t="s">
        <v>143</v>
      </c>
      <c r="E8" s="49" t="s">
        <v>1224</v>
      </c>
      <c r="F8" s="15" t="s">
        <v>1258</v>
      </c>
      <c r="H8" t="s">
        <v>1249</v>
      </c>
    </row>
    <row r="9" spans="1:9" ht="24">
      <c r="A9" s="7">
        <v>3544</v>
      </c>
      <c r="B9" s="8" t="s">
        <v>730</v>
      </c>
      <c r="C9" s="10" t="s">
        <v>992</v>
      </c>
      <c r="D9" s="9" t="s">
        <v>30</v>
      </c>
      <c r="E9" s="33" t="s">
        <v>1284</v>
      </c>
      <c r="F9" s="15" t="s">
        <v>1277</v>
      </c>
      <c r="H9" t="s">
        <v>1271</v>
      </c>
    </row>
    <row r="10" spans="1:9" ht="24">
      <c r="A10" s="7">
        <v>3357</v>
      </c>
      <c r="B10" s="8" t="s">
        <v>730</v>
      </c>
      <c r="C10" s="10" t="s">
        <v>929</v>
      </c>
      <c r="D10" s="9" t="s">
        <v>829</v>
      </c>
      <c r="E10" s="33" t="s">
        <v>1278</v>
      </c>
      <c r="F10" s="15" t="s">
        <v>1280</v>
      </c>
      <c r="H10" t="s">
        <v>1271</v>
      </c>
    </row>
    <row r="11" spans="1:9" ht="24">
      <c r="A11" s="7" t="s">
        <v>1225</v>
      </c>
      <c r="B11" s="8" t="s">
        <v>730</v>
      </c>
      <c r="C11" s="10" t="s">
        <v>1366</v>
      </c>
      <c r="D11" s="9" t="s">
        <v>85</v>
      </c>
      <c r="E11" s="49" t="s">
        <v>300</v>
      </c>
      <c r="F11" s="15" t="s">
        <v>1280</v>
      </c>
      <c r="H11" t="s">
        <v>1271</v>
      </c>
    </row>
    <row r="12" spans="1:9" ht="24">
      <c r="A12" s="7">
        <v>3220</v>
      </c>
      <c r="B12" s="35" t="s">
        <v>730</v>
      </c>
      <c r="C12" s="10" t="s">
        <v>912</v>
      </c>
      <c r="D12" s="27" t="s">
        <v>10</v>
      </c>
      <c r="E12" s="49" t="s">
        <v>28</v>
      </c>
      <c r="F12" s="15" t="s">
        <v>1280</v>
      </c>
      <c r="H12" t="s">
        <v>1271</v>
      </c>
    </row>
    <row r="13" spans="1:9" ht="24">
      <c r="A13" s="7">
        <v>3460</v>
      </c>
      <c r="B13" s="8" t="s">
        <v>730</v>
      </c>
      <c r="C13" s="10" t="s">
        <v>438</v>
      </c>
      <c r="D13" s="9" t="s">
        <v>74</v>
      </c>
      <c r="E13" s="49" t="s">
        <v>114</v>
      </c>
      <c r="F13" s="15" t="s">
        <v>1280</v>
      </c>
      <c r="H13" t="s">
        <v>1283</v>
      </c>
    </row>
    <row r="14" spans="1:9" ht="24">
      <c r="A14" s="7">
        <v>3561</v>
      </c>
      <c r="B14" s="35" t="s">
        <v>730</v>
      </c>
      <c r="C14" s="10" t="s">
        <v>1065</v>
      </c>
      <c r="D14" s="9" t="s">
        <v>1066</v>
      </c>
      <c r="E14" s="33" t="s">
        <v>1285</v>
      </c>
      <c r="F14" s="15" t="s">
        <v>1280</v>
      </c>
      <c r="H14" t="s">
        <v>1271</v>
      </c>
    </row>
    <row r="15" spans="1:9" ht="24">
      <c r="A15" s="29">
        <v>3613</v>
      </c>
      <c r="B15" s="30" t="s">
        <v>730</v>
      </c>
      <c r="C15" s="27" t="s">
        <v>1083</v>
      </c>
      <c r="D15" s="28" t="s">
        <v>1084</v>
      </c>
      <c r="E15" s="49" t="s">
        <v>58</v>
      </c>
      <c r="F15" s="15" t="s">
        <v>1280</v>
      </c>
      <c r="H15" t="s">
        <v>1271</v>
      </c>
    </row>
    <row r="16" spans="1:9" ht="24">
      <c r="A16" s="7">
        <v>3620</v>
      </c>
      <c r="B16" s="35" t="s">
        <v>729</v>
      </c>
      <c r="C16" s="10" t="s">
        <v>1160</v>
      </c>
      <c r="D16" s="9" t="s">
        <v>1161</v>
      </c>
      <c r="E16" s="1" t="s">
        <v>1067</v>
      </c>
      <c r="F16" s="15" t="s">
        <v>1287</v>
      </c>
      <c r="H16" t="s">
        <v>1271</v>
      </c>
    </row>
    <row r="17" spans="1:9" ht="24">
      <c r="A17" s="7">
        <v>2549</v>
      </c>
      <c r="B17" s="8" t="s">
        <v>730</v>
      </c>
      <c r="C17" s="10" t="s">
        <v>1048</v>
      </c>
      <c r="D17" s="9" t="s">
        <v>1049</v>
      </c>
      <c r="E17" s="1" t="s">
        <v>1315</v>
      </c>
      <c r="F17" s="15" t="s">
        <v>1316</v>
      </c>
      <c r="H17" t="s">
        <v>1271</v>
      </c>
    </row>
    <row r="18" spans="1:9" ht="24">
      <c r="A18" s="7">
        <v>3538</v>
      </c>
      <c r="B18" s="35" t="s">
        <v>730</v>
      </c>
      <c r="C18" s="10" t="s">
        <v>977</v>
      </c>
      <c r="D18" s="9" t="s">
        <v>877</v>
      </c>
      <c r="E18" s="33" t="s">
        <v>1583</v>
      </c>
      <c r="F18" s="58"/>
      <c r="H18" t="s">
        <v>1271</v>
      </c>
    </row>
    <row r="19" spans="1:9" ht="24">
      <c r="A19" s="29">
        <v>3594</v>
      </c>
      <c r="B19" s="35" t="s">
        <v>729</v>
      </c>
      <c r="C19" s="10" t="s">
        <v>1102</v>
      </c>
      <c r="D19" s="28" t="s">
        <v>85</v>
      </c>
      <c r="E19" s="33" t="s">
        <v>1573</v>
      </c>
      <c r="F19" s="58"/>
      <c r="H19" t="s">
        <v>1271</v>
      </c>
    </row>
    <row r="20" spans="1:9" ht="24">
      <c r="A20" s="7">
        <v>2813</v>
      </c>
      <c r="B20" s="35" t="s">
        <v>729</v>
      </c>
      <c r="C20" s="10" t="s">
        <v>1252</v>
      </c>
      <c r="D20" s="9" t="s">
        <v>1253</v>
      </c>
      <c r="E20" s="49" t="s">
        <v>367</v>
      </c>
      <c r="F20" s="15" t="s">
        <v>1619</v>
      </c>
      <c r="H20" t="s">
        <v>1271</v>
      </c>
      <c r="I20" t="s">
        <v>1663</v>
      </c>
    </row>
    <row r="21" spans="1:9" ht="24">
      <c r="A21" s="164">
        <v>3219</v>
      </c>
      <c r="B21" s="165" t="s">
        <v>730</v>
      </c>
      <c r="C21" s="166" t="s">
        <v>911</v>
      </c>
      <c r="D21" s="166" t="s">
        <v>774</v>
      </c>
      <c r="E21" s="167" t="s">
        <v>1250</v>
      </c>
      <c r="F21" s="168" t="s">
        <v>1623</v>
      </c>
      <c r="H21" t="s">
        <v>1663</v>
      </c>
    </row>
    <row r="22" spans="1:9" ht="24">
      <c r="A22" s="169">
        <v>3289</v>
      </c>
      <c r="B22" s="165" t="s">
        <v>730</v>
      </c>
      <c r="C22" s="166" t="s">
        <v>686</v>
      </c>
      <c r="D22" s="170" t="s">
        <v>774</v>
      </c>
      <c r="E22" s="167" t="s">
        <v>1625</v>
      </c>
      <c r="F22" s="168" t="s">
        <v>1623</v>
      </c>
      <c r="H22" t="s">
        <v>1663</v>
      </c>
    </row>
    <row r="23" spans="1:9" ht="24">
      <c r="A23" s="169">
        <v>3449</v>
      </c>
      <c r="B23" s="165" t="s">
        <v>729</v>
      </c>
      <c r="C23" s="166" t="s">
        <v>630</v>
      </c>
      <c r="D23" s="170" t="s">
        <v>237</v>
      </c>
      <c r="E23" s="167" t="s">
        <v>1221</v>
      </c>
      <c r="F23" s="168" t="s">
        <v>1626</v>
      </c>
      <c r="H23" t="s">
        <v>1663</v>
      </c>
    </row>
    <row r="24" spans="1:9" ht="24">
      <c r="A24" s="169">
        <v>3649</v>
      </c>
      <c r="B24" s="165" t="s">
        <v>730</v>
      </c>
      <c r="C24" s="166" t="s">
        <v>1214</v>
      </c>
      <c r="D24" s="170" t="s">
        <v>1215</v>
      </c>
      <c r="E24" s="168" t="s">
        <v>1628</v>
      </c>
      <c r="F24" s="168" t="s">
        <v>1627</v>
      </c>
      <c r="H24" t="s">
        <v>1663</v>
      </c>
    </row>
    <row r="25" spans="1:9" ht="24">
      <c r="A25" s="169">
        <v>3659</v>
      </c>
      <c r="B25" s="165" t="s">
        <v>730</v>
      </c>
      <c r="C25" s="166" t="s">
        <v>1213</v>
      </c>
      <c r="D25" s="170" t="s">
        <v>251</v>
      </c>
      <c r="E25" s="168" t="s">
        <v>1629</v>
      </c>
      <c r="F25" s="168" t="s">
        <v>1630</v>
      </c>
      <c r="H25" t="s">
        <v>1663</v>
      </c>
    </row>
    <row r="26" spans="1:9" ht="24">
      <c r="A26" s="169">
        <v>3418</v>
      </c>
      <c r="B26" s="165" t="s">
        <v>729</v>
      </c>
      <c r="C26" s="166" t="s">
        <v>1523</v>
      </c>
      <c r="D26" s="170" t="s">
        <v>1154</v>
      </c>
      <c r="E26" s="168" t="s">
        <v>1657</v>
      </c>
      <c r="F26" s="168" t="s">
        <v>1623</v>
      </c>
      <c r="H26" t="s">
        <v>1663</v>
      </c>
    </row>
    <row r="27" spans="1:9" ht="24">
      <c r="A27" s="169">
        <v>2956</v>
      </c>
      <c r="B27" s="179" t="s">
        <v>729</v>
      </c>
      <c r="C27" s="166" t="s">
        <v>570</v>
      </c>
      <c r="D27" s="170" t="s">
        <v>178</v>
      </c>
      <c r="E27" s="182" t="s">
        <v>1224</v>
      </c>
      <c r="F27" s="168" t="s">
        <v>1680</v>
      </c>
    </row>
    <row r="29" spans="1:9" ht="24">
      <c r="A29" s="7">
        <v>2813</v>
      </c>
      <c r="B29" s="35" t="s">
        <v>729</v>
      </c>
      <c r="C29" s="10" t="s">
        <v>1252</v>
      </c>
      <c r="D29" s="9" t="s">
        <v>1253</v>
      </c>
      <c r="E29" s="49" t="s">
        <v>367</v>
      </c>
      <c r="F29" s="15" t="s">
        <v>1254</v>
      </c>
      <c r="H29" s="15" t="s">
        <v>1619</v>
      </c>
    </row>
    <row r="30" spans="1:9" ht="24">
      <c r="A30" s="7">
        <v>3664</v>
      </c>
      <c r="B30" s="173" t="s">
        <v>730</v>
      </c>
      <c r="C30" s="10" t="s">
        <v>1604</v>
      </c>
      <c r="D30" s="9" t="s">
        <v>1605</v>
      </c>
      <c r="E30" s="49" t="s">
        <v>141</v>
      </c>
      <c r="F30" s="181" t="s">
        <v>1678</v>
      </c>
      <c r="H30" t="s">
        <v>1677</v>
      </c>
    </row>
    <row r="31" spans="1:9" ht="24">
      <c r="A31" s="7">
        <v>3665</v>
      </c>
      <c r="B31" s="173" t="s">
        <v>730</v>
      </c>
      <c r="C31" s="10" t="s">
        <v>760</v>
      </c>
      <c r="D31" s="9" t="s">
        <v>1621</v>
      </c>
      <c r="E31" s="49" t="s">
        <v>198</v>
      </c>
      <c r="F31" s="15" t="s">
        <v>1673</v>
      </c>
    </row>
    <row r="32" spans="1:9" ht="24">
      <c r="A32" s="7">
        <v>3666</v>
      </c>
      <c r="B32" s="173" t="s">
        <v>730</v>
      </c>
      <c r="C32" s="10" t="s">
        <v>1659</v>
      </c>
      <c r="D32" s="9" t="s">
        <v>1660</v>
      </c>
      <c r="E32" s="49" t="s">
        <v>198</v>
      </c>
      <c r="F32" s="15" t="s">
        <v>1673</v>
      </c>
      <c r="H32" t="s">
        <v>1677</v>
      </c>
    </row>
    <row r="33" spans="1:8" ht="24">
      <c r="A33" s="7">
        <v>3667</v>
      </c>
      <c r="B33" s="173" t="s">
        <v>729</v>
      </c>
      <c r="C33" s="10" t="s">
        <v>1658</v>
      </c>
      <c r="D33" s="9" t="s">
        <v>95</v>
      </c>
      <c r="E33" s="49" t="s">
        <v>348</v>
      </c>
      <c r="F33" s="15" t="s">
        <v>1673</v>
      </c>
    </row>
    <row r="34" spans="1:8" ht="24">
      <c r="A34" s="169">
        <v>3668</v>
      </c>
      <c r="B34" s="165" t="s">
        <v>729</v>
      </c>
      <c r="C34" s="166" t="s">
        <v>1671</v>
      </c>
      <c r="D34" s="170" t="s">
        <v>1672</v>
      </c>
      <c r="E34" s="176" t="s">
        <v>769</v>
      </c>
      <c r="F34" s="168" t="s">
        <v>1673</v>
      </c>
      <c r="H34" t="s">
        <v>1677</v>
      </c>
    </row>
    <row r="35" spans="1:8" ht="24">
      <c r="A35" s="169">
        <v>3669</v>
      </c>
      <c r="B35" s="165" t="s">
        <v>729</v>
      </c>
      <c r="C35" s="166" t="s">
        <v>1669</v>
      </c>
      <c r="D35" s="170" t="s">
        <v>1670</v>
      </c>
      <c r="E35" s="176" t="s">
        <v>769</v>
      </c>
      <c r="F35" s="168" t="s">
        <v>1673</v>
      </c>
      <c r="H35" t="s">
        <v>1677</v>
      </c>
    </row>
    <row r="36" spans="1:8" ht="24">
      <c r="A36" s="7">
        <v>3670</v>
      </c>
      <c r="B36" s="175" t="s">
        <v>729</v>
      </c>
      <c r="C36" s="10" t="s">
        <v>1667</v>
      </c>
      <c r="D36" s="9" t="s">
        <v>1282</v>
      </c>
      <c r="E36" s="49" t="s">
        <v>114</v>
      </c>
      <c r="F36" s="15" t="s">
        <v>1673</v>
      </c>
    </row>
    <row r="37" spans="1:8" ht="24">
      <c r="A37" s="7">
        <v>3671</v>
      </c>
      <c r="B37" s="175" t="s">
        <v>730</v>
      </c>
      <c r="C37" s="10" t="s">
        <v>1668</v>
      </c>
      <c r="D37" s="9" t="s">
        <v>95</v>
      </c>
      <c r="E37" s="49" t="s">
        <v>220</v>
      </c>
      <c r="F37" s="15" t="s">
        <v>1673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9"/>
  <dimension ref="A1:H1525"/>
  <sheetViews>
    <sheetView topLeftCell="A116" zoomScale="115" zoomScaleNormal="115" workbookViewId="0">
      <selection activeCell="I122" sqref="I122"/>
    </sheetView>
  </sheetViews>
  <sheetFormatPr defaultRowHeight="14.25"/>
  <cols>
    <col min="1" max="1" width="9" style="72"/>
    <col min="2" max="2" width="9" style="73"/>
    <col min="3" max="3" width="9" style="72"/>
    <col min="4" max="4" width="13" style="72" bestFit="1" customWidth="1"/>
    <col min="5" max="6" width="9" style="72"/>
    <col min="7" max="7" width="11.625" style="72" bestFit="1" customWidth="1"/>
    <col min="8" max="8" width="6.875" style="61" customWidth="1"/>
    <col min="9" max="16384" width="9" style="72"/>
  </cols>
  <sheetData>
    <row r="1" spans="1:8">
      <c r="H1" s="60" t="str">
        <f>pอนุบาล!S3</f>
        <v>ส3</v>
      </c>
    </row>
    <row r="2" spans="1:8">
      <c r="A2" s="72" t="s">
        <v>1289</v>
      </c>
      <c r="B2" s="73" t="s">
        <v>1290</v>
      </c>
      <c r="C2" s="72" t="s">
        <v>733</v>
      </c>
      <c r="D2" s="72" t="s">
        <v>734</v>
      </c>
      <c r="E2" s="72" t="s">
        <v>1288</v>
      </c>
      <c r="F2" s="72" t="s">
        <v>731</v>
      </c>
      <c r="H2" s="61">
        <v>0</v>
      </c>
    </row>
    <row r="3" spans="1:8" ht="24">
      <c r="A3" s="74">
        <v>3626</v>
      </c>
      <c r="B3" s="75" t="s">
        <v>729</v>
      </c>
      <c r="C3" s="76" t="s">
        <v>1169</v>
      </c>
      <c r="D3" s="77" t="s">
        <v>1170</v>
      </c>
      <c r="E3" s="78" t="s">
        <v>1067</v>
      </c>
      <c r="F3" s="74" t="s">
        <v>1262</v>
      </c>
      <c r="G3" s="72" t="str">
        <f>CONCATENATE(E3,B3)</f>
        <v>ม1เด็กชาย</v>
      </c>
      <c r="H3" s="62" t="str">
        <f>IF(AND(E3=H$1),LOOKUP(9.99999999999999E+307,H$2:$H2)+1,"")</f>
        <v/>
      </c>
    </row>
    <row r="4" spans="1:8" ht="24">
      <c r="A4" s="74">
        <v>3631</v>
      </c>
      <c r="B4" s="75" t="s">
        <v>730</v>
      </c>
      <c r="C4" s="76" t="s">
        <v>1174</v>
      </c>
      <c r="D4" s="77" t="s">
        <v>1175</v>
      </c>
      <c r="E4" s="78" t="s">
        <v>1067</v>
      </c>
      <c r="F4" s="74" t="s">
        <v>1262</v>
      </c>
      <c r="G4" s="72" t="str">
        <f t="shared" ref="G4:G65" si="0">CONCATENATE(E4,B4)</f>
        <v>ม1เด็กหญิง</v>
      </c>
      <c r="H4" s="62" t="str">
        <f>IF(AND(E4=H$1),LOOKUP(9.99999999999999E+307,H$2:$H3)+1,"")</f>
        <v/>
      </c>
    </row>
    <row r="5" spans="1:8" ht="24">
      <c r="A5" s="74">
        <v>3633</v>
      </c>
      <c r="B5" s="75" t="s">
        <v>730</v>
      </c>
      <c r="C5" s="76" t="s">
        <v>1176</v>
      </c>
      <c r="D5" s="77" t="s">
        <v>1177</v>
      </c>
      <c r="E5" s="78" t="s">
        <v>1067</v>
      </c>
      <c r="F5" s="74" t="s">
        <v>1262</v>
      </c>
      <c r="G5" s="72" t="str">
        <f t="shared" si="0"/>
        <v>ม1เด็กหญิง</v>
      </c>
      <c r="H5" s="62" t="str">
        <f>IF(AND(E5=H$1),LOOKUP(9.99999999999999E+307,H$2:$H4)+1,"")</f>
        <v/>
      </c>
    </row>
    <row r="6" spans="1:8" ht="24">
      <c r="A6" s="74">
        <v>3623</v>
      </c>
      <c r="B6" s="75" t="s">
        <v>729</v>
      </c>
      <c r="C6" s="76" t="s">
        <v>1166</v>
      </c>
      <c r="D6" s="77" t="s">
        <v>85</v>
      </c>
      <c r="E6" s="78" t="s">
        <v>1068</v>
      </c>
      <c r="F6" s="74" t="s">
        <v>1262</v>
      </c>
      <c r="G6" s="72" t="str">
        <f t="shared" si="0"/>
        <v>ม2เด็กชาย</v>
      </c>
      <c r="H6" s="62" t="str">
        <f>IF(AND(E6=H$1),LOOKUP(9.99999999999999E+307,H$2:$H5)+1,"")</f>
        <v/>
      </c>
    </row>
    <row r="7" spans="1:8" ht="24">
      <c r="A7" s="74">
        <v>3638</v>
      </c>
      <c r="B7" s="75" t="s">
        <v>730</v>
      </c>
      <c r="C7" s="76" t="s">
        <v>1185</v>
      </c>
      <c r="D7" s="77" t="s">
        <v>210</v>
      </c>
      <c r="E7" s="78" t="s">
        <v>1068</v>
      </c>
      <c r="F7" s="74" t="s">
        <v>1262</v>
      </c>
      <c r="G7" s="72" t="str">
        <f t="shared" si="0"/>
        <v>ม2เด็กหญิง</v>
      </c>
      <c r="H7" s="62" t="str">
        <f>IF(AND(E7=H$1),LOOKUP(9.99999999999999E+307,H$2:$H6)+1,"")</f>
        <v/>
      </c>
    </row>
    <row r="8" spans="1:8" ht="24">
      <c r="A8" s="74">
        <v>3628</v>
      </c>
      <c r="B8" s="75" t="s">
        <v>729</v>
      </c>
      <c r="C8" s="76" t="s">
        <v>1171</v>
      </c>
      <c r="D8" s="77" t="s">
        <v>252</v>
      </c>
      <c r="E8" s="78" t="s">
        <v>1074</v>
      </c>
      <c r="F8" s="74" t="s">
        <v>1262</v>
      </c>
      <c r="G8" s="72" t="str">
        <f t="shared" si="0"/>
        <v>ม3เด็กชาย</v>
      </c>
      <c r="H8" s="62" t="str">
        <f>IF(AND(E8=H$1),LOOKUP(9.99999999999999E+307,H$2:$H7)+1,"")</f>
        <v/>
      </c>
    </row>
    <row r="9" spans="1:8" ht="24">
      <c r="A9" s="74">
        <v>3632</v>
      </c>
      <c r="B9" s="75" t="s">
        <v>730</v>
      </c>
      <c r="C9" s="76" t="s">
        <v>1259</v>
      </c>
      <c r="D9" s="77" t="s">
        <v>1127</v>
      </c>
      <c r="E9" s="78" t="s">
        <v>1074</v>
      </c>
      <c r="F9" s="74" t="s">
        <v>1262</v>
      </c>
      <c r="G9" s="72" t="str">
        <f t="shared" si="0"/>
        <v>ม3เด็กหญิง</v>
      </c>
      <c r="H9" s="62" t="str">
        <f>IF(AND(E9=H$1),LOOKUP(9.99999999999999E+307,H$2:$H8)+1,"")</f>
        <v/>
      </c>
    </row>
    <row r="10" spans="1:8" ht="24">
      <c r="A10" s="74">
        <v>3622</v>
      </c>
      <c r="B10" s="75" t="s">
        <v>729</v>
      </c>
      <c r="C10" s="76" t="s">
        <v>1164</v>
      </c>
      <c r="D10" s="77" t="s">
        <v>1165</v>
      </c>
      <c r="E10" s="78" t="s">
        <v>1071</v>
      </c>
      <c r="F10" s="74" t="s">
        <v>1262</v>
      </c>
      <c r="G10" s="72" t="str">
        <f t="shared" si="0"/>
        <v>ศ1เด็กชาย</v>
      </c>
      <c r="H10" s="62" t="str">
        <f>IF(AND(E10=H$1),LOOKUP(9.99999999999999E+307,H$2:$H9)+1,"")</f>
        <v/>
      </c>
    </row>
    <row r="11" spans="1:8" ht="24">
      <c r="A11" s="74">
        <v>3625</v>
      </c>
      <c r="B11" s="75" t="s">
        <v>729</v>
      </c>
      <c r="C11" s="76" t="s">
        <v>1168</v>
      </c>
      <c r="D11" s="77" t="s">
        <v>34</v>
      </c>
      <c r="E11" s="78" t="s">
        <v>1071</v>
      </c>
      <c r="F11" s="74" t="s">
        <v>1262</v>
      </c>
      <c r="G11" s="72" t="str">
        <f t="shared" si="0"/>
        <v>ศ1เด็กชาย</v>
      </c>
      <c r="H11" s="62" t="str">
        <f>IF(AND(E11=H$1),LOOKUP(9.99999999999999E+307,H$2:$H10)+1,"")</f>
        <v/>
      </c>
    </row>
    <row r="12" spans="1:8" ht="24">
      <c r="A12" s="74">
        <v>3634</v>
      </c>
      <c r="B12" s="75" t="s">
        <v>730</v>
      </c>
      <c r="C12" s="76" t="s">
        <v>655</v>
      </c>
      <c r="D12" s="77" t="s">
        <v>1178</v>
      </c>
      <c r="E12" s="78" t="s">
        <v>1071</v>
      </c>
      <c r="F12" s="74" t="s">
        <v>1262</v>
      </c>
      <c r="G12" s="72" t="str">
        <f t="shared" si="0"/>
        <v>ศ1เด็กหญิง</v>
      </c>
      <c r="H12" s="62" t="str">
        <f>IF(AND(E12=H$1),LOOKUP(9.99999999999999E+307,H$2:$H11)+1,"")</f>
        <v/>
      </c>
    </row>
    <row r="13" spans="1:8" ht="24">
      <c r="A13" s="74">
        <v>3637</v>
      </c>
      <c r="B13" s="75" t="s">
        <v>730</v>
      </c>
      <c r="C13" s="76" t="s">
        <v>1183</v>
      </c>
      <c r="D13" s="77" t="s">
        <v>1184</v>
      </c>
      <c r="E13" s="78" t="s">
        <v>1071</v>
      </c>
      <c r="F13" s="74" t="s">
        <v>1262</v>
      </c>
      <c r="G13" s="72" t="str">
        <f t="shared" si="0"/>
        <v>ศ1เด็กหญิง</v>
      </c>
      <c r="H13" s="62" t="str">
        <f>IF(AND(E13=H$1),LOOKUP(9.99999999999999E+307,H$2:$H12)+1,"")</f>
        <v/>
      </c>
    </row>
    <row r="14" spans="1:8" ht="24">
      <c r="A14" s="74">
        <v>3630</v>
      </c>
      <c r="B14" s="75" t="s">
        <v>730</v>
      </c>
      <c r="C14" s="76" t="s">
        <v>1173</v>
      </c>
      <c r="D14" s="77" t="s">
        <v>128</v>
      </c>
      <c r="E14" s="78" t="s">
        <v>1075</v>
      </c>
      <c r="F14" s="74" t="s">
        <v>1262</v>
      </c>
      <c r="G14" s="72" t="str">
        <f t="shared" si="0"/>
        <v>ศ2เด็กหญิง</v>
      </c>
      <c r="H14" s="62" t="str">
        <f>IF(AND(E14=H$1),LOOKUP(9.99999999999999E+307,H$2:$H13)+1,"")</f>
        <v/>
      </c>
    </row>
    <row r="15" spans="1:8" ht="24">
      <c r="A15" s="74">
        <v>3636</v>
      </c>
      <c r="B15" s="75" t="s">
        <v>730</v>
      </c>
      <c r="C15" s="76" t="s">
        <v>1181</v>
      </c>
      <c r="D15" s="77" t="s">
        <v>1182</v>
      </c>
      <c r="E15" s="78" t="s">
        <v>1073</v>
      </c>
      <c r="F15" s="74" t="s">
        <v>1262</v>
      </c>
      <c r="G15" s="72" t="str">
        <f t="shared" si="0"/>
        <v>ศ3เด็กหญิง</v>
      </c>
      <c r="H15" s="62" t="str">
        <f>IF(AND(E15=H$1),LOOKUP(9.99999999999999E+307,H$2:$H14)+1,"")</f>
        <v/>
      </c>
    </row>
    <row r="16" spans="1:8" ht="24">
      <c r="A16" s="74">
        <v>3629</v>
      </c>
      <c r="B16" s="75" t="s">
        <v>729</v>
      </c>
      <c r="C16" s="76" t="s">
        <v>650</v>
      </c>
      <c r="D16" s="77" t="s">
        <v>1172</v>
      </c>
      <c r="E16" s="78" t="s">
        <v>1070</v>
      </c>
      <c r="F16" s="74" t="s">
        <v>1262</v>
      </c>
      <c r="G16" s="72" t="str">
        <f t="shared" si="0"/>
        <v>ส1เด็กชาย</v>
      </c>
      <c r="H16" s="62" t="str">
        <f>IF(AND(E16=H$1),LOOKUP(9.99999999999999E+307,H$2:$H15)+1,"")</f>
        <v/>
      </c>
    </row>
    <row r="17" spans="1:8" ht="24">
      <c r="A17" s="74">
        <v>3639</v>
      </c>
      <c r="B17" s="75" t="s">
        <v>730</v>
      </c>
      <c r="C17" s="76" t="s">
        <v>1186</v>
      </c>
      <c r="D17" s="77" t="s">
        <v>1187</v>
      </c>
      <c r="E17" s="78" t="s">
        <v>1070</v>
      </c>
      <c r="F17" s="74" t="s">
        <v>1262</v>
      </c>
      <c r="G17" s="72" t="str">
        <f t="shared" si="0"/>
        <v>ส1เด็กหญิง</v>
      </c>
      <c r="H17" s="62" t="str">
        <f>IF(AND(E17=H$1),LOOKUP(9.99999999999999E+307,H$2:$H16)+1,"")</f>
        <v/>
      </c>
    </row>
    <row r="18" spans="1:8" ht="24">
      <c r="A18" s="74">
        <v>3621</v>
      </c>
      <c r="B18" s="75" t="s">
        <v>729</v>
      </c>
      <c r="C18" s="76" t="s">
        <v>1162</v>
      </c>
      <c r="D18" s="77" t="s">
        <v>1163</v>
      </c>
      <c r="E18" s="78" t="s">
        <v>1069</v>
      </c>
      <c r="F18" s="74" t="s">
        <v>1262</v>
      </c>
      <c r="G18" s="72" t="str">
        <f t="shared" si="0"/>
        <v>ส2เด็กชาย</v>
      </c>
      <c r="H18" s="62" t="str">
        <f>IF(AND(E18=H$1),LOOKUP(9.99999999999999E+307,H$2:$H17)+1,"")</f>
        <v/>
      </c>
    </row>
    <row r="19" spans="1:8" ht="24">
      <c r="A19" s="74">
        <v>3627</v>
      </c>
      <c r="B19" s="75" t="s">
        <v>729</v>
      </c>
      <c r="C19" s="76" t="s">
        <v>213</v>
      </c>
      <c r="D19" s="77" t="s">
        <v>315</v>
      </c>
      <c r="E19" s="78" t="s">
        <v>1069</v>
      </c>
      <c r="F19" s="74" t="s">
        <v>1262</v>
      </c>
      <c r="G19" s="72" t="str">
        <f t="shared" si="0"/>
        <v>ส2เด็กชาย</v>
      </c>
      <c r="H19" s="62" t="str">
        <f>IF(AND(E19=H$1),LOOKUP(9.99999999999999E+307,H$2:$H18)+1,"")</f>
        <v/>
      </c>
    </row>
    <row r="20" spans="1:8" ht="24">
      <c r="A20" s="74">
        <v>3635</v>
      </c>
      <c r="B20" s="75" t="s">
        <v>730</v>
      </c>
      <c r="C20" s="76" t="s">
        <v>1179</v>
      </c>
      <c r="D20" s="77" t="s">
        <v>1180</v>
      </c>
      <c r="E20" s="78" t="s">
        <v>1069</v>
      </c>
      <c r="F20" s="74" t="s">
        <v>1262</v>
      </c>
      <c r="G20" s="72" t="str">
        <f t="shared" si="0"/>
        <v>ส2เด็กหญิง</v>
      </c>
      <c r="H20" s="62" t="str">
        <f>IF(AND(E20=H$1),LOOKUP(9.99999999999999E+307,H$2:$H19)+1,"")</f>
        <v/>
      </c>
    </row>
    <row r="21" spans="1:8" ht="24">
      <c r="A21" s="74">
        <v>3619</v>
      </c>
      <c r="B21" s="75" t="s">
        <v>729</v>
      </c>
      <c r="C21" s="76" t="s">
        <v>82</v>
      </c>
      <c r="D21" s="77" t="s">
        <v>1217</v>
      </c>
      <c r="E21" s="83" t="s">
        <v>1072</v>
      </c>
      <c r="F21" s="74" t="s">
        <v>1262</v>
      </c>
      <c r="G21" s="72" t="str">
        <f t="shared" si="0"/>
        <v>ส3เด็กชาย</v>
      </c>
      <c r="H21" s="62">
        <f>IF(AND(E21=H$1),LOOKUP(9.99999999999999E+307,H$2:$H20)+1,"")</f>
        <v>1</v>
      </c>
    </row>
    <row r="22" spans="1:8" ht="24">
      <c r="A22" s="74">
        <v>3624</v>
      </c>
      <c r="B22" s="75" t="s">
        <v>729</v>
      </c>
      <c r="C22" s="76" t="s">
        <v>1167</v>
      </c>
      <c r="D22" s="77" t="s">
        <v>862</v>
      </c>
      <c r="E22" s="78" t="s">
        <v>1072</v>
      </c>
      <c r="F22" s="74" t="s">
        <v>1262</v>
      </c>
      <c r="G22" s="72" t="str">
        <f t="shared" si="0"/>
        <v>ส3เด็กชาย</v>
      </c>
      <c r="H22" s="62">
        <f>IF(AND(E22=H$1),LOOKUP(9.99999999999999E+307,H$2:$H21)+1,"")</f>
        <v>2</v>
      </c>
    </row>
    <row r="23" spans="1:8" ht="24">
      <c r="A23" s="79">
        <v>3648</v>
      </c>
      <c r="B23" s="75" t="s">
        <v>729</v>
      </c>
      <c r="C23" s="80" t="s">
        <v>665</v>
      </c>
      <c r="D23" s="81" t="s">
        <v>222</v>
      </c>
      <c r="E23" s="82" t="s">
        <v>1067</v>
      </c>
      <c r="F23" s="74" t="s">
        <v>1263</v>
      </c>
      <c r="G23" s="72" t="str">
        <f t="shared" si="0"/>
        <v>ม1เด็กชาย</v>
      </c>
      <c r="H23" s="62" t="str">
        <f>IF(AND(E23=H$1),LOOKUP(9.99999999999999E+307,H$2:$H22)+1,"")</f>
        <v/>
      </c>
    </row>
    <row r="24" spans="1:8" ht="24">
      <c r="A24" s="79">
        <v>3651</v>
      </c>
      <c r="B24" s="84" t="s">
        <v>730</v>
      </c>
      <c r="C24" s="80" t="s">
        <v>1201</v>
      </c>
      <c r="D24" s="81" t="s">
        <v>1202</v>
      </c>
      <c r="E24" s="82" t="s">
        <v>1068</v>
      </c>
      <c r="F24" s="74" t="s">
        <v>1263</v>
      </c>
      <c r="G24" s="72" t="str">
        <f t="shared" si="0"/>
        <v>ม2เด็กหญิง</v>
      </c>
      <c r="H24" s="62" t="str">
        <f>IF(AND(E24=H$1),LOOKUP(9.99999999999999E+307,H$2:$H23)+1,"")</f>
        <v/>
      </c>
    </row>
    <row r="25" spans="1:8" ht="24">
      <c r="A25" s="79">
        <v>3652</v>
      </c>
      <c r="B25" s="84" t="s">
        <v>730</v>
      </c>
      <c r="C25" s="80" t="s">
        <v>1203</v>
      </c>
      <c r="D25" s="81" t="s">
        <v>1204</v>
      </c>
      <c r="E25" s="82" t="s">
        <v>1068</v>
      </c>
      <c r="F25" s="74" t="s">
        <v>1263</v>
      </c>
      <c r="G25" s="72" t="str">
        <f t="shared" si="0"/>
        <v>ม2เด็กหญิง</v>
      </c>
      <c r="H25" s="62" t="str">
        <f>IF(AND(E25=H$1),LOOKUP(9.99999999999999E+307,H$2:$H24)+1,"")</f>
        <v/>
      </c>
    </row>
    <row r="26" spans="1:8" ht="24">
      <c r="A26" s="79">
        <v>3647</v>
      </c>
      <c r="B26" s="84" t="s">
        <v>729</v>
      </c>
      <c r="C26" s="80" t="s">
        <v>601</v>
      </c>
      <c r="D26" s="81" t="s">
        <v>1198</v>
      </c>
      <c r="E26" s="82" t="s">
        <v>1074</v>
      </c>
      <c r="F26" s="74" t="s">
        <v>1263</v>
      </c>
      <c r="G26" s="72" t="str">
        <f t="shared" si="0"/>
        <v>ม3เด็กชาย</v>
      </c>
      <c r="H26" s="62" t="str">
        <f>IF(AND(E26=H$1),LOOKUP(9.99999999999999E+307,H$2:$H25)+1,"")</f>
        <v/>
      </c>
    </row>
    <row r="27" spans="1:8" ht="24">
      <c r="A27" s="79">
        <v>3640</v>
      </c>
      <c r="B27" s="84" t="s">
        <v>729</v>
      </c>
      <c r="C27" s="80" t="s">
        <v>1188</v>
      </c>
      <c r="D27" s="81" t="s">
        <v>1189</v>
      </c>
      <c r="E27" s="82" t="s">
        <v>1074</v>
      </c>
      <c r="F27" s="74" t="s">
        <v>1263</v>
      </c>
      <c r="G27" s="72" t="str">
        <f t="shared" si="0"/>
        <v>ม3เด็กชาย</v>
      </c>
      <c r="H27" s="62" t="str">
        <f>IF(AND(E27=H$1),LOOKUP(9.99999999999999E+307,H$2:$H26)+1,"")</f>
        <v/>
      </c>
    </row>
    <row r="28" spans="1:8" ht="24">
      <c r="A28" s="79">
        <v>3616</v>
      </c>
      <c r="B28" s="84" t="s">
        <v>730</v>
      </c>
      <c r="C28" s="80" t="s">
        <v>1220</v>
      </c>
      <c r="D28" s="81" t="s">
        <v>1108</v>
      </c>
      <c r="E28" s="82" t="s">
        <v>1074</v>
      </c>
      <c r="F28" s="74" t="s">
        <v>1263</v>
      </c>
      <c r="G28" s="72" t="str">
        <f t="shared" si="0"/>
        <v>ม3เด็กหญิง</v>
      </c>
      <c r="H28" s="62" t="str">
        <f>IF(AND(E28=H$1),LOOKUP(9.99999999999999E+307,H$2:$H27)+1,"")</f>
        <v/>
      </c>
    </row>
    <row r="29" spans="1:8" ht="24">
      <c r="A29" s="79">
        <v>3655</v>
      </c>
      <c r="B29" s="84" t="s">
        <v>730</v>
      </c>
      <c r="C29" s="80" t="s">
        <v>1260</v>
      </c>
      <c r="D29" s="81" t="s">
        <v>1208</v>
      </c>
      <c r="E29" s="82" t="s">
        <v>1074</v>
      </c>
      <c r="F29" s="74" t="s">
        <v>1263</v>
      </c>
      <c r="G29" s="72" t="str">
        <f t="shared" si="0"/>
        <v>ม3เด็กหญิง</v>
      </c>
      <c r="H29" s="62" t="str">
        <f>IF(AND(E29=H$1),LOOKUP(9.99999999999999E+307,H$2:$H28)+1,"")</f>
        <v/>
      </c>
    </row>
    <row r="30" spans="1:8" ht="24">
      <c r="A30" s="79">
        <v>3656</v>
      </c>
      <c r="B30" s="84" t="s">
        <v>730</v>
      </c>
      <c r="C30" s="80" t="s">
        <v>1209</v>
      </c>
      <c r="D30" s="81" t="s">
        <v>164</v>
      </c>
      <c r="E30" s="82" t="s">
        <v>1071</v>
      </c>
      <c r="F30" s="74" t="s">
        <v>1263</v>
      </c>
      <c r="G30" s="72" t="str">
        <f t="shared" si="0"/>
        <v>ศ1เด็กหญิง</v>
      </c>
      <c r="H30" s="62" t="str">
        <f>IF(AND(E30=H$1),LOOKUP(9.99999999999999E+307,H$2:$H29)+1,"")</f>
        <v/>
      </c>
    </row>
    <row r="31" spans="1:8" ht="24">
      <c r="A31" s="79">
        <v>3617</v>
      </c>
      <c r="B31" s="84" t="s">
        <v>729</v>
      </c>
      <c r="C31" s="80" t="s">
        <v>1218</v>
      </c>
      <c r="D31" s="81" t="s">
        <v>1219</v>
      </c>
      <c r="E31" s="82" t="s">
        <v>1075</v>
      </c>
      <c r="F31" s="74" t="s">
        <v>1263</v>
      </c>
      <c r="G31" s="72" t="str">
        <f t="shared" si="0"/>
        <v>ศ2เด็กชาย</v>
      </c>
      <c r="H31" s="62" t="str">
        <f>IF(AND(E31=H$1),LOOKUP(9.99999999999999E+307,H$2:$H30)+1,"")</f>
        <v/>
      </c>
    </row>
    <row r="32" spans="1:8" ht="24">
      <c r="A32" s="79">
        <v>3641</v>
      </c>
      <c r="B32" s="84" t="s">
        <v>729</v>
      </c>
      <c r="C32" s="80" t="s">
        <v>1190</v>
      </c>
      <c r="D32" s="81" t="s">
        <v>7</v>
      </c>
      <c r="E32" s="82" t="s">
        <v>1075</v>
      </c>
      <c r="F32" s="74" t="s">
        <v>1263</v>
      </c>
      <c r="G32" s="72" t="str">
        <f t="shared" si="0"/>
        <v>ศ2เด็กชาย</v>
      </c>
      <c r="H32" s="62" t="str">
        <f>IF(AND(E32=H$1),LOOKUP(9.99999999999999E+307,H$2:$H31)+1,"")</f>
        <v/>
      </c>
    </row>
    <row r="33" spans="1:8" ht="24">
      <c r="A33" s="79">
        <v>3657</v>
      </c>
      <c r="B33" s="84" t="s">
        <v>730</v>
      </c>
      <c r="C33" s="80" t="s">
        <v>1210</v>
      </c>
      <c r="D33" s="81" t="s">
        <v>129</v>
      </c>
      <c r="E33" s="82" t="s">
        <v>1075</v>
      </c>
      <c r="F33" s="74" t="s">
        <v>1263</v>
      </c>
      <c r="G33" s="72" t="str">
        <f t="shared" si="0"/>
        <v>ศ2เด็กหญิง</v>
      </c>
      <c r="H33" s="62" t="str">
        <f>IF(AND(E33=H$1),LOOKUP(9.99999999999999E+307,H$2:$H32)+1,"")</f>
        <v/>
      </c>
    </row>
    <row r="34" spans="1:8" ht="24">
      <c r="A34" s="79">
        <v>3643</v>
      </c>
      <c r="B34" s="84" t="s">
        <v>729</v>
      </c>
      <c r="C34" s="80" t="s">
        <v>1192</v>
      </c>
      <c r="D34" s="81" t="s">
        <v>240</v>
      </c>
      <c r="E34" s="82" t="s">
        <v>1073</v>
      </c>
      <c r="F34" s="74" t="s">
        <v>1263</v>
      </c>
      <c r="G34" s="72" t="str">
        <f t="shared" si="0"/>
        <v>ศ3เด็กชาย</v>
      </c>
      <c r="H34" s="62" t="str">
        <f>IF(AND(E34=H$1),LOOKUP(9.99999999999999E+307,H$2:$H33)+1,"")</f>
        <v/>
      </c>
    </row>
    <row r="35" spans="1:8" ht="24">
      <c r="A35" s="79">
        <v>3645</v>
      </c>
      <c r="B35" s="84" t="s">
        <v>729</v>
      </c>
      <c r="C35" s="80" t="s">
        <v>1195</v>
      </c>
      <c r="D35" s="101" t="s">
        <v>1319</v>
      </c>
      <c r="E35" s="82" t="s">
        <v>1073</v>
      </c>
      <c r="F35" s="74" t="s">
        <v>1263</v>
      </c>
      <c r="G35" s="72" t="str">
        <f t="shared" si="0"/>
        <v>ศ3เด็กชาย</v>
      </c>
      <c r="H35" s="62" t="str">
        <f>IF(AND(E35=H$1),LOOKUP(9.99999999999999E+307,H$2:$H34)+1,"")</f>
        <v/>
      </c>
    </row>
    <row r="36" spans="1:8" ht="24">
      <c r="A36" s="79">
        <v>3646</v>
      </c>
      <c r="B36" s="84" t="s">
        <v>729</v>
      </c>
      <c r="C36" s="80" t="s">
        <v>1196</v>
      </c>
      <c r="D36" s="81" t="s">
        <v>1197</v>
      </c>
      <c r="E36" s="82" t="s">
        <v>1073</v>
      </c>
      <c r="F36" s="74" t="s">
        <v>1263</v>
      </c>
      <c r="G36" s="72" t="str">
        <f t="shared" si="0"/>
        <v>ศ3เด็กชาย</v>
      </c>
      <c r="H36" s="62" t="str">
        <f>IF(AND(E36=H$1),LOOKUP(9.99999999999999E+307,H$2:$H35)+1,"")</f>
        <v/>
      </c>
    </row>
    <row r="37" spans="1:8" ht="24">
      <c r="A37" s="79">
        <v>3654</v>
      </c>
      <c r="B37" s="84" t="s">
        <v>730</v>
      </c>
      <c r="C37" s="80" t="s">
        <v>1206</v>
      </c>
      <c r="D37" s="81" t="s">
        <v>1207</v>
      </c>
      <c r="E37" s="82" t="s">
        <v>1073</v>
      </c>
      <c r="F37" s="74" t="s">
        <v>1263</v>
      </c>
      <c r="G37" s="72" t="str">
        <f t="shared" si="0"/>
        <v>ศ3เด็กหญิง</v>
      </c>
      <c r="H37" s="62" t="str">
        <f>IF(AND(E37=H$1),LOOKUP(9.99999999999999E+307,H$2:$H36)+1,"")</f>
        <v/>
      </c>
    </row>
    <row r="38" spans="1:8" ht="24">
      <c r="A38" s="79">
        <v>3642</v>
      </c>
      <c r="B38" s="84" t="s">
        <v>729</v>
      </c>
      <c r="C38" s="80" t="s">
        <v>1191</v>
      </c>
      <c r="D38" s="81" t="s">
        <v>152</v>
      </c>
      <c r="E38" s="82" t="s">
        <v>1070</v>
      </c>
      <c r="F38" s="74" t="s">
        <v>1263</v>
      </c>
      <c r="G38" s="72" t="str">
        <f t="shared" si="0"/>
        <v>ส1เด็กชาย</v>
      </c>
      <c r="H38" s="62" t="str">
        <f>IF(AND(E38=H$1),LOOKUP(9.99999999999999E+307,H$2:$H37)+1,"")</f>
        <v/>
      </c>
    </row>
    <row r="39" spans="1:8" ht="24">
      <c r="A39" s="89">
        <v>3658</v>
      </c>
      <c r="B39" s="84" t="s">
        <v>730</v>
      </c>
      <c r="C39" s="80" t="s">
        <v>1211</v>
      </c>
      <c r="D39" s="81" t="s">
        <v>1212</v>
      </c>
      <c r="E39" s="82" t="s">
        <v>1070</v>
      </c>
      <c r="F39" s="74" t="s">
        <v>1263</v>
      </c>
      <c r="G39" s="72" t="str">
        <f t="shared" si="0"/>
        <v>ส1เด็กหญิง</v>
      </c>
      <c r="H39" s="62" t="str">
        <f>IF(AND(E39=H$1),LOOKUP(9.99999999999999E+307,H$2:$H38)+1,"")</f>
        <v/>
      </c>
    </row>
    <row r="40" spans="1:8" ht="24">
      <c r="A40" s="79">
        <v>3653</v>
      </c>
      <c r="B40" s="84" t="s">
        <v>730</v>
      </c>
      <c r="C40" s="90" t="s">
        <v>1205</v>
      </c>
      <c r="D40" s="81" t="s">
        <v>1187</v>
      </c>
      <c r="E40" s="82" t="s">
        <v>1069</v>
      </c>
      <c r="F40" s="74" t="s">
        <v>1263</v>
      </c>
      <c r="G40" s="72" t="str">
        <f t="shared" si="0"/>
        <v>ส2เด็กหญิง</v>
      </c>
      <c r="H40" s="62" t="str">
        <f>IF(AND(E40=H$1),LOOKUP(9.99999999999999E+307,H$2:$H39)+1,"")</f>
        <v/>
      </c>
    </row>
    <row r="41" spans="1:8" ht="24">
      <c r="A41" s="79">
        <v>3644</v>
      </c>
      <c r="B41" s="84" t="s">
        <v>729</v>
      </c>
      <c r="C41" s="80" t="s">
        <v>1193</v>
      </c>
      <c r="D41" s="81" t="s">
        <v>1194</v>
      </c>
      <c r="E41" s="82" t="s">
        <v>1072</v>
      </c>
      <c r="F41" s="74" t="s">
        <v>1263</v>
      </c>
      <c r="G41" s="72" t="str">
        <f t="shared" si="0"/>
        <v>ส3เด็กชาย</v>
      </c>
      <c r="H41" s="62">
        <f>IF(AND(E41=H$1),LOOKUP(9.99999999999999E+307,H$2:$H40)+1,"")</f>
        <v>3</v>
      </c>
    </row>
    <row r="42" spans="1:8" ht="24">
      <c r="A42" s="79">
        <v>3650</v>
      </c>
      <c r="B42" s="84" t="s">
        <v>730</v>
      </c>
      <c r="C42" s="80" t="s">
        <v>1199</v>
      </c>
      <c r="D42" s="81" t="s">
        <v>1200</v>
      </c>
      <c r="E42" s="82" t="s">
        <v>1072</v>
      </c>
      <c r="F42" s="74" t="s">
        <v>1263</v>
      </c>
      <c r="G42" s="72" t="str">
        <f t="shared" si="0"/>
        <v>ส3เด็กหญิง</v>
      </c>
      <c r="H42" s="62">
        <f>IF(AND(E42=H$1),LOOKUP(9.99999999999999E+307,H$2:$H41)+1,"")</f>
        <v>4</v>
      </c>
    </row>
    <row r="43" spans="1:8" ht="24">
      <c r="A43" s="74">
        <v>3662</v>
      </c>
      <c r="B43" s="75" t="s">
        <v>730</v>
      </c>
      <c r="C43" s="76" t="s">
        <v>1281</v>
      </c>
      <c r="D43" s="77" t="s">
        <v>1282</v>
      </c>
      <c r="E43" s="83" t="s">
        <v>1067</v>
      </c>
      <c r="F43" s="74" t="s">
        <v>1264</v>
      </c>
      <c r="G43" s="72" t="str">
        <f t="shared" si="0"/>
        <v>ม1เด็กหญิง</v>
      </c>
      <c r="H43" s="62" t="str">
        <f>IF(AND(E43=H$1),LOOKUP(9.99999999999999E+307,H$2:$H42)+1,"")</f>
        <v/>
      </c>
    </row>
    <row r="44" spans="1:8" ht="24">
      <c r="A44" s="74">
        <v>3500</v>
      </c>
      <c r="B44" s="75" t="s">
        <v>729</v>
      </c>
      <c r="C44" s="76" t="s">
        <v>947</v>
      </c>
      <c r="D44" s="77" t="s">
        <v>850</v>
      </c>
      <c r="E44" s="83" t="s">
        <v>1068</v>
      </c>
      <c r="F44" s="74" t="s">
        <v>1264</v>
      </c>
      <c r="G44" s="72" t="str">
        <f t="shared" si="0"/>
        <v>ม2เด็กชาย</v>
      </c>
      <c r="H44" s="62" t="str">
        <f>IF(AND(E44=H$1),LOOKUP(9.99999999999999E+307,H$2:$H43)+1,"")</f>
        <v/>
      </c>
    </row>
    <row r="45" spans="1:8" ht="24">
      <c r="A45" s="74">
        <v>3505</v>
      </c>
      <c r="B45" s="75" t="s">
        <v>729</v>
      </c>
      <c r="C45" s="76" t="s">
        <v>951</v>
      </c>
      <c r="D45" s="77" t="s">
        <v>855</v>
      </c>
      <c r="E45" s="83" t="s">
        <v>1068</v>
      </c>
      <c r="F45" s="74" t="s">
        <v>1264</v>
      </c>
      <c r="G45" s="72" t="str">
        <f t="shared" si="0"/>
        <v>ม2เด็กชาย</v>
      </c>
      <c r="H45" s="62" t="str">
        <f>IF(AND(E45=H$1),LOOKUP(9.99999999999999E+307,H$2:$H44)+1,"")</f>
        <v/>
      </c>
    </row>
    <row r="46" spans="1:8" ht="24">
      <c r="A46" s="74">
        <v>3511</v>
      </c>
      <c r="B46" s="75" t="s">
        <v>729</v>
      </c>
      <c r="C46" s="76" t="s">
        <v>957</v>
      </c>
      <c r="D46" s="77" t="s">
        <v>1040</v>
      </c>
      <c r="E46" s="83" t="s">
        <v>1068</v>
      </c>
      <c r="F46" s="74" t="s">
        <v>1264</v>
      </c>
      <c r="G46" s="72" t="str">
        <f t="shared" si="0"/>
        <v>ม2เด็กชาย</v>
      </c>
      <c r="H46" s="62" t="str">
        <f>IF(AND(E46=H$1),LOOKUP(9.99999999999999E+307,H$2:$H45)+1,"")</f>
        <v/>
      </c>
    </row>
    <row r="47" spans="1:8" ht="24">
      <c r="A47" s="74">
        <v>3512</v>
      </c>
      <c r="B47" s="75" t="s">
        <v>730</v>
      </c>
      <c r="C47" s="76" t="s">
        <v>684</v>
      </c>
      <c r="D47" s="77" t="s">
        <v>859</v>
      </c>
      <c r="E47" s="83" t="s">
        <v>1068</v>
      </c>
      <c r="F47" s="74" t="s">
        <v>1264</v>
      </c>
      <c r="G47" s="72" t="str">
        <f t="shared" si="0"/>
        <v>ม2เด็กหญิง</v>
      </c>
      <c r="H47" s="62" t="str">
        <f>IF(AND(E47=H$1),LOOKUP(9.99999999999999E+307,H$2:$H46)+1,"")</f>
        <v/>
      </c>
    </row>
    <row r="48" spans="1:8" ht="24">
      <c r="A48" s="74">
        <v>3515</v>
      </c>
      <c r="B48" s="75" t="s">
        <v>730</v>
      </c>
      <c r="C48" s="76" t="s">
        <v>959</v>
      </c>
      <c r="D48" s="77" t="s">
        <v>860</v>
      </c>
      <c r="E48" s="83" t="s">
        <v>1068</v>
      </c>
      <c r="F48" s="74" t="s">
        <v>1264</v>
      </c>
      <c r="G48" s="72" t="str">
        <f t="shared" si="0"/>
        <v>ม2เด็กหญิง</v>
      </c>
      <c r="H48" s="62" t="str">
        <f>IF(AND(E48=H$1),LOOKUP(9.99999999999999E+307,H$2:$H47)+1,"")</f>
        <v/>
      </c>
    </row>
    <row r="49" spans="1:8" ht="24">
      <c r="A49" s="74">
        <v>3520</v>
      </c>
      <c r="B49" s="75" t="s">
        <v>730</v>
      </c>
      <c r="C49" s="76" t="s">
        <v>963</v>
      </c>
      <c r="D49" s="77" t="s">
        <v>863</v>
      </c>
      <c r="E49" s="83" t="s">
        <v>1068</v>
      </c>
      <c r="F49" s="74" t="s">
        <v>1264</v>
      </c>
      <c r="G49" s="72" t="str">
        <f t="shared" si="0"/>
        <v>ม2เด็กหญิง</v>
      </c>
      <c r="H49" s="62" t="str">
        <f>IF(AND(E49=H$1),LOOKUP(9.99999999999999E+307,H$2:$H48)+1,"")</f>
        <v/>
      </c>
    </row>
    <row r="50" spans="1:8" ht="24">
      <c r="A50" s="74">
        <v>3525</v>
      </c>
      <c r="B50" s="75" t="s">
        <v>730</v>
      </c>
      <c r="C50" s="76" t="s">
        <v>967</v>
      </c>
      <c r="D50" s="77" t="s">
        <v>867</v>
      </c>
      <c r="E50" s="83" t="s">
        <v>1068</v>
      </c>
      <c r="F50" s="74" t="s">
        <v>1264</v>
      </c>
      <c r="G50" s="72" t="str">
        <f t="shared" si="0"/>
        <v>ม2เด็กหญิง</v>
      </c>
      <c r="H50" s="62" t="str">
        <f>IF(AND(E50=H$1),LOOKUP(9.99999999999999E+307,H$2:$H49)+1,"")</f>
        <v/>
      </c>
    </row>
    <row r="51" spans="1:8" ht="24">
      <c r="A51" s="74">
        <v>3514</v>
      </c>
      <c r="B51" s="75" t="s">
        <v>730</v>
      </c>
      <c r="C51" s="76" t="s">
        <v>958</v>
      </c>
      <c r="D51" s="77" t="s">
        <v>816</v>
      </c>
      <c r="E51" s="83" t="s">
        <v>1071</v>
      </c>
      <c r="F51" s="74" t="s">
        <v>1264</v>
      </c>
      <c r="G51" s="72" t="str">
        <f t="shared" si="0"/>
        <v>ศ1เด็กหญิง</v>
      </c>
      <c r="H51" s="62" t="str">
        <f>IF(AND(E51=H$1),LOOKUP(9.99999999999999E+307,H$2:$H50)+1,"")</f>
        <v/>
      </c>
    </row>
    <row r="52" spans="1:8" ht="24">
      <c r="A52" s="74">
        <v>3516</v>
      </c>
      <c r="B52" s="75" t="s">
        <v>730</v>
      </c>
      <c r="C52" s="76" t="s">
        <v>960</v>
      </c>
      <c r="D52" s="77" t="s">
        <v>1040</v>
      </c>
      <c r="E52" s="83" t="s">
        <v>1071</v>
      </c>
      <c r="F52" s="74" t="s">
        <v>1264</v>
      </c>
      <c r="G52" s="72" t="str">
        <f t="shared" si="0"/>
        <v>ศ1เด็กหญิง</v>
      </c>
      <c r="H52" s="62" t="str">
        <f>IF(AND(E52=H$1),LOOKUP(9.99999999999999E+307,H$2:$H51)+1,"")</f>
        <v/>
      </c>
    </row>
    <row r="53" spans="1:8" ht="24">
      <c r="A53" s="74">
        <v>3517</v>
      </c>
      <c r="B53" s="75" t="s">
        <v>730</v>
      </c>
      <c r="C53" s="76" t="s">
        <v>961</v>
      </c>
      <c r="D53" s="77" t="s">
        <v>861</v>
      </c>
      <c r="E53" s="83" t="s">
        <v>1071</v>
      </c>
      <c r="F53" s="74" t="s">
        <v>1264</v>
      </c>
      <c r="G53" s="72" t="str">
        <f t="shared" si="0"/>
        <v>ศ1เด็กหญิง</v>
      </c>
      <c r="H53" s="62" t="str">
        <f>IF(AND(E53=H$1),LOOKUP(9.99999999999999E+307,H$2:$H52)+1,"")</f>
        <v/>
      </c>
    </row>
    <row r="54" spans="1:8" ht="24">
      <c r="A54" s="74">
        <v>3524</v>
      </c>
      <c r="B54" s="75" t="s">
        <v>730</v>
      </c>
      <c r="C54" s="76" t="s">
        <v>966</v>
      </c>
      <c r="D54" s="77" t="s">
        <v>866</v>
      </c>
      <c r="E54" s="83" t="s">
        <v>1071</v>
      </c>
      <c r="F54" s="74" t="s">
        <v>1264</v>
      </c>
      <c r="G54" s="72" t="str">
        <f t="shared" si="0"/>
        <v>ศ1เด็กหญิง</v>
      </c>
      <c r="H54" s="62" t="str">
        <f>IF(AND(E54=H$1),LOOKUP(9.99999999999999E+307,H$2:$H53)+1,"")</f>
        <v/>
      </c>
    </row>
    <row r="55" spans="1:8" ht="24">
      <c r="A55" s="74">
        <v>3618</v>
      </c>
      <c r="B55" s="75" t="s">
        <v>730</v>
      </c>
      <c r="C55" s="102" t="s">
        <v>1318</v>
      </c>
      <c r="D55" s="77" t="s">
        <v>1216</v>
      </c>
      <c r="E55" s="83" t="s">
        <v>1071</v>
      </c>
      <c r="F55" s="74" t="s">
        <v>1264</v>
      </c>
      <c r="G55" s="72" t="str">
        <f t="shared" si="0"/>
        <v>ศ1เด็กหญิง</v>
      </c>
      <c r="H55" s="62" t="str">
        <f>IF(AND(E55=H$1),LOOKUP(9.99999999999999E+307,H$2:$H54)+1,"")</f>
        <v/>
      </c>
    </row>
    <row r="56" spans="1:8" ht="24">
      <c r="A56" s="74">
        <v>3501</v>
      </c>
      <c r="B56" s="75" t="s">
        <v>729</v>
      </c>
      <c r="C56" s="76" t="s">
        <v>948</v>
      </c>
      <c r="D56" s="77" t="s">
        <v>851</v>
      </c>
      <c r="E56" s="83" t="s">
        <v>1073</v>
      </c>
      <c r="F56" s="74" t="s">
        <v>1264</v>
      </c>
      <c r="G56" s="72" t="str">
        <f t="shared" si="0"/>
        <v>ศ3เด็กชาย</v>
      </c>
      <c r="H56" s="62" t="str">
        <f>IF(AND(E56=H$1),LOOKUP(9.99999999999999E+307,H$2:$H55)+1,"")</f>
        <v/>
      </c>
    </row>
    <row r="57" spans="1:8" ht="24">
      <c r="A57" s="74">
        <v>3503</v>
      </c>
      <c r="B57" s="75" t="s">
        <v>729</v>
      </c>
      <c r="C57" s="76" t="s">
        <v>640</v>
      </c>
      <c r="D57" s="77" t="s">
        <v>853</v>
      </c>
      <c r="E57" s="83" t="s">
        <v>1073</v>
      </c>
      <c r="F57" s="74" t="s">
        <v>1264</v>
      </c>
      <c r="G57" s="72" t="str">
        <f t="shared" si="0"/>
        <v>ศ3เด็กชาย</v>
      </c>
      <c r="H57" s="62" t="str">
        <f>IF(AND(E57=H$1),LOOKUP(9.99999999999999E+307,H$2:$H56)+1,"")</f>
        <v/>
      </c>
    </row>
    <row r="58" spans="1:8" ht="24">
      <c r="A58" s="74">
        <v>3509</v>
      </c>
      <c r="B58" s="75" t="s">
        <v>729</v>
      </c>
      <c r="C58" s="76" t="s">
        <v>955</v>
      </c>
      <c r="D58" s="77" t="s">
        <v>145</v>
      </c>
      <c r="E58" s="83" t="s">
        <v>1073</v>
      </c>
      <c r="F58" s="74" t="s">
        <v>1264</v>
      </c>
      <c r="G58" s="72" t="str">
        <f t="shared" si="0"/>
        <v>ศ3เด็กชาย</v>
      </c>
      <c r="H58" s="62" t="str">
        <f>IF(AND(E58=H$1),LOOKUP(9.99999999999999E+307,H$2:$H57)+1,"")</f>
        <v/>
      </c>
    </row>
    <row r="59" spans="1:8" ht="24">
      <c r="A59" s="74">
        <v>3522</v>
      </c>
      <c r="B59" s="75" t="s">
        <v>730</v>
      </c>
      <c r="C59" s="76" t="s">
        <v>1047</v>
      </c>
      <c r="D59" s="77" t="s">
        <v>865</v>
      </c>
      <c r="E59" s="83" t="s">
        <v>1073</v>
      </c>
      <c r="F59" s="74" t="s">
        <v>1264</v>
      </c>
      <c r="G59" s="72" t="str">
        <f t="shared" si="0"/>
        <v>ศ3เด็กหญิง</v>
      </c>
      <c r="H59" s="62" t="str">
        <f>IF(AND(E59=H$1),LOOKUP(9.99999999999999E+307,H$2:$H58)+1,"")</f>
        <v/>
      </c>
    </row>
    <row r="60" spans="1:8" ht="24">
      <c r="A60" s="74">
        <v>3526</v>
      </c>
      <c r="B60" s="75" t="s">
        <v>730</v>
      </c>
      <c r="C60" s="76" t="s">
        <v>968</v>
      </c>
      <c r="D60" s="77" t="s">
        <v>868</v>
      </c>
      <c r="E60" s="83" t="s">
        <v>1073</v>
      </c>
      <c r="F60" s="74" t="s">
        <v>1264</v>
      </c>
      <c r="G60" s="72" t="str">
        <f t="shared" si="0"/>
        <v>ศ3เด็กหญิง</v>
      </c>
      <c r="H60" s="62" t="str">
        <f>IF(AND(E60=H$1),LOOKUP(9.99999999999999E+307,H$2:$H59)+1,"")</f>
        <v/>
      </c>
    </row>
    <row r="61" spans="1:8" ht="24">
      <c r="A61" s="74">
        <v>3543</v>
      </c>
      <c r="B61" s="75" t="s">
        <v>730</v>
      </c>
      <c r="C61" s="76" t="s">
        <v>982</v>
      </c>
      <c r="D61" s="77" t="s">
        <v>117</v>
      </c>
      <c r="E61" s="83" t="s">
        <v>1073</v>
      </c>
      <c r="F61" s="74" t="s">
        <v>1264</v>
      </c>
      <c r="G61" s="72" t="str">
        <f t="shared" si="0"/>
        <v>ศ3เด็กหญิง</v>
      </c>
      <c r="H61" s="62" t="str">
        <f>IF(AND(E61=H$1),LOOKUP(9.99999999999999E+307,H$2:$H60)+1,"")</f>
        <v/>
      </c>
    </row>
    <row r="62" spans="1:8" ht="24">
      <c r="A62" s="74">
        <v>3504</v>
      </c>
      <c r="B62" s="75" t="s">
        <v>729</v>
      </c>
      <c r="C62" s="76" t="s">
        <v>950</v>
      </c>
      <c r="D62" s="77" t="s">
        <v>854</v>
      </c>
      <c r="E62" s="83" t="s">
        <v>1070</v>
      </c>
      <c r="F62" s="74" t="s">
        <v>1264</v>
      </c>
      <c r="G62" s="72" t="str">
        <f t="shared" si="0"/>
        <v>ส1เด็กชาย</v>
      </c>
      <c r="H62" s="62" t="str">
        <f>IF(AND(E62=H$1),LOOKUP(9.99999999999999E+307,H$2:$H61)+1,"")</f>
        <v/>
      </c>
    </row>
    <row r="63" spans="1:8" ht="24">
      <c r="A63" s="74">
        <v>3506</v>
      </c>
      <c r="B63" s="75" t="s">
        <v>729</v>
      </c>
      <c r="C63" s="76" t="s">
        <v>952</v>
      </c>
      <c r="D63" s="77" t="s">
        <v>856</v>
      </c>
      <c r="E63" s="83" t="s">
        <v>1070</v>
      </c>
      <c r="F63" s="74" t="s">
        <v>1264</v>
      </c>
      <c r="G63" s="72" t="str">
        <f t="shared" si="0"/>
        <v>ส1เด็กชาย</v>
      </c>
      <c r="H63" s="62" t="str">
        <f>IF(AND(E63=H$1),LOOKUP(9.99999999999999E+307,H$2:$H62)+1,"")</f>
        <v/>
      </c>
    </row>
    <row r="64" spans="1:8" ht="24">
      <c r="A64" s="74">
        <v>3510</v>
      </c>
      <c r="B64" s="75" t="s">
        <v>729</v>
      </c>
      <c r="C64" s="76" t="s">
        <v>956</v>
      </c>
      <c r="D64" s="77" t="s">
        <v>1</v>
      </c>
      <c r="E64" s="83" t="s">
        <v>1070</v>
      </c>
      <c r="F64" s="74" t="s">
        <v>1264</v>
      </c>
      <c r="G64" s="72" t="str">
        <f t="shared" si="0"/>
        <v>ส1เด็กชาย</v>
      </c>
      <c r="H64" s="62" t="str">
        <f>IF(AND(E64=H$1),LOOKUP(9.99999999999999E+307,H$2:$H63)+1,"")</f>
        <v/>
      </c>
    </row>
    <row r="65" spans="1:8" ht="24">
      <c r="A65" s="74">
        <v>3513</v>
      </c>
      <c r="B65" s="75" t="s">
        <v>730</v>
      </c>
      <c r="C65" s="76" t="s">
        <v>1041</v>
      </c>
      <c r="D65" s="77" t="s">
        <v>85</v>
      </c>
      <c r="E65" s="83" t="s">
        <v>1070</v>
      </c>
      <c r="F65" s="74" t="s">
        <v>1264</v>
      </c>
      <c r="G65" s="72" t="str">
        <f t="shared" si="0"/>
        <v>ส1เด็กหญิง</v>
      </c>
      <c r="H65" s="62" t="str">
        <f>IF(AND(E65=H$1),LOOKUP(9.99999999999999E+307,H$2:$H64)+1,"")</f>
        <v/>
      </c>
    </row>
    <row r="66" spans="1:8" ht="24">
      <c r="A66" s="74">
        <v>3518</v>
      </c>
      <c r="B66" s="75" t="s">
        <v>730</v>
      </c>
      <c r="C66" s="76" t="s">
        <v>962</v>
      </c>
      <c r="D66" s="77" t="s">
        <v>862</v>
      </c>
      <c r="E66" s="83" t="s">
        <v>1070</v>
      </c>
      <c r="F66" s="74" t="s">
        <v>1264</v>
      </c>
      <c r="G66" s="72" t="str">
        <f t="shared" ref="G66:G129" si="1">CONCATENATE(E66,B66)</f>
        <v>ส1เด็กหญิง</v>
      </c>
      <c r="H66" s="62" t="str">
        <f>IF(AND(E66=H$1),LOOKUP(9.99999999999999E+307,H$2:$H65)+1,"")</f>
        <v/>
      </c>
    </row>
    <row r="67" spans="1:8" ht="24">
      <c r="A67" s="74">
        <v>3521</v>
      </c>
      <c r="B67" s="75" t="s">
        <v>730</v>
      </c>
      <c r="C67" s="76" t="s">
        <v>964</v>
      </c>
      <c r="D67" s="77" t="s">
        <v>864</v>
      </c>
      <c r="E67" s="83" t="s">
        <v>1070</v>
      </c>
      <c r="F67" s="74" t="s">
        <v>1264</v>
      </c>
      <c r="G67" s="72" t="str">
        <f t="shared" si="1"/>
        <v>ส1เด็กหญิง</v>
      </c>
      <c r="H67" s="62" t="str">
        <f>IF(AND(E67=H$1),LOOKUP(9.99999999999999E+307,H$2:$H66)+1,"")</f>
        <v/>
      </c>
    </row>
    <row r="68" spans="1:8" ht="24">
      <c r="A68" s="74">
        <v>3523</v>
      </c>
      <c r="B68" s="75" t="s">
        <v>730</v>
      </c>
      <c r="C68" s="76" t="s">
        <v>965</v>
      </c>
      <c r="D68" s="77" t="s">
        <v>818</v>
      </c>
      <c r="E68" s="83" t="s">
        <v>1070</v>
      </c>
      <c r="F68" s="74" t="s">
        <v>1264</v>
      </c>
      <c r="G68" s="72" t="str">
        <f t="shared" si="1"/>
        <v>ส1เด็กหญิง</v>
      </c>
      <c r="H68" s="62" t="str">
        <f>IF(AND(E68=H$1),LOOKUP(9.99999999999999E+307,H$2:$H67)+1,"")</f>
        <v/>
      </c>
    </row>
    <row r="69" spans="1:8" ht="24">
      <c r="A69" s="74">
        <v>3502</v>
      </c>
      <c r="B69" s="75" t="s">
        <v>729</v>
      </c>
      <c r="C69" s="76" t="s">
        <v>949</v>
      </c>
      <c r="D69" s="77" t="s">
        <v>852</v>
      </c>
      <c r="E69" s="83" t="s">
        <v>1069</v>
      </c>
      <c r="F69" s="74" t="s">
        <v>1264</v>
      </c>
      <c r="G69" s="72" t="str">
        <f t="shared" si="1"/>
        <v>ส2เด็กชาย</v>
      </c>
      <c r="H69" s="62" t="str">
        <f>IF(AND(E69=H$1),LOOKUP(9.99999999999999E+307,H$2:$H68)+1,"")</f>
        <v/>
      </c>
    </row>
    <row r="70" spans="1:8" ht="24">
      <c r="A70" s="74">
        <v>3507</v>
      </c>
      <c r="B70" s="75" t="s">
        <v>729</v>
      </c>
      <c r="C70" s="76" t="s">
        <v>953</v>
      </c>
      <c r="D70" s="77" t="s">
        <v>857</v>
      </c>
      <c r="E70" s="83" t="s">
        <v>1069</v>
      </c>
      <c r="F70" s="74" t="s">
        <v>1264</v>
      </c>
      <c r="G70" s="72" t="str">
        <f t="shared" si="1"/>
        <v>ส2เด็กชาย</v>
      </c>
      <c r="H70" s="62" t="str">
        <f>IF(AND(E70=H$1),LOOKUP(9.99999999999999E+307,H$2:$H69)+1,"")</f>
        <v/>
      </c>
    </row>
    <row r="71" spans="1:8" ht="24">
      <c r="A71" s="74">
        <v>3508</v>
      </c>
      <c r="B71" s="75" t="s">
        <v>729</v>
      </c>
      <c r="C71" s="76" t="s">
        <v>954</v>
      </c>
      <c r="D71" s="77" t="s">
        <v>858</v>
      </c>
      <c r="E71" s="83" t="s">
        <v>1069</v>
      </c>
      <c r="F71" s="74" t="s">
        <v>1264</v>
      </c>
      <c r="G71" s="72" t="str">
        <f t="shared" si="1"/>
        <v>ส2เด็กชาย</v>
      </c>
      <c r="H71" s="62" t="str">
        <f>IF(AND(E71=H$1),LOOKUP(9.99999999999999E+307,H$2:$H70)+1,"")</f>
        <v/>
      </c>
    </row>
    <row r="72" spans="1:8" ht="24">
      <c r="A72" s="74">
        <v>3556</v>
      </c>
      <c r="B72" s="75" t="s">
        <v>730</v>
      </c>
      <c r="C72" s="76" t="s">
        <v>1057</v>
      </c>
      <c r="D72" s="77" t="s">
        <v>1058</v>
      </c>
      <c r="E72" s="83" t="s">
        <v>1069</v>
      </c>
      <c r="F72" s="74" t="s">
        <v>1264</v>
      </c>
      <c r="G72" s="72" t="str">
        <f t="shared" si="1"/>
        <v>ส2เด็กหญิง</v>
      </c>
      <c r="H72" s="62" t="str">
        <f>IF(AND(E72=H$1),LOOKUP(9.99999999999999E+307,H$2:$H71)+1,"")</f>
        <v/>
      </c>
    </row>
    <row r="73" spans="1:8" ht="24">
      <c r="A73" s="74">
        <v>3529</v>
      </c>
      <c r="B73" s="75" t="s">
        <v>729</v>
      </c>
      <c r="C73" s="76" t="s">
        <v>970</v>
      </c>
      <c r="D73" s="77" t="s">
        <v>871</v>
      </c>
      <c r="E73" s="83" t="s">
        <v>1067</v>
      </c>
      <c r="F73" s="74" t="s">
        <v>1265</v>
      </c>
      <c r="G73" s="72" t="str">
        <f t="shared" si="1"/>
        <v>ม1เด็กชาย</v>
      </c>
      <c r="H73" s="62" t="str">
        <f>IF(AND(E73=H$1),LOOKUP(9.99999999999999E+307,H$2:$H72)+1,"")</f>
        <v/>
      </c>
    </row>
    <row r="74" spans="1:8" ht="24">
      <c r="A74" s="74">
        <v>3663</v>
      </c>
      <c r="B74" s="91" t="s">
        <v>729</v>
      </c>
      <c r="C74" s="76" t="s">
        <v>1313</v>
      </c>
      <c r="D74" s="77" t="s">
        <v>1314</v>
      </c>
      <c r="E74" s="83" t="s">
        <v>1067</v>
      </c>
      <c r="F74" s="74" t="s">
        <v>1265</v>
      </c>
      <c r="G74" s="72" t="str">
        <f t="shared" si="1"/>
        <v>ม1เด็กชาย</v>
      </c>
      <c r="H74" s="62" t="str">
        <f>IF(AND(E74=H$1),LOOKUP(9.99999999999999E+307,H$2:$H73)+1,"")</f>
        <v/>
      </c>
    </row>
    <row r="75" spans="1:8" ht="24">
      <c r="A75" s="74">
        <v>3535</v>
      </c>
      <c r="B75" s="75" t="s">
        <v>730</v>
      </c>
      <c r="C75" s="76" t="s">
        <v>974</v>
      </c>
      <c r="D75" s="77" t="s">
        <v>875</v>
      </c>
      <c r="E75" s="83" t="s">
        <v>1067</v>
      </c>
      <c r="F75" s="74" t="s">
        <v>1265</v>
      </c>
      <c r="G75" s="72" t="str">
        <f t="shared" si="1"/>
        <v>ม1เด็กหญิง</v>
      </c>
      <c r="H75" s="62" t="str">
        <f>IF(AND(E75=H$1),LOOKUP(9.99999999999999E+307,H$2:$H74)+1,"")</f>
        <v/>
      </c>
    </row>
    <row r="76" spans="1:8" ht="24">
      <c r="A76" s="74">
        <v>3537</v>
      </c>
      <c r="B76" s="75" t="s">
        <v>730</v>
      </c>
      <c r="C76" s="76" t="s">
        <v>976</v>
      </c>
      <c r="D76" s="77" t="s">
        <v>851</v>
      </c>
      <c r="E76" s="83" t="s">
        <v>1067</v>
      </c>
      <c r="F76" s="74" t="s">
        <v>1265</v>
      </c>
      <c r="G76" s="72" t="str">
        <f t="shared" si="1"/>
        <v>ม1เด็กหญิง</v>
      </c>
      <c r="H76" s="62" t="str">
        <f>IF(AND(E76=H$1),LOOKUP(9.99999999999999E+307,H$2:$H75)+1,"")</f>
        <v/>
      </c>
    </row>
    <row r="77" spans="1:8" ht="24">
      <c r="A77" s="74">
        <v>3547</v>
      </c>
      <c r="B77" s="75" t="s">
        <v>730</v>
      </c>
      <c r="C77" s="76" t="s">
        <v>985</v>
      </c>
      <c r="D77" s="77" t="s">
        <v>188</v>
      </c>
      <c r="E77" s="83" t="s">
        <v>1067</v>
      </c>
      <c r="F77" s="74" t="s">
        <v>1265</v>
      </c>
      <c r="G77" s="72" t="str">
        <f t="shared" si="1"/>
        <v>ม1เด็กหญิง</v>
      </c>
      <c r="H77" s="62" t="str">
        <f>IF(AND(E77=H$1),LOOKUP(9.99999999999999E+307,H$2:$H76)+1,"")</f>
        <v/>
      </c>
    </row>
    <row r="78" spans="1:8" ht="24">
      <c r="A78" s="74">
        <v>3552</v>
      </c>
      <c r="B78" s="75" t="s">
        <v>730</v>
      </c>
      <c r="C78" s="76" t="s">
        <v>989</v>
      </c>
      <c r="D78" s="77" t="s">
        <v>886</v>
      </c>
      <c r="E78" s="83" t="s">
        <v>1067</v>
      </c>
      <c r="F78" s="74" t="s">
        <v>1265</v>
      </c>
      <c r="G78" s="72" t="str">
        <f t="shared" si="1"/>
        <v>ม1เด็กหญิง</v>
      </c>
      <c r="H78" s="62" t="str">
        <f>IF(AND(E78=H$1),LOOKUP(9.99999999999999E+307,H$2:$H77)+1,"")</f>
        <v/>
      </c>
    </row>
    <row r="79" spans="1:8" ht="24">
      <c r="A79" s="74">
        <v>3530</v>
      </c>
      <c r="B79" s="75" t="s">
        <v>729</v>
      </c>
      <c r="C79" s="76" t="s">
        <v>971</v>
      </c>
      <c r="D79" s="77" t="s">
        <v>872</v>
      </c>
      <c r="E79" s="83" t="s">
        <v>1074</v>
      </c>
      <c r="F79" s="74" t="s">
        <v>1265</v>
      </c>
      <c r="G79" s="72" t="str">
        <f t="shared" si="1"/>
        <v>ม3เด็กชาย</v>
      </c>
      <c r="H79" s="62" t="str">
        <f>IF(AND(E79=H$1),LOOKUP(9.99999999999999E+307,H$2:$H78)+1,"")</f>
        <v/>
      </c>
    </row>
    <row r="80" spans="1:8" ht="24">
      <c r="A80" s="74">
        <v>3549</v>
      </c>
      <c r="B80" s="75" t="s">
        <v>729</v>
      </c>
      <c r="C80" s="76" t="s">
        <v>987</v>
      </c>
      <c r="D80" s="77" t="s">
        <v>883</v>
      </c>
      <c r="E80" s="83" t="s">
        <v>1074</v>
      </c>
      <c r="F80" s="74" t="s">
        <v>1265</v>
      </c>
      <c r="G80" s="72" t="str">
        <f t="shared" si="1"/>
        <v>ม3เด็กชาย</v>
      </c>
      <c r="H80" s="62" t="str">
        <f>IF(AND(E80=H$1),LOOKUP(9.99999999999999E+307,H$2:$H79)+1,"")</f>
        <v/>
      </c>
    </row>
    <row r="81" spans="1:8" ht="24">
      <c r="A81" s="74">
        <v>3542</v>
      </c>
      <c r="B81" s="75" t="s">
        <v>730</v>
      </c>
      <c r="C81" s="76" t="s">
        <v>981</v>
      </c>
      <c r="D81" s="77" t="s">
        <v>881</v>
      </c>
      <c r="E81" s="83" t="s">
        <v>1074</v>
      </c>
      <c r="F81" s="74" t="s">
        <v>1265</v>
      </c>
      <c r="G81" s="72" t="str">
        <f t="shared" si="1"/>
        <v>ม3เด็กหญิง</v>
      </c>
      <c r="H81" s="62" t="str">
        <f>IF(AND(E81=H$1),LOOKUP(9.99999999999999E+307,H$2:$H80)+1,"")</f>
        <v/>
      </c>
    </row>
    <row r="82" spans="1:8" ht="24">
      <c r="A82" s="74">
        <v>3546</v>
      </c>
      <c r="B82" s="75" t="s">
        <v>730</v>
      </c>
      <c r="C82" s="76" t="s">
        <v>984</v>
      </c>
      <c r="D82" s="77" t="s">
        <v>1061</v>
      </c>
      <c r="E82" s="83" t="s">
        <v>1074</v>
      </c>
      <c r="F82" s="74" t="s">
        <v>1265</v>
      </c>
      <c r="G82" s="72" t="str">
        <f t="shared" si="1"/>
        <v>ม3เด็กหญิง</v>
      </c>
      <c r="H82" s="62" t="str">
        <f>IF(AND(E82=H$1),LOOKUP(9.99999999999999E+307,H$2:$H81)+1,"")</f>
        <v/>
      </c>
    </row>
    <row r="83" spans="1:8" ht="24">
      <c r="A83" s="74">
        <v>3550</v>
      </c>
      <c r="B83" s="75" t="s">
        <v>730</v>
      </c>
      <c r="C83" s="76" t="s">
        <v>988</v>
      </c>
      <c r="D83" s="77" t="s">
        <v>884</v>
      </c>
      <c r="E83" s="83" t="s">
        <v>1074</v>
      </c>
      <c r="F83" s="74" t="s">
        <v>1265</v>
      </c>
      <c r="G83" s="72" t="str">
        <f t="shared" si="1"/>
        <v>ม3เด็กหญิง</v>
      </c>
      <c r="H83" s="62" t="str">
        <f>IF(AND(E83=H$1),LOOKUP(9.99999999999999E+307,H$2:$H82)+1,"")</f>
        <v/>
      </c>
    </row>
    <row r="84" spans="1:8" ht="24">
      <c r="A84" s="74">
        <v>3531</v>
      </c>
      <c r="B84" s="75" t="s">
        <v>729</v>
      </c>
      <c r="C84" s="76" t="s">
        <v>453</v>
      </c>
      <c r="D84" s="77" t="s">
        <v>739</v>
      </c>
      <c r="E84" s="83" t="s">
        <v>1075</v>
      </c>
      <c r="F84" s="74" t="s">
        <v>1265</v>
      </c>
      <c r="G84" s="72" t="str">
        <f t="shared" si="1"/>
        <v>ศ2เด็กชาย</v>
      </c>
      <c r="H84" s="62" t="str">
        <f>IF(AND(E84=H$1),LOOKUP(9.99999999999999E+307,H$2:$H83)+1,"")</f>
        <v/>
      </c>
    </row>
    <row r="85" spans="1:8" ht="24">
      <c r="A85" s="86">
        <v>3532</v>
      </c>
      <c r="B85" s="88" t="s">
        <v>729</v>
      </c>
      <c r="C85" s="85" t="s">
        <v>972</v>
      </c>
      <c r="D85" s="87" t="s">
        <v>873</v>
      </c>
      <c r="E85" s="83" t="s">
        <v>1075</v>
      </c>
      <c r="F85" s="74" t="s">
        <v>1265</v>
      </c>
      <c r="G85" s="72" t="str">
        <f t="shared" si="1"/>
        <v>ศ2เด็กชาย</v>
      </c>
      <c r="H85" s="62" t="str">
        <f>IF(AND(E85=H$1),LOOKUP(9.99999999999999E+307,H$2:$H84)+1,"")</f>
        <v/>
      </c>
    </row>
    <row r="86" spans="1:8" ht="24">
      <c r="A86" s="74">
        <v>3536</v>
      </c>
      <c r="B86" s="75" t="s">
        <v>730</v>
      </c>
      <c r="C86" s="76" t="s">
        <v>975</v>
      </c>
      <c r="D86" s="77" t="s">
        <v>876</v>
      </c>
      <c r="E86" s="83" t="s">
        <v>1075</v>
      </c>
      <c r="F86" s="74" t="s">
        <v>1265</v>
      </c>
      <c r="G86" s="72" t="str">
        <f t="shared" si="1"/>
        <v>ศ2เด็กหญิง</v>
      </c>
      <c r="H86" s="62" t="str">
        <f>IF(AND(E86=H$1),LOOKUP(9.99999999999999E+307,H$2:$H85)+1,"")</f>
        <v/>
      </c>
    </row>
    <row r="87" spans="1:8" ht="24">
      <c r="A87" s="74">
        <v>3540</v>
      </c>
      <c r="B87" s="75" t="s">
        <v>730</v>
      </c>
      <c r="C87" s="76" t="s">
        <v>979</v>
      </c>
      <c r="D87" s="77" t="s">
        <v>879</v>
      </c>
      <c r="E87" s="83" t="s">
        <v>1075</v>
      </c>
      <c r="F87" s="74" t="s">
        <v>1265</v>
      </c>
      <c r="G87" s="72" t="str">
        <f t="shared" si="1"/>
        <v>ศ2เด็กหญิง</v>
      </c>
      <c r="H87" s="62" t="str">
        <f>IF(AND(E87=H$1),LOOKUP(9.99999999999999E+307,H$2:$H86)+1,"")</f>
        <v/>
      </c>
    </row>
    <row r="88" spans="1:8" ht="24">
      <c r="A88" s="74">
        <v>3551</v>
      </c>
      <c r="B88" s="75" t="s">
        <v>730</v>
      </c>
      <c r="C88" s="76" t="s">
        <v>1042</v>
      </c>
      <c r="D88" s="77" t="s">
        <v>885</v>
      </c>
      <c r="E88" s="83" t="s">
        <v>1075</v>
      </c>
      <c r="F88" s="74" t="s">
        <v>1265</v>
      </c>
      <c r="G88" s="72" t="str">
        <f t="shared" si="1"/>
        <v>ศ2เด็กหญิง</v>
      </c>
      <c r="H88" s="62" t="str">
        <f>IF(AND(E88=H$1),LOOKUP(9.99999999999999E+307,H$2:$H87)+1,"")</f>
        <v/>
      </c>
    </row>
    <row r="89" spans="1:8" ht="24">
      <c r="A89" s="74">
        <v>3553</v>
      </c>
      <c r="B89" s="75" t="s">
        <v>730</v>
      </c>
      <c r="C89" s="76" t="s">
        <v>990</v>
      </c>
      <c r="D89" s="77" t="s">
        <v>256</v>
      </c>
      <c r="E89" s="83" t="s">
        <v>1075</v>
      </c>
      <c r="F89" s="74" t="s">
        <v>1265</v>
      </c>
      <c r="G89" s="72" t="str">
        <f t="shared" si="1"/>
        <v>ศ2เด็กหญิง</v>
      </c>
      <c r="H89" s="62" t="str">
        <f>IF(AND(E89=H$1),LOOKUP(9.99999999999999E+307,H$2:$H88)+1,"")</f>
        <v/>
      </c>
    </row>
    <row r="90" spans="1:8" ht="24">
      <c r="A90" s="74">
        <v>3527</v>
      </c>
      <c r="B90" s="75" t="s">
        <v>729</v>
      </c>
      <c r="C90" s="76" t="s">
        <v>969</v>
      </c>
      <c r="D90" s="77" t="s">
        <v>869</v>
      </c>
      <c r="E90" s="83" t="s">
        <v>1069</v>
      </c>
      <c r="F90" s="74" t="s">
        <v>1265</v>
      </c>
      <c r="G90" s="72" t="str">
        <f t="shared" si="1"/>
        <v>ส2เด็กชาย</v>
      </c>
      <c r="H90" s="62" t="str">
        <f>IF(AND(E90=H$1),LOOKUP(9.99999999999999E+307,H$2:$H89)+1,"")</f>
        <v/>
      </c>
    </row>
    <row r="91" spans="1:8" ht="24">
      <c r="A91" s="74">
        <v>3533</v>
      </c>
      <c r="B91" s="75" t="s">
        <v>729</v>
      </c>
      <c r="C91" s="76" t="s">
        <v>1079</v>
      </c>
      <c r="D91" s="77" t="s">
        <v>1080</v>
      </c>
      <c r="E91" s="83" t="s">
        <v>1069</v>
      </c>
      <c r="F91" s="74" t="s">
        <v>1265</v>
      </c>
      <c r="G91" s="72" t="str">
        <f t="shared" si="1"/>
        <v>ส2เด็กชาย</v>
      </c>
      <c r="H91" s="62" t="str">
        <f>IF(AND(E91=H$1),LOOKUP(9.99999999999999E+307,H$2:$H90)+1,"")</f>
        <v/>
      </c>
    </row>
    <row r="92" spans="1:8" ht="24">
      <c r="A92" s="74">
        <v>3539</v>
      </c>
      <c r="B92" s="75" t="s">
        <v>730</v>
      </c>
      <c r="C92" s="76" t="s">
        <v>978</v>
      </c>
      <c r="D92" s="77" t="s">
        <v>878</v>
      </c>
      <c r="E92" s="83" t="s">
        <v>1069</v>
      </c>
      <c r="F92" s="74" t="s">
        <v>1265</v>
      </c>
      <c r="G92" s="72" t="str">
        <f t="shared" si="1"/>
        <v>ส2เด็กหญิง</v>
      </c>
      <c r="H92" s="62" t="str">
        <f>IF(AND(E92=H$1),LOOKUP(9.99999999999999E+307,H$2:$H91)+1,"")</f>
        <v/>
      </c>
    </row>
    <row r="93" spans="1:8" ht="24">
      <c r="A93" s="74">
        <v>3528</v>
      </c>
      <c r="B93" s="75" t="s">
        <v>729</v>
      </c>
      <c r="C93" s="76" t="s">
        <v>516</v>
      </c>
      <c r="D93" s="77" t="s">
        <v>870</v>
      </c>
      <c r="E93" s="83" t="s">
        <v>1072</v>
      </c>
      <c r="F93" s="74" t="s">
        <v>1265</v>
      </c>
      <c r="G93" s="72" t="str">
        <f t="shared" si="1"/>
        <v>ส3เด็กชาย</v>
      </c>
      <c r="H93" s="62">
        <f>IF(AND(E93=H$1),LOOKUP(9.99999999999999E+307,H$2:$H92)+1,"")</f>
        <v>5</v>
      </c>
    </row>
    <row r="94" spans="1:8" ht="24">
      <c r="A94" s="74">
        <v>3534</v>
      </c>
      <c r="B94" s="75" t="s">
        <v>729</v>
      </c>
      <c r="C94" s="76" t="s">
        <v>973</v>
      </c>
      <c r="D94" s="77" t="s">
        <v>874</v>
      </c>
      <c r="E94" s="83" t="s">
        <v>1072</v>
      </c>
      <c r="F94" s="74" t="s">
        <v>1265</v>
      </c>
      <c r="G94" s="72" t="str">
        <f t="shared" si="1"/>
        <v>ส3เด็กชาย</v>
      </c>
      <c r="H94" s="62">
        <f>IF(AND(E94=H$1),LOOKUP(9.99999999999999E+307,H$2:$H93)+1,"")</f>
        <v>6</v>
      </c>
    </row>
    <row r="95" spans="1:8" ht="24">
      <c r="A95" s="74">
        <v>3541</v>
      </c>
      <c r="B95" s="75" t="s">
        <v>730</v>
      </c>
      <c r="C95" s="76" t="s">
        <v>980</v>
      </c>
      <c r="D95" s="77" t="s">
        <v>880</v>
      </c>
      <c r="E95" s="83" t="s">
        <v>1072</v>
      </c>
      <c r="F95" s="74" t="s">
        <v>1265</v>
      </c>
      <c r="G95" s="72" t="str">
        <f t="shared" si="1"/>
        <v>ส3เด็กหญิง</v>
      </c>
      <c r="H95" s="62">
        <f>IF(AND(E95=H$1),LOOKUP(9.99999999999999E+307,H$2:$H94)+1,"")</f>
        <v>7</v>
      </c>
    </row>
    <row r="96" spans="1:8" ht="24">
      <c r="A96" s="74">
        <v>3545</v>
      </c>
      <c r="B96" s="75" t="s">
        <v>730</v>
      </c>
      <c r="C96" s="76" t="s">
        <v>983</v>
      </c>
      <c r="D96" s="77" t="s">
        <v>856</v>
      </c>
      <c r="E96" s="83" t="s">
        <v>1072</v>
      </c>
      <c r="F96" s="74" t="s">
        <v>1265</v>
      </c>
      <c r="G96" s="72" t="str">
        <f t="shared" si="1"/>
        <v>ส3เด็กหญิง</v>
      </c>
      <c r="H96" s="62">
        <f>IF(AND(E96=H$1),LOOKUP(9.99999999999999E+307,H$2:$H95)+1,"")</f>
        <v>8</v>
      </c>
    </row>
    <row r="97" spans="1:8" ht="24">
      <c r="A97" s="74">
        <v>3548</v>
      </c>
      <c r="B97" s="75" t="s">
        <v>730</v>
      </c>
      <c r="C97" s="76" t="s">
        <v>986</v>
      </c>
      <c r="D97" s="77" t="s">
        <v>882</v>
      </c>
      <c r="E97" s="83" t="s">
        <v>1072</v>
      </c>
      <c r="F97" s="74" t="s">
        <v>1265</v>
      </c>
      <c r="G97" s="72" t="str">
        <f t="shared" si="1"/>
        <v>ส3เด็กหญิง</v>
      </c>
      <c r="H97" s="62">
        <f>IF(AND(E97=H$1),LOOKUP(9.99999999999999E+307,H$2:$H96)+1,"")</f>
        <v>9</v>
      </c>
    </row>
    <row r="98" spans="1:8" ht="24">
      <c r="A98" s="74">
        <v>3554</v>
      </c>
      <c r="B98" s="75" t="s">
        <v>730</v>
      </c>
      <c r="C98" s="76" t="s">
        <v>991</v>
      </c>
      <c r="D98" s="77" t="s">
        <v>103</v>
      </c>
      <c r="E98" s="83" t="s">
        <v>1072</v>
      </c>
      <c r="F98" s="74" t="s">
        <v>1265</v>
      </c>
      <c r="G98" s="72" t="str">
        <f t="shared" si="1"/>
        <v>ส3เด็กหญิง</v>
      </c>
      <c r="H98" s="62">
        <f>IF(AND(E98=H$1),LOOKUP(9.99999999999999E+307,H$2:$H97)+1,"")</f>
        <v>10</v>
      </c>
    </row>
    <row r="99" spans="1:8" ht="24">
      <c r="A99" s="74">
        <v>3353</v>
      </c>
      <c r="B99" s="75" t="s">
        <v>729</v>
      </c>
      <c r="C99" s="76" t="s">
        <v>639</v>
      </c>
      <c r="D99" s="77" t="s">
        <v>819</v>
      </c>
      <c r="E99" s="83" t="s">
        <v>1067</v>
      </c>
      <c r="F99" s="74" t="s">
        <v>1266</v>
      </c>
      <c r="G99" s="72" t="str">
        <f t="shared" si="1"/>
        <v>ม1เด็กชาย</v>
      </c>
      <c r="H99" s="62" t="str">
        <f>IF(AND(E99=H$1),LOOKUP(9.99999999999999E+307,H$2:$H98)+1,"")</f>
        <v/>
      </c>
    </row>
    <row r="100" spans="1:8" ht="24">
      <c r="A100" s="74">
        <v>3354</v>
      </c>
      <c r="B100" s="75" t="s">
        <v>730</v>
      </c>
      <c r="C100" s="76" t="s">
        <v>1046</v>
      </c>
      <c r="D100" s="77" t="s">
        <v>827</v>
      </c>
      <c r="E100" s="83" t="s">
        <v>1067</v>
      </c>
      <c r="F100" s="74" t="s">
        <v>1266</v>
      </c>
      <c r="G100" s="72" t="str">
        <f t="shared" si="1"/>
        <v>ม1เด็กหญิง</v>
      </c>
      <c r="H100" s="62" t="str">
        <f>IF(AND(E100=H$1),LOOKUP(9.99999999999999E+307,H$2:$H99)+1,"")</f>
        <v/>
      </c>
    </row>
    <row r="101" spans="1:8" ht="24">
      <c r="A101" s="74">
        <v>3355</v>
      </c>
      <c r="B101" s="75" t="s">
        <v>730</v>
      </c>
      <c r="C101" s="76" t="s">
        <v>927</v>
      </c>
      <c r="D101" s="77" t="s">
        <v>828</v>
      </c>
      <c r="E101" s="83" t="s">
        <v>1067</v>
      </c>
      <c r="F101" s="74" t="s">
        <v>1266</v>
      </c>
      <c r="G101" s="72" t="str">
        <f t="shared" si="1"/>
        <v>ม1เด็กหญิง</v>
      </c>
      <c r="H101" s="62" t="str">
        <f>IF(AND(E101=H$1),LOOKUP(9.99999999999999E+307,H$2:$H100)+1,"")</f>
        <v/>
      </c>
    </row>
    <row r="102" spans="1:8" ht="24">
      <c r="A102" s="74">
        <v>3356</v>
      </c>
      <c r="B102" s="75" t="s">
        <v>730</v>
      </c>
      <c r="C102" s="76" t="s">
        <v>928</v>
      </c>
      <c r="D102" s="77" t="s">
        <v>10</v>
      </c>
      <c r="E102" s="83" t="s">
        <v>1067</v>
      </c>
      <c r="F102" s="74" t="s">
        <v>1266</v>
      </c>
      <c r="G102" s="72" t="str">
        <f t="shared" si="1"/>
        <v>ม1เด็กหญิง</v>
      </c>
      <c r="H102" s="62" t="str">
        <f>IF(AND(E102=H$1),LOOKUP(9.99999999999999E+307,H$2:$H101)+1,"")</f>
        <v/>
      </c>
    </row>
    <row r="103" spans="1:8" ht="24">
      <c r="A103" s="74">
        <v>3360</v>
      </c>
      <c r="B103" s="75" t="s">
        <v>729</v>
      </c>
      <c r="C103" s="76" t="s">
        <v>920</v>
      </c>
      <c r="D103" s="77" t="s">
        <v>820</v>
      </c>
      <c r="E103" s="83" t="s">
        <v>1074</v>
      </c>
      <c r="F103" s="74" t="s">
        <v>1266</v>
      </c>
      <c r="G103" s="72" t="str">
        <f t="shared" si="1"/>
        <v>ม3เด็กชาย</v>
      </c>
      <c r="H103" s="62" t="str">
        <f>IF(AND(E103=H$1),LOOKUP(9.99999999999999E+307,H$2:$H102)+1,"")</f>
        <v/>
      </c>
    </row>
    <row r="104" spans="1:8" ht="24">
      <c r="A104" s="74">
        <v>3361</v>
      </c>
      <c r="B104" s="75" t="s">
        <v>729</v>
      </c>
      <c r="C104" s="76" t="s">
        <v>561</v>
      </c>
      <c r="D104" s="77" t="s">
        <v>821</v>
      </c>
      <c r="E104" s="83" t="s">
        <v>1074</v>
      </c>
      <c r="F104" s="74" t="s">
        <v>1266</v>
      </c>
      <c r="G104" s="72" t="str">
        <f t="shared" si="1"/>
        <v>ม3เด็กชาย</v>
      </c>
      <c r="H104" s="62" t="str">
        <f>IF(AND(E104=H$1),LOOKUP(9.99999999999999E+307,H$2:$H103)+1,"")</f>
        <v/>
      </c>
    </row>
    <row r="105" spans="1:8" ht="24">
      <c r="A105" s="74">
        <v>3358</v>
      </c>
      <c r="B105" s="75" t="s">
        <v>730</v>
      </c>
      <c r="C105" s="76" t="s">
        <v>930</v>
      </c>
      <c r="D105" s="77" t="s">
        <v>1286</v>
      </c>
      <c r="E105" s="83" t="s">
        <v>1074</v>
      </c>
      <c r="F105" s="74" t="s">
        <v>1266</v>
      </c>
      <c r="G105" s="72" t="str">
        <f t="shared" si="1"/>
        <v>ม3เด็กหญิง</v>
      </c>
      <c r="H105" s="62" t="str">
        <f>IF(AND(E105=H$1),LOOKUP(9.99999999999999E+307,H$2:$H104)+1,"")</f>
        <v/>
      </c>
    </row>
    <row r="106" spans="1:8" ht="24">
      <c r="A106" s="86">
        <v>3495</v>
      </c>
      <c r="B106" s="75" t="s">
        <v>730</v>
      </c>
      <c r="C106" s="85" t="s">
        <v>925</v>
      </c>
      <c r="D106" s="87" t="s">
        <v>36</v>
      </c>
      <c r="E106" s="83" t="s">
        <v>1071</v>
      </c>
      <c r="F106" s="74" t="s">
        <v>1266</v>
      </c>
      <c r="G106" s="72" t="str">
        <f t="shared" si="1"/>
        <v>ศ1เด็กหญิง</v>
      </c>
      <c r="H106" s="62" t="str">
        <f>IF(AND(E106=H$1),LOOKUP(9.99999999999999E+307,H$2:$H105)+1,"")</f>
        <v/>
      </c>
    </row>
    <row r="107" spans="1:8" ht="24">
      <c r="A107" s="74">
        <v>3367</v>
      </c>
      <c r="B107" s="75" t="s">
        <v>729</v>
      </c>
      <c r="C107" s="76" t="s">
        <v>924</v>
      </c>
      <c r="D107" s="77" t="s">
        <v>825</v>
      </c>
      <c r="E107" s="83" t="s">
        <v>1073</v>
      </c>
      <c r="F107" s="74" t="s">
        <v>1266</v>
      </c>
      <c r="G107" s="72" t="str">
        <f t="shared" si="1"/>
        <v>ศ3เด็กชาย</v>
      </c>
      <c r="H107" s="62" t="str">
        <f>IF(AND(E107=H$1),LOOKUP(9.99999999999999E+307,H$2:$H106)+1,"")</f>
        <v/>
      </c>
    </row>
    <row r="108" spans="1:8" ht="24">
      <c r="A108" s="86">
        <v>3496</v>
      </c>
      <c r="B108" s="88" t="s">
        <v>729</v>
      </c>
      <c r="C108" s="85" t="s">
        <v>932</v>
      </c>
      <c r="D108" s="87" t="s">
        <v>833</v>
      </c>
      <c r="E108" s="83" t="s">
        <v>1073</v>
      </c>
      <c r="F108" s="74" t="s">
        <v>1266</v>
      </c>
      <c r="G108" s="72" t="str">
        <f t="shared" si="1"/>
        <v>ศ3เด็กชาย</v>
      </c>
      <c r="H108" s="62" t="str">
        <f>IF(AND(E108=H$1),LOOKUP(9.99999999999999E+307,H$2:$H107)+1,"")</f>
        <v/>
      </c>
    </row>
    <row r="109" spans="1:8" ht="24">
      <c r="A109" s="74">
        <v>3368</v>
      </c>
      <c r="B109" s="75" t="s">
        <v>730</v>
      </c>
      <c r="C109" s="76" t="s">
        <v>521</v>
      </c>
      <c r="D109" s="77" t="s">
        <v>832</v>
      </c>
      <c r="E109" s="83" t="s">
        <v>1073</v>
      </c>
      <c r="F109" s="74" t="s">
        <v>1266</v>
      </c>
      <c r="G109" s="72" t="str">
        <f t="shared" si="1"/>
        <v>ศ3เด็กหญิง</v>
      </c>
      <c r="H109" s="62" t="str">
        <f>IF(AND(E109=H$1),LOOKUP(9.99999999999999E+307,H$2:$H108)+1,"")</f>
        <v/>
      </c>
    </row>
    <row r="110" spans="1:8" ht="24">
      <c r="A110" s="86">
        <v>3563</v>
      </c>
      <c r="B110" s="88" t="s">
        <v>729</v>
      </c>
      <c r="C110" s="76" t="s">
        <v>1078</v>
      </c>
      <c r="D110" s="77" t="s">
        <v>1198</v>
      </c>
      <c r="E110" s="83" t="s">
        <v>1070</v>
      </c>
      <c r="F110" s="74" t="s">
        <v>1266</v>
      </c>
      <c r="G110" s="72" t="str">
        <f t="shared" si="1"/>
        <v>ส1เด็กชาย</v>
      </c>
      <c r="H110" s="62" t="str">
        <f>IF(AND(E110=H$1),LOOKUP(9.99999999999999E+307,H$2:$H109)+1,"")</f>
        <v/>
      </c>
    </row>
    <row r="111" spans="1:8" ht="24">
      <c r="A111" s="74">
        <v>3352</v>
      </c>
      <c r="B111" s="75" t="s">
        <v>730</v>
      </c>
      <c r="C111" s="76" t="s">
        <v>926</v>
      </c>
      <c r="D111" s="77" t="s">
        <v>826</v>
      </c>
      <c r="E111" s="83" t="s">
        <v>1069</v>
      </c>
      <c r="F111" s="74" t="s">
        <v>1266</v>
      </c>
      <c r="G111" s="72" t="str">
        <f t="shared" si="1"/>
        <v>ส2เด็กหญิง</v>
      </c>
      <c r="H111" s="62" t="str">
        <f>IF(AND(E111=H$1),LOOKUP(9.99999999999999E+307,H$2:$H110)+1,"")</f>
        <v/>
      </c>
    </row>
    <row r="112" spans="1:8" ht="24">
      <c r="A112" s="74">
        <v>3359</v>
      </c>
      <c r="B112" s="75" t="s">
        <v>730</v>
      </c>
      <c r="C112" s="76" t="s">
        <v>931</v>
      </c>
      <c r="D112" s="77" t="s">
        <v>830</v>
      </c>
      <c r="E112" s="83" t="s">
        <v>1069</v>
      </c>
      <c r="F112" s="74" t="s">
        <v>1266</v>
      </c>
      <c r="G112" s="72" t="str">
        <f t="shared" si="1"/>
        <v>ส2เด็กหญิง</v>
      </c>
      <c r="H112" s="62" t="str">
        <f>IF(AND(E112=H$1),LOOKUP(9.99999999999999E+307,H$2:$H111)+1,"")</f>
        <v/>
      </c>
    </row>
    <row r="113" spans="1:8" ht="24">
      <c r="A113" s="74">
        <v>3363</v>
      </c>
      <c r="B113" s="75" t="s">
        <v>729</v>
      </c>
      <c r="C113" s="76" t="s">
        <v>921</v>
      </c>
      <c r="D113" s="77" t="s">
        <v>822</v>
      </c>
      <c r="E113" s="83" t="s">
        <v>1072</v>
      </c>
      <c r="F113" s="74" t="s">
        <v>1266</v>
      </c>
      <c r="G113" s="72" t="str">
        <f t="shared" si="1"/>
        <v>ส3เด็กชาย</v>
      </c>
      <c r="H113" s="62">
        <f>IF(AND(E113=H$1),LOOKUP(9.99999999999999E+307,H$2:$H112)+1,"")</f>
        <v>11</v>
      </c>
    </row>
    <row r="114" spans="1:8" ht="24">
      <c r="A114" s="74">
        <v>3364</v>
      </c>
      <c r="B114" s="75" t="s">
        <v>729</v>
      </c>
      <c r="C114" s="76" t="s">
        <v>922</v>
      </c>
      <c r="D114" s="77" t="s">
        <v>823</v>
      </c>
      <c r="E114" s="83" t="s">
        <v>1072</v>
      </c>
      <c r="F114" s="74" t="s">
        <v>1266</v>
      </c>
      <c r="G114" s="72" t="str">
        <f t="shared" si="1"/>
        <v>ส3เด็กชาย</v>
      </c>
      <c r="H114" s="62">
        <f>IF(AND(E114=H$1),LOOKUP(9.99999999999999E+307,H$2:$H113)+1,"")</f>
        <v>12</v>
      </c>
    </row>
    <row r="115" spans="1:8" ht="24">
      <c r="A115" s="74">
        <v>3365</v>
      </c>
      <c r="B115" s="75" t="s">
        <v>729</v>
      </c>
      <c r="C115" s="76" t="s">
        <v>923</v>
      </c>
      <c r="D115" s="77" t="s">
        <v>824</v>
      </c>
      <c r="E115" s="83" t="s">
        <v>1072</v>
      </c>
      <c r="F115" s="74" t="s">
        <v>1266</v>
      </c>
      <c r="G115" s="72" t="str">
        <f t="shared" si="1"/>
        <v>ส3เด็กชาย</v>
      </c>
      <c r="H115" s="62">
        <f>IF(AND(E115=H$1),LOOKUP(9.99999999999999E+307,H$2:$H114)+1,"")</f>
        <v>13</v>
      </c>
    </row>
    <row r="116" spans="1:8" ht="24">
      <c r="A116" s="74">
        <v>3362</v>
      </c>
      <c r="B116" s="75" t="s">
        <v>730</v>
      </c>
      <c r="C116" s="76" t="s">
        <v>1261</v>
      </c>
      <c r="D116" s="77" t="s">
        <v>831</v>
      </c>
      <c r="E116" s="83" t="s">
        <v>1072</v>
      </c>
      <c r="F116" s="74" t="s">
        <v>1266</v>
      </c>
      <c r="G116" s="72" t="str">
        <f t="shared" si="1"/>
        <v>ส3เด็กหญิง</v>
      </c>
      <c r="H116" s="62">
        <f>IF(AND(E116=H$1),LOOKUP(9.99999999999999E+307,H$2:$H115)+1,"")</f>
        <v>14</v>
      </c>
    </row>
    <row r="117" spans="1:8" ht="24">
      <c r="A117" s="74">
        <v>3377</v>
      </c>
      <c r="B117" s="75" t="s">
        <v>729</v>
      </c>
      <c r="C117" s="76" t="s">
        <v>936</v>
      </c>
      <c r="D117" s="77" t="s">
        <v>838</v>
      </c>
      <c r="E117" s="83" t="s">
        <v>1068</v>
      </c>
      <c r="F117" s="74" t="s">
        <v>1267</v>
      </c>
      <c r="G117" s="72" t="str">
        <f t="shared" si="1"/>
        <v>ม2เด็กชาย</v>
      </c>
      <c r="H117" s="62" t="str">
        <f>IF(AND(E117=H$1),LOOKUP(9.99999999999999E+307,H$2:$H116)+1,"")</f>
        <v/>
      </c>
    </row>
    <row r="118" spans="1:8" ht="24">
      <c r="A118" s="74">
        <v>3376</v>
      </c>
      <c r="B118" s="75" t="s">
        <v>730</v>
      </c>
      <c r="C118" s="76" t="s">
        <v>944</v>
      </c>
      <c r="D118" s="77" t="s">
        <v>846</v>
      </c>
      <c r="E118" s="83" t="s">
        <v>1068</v>
      </c>
      <c r="F118" s="74" t="s">
        <v>1267</v>
      </c>
      <c r="G118" s="72" t="str">
        <f t="shared" si="1"/>
        <v>ม2เด็กหญิง</v>
      </c>
      <c r="H118" s="62" t="str">
        <f>IF(AND(E118=H$1),LOOKUP(9.99999999999999E+307,H$2:$H117)+1,"")</f>
        <v/>
      </c>
    </row>
    <row r="119" spans="1:8" ht="24">
      <c r="A119" s="74">
        <v>3378</v>
      </c>
      <c r="B119" s="75" t="s">
        <v>730</v>
      </c>
      <c r="C119" s="76" t="s">
        <v>945</v>
      </c>
      <c r="D119" s="77" t="s">
        <v>847</v>
      </c>
      <c r="E119" s="83" t="s">
        <v>1068</v>
      </c>
      <c r="F119" s="74" t="s">
        <v>1267</v>
      </c>
      <c r="G119" s="72" t="str">
        <f t="shared" si="1"/>
        <v>ม2เด็กหญิง</v>
      </c>
      <c r="H119" s="62" t="str">
        <f>IF(AND(E119=H$1),LOOKUP(9.99999999999999E+307,H$2:$H118)+1,"")</f>
        <v/>
      </c>
    </row>
    <row r="120" spans="1:8" ht="24">
      <c r="A120" s="74">
        <v>3497</v>
      </c>
      <c r="B120" s="75" t="s">
        <v>729</v>
      </c>
      <c r="C120" s="85" t="s">
        <v>1043</v>
      </c>
      <c r="D120" s="77" t="s">
        <v>834</v>
      </c>
      <c r="E120" s="83" t="s">
        <v>1074</v>
      </c>
      <c r="F120" s="74" t="s">
        <v>1267</v>
      </c>
      <c r="G120" s="72" t="str">
        <f t="shared" si="1"/>
        <v>ม3เด็กชาย</v>
      </c>
      <c r="H120" s="62" t="str">
        <f>IF(AND(E120=H$1),LOOKUP(9.99999999999999E+307,H$2:$H119)+1,"")</f>
        <v/>
      </c>
    </row>
    <row r="121" spans="1:8" ht="24">
      <c r="A121" s="74">
        <v>3373</v>
      </c>
      <c r="B121" s="75" t="s">
        <v>729</v>
      </c>
      <c r="C121" s="76" t="s">
        <v>935</v>
      </c>
      <c r="D121" s="77" t="s">
        <v>836</v>
      </c>
      <c r="E121" s="83" t="s">
        <v>1071</v>
      </c>
      <c r="F121" s="74" t="s">
        <v>1267</v>
      </c>
      <c r="G121" s="72" t="str">
        <f t="shared" si="1"/>
        <v>ศ1เด็กชาย</v>
      </c>
      <c r="H121" s="62" t="str">
        <f>IF(AND(E121=H$1),LOOKUP(9.99999999999999E+307,H$2:$H120)+1,"")</f>
        <v/>
      </c>
    </row>
    <row r="122" spans="1:8" ht="24">
      <c r="A122" s="74">
        <v>3375</v>
      </c>
      <c r="B122" s="75" t="s">
        <v>729</v>
      </c>
      <c r="C122" s="76" t="s">
        <v>640</v>
      </c>
      <c r="D122" s="77" t="s">
        <v>837</v>
      </c>
      <c r="E122" s="83" t="s">
        <v>1071</v>
      </c>
      <c r="F122" s="74" t="s">
        <v>1267</v>
      </c>
      <c r="G122" s="72" t="str">
        <f t="shared" si="1"/>
        <v>ศ1เด็กชาย</v>
      </c>
      <c r="H122" s="62" t="str">
        <f>IF(AND(E122=H$1),LOOKUP(9.99999999999999E+307,H$2:$H121)+1,"")</f>
        <v/>
      </c>
    </row>
    <row r="123" spans="1:8" ht="24">
      <c r="A123" s="74">
        <v>3372</v>
      </c>
      <c r="B123" s="75" t="s">
        <v>730</v>
      </c>
      <c r="C123" s="76" t="s">
        <v>942</v>
      </c>
      <c r="D123" s="77" t="s">
        <v>844</v>
      </c>
      <c r="E123" s="83" t="s">
        <v>1071</v>
      </c>
      <c r="F123" s="74" t="s">
        <v>1267</v>
      </c>
      <c r="G123" s="72" t="str">
        <f t="shared" si="1"/>
        <v>ศ1เด็กหญิง</v>
      </c>
      <c r="H123" s="62" t="str">
        <f>IF(AND(E123=H$1),LOOKUP(9.99999999999999E+307,H$2:$H122)+1,"")</f>
        <v/>
      </c>
    </row>
    <row r="124" spans="1:8" ht="24">
      <c r="A124" s="74">
        <v>3374</v>
      </c>
      <c r="B124" s="75" t="s">
        <v>730</v>
      </c>
      <c r="C124" s="76" t="s">
        <v>943</v>
      </c>
      <c r="D124" s="77" t="s">
        <v>845</v>
      </c>
      <c r="E124" s="83" t="s">
        <v>1071</v>
      </c>
      <c r="F124" s="74" t="s">
        <v>1267</v>
      </c>
      <c r="G124" s="72" t="str">
        <f t="shared" si="1"/>
        <v>ศ1เด็กหญิง</v>
      </c>
      <c r="H124" s="62" t="str">
        <f>IF(AND(E124=H$1),LOOKUP(9.99999999999999E+307,H$2:$H123)+1,"")</f>
        <v/>
      </c>
    </row>
    <row r="125" spans="1:8" ht="24">
      <c r="A125" s="74">
        <v>3384</v>
      </c>
      <c r="B125" s="75" t="s">
        <v>729</v>
      </c>
      <c r="C125" s="76" t="s">
        <v>667</v>
      </c>
      <c r="D125" s="77" t="s">
        <v>842</v>
      </c>
      <c r="E125" s="83" t="s">
        <v>1075</v>
      </c>
      <c r="F125" s="74" t="s">
        <v>1267</v>
      </c>
      <c r="G125" s="72" t="str">
        <f t="shared" si="1"/>
        <v>ศ2เด็กชาย</v>
      </c>
      <c r="H125" s="62" t="str">
        <f>IF(AND(E125=H$1),LOOKUP(9.99999999999999E+307,H$2:$H124)+1,"")</f>
        <v/>
      </c>
    </row>
    <row r="126" spans="1:8" ht="24">
      <c r="A126" s="74">
        <v>3385</v>
      </c>
      <c r="B126" s="75" t="s">
        <v>729</v>
      </c>
      <c r="C126" s="76" t="s">
        <v>728</v>
      </c>
      <c r="D126" s="77" t="s">
        <v>1038</v>
      </c>
      <c r="E126" s="83" t="s">
        <v>1075</v>
      </c>
      <c r="F126" s="74" t="s">
        <v>1267</v>
      </c>
      <c r="G126" s="72" t="str">
        <f t="shared" si="1"/>
        <v>ศ2เด็กชาย</v>
      </c>
      <c r="H126" s="62" t="str">
        <f>IF(AND(E126=H$1),LOOKUP(9.99999999999999E+307,H$2:$H125)+1,"")</f>
        <v/>
      </c>
    </row>
    <row r="127" spans="1:8" ht="24">
      <c r="A127" s="74">
        <v>3387</v>
      </c>
      <c r="B127" s="75" t="s">
        <v>729</v>
      </c>
      <c r="C127" s="76" t="s">
        <v>946</v>
      </c>
      <c r="D127" s="77" t="s">
        <v>849</v>
      </c>
      <c r="E127" s="83" t="s">
        <v>1075</v>
      </c>
      <c r="F127" s="74" t="s">
        <v>1267</v>
      </c>
      <c r="G127" s="72" t="str">
        <f t="shared" si="1"/>
        <v>ศ2เด็กชาย</v>
      </c>
      <c r="H127" s="62" t="str">
        <f>IF(AND(E127=H$1),LOOKUP(9.99999999999999E+307,H$2:$H126)+1,"")</f>
        <v/>
      </c>
    </row>
    <row r="128" spans="1:8" ht="24">
      <c r="A128" s="74">
        <v>3386</v>
      </c>
      <c r="B128" s="75" t="s">
        <v>730</v>
      </c>
      <c r="C128" s="76" t="s">
        <v>553</v>
      </c>
      <c r="D128" s="77" t="s">
        <v>848</v>
      </c>
      <c r="E128" s="83" t="s">
        <v>1075</v>
      </c>
      <c r="F128" s="74" t="s">
        <v>1267</v>
      </c>
      <c r="G128" s="72" t="str">
        <f t="shared" si="1"/>
        <v>ศ2เด็กหญิง</v>
      </c>
      <c r="H128" s="62" t="str">
        <f>IF(AND(E128=H$1),LOOKUP(9.99999999999999E+307,H$2:$H127)+1,"")</f>
        <v/>
      </c>
    </row>
    <row r="129" spans="1:8" ht="24">
      <c r="A129" s="74">
        <v>3499</v>
      </c>
      <c r="B129" s="75" t="s">
        <v>730</v>
      </c>
      <c r="C129" s="76" t="s">
        <v>934</v>
      </c>
      <c r="D129" s="77" t="s">
        <v>2</v>
      </c>
      <c r="E129" s="83" t="s">
        <v>1075</v>
      </c>
      <c r="F129" s="74" t="s">
        <v>1267</v>
      </c>
      <c r="G129" s="72" t="str">
        <f t="shared" si="1"/>
        <v>ศ2เด็กหญิง</v>
      </c>
      <c r="H129" s="62" t="str">
        <f>IF(AND(E129=H$1),LOOKUP(9.99999999999999E+307,H$2:$H128)+1,"")</f>
        <v/>
      </c>
    </row>
    <row r="130" spans="1:8" ht="24">
      <c r="A130" s="74">
        <v>3380</v>
      </c>
      <c r="B130" s="75" t="s">
        <v>729</v>
      </c>
      <c r="C130" s="76" t="s">
        <v>937</v>
      </c>
      <c r="D130" s="77" t="s">
        <v>839</v>
      </c>
      <c r="E130" s="83" t="s">
        <v>1070</v>
      </c>
      <c r="F130" s="74" t="s">
        <v>1267</v>
      </c>
      <c r="G130" s="72" t="str">
        <f t="shared" ref="G130:G183" si="2">CONCATENATE(E130,B130)</f>
        <v>ส1เด็กชาย</v>
      </c>
      <c r="H130" s="62" t="str">
        <f>IF(AND(E130=H$1),LOOKUP(9.99999999999999E+307,H$2:$H129)+1,"")</f>
        <v/>
      </c>
    </row>
    <row r="131" spans="1:8" ht="24">
      <c r="A131" s="74">
        <v>3412</v>
      </c>
      <c r="B131" s="75" t="s">
        <v>729</v>
      </c>
      <c r="C131" s="76" t="s">
        <v>941</v>
      </c>
      <c r="D131" s="77" t="s">
        <v>843</v>
      </c>
      <c r="E131" s="83" t="s">
        <v>1070</v>
      </c>
      <c r="F131" s="74" t="s">
        <v>1267</v>
      </c>
      <c r="G131" s="72" t="str">
        <f t="shared" si="2"/>
        <v>ส1เด็กชาย</v>
      </c>
      <c r="H131" s="62" t="str">
        <f>IF(AND(E131=H$1),LOOKUP(9.99999999999999E+307,H$2:$H130)+1,"")</f>
        <v/>
      </c>
    </row>
    <row r="132" spans="1:8" ht="24">
      <c r="A132" s="74">
        <v>3383</v>
      </c>
      <c r="B132" s="75" t="s">
        <v>730</v>
      </c>
      <c r="C132" s="76" t="s">
        <v>939</v>
      </c>
      <c r="D132" s="77" t="s">
        <v>841</v>
      </c>
      <c r="E132" s="83" t="s">
        <v>1070</v>
      </c>
      <c r="F132" s="74" t="s">
        <v>1267</v>
      </c>
      <c r="G132" s="72" t="str">
        <f t="shared" si="2"/>
        <v>ส1เด็กหญิง</v>
      </c>
      <c r="H132" s="62" t="str">
        <f>IF(AND(E132=H$1),LOOKUP(9.99999999999999E+307,H$2:$H131)+1,"")</f>
        <v/>
      </c>
    </row>
    <row r="133" spans="1:8" ht="24">
      <c r="A133" s="74">
        <v>3381</v>
      </c>
      <c r="B133" s="75" t="s">
        <v>729</v>
      </c>
      <c r="C133" s="76" t="s">
        <v>938</v>
      </c>
      <c r="D133" s="77" t="s">
        <v>840</v>
      </c>
      <c r="E133" s="83" t="s">
        <v>1069</v>
      </c>
      <c r="F133" s="74" t="s">
        <v>1267</v>
      </c>
      <c r="G133" s="72" t="str">
        <f t="shared" si="2"/>
        <v>ส2เด็กชาย</v>
      </c>
      <c r="H133" s="62" t="str">
        <f>IF(AND(E133=H$1),LOOKUP(9.99999999999999E+307,H$2:$H132)+1,"")</f>
        <v/>
      </c>
    </row>
    <row r="134" spans="1:8" ht="24">
      <c r="A134" s="74">
        <v>3388</v>
      </c>
      <c r="B134" s="75" t="s">
        <v>729</v>
      </c>
      <c r="C134" s="76" t="s">
        <v>940</v>
      </c>
      <c r="D134" s="77" t="s">
        <v>1061</v>
      </c>
      <c r="E134" s="83" t="s">
        <v>1069</v>
      </c>
      <c r="F134" s="74" t="s">
        <v>1267</v>
      </c>
      <c r="G134" s="72" t="str">
        <f t="shared" si="2"/>
        <v>ส2เด็กชาย</v>
      </c>
      <c r="H134" s="62" t="str">
        <f>IF(AND(E134=H$1),LOOKUP(9.99999999999999E+307,H$2:$H133)+1,"")</f>
        <v/>
      </c>
    </row>
    <row r="135" spans="1:8" ht="24">
      <c r="A135" s="74">
        <v>3498</v>
      </c>
      <c r="B135" s="75" t="s">
        <v>730</v>
      </c>
      <c r="C135" s="76" t="s">
        <v>933</v>
      </c>
      <c r="D135" s="77" t="s">
        <v>835</v>
      </c>
      <c r="E135" s="83" t="s">
        <v>1072</v>
      </c>
      <c r="F135" s="74" t="s">
        <v>1267</v>
      </c>
      <c r="G135" s="72" t="str">
        <f t="shared" si="2"/>
        <v>ส3เด็กหญิง</v>
      </c>
      <c r="H135" s="62">
        <f>IF(AND(E135=H$1),LOOKUP(9.99999999999999E+307,H$2:$H134)+1,"")</f>
        <v>15</v>
      </c>
    </row>
    <row r="136" spans="1:8" ht="24">
      <c r="A136" s="74">
        <v>3668</v>
      </c>
      <c r="B136" s="75" t="s">
        <v>729</v>
      </c>
      <c r="C136" s="76" t="s">
        <v>1671</v>
      </c>
      <c r="D136" s="77" t="s">
        <v>1672</v>
      </c>
      <c r="E136" s="83" t="s">
        <v>1073</v>
      </c>
      <c r="F136" s="74" t="s">
        <v>1265</v>
      </c>
      <c r="G136" s="72" t="str">
        <f t="shared" si="2"/>
        <v>ศ3เด็กชาย</v>
      </c>
      <c r="H136" s="62" t="str">
        <f>IF(AND(E136=H$1),LOOKUP(9.99999999999999E+307,H$2:$H135)+1,"")</f>
        <v/>
      </c>
    </row>
    <row r="137" spans="1:8" ht="24">
      <c r="A137" s="74">
        <v>3669</v>
      </c>
      <c r="B137" s="75" t="s">
        <v>729</v>
      </c>
      <c r="C137" s="76" t="s">
        <v>1669</v>
      </c>
      <c r="D137" s="77" t="s">
        <v>1670</v>
      </c>
      <c r="E137" s="83" t="s">
        <v>1068</v>
      </c>
      <c r="F137" s="74" t="s">
        <v>1265</v>
      </c>
      <c r="G137" s="72" t="str">
        <f t="shared" si="2"/>
        <v>ม2เด็กชาย</v>
      </c>
      <c r="H137" s="62" t="str">
        <f>IF(AND(E137=H$1),LOOKUP(9.99999999999999E+307,H$2:$H136)+1,"")</f>
        <v/>
      </c>
    </row>
    <row r="138" spans="1:8" ht="15.75">
      <c r="A138" s="92"/>
      <c r="B138" s="93"/>
      <c r="C138" s="92"/>
      <c r="D138" s="92"/>
      <c r="E138" s="92"/>
      <c r="F138" s="92"/>
      <c r="G138" s="72" t="str">
        <f t="shared" si="2"/>
        <v/>
      </c>
      <c r="H138" s="62" t="str">
        <f>IF(AND(E138=H$1),LOOKUP(9.99999999999999E+307,H$2:$H137)+1,"")</f>
        <v/>
      </c>
    </row>
    <row r="139" spans="1:8" ht="15.75">
      <c r="A139" s="92"/>
      <c r="B139" s="93"/>
      <c r="C139" s="92"/>
      <c r="D139" s="92"/>
      <c r="E139" s="92"/>
      <c r="F139" s="92"/>
      <c r="G139" s="72" t="str">
        <f t="shared" si="2"/>
        <v/>
      </c>
      <c r="H139" s="62" t="str">
        <f>IF(AND(E139=H$1),LOOKUP(9.99999999999999E+307,H$2:$H138)+1,"")</f>
        <v/>
      </c>
    </row>
    <row r="140" spans="1:8" ht="15.75">
      <c r="A140" s="92"/>
      <c r="B140" s="93"/>
      <c r="C140" s="92"/>
      <c r="D140" s="92"/>
      <c r="E140" s="92"/>
      <c r="F140" s="92"/>
      <c r="G140" s="72" t="str">
        <f t="shared" si="2"/>
        <v/>
      </c>
      <c r="H140" s="62" t="str">
        <f>IF(AND(E140=H$1),LOOKUP(9.99999999999999E+307,H$2:$H139)+1,"")</f>
        <v/>
      </c>
    </row>
    <row r="141" spans="1:8" ht="15.75">
      <c r="A141" s="92"/>
      <c r="B141" s="93"/>
      <c r="C141" s="92"/>
      <c r="D141" s="92"/>
      <c r="E141" s="92"/>
      <c r="F141" s="92"/>
      <c r="G141" s="72" t="str">
        <f t="shared" si="2"/>
        <v/>
      </c>
      <c r="H141" s="62" t="str">
        <f>IF(AND(E141=H$1),LOOKUP(9.99999999999999E+307,H$2:$H140)+1,"")</f>
        <v/>
      </c>
    </row>
    <row r="142" spans="1:8" ht="15.75">
      <c r="A142" s="92"/>
      <c r="B142" s="93"/>
      <c r="C142" s="92"/>
      <c r="D142" s="92"/>
      <c r="E142" s="92"/>
      <c r="F142" s="92"/>
      <c r="G142" s="72" t="str">
        <f t="shared" si="2"/>
        <v/>
      </c>
      <c r="H142" s="62" t="str">
        <f>IF(AND(E142=H$1),LOOKUP(9.99999999999999E+307,H$2:$H141)+1,"")</f>
        <v/>
      </c>
    </row>
    <row r="143" spans="1:8" ht="15.75">
      <c r="A143" s="92"/>
      <c r="B143" s="93"/>
      <c r="C143" s="92"/>
      <c r="D143" s="92"/>
      <c r="E143" s="92"/>
      <c r="F143" s="92"/>
      <c r="G143" s="72" t="str">
        <f t="shared" si="2"/>
        <v/>
      </c>
      <c r="H143" s="62" t="str">
        <f>IF(AND(E143=H$1),LOOKUP(9.99999999999999E+307,H$2:$H142)+1,"")</f>
        <v/>
      </c>
    </row>
    <row r="144" spans="1:8" ht="15.75">
      <c r="A144" s="92"/>
      <c r="B144" s="93"/>
      <c r="C144" s="92"/>
      <c r="D144" s="92"/>
      <c r="E144" s="92"/>
      <c r="F144" s="92"/>
      <c r="G144" s="72" t="str">
        <f t="shared" si="2"/>
        <v/>
      </c>
      <c r="H144" s="62" t="str">
        <f>IF(AND(E144=H$1),LOOKUP(9.99999999999999E+307,H$2:$H143)+1,"")</f>
        <v/>
      </c>
    </row>
    <row r="145" spans="1:8" ht="15.75">
      <c r="A145" s="92"/>
      <c r="B145" s="93"/>
      <c r="C145" s="92"/>
      <c r="D145" s="92"/>
      <c r="E145" s="92"/>
      <c r="F145" s="92"/>
      <c r="G145" s="72" t="str">
        <f t="shared" si="2"/>
        <v/>
      </c>
      <c r="H145" s="62" t="str">
        <f>IF(AND(E145=H$1),LOOKUP(9.99999999999999E+307,H$2:$H144)+1,"")</f>
        <v/>
      </c>
    </row>
    <row r="146" spans="1:8" ht="15.75">
      <c r="A146" s="92"/>
      <c r="B146" s="93"/>
      <c r="C146" s="92"/>
      <c r="D146" s="92"/>
      <c r="E146" s="92"/>
      <c r="F146" s="92"/>
      <c r="G146" s="72" t="str">
        <f t="shared" si="2"/>
        <v/>
      </c>
      <c r="H146" s="62" t="str">
        <f>IF(AND(E146=H$1),LOOKUP(9.99999999999999E+307,H$2:$H145)+1,"")</f>
        <v/>
      </c>
    </row>
    <row r="147" spans="1:8" ht="15.75">
      <c r="A147" s="92"/>
      <c r="B147" s="93"/>
      <c r="C147" s="92"/>
      <c r="D147" s="92"/>
      <c r="E147" s="92"/>
      <c r="F147" s="92"/>
      <c r="G147" s="72" t="str">
        <f t="shared" si="2"/>
        <v/>
      </c>
      <c r="H147" s="62" t="str">
        <f>IF(AND(E147=H$1),LOOKUP(9.99999999999999E+307,H$2:$H146)+1,"")</f>
        <v/>
      </c>
    </row>
    <row r="148" spans="1:8" ht="15.75">
      <c r="A148" s="92"/>
      <c r="B148" s="93"/>
      <c r="C148" s="92"/>
      <c r="D148" s="92"/>
      <c r="E148" s="92"/>
      <c r="F148" s="92"/>
      <c r="G148" s="72" t="str">
        <f t="shared" si="2"/>
        <v/>
      </c>
      <c r="H148" s="62" t="str">
        <f>IF(AND(E148=H$1),LOOKUP(9.99999999999999E+307,H$2:$H147)+1,"")</f>
        <v/>
      </c>
    </row>
    <row r="149" spans="1:8" ht="15.75">
      <c r="A149" s="92"/>
      <c r="B149" s="93"/>
      <c r="C149" s="92"/>
      <c r="D149" s="92"/>
      <c r="E149" s="92"/>
      <c r="F149" s="92"/>
      <c r="G149" s="72" t="str">
        <f t="shared" si="2"/>
        <v/>
      </c>
      <c r="H149" s="62" t="str">
        <f>IF(AND(E149=H$1),LOOKUP(9.99999999999999E+307,H$2:$H148)+1,"")</f>
        <v/>
      </c>
    </row>
    <row r="150" spans="1:8" ht="15.75">
      <c r="A150" s="92"/>
      <c r="B150" s="93"/>
      <c r="C150" s="92"/>
      <c r="D150" s="92"/>
      <c r="E150" s="92"/>
      <c r="F150" s="92"/>
      <c r="G150" s="72" t="str">
        <f t="shared" si="2"/>
        <v/>
      </c>
      <c r="H150" s="62" t="str">
        <f>IF(AND(E150=H$1),LOOKUP(9.99999999999999E+307,H$2:$H149)+1,"")</f>
        <v/>
      </c>
    </row>
    <row r="151" spans="1:8" ht="15.75">
      <c r="A151" s="92"/>
      <c r="B151" s="93"/>
      <c r="C151" s="92"/>
      <c r="D151" s="92"/>
      <c r="E151" s="92"/>
      <c r="F151" s="92"/>
      <c r="G151" s="72" t="str">
        <f t="shared" si="2"/>
        <v/>
      </c>
      <c r="H151" s="62" t="str">
        <f>IF(AND(E151=H$1),LOOKUP(9.99999999999999E+307,H$2:$H150)+1,"")</f>
        <v/>
      </c>
    </row>
    <row r="152" spans="1:8" ht="15.75">
      <c r="A152" s="92"/>
      <c r="B152" s="93"/>
      <c r="C152" s="92"/>
      <c r="D152" s="92"/>
      <c r="E152" s="92"/>
      <c r="F152" s="92"/>
      <c r="G152" s="72" t="str">
        <f t="shared" si="2"/>
        <v/>
      </c>
      <c r="H152" s="62" t="str">
        <f>IF(AND(E152=H$1),LOOKUP(9.99999999999999E+307,H$2:$H151)+1,"")</f>
        <v/>
      </c>
    </row>
    <row r="153" spans="1:8" ht="15.75">
      <c r="A153" s="92"/>
      <c r="B153" s="93"/>
      <c r="C153" s="92"/>
      <c r="D153" s="92"/>
      <c r="E153" s="92"/>
      <c r="F153" s="92"/>
      <c r="G153" s="72" t="str">
        <f t="shared" si="2"/>
        <v/>
      </c>
      <c r="H153" s="62" t="str">
        <f>IF(AND(E153=H$1),LOOKUP(9.99999999999999E+307,H$2:$H152)+1,"")</f>
        <v/>
      </c>
    </row>
    <row r="154" spans="1:8" ht="15.75">
      <c r="A154" s="92"/>
      <c r="B154" s="93"/>
      <c r="C154" s="92"/>
      <c r="D154" s="92"/>
      <c r="E154" s="92"/>
      <c r="F154" s="92"/>
      <c r="G154" s="72" t="str">
        <f t="shared" si="2"/>
        <v/>
      </c>
      <c r="H154" s="62" t="str">
        <f>IF(AND(E154=H$1),LOOKUP(9.99999999999999E+307,H$2:$H153)+1,"")</f>
        <v/>
      </c>
    </row>
    <row r="155" spans="1:8" ht="15.75">
      <c r="A155" s="92"/>
      <c r="B155" s="93"/>
      <c r="C155" s="92"/>
      <c r="D155" s="92"/>
      <c r="E155" s="92"/>
      <c r="F155" s="92"/>
      <c r="G155" s="72" t="str">
        <f t="shared" si="2"/>
        <v/>
      </c>
      <c r="H155" s="62" t="str">
        <f>IF(AND(E155=H$1),LOOKUP(9.99999999999999E+307,H$2:$H154)+1,"")</f>
        <v/>
      </c>
    </row>
    <row r="156" spans="1:8" ht="15.75">
      <c r="A156" s="92"/>
      <c r="B156" s="93"/>
      <c r="C156" s="92"/>
      <c r="D156" s="92"/>
      <c r="E156" s="92"/>
      <c r="F156" s="92"/>
      <c r="G156" s="72" t="str">
        <f t="shared" si="2"/>
        <v/>
      </c>
      <c r="H156" s="62" t="str">
        <f>IF(AND(E156=H$1),LOOKUP(9.99999999999999E+307,H$2:$H155)+1,"")</f>
        <v/>
      </c>
    </row>
    <row r="157" spans="1:8" ht="15.75">
      <c r="A157" s="92"/>
      <c r="B157" s="93"/>
      <c r="C157" s="92"/>
      <c r="D157" s="92"/>
      <c r="E157" s="92"/>
      <c r="F157" s="92"/>
      <c r="G157" s="72" t="str">
        <f t="shared" si="2"/>
        <v/>
      </c>
      <c r="H157" s="62" t="str">
        <f>IF(AND(E157=H$1),LOOKUP(9.99999999999999E+307,H$2:$H156)+1,"")</f>
        <v/>
      </c>
    </row>
    <row r="158" spans="1:8" ht="15.75">
      <c r="A158" s="92"/>
      <c r="B158" s="93"/>
      <c r="C158" s="92"/>
      <c r="D158" s="92"/>
      <c r="E158" s="92"/>
      <c r="F158" s="92"/>
      <c r="G158" s="72" t="str">
        <f t="shared" si="2"/>
        <v/>
      </c>
      <c r="H158" s="62" t="str">
        <f>IF(AND(E158=H$1),LOOKUP(9.99999999999999E+307,H$2:$H157)+1,"")</f>
        <v/>
      </c>
    </row>
    <row r="159" spans="1:8" ht="15.75">
      <c r="A159" s="92"/>
      <c r="B159" s="93"/>
      <c r="C159" s="92"/>
      <c r="D159" s="92"/>
      <c r="E159" s="92"/>
      <c r="F159" s="92"/>
      <c r="G159" s="72" t="str">
        <f t="shared" si="2"/>
        <v/>
      </c>
      <c r="H159" s="62" t="str">
        <f>IF(AND(E159=H$1),LOOKUP(9.99999999999999E+307,H$2:$H158)+1,"")</f>
        <v/>
      </c>
    </row>
    <row r="160" spans="1:8" ht="15.75">
      <c r="A160" s="92"/>
      <c r="B160" s="93"/>
      <c r="C160" s="92"/>
      <c r="D160" s="92"/>
      <c r="E160" s="92"/>
      <c r="F160" s="92"/>
      <c r="G160" s="72" t="str">
        <f t="shared" si="2"/>
        <v/>
      </c>
      <c r="H160" s="62" t="str">
        <f>IF(AND(E160=H$1),LOOKUP(9.99999999999999E+307,H$2:$H159)+1,"")</f>
        <v/>
      </c>
    </row>
    <row r="161" spans="1:8" ht="15.75">
      <c r="A161" s="92"/>
      <c r="B161" s="93"/>
      <c r="C161" s="92"/>
      <c r="D161" s="92"/>
      <c r="E161" s="92"/>
      <c r="F161" s="92"/>
      <c r="G161" s="72" t="str">
        <f t="shared" si="2"/>
        <v/>
      </c>
      <c r="H161" s="62" t="str">
        <f>IF(AND(E161=H$1),LOOKUP(9.99999999999999E+307,H$2:$H160)+1,"")</f>
        <v/>
      </c>
    </row>
    <row r="162" spans="1:8" ht="15.75">
      <c r="A162" s="92"/>
      <c r="B162" s="93"/>
      <c r="C162" s="92"/>
      <c r="D162" s="92"/>
      <c r="E162" s="92"/>
      <c r="F162" s="92"/>
      <c r="G162" s="72" t="str">
        <f t="shared" si="2"/>
        <v/>
      </c>
      <c r="H162" s="62" t="str">
        <f>IF(AND(E162=H$1),LOOKUP(9.99999999999999E+307,H$2:$H161)+1,"")</f>
        <v/>
      </c>
    </row>
    <row r="163" spans="1:8" ht="15.75">
      <c r="A163" s="92"/>
      <c r="B163" s="93"/>
      <c r="C163" s="92"/>
      <c r="D163" s="92"/>
      <c r="E163" s="92"/>
      <c r="F163" s="92"/>
      <c r="G163" s="72" t="str">
        <f t="shared" si="2"/>
        <v/>
      </c>
      <c r="H163" s="62" t="str">
        <f>IF(AND(E163=H$1),LOOKUP(9.99999999999999E+307,H$2:$H162)+1,"")</f>
        <v/>
      </c>
    </row>
    <row r="164" spans="1:8" ht="15.75">
      <c r="A164" s="92"/>
      <c r="B164" s="93"/>
      <c r="C164" s="92"/>
      <c r="D164" s="92"/>
      <c r="E164" s="92"/>
      <c r="F164" s="92"/>
      <c r="G164" s="72" t="str">
        <f t="shared" si="2"/>
        <v/>
      </c>
      <c r="H164" s="62" t="str">
        <f>IF(AND(E164=H$1),LOOKUP(9.99999999999999E+307,H$2:$H163)+1,"")</f>
        <v/>
      </c>
    </row>
    <row r="165" spans="1:8" ht="15.75">
      <c r="A165" s="92"/>
      <c r="B165" s="93"/>
      <c r="C165" s="92"/>
      <c r="D165" s="92"/>
      <c r="E165" s="92"/>
      <c r="F165" s="92"/>
      <c r="G165" s="72" t="str">
        <f t="shared" si="2"/>
        <v/>
      </c>
      <c r="H165" s="62" t="str">
        <f>IF(AND(E165=H$1),LOOKUP(9.99999999999999E+307,H$2:$H164)+1,"")</f>
        <v/>
      </c>
    </row>
    <row r="166" spans="1:8" ht="15.75">
      <c r="A166" s="92"/>
      <c r="B166" s="93"/>
      <c r="C166" s="92"/>
      <c r="D166" s="92"/>
      <c r="E166" s="92"/>
      <c r="F166" s="92"/>
      <c r="G166" s="72" t="str">
        <f t="shared" si="2"/>
        <v/>
      </c>
      <c r="H166" s="62" t="str">
        <f>IF(AND(E166=H$1),LOOKUP(9.99999999999999E+307,H$2:$H165)+1,"")</f>
        <v/>
      </c>
    </row>
    <row r="167" spans="1:8" ht="15.75">
      <c r="A167" s="92"/>
      <c r="B167" s="93"/>
      <c r="C167" s="92"/>
      <c r="D167" s="92"/>
      <c r="E167" s="92"/>
      <c r="F167" s="92"/>
      <c r="G167" s="72" t="str">
        <f t="shared" si="2"/>
        <v/>
      </c>
      <c r="H167" s="62" t="str">
        <f>IF(AND(E167=H$1),LOOKUP(9.99999999999999E+307,H$2:$H166)+1,"")</f>
        <v/>
      </c>
    </row>
    <row r="168" spans="1:8" ht="15.75">
      <c r="A168" s="92"/>
      <c r="B168" s="93"/>
      <c r="C168" s="92"/>
      <c r="D168" s="92"/>
      <c r="E168" s="92"/>
      <c r="F168" s="92"/>
      <c r="G168" s="72" t="str">
        <f t="shared" si="2"/>
        <v/>
      </c>
      <c r="H168" s="62" t="str">
        <f>IF(AND(E168=H$1),LOOKUP(9.99999999999999E+307,H$2:$H167)+1,"")</f>
        <v/>
      </c>
    </row>
    <row r="169" spans="1:8" ht="15.75">
      <c r="A169" s="92"/>
      <c r="B169" s="93"/>
      <c r="C169" s="92"/>
      <c r="D169" s="92"/>
      <c r="E169" s="92"/>
      <c r="F169" s="92"/>
      <c r="G169" s="72" t="str">
        <f t="shared" si="2"/>
        <v/>
      </c>
      <c r="H169" s="62" t="str">
        <f>IF(AND(E169=H$1),LOOKUP(9.99999999999999E+307,H$2:$H168)+1,"")</f>
        <v/>
      </c>
    </row>
    <row r="170" spans="1:8" ht="15.75">
      <c r="A170" s="92"/>
      <c r="B170" s="93"/>
      <c r="C170" s="92"/>
      <c r="D170" s="92"/>
      <c r="E170" s="92"/>
      <c r="F170" s="92"/>
      <c r="G170" s="72" t="str">
        <f t="shared" si="2"/>
        <v/>
      </c>
      <c r="H170" s="62" t="str">
        <f>IF(AND(E170=H$1),LOOKUP(9.99999999999999E+307,H$2:$H169)+1,"")</f>
        <v/>
      </c>
    </row>
    <row r="171" spans="1:8" ht="15.75">
      <c r="A171" s="92"/>
      <c r="B171" s="93"/>
      <c r="C171" s="92"/>
      <c r="D171" s="92"/>
      <c r="E171" s="92"/>
      <c r="F171" s="92"/>
      <c r="G171" s="72" t="str">
        <f t="shared" si="2"/>
        <v/>
      </c>
      <c r="H171" s="62" t="str">
        <f>IF(AND(E171=H$1),LOOKUP(9.99999999999999E+307,H$2:$H170)+1,"")</f>
        <v/>
      </c>
    </row>
    <row r="172" spans="1:8" ht="15.75">
      <c r="A172" s="92"/>
      <c r="B172" s="93"/>
      <c r="C172" s="92"/>
      <c r="D172" s="92"/>
      <c r="E172" s="92"/>
      <c r="F172" s="92"/>
      <c r="G172" s="72" t="str">
        <f t="shared" si="2"/>
        <v/>
      </c>
      <c r="H172" s="62" t="str">
        <f>IF(AND(E172=H$1),LOOKUP(9.99999999999999E+307,H$2:$H171)+1,"")</f>
        <v/>
      </c>
    </row>
    <row r="173" spans="1:8" ht="15.75">
      <c r="A173" s="92"/>
      <c r="B173" s="93"/>
      <c r="C173" s="92"/>
      <c r="D173" s="92"/>
      <c r="E173" s="92"/>
      <c r="F173" s="92"/>
      <c r="G173" s="72" t="str">
        <f t="shared" si="2"/>
        <v/>
      </c>
      <c r="H173" s="62" t="str">
        <f>IF(AND(E173=H$1),LOOKUP(9.99999999999999E+307,H$2:$H172)+1,"")</f>
        <v/>
      </c>
    </row>
    <row r="174" spans="1:8" ht="15.75">
      <c r="A174" s="92"/>
      <c r="B174" s="93"/>
      <c r="C174" s="92"/>
      <c r="D174" s="92"/>
      <c r="E174" s="92"/>
      <c r="F174" s="92"/>
      <c r="G174" s="72" t="str">
        <f t="shared" si="2"/>
        <v/>
      </c>
      <c r="H174" s="62" t="str">
        <f>IF(AND(E174=H$1),LOOKUP(9.99999999999999E+307,H$2:$H173)+1,"")</f>
        <v/>
      </c>
    </row>
    <row r="175" spans="1:8" ht="15.75">
      <c r="A175" s="92"/>
      <c r="B175" s="93"/>
      <c r="C175" s="92"/>
      <c r="D175" s="92"/>
      <c r="E175" s="92"/>
      <c r="F175" s="92"/>
      <c r="G175" s="72" t="str">
        <f t="shared" si="2"/>
        <v/>
      </c>
      <c r="H175" s="62" t="str">
        <f>IF(AND(E175=H$1),LOOKUP(9.99999999999999E+307,H$2:$H174)+1,"")</f>
        <v/>
      </c>
    </row>
    <row r="176" spans="1:8" ht="15.75">
      <c r="A176" s="92"/>
      <c r="B176" s="93"/>
      <c r="C176" s="92"/>
      <c r="D176" s="92"/>
      <c r="E176" s="92"/>
      <c r="F176" s="92"/>
      <c r="G176" s="72" t="str">
        <f t="shared" si="2"/>
        <v/>
      </c>
      <c r="H176" s="62" t="str">
        <f>IF(AND(E176=H$1),LOOKUP(9.99999999999999E+307,H$2:$H175)+1,"")</f>
        <v/>
      </c>
    </row>
    <row r="177" spans="1:8" ht="15.75">
      <c r="A177" s="92"/>
      <c r="B177" s="93"/>
      <c r="C177" s="92"/>
      <c r="D177" s="92"/>
      <c r="E177" s="92"/>
      <c r="F177" s="92"/>
      <c r="G177" s="72" t="str">
        <f t="shared" si="2"/>
        <v/>
      </c>
      <c r="H177" s="62" t="str">
        <f>IF(AND(E177=H$1),LOOKUP(9.99999999999999E+307,H$2:$H176)+1,"")</f>
        <v/>
      </c>
    </row>
    <row r="178" spans="1:8" ht="15.75">
      <c r="A178" s="92"/>
      <c r="B178" s="93"/>
      <c r="C178" s="92"/>
      <c r="D178" s="92"/>
      <c r="E178" s="92"/>
      <c r="F178" s="92"/>
      <c r="G178" s="72" t="str">
        <f t="shared" si="2"/>
        <v/>
      </c>
      <c r="H178" s="62" t="str">
        <f>IF(AND(E178=H$1),LOOKUP(9.99999999999999E+307,H$2:$H177)+1,"")</f>
        <v/>
      </c>
    </row>
    <row r="179" spans="1:8" ht="15.75">
      <c r="A179" s="92"/>
      <c r="B179" s="93"/>
      <c r="C179" s="92"/>
      <c r="D179" s="92"/>
      <c r="E179" s="92"/>
      <c r="F179" s="92"/>
      <c r="G179" s="72" t="str">
        <f t="shared" si="2"/>
        <v/>
      </c>
      <c r="H179" s="62" t="str">
        <f>IF(AND(E179=H$1),LOOKUP(9.99999999999999E+307,H$2:$H178)+1,"")</f>
        <v/>
      </c>
    </row>
    <row r="180" spans="1:8" ht="15.75">
      <c r="A180" s="92"/>
      <c r="B180" s="93"/>
      <c r="C180" s="92"/>
      <c r="D180" s="92"/>
      <c r="E180" s="92"/>
      <c r="F180" s="92"/>
      <c r="G180" s="72" t="str">
        <f t="shared" si="2"/>
        <v/>
      </c>
      <c r="H180" s="62" t="str">
        <f>IF(AND(E180=H$1),LOOKUP(9.99999999999999E+307,H$2:$H179)+1,"")</f>
        <v/>
      </c>
    </row>
    <row r="181" spans="1:8" ht="15.75">
      <c r="A181" s="92"/>
      <c r="B181" s="93"/>
      <c r="C181" s="92"/>
      <c r="D181" s="92"/>
      <c r="E181" s="92"/>
      <c r="F181" s="92"/>
      <c r="G181" s="72" t="str">
        <f t="shared" si="2"/>
        <v/>
      </c>
      <c r="H181" s="62" t="str">
        <f>IF(AND(E181=H$1),LOOKUP(9.99999999999999E+307,H$2:$H180)+1,"")</f>
        <v/>
      </c>
    </row>
    <row r="182" spans="1:8" ht="15.75">
      <c r="A182" s="92"/>
      <c r="B182" s="93"/>
      <c r="C182" s="92"/>
      <c r="D182" s="92"/>
      <c r="E182" s="92"/>
      <c r="F182" s="92"/>
      <c r="G182" s="72" t="str">
        <f t="shared" si="2"/>
        <v/>
      </c>
      <c r="H182" s="62" t="str">
        <f>IF(AND(E182=H$1),LOOKUP(9.99999999999999E+307,H$2:$H181)+1,"")</f>
        <v/>
      </c>
    </row>
    <row r="183" spans="1:8" ht="15.75">
      <c r="A183" s="92"/>
      <c r="B183" s="93"/>
      <c r="C183" s="92"/>
      <c r="D183" s="92"/>
      <c r="E183" s="92"/>
      <c r="F183" s="92"/>
      <c r="G183" s="72" t="str">
        <f t="shared" si="2"/>
        <v/>
      </c>
      <c r="H183" s="62" t="str">
        <f>IF(AND(E183=H$1),LOOKUP(9.99999999999999E+307,H$2:$H182)+1,"")</f>
        <v/>
      </c>
    </row>
    <row r="184" spans="1:8">
      <c r="A184" s="92"/>
      <c r="B184" s="93"/>
      <c r="C184" s="92"/>
      <c r="D184" s="92"/>
      <c r="E184" s="92"/>
      <c r="F184" s="92"/>
      <c r="H184" s="63"/>
    </row>
    <row r="185" spans="1:8">
      <c r="A185" s="92"/>
      <c r="B185" s="93"/>
      <c r="C185" s="92"/>
      <c r="D185" s="92"/>
      <c r="E185" s="92"/>
      <c r="F185" s="92"/>
      <c r="H185" s="63"/>
    </row>
    <row r="186" spans="1:8">
      <c r="A186" s="92"/>
      <c r="B186" s="93"/>
      <c r="C186" s="92"/>
      <c r="D186" s="92"/>
      <c r="E186" s="92"/>
      <c r="F186" s="92"/>
      <c r="H186" s="63"/>
    </row>
    <row r="187" spans="1:8">
      <c r="A187" s="92"/>
      <c r="B187" s="93"/>
      <c r="C187" s="92"/>
      <c r="D187" s="92"/>
      <c r="E187" s="92"/>
      <c r="F187" s="92"/>
      <c r="H187" s="63"/>
    </row>
    <row r="188" spans="1:8">
      <c r="A188" s="92"/>
      <c r="B188" s="93"/>
      <c r="C188" s="92"/>
      <c r="D188" s="92"/>
      <c r="E188" s="92"/>
      <c r="F188" s="92"/>
      <c r="H188" s="63"/>
    </row>
    <row r="189" spans="1:8">
      <c r="A189" s="92"/>
      <c r="B189" s="93"/>
      <c r="C189" s="92"/>
      <c r="D189" s="92"/>
      <c r="E189" s="92"/>
      <c r="F189" s="92"/>
      <c r="H189" s="63"/>
    </row>
    <row r="190" spans="1:8">
      <c r="A190" s="92"/>
      <c r="B190" s="93"/>
      <c r="C190" s="92"/>
      <c r="D190" s="92"/>
      <c r="E190" s="92"/>
      <c r="F190" s="92"/>
      <c r="H190" s="63"/>
    </row>
    <row r="191" spans="1:8">
      <c r="A191" s="92"/>
      <c r="B191" s="93"/>
      <c r="C191" s="92"/>
      <c r="D191" s="92"/>
      <c r="E191" s="92"/>
      <c r="F191" s="92"/>
      <c r="H191" s="63"/>
    </row>
    <row r="192" spans="1:8">
      <c r="A192" s="92"/>
      <c r="B192" s="93"/>
      <c r="C192" s="92"/>
      <c r="D192" s="92"/>
      <c r="E192" s="92"/>
      <c r="F192" s="92"/>
      <c r="H192" s="63"/>
    </row>
    <row r="193" spans="8:8">
      <c r="H193" s="63"/>
    </row>
    <row r="194" spans="8:8">
      <c r="H194" s="63"/>
    </row>
    <row r="195" spans="8:8">
      <c r="H195" s="63"/>
    </row>
    <row r="196" spans="8:8">
      <c r="H196" s="63"/>
    </row>
    <row r="197" spans="8:8">
      <c r="H197" s="63"/>
    </row>
    <row r="198" spans="8:8">
      <c r="H198" s="63"/>
    </row>
    <row r="199" spans="8:8">
      <c r="H199" s="63"/>
    </row>
    <row r="200" spans="8:8">
      <c r="H200" s="63"/>
    </row>
    <row r="201" spans="8:8">
      <c r="H201" s="63"/>
    </row>
    <row r="202" spans="8:8">
      <c r="H202" s="63"/>
    </row>
    <row r="203" spans="8:8">
      <c r="H203" s="63"/>
    </row>
    <row r="204" spans="8:8">
      <c r="H204" s="63"/>
    </row>
    <row r="205" spans="8:8">
      <c r="H205" s="63"/>
    </row>
    <row r="206" spans="8:8">
      <c r="H206" s="63"/>
    </row>
    <row r="207" spans="8:8">
      <c r="H207" s="63"/>
    </row>
    <row r="208" spans="8:8">
      <c r="H208" s="63"/>
    </row>
    <row r="209" spans="8:8">
      <c r="H209" s="63"/>
    </row>
    <row r="210" spans="8:8">
      <c r="H210" s="63"/>
    </row>
    <row r="211" spans="8:8">
      <c r="H211" s="63"/>
    </row>
    <row r="212" spans="8:8">
      <c r="H212" s="63"/>
    </row>
    <row r="213" spans="8:8">
      <c r="H213" s="63"/>
    </row>
    <row r="214" spans="8:8">
      <c r="H214" s="63"/>
    </row>
    <row r="215" spans="8:8">
      <c r="H215" s="63"/>
    </row>
    <row r="216" spans="8:8">
      <c r="H216" s="63"/>
    </row>
    <row r="217" spans="8:8">
      <c r="H217" s="63"/>
    </row>
    <row r="218" spans="8:8">
      <c r="H218" s="63"/>
    </row>
    <row r="219" spans="8:8">
      <c r="H219" s="63"/>
    </row>
    <row r="220" spans="8:8">
      <c r="H220" s="63"/>
    </row>
    <row r="221" spans="8:8">
      <c r="H221" s="63"/>
    </row>
    <row r="222" spans="8:8">
      <c r="H222" s="63"/>
    </row>
    <row r="223" spans="8:8">
      <c r="H223" s="63"/>
    </row>
    <row r="224" spans="8:8">
      <c r="H224" s="63"/>
    </row>
    <row r="225" spans="8:8">
      <c r="H225" s="63"/>
    </row>
    <row r="226" spans="8:8">
      <c r="H226" s="63"/>
    </row>
    <row r="227" spans="8:8">
      <c r="H227" s="63"/>
    </row>
    <row r="228" spans="8:8">
      <c r="H228" s="63"/>
    </row>
    <row r="229" spans="8:8">
      <c r="H229" s="63"/>
    </row>
    <row r="230" spans="8:8">
      <c r="H230" s="63"/>
    </row>
    <row r="231" spans="8:8">
      <c r="H231" s="63"/>
    </row>
    <row r="232" spans="8:8">
      <c r="H232" s="63"/>
    </row>
    <row r="233" spans="8:8">
      <c r="H233" s="63"/>
    </row>
    <row r="234" spans="8:8">
      <c r="H234" s="63"/>
    </row>
    <row r="235" spans="8:8">
      <c r="H235" s="63"/>
    </row>
    <row r="236" spans="8:8">
      <c r="H236" s="63"/>
    </row>
    <row r="237" spans="8:8">
      <c r="H237" s="63"/>
    </row>
    <row r="238" spans="8:8">
      <c r="H238" s="63"/>
    </row>
    <row r="239" spans="8:8">
      <c r="H239" s="63"/>
    </row>
    <row r="240" spans="8:8">
      <c r="H240" s="63"/>
    </row>
    <row r="241" spans="8:8">
      <c r="H241" s="63"/>
    </row>
    <row r="242" spans="8:8">
      <c r="H242" s="63"/>
    </row>
    <row r="243" spans="8:8">
      <c r="H243" s="63"/>
    </row>
    <row r="244" spans="8:8">
      <c r="H244" s="63"/>
    </row>
    <row r="245" spans="8:8">
      <c r="H245" s="63"/>
    </row>
    <row r="246" spans="8:8">
      <c r="H246" s="63"/>
    </row>
    <row r="247" spans="8:8">
      <c r="H247" s="63"/>
    </row>
    <row r="248" spans="8:8">
      <c r="H248" s="63"/>
    </row>
    <row r="249" spans="8:8">
      <c r="H249" s="63"/>
    </row>
    <row r="250" spans="8:8">
      <c r="H250" s="63"/>
    </row>
    <row r="251" spans="8:8">
      <c r="H251" s="63"/>
    </row>
    <row r="252" spans="8:8">
      <c r="H252" s="63"/>
    </row>
    <row r="253" spans="8:8">
      <c r="H253" s="63"/>
    </row>
    <row r="254" spans="8:8">
      <c r="H254" s="63"/>
    </row>
    <row r="255" spans="8:8">
      <c r="H255" s="63"/>
    </row>
    <row r="256" spans="8:8">
      <c r="H256" s="63"/>
    </row>
    <row r="257" spans="8:8">
      <c r="H257" s="63"/>
    </row>
    <row r="258" spans="8:8">
      <c r="H258" s="63"/>
    </row>
    <row r="259" spans="8:8">
      <c r="H259" s="63"/>
    </row>
    <row r="260" spans="8:8">
      <c r="H260" s="63"/>
    </row>
    <row r="261" spans="8:8">
      <c r="H261" s="63"/>
    </row>
    <row r="262" spans="8:8">
      <c r="H262" s="63"/>
    </row>
    <row r="263" spans="8:8">
      <c r="H263" s="63"/>
    </row>
    <row r="264" spans="8:8">
      <c r="H264" s="63"/>
    </row>
    <row r="265" spans="8:8">
      <c r="H265" s="63"/>
    </row>
    <row r="266" spans="8:8">
      <c r="H266" s="63"/>
    </row>
    <row r="267" spans="8:8">
      <c r="H267" s="63"/>
    </row>
    <row r="268" spans="8:8">
      <c r="H268" s="63"/>
    </row>
    <row r="269" spans="8:8">
      <c r="H269" s="63"/>
    </row>
    <row r="270" spans="8:8">
      <c r="H270" s="63"/>
    </row>
    <row r="271" spans="8:8">
      <c r="H271" s="63"/>
    </row>
    <row r="272" spans="8:8">
      <c r="H272" s="63"/>
    </row>
    <row r="273" spans="8:8">
      <c r="H273" s="63"/>
    </row>
    <row r="274" spans="8:8">
      <c r="H274" s="63"/>
    </row>
    <row r="275" spans="8:8">
      <c r="H275" s="63"/>
    </row>
    <row r="276" spans="8:8">
      <c r="H276" s="63"/>
    </row>
    <row r="277" spans="8:8">
      <c r="H277" s="63"/>
    </row>
    <row r="278" spans="8:8">
      <c r="H278" s="63"/>
    </row>
    <row r="279" spans="8:8">
      <c r="H279" s="63"/>
    </row>
    <row r="280" spans="8:8">
      <c r="H280" s="63"/>
    </row>
    <row r="281" spans="8:8">
      <c r="H281" s="63"/>
    </row>
    <row r="282" spans="8:8">
      <c r="H282" s="63"/>
    </row>
    <row r="283" spans="8:8">
      <c r="H283" s="63"/>
    </row>
    <row r="284" spans="8:8">
      <c r="H284" s="63"/>
    </row>
    <row r="285" spans="8:8">
      <c r="H285" s="63"/>
    </row>
    <row r="286" spans="8:8">
      <c r="H286" s="63"/>
    </row>
    <row r="287" spans="8:8">
      <c r="H287" s="63"/>
    </row>
    <row r="288" spans="8:8">
      <c r="H288" s="63"/>
    </row>
    <row r="289" spans="8:8">
      <c r="H289" s="63"/>
    </row>
    <row r="290" spans="8:8">
      <c r="H290" s="63"/>
    </row>
    <row r="291" spans="8:8">
      <c r="H291" s="63"/>
    </row>
    <row r="292" spans="8:8">
      <c r="H292" s="63"/>
    </row>
    <row r="293" spans="8:8">
      <c r="H293" s="63"/>
    </row>
    <row r="294" spans="8:8">
      <c r="H294" s="63"/>
    </row>
    <row r="295" spans="8:8">
      <c r="H295" s="63"/>
    </row>
    <row r="296" spans="8:8">
      <c r="H296" s="63"/>
    </row>
    <row r="297" spans="8:8">
      <c r="H297" s="63"/>
    </row>
    <row r="298" spans="8:8">
      <c r="H298" s="63"/>
    </row>
    <row r="299" spans="8:8">
      <c r="H299" s="63"/>
    </row>
    <row r="300" spans="8:8">
      <c r="H300" s="63"/>
    </row>
    <row r="301" spans="8:8">
      <c r="H301" s="63"/>
    </row>
    <row r="302" spans="8:8">
      <c r="H302" s="63"/>
    </row>
    <row r="303" spans="8:8">
      <c r="H303" s="63"/>
    </row>
    <row r="304" spans="8:8">
      <c r="H304" s="63"/>
    </row>
    <row r="305" spans="8:8">
      <c r="H305" s="63"/>
    </row>
    <row r="306" spans="8:8">
      <c r="H306" s="63"/>
    </row>
    <row r="307" spans="8:8">
      <c r="H307" s="63"/>
    </row>
    <row r="308" spans="8:8">
      <c r="H308" s="63"/>
    </row>
    <row r="309" spans="8:8">
      <c r="H309" s="63"/>
    </row>
    <row r="310" spans="8:8">
      <c r="H310" s="63"/>
    </row>
    <row r="311" spans="8:8">
      <c r="H311" s="63"/>
    </row>
    <row r="312" spans="8:8">
      <c r="H312" s="63"/>
    </row>
    <row r="313" spans="8:8">
      <c r="H313" s="63"/>
    </row>
    <row r="314" spans="8:8">
      <c r="H314" s="63"/>
    </row>
    <row r="315" spans="8:8">
      <c r="H315" s="63"/>
    </row>
    <row r="316" spans="8:8">
      <c r="H316" s="63"/>
    </row>
    <row r="317" spans="8:8">
      <c r="H317" s="63"/>
    </row>
    <row r="318" spans="8:8">
      <c r="H318" s="63"/>
    </row>
    <row r="319" spans="8:8">
      <c r="H319" s="63"/>
    </row>
    <row r="320" spans="8:8">
      <c r="H320" s="63"/>
    </row>
    <row r="321" spans="8:8">
      <c r="H321" s="63"/>
    </row>
    <row r="322" spans="8:8">
      <c r="H322" s="63"/>
    </row>
    <row r="323" spans="8:8">
      <c r="H323" s="63"/>
    </row>
    <row r="324" spans="8:8">
      <c r="H324" s="63"/>
    </row>
    <row r="325" spans="8:8">
      <c r="H325" s="63"/>
    </row>
    <row r="326" spans="8:8">
      <c r="H326" s="63"/>
    </row>
    <row r="327" spans="8:8">
      <c r="H327" s="63"/>
    </row>
    <row r="328" spans="8:8">
      <c r="H328" s="63"/>
    </row>
    <row r="329" spans="8:8">
      <c r="H329" s="63"/>
    </row>
    <row r="330" spans="8:8">
      <c r="H330" s="63"/>
    </row>
    <row r="331" spans="8:8">
      <c r="H331" s="63"/>
    </row>
    <row r="332" spans="8:8">
      <c r="H332" s="63"/>
    </row>
    <row r="333" spans="8:8">
      <c r="H333" s="63"/>
    </row>
    <row r="334" spans="8:8">
      <c r="H334" s="63"/>
    </row>
    <row r="335" spans="8:8">
      <c r="H335" s="63"/>
    </row>
    <row r="336" spans="8:8">
      <c r="H336" s="63"/>
    </row>
    <row r="337" spans="8:8">
      <c r="H337" s="63"/>
    </row>
    <row r="338" spans="8:8">
      <c r="H338" s="63"/>
    </row>
    <row r="339" spans="8:8">
      <c r="H339" s="63"/>
    </row>
    <row r="340" spans="8:8">
      <c r="H340" s="63"/>
    </row>
    <row r="341" spans="8:8">
      <c r="H341" s="63"/>
    </row>
    <row r="342" spans="8:8">
      <c r="H342" s="63"/>
    </row>
    <row r="343" spans="8:8">
      <c r="H343" s="63"/>
    </row>
    <row r="344" spans="8:8">
      <c r="H344" s="63"/>
    </row>
    <row r="345" spans="8:8">
      <c r="H345" s="63"/>
    </row>
    <row r="346" spans="8:8">
      <c r="H346" s="63"/>
    </row>
    <row r="347" spans="8:8">
      <c r="H347" s="63"/>
    </row>
    <row r="348" spans="8:8">
      <c r="H348" s="63"/>
    </row>
    <row r="349" spans="8:8">
      <c r="H349" s="63"/>
    </row>
    <row r="350" spans="8:8">
      <c r="H350" s="63"/>
    </row>
    <row r="351" spans="8:8">
      <c r="H351" s="63"/>
    </row>
    <row r="352" spans="8:8">
      <c r="H352" s="63"/>
    </row>
    <row r="353" spans="8:8">
      <c r="H353" s="63"/>
    </row>
    <row r="354" spans="8:8">
      <c r="H354" s="63"/>
    </row>
    <row r="355" spans="8:8">
      <c r="H355" s="63"/>
    </row>
    <row r="356" spans="8:8">
      <c r="H356" s="63"/>
    </row>
    <row r="357" spans="8:8">
      <c r="H357" s="63"/>
    </row>
    <row r="358" spans="8:8">
      <c r="H358" s="63"/>
    </row>
    <row r="359" spans="8:8">
      <c r="H359" s="63"/>
    </row>
    <row r="360" spans="8:8">
      <c r="H360" s="63"/>
    </row>
    <row r="361" spans="8:8">
      <c r="H361" s="63"/>
    </row>
    <row r="362" spans="8:8">
      <c r="H362" s="63"/>
    </row>
    <row r="363" spans="8:8">
      <c r="H363" s="63"/>
    </row>
    <row r="364" spans="8:8">
      <c r="H364" s="63"/>
    </row>
    <row r="365" spans="8:8">
      <c r="H365" s="63"/>
    </row>
    <row r="366" spans="8:8">
      <c r="H366" s="63"/>
    </row>
    <row r="367" spans="8:8">
      <c r="H367" s="63"/>
    </row>
    <row r="368" spans="8:8">
      <c r="H368" s="63"/>
    </row>
    <row r="369" spans="8:8">
      <c r="H369" s="63"/>
    </row>
    <row r="370" spans="8:8">
      <c r="H370" s="63"/>
    </row>
    <row r="371" spans="8:8">
      <c r="H371" s="63"/>
    </row>
    <row r="372" spans="8:8">
      <c r="H372" s="63"/>
    </row>
    <row r="373" spans="8:8">
      <c r="H373" s="63"/>
    </row>
    <row r="374" spans="8:8">
      <c r="H374" s="63"/>
    </row>
    <row r="375" spans="8:8">
      <c r="H375" s="63"/>
    </row>
    <row r="376" spans="8:8">
      <c r="H376" s="63"/>
    </row>
    <row r="377" spans="8:8">
      <c r="H377" s="63"/>
    </row>
    <row r="378" spans="8:8">
      <c r="H378" s="63"/>
    </row>
    <row r="379" spans="8:8">
      <c r="H379" s="63"/>
    </row>
    <row r="380" spans="8:8">
      <c r="H380" s="63"/>
    </row>
    <row r="381" spans="8:8">
      <c r="H381" s="63"/>
    </row>
    <row r="382" spans="8:8">
      <c r="H382" s="63"/>
    </row>
    <row r="383" spans="8:8">
      <c r="H383" s="63"/>
    </row>
    <row r="384" spans="8:8">
      <c r="H384" s="63"/>
    </row>
    <row r="385" spans="8:8">
      <c r="H385" s="63"/>
    </row>
    <row r="386" spans="8:8">
      <c r="H386" s="63"/>
    </row>
    <row r="387" spans="8:8">
      <c r="H387" s="63"/>
    </row>
    <row r="388" spans="8:8">
      <c r="H388" s="63"/>
    </row>
    <row r="389" spans="8:8">
      <c r="H389" s="63"/>
    </row>
    <row r="390" spans="8:8">
      <c r="H390" s="63"/>
    </row>
    <row r="391" spans="8:8">
      <c r="H391" s="63"/>
    </row>
    <row r="392" spans="8:8">
      <c r="H392" s="63"/>
    </row>
    <row r="393" spans="8:8">
      <c r="H393" s="63"/>
    </row>
    <row r="394" spans="8:8">
      <c r="H394" s="63"/>
    </row>
    <row r="395" spans="8:8">
      <c r="H395" s="63"/>
    </row>
    <row r="396" spans="8:8">
      <c r="H396" s="63"/>
    </row>
    <row r="397" spans="8:8">
      <c r="H397" s="63"/>
    </row>
    <row r="398" spans="8:8">
      <c r="H398" s="63"/>
    </row>
    <row r="399" spans="8:8">
      <c r="H399" s="63"/>
    </row>
    <row r="400" spans="8:8">
      <c r="H400" s="63"/>
    </row>
    <row r="401" spans="8:8">
      <c r="H401" s="63"/>
    </row>
    <row r="402" spans="8:8">
      <c r="H402" s="63"/>
    </row>
    <row r="403" spans="8:8">
      <c r="H403" s="63"/>
    </row>
    <row r="404" spans="8:8">
      <c r="H404" s="63"/>
    </row>
    <row r="405" spans="8:8">
      <c r="H405" s="63"/>
    </row>
    <row r="406" spans="8:8">
      <c r="H406" s="63"/>
    </row>
    <row r="407" spans="8:8">
      <c r="H407" s="63"/>
    </row>
    <row r="408" spans="8:8">
      <c r="H408" s="63"/>
    </row>
    <row r="409" spans="8:8">
      <c r="H409" s="63"/>
    </row>
    <row r="410" spans="8:8">
      <c r="H410" s="63"/>
    </row>
    <row r="411" spans="8:8">
      <c r="H411" s="63"/>
    </row>
    <row r="412" spans="8:8">
      <c r="H412" s="63"/>
    </row>
    <row r="413" spans="8:8">
      <c r="H413" s="63"/>
    </row>
    <row r="414" spans="8:8">
      <c r="H414" s="63"/>
    </row>
    <row r="415" spans="8:8">
      <c r="H415" s="63"/>
    </row>
    <row r="416" spans="8:8">
      <c r="H416" s="63"/>
    </row>
    <row r="417" spans="8:8">
      <c r="H417" s="63"/>
    </row>
    <row r="418" spans="8:8">
      <c r="H418" s="63"/>
    </row>
    <row r="419" spans="8:8">
      <c r="H419" s="63"/>
    </row>
    <row r="420" spans="8:8">
      <c r="H420" s="63"/>
    </row>
    <row r="421" spans="8:8">
      <c r="H421" s="63"/>
    </row>
    <row r="422" spans="8:8">
      <c r="H422" s="63"/>
    </row>
    <row r="423" spans="8:8">
      <c r="H423" s="63"/>
    </row>
    <row r="424" spans="8:8">
      <c r="H424" s="63"/>
    </row>
    <row r="425" spans="8:8">
      <c r="H425" s="63"/>
    </row>
    <row r="426" spans="8:8">
      <c r="H426" s="63"/>
    </row>
    <row r="427" spans="8:8">
      <c r="H427" s="63"/>
    </row>
    <row r="428" spans="8:8">
      <c r="H428" s="63"/>
    </row>
    <row r="429" spans="8:8">
      <c r="H429" s="63"/>
    </row>
    <row r="430" spans="8:8">
      <c r="H430" s="63"/>
    </row>
    <row r="431" spans="8:8">
      <c r="H431" s="63"/>
    </row>
    <row r="432" spans="8:8">
      <c r="H432" s="63"/>
    </row>
    <row r="433" spans="8:8">
      <c r="H433" s="63"/>
    </row>
    <row r="434" spans="8:8">
      <c r="H434" s="63"/>
    </row>
    <row r="435" spans="8:8">
      <c r="H435" s="63"/>
    </row>
    <row r="436" spans="8:8">
      <c r="H436" s="63"/>
    </row>
    <row r="437" spans="8:8">
      <c r="H437" s="63"/>
    </row>
    <row r="438" spans="8:8">
      <c r="H438" s="63"/>
    </row>
    <row r="439" spans="8:8">
      <c r="H439" s="63"/>
    </row>
    <row r="440" spans="8:8">
      <c r="H440" s="63"/>
    </row>
    <row r="441" spans="8:8">
      <c r="H441" s="63"/>
    </row>
    <row r="442" spans="8:8">
      <c r="H442" s="63"/>
    </row>
    <row r="443" spans="8:8">
      <c r="H443" s="63"/>
    </row>
    <row r="444" spans="8:8">
      <c r="H444" s="63"/>
    </row>
    <row r="445" spans="8:8">
      <c r="H445" s="63"/>
    </row>
    <row r="446" spans="8:8">
      <c r="H446" s="63"/>
    </row>
    <row r="447" spans="8:8">
      <c r="H447" s="63"/>
    </row>
    <row r="448" spans="8:8">
      <c r="H448" s="63"/>
    </row>
    <row r="449" spans="8:8">
      <c r="H449" s="63"/>
    </row>
    <row r="450" spans="8:8">
      <c r="H450" s="63"/>
    </row>
    <row r="451" spans="8:8">
      <c r="H451" s="63"/>
    </row>
    <row r="452" spans="8:8">
      <c r="H452" s="63"/>
    </row>
    <row r="453" spans="8:8">
      <c r="H453" s="63"/>
    </row>
    <row r="454" spans="8:8">
      <c r="H454" s="63"/>
    </row>
    <row r="455" spans="8:8">
      <c r="H455" s="63"/>
    </row>
    <row r="456" spans="8:8">
      <c r="H456" s="63"/>
    </row>
    <row r="457" spans="8:8">
      <c r="H457" s="63"/>
    </row>
    <row r="458" spans="8:8">
      <c r="H458" s="63"/>
    </row>
    <row r="459" spans="8:8">
      <c r="H459" s="63"/>
    </row>
    <row r="460" spans="8:8">
      <c r="H460" s="63"/>
    </row>
    <row r="461" spans="8:8">
      <c r="H461" s="63"/>
    </row>
    <row r="462" spans="8:8">
      <c r="H462" s="63"/>
    </row>
    <row r="463" spans="8:8">
      <c r="H463" s="63"/>
    </row>
    <row r="464" spans="8:8">
      <c r="H464" s="63"/>
    </row>
    <row r="465" spans="8:8">
      <c r="H465" s="63"/>
    </row>
    <row r="466" spans="8:8">
      <c r="H466" s="63"/>
    </row>
    <row r="467" spans="8:8">
      <c r="H467" s="63"/>
    </row>
    <row r="468" spans="8:8">
      <c r="H468" s="63"/>
    </row>
    <row r="469" spans="8:8">
      <c r="H469" s="63"/>
    </row>
    <row r="470" spans="8:8">
      <c r="H470" s="63"/>
    </row>
    <row r="471" spans="8:8">
      <c r="H471" s="63"/>
    </row>
    <row r="472" spans="8:8">
      <c r="H472" s="63"/>
    </row>
    <row r="473" spans="8:8">
      <c r="H473" s="63"/>
    </row>
    <row r="474" spans="8:8">
      <c r="H474" s="63"/>
    </row>
    <row r="475" spans="8:8">
      <c r="H475" s="63"/>
    </row>
    <row r="476" spans="8:8">
      <c r="H476" s="63"/>
    </row>
    <row r="477" spans="8:8">
      <c r="H477" s="63"/>
    </row>
    <row r="478" spans="8:8">
      <c r="H478" s="63"/>
    </row>
    <row r="479" spans="8:8">
      <c r="H479" s="63"/>
    </row>
    <row r="480" spans="8:8">
      <c r="H480" s="63"/>
    </row>
    <row r="481" spans="8:8">
      <c r="H481" s="63"/>
    </row>
    <row r="482" spans="8:8">
      <c r="H482" s="63"/>
    </row>
    <row r="483" spans="8:8">
      <c r="H483" s="63"/>
    </row>
    <row r="484" spans="8:8">
      <c r="H484" s="63"/>
    </row>
    <row r="485" spans="8:8">
      <c r="H485" s="63"/>
    </row>
    <row r="486" spans="8:8">
      <c r="H486" s="63"/>
    </row>
    <row r="487" spans="8:8">
      <c r="H487" s="63"/>
    </row>
    <row r="488" spans="8:8">
      <c r="H488" s="63"/>
    </row>
    <row r="489" spans="8:8">
      <c r="H489" s="63"/>
    </row>
    <row r="490" spans="8:8">
      <c r="H490" s="63"/>
    </row>
    <row r="491" spans="8:8">
      <c r="H491" s="63"/>
    </row>
    <row r="492" spans="8:8">
      <c r="H492" s="63"/>
    </row>
    <row r="493" spans="8:8">
      <c r="H493" s="63"/>
    </row>
    <row r="494" spans="8:8">
      <c r="H494" s="63"/>
    </row>
    <row r="495" spans="8:8">
      <c r="H495" s="63"/>
    </row>
    <row r="496" spans="8:8">
      <c r="H496" s="63"/>
    </row>
    <row r="497" spans="8:8">
      <c r="H497" s="63"/>
    </row>
    <row r="498" spans="8:8">
      <c r="H498" s="63"/>
    </row>
    <row r="499" spans="8:8">
      <c r="H499" s="63"/>
    </row>
    <row r="500" spans="8:8">
      <c r="H500" s="63"/>
    </row>
    <row r="501" spans="8:8">
      <c r="H501" s="63"/>
    </row>
    <row r="502" spans="8:8">
      <c r="H502" s="63"/>
    </row>
    <row r="503" spans="8:8">
      <c r="H503" s="63"/>
    </row>
    <row r="504" spans="8:8">
      <c r="H504" s="63"/>
    </row>
    <row r="505" spans="8:8">
      <c r="H505" s="63"/>
    </row>
    <row r="506" spans="8:8">
      <c r="H506" s="63"/>
    </row>
    <row r="507" spans="8:8">
      <c r="H507" s="63"/>
    </row>
    <row r="508" spans="8:8">
      <c r="H508" s="63"/>
    </row>
    <row r="509" spans="8:8">
      <c r="H509" s="63"/>
    </row>
    <row r="510" spans="8:8">
      <c r="H510" s="63"/>
    </row>
    <row r="511" spans="8:8">
      <c r="H511" s="63"/>
    </row>
    <row r="512" spans="8:8">
      <c r="H512" s="63"/>
    </row>
    <row r="513" spans="8:8">
      <c r="H513" s="63"/>
    </row>
    <row r="514" spans="8:8">
      <c r="H514" s="63"/>
    </row>
    <row r="515" spans="8:8">
      <c r="H515" s="63"/>
    </row>
    <row r="516" spans="8:8">
      <c r="H516" s="63"/>
    </row>
    <row r="517" spans="8:8">
      <c r="H517" s="63"/>
    </row>
    <row r="518" spans="8:8">
      <c r="H518" s="63"/>
    </row>
    <row r="519" spans="8:8">
      <c r="H519" s="63"/>
    </row>
    <row r="520" spans="8:8">
      <c r="H520" s="63"/>
    </row>
    <row r="521" spans="8:8">
      <c r="H521" s="63"/>
    </row>
    <row r="522" spans="8:8">
      <c r="H522" s="63"/>
    </row>
    <row r="523" spans="8:8">
      <c r="H523" s="63"/>
    </row>
    <row r="524" spans="8:8">
      <c r="H524" s="63"/>
    </row>
    <row r="525" spans="8:8">
      <c r="H525" s="63"/>
    </row>
    <row r="526" spans="8:8">
      <c r="H526" s="63"/>
    </row>
    <row r="527" spans="8:8">
      <c r="H527" s="63"/>
    </row>
    <row r="528" spans="8:8">
      <c r="H528" s="63"/>
    </row>
    <row r="529" spans="8:8">
      <c r="H529" s="63"/>
    </row>
    <row r="530" spans="8:8">
      <c r="H530" s="63"/>
    </row>
    <row r="531" spans="8:8">
      <c r="H531" s="63"/>
    </row>
    <row r="532" spans="8:8">
      <c r="H532" s="63"/>
    </row>
    <row r="533" spans="8:8">
      <c r="H533" s="63"/>
    </row>
    <row r="534" spans="8:8">
      <c r="H534" s="63"/>
    </row>
    <row r="535" spans="8:8">
      <c r="H535" s="63"/>
    </row>
    <row r="536" spans="8:8">
      <c r="H536" s="63"/>
    </row>
    <row r="537" spans="8:8">
      <c r="H537" s="63"/>
    </row>
    <row r="538" spans="8:8">
      <c r="H538" s="63"/>
    </row>
    <row r="539" spans="8:8">
      <c r="H539" s="63"/>
    </row>
    <row r="540" spans="8:8">
      <c r="H540" s="63"/>
    </row>
    <row r="541" spans="8:8">
      <c r="H541" s="63"/>
    </row>
    <row r="542" spans="8:8">
      <c r="H542" s="63"/>
    </row>
    <row r="543" spans="8:8">
      <c r="H543" s="63"/>
    </row>
    <row r="544" spans="8:8">
      <c r="H544" s="63"/>
    </row>
    <row r="545" spans="8:8">
      <c r="H545" s="63"/>
    </row>
    <row r="546" spans="8:8">
      <c r="H546" s="63"/>
    </row>
    <row r="547" spans="8:8">
      <c r="H547" s="63"/>
    </row>
    <row r="548" spans="8:8">
      <c r="H548" s="63"/>
    </row>
    <row r="549" spans="8:8">
      <c r="H549" s="63"/>
    </row>
    <row r="550" spans="8:8">
      <c r="H550" s="63"/>
    </row>
    <row r="551" spans="8:8">
      <c r="H551" s="63"/>
    </row>
    <row r="552" spans="8:8">
      <c r="H552" s="63"/>
    </row>
    <row r="553" spans="8:8">
      <c r="H553" s="63"/>
    </row>
    <row r="554" spans="8:8">
      <c r="H554" s="63"/>
    </row>
    <row r="555" spans="8:8">
      <c r="H555" s="63"/>
    </row>
    <row r="556" spans="8:8">
      <c r="H556" s="63"/>
    </row>
    <row r="557" spans="8:8">
      <c r="H557" s="63"/>
    </row>
    <row r="558" spans="8:8">
      <c r="H558" s="63"/>
    </row>
    <row r="559" spans="8:8">
      <c r="H559" s="63"/>
    </row>
    <row r="560" spans="8:8">
      <c r="H560" s="63"/>
    </row>
    <row r="561" spans="8:8">
      <c r="H561" s="63"/>
    </row>
    <row r="562" spans="8:8">
      <c r="H562" s="63"/>
    </row>
    <row r="563" spans="8:8">
      <c r="H563" s="63"/>
    </row>
    <row r="564" spans="8:8">
      <c r="H564" s="63"/>
    </row>
    <row r="565" spans="8:8">
      <c r="H565" s="63"/>
    </row>
    <row r="566" spans="8:8">
      <c r="H566" s="63"/>
    </row>
    <row r="567" spans="8:8">
      <c r="H567" s="63"/>
    </row>
    <row r="568" spans="8:8">
      <c r="H568" s="63"/>
    </row>
    <row r="569" spans="8:8">
      <c r="H569" s="63"/>
    </row>
    <row r="570" spans="8:8">
      <c r="H570" s="63"/>
    </row>
    <row r="571" spans="8:8">
      <c r="H571" s="63"/>
    </row>
    <row r="572" spans="8:8">
      <c r="H572" s="63"/>
    </row>
    <row r="573" spans="8:8">
      <c r="H573" s="63"/>
    </row>
    <row r="574" spans="8:8">
      <c r="H574" s="63"/>
    </row>
    <row r="575" spans="8:8">
      <c r="H575" s="63"/>
    </row>
    <row r="576" spans="8:8">
      <c r="H576" s="63"/>
    </row>
    <row r="577" spans="8:8">
      <c r="H577" s="63"/>
    </row>
    <row r="578" spans="8:8">
      <c r="H578" s="63"/>
    </row>
    <row r="579" spans="8:8">
      <c r="H579" s="63"/>
    </row>
    <row r="580" spans="8:8">
      <c r="H580" s="63"/>
    </row>
    <row r="581" spans="8:8">
      <c r="H581" s="63"/>
    </row>
    <row r="582" spans="8:8">
      <c r="H582" s="63"/>
    </row>
    <row r="583" spans="8:8">
      <c r="H583" s="63"/>
    </row>
    <row r="584" spans="8:8">
      <c r="H584" s="63"/>
    </row>
    <row r="585" spans="8:8">
      <c r="H585" s="63"/>
    </row>
    <row r="586" spans="8:8">
      <c r="H586" s="63"/>
    </row>
    <row r="587" spans="8:8">
      <c r="H587" s="63"/>
    </row>
    <row r="588" spans="8:8">
      <c r="H588" s="63"/>
    </row>
    <row r="589" spans="8:8">
      <c r="H589" s="63"/>
    </row>
    <row r="590" spans="8:8">
      <c r="H590" s="63"/>
    </row>
    <row r="591" spans="8:8">
      <c r="H591" s="63"/>
    </row>
    <row r="592" spans="8:8">
      <c r="H592" s="63"/>
    </row>
    <row r="593" spans="8:8">
      <c r="H593" s="63"/>
    </row>
    <row r="594" spans="8:8">
      <c r="H594" s="63"/>
    </row>
    <row r="595" spans="8:8">
      <c r="H595" s="63"/>
    </row>
    <row r="596" spans="8:8">
      <c r="H596" s="63"/>
    </row>
    <row r="597" spans="8:8">
      <c r="H597" s="63"/>
    </row>
    <row r="598" spans="8:8">
      <c r="H598" s="63"/>
    </row>
    <row r="599" spans="8:8">
      <c r="H599" s="63"/>
    </row>
    <row r="600" spans="8:8">
      <c r="H600" s="63"/>
    </row>
    <row r="601" spans="8:8">
      <c r="H601" s="63"/>
    </row>
    <row r="602" spans="8:8">
      <c r="H602" s="63"/>
    </row>
    <row r="603" spans="8:8">
      <c r="H603" s="63"/>
    </row>
    <row r="604" spans="8:8">
      <c r="H604" s="63"/>
    </row>
    <row r="605" spans="8:8">
      <c r="H605" s="63"/>
    </row>
    <row r="606" spans="8:8">
      <c r="H606" s="63"/>
    </row>
    <row r="607" spans="8:8">
      <c r="H607" s="63"/>
    </row>
    <row r="608" spans="8:8">
      <c r="H608" s="63"/>
    </row>
    <row r="609" spans="8:8">
      <c r="H609" s="63"/>
    </row>
    <row r="610" spans="8:8">
      <c r="H610" s="63"/>
    </row>
    <row r="611" spans="8:8">
      <c r="H611" s="63"/>
    </row>
    <row r="612" spans="8:8">
      <c r="H612" s="63"/>
    </row>
    <row r="613" spans="8:8">
      <c r="H613" s="63"/>
    </row>
    <row r="614" spans="8:8">
      <c r="H614" s="63"/>
    </row>
    <row r="615" spans="8:8">
      <c r="H615" s="63"/>
    </row>
    <row r="616" spans="8:8">
      <c r="H616" s="63"/>
    </row>
    <row r="617" spans="8:8">
      <c r="H617" s="63"/>
    </row>
    <row r="618" spans="8:8">
      <c r="H618" s="63"/>
    </row>
    <row r="619" spans="8:8">
      <c r="H619" s="63"/>
    </row>
    <row r="620" spans="8:8">
      <c r="H620" s="63"/>
    </row>
    <row r="621" spans="8:8">
      <c r="H621" s="63"/>
    </row>
    <row r="622" spans="8:8">
      <c r="H622" s="63"/>
    </row>
    <row r="623" spans="8:8">
      <c r="H623" s="63"/>
    </row>
    <row r="624" spans="8:8">
      <c r="H624" s="63"/>
    </row>
    <row r="625" spans="8:8">
      <c r="H625" s="63"/>
    </row>
    <row r="626" spans="8:8">
      <c r="H626" s="63"/>
    </row>
    <row r="627" spans="8:8">
      <c r="H627" s="63"/>
    </row>
    <row r="628" spans="8:8">
      <c r="H628" s="63"/>
    </row>
    <row r="629" spans="8:8">
      <c r="H629" s="63"/>
    </row>
    <row r="630" spans="8:8">
      <c r="H630" s="63"/>
    </row>
    <row r="631" spans="8:8">
      <c r="H631" s="63"/>
    </row>
    <row r="632" spans="8:8">
      <c r="H632" s="63"/>
    </row>
    <row r="633" spans="8:8">
      <c r="H633" s="63"/>
    </row>
    <row r="634" spans="8:8">
      <c r="H634" s="63"/>
    </row>
    <row r="635" spans="8:8">
      <c r="H635" s="63"/>
    </row>
    <row r="636" spans="8:8">
      <c r="H636" s="63"/>
    </row>
    <row r="637" spans="8:8">
      <c r="H637" s="63"/>
    </row>
    <row r="638" spans="8:8">
      <c r="H638" s="63"/>
    </row>
    <row r="639" spans="8:8">
      <c r="H639" s="63"/>
    </row>
    <row r="640" spans="8:8">
      <c r="H640" s="63"/>
    </row>
    <row r="641" spans="8:8">
      <c r="H641" s="63"/>
    </row>
    <row r="642" spans="8:8">
      <c r="H642" s="63"/>
    </row>
    <row r="643" spans="8:8">
      <c r="H643" s="63"/>
    </row>
    <row r="644" spans="8:8">
      <c r="H644" s="63"/>
    </row>
    <row r="645" spans="8:8">
      <c r="H645" s="63"/>
    </row>
    <row r="646" spans="8:8">
      <c r="H646" s="63"/>
    </row>
    <row r="647" spans="8:8">
      <c r="H647" s="63"/>
    </row>
    <row r="648" spans="8:8">
      <c r="H648" s="63"/>
    </row>
    <row r="649" spans="8:8">
      <c r="H649" s="63"/>
    </row>
    <row r="650" spans="8:8">
      <c r="H650" s="63"/>
    </row>
    <row r="651" spans="8:8">
      <c r="H651" s="63"/>
    </row>
    <row r="652" spans="8:8">
      <c r="H652" s="63"/>
    </row>
    <row r="653" spans="8:8">
      <c r="H653" s="63"/>
    </row>
    <row r="654" spans="8:8">
      <c r="H654" s="63"/>
    </row>
    <row r="655" spans="8:8">
      <c r="H655" s="63"/>
    </row>
    <row r="656" spans="8:8">
      <c r="H656" s="63"/>
    </row>
    <row r="657" spans="8:8">
      <c r="H657" s="63"/>
    </row>
    <row r="658" spans="8:8">
      <c r="H658" s="63"/>
    </row>
    <row r="659" spans="8:8">
      <c r="H659" s="63"/>
    </row>
    <row r="660" spans="8:8">
      <c r="H660" s="63"/>
    </row>
    <row r="661" spans="8:8">
      <c r="H661" s="63"/>
    </row>
    <row r="662" spans="8:8">
      <c r="H662" s="63"/>
    </row>
    <row r="663" spans="8:8">
      <c r="H663" s="63"/>
    </row>
    <row r="664" spans="8:8">
      <c r="H664" s="63"/>
    </row>
    <row r="665" spans="8:8">
      <c r="H665" s="63"/>
    </row>
    <row r="666" spans="8:8">
      <c r="H666" s="63"/>
    </row>
    <row r="667" spans="8:8">
      <c r="H667" s="63"/>
    </row>
    <row r="668" spans="8:8">
      <c r="H668" s="63"/>
    </row>
    <row r="669" spans="8:8">
      <c r="H669" s="63"/>
    </row>
    <row r="670" spans="8:8">
      <c r="H670" s="63"/>
    </row>
    <row r="671" spans="8:8">
      <c r="H671" s="63"/>
    </row>
    <row r="672" spans="8:8">
      <c r="H672" s="63"/>
    </row>
    <row r="673" spans="8:8">
      <c r="H673" s="63"/>
    </row>
    <row r="674" spans="8:8">
      <c r="H674" s="63"/>
    </row>
    <row r="675" spans="8:8">
      <c r="H675" s="63"/>
    </row>
    <row r="676" spans="8:8">
      <c r="H676" s="63"/>
    </row>
    <row r="677" spans="8:8">
      <c r="H677" s="63"/>
    </row>
    <row r="678" spans="8:8">
      <c r="H678" s="63"/>
    </row>
    <row r="679" spans="8:8">
      <c r="H679" s="63"/>
    </row>
    <row r="680" spans="8:8">
      <c r="H680" s="63"/>
    </row>
    <row r="681" spans="8:8">
      <c r="H681" s="63"/>
    </row>
    <row r="682" spans="8:8">
      <c r="H682" s="63"/>
    </row>
    <row r="683" spans="8:8">
      <c r="H683" s="63"/>
    </row>
    <row r="684" spans="8:8">
      <c r="H684" s="63"/>
    </row>
    <row r="685" spans="8:8">
      <c r="H685" s="63"/>
    </row>
    <row r="686" spans="8:8">
      <c r="H686" s="63"/>
    </row>
    <row r="687" spans="8:8">
      <c r="H687" s="63"/>
    </row>
    <row r="688" spans="8:8">
      <c r="H688" s="63"/>
    </row>
    <row r="689" spans="8:8">
      <c r="H689" s="63"/>
    </row>
    <row r="690" spans="8:8">
      <c r="H690" s="63"/>
    </row>
    <row r="691" spans="8:8">
      <c r="H691" s="63"/>
    </row>
    <row r="692" spans="8:8">
      <c r="H692" s="63"/>
    </row>
    <row r="693" spans="8:8">
      <c r="H693" s="63"/>
    </row>
    <row r="694" spans="8:8">
      <c r="H694" s="63"/>
    </row>
    <row r="695" spans="8:8">
      <c r="H695" s="63"/>
    </row>
    <row r="696" spans="8:8">
      <c r="H696" s="63"/>
    </row>
    <row r="697" spans="8:8">
      <c r="H697" s="63"/>
    </row>
    <row r="698" spans="8:8">
      <c r="H698" s="63"/>
    </row>
    <row r="699" spans="8:8">
      <c r="H699" s="63"/>
    </row>
    <row r="700" spans="8:8">
      <c r="H700" s="63"/>
    </row>
    <row r="701" spans="8:8">
      <c r="H701" s="63"/>
    </row>
    <row r="702" spans="8:8">
      <c r="H702" s="63"/>
    </row>
    <row r="703" spans="8:8">
      <c r="H703" s="63"/>
    </row>
    <row r="704" spans="8:8">
      <c r="H704" s="63"/>
    </row>
    <row r="705" spans="8:8">
      <c r="H705" s="63"/>
    </row>
    <row r="706" spans="8:8">
      <c r="H706" s="63"/>
    </row>
    <row r="707" spans="8:8">
      <c r="H707" s="63"/>
    </row>
    <row r="708" spans="8:8">
      <c r="H708" s="63"/>
    </row>
    <row r="709" spans="8:8">
      <c r="H709" s="63"/>
    </row>
    <row r="710" spans="8:8">
      <c r="H710" s="63"/>
    </row>
    <row r="711" spans="8:8">
      <c r="H711" s="63"/>
    </row>
    <row r="712" spans="8:8">
      <c r="H712" s="63"/>
    </row>
    <row r="713" spans="8:8">
      <c r="H713" s="63"/>
    </row>
    <row r="714" spans="8:8">
      <c r="H714" s="63"/>
    </row>
    <row r="715" spans="8:8">
      <c r="H715" s="63"/>
    </row>
    <row r="716" spans="8:8">
      <c r="H716" s="63"/>
    </row>
    <row r="717" spans="8:8">
      <c r="H717" s="63"/>
    </row>
    <row r="718" spans="8:8">
      <c r="H718" s="63"/>
    </row>
    <row r="719" spans="8:8">
      <c r="H719" s="63"/>
    </row>
    <row r="720" spans="8:8">
      <c r="H720" s="63"/>
    </row>
    <row r="721" spans="8:8">
      <c r="H721" s="63"/>
    </row>
    <row r="722" spans="8:8">
      <c r="H722" s="63"/>
    </row>
    <row r="723" spans="8:8">
      <c r="H723" s="63"/>
    </row>
    <row r="724" spans="8:8">
      <c r="H724" s="63"/>
    </row>
    <row r="725" spans="8:8">
      <c r="H725" s="63"/>
    </row>
    <row r="726" spans="8:8">
      <c r="H726" s="63"/>
    </row>
    <row r="727" spans="8:8">
      <c r="H727" s="63"/>
    </row>
    <row r="728" spans="8:8">
      <c r="H728" s="63"/>
    </row>
    <row r="729" spans="8:8">
      <c r="H729" s="63"/>
    </row>
    <row r="730" spans="8:8">
      <c r="H730" s="63"/>
    </row>
    <row r="731" spans="8:8">
      <c r="H731" s="63"/>
    </row>
    <row r="732" spans="8:8">
      <c r="H732" s="63"/>
    </row>
    <row r="733" spans="8:8">
      <c r="H733" s="63"/>
    </row>
    <row r="734" spans="8:8">
      <c r="H734" s="63"/>
    </row>
    <row r="735" spans="8:8">
      <c r="H735" s="63"/>
    </row>
    <row r="736" spans="8:8">
      <c r="H736" s="63"/>
    </row>
    <row r="737" spans="8:8">
      <c r="H737" s="63"/>
    </row>
    <row r="738" spans="8:8">
      <c r="H738" s="63"/>
    </row>
    <row r="739" spans="8:8">
      <c r="H739" s="63"/>
    </row>
    <row r="740" spans="8:8">
      <c r="H740" s="63"/>
    </row>
    <row r="741" spans="8:8">
      <c r="H741" s="63"/>
    </row>
    <row r="742" spans="8:8">
      <c r="H742" s="63"/>
    </row>
    <row r="743" spans="8:8">
      <c r="H743" s="63"/>
    </row>
    <row r="744" spans="8:8">
      <c r="H744" s="63"/>
    </row>
    <row r="745" spans="8:8">
      <c r="H745" s="63"/>
    </row>
    <row r="746" spans="8:8">
      <c r="H746" s="63"/>
    </row>
    <row r="747" spans="8:8">
      <c r="H747" s="63"/>
    </row>
    <row r="748" spans="8:8">
      <c r="H748" s="63"/>
    </row>
    <row r="749" spans="8:8">
      <c r="H749" s="63"/>
    </row>
    <row r="750" spans="8:8">
      <c r="H750" s="63"/>
    </row>
    <row r="751" spans="8:8">
      <c r="H751" s="63"/>
    </row>
    <row r="752" spans="8:8">
      <c r="H752" s="63"/>
    </row>
    <row r="753" spans="8:8">
      <c r="H753" s="63"/>
    </row>
    <row r="754" spans="8:8">
      <c r="H754" s="63"/>
    </row>
    <row r="755" spans="8:8">
      <c r="H755" s="63"/>
    </row>
    <row r="756" spans="8:8">
      <c r="H756" s="63"/>
    </row>
    <row r="757" spans="8:8">
      <c r="H757" s="63"/>
    </row>
    <row r="758" spans="8:8">
      <c r="H758" s="63"/>
    </row>
    <row r="759" spans="8:8">
      <c r="H759" s="63"/>
    </row>
    <row r="760" spans="8:8">
      <c r="H760" s="63"/>
    </row>
    <row r="761" spans="8:8">
      <c r="H761" s="63"/>
    </row>
    <row r="762" spans="8:8">
      <c r="H762" s="63"/>
    </row>
    <row r="763" spans="8:8">
      <c r="H763" s="63"/>
    </row>
    <row r="764" spans="8:8">
      <c r="H764" s="63"/>
    </row>
    <row r="765" spans="8:8">
      <c r="H765" s="63"/>
    </row>
    <row r="766" spans="8:8">
      <c r="H766" s="63"/>
    </row>
    <row r="767" spans="8:8">
      <c r="H767" s="63"/>
    </row>
    <row r="768" spans="8:8">
      <c r="H768" s="63"/>
    </row>
    <row r="769" spans="8:8">
      <c r="H769" s="63"/>
    </row>
    <row r="770" spans="8:8">
      <c r="H770" s="63"/>
    </row>
    <row r="771" spans="8:8">
      <c r="H771" s="63"/>
    </row>
    <row r="772" spans="8:8">
      <c r="H772" s="63"/>
    </row>
    <row r="773" spans="8:8">
      <c r="H773" s="63"/>
    </row>
    <row r="774" spans="8:8">
      <c r="H774" s="63"/>
    </row>
    <row r="775" spans="8:8">
      <c r="H775" s="63"/>
    </row>
    <row r="776" spans="8:8">
      <c r="H776" s="63"/>
    </row>
    <row r="777" spans="8:8">
      <c r="H777" s="63"/>
    </row>
    <row r="778" spans="8:8">
      <c r="H778" s="63"/>
    </row>
    <row r="779" spans="8:8">
      <c r="H779" s="63"/>
    </row>
    <row r="780" spans="8:8">
      <c r="H780" s="63"/>
    </row>
    <row r="781" spans="8:8">
      <c r="H781" s="63"/>
    </row>
    <row r="782" spans="8:8">
      <c r="H782" s="63"/>
    </row>
    <row r="783" spans="8:8">
      <c r="H783" s="63"/>
    </row>
    <row r="784" spans="8:8">
      <c r="H784" s="63"/>
    </row>
    <row r="785" spans="8:8">
      <c r="H785" s="63"/>
    </row>
    <row r="786" spans="8:8">
      <c r="H786" s="63"/>
    </row>
    <row r="787" spans="8:8">
      <c r="H787" s="63"/>
    </row>
    <row r="788" spans="8:8">
      <c r="H788" s="63"/>
    </row>
    <row r="789" spans="8:8">
      <c r="H789" s="63"/>
    </row>
    <row r="790" spans="8:8">
      <c r="H790" s="63"/>
    </row>
    <row r="791" spans="8:8">
      <c r="H791" s="63"/>
    </row>
    <row r="792" spans="8:8">
      <c r="H792" s="63"/>
    </row>
    <row r="793" spans="8:8">
      <c r="H793" s="63"/>
    </row>
    <row r="794" spans="8:8">
      <c r="H794" s="63"/>
    </row>
    <row r="795" spans="8:8">
      <c r="H795" s="63"/>
    </row>
    <row r="796" spans="8:8">
      <c r="H796" s="63"/>
    </row>
    <row r="797" spans="8:8">
      <c r="H797" s="63"/>
    </row>
    <row r="798" spans="8:8">
      <c r="H798" s="63"/>
    </row>
    <row r="799" spans="8:8">
      <c r="H799" s="63"/>
    </row>
    <row r="800" spans="8:8">
      <c r="H800" s="63"/>
    </row>
    <row r="801" spans="8:8">
      <c r="H801" s="63"/>
    </row>
    <row r="802" spans="8:8">
      <c r="H802" s="63"/>
    </row>
    <row r="803" spans="8:8">
      <c r="H803" s="63"/>
    </row>
    <row r="804" spans="8:8">
      <c r="H804" s="63"/>
    </row>
    <row r="805" spans="8:8">
      <c r="H805" s="63"/>
    </row>
    <row r="806" spans="8:8">
      <c r="H806" s="63"/>
    </row>
    <row r="807" spans="8:8">
      <c r="H807" s="63"/>
    </row>
    <row r="808" spans="8:8">
      <c r="H808" s="63"/>
    </row>
    <row r="809" spans="8:8">
      <c r="H809" s="63"/>
    </row>
    <row r="810" spans="8:8">
      <c r="H810" s="63"/>
    </row>
    <row r="811" spans="8:8">
      <c r="H811" s="63"/>
    </row>
    <row r="812" spans="8:8">
      <c r="H812" s="63"/>
    </row>
    <row r="813" spans="8:8">
      <c r="H813" s="63"/>
    </row>
    <row r="814" spans="8:8">
      <c r="H814" s="63"/>
    </row>
    <row r="815" spans="8:8">
      <c r="H815" s="63"/>
    </row>
    <row r="816" spans="8:8">
      <c r="H816" s="63"/>
    </row>
    <row r="817" spans="8:8">
      <c r="H817" s="63"/>
    </row>
    <row r="818" spans="8:8">
      <c r="H818" s="63"/>
    </row>
    <row r="819" spans="8:8">
      <c r="H819" s="63"/>
    </row>
    <row r="820" spans="8:8">
      <c r="H820" s="63"/>
    </row>
    <row r="821" spans="8:8">
      <c r="H821" s="63"/>
    </row>
    <row r="822" spans="8:8">
      <c r="H822" s="63"/>
    </row>
    <row r="823" spans="8:8">
      <c r="H823" s="63"/>
    </row>
    <row r="824" spans="8:8">
      <c r="H824" s="63"/>
    </row>
    <row r="825" spans="8:8">
      <c r="H825" s="63"/>
    </row>
    <row r="826" spans="8:8">
      <c r="H826" s="63"/>
    </row>
    <row r="827" spans="8:8">
      <c r="H827" s="63"/>
    </row>
    <row r="828" spans="8:8">
      <c r="H828" s="63"/>
    </row>
    <row r="829" spans="8:8">
      <c r="H829" s="63"/>
    </row>
    <row r="830" spans="8:8">
      <c r="H830" s="63"/>
    </row>
    <row r="831" spans="8:8">
      <c r="H831" s="63"/>
    </row>
    <row r="832" spans="8:8">
      <c r="H832" s="63"/>
    </row>
    <row r="833" spans="8:8">
      <c r="H833" s="63"/>
    </row>
    <row r="834" spans="8:8">
      <c r="H834" s="63"/>
    </row>
    <row r="835" spans="8:8">
      <c r="H835" s="63"/>
    </row>
    <row r="836" spans="8:8">
      <c r="H836" s="63"/>
    </row>
    <row r="837" spans="8:8">
      <c r="H837" s="63"/>
    </row>
    <row r="838" spans="8:8">
      <c r="H838" s="63"/>
    </row>
    <row r="839" spans="8:8">
      <c r="H839" s="63"/>
    </row>
    <row r="840" spans="8:8">
      <c r="H840" s="63"/>
    </row>
    <row r="841" spans="8:8">
      <c r="H841" s="63"/>
    </row>
    <row r="842" spans="8:8">
      <c r="H842" s="63"/>
    </row>
    <row r="843" spans="8:8">
      <c r="H843" s="63"/>
    </row>
    <row r="844" spans="8:8">
      <c r="H844" s="63"/>
    </row>
    <row r="845" spans="8:8">
      <c r="H845" s="63"/>
    </row>
    <row r="846" spans="8:8">
      <c r="H846" s="63"/>
    </row>
    <row r="847" spans="8:8">
      <c r="H847" s="63"/>
    </row>
    <row r="848" spans="8:8">
      <c r="H848" s="63"/>
    </row>
    <row r="849" spans="8:8">
      <c r="H849" s="63"/>
    </row>
    <row r="850" spans="8:8">
      <c r="H850" s="63"/>
    </row>
    <row r="851" spans="8:8">
      <c r="H851" s="63"/>
    </row>
    <row r="852" spans="8:8">
      <c r="H852" s="63"/>
    </row>
    <row r="853" spans="8:8">
      <c r="H853" s="63"/>
    </row>
    <row r="854" spans="8:8">
      <c r="H854" s="63"/>
    </row>
    <row r="855" spans="8:8">
      <c r="H855" s="63"/>
    </row>
    <row r="856" spans="8:8">
      <c r="H856" s="63"/>
    </row>
    <row r="857" spans="8:8">
      <c r="H857" s="63"/>
    </row>
    <row r="858" spans="8:8">
      <c r="H858" s="63"/>
    </row>
    <row r="859" spans="8:8">
      <c r="H859" s="63"/>
    </row>
    <row r="860" spans="8:8">
      <c r="H860" s="63"/>
    </row>
    <row r="861" spans="8:8">
      <c r="H861" s="63"/>
    </row>
    <row r="862" spans="8:8">
      <c r="H862" s="63"/>
    </row>
    <row r="863" spans="8:8">
      <c r="H863" s="63"/>
    </row>
    <row r="864" spans="8:8">
      <c r="H864" s="63"/>
    </row>
    <row r="865" spans="8:8">
      <c r="H865" s="63"/>
    </row>
    <row r="866" spans="8:8">
      <c r="H866" s="63"/>
    </row>
    <row r="867" spans="8:8">
      <c r="H867" s="63"/>
    </row>
    <row r="868" spans="8:8">
      <c r="H868" s="63"/>
    </row>
    <row r="869" spans="8:8">
      <c r="H869" s="63"/>
    </row>
    <row r="870" spans="8:8">
      <c r="H870" s="63"/>
    </row>
    <row r="871" spans="8:8">
      <c r="H871" s="63"/>
    </row>
    <row r="872" spans="8:8">
      <c r="H872" s="63"/>
    </row>
    <row r="873" spans="8:8">
      <c r="H873" s="63"/>
    </row>
    <row r="874" spans="8:8">
      <c r="H874" s="63"/>
    </row>
    <row r="875" spans="8:8">
      <c r="H875" s="63"/>
    </row>
    <row r="876" spans="8:8">
      <c r="H876" s="63"/>
    </row>
    <row r="877" spans="8:8">
      <c r="H877" s="63"/>
    </row>
    <row r="878" spans="8:8">
      <c r="H878" s="63"/>
    </row>
    <row r="879" spans="8:8">
      <c r="H879" s="63"/>
    </row>
    <row r="880" spans="8:8">
      <c r="H880" s="63"/>
    </row>
    <row r="881" spans="8:8">
      <c r="H881" s="63"/>
    </row>
    <row r="882" spans="8:8">
      <c r="H882" s="63"/>
    </row>
    <row r="883" spans="8:8">
      <c r="H883" s="63"/>
    </row>
    <row r="884" spans="8:8">
      <c r="H884" s="63"/>
    </row>
    <row r="885" spans="8:8">
      <c r="H885" s="63"/>
    </row>
    <row r="886" spans="8:8">
      <c r="H886" s="63"/>
    </row>
    <row r="887" spans="8:8">
      <c r="H887" s="63"/>
    </row>
    <row r="888" spans="8:8">
      <c r="H888" s="63"/>
    </row>
    <row r="889" spans="8:8">
      <c r="H889" s="63"/>
    </row>
    <row r="890" spans="8:8">
      <c r="H890" s="63"/>
    </row>
    <row r="891" spans="8:8">
      <c r="H891" s="63"/>
    </row>
    <row r="892" spans="8:8">
      <c r="H892" s="63"/>
    </row>
    <row r="893" spans="8:8">
      <c r="H893" s="63"/>
    </row>
    <row r="894" spans="8:8">
      <c r="H894" s="63"/>
    </row>
    <row r="895" spans="8:8">
      <c r="H895" s="63"/>
    </row>
    <row r="896" spans="8:8">
      <c r="H896" s="63"/>
    </row>
    <row r="897" spans="8:8">
      <c r="H897" s="63"/>
    </row>
    <row r="898" spans="8:8">
      <c r="H898" s="63"/>
    </row>
    <row r="899" spans="8:8">
      <c r="H899" s="63"/>
    </row>
    <row r="900" spans="8:8">
      <c r="H900" s="63"/>
    </row>
    <row r="901" spans="8:8">
      <c r="H901" s="63"/>
    </row>
    <row r="902" spans="8:8">
      <c r="H902" s="63"/>
    </row>
    <row r="903" spans="8:8">
      <c r="H903" s="63"/>
    </row>
    <row r="904" spans="8:8">
      <c r="H904" s="63"/>
    </row>
    <row r="905" spans="8:8">
      <c r="H905" s="63"/>
    </row>
    <row r="906" spans="8:8">
      <c r="H906" s="63"/>
    </row>
    <row r="907" spans="8:8">
      <c r="H907" s="63"/>
    </row>
    <row r="908" spans="8:8">
      <c r="H908" s="63"/>
    </row>
    <row r="909" spans="8:8">
      <c r="H909" s="63"/>
    </row>
    <row r="910" spans="8:8">
      <c r="H910" s="63"/>
    </row>
    <row r="911" spans="8:8">
      <c r="H911" s="63"/>
    </row>
    <row r="912" spans="8:8">
      <c r="H912" s="63"/>
    </row>
    <row r="913" spans="8:8">
      <c r="H913" s="63"/>
    </row>
    <row r="914" spans="8:8">
      <c r="H914" s="63"/>
    </row>
    <row r="915" spans="8:8">
      <c r="H915" s="63"/>
    </row>
    <row r="916" spans="8:8">
      <c r="H916" s="63"/>
    </row>
    <row r="917" spans="8:8">
      <c r="H917" s="63"/>
    </row>
    <row r="918" spans="8:8">
      <c r="H918" s="63"/>
    </row>
    <row r="919" spans="8:8">
      <c r="H919" s="63"/>
    </row>
    <row r="920" spans="8:8">
      <c r="H920" s="63"/>
    </row>
    <row r="921" spans="8:8">
      <c r="H921" s="63"/>
    </row>
    <row r="922" spans="8:8">
      <c r="H922" s="63"/>
    </row>
    <row r="923" spans="8:8">
      <c r="H923" s="63"/>
    </row>
    <row r="924" spans="8:8">
      <c r="H924" s="63"/>
    </row>
    <row r="925" spans="8:8">
      <c r="H925" s="63"/>
    </row>
    <row r="926" spans="8:8">
      <c r="H926" s="63"/>
    </row>
    <row r="927" spans="8:8">
      <c r="H927" s="63"/>
    </row>
    <row r="928" spans="8:8">
      <c r="H928" s="63"/>
    </row>
    <row r="929" spans="8:8">
      <c r="H929" s="63"/>
    </row>
    <row r="930" spans="8:8">
      <c r="H930" s="63"/>
    </row>
    <row r="931" spans="8:8">
      <c r="H931" s="63"/>
    </row>
    <row r="932" spans="8:8">
      <c r="H932" s="63"/>
    </row>
    <row r="933" spans="8:8">
      <c r="H933" s="63"/>
    </row>
    <row r="934" spans="8:8">
      <c r="H934" s="63"/>
    </row>
    <row r="935" spans="8:8">
      <c r="H935" s="63"/>
    </row>
    <row r="936" spans="8:8">
      <c r="H936" s="63"/>
    </row>
    <row r="937" spans="8:8">
      <c r="H937" s="63"/>
    </row>
    <row r="938" spans="8:8">
      <c r="H938" s="63"/>
    </row>
    <row r="939" spans="8:8">
      <c r="H939" s="63"/>
    </row>
    <row r="940" spans="8:8">
      <c r="H940" s="63"/>
    </row>
    <row r="941" spans="8:8">
      <c r="H941" s="63"/>
    </row>
    <row r="942" spans="8:8">
      <c r="H942" s="63"/>
    </row>
    <row r="943" spans="8:8">
      <c r="H943" s="63"/>
    </row>
    <row r="944" spans="8:8">
      <c r="H944" s="63"/>
    </row>
    <row r="945" spans="8:8">
      <c r="H945" s="63"/>
    </row>
    <row r="946" spans="8:8">
      <c r="H946" s="63"/>
    </row>
    <row r="947" spans="8:8">
      <c r="H947" s="63"/>
    </row>
    <row r="948" spans="8:8">
      <c r="H948" s="63"/>
    </row>
    <row r="949" spans="8:8">
      <c r="H949" s="63"/>
    </row>
    <row r="950" spans="8:8">
      <c r="H950" s="63"/>
    </row>
    <row r="951" spans="8:8">
      <c r="H951" s="63"/>
    </row>
    <row r="952" spans="8:8">
      <c r="H952" s="63"/>
    </row>
    <row r="953" spans="8:8">
      <c r="H953" s="63"/>
    </row>
    <row r="954" spans="8:8">
      <c r="H954" s="63"/>
    </row>
    <row r="955" spans="8:8">
      <c r="H955" s="63"/>
    </row>
    <row r="956" spans="8:8">
      <c r="H956" s="63"/>
    </row>
    <row r="957" spans="8:8">
      <c r="H957" s="63"/>
    </row>
    <row r="958" spans="8:8">
      <c r="H958" s="63"/>
    </row>
    <row r="959" spans="8:8">
      <c r="H959" s="63"/>
    </row>
    <row r="960" spans="8:8">
      <c r="H960" s="63"/>
    </row>
    <row r="961" spans="8:8">
      <c r="H961" s="63"/>
    </row>
    <row r="962" spans="8:8">
      <c r="H962" s="63"/>
    </row>
    <row r="963" spans="8:8">
      <c r="H963" s="63"/>
    </row>
    <row r="964" spans="8:8">
      <c r="H964" s="63"/>
    </row>
    <row r="965" spans="8:8">
      <c r="H965" s="63"/>
    </row>
    <row r="966" spans="8:8">
      <c r="H966" s="63"/>
    </row>
    <row r="967" spans="8:8">
      <c r="H967" s="63"/>
    </row>
    <row r="968" spans="8:8">
      <c r="H968" s="63"/>
    </row>
    <row r="969" spans="8:8">
      <c r="H969" s="63"/>
    </row>
    <row r="970" spans="8:8">
      <c r="H970" s="63"/>
    </row>
    <row r="971" spans="8:8">
      <c r="H971" s="63"/>
    </row>
    <row r="972" spans="8:8">
      <c r="H972" s="63"/>
    </row>
    <row r="973" spans="8:8">
      <c r="H973" s="63"/>
    </row>
    <row r="974" spans="8:8">
      <c r="H974" s="63"/>
    </row>
    <row r="975" spans="8:8">
      <c r="H975" s="63"/>
    </row>
    <row r="976" spans="8:8">
      <c r="H976" s="63"/>
    </row>
    <row r="977" spans="8:8">
      <c r="H977" s="63"/>
    </row>
    <row r="978" spans="8:8">
      <c r="H978" s="63"/>
    </row>
    <row r="979" spans="8:8">
      <c r="H979" s="63"/>
    </row>
    <row r="980" spans="8:8">
      <c r="H980" s="63"/>
    </row>
    <row r="981" spans="8:8">
      <c r="H981" s="63"/>
    </row>
    <row r="982" spans="8:8">
      <c r="H982" s="63"/>
    </row>
    <row r="983" spans="8:8">
      <c r="H983" s="63"/>
    </row>
    <row r="984" spans="8:8">
      <c r="H984" s="63"/>
    </row>
    <row r="985" spans="8:8">
      <c r="H985" s="63"/>
    </row>
    <row r="986" spans="8:8">
      <c r="H986" s="63"/>
    </row>
    <row r="987" spans="8:8">
      <c r="H987" s="63"/>
    </row>
    <row r="988" spans="8:8">
      <c r="H988" s="63"/>
    </row>
    <row r="989" spans="8:8">
      <c r="H989" s="63"/>
    </row>
    <row r="990" spans="8:8">
      <c r="H990" s="63"/>
    </row>
    <row r="991" spans="8:8">
      <c r="H991" s="63"/>
    </row>
    <row r="992" spans="8:8">
      <c r="H992" s="63"/>
    </row>
    <row r="993" spans="8:8">
      <c r="H993" s="63"/>
    </row>
    <row r="994" spans="8:8">
      <c r="H994" s="63"/>
    </row>
    <row r="995" spans="8:8">
      <c r="H995" s="63"/>
    </row>
    <row r="996" spans="8:8">
      <c r="H996" s="63"/>
    </row>
    <row r="997" spans="8:8">
      <c r="H997" s="63"/>
    </row>
    <row r="998" spans="8:8">
      <c r="H998" s="63"/>
    </row>
    <row r="999" spans="8:8">
      <c r="H999" s="63"/>
    </row>
    <row r="1000" spans="8:8">
      <c r="H1000" s="63"/>
    </row>
    <row r="1001" spans="8:8">
      <c r="H1001" s="63"/>
    </row>
    <row r="1002" spans="8:8">
      <c r="H1002" s="63"/>
    </row>
    <row r="1003" spans="8:8">
      <c r="H1003" s="63"/>
    </row>
    <row r="1004" spans="8:8">
      <c r="H1004" s="63"/>
    </row>
    <row r="1005" spans="8:8">
      <c r="H1005" s="63"/>
    </row>
    <row r="1006" spans="8:8">
      <c r="H1006" s="63"/>
    </row>
    <row r="1007" spans="8:8">
      <c r="H1007" s="63"/>
    </row>
    <row r="1008" spans="8:8">
      <c r="H1008" s="63"/>
    </row>
    <row r="1009" spans="8:8">
      <c r="H1009" s="63"/>
    </row>
    <row r="1010" spans="8:8">
      <c r="H1010" s="63"/>
    </row>
    <row r="1011" spans="8:8">
      <c r="H1011" s="63"/>
    </row>
    <row r="1012" spans="8:8">
      <c r="H1012" s="63"/>
    </row>
    <row r="1013" spans="8:8">
      <c r="H1013" s="63"/>
    </row>
    <row r="1014" spans="8:8">
      <c r="H1014" s="63"/>
    </row>
    <row r="1015" spans="8:8">
      <c r="H1015" s="63"/>
    </row>
    <row r="1016" spans="8:8">
      <c r="H1016" s="63"/>
    </row>
    <row r="1017" spans="8:8">
      <c r="H1017" s="63"/>
    </row>
    <row r="1018" spans="8:8">
      <c r="H1018" s="63"/>
    </row>
    <row r="1019" spans="8:8">
      <c r="H1019" s="63"/>
    </row>
    <row r="1020" spans="8:8">
      <c r="H1020" s="63"/>
    </row>
    <row r="1021" spans="8:8">
      <c r="H1021" s="63"/>
    </row>
    <row r="1022" spans="8:8">
      <c r="H1022" s="63"/>
    </row>
    <row r="1023" spans="8:8">
      <c r="H1023" s="63"/>
    </row>
    <row r="1024" spans="8:8">
      <c r="H1024" s="63"/>
    </row>
    <row r="1025" spans="8:8">
      <c r="H1025" s="63"/>
    </row>
    <row r="1026" spans="8:8">
      <c r="H1026" s="63"/>
    </row>
    <row r="1027" spans="8:8">
      <c r="H1027" s="63"/>
    </row>
    <row r="1028" spans="8:8">
      <c r="H1028" s="63"/>
    </row>
    <row r="1029" spans="8:8">
      <c r="H1029" s="63"/>
    </row>
    <row r="1030" spans="8:8">
      <c r="H1030" s="63"/>
    </row>
    <row r="1031" spans="8:8">
      <c r="H1031" s="63"/>
    </row>
    <row r="1032" spans="8:8">
      <c r="H1032" s="63"/>
    </row>
    <row r="1033" spans="8:8">
      <c r="H1033" s="63"/>
    </row>
    <row r="1034" spans="8:8">
      <c r="H1034" s="63"/>
    </row>
    <row r="1035" spans="8:8">
      <c r="H1035" s="63"/>
    </row>
    <row r="1036" spans="8:8">
      <c r="H1036" s="63"/>
    </row>
    <row r="1037" spans="8:8">
      <c r="H1037" s="63"/>
    </row>
    <row r="1038" spans="8:8">
      <c r="H1038" s="63"/>
    </row>
    <row r="1039" spans="8:8">
      <c r="H1039" s="63"/>
    </row>
    <row r="1040" spans="8:8">
      <c r="H1040" s="63"/>
    </row>
    <row r="1041" spans="8:8">
      <c r="H1041" s="63"/>
    </row>
    <row r="1042" spans="8:8">
      <c r="H1042" s="63"/>
    </row>
    <row r="1043" spans="8:8">
      <c r="H1043" s="63"/>
    </row>
    <row r="1044" spans="8:8">
      <c r="H1044" s="63"/>
    </row>
    <row r="1045" spans="8:8">
      <c r="H1045" s="63"/>
    </row>
    <row r="1046" spans="8:8">
      <c r="H1046" s="63"/>
    </row>
    <row r="1047" spans="8:8">
      <c r="H1047" s="63"/>
    </row>
    <row r="1048" spans="8:8">
      <c r="H1048" s="63"/>
    </row>
    <row r="1049" spans="8:8">
      <c r="H1049" s="63"/>
    </row>
    <row r="1050" spans="8:8">
      <c r="H1050" s="63"/>
    </row>
    <row r="1051" spans="8:8">
      <c r="H1051" s="63"/>
    </row>
    <row r="1052" spans="8:8">
      <c r="H1052" s="63"/>
    </row>
    <row r="1053" spans="8:8">
      <c r="H1053" s="63"/>
    </row>
    <row r="1054" spans="8:8">
      <c r="H1054" s="63"/>
    </row>
    <row r="1055" spans="8:8">
      <c r="H1055" s="63"/>
    </row>
    <row r="1056" spans="8:8">
      <c r="H1056" s="63"/>
    </row>
    <row r="1057" spans="8:8">
      <c r="H1057" s="63"/>
    </row>
    <row r="1058" spans="8:8">
      <c r="H1058" s="63"/>
    </row>
    <row r="1059" spans="8:8">
      <c r="H1059" s="63"/>
    </row>
    <row r="1060" spans="8:8">
      <c r="H1060" s="63"/>
    </row>
    <row r="1061" spans="8:8">
      <c r="H1061" s="63"/>
    </row>
    <row r="1062" spans="8:8">
      <c r="H1062" s="63"/>
    </row>
    <row r="1063" spans="8:8">
      <c r="H1063" s="63"/>
    </row>
    <row r="1064" spans="8:8">
      <c r="H1064" s="63"/>
    </row>
    <row r="1065" spans="8:8">
      <c r="H1065" s="63"/>
    </row>
    <row r="1066" spans="8:8">
      <c r="H1066" s="63"/>
    </row>
    <row r="1067" spans="8:8">
      <c r="H1067" s="63"/>
    </row>
    <row r="1068" spans="8:8">
      <c r="H1068" s="63"/>
    </row>
    <row r="1069" spans="8:8">
      <c r="H1069" s="63"/>
    </row>
    <row r="1070" spans="8:8">
      <c r="H1070" s="63"/>
    </row>
    <row r="1071" spans="8:8">
      <c r="H1071" s="63"/>
    </row>
    <row r="1072" spans="8:8">
      <c r="H1072" s="63"/>
    </row>
    <row r="1073" spans="8:8">
      <c r="H1073" s="63"/>
    </row>
    <row r="1074" spans="8:8">
      <c r="H1074" s="63"/>
    </row>
    <row r="1075" spans="8:8">
      <c r="H1075" s="63"/>
    </row>
    <row r="1076" spans="8:8">
      <c r="H1076" s="63"/>
    </row>
    <row r="1077" spans="8:8">
      <c r="H1077" s="63"/>
    </row>
    <row r="1078" spans="8:8">
      <c r="H1078" s="63"/>
    </row>
    <row r="1079" spans="8:8">
      <c r="H1079" s="63"/>
    </row>
    <row r="1080" spans="8:8">
      <c r="H1080" s="63"/>
    </row>
    <row r="1081" spans="8:8">
      <c r="H1081" s="63"/>
    </row>
    <row r="1082" spans="8:8">
      <c r="H1082" s="63"/>
    </row>
    <row r="1083" spans="8:8">
      <c r="H1083" s="63"/>
    </row>
    <row r="1084" spans="8:8">
      <c r="H1084" s="63"/>
    </row>
    <row r="1085" spans="8:8">
      <c r="H1085" s="63"/>
    </row>
    <row r="1086" spans="8:8">
      <c r="H1086" s="63"/>
    </row>
    <row r="1087" spans="8:8">
      <c r="H1087" s="63"/>
    </row>
    <row r="1088" spans="8:8">
      <c r="H1088" s="63"/>
    </row>
    <row r="1089" spans="8:8">
      <c r="H1089" s="63"/>
    </row>
    <row r="1090" spans="8:8">
      <c r="H1090" s="63"/>
    </row>
    <row r="1091" spans="8:8">
      <c r="H1091" s="63"/>
    </row>
    <row r="1092" spans="8:8">
      <c r="H1092" s="63"/>
    </row>
    <row r="1093" spans="8:8">
      <c r="H1093" s="63"/>
    </row>
    <row r="1094" spans="8:8">
      <c r="H1094" s="63"/>
    </row>
    <row r="1095" spans="8:8">
      <c r="H1095" s="63"/>
    </row>
    <row r="1096" spans="8:8">
      <c r="H1096" s="63"/>
    </row>
    <row r="1097" spans="8:8">
      <c r="H1097" s="63"/>
    </row>
    <row r="1098" spans="8:8">
      <c r="H1098" s="63"/>
    </row>
    <row r="1099" spans="8:8">
      <c r="H1099" s="63"/>
    </row>
    <row r="1100" spans="8:8">
      <c r="H1100" s="63"/>
    </row>
    <row r="1101" spans="8:8">
      <c r="H1101" s="63"/>
    </row>
    <row r="1102" spans="8:8">
      <c r="H1102" s="63"/>
    </row>
    <row r="1103" spans="8:8">
      <c r="H1103" s="63"/>
    </row>
    <row r="1104" spans="8:8">
      <c r="H1104" s="63"/>
    </row>
    <row r="1105" spans="8:8">
      <c r="H1105" s="63"/>
    </row>
    <row r="1106" spans="8:8">
      <c r="H1106" s="63"/>
    </row>
    <row r="1107" spans="8:8">
      <c r="H1107" s="63"/>
    </row>
    <row r="1108" spans="8:8">
      <c r="H1108" s="63"/>
    </row>
    <row r="1109" spans="8:8">
      <c r="H1109" s="63"/>
    </row>
    <row r="1110" spans="8:8">
      <c r="H1110" s="63"/>
    </row>
    <row r="1111" spans="8:8">
      <c r="H1111" s="63"/>
    </row>
    <row r="1112" spans="8:8">
      <c r="H1112" s="63"/>
    </row>
    <row r="1113" spans="8:8">
      <c r="H1113" s="63"/>
    </row>
    <row r="1114" spans="8:8">
      <c r="H1114" s="63"/>
    </row>
    <row r="1115" spans="8:8">
      <c r="H1115" s="63"/>
    </row>
    <row r="1116" spans="8:8">
      <c r="H1116" s="63"/>
    </row>
    <row r="1117" spans="8:8">
      <c r="H1117" s="63"/>
    </row>
    <row r="1118" spans="8:8">
      <c r="H1118" s="63"/>
    </row>
    <row r="1119" spans="8:8">
      <c r="H1119" s="63"/>
    </row>
    <row r="1120" spans="8:8">
      <c r="H1120" s="63"/>
    </row>
    <row r="1121" spans="8:8">
      <c r="H1121" s="63"/>
    </row>
    <row r="1122" spans="8:8">
      <c r="H1122" s="63"/>
    </row>
    <row r="1123" spans="8:8">
      <c r="H1123" s="63"/>
    </row>
    <row r="1124" spans="8:8">
      <c r="H1124" s="63"/>
    </row>
    <row r="1125" spans="8:8">
      <c r="H1125" s="63"/>
    </row>
    <row r="1126" spans="8:8">
      <c r="H1126" s="63"/>
    </row>
    <row r="1127" spans="8:8">
      <c r="H1127" s="63"/>
    </row>
    <row r="1128" spans="8:8">
      <c r="H1128" s="63"/>
    </row>
    <row r="1129" spans="8:8">
      <c r="H1129" s="63"/>
    </row>
    <row r="1130" spans="8:8">
      <c r="H1130" s="63"/>
    </row>
    <row r="1131" spans="8:8">
      <c r="H1131" s="63"/>
    </row>
    <row r="1132" spans="8:8">
      <c r="H1132" s="63"/>
    </row>
    <row r="1133" spans="8:8">
      <c r="H1133" s="63"/>
    </row>
    <row r="1134" spans="8:8">
      <c r="H1134" s="63"/>
    </row>
    <row r="1135" spans="8:8">
      <c r="H1135" s="63"/>
    </row>
    <row r="1136" spans="8:8">
      <c r="H1136" s="63"/>
    </row>
    <row r="1137" spans="8:8">
      <c r="H1137" s="63"/>
    </row>
    <row r="1138" spans="8:8">
      <c r="H1138" s="63"/>
    </row>
    <row r="1139" spans="8:8">
      <c r="H1139" s="63"/>
    </row>
    <row r="1140" spans="8:8">
      <c r="H1140" s="63"/>
    </row>
    <row r="1141" spans="8:8">
      <c r="H1141" s="63"/>
    </row>
    <row r="1142" spans="8:8">
      <c r="H1142" s="63"/>
    </row>
    <row r="1143" spans="8:8">
      <c r="H1143" s="63"/>
    </row>
    <row r="1144" spans="8:8">
      <c r="H1144" s="63"/>
    </row>
    <row r="1145" spans="8:8">
      <c r="H1145" s="63"/>
    </row>
    <row r="1146" spans="8:8">
      <c r="H1146" s="63"/>
    </row>
    <row r="1147" spans="8:8">
      <c r="H1147" s="63"/>
    </row>
    <row r="1148" spans="8:8">
      <c r="H1148" s="63"/>
    </row>
    <row r="1149" spans="8:8">
      <c r="H1149" s="63"/>
    </row>
    <row r="1150" spans="8:8">
      <c r="H1150" s="63"/>
    </row>
    <row r="1151" spans="8:8">
      <c r="H1151" s="63"/>
    </row>
    <row r="1152" spans="8:8">
      <c r="H1152" s="63"/>
    </row>
    <row r="1153" spans="8:8">
      <c r="H1153" s="63"/>
    </row>
    <row r="1154" spans="8:8">
      <c r="H1154" s="63"/>
    </row>
    <row r="1155" spans="8:8">
      <c r="H1155" s="63"/>
    </row>
    <row r="1156" spans="8:8">
      <c r="H1156" s="63"/>
    </row>
    <row r="1157" spans="8:8">
      <c r="H1157" s="63"/>
    </row>
    <row r="1158" spans="8:8">
      <c r="H1158" s="63"/>
    </row>
    <row r="1159" spans="8:8">
      <c r="H1159" s="63"/>
    </row>
    <row r="1160" spans="8:8">
      <c r="H1160" s="63"/>
    </row>
    <row r="1161" spans="8:8">
      <c r="H1161" s="63"/>
    </row>
    <row r="1162" spans="8:8">
      <c r="H1162" s="63"/>
    </row>
    <row r="1163" spans="8:8">
      <c r="H1163" s="63"/>
    </row>
    <row r="1164" spans="8:8">
      <c r="H1164" s="63"/>
    </row>
    <row r="1165" spans="8:8">
      <c r="H1165" s="63"/>
    </row>
    <row r="1166" spans="8:8">
      <c r="H1166" s="63"/>
    </row>
    <row r="1167" spans="8:8">
      <c r="H1167" s="63"/>
    </row>
    <row r="1168" spans="8:8">
      <c r="H1168" s="63"/>
    </row>
    <row r="1169" spans="8:8">
      <c r="H1169" s="63"/>
    </row>
    <row r="1170" spans="8:8">
      <c r="H1170" s="63"/>
    </row>
    <row r="1171" spans="8:8">
      <c r="H1171" s="63"/>
    </row>
    <row r="1172" spans="8:8">
      <c r="H1172" s="63"/>
    </row>
    <row r="1173" spans="8:8">
      <c r="H1173" s="63"/>
    </row>
    <row r="1174" spans="8:8">
      <c r="H1174" s="63"/>
    </row>
    <row r="1175" spans="8:8">
      <c r="H1175" s="63"/>
    </row>
    <row r="1176" spans="8:8">
      <c r="H1176" s="63"/>
    </row>
    <row r="1177" spans="8:8">
      <c r="H1177" s="63"/>
    </row>
    <row r="1178" spans="8:8">
      <c r="H1178" s="63"/>
    </row>
    <row r="1179" spans="8:8">
      <c r="H1179" s="63"/>
    </row>
    <row r="1180" spans="8:8">
      <c r="H1180" s="63"/>
    </row>
    <row r="1181" spans="8:8">
      <c r="H1181" s="63"/>
    </row>
    <row r="1182" spans="8:8">
      <c r="H1182" s="63"/>
    </row>
    <row r="1183" spans="8:8">
      <c r="H1183" s="63"/>
    </row>
    <row r="1184" spans="8:8">
      <c r="H1184" s="63"/>
    </row>
    <row r="1185" spans="8:8">
      <c r="H1185" s="63"/>
    </row>
    <row r="1186" spans="8:8">
      <c r="H1186" s="63"/>
    </row>
    <row r="1187" spans="8:8">
      <c r="H1187" s="63"/>
    </row>
    <row r="1188" spans="8:8">
      <c r="H1188" s="63"/>
    </row>
    <row r="1189" spans="8:8">
      <c r="H1189" s="63"/>
    </row>
    <row r="1190" spans="8:8">
      <c r="H1190" s="63"/>
    </row>
    <row r="1191" spans="8:8">
      <c r="H1191" s="63"/>
    </row>
    <row r="1192" spans="8:8">
      <c r="H1192" s="63"/>
    </row>
    <row r="1193" spans="8:8">
      <c r="H1193" s="63"/>
    </row>
    <row r="1194" spans="8:8">
      <c r="H1194" s="63"/>
    </row>
    <row r="1195" spans="8:8">
      <c r="H1195" s="63"/>
    </row>
    <row r="1196" spans="8:8">
      <c r="H1196" s="63"/>
    </row>
    <row r="1197" spans="8:8">
      <c r="H1197" s="63"/>
    </row>
    <row r="1198" spans="8:8">
      <c r="H1198" s="63"/>
    </row>
    <row r="1199" spans="8:8">
      <c r="H1199" s="63"/>
    </row>
    <row r="1200" spans="8:8">
      <c r="H1200" s="63"/>
    </row>
    <row r="1201" spans="8:8">
      <c r="H1201" s="63"/>
    </row>
    <row r="1202" spans="8:8">
      <c r="H1202" s="63"/>
    </row>
    <row r="1203" spans="8:8">
      <c r="H1203" s="63"/>
    </row>
    <row r="1204" spans="8:8">
      <c r="H1204" s="63"/>
    </row>
    <row r="1205" spans="8:8">
      <c r="H1205" s="63"/>
    </row>
    <row r="1206" spans="8:8">
      <c r="H1206" s="63"/>
    </row>
    <row r="1207" spans="8:8">
      <c r="H1207" s="63"/>
    </row>
    <row r="1208" spans="8:8">
      <c r="H1208" s="63"/>
    </row>
    <row r="1209" spans="8:8">
      <c r="H1209" s="63"/>
    </row>
    <row r="1210" spans="8:8">
      <c r="H1210" s="63"/>
    </row>
    <row r="1211" spans="8:8">
      <c r="H1211" s="63"/>
    </row>
    <row r="1212" spans="8:8">
      <c r="H1212" s="63"/>
    </row>
    <row r="1213" spans="8:8">
      <c r="H1213" s="63"/>
    </row>
    <row r="1214" spans="8:8">
      <c r="H1214" s="63"/>
    </row>
    <row r="1215" spans="8:8">
      <c r="H1215" s="63"/>
    </row>
    <row r="1216" spans="8:8">
      <c r="H1216" s="63"/>
    </row>
    <row r="1217" spans="8:8">
      <c r="H1217" s="63"/>
    </row>
    <row r="1218" spans="8:8">
      <c r="H1218" s="63"/>
    </row>
    <row r="1219" spans="8:8">
      <c r="H1219" s="63"/>
    </row>
    <row r="1220" spans="8:8">
      <c r="H1220" s="63"/>
    </row>
    <row r="1221" spans="8:8">
      <c r="H1221" s="63"/>
    </row>
    <row r="1222" spans="8:8">
      <c r="H1222" s="63"/>
    </row>
    <row r="1223" spans="8:8">
      <c r="H1223" s="63"/>
    </row>
    <row r="1224" spans="8:8">
      <c r="H1224" s="63"/>
    </row>
    <row r="1225" spans="8:8">
      <c r="H1225" s="63"/>
    </row>
    <row r="1226" spans="8:8">
      <c r="H1226" s="63"/>
    </row>
    <row r="1227" spans="8:8">
      <c r="H1227" s="63"/>
    </row>
    <row r="1228" spans="8:8">
      <c r="H1228" s="63"/>
    </row>
    <row r="1229" spans="8:8">
      <c r="H1229" s="63"/>
    </row>
    <row r="1230" spans="8:8">
      <c r="H1230" s="63"/>
    </row>
    <row r="1231" spans="8:8">
      <c r="H1231" s="63"/>
    </row>
    <row r="1232" spans="8:8">
      <c r="H1232" s="63"/>
    </row>
    <row r="1233" spans="8:8">
      <c r="H1233" s="63"/>
    </row>
    <row r="1234" spans="8:8">
      <c r="H1234" s="63"/>
    </row>
    <row r="1235" spans="8:8">
      <c r="H1235" s="63"/>
    </row>
    <row r="1236" spans="8:8">
      <c r="H1236" s="63"/>
    </row>
    <row r="1237" spans="8:8">
      <c r="H1237" s="63"/>
    </row>
    <row r="1238" spans="8:8">
      <c r="H1238" s="63"/>
    </row>
    <row r="1239" spans="8:8">
      <c r="H1239" s="63"/>
    </row>
    <row r="1240" spans="8:8">
      <c r="H1240" s="63"/>
    </row>
    <row r="1241" spans="8:8">
      <c r="H1241" s="63"/>
    </row>
    <row r="1242" spans="8:8">
      <c r="H1242" s="63"/>
    </row>
    <row r="1243" spans="8:8">
      <c r="H1243" s="63"/>
    </row>
    <row r="1244" spans="8:8">
      <c r="H1244" s="63"/>
    </row>
    <row r="1245" spans="8:8">
      <c r="H1245" s="63"/>
    </row>
    <row r="1246" spans="8:8">
      <c r="H1246" s="63"/>
    </row>
    <row r="1247" spans="8:8">
      <c r="H1247" s="63"/>
    </row>
    <row r="1248" spans="8:8">
      <c r="H1248" s="63"/>
    </row>
    <row r="1249" spans="8:8">
      <c r="H1249" s="63"/>
    </row>
    <row r="1250" spans="8:8">
      <c r="H1250" s="63"/>
    </row>
    <row r="1251" spans="8:8">
      <c r="H1251" s="63"/>
    </row>
    <row r="1252" spans="8:8">
      <c r="H1252" s="63"/>
    </row>
    <row r="1253" spans="8:8">
      <c r="H1253" s="63"/>
    </row>
    <row r="1254" spans="8:8">
      <c r="H1254" s="63"/>
    </row>
    <row r="1255" spans="8:8">
      <c r="H1255" s="63"/>
    </row>
    <row r="1256" spans="8:8">
      <c r="H1256" s="63"/>
    </row>
    <row r="1257" spans="8:8">
      <c r="H1257" s="63"/>
    </row>
    <row r="1258" spans="8:8">
      <c r="H1258" s="63"/>
    </row>
    <row r="1259" spans="8:8">
      <c r="H1259" s="63"/>
    </row>
    <row r="1260" spans="8:8">
      <c r="H1260" s="63"/>
    </row>
    <row r="1261" spans="8:8">
      <c r="H1261" s="63"/>
    </row>
    <row r="1262" spans="8:8">
      <c r="H1262" s="63"/>
    </row>
    <row r="1263" spans="8:8">
      <c r="H1263" s="63"/>
    </row>
    <row r="1264" spans="8:8">
      <c r="H1264" s="63"/>
    </row>
    <row r="1265" spans="8:8">
      <c r="H1265" s="63"/>
    </row>
    <row r="1266" spans="8:8">
      <c r="H1266" s="63"/>
    </row>
    <row r="1267" spans="8:8">
      <c r="H1267" s="63"/>
    </row>
    <row r="1268" spans="8:8">
      <c r="H1268" s="63"/>
    </row>
    <row r="1269" spans="8:8">
      <c r="H1269" s="63"/>
    </row>
    <row r="1270" spans="8:8">
      <c r="H1270" s="63"/>
    </row>
    <row r="1271" spans="8:8">
      <c r="H1271" s="63"/>
    </row>
    <row r="1272" spans="8:8">
      <c r="H1272" s="63"/>
    </row>
    <row r="1273" spans="8:8">
      <c r="H1273" s="63"/>
    </row>
    <row r="1274" spans="8:8">
      <c r="H1274" s="63"/>
    </row>
    <row r="1275" spans="8:8">
      <c r="H1275" s="63"/>
    </row>
    <row r="1276" spans="8:8">
      <c r="H1276" s="63"/>
    </row>
    <row r="1277" spans="8:8">
      <c r="H1277" s="63"/>
    </row>
    <row r="1278" spans="8:8">
      <c r="H1278" s="63"/>
    </row>
    <row r="1279" spans="8:8">
      <c r="H1279" s="63"/>
    </row>
    <row r="1280" spans="8:8">
      <c r="H1280" s="63"/>
    </row>
    <row r="1281" spans="8:8">
      <c r="H1281" s="63"/>
    </row>
    <row r="1282" spans="8:8">
      <c r="H1282" s="63"/>
    </row>
    <row r="1283" spans="8:8">
      <c r="H1283" s="63"/>
    </row>
    <row r="1284" spans="8:8">
      <c r="H1284" s="63"/>
    </row>
    <row r="1285" spans="8:8">
      <c r="H1285" s="63"/>
    </row>
    <row r="1286" spans="8:8">
      <c r="H1286" s="63"/>
    </row>
    <row r="1287" spans="8:8">
      <c r="H1287" s="63"/>
    </row>
    <row r="1288" spans="8:8">
      <c r="H1288" s="63"/>
    </row>
    <row r="1289" spans="8:8">
      <c r="H1289" s="63"/>
    </row>
    <row r="1290" spans="8:8">
      <c r="H1290" s="63"/>
    </row>
    <row r="1291" spans="8:8">
      <c r="H1291" s="63"/>
    </row>
    <row r="1292" spans="8:8">
      <c r="H1292" s="63"/>
    </row>
    <row r="1293" spans="8:8">
      <c r="H1293" s="63"/>
    </row>
    <row r="1294" spans="8:8">
      <c r="H1294" s="63"/>
    </row>
    <row r="1295" spans="8:8">
      <c r="H1295" s="63"/>
    </row>
    <row r="1296" spans="8:8">
      <c r="H1296" s="63"/>
    </row>
    <row r="1297" spans="8:8">
      <c r="H1297" s="63"/>
    </row>
    <row r="1298" spans="8:8">
      <c r="H1298" s="63"/>
    </row>
    <row r="1299" spans="8:8">
      <c r="H1299" s="63"/>
    </row>
    <row r="1300" spans="8:8">
      <c r="H1300" s="63"/>
    </row>
    <row r="1301" spans="8:8">
      <c r="H1301" s="63"/>
    </row>
    <row r="1302" spans="8:8">
      <c r="H1302" s="63"/>
    </row>
    <row r="1303" spans="8:8">
      <c r="H1303" s="63"/>
    </row>
    <row r="1304" spans="8:8">
      <c r="H1304" s="63"/>
    </row>
    <row r="1305" spans="8:8">
      <c r="H1305" s="63"/>
    </row>
    <row r="1306" spans="8:8">
      <c r="H1306" s="63"/>
    </row>
    <row r="1307" spans="8:8">
      <c r="H1307" s="63"/>
    </row>
    <row r="1308" spans="8:8">
      <c r="H1308" s="63"/>
    </row>
    <row r="1309" spans="8:8">
      <c r="H1309" s="63"/>
    </row>
    <row r="1310" spans="8:8">
      <c r="H1310" s="63"/>
    </row>
    <row r="1311" spans="8:8">
      <c r="H1311" s="63"/>
    </row>
    <row r="1312" spans="8:8">
      <c r="H1312" s="63"/>
    </row>
    <row r="1313" spans="8:8">
      <c r="H1313" s="63"/>
    </row>
    <row r="1314" spans="8:8">
      <c r="H1314" s="63"/>
    </row>
    <row r="1315" spans="8:8">
      <c r="H1315" s="63"/>
    </row>
    <row r="1316" spans="8:8">
      <c r="H1316" s="63"/>
    </row>
    <row r="1317" spans="8:8">
      <c r="H1317" s="63"/>
    </row>
    <row r="1318" spans="8:8">
      <c r="H1318" s="63"/>
    </row>
    <row r="1319" spans="8:8">
      <c r="H1319" s="63"/>
    </row>
    <row r="1320" spans="8:8">
      <c r="H1320" s="63"/>
    </row>
    <row r="1321" spans="8:8">
      <c r="H1321" s="63"/>
    </row>
    <row r="1322" spans="8:8">
      <c r="H1322" s="63"/>
    </row>
    <row r="1323" spans="8:8">
      <c r="H1323" s="63"/>
    </row>
    <row r="1324" spans="8:8">
      <c r="H1324" s="63"/>
    </row>
    <row r="1325" spans="8:8">
      <c r="H1325" s="63"/>
    </row>
    <row r="1326" spans="8:8">
      <c r="H1326" s="63"/>
    </row>
    <row r="1327" spans="8:8">
      <c r="H1327" s="63"/>
    </row>
    <row r="1328" spans="8:8">
      <c r="H1328" s="63"/>
    </row>
    <row r="1329" spans="8:8">
      <c r="H1329" s="63"/>
    </row>
    <row r="1330" spans="8:8">
      <c r="H1330" s="63"/>
    </row>
    <row r="1331" spans="8:8">
      <c r="H1331" s="63"/>
    </row>
    <row r="1332" spans="8:8">
      <c r="H1332" s="63"/>
    </row>
    <row r="1333" spans="8:8">
      <c r="H1333" s="63"/>
    </row>
    <row r="1334" spans="8:8">
      <c r="H1334" s="63"/>
    </row>
    <row r="1335" spans="8:8">
      <c r="H1335" s="63"/>
    </row>
    <row r="1336" spans="8:8">
      <c r="H1336" s="63"/>
    </row>
    <row r="1337" spans="8:8">
      <c r="H1337" s="63"/>
    </row>
    <row r="1338" spans="8:8">
      <c r="H1338" s="63"/>
    </row>
    <row r="1339" spans="8:8">
      <c r="H1339" s="63"/>
    </row>
    <row r="1340" spans="8:8">
      <c r="H1340" s="63"/>
    </row>
    <row r="1341" spans="8:8">
      <c r="H1341" s="63"/>
    </row>
    <row r="1342" spans="8:8">
      <c r="H1342" s="63"/>
    </row>
    <row r="1343" spans="8:8">
      <c r="H1343" s="63"/>
    </row>
    <row r="1344" spans="8:8">
      <c r="H1344" s="63"/>
    </row>
    <row r="1345" spans="8:8">
      <c r="H1345" s="63"/>
    </row>
    <row r="1346" spans="8:8">
      <c r="H1346" s="63"/>
    </row>
    <row r="1347" spans="8:8">
      <c r="H1347" s="63"/>
    </row>
    <row r="1348" spans="8:8">
      <c r="H1348" s="63"/>
    </row>
    <row r="1349" spans="8:8">
      <c r="H1349" s="63"/>
    </row>
    <row r="1350" spans="8:8">
      <c r="H1350" s="63"/>
    </row>
    <row r="1351" spans="8:8">
      <c r="H1351" s="63"/>
    </row>
    <row r="1352" spans="8:8">
      <c r="H1352" s="63"/>
    </row>
    <row r="1353" spans="8:8">
      <c r="H1353" s="63"/>
    </row>
    <row r="1354" spans="8:8">
      <c r="H1354" s="63"/>
    </row>
    <row r="1355" spans="8:8">
      <c r="H1355" s="63"/>
    </row>
    <row r="1356" spans="8:8">
      <c r="H1356" s="63"/>
    </row>
    <row r="1357" spans="8:8">
      <c r="H1357" s="63"/>
    </row>
    <row r="1358" spans="8:8">
      <c r="H1358" s="63"/>
    </row>
    <row r="1359" spans="8:8">
      <c r="H1359" s="63"/>
    </row>
    <row r="1360" spans="8:8">
      <c r="H1360" s="63"/>
    </row>
    <row r="1361" spans="8:8">
      <c r="H1361" s="63"/>
    </row>
    <row r="1362" spans="8:8">
      <c r="H1362" s="63"/>
    </row>
    <row r="1363" spans="8:8">
      <c r="H1363" s="63"/>
    </row>
    <row r="1364" spans="8:8">
      <c r="H1364" s="63"/>
    </row>
    <row r="1365" spans="8:8">
      <c r="H1365" s="63"/>
    </row>
    <row r="1366" spans="8:8">
      <c r="H1366" s="63"/>
    </row>
    <row r="1367" spans="8:8">
      <c r="H1367" s="63"/>
    </row>
    <row r="1368" spans="8:8">
      <c r="H1368" s="63"/>
    </row>
    <row r="1369" spans="8:8">
      <c r="H1369" s="63"/>
    </row>
    <row r="1370" spans="8:8">
      <c r="H1370" s="63"/>
    </row>
    <row r="1371" spans="8:8">
      <c r="H1371" s="63"/>
    </row>
    <row r="1372" spans="8:8">
      <c r="H1372" s="63"/>
    </row>
    <row r="1373" spans="8:8">
      <c r="H1373" s="63"/>
    </row>
    <row r="1374" spans="8:8">
      <c r="H1374" s="63"/>
    </row>
    <row r="1375" spans="8:8">
      <c r="H1375" s="63"/>
    </row>
    <row r="1376" spans="8:8">
      <c r="H1376" s="63"/>
    </row>
    <row r="1377" spans="8:8">
      <c r="H1377" s="63"/>
    </row>
    <row r="1378" spans="8:8">
      <c r="H1378" s="63"/>
    </row>
    <row r="1379" spans="8:8">
      <c r="H1379" s="63"/>
    </row>
    <row r="1380" spans="8:8">
      <c r="H1380" s="63"/>
    </row>
    <row r="1381" spans="8:8">
      <c r="H1381" s="63"/>
    </row>
    <row r="1382" spans="8:8">
      <c r="H1382" s="63"/>
    </row>
    <row r="1383" spans="8:8">
      <c r="H1383" s="63"/>
    </row>
    <row r="1384" spans="8:8">
      <c r="H1384" s="63"/>
    </row>
    <row r="1385" spans="8:8">
      <c r="H1385" s="63"/>
    </row>
    <row r="1386" spans="8:8">
      <c r="H1386" s="63"/>
    </row>
    <row r="1387" spans="8:8">
      <c r="H1387" s="63"/>
    </row>
    <row r="1388" spans="8:8">
      <c r="H1388" s="63"/>
    </row>
    <row r="1389" spans="8:8">
      <c r="H1389" s="63"/>
    </row>
    <row r="1390" spans="8:8">
      <c r="H1390" s="63"/>
    </row>
    <row r="1391" spans="8:8">
      <c r="H1391" s="63"/>
    </row>
    <row r="1392" spans="8:8">
      <c r="H1392" s="63"/>
    </row>
    <row r="1393" spans="8:8">
      <c r="H1393" s="63"/>
    </row>
    <row r="1394" spans="8:8">
      <c r="H1394" s="63"/>
    </row>
    <row r="1395" spans="8:8">
      <c r="H1395" s="63"/>
    </row>
    <row r="1396" spans="8:8">
      <c r="H1396" s="63"/>
    </row>
    <row r="1397" spans="8:8">
      <c r="H1397" s="63"/>
    </row>
    <row r="1398" spans="8:8">
      <c r="H1398" s="63"/>
    </row>
    <row r="1399" spans="8:8">
      <c r="H1399" s="63"/>
    </row>
    <row r="1400" spans="8:8">
      <c r="H1400" s="63"/>
    </row>
    <row r="1401" spans="8:8">
      <c r="H1401" s="63"/>
    </row>
    <row r="1402" spans="8:8">
      <c r="H1402" s="63"/>
    </row>
    <row r="1403" spans="8:8">
      <c r="H1403" s="63"/>
    </row>
    <row r="1404" spans="8:8">
      <c r="H1404" s="63"/>
    </row>
    <row r="1405" spans="8:8">
      <c r="H1405" s="63"/>
    </row>
    <row r="1406" spans="8:8">
      <c r="H1406" s="63"/>
    </row>
    <row r="1407" spans="8:8">
      <c r="H1407" s="63"/>
    </row>
    <row r="1408" spans="8:8">
      <c r="H1408" s="63"/>
    </row>
    <row r="1409" spans="8:8">
      <c r="H1409" s="63"/>
    </row>
    <row r="1410" spans="8:8">
      <c r="H1410" s="63"/>
    </row>
    <row r="1411" spans="8:8">
      <c r="H1411" s="63"/>
    </row>
    <row r="1412" spans="8:8">
      <c r="H1412" s="63"/>
    </row>
    <row r="1413" spans="8:8">
      <c r="H1413" s="63"/>
    </row>
    <row r="1414" spans="8:8">
      <c r="H1414" s="63"/>
    </row>
    <row r="1415" spans="8:8">
      <c r="H1415" s="63"/>
    </row>
    <row r="1416" spans="8:8">
      <c r="H1416" s="63"/>
    </row>
    <row r="1417" spans="8:8">
      <c r="H1417" s="63"/>
    </row>
    <row r="1418" spans="8:8">
      <c r="H1418" s="63"/>
    </row>
    <row r="1419" spans="8:8">
      <c r="H1419" s="63"/>
    </row>
    <row r="1420" spans="8:8">
      <c r="H1420" s="63"/>
    </row>
    <row r="1421" spans="8:8">
      <c r="H1421" s="63"/>
    </row>
    <row r="1422" spans="8:8">
      <c r="H1422" s="63"/>
    </row>
    <row r="1423" spans="8:8">
      <c r="H1423" s="63"/>
    </row>
    <row r="1424" spans="8:8">
      <c r="H1424" s="63"/>
    </row>
    <row r="1425" spans="8:8">
      <c r="H1425" s="63"/>
    </row>
    <row r="1426" spans="8:8">
      <c r="H1426" s="63"/>
    </row>
    <row r="1427" spans="8:8">
      <c r="H1427" s="63"/>
    </row>
    <row r="1428" spans="8:8">
      <c r="H1428" s="63"/>
    </row>
    <row r="1429" spans="8:8">
      <c r="H1429" s="63"/>
    </row>
    <row r="1430" spans="8:8">
      <c r="H1430" s="63"/>
    </row>
    <row r="1431" spans="8:8">
      <c r="H1431" s="63"/>
    </row>
    <row r="1432" spans="8:8">
      <c r="H1432" s="63"/>
    </row>
    <row r="1433" spans="8:8">
      <c r="H1433" s="63"/>
    </row>
    <row r="1434" spans="8:8">
      <c r="H1434" s="63"/>
    </row>
    <row r="1435" spans="8:8">
      <c r="H1435" s="63"/>
    </row>
    <row r="1436" spans="8:8">
      <c r="H1436" s="63"/>
    </row>
    <row r="1437" spans="8:8">
      <c r="H1437" s="63"/>
    </row>
    <row r="1438" spans="8:8">
      <c r="H1438" s="63"/>
    </row>
    <row r="1439" spans="8:8">
      <c r="H1439" s="63"/>
    </row>
    <row r="1440" spans="8:8">
      <c r="H1440" s="63"/>
    </row>
    <row r="1441" spans="8:8">
      <c r="H1441" s="63"/>
    </row>
    <row r="1442" spans="8:8">
      <c r="H1442" s="63"/>
    </row>
    <row r="1443" spans="8:8">
      <c r="H1443" s="63"/>
    </row>
    <row r="1444" spans="8:8">
      <c r="H1444" s="63"/>
    </row>
    <row r="1445" spans="8:8">
      <c r="H1445" s="63"/>
    </row>
    <row r="1446" spans="8:8">
      <c r="H1446" s="63"/>
    </row>
    <row r="1447" spans="8:8">
      <c r="H1447" s="63"/>
    </row>
    <row r="1448" spans="8:8">
      <c r="H1448" s="63"/>
    </row>
    <row r="1449" spans="8:8">
      <c r="H1449" s="63"/>
    </row>
    <row r="1450" spans="8:8">
      <c r="H1450" s="63"/>
    </row>
    <row r="1451" spans="8:8">
      <c r="H1451" s="63"/>
    </row>
    <row r="1452" spans="8:8">
      <c r="H1452" s="63"/>
    </row>
    <row r="1453" spans="8:8">
      <c r="H1453" s="63"/>
    </row>
    <row r="1454" spans="8:8">
      <c r="H1454" s="63"/>
    </row>
    <row r="1455" spans="8:8">
      <c r="H1455" s="63"/>
    </row>
    <row r="1456" spans="8:8">
      <c r="H1456" s="63"/>
    </row>
    <row r="1457" spans="8:8">
      <c r="H1457" s="63"/>
    </row>
    <row r="1458" spans="8:8">
      <c r="H1458" s="63"/>
    </row>
    <row r="1459" spans="8:8">
      <c r="H1459" s="63"/>
    </row>
    <row r="1460" spans="8:8">
      <c r="H1460" s="63"/>
    </row>
    <row r="1461" spans="8:8">
      <c r="H1461" s="63"/>
    </row>
    <row r="1462" spans="8:8">
      <c r="H1462" s="63"/>
    </row>
    <row r="1463" spans="8:8">
      <c r="H1463" s="63"/>
    </row>
    <row r="1464" spans="8:8">
      <c r="H1464" s="63"/>
    </row>
    <row r="1465" spans="8:8">
      <c r="H1465" s="63"/>
    </row>
    <row r="1466" spans="8:8">
      <c r="H1466" s="63"/>
    </row>
    <row r="1467" spans="8:8">
      <c r="H1467" s="63"/>
    </row>
    <row r="1468" spans="8:8">
      <c r="H1468" s="63"/>
    </row>
    <row r="1469" spans="8:8">
      <c r="H1469" s="63"/>
    </row>
    <row r="1470" spans="8:8">
      <c r="H1470" s="63"/>
    </row>
    <row r="1471" spans="8:8">
      <c r="H1471" s="63"/>
    </row>
    <row r="1472" spans="8:8">
      <c r="H1472" s="63"/>
    </row>
    <row r="1473" spans="8:8">
      <c r="H1473" s="63"/>
    </row>
    <row r="1474" spans="8:8">
      <c r="H1474" s="63"/>
    </row>
    <row r="1475" spans="8:8">
      <c r="H1475" s="63"/>
    </row>
    <row r="1476" spans="8:8">
      <c r="H1476" s="63"/>
    </row>
    <row r="1477" spans="8:8">
      <c r="H1477" s="63"/>
    </row>
    <row r="1478" spans="8:8">
      <c r="H1478" s="63"/>
    </row>
    <row r="1479" spans="8:8">
      <c r="H1479" s="63"/>
    </row>
    <row r="1480" spans="8:8">
      <c r="H1480" s="63"/>
    </row>
    <row r="1481" spans="8:8">
      <c r="H1481" s="63"/>
    </row>
    <row r="1482" spans="8:8">
      <c r="H1482" s="63"/>
    </row>
    <row r="1483" spans="8:8">
      <c r="H1483" s="63"/>
    </row>
    <row r="1484" spans="8:8">
      <c r="H1484" s="63"/>
    </row>
    <row r="1485" spans="8:8">
      <c r="H1485" s="63"/>
    </row>
    <row r="1486" spans="8:8">
      <c r="H1486" s="63"/>
    </row>
    <row r="1487" spans="8:8">
      <c r="H1487" s="63"/>
    </row>
    <row r="1488" spans="8:8">
      <c r="H1488" s="63"/>
    </row>
    <row r="1489" spans="8:8">
      <c r="H1489" s="63"/>
    </row>
    <row r="1490" spans="8:8">
      <c r="H1490" s="63"/>
    </row>
    <row r="1491" spans="8:8">
      <c r="H1491" s="63"/>
    </row>
    <row r="1492" spans="8:8">
      <c r="H1492" s="63"/>
    </row>
    <row r="1493" spans="8:8">
      <c r="H1493" s="63"/>
    </row>
    <row r="1494" spans="8:8">
      <c r="H1494" s="63"/>
    </row>
    <row r="1495" spans="8:8">
      <c r="H1495" s="63"/>
    </row>
    <row r="1496" spans="8:8">
      <c r="H1496" s="63"/>
    </row>
    <row r="1497" spans="8:8">
      <c r="H1497" s="63"/>
    </row>
    <row r="1498" spans="8:8">
      <c r="H1498" s="63"/>
    </row>
    <row r="1499" spans="8:8">
      <c r="H1499" s="63"/>
    </row>
    <row r="1500" spans="8:8">
      <c r="H1500" s="63"/>
    </row>
    <row r="1501" spans="8:8">
      <c r="H1501" s="63"/>
    </row>
    <row r="1502" spans="8:8">
      <c r="H1502" s="63"/>
    </row>
    <row r="1503" spans="8:8">
      <c r="H1503" s="63"/>
    </row>
    <row r="1504" spans="8:8">
      <c r="H1504" s="63"/>
    </row>
    <row r="1505" spans="8:8">
      <c r="H1505" s="63"/>
    </row>
    <row r="1506" spans="8:8">
      <c r="H1506" s="63"/>
    </row>
    <row r="1507" spans="8:8">
      <c r="H1507" s="63"/>
    </row>
    <row r="1508" spans="8:8">
      <c r="H1508" s="63"/>
    </row>
    <row r="1509" spans="8:8">
      <c r="H1509" s="63"/>
    </row>
    <row r="1510" spans="8:8">
      <c r="H1510" s="63"/>
    </row>
    <row r="1511" spans="8:8">
      <c r="H1511" s="63"/>
    </row>
    <row r="1512" spans="8:8">
      <c r="H1512" s="63"/>
    </row>
    <row r="1513" spans="8:8">
      <c r="H1513" s="63"/>
    </row>
    <row r="1514" spans="8:8">
      <c r="H1514" s="63"/>
    </row>
    <row r="1515" spans="8:8">
      <c r="H1515" s="63"/>
    </row>
    <row r="1516" spans="8:8">
      <c r="H1516" s="63"/>
    </row>
    <row r="1517" spans="8:8">
      <c r="H1517" s="63"/>
    </row>
    <row r="1518" spans="8:8">
      <c r="H1518" s="63"/>
    </row>
    <row r="1519" spans="8:8">
      <c r="H1519" s="63"/>
    </row>
    <row r="1520" spans="8:8">
      <c r="H1520" s="63"/>
    </row>
    <row r="1521" spans="8:8">
      <c r="H1521" s="63"/>
    </row>
    <row r="1522" spans="8:8">
      <c r="H1522" s="63"/>
    </row>
    <row r="1523" spans="8:8">
      <c r="H1523" s="63"/>
    </row>
    <row r="1524" spans="8:8">
      <c r="H1524" s="63"/>
    </row>
    <row r="1525" spans="8:8">
      <c r="H1525" s="63"/>
    </row>
  </sheetData>
  <sheetProtection selectLockedCells="1"/>
  <sortState ref="A3:F138">
    <sortCondition ref="D3:D138"/>
    <sortCondition ref="C3:C138"/>
  </sortState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30"/>
  <dimension ref="C5:C20"/>
  <sheetViews>
    <sheetView workbookViewId="0">
      <selection activeCell="C8" sqref="C8"/>
    </sheetView>
  </sheetViews>
  <sheetFormatPr defaultRowHeight="33"/>
  <cols>
    <col min="1" max="2" width="9" style="53"/>
    <col min="3" max="3" width="79.75" style="54" customWidth="1"/>
    <col min="4" max="16384" width="9" style="53"/>
  </cols>
  <sheetData>
    <row r="5" spans="3:3" ht="41.25">
      <c r="C5" s="56" t="s">
        <v>1274</v>
      </c>
    </row>
    <row r="6" spans="3:3" ht="15.75" customHeight="1"/>
    <row r="7" spans="3:3" ht="41.25">
      <c r="C7" s="56" t="s">
        <v>1676</v>
      </c>
    </row>
    <row r="8" spans="3:3" ht="13.5" customHeight="1"/>
    <row r="9" spans="3:3" ht="41.25">
      <c r="C9" s="56"/>
    </row>
    <row r="10" spans="3:3" ht="41.25">
      <c r="C10" s="56"/>
    </row>
    <row r="11" spans="3:3" ht="41.25">
      <c r="C11" s="56"/>
    </row>
    <row r="12" spans="3:3" ht="41.25">
      <c r="C12" s="56"/>
    </row>
    <row r="18" spans="3:3" ht="41.25">
      <c r="C18" s="56" t="s">
        <v>1275</v>
      </c>
    </row>
    <row r="19" spans="3:3" ht="16.5" customHeight="1">
      <c r="C19" s="55"/>
    </row>
    <row r="20" spans="3:3" ht="41.25">
      <c r="C20" s="56" t="s">
        <v>1276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 tint="-0.249977111117893"/>
  </sheetPr>
  <dimension ref="A1:V35"/>
  <sheetViews>
    <sheetView workbookViewId="0">
      <selection activeCell="R7" sqref="R1:T1048576"/>
    </sheetView>
  </sheetViews>
  <sheetFormatPr defaultRowHeight="24"/>
  <cols>
    <col min="1" max="1" width="5.125" style="4" bestFit="1" customWidth="1"/>
    <col min="2" max="2" width="9" style="4"/>
    <col min="3" max="3" width="16.5" style="4" hidden="1" customWidth="1"/>
    <col min="4" max="4" width="11.7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8" width="3.625" style="51" customWidth="1"/>
    <col min="9" max="17" width="3.625" style="4" customWidth="1"/>
    <col min="18" max="18" width="16.5" style="4" hidden="1" customWidth="1"/>
    <col min="19" max="20" width="15.125" style="4" hidden="1" customWidth="1"/>
    <col min="21" max="16384" width="9" style="4"/>
  </cols>
  <sheetData>
    <row r="1" spans="1:22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22">
      <c r="A2" s="183" t="s">
        <v>1635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3"/>
      <c r="S2" s="13"/>
      <c r="T2" s="13"/>
      <c r="U2" s="13"/>
      <c r="V2" s="13"/>
    </row>
    <row r="3" spans="1:22">
      <c r="A3" s="183" t="s">
        <v>999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2"/>
      <c r="S3" s="14"/>
      <c r="T3" s="14"/>
      <c r="U3" s="14"/>
      <c r="V3" s="14"/>
    </row>
    <row r="4" spans="1:22" ht="12" customHeight="1"/>
    <row r="5" spans="1:22" s="2" customFormat="1" ht="34.5">
      <c r="A5" s="1" t="s">
        <v>735</v>
      </c>
      <c r="B5" s="6" t="s">
        <v>732</v>
      </c>
      <c r="C5" s="157"/>
      <c r="D5" s="157"/>
      <c r="E5" s="184" t="s">
        <v>736</v>
      </c>
      <c r="F5" s="185"/>
      <c r="G5" s="186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>
      <c r="A6" s="3">
        <v>1</v>
      </c>
      <c r="B6" s="7">
        <v>3500</v>
      </c>
      <c r="C6" s="160">
        <f>R6</f>
        <v>1570501361611</v>
      </c>
      <c r="D6" s="159">
        <f>S6</f>
        <v>41418</v>
      </c>
      <c r="E6" s="8" t="s">
        <v>729</v>
      </c>
      <c r="F6" s="10" t="s">
        <v>947</v>
      </c>
      <c r="G6" s="9" t="s">
        <v>850</v>
      </c>
      <c r="H6" s="33" t="s">
        <v>1068</v>
      </c>
      <c r="I6" s="15"/>
      <c r="J6" s="15"/>
      <c r="K6" s="15"/>
      <c r="L6" s="15"/>
      <c r="M6" s="15"/>
      <c r="N6" s="15"/>
      <c r="O6" s="15"/>
      <c r="P6" s="15"/>
      <c r="Q6" s="15"/>
      <c r="R6" s="132">
        <f>VLOOKUP(B6,เลขปชช!B$2:J$701,6,0)</f>
        <v>1570501361611</v>
      </c>
      <c r="S6" s="139">
        <f>VLOOKUP(B6,เลขปชช!B$2:J$701,7,0)</f>
        <v>41418</v>
      </c>
      <c r="T6" s="132" t="e">
        <f>VLOOKUP(B6,#REF!,4,0)</f>
        <v>#REF!</v>
      </c>
    </row>
    <row r="7" spans="1:22">
      <c r="A7" s="3">
        <v>2</v>
      </c>
      <c r="B7" s="7">
        <v>3501</v>
      </c>
      <c r="C7" s="160">
        <f t="shared" ref="C7:C35" si="0">R7</f>
        <v>1579901653405</v>
      </c>
      <c r="D7" s="159">
        <f t="shared" ref="D7:D35" si="1">S7</f>
        <v>41754</v>
      </c>
      <c r="E7" s="8" t="s">
        <v>729</v>
      </c>
      <c r="F7" s="10" t="s">
        <v>948</v>
      </c>
      <c r="G7" s="9" t="s">
        <v>851</v>
      </c>
      <c r="H7" s="33" t="s">
        <v>1073</v>
      </c>
      <c r="I7" s="15"/>
      <c r="J7" s="15"/>
      <c r="K7" s="15"/>
      <c r="L7" s="15"/>
      <c r="M7" s="15"/>
      <c r="N7" s="15"/>
      <c r="O7" s="15"/>
      <c r="P7" s="15"/>
      <c r="Q7" s="15"/>
      <c r="R7" s="132">
        <f>VLOOKUP(B7,เลขปชช!B$2:J$701,6,0)</f>
        <v>1579901653405</v>
      </c>
      <c r="S7" s="139">
        <f>VLOOKUP(B7,เลขปชช!B$2:J$701,7,0)</f>
        <v>41754</v>
      </c>
      <c r="T7" s="132" t="e">
        <f>VLOOKUP(B7,#REF!,4,0)</f>
        <v>#REF!</v>
      </c>
    </row>
    <row r="8" spans="1:22">
      <c r="A8" s="33">
        <v>3</v>
      </c>
      <c r="B8" s="7">
        <v>3502</v>
      </c>
      <c r="C8" s="160">
        <f t="shared" si="0"/>
        <v>1509967035530</v>
      </c>
      <c r="D8" s="159">
        <f t="shared" si="1"/>
        <v>41684</v>
      </c>
      <c r="E8" s="8" t="s">
        <v>729</v>
      </c>
      <c r="F8" s="10" t="s">
        <v>949</v>
      </c>
      <c r="G8" s="9" t="s">
        <v>852</v>
      </c>
      <c r="H8" s="33" t="s">
        <v>1069</v>
      </c>
      <c r="I8" s="15"/>
      <c r="J8" s="15"/>
      <c r="K8" s="15"/>
      <c r="L8" s="15"/>
      <c r="M8" s="15"/>
      <c r="N8" s="15"/>
      <c r="O8" s="15"/>
      <c r="P8" s="15"/>
      <c r="Q8" s="15"/>
      <c r="R8" s="132">
        <f>VLOOKUP(B8,เลขปชช!B$2:J$701,6,0)</f>
        <v>1509967035530</v>
      </c>
      <c r="S8" s="139">
        <f>VLOOKUP(B8,เลขปชช!B$2:J$701,7,0)</f>
        <v>41684</v>
      </c>
      <c r="T8" s="132" t="e">
        <f>VLOOKUP(B8,#REF!,4,0)</f>
        <v>#REF!</v>
      </c>
    </row>
    <row r="9" spans="1:22">
      <c r="A9" s="33">
        <v>4</v>
      </c>
      <c r="B9" s="7">
        <v>3503</v>
      </c>
      <c r="C9" s="160">
        <f t="shared" si="0"/>
        <v>1570501363380</v>
      </c>
      <c r="D9" s="159">
        <f t="shared" si="1"/>
        <v>41562</v>
      </c>
      <c r="E9" s="8" t="s">
        <v>729</v>
      </c>
      <c r="F9" s="10" t="s">
        <v>640</v>
      </c>
      <c r="G9" s="9" t="s">
        <v>853</v>
      </c>
      <c r="H9" s="33" t="s">
        <v>1073</v>
      </c>
      <c r="I9" s="15"/>
      <c r="J9" s="15"/>
      <c r="K9" s="15"/>
      <c r="L9" s="15"/>
      <c r="M9" s="15"/>
      <c r="N9" s="15"/>
      <c r="O9" s="15"/>
      <c r="P9" s="15"/>
      <c r="Q9" s="15"/>
      <c r="R9" s="132">
        <f>VLOOKUP(B9,เลขปชช!B$2:J$701,6,0)</f>
        <v>1570501363380</v>
      </c>
      <c r="S9" s="139">
        <f>VLOOKUP(B9,เลขปชช!B$2:J$701,7,0)</f>
        <v>41562</v>
      </c>
      <c r="T9" s="132" t="e">
        <f>VLOOKUP(B9,#REF!,4,0)</f>
        <v>#REF!</v>
      </c>
    </row>
    <row r="10" spans="1:22">
      <c r="A10" s="33">
        <v>5</v>
      </c>
      <c r="B10" s="7">
        <v>3504</v>
      </c>
      <c r="C10" s="160">
        <f t="shared" si="0"/>
        <v>1579901648614</v>
      </c>
      <c r="D10" s="159">
        <f t="shared" si="1"/>
        <v>41730</v>
      </c>
      <c r="E10" s="8" t="s">
        <v>729</v>
      </c>
      <c r="F10" s="10" t="s">
        <v>950</v>
      </c>
      <c r="G10" s="9" t="s">
        <v>854</v>
      </c>
      <c r="H10" s="33" t="s">
        <v>1070</v>
      </c>
      <c r="I10" s="15"/>
      <c r="J10" s="15"/>
      <c r="K10" s="15"/>
      <c r="L10" s="15"/>
      <c r="M10" s="15"/>
      <c r="N10" s="15"/>
      <c r="O10" s="15"/>
      <c r="P10" s="15"/>
      <c r="Q10" s="15"/>
      <c r="R10" s="132">
        <f>VLOOKUP(B10,เลขปชช!B$2:J$701,6,0)</f>
        <v>1579901648614</v>
      </c>
      <c r="S10" s="139">
        <f>VLOOKUP(B10,เลขปชช!B$2:J$701,7,0)</f>
        <v>41730</v>
      </c>
      <c r="T10" s="132" t="e">
        <f>VLOOKUP(B10,#REF!,4,0)</f>
        <v>#REF!</v>
      </c>
    </row>
    <row r="11" spans="1:22">
      <c r="A11" s="33">
        <v>6</v>
      </c>
      <c r="B11" s="7">
        <v>3505</v>
      </c>
      <c r="C11" s="160">
        <f t="shared" si="0"/>
        <v>1579901646069</v>
      </c>
      <c r="D11" s="159">
        <f t="shared" si="1"/>
        <v>41713</v>
      </c>
      <c r="E11" s="8" t="s">
        <v>729</v>
      </c>
      <c r="F11" s="10" t="s">
        <v>951</v>
      </c>
      <c r="G11" s="9" t="s">
        <v>855</v>
      </c>
      <c r="H11" s="33" t="s">
        <v>1068</v>
      </c>
      <c r="I11" s="15"/>
      <c r="J11" s="15"/>
      <c r="K11" s="15"/>
      <c r="L11" s="15"/>
      <c r="M11" s="15"/>
      <c r="N11" s="15"/>
      <c r="O11" s="15"/>
      <c r="P11" s="15"/>
      <c r="Q11" s="15"/>
      <c r="R11" s="132">
        <f>VLOOKUP(B11,เลขปชช!B$2:J$701,6,0)</f>
        <v>1579901646069</v>
      </c>
      <c r="S11" s="139">
        <f>VLOOKUP(B11,เลขปชช!B$2:J$701,7,0)</f>
        <v>41713</v>
      </c>
      <c r="T11" s="132" t="e">
        <f>VLOOKUP(B11,#REF!,4,0)</f>
        <v>#REF!</v>
      </c>
    </row>
    <row r="12" spans="1:22">
      <c r="A12" s="33">
        <v>7</v>
      </c>
      <c r="B12" s="7">
        <v>3506</v>
      </c>
      <c r="C12" s="160">
        <f t="shared" si="0"/>
        <v>1570501362081</v>
      </c>
      <c r="D12" s="159">
        <f t="shared" si="1"/>
        <v>41449</v>
      </c>
      <c r="E12" s="8" t="s">
        <v>729</v>
      </c>
      <c r="F12" s="10" t="s">
        <v>952</v>
      </c>
      <c r="G12" s="9" t="s">
        <v>856</v>
      </c>
      <c r="H12" s="33" t="s">
        <v>1070</v>
      </c>
      <c r="I12" s="15"/>
      <c r="J12" s="15"/>
      <c r="K12" s="15"/>
      <c r="L12" s="15"/>
      <c r="M12" s="15"/>
      <c r="N12" s="15"/>
      <c r="O12" s="15"/>
      <c r="P12" s="15"/>
      <c r="Q12" s="15"/>
      <c r="R12" s="132">
        <f>VLOOKUP(B12,เลขปชช!B$2:J$701,6,0)</f>
        <v>1570501362081</v>
      </c>
      <c r="S12" s="139">
        <f>VLOOKUP(B12,เลขปชช!B$2:J$701,7,0)</f>
        <v>41449</v>
      </c>
      <c r="T12" s="132" t="e">
        <f>VLOOKUP(B12,#REF!,4,0)</f>
        <v>#REF!</v>
      </c>
    </row>
    <row r="13" spans="1:22">
      <c r="A13" s="33">
        <v>8</v>
      </c>
      <c r="B13" s="7">
        <v>3507</v>
      </c>
      <c r="C13" s="160">
        <f t="shared" si="0"/>
        <v>1103101267576</v>
      </c>
      <c r="D13" s="159">
        <f t="shared" si="1"/>
        <v>41515</v>
      </c>
      <c r="E13" s="8" t="s">
        <v>729</v>
      </c>
      <c r="F13" s="10" t="s">
        <v>953</v>
      </c>
      <c r="G13" s="9" t="s">
        <v>857</v>
      </c>
      <c r="H13" s="33" t="s">
        <v>1069</v>
      </c>
      <c r="I13" s="15"/>
      <c r="J13" s="15"/>
      <c r="K13" s="15"/>
      <c r="L13" s="15"/>
      <c r="M13" s="15"/>
      <c r="N13" s="15"/>
      <c r="O13" s="15"/>
      <c r="P13" s="15"/>
      <c r="Q13" s="15"/>
      <c r="R13" s="132">
        <f>VLOOKUP(B13,เลขปชช!B$2:J$701,6,0)</f>
        <v>1103101267576</v>
      </c>
      <c r="S13" s="139">
        <f>VLOOKUP(B13,เลขปชช!B$2:J$701,7,0)</f>
        <v>41515</v>
      </c>
      <c r="T13" s="132" t="e">
        <f>VLOOKUP(B13,#REF!,4,0)</f>
        <v>#REF!</v>
      </c>
    </row>
    <row r="14" spans="1:22">
      <c r="A14" s="33">
        <v>9</v>
      </c>
      <c r="B14" s="7">
        <v>3508</v>
      </c>
      <c r="C14" s="160">
        <f t="shared" si="0"/>
        <v>1579901646760</v>
      </c>
      <c r="D14" s="159">
        <f t="shared" si="1"/>
        <v>41718</v>
      </c>
      <c r="E14" s="8" t="s">
        <v>729</v>
      </c>
      <c r="F14" s="10" t="s">
        <v>954</v>
      </c>
      <c r="G14" s="9" t="s">
        <v>858</v>
      </c>
      <c r="H14" s="33" t="s">
        <v>1069</v>
      </c>
      <c r="I14" s="15"/>
      <c r="J14" s="15"/>
      <c r="K14" s="15"/>
      <c r="L14" s="15"/>
      <c r="M14" s="15"/>
      <c r="N14" s="15"/>
      <c r="O14" s="15"/>
      <c r="P14" s="15"/>
      <c r="Q14" s="15"/>
      <c r="R14" s="132">
        <f>VLOOKUP(B14,เลขปชช!B$2:J$701,6,0)</f>
        <v>1579901646760</v>
      </c>
      <c r="S14" s="139">
        <f>VLOOKUP(B14,เลขปชช!B$2:J$701,7,0)</f>
        <v>41718</v>
      </c>
      <c r="T14" s="132" t="e">
        <f>VLOOKUP(B14,#REF!,4,0)</f>
        <v>#REF!</v>
      </c>
    </row>
    <row r="15" spans="1:22">
      <c r="A15" s="33">
        <v>10</v>
      </c>
      <c r="B15" s="7">
        <v>3509</v>
      </c>
      <c r="C15" s="160">
        <f t="shared" si="0"/>
        <v>1570501364050</v>
      </c>
      <c r="D15" s="159">
        <f t="shared" si="1"/>
        <v>41616</v>
      </c>
      <c r="E15" s="8" t="s">
        <v>729</v>
      </c>
      <c r="F15" s="10" t="s">
        <v>955</v>
      </c>
      <c r="G15" s="9" t="s">
        <v>145</v>
      </c>
      <c r="H15" s="33" t="s">
        <v>1073</v>
      </c>
      <c r="I15" s="15"/>
      <c r="J15" s="15"/>
      <c r="K15" s="15"/>
      <c r="L15" s="15"/>
      <c r="M15" s="15"/>
      <c r="N15" s="15"/>
      <c r="O15" s="15"/>
      <c r="P15" s="15"/>
      <c r="Q15" s="15"/>
      <c r="R15" s="132">
        <f>VLOOKUP(B15,เลขปชช!B$2:J$701,6,0)</f>
        <v>1570501364050</v>
      </c>
      <c r="S15" s="139">
        <f>VLOOKUP(B15,เลขปชช!B$2:J$701,7,0)</f>
        <v>41616</v>
      </c>
      <c r="T15" s="132" t="e">
        <f>VLOOKUP(B15,#REF!,4,0)</f>
        <v>#REF!</v>
      </c>
    </row>
    <row r="16" spans="1:22">
      <c r="A16" s="33">
        <v>11</v>
      </c>
      <c r="B16" s="7">
        <v>3510</v>
      </c>
      <c r="C16" s="160">
        <f t="shared" si="0"/>
        <v>1579901638490</v>
      </c>
      <c r="D16" s="159">
        <f t="shared" si="1"/>
        <v>41669</v>
      </c>
      <c r="E16" s="8" t="s">
        <v>729</v>
      </c>
      <c r="F16" s="10" t="s">
        <v>956</v>
      </c>
      <c r="G16" s="9" t="s">
        <v>1</v>
      </c>
      <c r="H16" s="33" t="s">
        <v>1070</v>
      </c>
      <c r="I16" s="15"/>
      <c r="J16" s="15"/>
      <c r="K16" s="15"/>
      <c r="L16" s="15"/>
      <c r="M16" s="15"/>
      <c r="N16" s="15"/>
      <c r="O16" s="15"/>
      <c r="P16" s="15"/>
      <c r="Q16" s="15"/>
      <c r="R16" s="132">
        <f>VLOOKUP(B16,เลขปชช!B$2:J$701,6,0)</f>
        <v>1579901638490</v>
      </c>
      <c r="S16" s="139">
        <f>VLOOKUP(B16,เลขปชช!B$2:J$701,7,0)</f>
        <v>41669</v>
      </c>
      <c r="T16" s="132" t="e">
        <f>VLOOKUP(B16,#REF!,4,0)</f>
        <v>#REF!</v>
      </c>
    </row>
    <row r="17" spans="1:20">
      <c r="A17" s="33">
        <v>12</v>
      </c>
      <c r="B17" s="7">
        <v>3511</v>
      </c>
      <c r="C17" s="160">
        <f t="shared" si="0"/>
        <v>1579901603751</v>
      </c>
      <c r="D17" s="159">
        <f t="shared" si="1"/>
        <v>41477</v>
      </c>
      <c r="E17" s="8" t="s">
        <v>729</v>
      </c>
      <c r="F17" s="10" t="s">
        <v>957</v>
      </c>
      <c r="G17" s="9" t="s">
        <v>1040</v>
      </c>
      <c r="H17" s="33" t="s">
        <v>1068</v>
      </c>
      <c r="I17" s="15"/>
      <c r="J17" s="15"/>
      <c r="K17" s="15"/>
      <c r="L17" s="15"/>
      <c r="M17" s="15"/>
      <c r="N17" s="15"/>
      <c r="O17" s="15"/>
      <c r="P17" s="15"/>
      <c r="Q17" s="15"/>
      <c r="R17" s="132">
        <f>VLOOKUP(B17,เลขปชช!B$2:J$701,6,0)</f>
        <v>1579901603751</v>
      </c>
      <c r="S17" s="139">
        <f>VLOOKUP(B17,เลขปชช!B$2:J$701,7,0)</f>
        <v>41477</v>
      </c>
      <c r="T17" s="132" t="e">
        <f>VLOOKUP(B17,#REF!,4,0)</f>
        <v>#REF!</v>
      </c>
    </row>
    <row r="18" spans="1:20">
      <c r="A18" s="33">
        <v>13</v>
      </c>
      <c r="B18" s="7">
        <v>3512</v>
      </c>
      <c r="C18" s="160">
        <f t="shared" si="0"/>
        <v>1502101058221</v>
      </c>
      <c r="D18" s="159">
        <f t="shared" si="1"/>
        <v>41505</v>
      </c>
      <c r="E18" s="8" t="s">
        <v>730</v>
      </c>
      <c r="F18" s="10" t="s">
        <v>684</v>
      </c>
      <c r="G18" s="9" t="s">
        <v>859</v>
      </c>
      <c r="H18" s="33" t="s">
        <v>1068</v>
      </c>
      <c r="I18" s="15"/>
      <c r="J18" s="15"/>
      <c r="K18" s="15"/>
      <c r="L18" s="15"/>
      <c r="M18" s="15"/>
      <c r="N18" s="15"/>
      <c r="O18" s="15"/>
      <c r="P18" s="15"/>
      <c r="Q18" s="15"/>
      <c r="R18" s="132">
        <f>VLOOKUP(B18,เลขปชช!B$2:J$701,6,0)</f>
        <v>1502101058221</v>
      </c>
      <c r="S18" s="139">
        <f>VLOOKUP(B18,เลขปชช!B$2:J$701,7,0)</f>
        <v>41505</v>
      </c>
      <c r="T18" s="132" t="e">
        <f>VLOOKUP(B18,#REF!,4,0)</f>
        <v>#REF!</v>
      </c>
    </row>
    <row r="19" spans="1:20">
      <c r="A19" s="33">
        <v>14</v>
      </c>
      <c r="B19" s="7">
        <v>3513</v>
      </c>
      <c r="C19" s="160">
        <f t="shared" si="0"/>
        <v>1579901618502</v>
      </c>
      <c r="D19" s="159">
        <f t="shared" si="1"/>
        <v>41557</v>
      </c>
      <c r="E19" s="8" t="s">
        <v>730</v>
      </c>
      <c r="F19" s="10" t="s">
        <v>1041</v>
      </c>
      <c r="G19" s="9" t="s">
        <v>85</v>
      </c>
      <c r="H19" s="33" t="s">
        <v>1070</v>
      </c>
      <c r="I19" s="15"/>
      <c r="J19" s="15"/>
      <c r="K19" s="15"/>
      <c r="L19" s="15"/>
      <c r="M19" s="15"/>
      <c r="N19" s="15"/>
      <c r="O19" s="15"/>
      <c r="P19" s="15"/>
      <c r="Q19" s="15"/>
      <c r="R19" s="132">
        <f>VLOOKUP(B19,เลขปชช!B$2:J$701,6,0)</f>
        <v>1579901618502</v>
      </c>
      <c r="S19" s="139">
        <f>VLOOKUP(B19,เลขปชช!B$2:J$701,7,0)</f>
        <v>41557</v>
      </c>
      <c r="T19" s="132" t="e">
        <f>VLOOKUP(B19,#REF!,4,0)</f>
        <v>#REF!</v>
      </c>
    </row>
    <row r="20" spans="1:20">
      <c r="A20" s="33">
        <v>15</v>
      </c>
      <c r="B20" s="7">
        <v>3514</v>
      </c>
      <c r="C20" s="160">
        <f t="shared" si="0"/>
        <v>1579901595243</v>
      </c>
      <c r="D20" s="159">
        <f t="shared" si="1"/>
        <v>41421</v>
      </c>
      <c r="E20" s="8" t="s">
        <v>730</v>
      </c>
      <c r="F20" s="10" t="s">
        <v>958</v>
      </c>
      <c r="G20" s="9" t="s">
        <v>816</v>
      </c>
      <c r="H20" s="33" t="s">
        <v>1071</v>
      </c>
      <c r="I20" s="15"/>
      <c r="J20" s="15"/>
      <c r="K20" s="15"/>
      <c r="L20" s="15"/>
      <c r="M20" s="15"/>
      <c r="N20" s="15"/>
      <c r="O20" s="15"/>
      <c r="P20" s="15"/>
      <c r="Q20" s="15"/>
      <c r="R20" s="132">
        <f>VLOOKUP(B20,เลขปชช!B$2:J$701,6,0)</f>
        <v>1579901595243</v>
      </c>
      <c r="S20" s="139">
        <f>VLOOKUP(B20,เลขปชช!B$2:J$701,7,0)</f>
        <v>41421</v>
      </c>
      <c r="T20" s="132" t="e">
        <f>VLOOKUP(B20,#REF!,4,0)</f>
        <v>#REF!</v>
      </c>
    </row>
    <row r="21" spans="1:20">
      <c r="A21" s="33">
        <v>16</v>
      </c>
      <c r="B21" s="7">
        <v>3515</v>
      </c>
      <c r="C21" s="160">
        <f t="shared" si="0"/>
        <v>1103101279418</v>
      </c>
      <c r="D21" s="159">
        <f t="shared" si="1"/>
        <v>41616</v>
      </c>
      <c r="E21" s="8" t="s">
        <v>730</v>
      </c>
      <c r="F21" s="10" t="s">
        <v>959</v>
      </c>
      <c r="G21" s="9" t="s">
        <v>860</v>
      </c>
      <c r="H21" s="33" t="s">
        <v>1068</v>
      </c>
      <c r="I21" s="15"/>
      <c r="J21" s="15"/>
      <c r="K21" s="15"/>
      <c r="L21" s="15"/>
      <c r="M21" s="15"/>
      <c r="N21" s="15"/>
      <c r="O21" s="15"/>
      <c r="P21" s="15"/>
      <c r="Q21" s="15"/>
      <c r="R21" s="132">
        <f>VLOOKUP(B21,เลขปชช!B$2:J$701,6,0)</f>
        <v>1103101279418</v>
      </c>
      <c r="S21" s="139">
        <f>VLOOKUP(B21,เลขปชช!B$2:J$701,7,0)</f>
        <v>41616</v>
      </c>
      <c r="T21" s="132" t="e">
        <f>VLOOKUP(B21,#REF!,4,0)</f>
        <v>#REF!</v>
      </c>
    </row>
    <row r="22" spans="1:20">
      <c r="A22" s="33">
        <v>17</v>
      </c>
      <c r="B22" s="7">
        <v>3516</v>
      </c>
      <c r="C22" s="160">
        <f t="shared" si="0"/>
        <v>1579901603742</v>
      </c>
      <c r="D22" s="159">
        <f t="shared" si="1"/>
        <v>41477</v>
      </c>
      <c r="E22" s="8" t="s">
        <v>730</v>
      </c>
      <c r="F22" s="10" t="s">
        <v>960</v>
      </c>
      <c r="G22" s="9" t="s">
        <v>1040</v>
      </c>
      <c r="H22" s="33" t="s">
        <v>1071</v>
      </c>
      <c r="I22" s="15"/>
      <c r="J22" s="15"/>
      <c r="K22" s="15"/>
      <c r="L22" s="15"/>
      <c r="M22" s="15"/>
      <c r="N22" s="15"/>
      <c r="O22" s="15"/>
      <c r="P22" s="15"/>
      <c r="Q22" s="15"/>
      <c r="R22" s="132">
        <f>VLOOKUP(B22,เลขปชช!B$2:J$701,6,0)</f>
        <v>1579901603742</v>
      </c>
      <c r="S22" s="139">
        <f>VLOOKUP(B22,เลขปชช!B$2:J$701,7,0)</f>
        <v>41477</v>
      </c>
      <c r="T22" s="132" t="e">
        <f>VLOOKUP(B22,#REF!,4,0)</f>
        <v>#REF!</v>
      </c>
    </row>
    <row r="23" spans="1:20">
      <c r="A23" s="33">
        <v>18</v>
      </c>
      <c r="B23" s="7">
        <v>3517</v>
      </c>
      <c r="C23" s="160">
        <f t="shared" si="0"/>
        <v>1570501365269</v>
      </c>
      <c r="D23" s="159">
        <f t="shared" si="1"/>
        <v>41711</v>
      </c>
      <c r="E23" s="8" t="s">
        <v>730</v>
      </c>
      <c r="F23" s="10" t="s">
        <v>961</v>
      </c>
      <c r="G23" s="9" t="s">
        <v>861</v>
      </c>
      <c r="H23" s="33" t="s">
        <v>1071</v>
      </c>
      <c r="I23" s="15"/>
      <c r="J23" s="15"/>
      <c r="K23" s="15"/>
      <c r="L23" s="15"/>
      <c r="M23" s="15"/>
      <c r="N23" s="15"/>
      <c r="O23" s="15"/>
      <c r="P23" s="15"/>
      <c r="Q23" s="15"/>
      <c r="R23" s="132">
        <f>VLOOKUP(B23,เลขปชช!B$2:J$701,6,0)</f>
        <v>1570501365269</v>
      </c>
      <c r="S23" s="139">
        <f>VLOOKUP(B23,เลขปชช!B$2:J$701,7,0)</f>
        <v>41711</v>
      </c>
      <c r="T23" s="132" t="e">
        <f>VLOOKUP(B23,#REF!,4,0)</f>
        <v>#REF!</v>
      </c>
    </row>
    <row r="24" spans="1:20">
      <c r="A24" s="33">
        <v>19</v>
      </c>
      <c r="B24" s="7">
        <v>3518</v>
      </c>
      <c r="C24" s="160">
        <f t="shared" si="0"/>
        <v>1579901624871</v>
      </c>
      <c r="D24" s="159">
        <f t="shared" si="1"/>
        <v>41591</v>
      </c>
      <c r="E24" s="8" t="s">
        <v>730</v>
      </c>
      <c r="F24" s="10" t="s">
        <v>962</v>
      </c>
      <c r="G24" s="9" t="s">
        <v>862</v>
      </c>
      <c r="H24" s="33" t="s">
        <v>1070</v>
      </c>
      <c r="I24" s="15"/>
      <c r="J24" s="15"/>
      <c r="K24" s="15"/>
      <c r="L24" s="15"/>
      <c r="M24" s="15"/>
      <c r="N24" s="15"/>
      <c r="O24" s="15"/>
      <c r="P24" s="15"/>
      <c r="Q24" s="15"/>
      <c r="R24" s="132">
        <f>VLOOKUP(B24,เลขปชช!B$2:J$701,6,0)</f>
        <v>1579901624871</v>
      </c>
      <c r="S24" s="139">
        <f>VLOOKUP(B24,เลขปชช!B$2:J$701,7,0)</f>
        <v>41591</v>
      </c>
      <c r="T24" s="132" t="e">
        <f>VLOOKUP(B24,#REF!,4,0)</f>
        <v>#REF!</v>
      </c>
    </row>
    <row r="25" spans="1:20">
      <c r="A25" s="33">
        <v>20</v>
      </c>
      <c r="B25" s="7">
        <v>3520</v>
      </c>
      <c r="C25" s="160">
        <f t="shared" si="0"/>
        <v>1570501363142</v>
      </c>
      <c r="D25" s="159">
        <f t="shared" si="1"/>
        <v>41541</v>
      </c>
      <c r="E25" s="8" t="s">
        <v>730</v>
      </c>
      <c r="F25" s="10" t="s">
        <v>963</v>
      </c>
      <c r="G25" s="9" t="s">
        <v>863</v>
      </c>
      <c r="H25" s="33" t="s">
        <v>1068</v>
      </c>
      <c r="I25" s="15"/>
      <c r="J25" s="15"/>
      <c r="K25" s="15"/>
      <c r="L25" s="15"/>
      <c r="M25" s="15"/>
      <c r="N25" s="15"/>
      <c r="O25" s="15"/>
      <c r="P25" s="15"/>
      <c r="Q25" s="15"/>
      <c r="R25" s="132">
        <f>VLOOKUP(B25,เลขปชช!B$2:J$701,6,0)</f>
        <v>1570501363142</v>
      </c>
      <c r="S25" s="139">
        <f>VLOOKUP(B25,เลขปชช!B$2:J$701,7,0)</f>
        <v>41541</v>
      </c>
      <c r="T25" s="132" t="e">
        <f>VLOOKUP(B25,#REF!,4,0)</f>
        <v>#REF!</v>
      </c>
    </row>
    <row r="26" spans="1:20">
      <c r="A26" s="33">
        <v>21</v>
      </c>
      <c r="B26" s="7">
        <v>3521</v>
      </c>
      <c r="C26" s="160">
        <f t="shared" si="0"/>
        <v>1570501364904</v>
      </c>
      <c r="D26" s="159">
        <f t="shared" si="1"/>
        <v>41677</v>
      </c>
      <c r="E26" s="8" t="s">
        <v>730</v>
      </c>
      <c r="F26" s="10" t="s">
        <v>964</v>
      </c>
      <c r="G26" s="9" t="s">
        <v>864</v>
      </c>
      <c r="H26" s="33" t="s">
        <v>1070</v>
      </c>
      <c r="I26" s="15"/>
      <c r="J26" s="15"/>
      <c r="K26" s="15"/>
      <c r="L26" s="15"/>
      <c r="M26" s="15"/>
      <c r="N26" s="15"/>
      <c r="O26" s="15"/>
      <c r="P26" s="15"/>
      <c r="Q26" s="15"/>
      <c r="R26" s="132">
        <f>VLOOKUP(B26,เลขปชช!B$2:J$701,6,0)</f>
        <v>1570501364904</v>
      </c>
      <c r="S26" s="139">
        <f>VLOOKUP(B26,เลขปชช!B$2:J$701,7,0)</f>
        <v>41677</v>
      </c>
      <c r="T26" s="132" t="e">
        <f>VLOOKUP(B26,#REF!,4,0)</f>
        <v>#REF!</v>
      </c>
    </row>
    <row r="27" spans="1:20">
      <c r="A27" s="33">
        <v>22</v>
      </c>
      <c r="B27" s="7">
        <v>3522</v>
      </c>
      <c r="C27" s="160">
        <f t="shared" si="0"/>
        <v>1559900650704</v>
      </c>
      <c r="D27" s="159">
        <f t="shared" si="1"/>
        <v>41521</v>
      </c>
      <c r="E27" s="8" t="s">
        <v>730</v>
      </c>
      <c r="F27" s="10" t="s">
        <v>1047</v>
      </c>
      <c r="G27" s="9" t="s">
        <v>865</v>
      </c>
      <c r="H27" s="33" t="s">
        <v>1073</v>
      </c>
      <c r="I27" s="15"/>
      <c r="J27" s="15"/>
      <c r="K27" s="15"/>
      <c r="L27" s="15"/>
      <c r="M27" s="15"/>
      <c r="N27" s="15"/>
      <c r="O27" s="15"/>
      <c r="P27" s="15"/>
      <c r="Q27" s="15"/>
      <c r="R27" s="132">
        <f>VLOOKUP(B27,เลขปชช!B$2:J$701,6,0)</f>
        <v>1559900650704</v>
      </c>
      <c r="S27" s="139">
        <f>VLOOKUP(B27,เลขปชช!B$2:J$701,7,0)</f>
        <v>41521</v>
      </c>
      <c r="T27" s="132" t="e">
        <f>VLOOKUP(B27,#REF!,4,0)</f>
        <v>#REF!</v>
      </c>
    </row>
    <row r="28" spans="1:20">
      <c r="A28" s="33">
        <v>23</v>
      </c>
      <c r="B28" s="7">
        <v>3523</v>
      </c>
      <c r="C28" s="160">
        <f t="shared" si="0"/>
        <v>1579901631886</v>
      </c>
      <c r="D28" s="159">
        <f t="shared" si="1"/>
        <v>41628</v>
      </c>
      <c r="E28" s="8" t="s">
        <v>730</v>
      </c>
      <c r="F28" s="10" t="s">
        <v>965</v>
      </c>
      <c r="G28" s="9" t="s">
        <v>818</v>
      </c>
      <c r="H28" s="33" t="s">
        <v>1070</v>
      </c>
      <c r="I28" s="15"/>
      <c r="J28" s="15"/>
      <c r="K28" s="15"/>
      <c r="L28" s="15"/>
      <c r="M28" s="15"/>
      <c r="N28" s="15"/>
      <c r="O28" s="15"/>
      <c r="P28" s="15"/>
      <c r="Q28" s="15"/>
      <c r="R28" s="132">
        <f>VLOOKUP(B28,เลขปชช!B$2:J$701,6,0)</f>
        <v>1579901631886</v>
      </c>
      <c r="S28" s="139">
        <f>VLOOKUP(B28,เลขปชช!B$2:J$701,7,0)</f>
        <v>41628</v>
      </c>
      <c r="T28" s="132" t="e">
        <f>VLOOKUP(B28,#REF!,4,0)</f>
        <v>#REF!</v>
      </c>
    </row>
    <row r="29" spans="1:20">
      <c r="A29" s="33">
        <v>24</v>
      </c>
      <c r="B29" s="7">
        <v>3524</v>
      </c>
      <c r="C29" s="160">
        <f t="shared" si="0"/>
        <v>1579901619894</v>
      </c>
      <c r="D29" s="159">
        <f t="shared" si="1"/>
        <v>41564</v>
      </c>
      <c r="E29" s="8" t="s">
        <v>730</v>
      </c>
      <c r="F29" s="10" t="s">
        <v>966</v>
      </c>
      <c r="G29" s="9" t="s">
        <v>866</v>
      </c>
      <c r="H29" s="33" t="s">
        <v>1071</v>
      </c>
      <c r="I29" s="15"/>
      <c r="J29" s="15"/>
      <c r="K29" s="15"/>
      <c r="L29" s="15"/>
      <c r="M29" s="15"/>
      <c r="N29" s="15"/>
      <c r="O29" s="15"/>
      <c r="P29" s="15"/>
      <c r="Q29" s="15"/>
      <c r="R29" s="132">
        <f>VLOOKUP(B29,เลขปชช!B$2:J$701,6,0)</f>
        <v>1579901619894</v>
      </c>
      <c r="S29" s="139">
        <f>VLOOKUP(B29,เลขปชช!B$2:J$701,7,0)</f>
        <v>41564</v>
      </c>
      <c r="T29" s="132" t="e">
        <f>VLOOKUP(B29,#REF!,4,0)</f>
        <v>#REF!</v>
      </c>
    </row>
    <row r="30" spans="1:20">
      <c r="A30" s="33">
        <v>25</v>
      </c>
      <c r="B30" s="7">
        <v>3525</v>
      </c>
      <c r="C30" s="160">
        <f t="shared" si="0"/>
        <v>1570501363568</v>
      </c>
      <c r="D30" s="159">
        <f t="shared" si="1"/>
        <v>41576</v>
      </c>
      <c r="E30" s="8" t="s">
        <v>730</v>
      </c>
      <c r="F30" s="10" t="s">
        <v>1620</v>
      </c>
      <c r="G30" s="9" t="s">
        <v>867</v>
      </c>
      <c r="H30" s="33" t="s">
        <v>1068</v>
      </c>
      <c r="I30" s="15"/>
      <c r="J30" s="15"/>
      <c r="K30" s="15"/>
      <c r="L30" s="15"/>
      <c r="M30" s="15"/>
      <c r="N30" s="15"/>
      <c r="O30" s="15"/>
      <c r="P30" s="15"/>
      <c r="Q30" s="15"/>
      <c r="R30" s="132">
        <f>VLOOKUP(B30,เลขปชช!B$2:J$701,6,0)</f>
        <v>1570501363568</v>
      </c>
      <c r="S30" s="139">
        <f>VLOOKUP(B30,เลขปชช!B$2:J$701,7,0)</f>
        <v>41576</v>
      </c>
      <c r="T30" s="132" t="e">
        <f>VLOOKUP(B30,#REF!,4,0)</f>
        <v>#REF!</v>
      </c>
    </row>
    <row r="31" spans="1:20">
      <c r="A31" s="33">
        <v>26</v>
      </c>
      <c r="B31" s="7">
        <v>3526</v>
      </c>
      <c r="C31" s="160">
        <f t="shared" si="0"/>
        <v>1579901603084</v>
      </c>
      <c r="D31" s="159">
        <f t="shared" si="1"/>
        <v>41473</v>
      </c>
      <c r="E31" s="8" t="s">
        <v>730</v>
      </c>
      <c r="F31" s="10" t="s">
        <v>968</v>
      </c>
      <c r="G31" s="9" t="s">
        <v>868</v>
      </c>
      <c r="H31" s="33" t="s">
        <v>1073</v>
      </c>
      <c r="I31" s="15"/>
      <c r="J31" s="15"/>
      <c r="K31" s="15"/>
      <c r="L31" s="15"/>
      <c r="M31" s="15"/>
      <c r="N31" s="15"/>
      <c r="O31" s="15"/>
      <c r="P31" s="15"/>
      <c r="Q31" s="15"/>
      <c r="R31" s="132">
        <f>VLOOKUP(B31,เลขปชช!B$2:J$701,6,0)</f>
        <v>1579901603084</v>
      </c>
      <c r="S31" s="139">
        <f>VLOOKUP(B31,เลขปชช!B$2:J$701,7,0)</f>
        <v>41473</v>
      </c>
      <c r="T31" s="132" t="e">
        <f>VLOOKUP(B31,#REF!,4,0)</f>
        <v>#REF!</v>
      </c>
    </row>
    <row r="32" spans="1:20">
      <c r="A32" s="33">
        <v>27</v>
      </c>
      <c r="B32" s="7">
        <v>3543</v>
      </c>
      <c r="C32" s="160">
        <f t="shared" si="0"/>
        <v>1570501362367</v>
      </c>
      <c r="D32" s="159">
        <f t="shared" si="1"/>
        <v>41479</v>
      </c>
      <c r="E32" s="8" t="s">
        <v>730</v>
      </c>
      <c r="F32" s="10" t="s">
        <v>982</v>
      </c>
      <c r="G32" s="9" t="s">
        <v>117</v>
      </c>
      <c r="H32" s="33" t="s">
        <v>1073</v>
      </c>
      <c r="I32" s="15"/>
      <c r="J32" s="15"/>
      <c r="K32" s="15"/>
      <c r="L32" s="15"/>
      <c r="M32" s="15"/>
      <c r="N32" s="15"/>
      <c r="O32" s="15"/>
      <c r="P32" s="15"/>
      <c r="Q32" s="15"/>
      <c r="R32" s="132">
        <f>VLOOKUP(B32,เลขปชช!B$2:J$701,6,0)</f>
        <v>1570501362367</v>
      </c>
      <c r="S32" s="139">
        <f>VLOOKUP(B32,เลขปชช!B$2:J$701,7,0)</f>
        <v>41479</v>
      </c>
      <c r="T32" s="132" t="e">
        <f>VLOOKUP(B32,#REF!,4,0)</f>
        <v>#REF!</v>
      </c>
    </row>
    <row r="33" spans="1:20">
      <c r="A33" s="33">
        <v>28</v>
      </c>
      <c r="B33" s="7">
        <v>3556</v>
      </c>
      <c r="C33" s="160">
        <f t="shared" si="0"/>
        <v>1579901642365</v>
      </c>
      <c r="D33" s="159">
        <f t="shared" si="1"/>
        <v>41693</v>
      </c>
      <c r="E33" s="35" t="s">
        <v>730</v>
      </c>
      <c r="F33" s="10" t="s">
        <v>1057</v>
      </c>
      <c r="G33" s="9" t="s">
        <v>1058</v>
      </c>
      <c r="H33" s="33" t="s">
        <v>1069</v>
      </c>
      <c r="I33" s="15"/>
      <c r="J33" s="15"/>
      <c r="K33" s="15"/>
      <c r="L33" s="15"/>
      <c r="M33" s="15"/>
      <c r="N33" s="15"/>
      <c r="O33" s="15"/>
      <c r="P33" s="15"/>
      <c r="Q33" s="15"/>
      <c r="R33" s="132">
        <f>VLOOKUP(B33,เลขปชช!B$2:J$701,6,0)</f>
        <v>1579901642365</v>
      </c>
      <c r="S33" s="139">
        <f>VLOOKUP(B33,เลขปชช!B$2:J$701,7,0)</f>
        <v>41693</v>
      </c>
      <c r="T33" s="132" t="e">
        <f>VLOOKUP(B33,#REF!,4,0)</f>
        <v>#REF!</v>
      </c>
    </row>
    <row r="34" spans="1:20">
      <c r="A34" s="33">
        <v>29</v>
      </c>
      <c r="B34" s="7">
        <v>3618</v>
      </c>
      <c r="C34" s="160">
        <f t="shared" si="0"/>
        <v>1100501763331</v>
      </c>
      <c r="D34" s="159">
        <f t="shared" si="1"/>
        <v>41759</v>
      </c>
      <c r="E34" s="35" t="s">
        <v>730</v>
      </c>
      <c r="F34" s="10" t="s">
        <v>1318</v>
      </c>
      <c r="G34" s="9" t="s">
        <v>1216</v>
      </c>
      <c r="H34" s="33" t="s">
        <v>1071</v>
      </c>
      <c r="I34" s="15"/>
      <c r="J34" s="15"/>
      <c r="K34" s="15"/>
      <c r="L34" s="15"/>
      <c r="M34" s="15"/>
      <c r="N34" s="15"/>
      <c r="O34" s="15"/>
      <c r="P34" s="15"/>
      <c r="Q34" s="15"/>
      <c r="R34" s="132">
        <f>VLOOKUP(B34,เลขปชช!B$2:J$701,6,0)</f>
        <v>1100501763331</v>
      </c>
      <c r="S34" s="139">
        <f>VLOOKUP(B34,เลขปชช!B$2:J$701,7,0)</f>
        <v>41759</v>
      </c>
      <c r="T34" s="132" t="e">
        <f>VLOOKUP(B34,#REF!,4,0)</f>
        <v>#REF!</v>
      </c>
    </row>
    <row r="35" spans="1:20">
      <c r="A35" s="33">
        <v>30</v>
      </c>
      <c r="B35" s="7">
        <v>3662</v>
      </c>
      <c r="C35" s="160">
        <f t="shared" si="0"/>
        <v>1579901600034</v>
      </c>
      <c r="D35" s="159">
        <f t="shared" si="1"/>
        <v>41450</v>
      </c>
      <c r="E35" s="35" t="s">
        <v>730</v>
      </c>
      <c r="F35" s="10" t="s">
        <v>1281</v>
      </c>
      <c r="G35" s="9" t="s">
        <v>1282</v>
      </c>
      <c r="H35" s="33" t="s">
        <v>1067</v>
      </c>
      <c r="I35" s="15"/>
      <c r="J35" s="15"/>
      <c r="K35" s="15"/>
      <c r="L35" s="15"/>
      <c r="M35" s="15"/>
      <c r="N35" s="15"/>
      <c r="O35" s="15"/>
      <c r="P35" s="15"/>
      <c r="Q35" s="15"/>
      <c r="R35" s="132">
        <f>VLOOKUP(B35,เลขปชช!B$2:J$701,6,0)</f>
        <v>1579901600034</v>
      </c>
      <c r="S35" s="139">
        <f>VLOOKUP(B35,เลขปชช!B$2:J$701,7,0)</f>
        <v>41450</v>
      </c>
      <c r="T35" s="132" t="e">
        <f>VLOOKUP(B35,#REF!,4,0)</f>
        <v>#REF!</v>
      </c>
    </row>
  </sheetData>
  <sortState ref="B6:R35">
    <sortCondition ref="E6:E35"/>
    <sortCondition ref="B6:B35"/>
    <sortCondition ref="F6:F35"/>
  </sortState>
  <mergeCells count="4">
    <mergeCell ref="E5:G5"/>
    <mergeCell ref="A3:Q3"/>
    <mergeCell ref="A2:Q2"/>
    <mergeCell ref="A1:Q1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1"/>
  <dimension ref="A1:X27"/>
  <sheetViews>
    <sheetView workbookViewId="0">
      <selection activeCell="F5" sqref="F5"/>
    </sheetView>
  </sheetViews>
  <sheetFormatPr defaultRowHeight="14.25"/>
  <cols>
    <col min="1" max="1" width="6.5" customWidth="1"/>
    <col min="2" max="2" width="3.875" customWidth="1"/>
    <col min="4" max="4" width="6.625" bestFit="1" customWidth="1"/>
    <col min="5" max="5" width="15.5" style="70" customWidth="1"/>
    <col min="6" max="6" width="16.875" style="70" customWidth="1"/>
    <col min="7" max="7" width="6.25" style="50" bestFit="1" customWidth="1"/>
    <col min="8" max="15" width="4" style="50" customWidth="1"/>
    <col min="16" max="16" width="4" customWidth="1"/>
    <col min="18" max="18" width="5.625" customWidth="1"/>
    <col min="19" max="19" width="10.5" customWidth="1"/>
    <col min="20" max="20" width="35.625" customWidth="1"/>
    <col min="21" max="21" width="11.25" bestFit="1" customWidth="1"/>
  </cols>
  <sheetData>
    <row r="1" spans="1:22" ht="28.5" customHeight="1">
      <c r="B1" s="212" t="s">
        <v>1312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22" ht="26.25" customHeight="1">
      <c r="B2" s="213" t="str">
        <f>"ห้อง "&amp;U3&amp;"       ครูประจำชั้น  "&amp;V3</f>
        <v>ห้อง เสริมประสบการณ์3       ครูประจำชั้น  นางอุ้มขวัญ    หัตถสาร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22" ht="26.25" customHeight="1">
      <c r="B3" s="64" t="s">
        <v>1291</v>
      </c>
      <c r="C3" s="71" t="s">
        <v>1292</v>
      </c>
      <c r="D3" s="214" t="s">
        <v>736</v>
      </c>
      <c r="E3" s="214"/>
      <c r="F3" s="214"/>
      <c r="G3" s="64" t="s">
        <v>731</v>
      </c>
      <c r="H3" s="64"/>
      <c r="I3" s="64"/>
      <c r="J3" s="64"/>
      <c r="K3" s="64"/>
      <c r="L3" s="64"/>
      <c r="M3" s="64"/>
      <c r="N3" s="64"/>
      <c r="O3" s="64"/>
      <c r="R3" t="s">
        <v>1293</v>
      </c>
      <c r="S3" s="100" t="s">
        <v>1072</v>
      </c>
      <c r="T3" s="65">
        <f>LOOKUP(9.99999999999999E+307,อนุบาล!H3:H997)</f>
        <v>15</v>
      </c>
      <c r="U3" t="str">
        <f>VLOOKUP(S3,R5:S13,2)</f>
        <v>เสริมประสบการณ์3</v>
      </c>
      <c r="V3" t="str">
        <f>VLOOKUP(S3,R5:T13,3)</f>
        <v>นางอุ้มขวัญ    หัตถสาร</v>
      </c>
    </row>
    <row r="4" spans="1:22" s="18" customFormat="1" ht="24" customHeight="1">
      <c r="A4"/>
      <c r="B4" s="94">
        <f>IF(C4="","",SUBTOTAL(3,$C$4:C4))</f>
        <v>1</v>
      </c>
      <c r="C4" s="95">
        <f>IF(ROWS(C$4:C4)&gt;$T$3,"",LOOKUP(ROWS(C$4:C4),อนุบาล!$H$3:$H$183,อนุบาล!$A$3:$A$183))</f>
        <v>3619</v>
      </c>
      <c r="D4" s="96" t="str">
        <f>IF(ROWS(D$4:D4)&gt;$T$3,"",LOOKUP(ROWS(D$4:D4),อนุบาล!$H$3:$H$183,อนุบาล!$B$3:$B$183))</f>
        <v>เด็กชาย</v>
      </c>
      <c r="E4" s="97" t="str">
        <f>IF(ROWS(E$4:E4)&gt;$T$3,"",LOOKUP(ROWS(E$4:E4),อนุบาล!$H$3:$H$183,อนุบาล!$C$3:$C$183))</f>
        <v>ปริญญา</v>
      </c>
      <c r="F4" s="98" t="str">
        <f>IF(ROWS(F$4:F4)&gt;$T$3,"",LOOKUP(ROWS(F$4:F4),อนุบาล!$H$3:$H$183,อนุบาล!$D$3:$D$183))</f>
        <v>มีทอง</v>
      </c>
      <c r="G4" s="99" t="str">
        <f>IF(ROWS(G$4:G4)&gt;$T$3,"",LOOKUP(ROWS(G$4:G4),อนุบาล!$H$3:$H$183,อนุบาล!$F$3:$F$183))</f>
        <v>อ1.1</v>
      </c>
      <c r="H4" s="16"/>
      <c r="I4" s="16"/>
      <c r="J4" s="16"/>
      <c r="K4" s="16"/>
      <c r="L4" s="16"/>
      <c r="M4" s="16"/>
      <c r="N4" s="16"/>
      <c r="O4" s="16"/>
      <c r="P4"/>
    </row>
    <row r="5" spans="1:22" s="66" customFormat="1" ht="24">
      <c r="A5"/>
      <c r="B5" s="94">
        <f>IF(C5="","",SUBTOTAL(3,$C$4:C5))</f>
        <v>2</v>
      </c>
      <c r="C5" s="95">
        <f>IF(ROWS(C$4:C5)&gt;$T$3,"",LOOKUP(ROWS(C$4:C5),อนุบาล!$H$3:$H$183,อนุบาล!$A$3:$A$183))</f>
        <v>3624</v>
      </c>
      <c r="D5" s="96" t="str">
        <f>IF(ROWS(D$4:D5)&gt;$T$3,"",LOOKUP(ROWS(D$4:D5),อนุบาล!$H$3:$H$183,อนุบาล!$B$3:$B$183))</f>
        <v>เด็กชาย</v>
      </c>
      <c r="E5" s="97" t="str">
        <f>IF(ROWS(E$4:E5)&gt;$T$3,"",LOOKUP(ROWS(E$4:E5),อนุบาล!$H$3:$H$183,อนุบาล!$C$3:$C$183))</f>
        <v xml:space="preserve">ณัฐวรรธน์ </v>
      </c>
      <c r="F5" s="98" t="str">
        <f>IF(ROWS(F$4:F5)&gt;$T$3,"",LOOKUP(ROWS(F$4:F5),อนุบาล!$H$3:$H$183,อนุบาล!$D$3:$D$183))</f>
        <v>คำดา</v>
      </c>
      <c r="G5" s="99" t="str">
        <f>IF(ROWS(G$4:G5)&gt;$T$3,"",LOOKUP(ROWS(G$4:G5),อนุบาล!$H$3:$H$183,อนุบาล!$F$3:$F$183))</f>
        <v>อ1.1</v>
      </c>
      <c r="H5" s="67"/>
      <c r="I5" s="67"/>
      <c r="J5" s="67"/>
      <c r="K5" s="67"/>
      <c r="L5" s="67"/>
      <c r="M5" s="67"/>
      <c r="N5" s="67"/>
      <c r="O5" s="67"/>
      <c r="P5"/>
      <c r="R5" s="66" t="s">
        <v>1067</v>
      </c>
      <c r="S5" s="66" t="s">
        <v>1294</v>
      </c>
      <c r="T5" s="66" t="s">
        <v>1304</v>
      </c>
    </row>
    <row r="6" spans="1:22" s="66" customFormat="1" ht="24">
      <c r="A6"/>
      <c r="B6" s="94">
        <f>IF(C6="","",SUBTOTAL(3,$C$4:C6))</f>
        <v>3</v>
      </c>
      <c r="C6" s="95">
        <f>IF(ROWS(C$4:C6)&gt;$T$3,"",LOOKUP(ROWS(C$4:C6),อนุบาล!$H$3:$H$183,อนุบาล!$A$3:$A$183))</f>
        <v>3644</v>
      </c>
      <c r="D6" s="96" t="str">
        <f>IF(ROWS(D$4:D6)&gt;$T$3,"",LOOKUP(ROWS(D$4:D6),อนุบาล!$H$3:$H$183,อนุบาล!$B$3:$B$183))</f>
        <v>เด็กชาย</v>
      </c>
      <c r="E6" s="97" t="str">
        <f>IF(ROWS(E$4:E6)&gt;$T$3,"",LOOKUP(ROWS(E$4:E6),อนุบาล!$H$3:$H$183,อนุบาล!$C$3:$C$183))</f>
        <v>พิชยะ</v>
      </c>
      <c r="F6" s="98" t="str">
        <f>IF(ROWS(F$4:F6)&gt;$T$3,"",LOOKUP(ROWS(F$4:F6),อนุบาล!$H$3:$H$183,อนุบาล!$D$3:$D$183))</f>
        <v>อธิวันดี</v>
      </c>
      <c r="G6" s="99" t="str">
        <f>IF(ROWS(G$4:G6)&gt;$T$3,"",LOOKUP(ROWS(G$4:G6),อนุบาล!$H$3:$H$183,อนุบาล!$F$3:$F$183))</f>
        <v>อ1.2</v>
      </c>
      <c r="H6" s="67"/>
      <c r="I6" s="67"/>
      <c r="J6" s="67"/>
      <c r="K6" s="67"/>
      <c r="L6" s="67"/>
      <c r="M6" s="67"/>
      <c r="N6" s="67"/>
      <c r="O6" s="67"/>
      <c r="R6" s="66" t="s">
        <v>1068</v>
      </c>
      <c r="S6" s="66" t="s">
        <v>1295</v>
      </c>
      <c r="T6" s="66" t="s">
        <v>1303</v>
      </c>
    </row>
    <row r="7" spans="1:22" s="66" customFormat="1" ht="24">
      <c r="B7" s="94">
        <f>IF(C7="","",SUBTOTAL(3,$C$4:C7))</f>
        <v>4</v>
      </c>
      <c r="C7" s="95">
        <f>IF(ROWS(C$4:C7)&gt;$T$3,"",LOOKUP(ROWS(C$4:C7),อนุบาล!$H$3:$H$183,อนุบาล!$A$3:$A$183))</f>
        <v>3650</v>
      </c>
      <c r="D7" s="96" t="str">
        <f>IF(ROWS(D$4:D7)&gt;$T$3,"",LOOKUP(ROWS(D$4:D7),อนุบาล!$H$3:$H$183,อนุบาล!$B$3:$B$183))</f>
        <v>เด็กหญิง</v>
      </c>
      <c r="E7" s="97" t="str">
        <f>IF(ROWS(E$4:E7)&gt;$T$3,"",LOOKUP(ROWS(E$4:E7),อนุบาล!$H$3:$H$183,อนุบาล!$C$3:$C$183))</f>
        <v xml:space="preserve">นิพาดา </v>
      </c>
      <c r="F7" s="98" t="str">
        <f>IF(ROWS(F$4:F7)&gt;$T$3,"",LOOKUP(ROWS(F$4:F7),อนุบาล!$H$3:$H$183,อนุบาล!$D$3:$D$183))</f>
        <v>วงค์เรือน</v>
      </c>
      <c r="G7" s="99" t="str">
        <f>IF(ROWS(G$4:G7)&gt;$T$3,"",LOOKUP(ROWS(G$4:G7),อนุบาล!$H$3:$H$183,อนุบาล!$F$3:$F$183))</f>
        <v>อ1.2</v>
      </c>
      <c r="H7" s="67"/>
      <c r="I7" s="67"/>
      <c r="J7" s="67"/>
      <c r="K7" s="67"/>
      <c r="L7" s="67"/>
      <c r="M7" s="67"/>
      <c r="N7" s="67"/>
      <c r="O7" s="67"/>
      <c r="R7" s="66" t="s">
        <v>1074</v>
      </c>
      <c r="S7" s="66" t="s">
        <v>1296</v>
      </c>
      <c r="T7" s="156" t="s">
        <v>1305</v>
      </c>
    </row>
    <row r="8" spans="1:22" s="66" customFormat="1" ht="24">
      <c r="B8" s="94">
        <f>IF(C8="","",SUBTOTAL(3,$C$4:C8))</f>
        <v>5</v>
      </c>
      <c r="C8" s="95">
        <f>IF(ROWS(C$4:C8)&gt;$T$3,"",LOOKUP(ROWS(C$4:C8),อนุบาล!$H$3:$H$183,อนุบาล!$A$3:$A$183))</f>
        <v>3528</v>
      </c>
      <c r="D8" s="96" t="str">
        <f>IF(ROWS(D$4:D8)&gt;$T$3,"",LOOKUP(ROWS(D$4:D8),อนุบาล!$H$3:$H$183,อนุบาล!$B$3:$B$183))</f>
        <v>เด็กชาย</v>
      </c>
      <c r="E8" s="97" t="str">
        <f>IF(ROWS(E$4:E8)&gt;$T$3,"",LOOKUP(ROWS(E$4:E8),อนุบาล!$H$3:$H$183,อนุบาล!$C$3:$C$183))</f>
        <v>จิรายุ</v>
      </c>
      <c r="F8" s="98" t="str">
        <f>IF(ROWS(F$4:F8)&gt;$T$3,"",LOOKUP(ROWS(F$4:F8),อนุบาล!$H$3:$H$183,อนุบาล!$D$3:$D$183))</f>
        <v>คำภีระวงค์</v>
      </c>
      <c r="G8" s="99" t="str">
        <f>IF(ROWS(G$4:G8)&gt;$T$3,"",LOOKUP(ROWS(G$4:G8),อนุบาล!$H$3:$H$183,อนุบาล!$F$3:$F$183))</f>
        <v>อ2.2</v>
      </c>
      <c r="H8" s="67"/>
      <c r="I8" s="67"/>
      <c r="J8" s="67"/>
      <c r="K8" s="67"/>
      <c r="L8" s="67"/>
      <c r="M8" s="67"/>
      <c r="N8" s="67"/>
      <c r="O8" s="67"/>
      <c r="R8" s="66" t="s">
        <v>1071</v>
      </c>
      <c r="S8" s="66" t="s">
        <v>1300</v>
      </c>
      <c r="T8" s="66" t="s">
        <v>1306</v>
      </c>
    </row>
    <row r="9" spans="1:22" s="66" customFormat="1" ht="24">
      <c r="B9" s="94">
        <f>IF(C9="","",SUBTOTAL(3,$C$4:C9))</f>
        <v>6</v>
      </c>
      <c r="C9" s="95">
        <f>IF(ROWS(C$4:C9)&gt;$T$3,"",LOOKUP(ROWS(C$4:C9),อนุบาล!$H$3:$H$183,อนุบาล!$A$3:$A$183))</f>
        <v>3534</v>
      </c>
      <c r="D9" s="96" t="str">
        <f>IF(ROWS(D$4:D9)&gt;$T$3,"",LOOKUP(ROWS(D$4:D9),อนุบาล!$H$3:$H$183,อนุบาล!$B$3:$B$183))</f>
        <v>เด็กชาย</v>
      </c>
      <c r="E9" s="97" t="str">
        <f>IF(ROWS(E$4:E9)&gt;$T$3,"",LOOKUP(ROWS(E$4:E9),อนุบาล!$H$3:$H$183,อนุบาล!$C$3:$C$183))</f>
        <v>รัชพล</v>
      </c>
      <c r="F9" s="98" t="str">
        <f>IF(ROWS(F$4:F9)&gt;$T$3,"",LOOKUP(ROWS(F$4:F9),อนุบาล!$H$3:$H$183,อนุบาล!$D$3:$D$183))</f>
        <v>บุญรักษา</v>
      </c>
      <c r="G9" s="99" t="str">
        <f>IF(ROWS(G$4:G9)&gt;$T$3,"",LOOKUP(ROWS(G$4:G9),อนุบาล!$H$3:$H$183,อนุบาล!$F$3:$F$183))</f>
        <v>อ2.2</v>
      </c>
      <c r="H9" s="67"/>
      <c r="I9" s="67"/>
      <c r="J9" s="67"/>
      <c r="K9" s="67"/>
      <c r="L9" s="67"/>
      <c r="M9" s="67"/>
      <c r="N9" s="67"/>
      <c r="O9" s="67"/>
      <c r="R9" s="66" t="s">
        <v>1075</v>
      </c>
      <c r="S9" s="66" t="s">
        <v>1301</v>
      </c>
      <c r="T9" s="66" t="s">
        <v>1308</v>
      </c>
    </row>
    <row r="10" spans="1:22" s="66" customFormat="1" ht="24">
      <c r="B10" s="94">
        <f>IF(C10="","",SUBTOTAL(3,$C$4:C10))</f>
        <v>7</v>
      </c>
      <c r="C10" s="95">
        <f>IF(ROWS(C$4:C10)&gt;$T$3,"",LOOKUP(ROWS(C$4:C10),อนุบาล!$H$3:$H$183,อนุบาล!$A$3:$A$183))</f>
        <v>3541</v>
      </c>
      <c r="D10" s="96" t="str">
        <f>IF(ROWS(D$4:D10)&gt;$T$3,"",LOOKUP(ROWS(D$4:D10),อนุบาล!$H$3:$H$183,อนุบาล!$B$3:$B$183))</f>
        <v>เด็กหญิง</v>
      </c>
      <c r="E10" s="97" t="str">
        <f>IF(ROWS(E$4:E10)&gt;$T$3,"",LOOKUP(ROWS(E$4:E10),อนุบาล!$H$3:$H$183,อนุบาล!$C$3:$C$183))</f>
        <v>ชวัลนุช</v>
      </c>
      <c r="F10" s="98" t="str">
        <f>IF(ROWS(F$4:F10)&gt;$T$3,"",LOOKUP(ROWS(F$4:F10),อนุบาล!$H$3:$H$183,อนุบาล!$D$3:$D$183))</f>
        <v>ศรีพรม</v>
      </c>
      <c r="G10" s="99" t="str">
        <f>IF(ROWS(G$4:G10)&gt;$T$3,"",LOOKUP(ROWS(G$4:G10),อนุบาล!$H$3:$H$183,อนุบาล!$F$3:$F$183))</f>
        <v>อ2.2</v>
      </c>
      <c r="H10" s="67"/>
      <c r="I10" s="67"/>
      <c r="J10" s="67"/>
      <c r="K10" s="67"/>
      <c r="L10" s="67"/>
      <c r="M10" s="67"/>
      <c r="N10" s="67"/>
      <c r="O10" s="67"/>
      <c r="R10" s="66" t="s">
        <v>1073</v>
      </c>
      <c r="S10" s="66" t="s">
        <v>1302</v>
      </c>
      <c r="T10" s="156" t="s">
        <v>1307</v>
      </c>
    </row>
    <row r="11" spans="1:22" s="66" customFormat="1" ht="24">
      <c r="B11" s="94">
        <f>IF(C11="","",SUBTOTAL(3,$C$4:C11))</f>
        <v>8</v>
      </c>
      <c r="C11" s="95">
        <f>IF(ROWS(C$4:C11)&gt;$T$3,"",LOOKUP(ROWS(C$4:C11),อนุบาล!$H$3:$H$183,อนุบาล!$A$3:$A$183))</f>
        <v>3545</v>
      </c>
      <c r="D11" s="96" t="str">
        <f>IF(ROWS(D$4:D11)&gt;$T$3,"",LOOKUP(ROWS(D$4:D11),อนุบาล!$H$3:$H$183,อนุบาล!$B$3:$B$183))</f>
        <v>เด็กหญิง</v>
      </c>
      <c r="E11" s="97" t="str">
        <f>IF(ROWS(E$4:E11)&gt;$T$3,"",LOOKUP(ROWS(E$4:E11),อนุบาล!$H$3:$H$183,อนุบาล!$C$3:$C$183))</f>
        <v>ธวัลรัตน์</v>
      </c>
      <c r="F11" s="98" t="str">
        <f>IF(ROWS(F$4:F11)&gt;$T$3,"",LOOKUP(ROWS(F$4:F11),อนุบาล!$H$3:$H$183,อนุบาล!$D$3:$D$183))</f>
        <v>ป้องกัน</v>
      </c>
      <c r="G11" s="99" t="str">
        <f>IF(ROWS(G$4:G11)&gt;$T$3,"",LOOKUP(ROWS(G$4:G11),อนุบาล!$H$3:$H$183,อนุบาล!$F$3:$F$183))</f>
        <v>อ2.2</v>
      </c>
      <c r="H11" s="67"/>
      <c r="I11" s="67"/>
      <c r="J11" s="67"/>
      <c r="K11" s="67"/>
      <c r="L11" s="67"/>
      <c r="M11" s="67"/>
      <c r="N11" s="67"/>
      <c r="O11" s="67"/>
      <c r="R11" s="66" t="s">
        <v>1070</v>
      </c>
      <c r="S11" s="66" t="s">
        <v>1297</v>
      </c>
      <c r="T11" s="66" t="s">
        <v>1309</v>
      </c>
    </row>
    <row r="12" spans="1:22" s="66" customFormat="1" ht="24">
      <c r="B12" s="94">
        <f>IF(C12="","",SUBTOTAL(3,$C$4:C12))</f>
        <v>9</v>
      </c>
      <c r="C12" s="95">
        <f>IF(ROWS(C$4:C12)&gt;$T$3,"",LOOKUP(ROWS(C$4:C12),อนุบาล!$H$3:$H$183,อนุบาล!$A$3:$A$183))</f>
        <v>3548</v>
      </c>
      <c r="D12" s="96" t="str">
        <f>IF(ROWS(D$4:D12)&gt;$T$3,"",LOOKUP(ROWS(D$4:D12),อนุบาล!$H$3:$H$183,อนุบาล!$B$3:$B$183))</f>
        <v>เด็กหญิง</v>
      </c>
      <c r="E12" s="97" t="str">
        <f>IF(ROWS(E$4:E12)&gt;$T$3,"",LOOKUP(ROWS(E$4:E12),อนุบาล!$H$3:$H$183,อนุบาล!$C$3:$C$183))</f>
        <v>ปาณิสรา</v>
      </c>
      <c r="F12" s="98" t="str">
        <f>IF(ROWS(F$4:F12)&gt;$T$3,"",LOOKUP(ROWS(F$4:F12),อนุบาล!$H$3:$H$183,อนุบาล!$D$3:$D$183))</f>
        <v>จำปาอิ่น</v>
      </c>
      <c r="G12" s="99" t="str">
        <f>IF(ROWS(G$4:G12)&gt;$T$3,"",LOOKUP(ROWS(G$4:G12),อนุบาล!$H$3:$H$183,อนุบาล!$F$3:$F$183))</f>
        <v>อ2.2</v>
      </c>
      <c r="H12" s="67"/>
      <c r="I12" s="67"/>
      <c r="J12" s="67"/>
      <c r="K12" s="67"/>
      <c r="L12" s="67"/>
      <c r="M12" s="67"/>
      <c r="N12" s="67"/>
      <c r="O12" s="67"/>
      <c r="R12" s="66" t="s">
        <v>1069</v>
      </c>
      <c r="S12" s="66" t="s">
        <v>1298</v>
      </c>
      <c r="T12" s="66" t="s">
        <v>1310</v>
      </c>
    </row>
    <row r="13" spans="1:22" s="66" customFormat="1" ht="24">
      <c r="B13" s="94">
        <f>IF(C13="","",SUBTOTAL(3,$C$4:C13))</f>
        <v>10</v>
      </c>
      <c r="C13" s="95">
        <f>IF(ROWS(C$4:C13)&gt;$T$3,"",LOOKUP(ROWS(C$4:C13),อนุบาล!$H$3:$H$183,อนุบาล!$A$3:$A$183))</f>
        <v>3554</v>
      </c>
      <c r="D13" s="96" t="str">
        <f>IF(ROWS(D$4:D13)&gt;$T$3,"",LOOKUP(ROWS(D$4:D13),อนุบาล!$H$3:$H$183,อนุบาล!$B$3:$B$183))</f>
        <v>เด็กหญิง</v>
      </c>
      <c r="E13" s="97" t="str">
        <f>IF(ROWS(E$4:E13)&gt;$T$3,"",LOOKUP(ROWS(E$4:E13),อนุบาล!$H$3:$H$183,อนุบาล!$C$3:$C$183))</f>
        <v>ศรีกมลลักษณ์</v>
      </c>
      <c r="F13" s="98" t="str">
        <f>IF(ROWS(F$4:F13)&gt;$T$3,"",LOOKUP(ROWS(F$4:F13),อนุบาล!$H$3:$H$183,อนุบาล!$D$3:$D$183))</f>
        <v>ตาสาย</v>
      </c>
      <c r="G13" s="99" t="str">
        <f>IF(ROWS(G$4:G13)&gt;$T$3,"",LOOKUP(ROWS(G$4:G13),อนุบาล!$H$3:$H$183,อนุบาล!$F$3:$F$183))</f>
        <v>อ2.2</v>
      </c>
      <c r="H13" s="67"/>
      <c r="I13" s="67"/>
      <c r="J13" s="67"/>
      <c r="K13" s="67"/>
      <c r="L13" s="67"/>
      <c r="M13" s="67"/>
      <c r="N13" s="67"/>
      <c r="O13" s="67"/>
      <c r="R13" s="66" t="s">
        <v>1072</v>
      </c>
      <c r="S13" s="66" t="s">
        <v>1299</v>
      </c>
      <c r="T13" s="66" t="s">
        <v>1311</v>
      </c>
    </row>
    <row r="14" spans="1:22" s="66" customFormat="1" ht="24">
      <c r="B14" s="94">
        <f>IF(C14="","",SUBTOTAL(3,$C$4:C14))</f>
        <v>11</v>
      </c>
      <c r="C14" s="95">
        <f>IF(ROWS(C$4:C14)&gt;$T$3,"",LOOKUP(ROWS(C$4:C14),อนุบาล!$H$3:$H$183,อนุบาล!$A$3:$A$183))</f>
        <v>3363</v>
      </c>
      <c r="D14" s="96" t="str">
        <f>IF(ROWS(D$4:D14)&gt;$T$3,"",LOOKUP(ROWS(D$4:D14),อนุบาล!$H$3:$H$183,อนุบาล!$B$3:$B$183))</f>
        <v>เด็กชาย</v>
      </c>
      <c r="E14" s="97" t="str">
        <f>IF(ROWS(E$4:E14)&gt;$T$3,"",LOOKUP(ROWS(E$4:E14),อนุบาล!$H$3:$H$183,อนุบาล!$C$3:$C$183))</f>
        <v>พัชรพรรณ</v>
      </c>
      <c r="F14" s="98" t="str">
        <f>IF(ROWS(F$4:F14)&gt;$T$3,"",LOOKUP(ROWS(F$4:F14),อนุบาล!$H$3:$H$183,อนุบาล!$D$3:$D$183))</f>
        <v xml:space="preserve">ลาดคม </v>
      </c>
      <c r="G14" s="99" t="str">
        <f>IF(ROWS(G$4:G14)&gt;$T$3,"",LOOKUP(ROWS(G$4:G14),อนุบาล!$H$3:$H$183,อนุบาล!$F$3:$F$183))</f>
        <v>อ3.1</v>
      </c>
      <c r="H14" s="67"/>
      <c r="I14" s="67"/>
      <c r="J14" s="67"/>
      <c r="K14" s="67"/>
      <c r="L14" s="67"/>
      <c r="M14" s="67"/>
      <c r="N14" s="67"/>
      <c r="O14" s="67"/>
    </row>
    <row r="15" spans="1:22" s="66" customFormat="1" ht="24">
      <c r="B15" s="94">
        <f>IF(C15="","",SUBTOTAL(3,$C$4:C15))</f>
        <v>12</v>
      </c>
      <c r="C15" s="95">
        <f>IF(ROWS(C$4:C15)&gt;$T$3,"",LOOKUP(ROWS(C$4:C15),อนุบาล!$H$3:$H$183,อนุบาล!$A$3:$A$183))</f>
        <v>3364</v>
      </c>
      <c r="D15" s="96" t="str">
        <f>IF(ROWS(D$4:D15)&gt;$T$3,"",LOOKUP(ROWS(D$4:D15),อนุบาล!$H$3:$H$183,อนุบาล!$B$3:$B$183))</f>
        <v>เด็กชาย</v>
      </c>
      <c r="E15" s="97" t="str">
        <f>IF(ROWS(E$4:E15)&gt;$T$3,"",LOOKUP(ROWS(E$4:E15),อนุบาล!$H$3:$H$183,อนุบาล!$C$3:$C$183))</f>
        <v>พัทชดนย์</v>
      </c>
      <c r="F15" s="98" t="str">
        <f>IF(ROWS(F$4:F15)&gt;$T$3,"",LOOKUP(ROWS(F$4:F15),อนุบาล!$H$3:$H$183,อนุบาล!$D$3:$D$183))</f>
        <v xml:space="preserve">เย็นมาก </v>
      </c>
      <c r="G15" s="99" t="str">
        <f>IF(ROWS(G$4:G15)&gt;$T$3,"",LOOKUP(ROWS(G$4:G15),อนุบาล!$H$3:$H$183,อนุบาล!$F$3:$F$183))</f>
        <v>อ3.1</v>
      </c>
      <c r="H15" s="67"/>
      <c r="I15" s="67"/>
      <c r="J15" s="67"/>
      <c r="K15" s="67"/>
      <c r="L15" s="67"/>
      <c r="M15" s="67"/>
      <c r="N15" s="67"/>
      <c r="O15" s="67"/>
    </row>
    <row r="16" spans="1:22" s="66" customFormat="1" ht="24">
      <c r="B16" s="94">
        <f>IF(C16="","",SUBTOTAL(3,$C$4:C16))</f>
        <v>13</v>
      </c>
      <c r="C16" s="95">
        <f>IF(ROWS(C$4:C16)&gt;$T$3,"",LOOKUP(ROWS(C$4:C16),อนุบาล!$H$3:$H$183,อนุบาล!$A$3:$A$183))</f>
        <v>3365</v>
      </c>
      <c r="D16" s="96" t="str">
        <f>IF(ROWS(D$4:D16)&gt;$T$3,"",LOOKUP(ROWS(D$4:D16),อนุบาล!$H$3:$H$183,อนุบาล!$B$3:$B$183))</f>
        <v>เด็กชาย</v>
      </c>
      <c r="E16" s="97" t="str">
        <f>IF(ROWS(E$4:E16)&gt;$T$3,"",LOOKUP(ROWS(E$4:E16),อนุบาล!$H$3:$H$183,อนุบาล!$C$3:$C$183))</f>
        <v>ฐิติภัทร</v>
      </c>
      <c r="F16" s="98" t="str">
        <f>IF(ROWS(F$4:F16)&gt;$T$3,"",LOOKUP(ROWS(F$4:F16),อนุบาล!$H$3:$H$183,อนุบาล!$D$3:$D$183))</f>
        <v xml:space="preserve">คำมูลชัย </v>
      </c>
      <c r="G16" s="99" t="str">
        <f>IF(ROWS(G$4:G16)&gt;$T$3,"",LOOKUP(ROWS(G$4:G16),อนุบาล!$H$3:$H$183,อนุบาล!$F$3:$F$183))</f>
        <v>อ3.1</v>
      </c>
      <c r="H16" s="67"/>
      <c r="I16" s="67"/>
      <c r="J16" s="67"/>
      <c r="K16" s="67"/>
      <c r="L16" s="67"/>
      <c r="M16" s="67"/>
      <c r="N16" s="67"/>
      <c r="O16" s="67"/>
    </row>
    <row r="17" spans="2:24" s="66" customFormat="1" ht="24">
      <c r="B17" s="94">
        <f>IF(C17="","",SUBTOTAL(3,$C$4:C17))</f>
        <v>14</v>
      </c>
      <c r="C17" s="95">
        <f>IF(ROWS(C$4:C17)&gt;$T$3,"",LOOKUP(ROWS(C$4:C17),อนุบาล!$H$3:$H$183,อนุบาล!$A$3:$A$183))</f>
        <v>3362</v>
      </c>
      <c r="D17" s="96" t="str">
        <f>IF(ROWS(D$4:D17)&gt;$T$3,"",LOOKUP(ROWS(D$4:D17),อนุบาล!$H$3:$H$183,อนุบาล!$B$3:$B$183))</f>
        <v>เด็กหญิง</v>
      </c>
      <c r="E17" s="97" t="str">
        <f>IF(ROWS(E$4:E17)&gt;$T$3,"",LOOKUP(ROWS(E$4:E17),อนุบาล!$H$3:$H$183,อนุบาล!$C$3:$C$183))</f>
        <v>วิรัญชนา</v>
      </c>
      <c r="F17" s="98" t="str">
        <f>IF(ROWS(F$4:F17)&gt;$T$3,"",LOOKUP(ROWS(F$4:F17),อนุบาล!$H$3:$H$183,อนุบาล!$D$3:$D$183))</f>
        <v xml:space="preserve">เอมอาด </v>
      </c>
      <c r="G17" s="99" t="str">
        <f>IF(ROWS(G$4:G17)&gt;$T$3,"",LOOKUP(ROWS(G$4:G17),อนุบาล!$H$3:$H$183,อนุบาล!$F$3:$F$183))</f>
        <v>อ3.1</v>
      </c>
      <c r="H17" s="67"/>
      <c r="I17" s="67"/>
      <c r="J17" s="67"/>
      <c r="K17" s="67"/>
      <c r="L17" s="67"/>
      <c r="M17" s="67"/>
      <c r="N17" s="67"/>
      <c r="O17" s="67"/>
    </row>
    <row r="18" spans="2:24" s="66" customFormat="1" ht="24">
      <c r="B18" s="94">
        <f>IF(C18="","",SUBTOTAL(3,$C$4:C18))</f>
        <v>15</v>
      </c>
      <c r="C18" s="95">
        <f>IF(ROWS(C$4:C18)&gt;$T$3,"",LOOKUP(ROWS(C$4:C18),อนุบาล!$H$3:$H$183,อนุบาล!$A$3:$A$183))</f>
        <v>3498</v>
      </c>
      <c r="D18" s="96" t="str">
        <f>IF(ROWS(D$4:D18)&gt;$T$3,"",LOOKUP(ROWS(D$4:D18),อนุบาล!$H$3:$H$183,อนุบาล!$B$3:$B$183))</f>
        <v>เด็กหญิง</v>
      </c>
      <c r="E18" s="97" t="str">
        <f>IF(ROWS(E$4:E18)&gt;$T$3,"",LOOKUP(ROWS(E$4:E18),อนุบาล!$H$3:$H$183,อนุบาล!$C$3:$C$183))</f>
        <v>ภิสุทธิกานต์</v>
      </c>
      <c r="F18" s="98" t="str">
        <f>IF(ROWS(F$4:F18)&gt;$T$3,"",LOOKUP(ROWS(F$4:F18),อนุบาล!$H$3:$H$183,อนุบาล!$D$3:$D$183))</f>
        <v>พรมสอน</v>
      </c>
      <c r="G18" s="99" t="str">
        <f>IF(ROWS(G$4:G18)&gt;$T$3,"",LOOKUP(ROWS(G$4:G18),อนุบาล!$H$3:$H$183,อนุบาล!$F$3:$F$183))</f>
        <v>อ3.2</v>
      </c>
      <c r="H18" s="67"/>
      <c r="I18" s="67"/>
      <c r="J18" s="67"/>
      <c r="K18" s="67"/>
      <c r="L18" s="67"/>
      <c r="M18" s="67"/>
      <c r="N18" s="67"/>
      <c r="O18" s="67"/>
    </row>
    <row r="19" spans="2:24" s="66" customFormat="1" ht="24">
      <c r="B19" s="94" t="str">
        <f>IF(C19="","",SUBTOTAL(3,$C$4:C19))</f>
        <v/>
      </c>
      <c r="C19" s="95" t="str">
        <f>IF(ROWS(C$4:C19)&gt;$T$3,"",LOOKUP(ROWS(C$4:C19),อนุบาล!$H$3:$H$183,อนุบาล!$A$3:$A$183))</f>
        <v/>
      </c>
      <c r="D19" s="96" t="str">
        <f>IF(ROWS(D$4:D19)&gt;$T$3,"",LOOKUP(ROWS(D$4:D19),อนุบาล!$H$3:$H$183,อนุบาล!$B$3:$B$183))</f>
        <v/>
      </c>
      <c r="E19" s="97" t="str">
        <f>IF(ROWS(E$4:E19)&gt;$T$3,"",LOOKUP(ROWS(E$4:E19),อนุบาล!$H$3:$H$183,อนุบาล!$C$3:$C$183))</f>
        <v/>
      </c>
      <c r="F19" s="98" t="str">
        <f>IF(ROWS(F$4:F19)&gt;$T$3,"",LOOKUP(ROWS(F$4:F19),อนุบาล!$H$3:$H$183,อนุบาล!$D$3:$D$183))</f>
        <v/>
      </c>
      <c r="G19" s="99" t="str">
        <f>IF(ROWS(G$4:G19)&gt;$T$3,"",LOOKUP(ROWS(G$4:G19),อนุบาล!$H$3:$H$183,อนุบาล!$F$3:$F$183))</f>
        <v/>
      </c>
      <c r="H19" s="67"/>
      <c r="I19" s="67"/>
      <c r="J19" s="67"/>
      <c r="K19" s="67"/>
      <c r="L19" s="67"/>
      <c r="M19" s="67"/>
      <c r="N19" s="67"/>
      <c r="O19" s="67"/>
      <c r="Q19"/>
      <c r="R19"/>
      <c r="S19"/>
      <c r="T19"/>
      <c r="U19"/>
      <c r="V19"/>
      <c r="W19"/>
    </row>
    <row r="20" spans="2:24" s="66" customFormat="1" ht="24">
      <c r="B20" s="94" t="str">
        <f>IF(C20="","",SUBTOTAL(3,$C$4:C20))</f>
        <v/>
      </c>
      <c r="C20" s="95" t="str">
        <f>IF(ROWS(C$4:C20)&gt;$T$3,"",LOOKUP(ROWS(C$4:C20),อนุบาล!$H$3:$H$183,อนุบาล!$A$3:$A$183))</f>
        <v/>
      </c>
      <c r="D20" s="96" t="str">
        <f>IF(ROWS(D$4:D20)&gt;$T$3,"",LOOKUP(ROWS(D$4:D20),อนุบาล!$H$3:$H$183,อนุบาล!$B$3:$B$183))</f>
        <v/>
      </c>
      <c r="E20" s="97" t="str">
        <f>IF(ROWS(E$4:E20)&gt;$T$3,"",LOOKUP(ROWS(E$4:E20),อนุบาล!$H$3:$H$183,อนุบาล!$C$3:$C$183))</f>
        <v/>
      </c>
      <c r="F20" s="98" t="str">
        <f>IF(ROWS(F$4:F20)&gt;$T$3,"",LOOKUP(ROWS(F$4:F20),อนุบาล!$H$3:$H$183,อนุบาล!$D$3:$D$183))</f>
        <v/>
      </c>
      <c r="G20" s="99" t="str">
        <f>IF(ROWS(G$4:G20)&gt;$T$3,"",LOOKUP(ROWS(G$4:G20),อนุบาล!$H$3:$H$183,อนุบาล!$F$3:$F$183))</f>
        <v/>
      </c>
      <c r="H20" s="67"/>
      <c r="I20" s="67"/>
      <c r="J20" s="67"/>
      <c r="K20" s="67"/>
      <c r="L20" s="67"/>
      <c r="M20" s="67"/>
      <c r="N20" s="67"/>
      <c r="O20" s="67"/>
      <c r="Q20"/>
      <c r="R20"/>
      <c r="S20"/>
      <c r="T20"/>
      <c r="U20"/>
      <c r="V20"/>
      <c r="W20"/>
    </row>
    <row r="21" spans="2:24" s="66" customFormat="1" ht="24">
      <c r="B21" s="94" t="str">
        <f>IF(C21="","",SUBTOTAL(3,$C$4:C21))</f>
        <v/>
      </c>
      <c r="C21" s="95" t="str">
        <f>IF(ROWS(C$4:C21)&gt;$T$3,"",LOOKUP(ROWS(C$4:C21),อนุบาล!$H$3:$H$183,อนุบาล!$A$3:$A$183))</f>
        <v/>
      </c>
      <c r="D21" s="96" t="str">
        <f>IF(ROWS(D$4:D21)&gt;$T$3,"",LOOKUP(ROWS(D$4:D21),อนุบาล!$H$3:$H$183,อนุบาล!$B$3:$B$183))</f>
        <v/>
      </c>
      <c r="E21" s="97" t="str">
        <f>IF(ROWS(E$4:E21)&gt;$T$3,"",LOOKUP(ROWS(E$4:E21),อนุบาล!$H$3:$H$183,อนุบาล!$C$3:$C$183))</f>
        <v/>
      </c>
      <c r="F21" s="98" t="str">
        <f>IF(ROWS(F$4:F21)&gt;$T$3,"",LOOKUP(ROWS(F$4:F21),อนุบาล!$H$3:$H$183,อนุบาล!$D$3:$D$183))</f>
        <v/>
      </c>
      <c r="G21" s="99" t="str">
        <f>IF(ROWS(G$4:G21)&gt;$T$3,"",LOOKUP(ROWS(G$4:G21),อนุบาล!$H$3:$H$183,อนุบาล!$F$3:$F$183))</f>
        <v/>
      </c>
      <c r="H21" s="67"/>
      <c r="I21" s="67"/>
      <c r="J21" s="67"/>
      <c r="K21" s="67"/>
      <c r="L21" s="67"/>
      <c r="M21" s="67"/>
      <c r="N21" s="67"/>
      <c r="O21" s="67"/>
      <c r="Q21"/>
      <c r="R21"/>
      <c r="S21"/>
      <c r="T21"/>
      <c r="U21"/>
      <c r="V21"/>
      <c r="W21"/>
    </row>
    <row r="22" spans="2:24" s="66" customFormat="1" ht="24">
      <c r="B22" s="94" t="str">
        <f>IF(C22="","",SUBTOTAL(3,$C$4:C22))</f>
        <v/>
      </c>
      <c r="C22" s="95" t="str">
        <f>IF(ROWS(C$4:C22)&gt;$T$3,"",LOOKUP(ROWS(C$4:C22),อนุบาล!$H$3:$H$183,อนุบาล!$A$3:$A$183))</f>
        <v/>
      </c>
      <c r="D22" s="96" t="str">
        <f>IF(ROWS(D$4:D22)&gt;$T$3,"",LOOKUP(ROWS(D$4:D22),อนุบาล!$H$3:$H$183,อนุบาล!$B$3:$B$183))</f>
        <v/>
      </c>
      <c r="E22" s="97" t="str">
        <f>IF(ROWS(E$4:E22)&gt;$T$3,"",LOOKUP(ROWS(E$4:E22),อนุบาล!$H$3:$H$183,อนุบาล!$C$3:$C$183))</f>
        <v/>
      </c>
      <c r="F22" s="98" t="str">
        <f>IF(ROWS(F$4:F22)&gt;$T$3,"",LOOKUP(ROWS(F$4:F22),อนุบาล!$H$3:$H$183,อนุบาล!$D$3:$D$183))</f>
        <v/>
      </c>
      <c r="G22" s="99" t="str">
        <f>IF(ROWS(G$4:G22)&gt;$T$3,"",LOOKUP(ROWS(G$4:G22),อนุบาล!$H$3:$H$183,อนุบาล!$F$3:$F$183))</f>
        <v/>
      </c>
      <c r="H22" s="67"/>
      <c r="I22" s="67"/>
      <c r="J22" s="67"/>
      <c r="K22" s="67"/>
      <c r="L22" s="67"/>
      <c r="M22" s="67"/>
      <c r="N22" s="67"/>
      <c r="O22" s="67"/>
      <c r="Q22"/>
      <c r="R22"/>
      <c r="S22"/>
      <c r="T22"/>
      <c r="U22"/>
      <c r="V22"/>
      <c r="W22"/>
      <c r="X22"/>
    </row>
    <row r="23" spans="2:24" s="66" customFormat="1" ht="24">
      <c r="B23" s="94" t="str">
        <f>IF(C23="","",SUBTOTAL(3,$C$4:C23))</f>
        <v/>
      </c>
      <c r="C23" s="95" t="str">
        <f>IF(ROWS(C$4:C23)&gt;$T$3,"",LOOKUP(ROWS(C$4:C23),อนุบาล!$H$3:$H$183,อนุบาล!$A$3:$A$183))</f>
        <v/>
      </c>
      <c r="D23" s="96" t="str">
        <f>IF(ROWS(D$4:D23)&gt;$T$3,"",LOOKUP(ROWS(D$4:D23),อนุบาล!$H$3:$H$183,อนุบาล!$B$3:$B$183))</f>
        <v/>
      </c>
      <c r="E23" s="97" t="str">
        <f>IF(ROWS(E$4:E23)&gt;$T$3,"",LOOKUP(ROWS(E$4:E23),อนุบาล!$H$3:$H$183,อนุบาล!$C$3:$C$183))</f>
        <v/>
      </c>
      <c r="F23" s="98" t="str">
        <f>IF(ROWS(F$4:F23)&gt;$T$3,"",LOOKUP(ROWS(F$4:F23),อนุบาล!$H$3:$H$183,อนุบาล!$D$3:$D$183))</f>
        <v/>
      </c>
      <c r="G23" s="99" t="str">
        <f>IF(ROWS(G$4:G23)&gt;$T$3,"",LOOKUP(ROWS(G$4:G23),อนุบาล!$H$3:$H$183,อนุบาล!$F$3:$F$183))</f>
        <v/>
      </c>
      <c r="H23" s="67"/>
      <c r="I23" s="67"/>
      <c r="J23" s="67"/>
      <c r="K23" s="67"/>
      <c r="L23" s="67"/>
      <c r="M23" s="67"/>
      <c r="N23" s="67"/>
      <c r="O23" s="67"/>
      <c r="Q23"/>
      <c r="R23"/>
      <c r="S23"/>
      <c r="T23"/>
      <c r="U23"/>
      <c r="V23"/>
      <c r="W23"/>
      <c r="X23"/>
    </row>
    <row r="24" spans="2:24" s="66" customFormat="1" ht="24">
      <c r="B24" s="94" t="str">
        <f>IF(C24="","",SUBTOTAL(3,$C$4:C24))</f>
        <v/>
      </c>
      <c r="C24" s="95" t="str">
        <f>IF(ROWS(C$4:C24)&gt;$T$3,"",LOOKUP(ROWS(C$4:C24),อนุบาล!$H$3:$H$183,อนุบาล!$A$3:$A$183))</f>
        <v/>
      </c>
      <c r="D24" s="96" t="str">
        <f>IF(ROWS(D$4:D24)&gt;$T$3,"",LOOKUP(ROWS(D$4:D24),อนุบาล!$H$3:$H$183,อนุบาล!$B$3:$B$183))</f>
        <v/>
      </c>
      <c r="E24" s="97" t="str">
        <f>IF(ROWS(E$4:E24)&gt;$T$3,"",LOOKUP(ROWS(E$4:E24),อนุบาล!$H$3:$H$183,อนุบาล!$C$3:$C$183))</f>
        <v/>
      </c>
      <c r="F24" s="98" t="str">
        <f>IF(ROWS(F$4:F24)&gt;$T$3,"",LOOKUP(ROWS(F$4:F24),อนุบาล!$H$3:$H$183,อนุบาล!$D$3:$D$183))</f>
        <v/>
      </c>
      <c r="G24" s="99" t="str">
        <f>IF(ROWS(G$4:G24)&gt;$T$3,"",LOOKUP(ROWS(G$4:G24),อนุบาล!$H$3:$H$183,อนุบาล!$F$3:$F$183))</f>
        <v/>
      </c>
      <c r="H24" s="67"/>
      <c r="I24" s="67"/>
      <c r="J24" s="67"/>
      <c r="K24" s="67"/>
      <c r="L24" s="67"/>
      <c r="M24" s="67"/>
      <c r="N24" s="67"/>
      <c r="O24" s="67"/>
      <c r="Q24"/>
      <c r="R24"/>
      <c r="S24"/>
      <c r="T24"/>
      <c r="U24"/>
      <c r="V24"/>
      <c r="W24"/>
      <c r="X24"/>
    </row>
    <row r="25" spans="2:24" s="66" customFormat="1" ht="24">
      <c r="B25" s="94" t="str">
        <f>IF(C25="","",SUBTOTAL(3,$C$4:C25))</f>
        <v/>
      </c>
      <c r="C25" s="95" t="str">
        <f>IF(ROWS(C$4:C25)&gt;$T$3,"",LOOKUP(ROWS(C$4:C25),อนุบาล!$H$3:$H$183,อนุบาล!$A$3:$A$183))</f>
        <v/>
      </c>
      <c r="D25" s="96" t="str">
        <f>IF(ROWS(D$4:D25)&gt;$T$3,"",LOOKUP(ROWS(D$4:D25),อนุบาล!$H$3:$H$183,อนุบาล!$B$3:$B$183))</f>
        <v/>
      </c>
      <c r="E25" s="97" t="str">
        <f>IF(ROWS(E$4:E25)&gt;$T$3,"",LOOKUP(ROWS(E$4:E25),อนุบาล!$H$3:$H$183,อนุบาล!$C$3:$C$183))</f>
        <v/>
      </c>
      <c r="F25" s="98" t="str">
        <f>IF(ROWS(F$4:F25)&gt;$T$3,"",LOOKUP(ROWS(F$4:F25),อนุบาล!$H$3:$H$183,อนุบาล!$D$3:$D$183))</f>
        <v/>
      </c>
      <c r="G25" s="99" t="str">
        <f>IF(ROWS(G$4:G25)&gt;$T$3,"",LOOKUP(ROWS(G$4:G25),อนุบาล!$H$3:$H$183,อนุบาล!$F$3:$F$183))</f>
        <v/>
      </c>
      <c r="H25" s="67"/>
      <c r="I25" s="67"/>
      <c r="J25" s="67"/>
      <c r="K25" s="67"/>
      <c r="L25" s="67"/>
      <c r="M25" s="67"/>
      <c r="N25" s="67"/>
      <c r="O25" s="67"/>
      <c r="Q25"/>
      <c r="R25"/>
      <c r="S25"/>
      <c r="T25"/>
      <c r="U25"/>
      <c r="V25"/>
      <c r="W25"/>
      <c r="X25"/>
    </row>
    <row r="26" spans="2:24" s="66" customFormat="1" ht="18">
      <c r="E26" s="68"/>
      <c r="F26" s="68"/>
      <c r="G26" s="69"/>
      <c r="H26" s="69"/>
      <c r="I26" s="69"/>
      <c r="J26" s="69"/>
      <c r="K26" s="69"/>
      <c r="L26" s="69"/>
      <c r="M26" s="69"/>
      <c r="N26" s="69"/>
      <c r="O26" s="69"/>
      <c r="Q26"/>
      <c r="R26"/>
      <c r="S26"/>
      <c r="T26"/>
      <c r="U26"/>
      <c r="V26"/>
      <c r="W26"/>
      <c r="X26"/>
    </row>
    <row r="27" spans="2:24" s="66" customFormat="1" ht="18">
      <c r="E27" s="68"/>
      <c r="F27" s="68"/>
      <c r="G27" s="69"/>
      <c r="H27" s="69"/>
      <c r="I27" s="69"/>
      <c r="J27" s="69"/>
      <c r="K27" s="69"/>
      <c r="L27" s="69"/>
      <c r="M27" s="69"/>
      <c r="N27" s="69"/>
      <c r="O27" s="69"/>
      <c r="Q27"/>
      <c r="R27"/>
      <c r="S27"/>
      <c r="T27"/>
      <c r="U27"/>
      <c r="V27"/>
      <c r="W27"/>
      <c r="X27"/>
    </row>
  </sheetData>
  <mergeCells count="3">
    <mergeCell ref="B1:O1"/>
    <mergeCell ref="B2:O2"/>
    <mergeCell ref="D3:F3"/>
  </mergeCells>
  <dataValidations count="1">
    <dataValidation type="list" allowBlank="1" showInputMessage="1" showErrorMessage="1" sqref="S3">
      <formula1>$R$5:$R$13</formula1>
    </dataValidation>
  </dataValidations>
  <pageMargins left="0.70866141732283472" right="0.43307086614173229" top="0.74803149606299213" bottom="0.74803149606299213" header="0.31496062992125984" footer="0.31496062992125984"/>
  <pageSetup scale="9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2"/>
  <dimension ref="A1:F33"/>
  <sheetViews>
    <sheetView topLeftCell="A16" workbookViewId="0">
      <selection activeCell="D26" sqref="D26"/>
    </sheetView>
  </sheetViews>
  <sheetFormatPr defaultRowHeight="14.25"/>
  <cols>
    <col min="1" max="1" width="9" style="110"/>
    <col min="2" max="2" width="9" style="50"/>
    <col min="3" max="3" width="6.375" bestFit="1" customWidth="1"/>
    <col min="4" max="4" width="15.375" customWidth="1"/>
    <col min="5" max="5" width="21.25" customWidth="1"/>
    <col min="6" max="6" width="9" style="50"/>
  </cols>
  <sheetData>
    <row r="1" spans="1:6" ht="18">
      <c r="A1" s="110" t="s">
        <v>1291</v>
      </c>
      <c r="B1" s="111" t="s">
        <v>731</v>
      </c>
      <c r="C1" s="201" t="s">
        <v>998</v>
      </c>
      <c r="D1" s="201"/>
      <c r="E1" s="201"/>
    </row>
    <row r="2" spans="1:6" ht="18">
      <c r="A2" s="110">
        <v>1</v>
      </c>
      <c r="B2" s="112" t="s">
        <v>58</v>
      </c>
      <c r="C2" s="104" t="s">
        <v>1320</v>
      </c>
      <c r="D2" s="113" t="s">
        <v>1321</v>
      </c>
      <c r="E2" s="105" t="s">
        <v>1003</v>
      </c>
      <c r="F2" s="50" t="s">
        <v>1322</v>
      </c>
    </row>
    <row r="3" spans="1:6" ht="18">
      <c r="A3" s="110">
        <v>2</v>
      </c>
      <c r="B3" s="112" t="s">
        <v>113</v>
      </c>
      <c r="C3" s="104" t="s">
        <v>1320</v>
      </c>
      <c r="D3" s="113" t="s">
        <v>1323</v>
      </c>
      <c r="E3" s="105" t="s">
        <v>1001</v>
      </c>
      <c r="F3" s="50" t="s">
        <v>1322</v>
      </c>
    </row>
    <row r="4" spans="1:6" ht="16.5">
      <c r="A4" s="110">
        <v>3</v>
      </c>
      <c r="B4" s="112" t="s">
        <v>114</v>
      </c>
      <c r="C4" s="114" t="s">
        <v>1324</v>
      </c>
      <c r="D4" s="115" t="s">
        <v>1325</v>
      </c>
      <c r="E4" s="105" t="s">
        <v>117</v>
      </c>
      <c r="F4" s="50" t="s">
        <v>1322</v>
      </c>
    </row>
    <row r="5" spans="1:6" ht="18">
      <c r="A5" s="110">
        <v>4</v>
      </c>
      <c r="B5" s="112" t="s">
        <v>169</v>
      </c>
      <c r="C5" s="116" t="s">
        <v>1320</v>
      </c>
      <c r="D5" s="116" t="s">
        <v>1326</v>
      </c>
      <c r="E5" s="108" t="s">
        <v>254</v>
      </c>
      <c r="F5" s="50" t="s">
        <v>1322</v>
      </c>
    </row>
    <row r="6" spans="1:6" ht="18">
      <c r="A6" s="110">
        <v>5</v>
      </c>
      <c r="B6" s="112" t="s">
        <v>169</v>
      </c>
      <c r="C6" s="104" t="s">
        <v>1327</v>
      </c>
      <c r="D6" s="113" t="s">
        <v>1328</v>
      </c>
      <c r="E6" s="108" t="s">
        <v>184</v>
      </c>
      <c r="F6" s="50" t="s">
        <v>1322</v>
      </c>
    </row>
    <row r="7" spans="1:6" ht="18">
      <c r="A7" s="110">
        <v>6</v>
      </c>
      <c r="B7" s="112" t="s">
        <v>198</v>
      </c>
      <c r="C7" s="104" t="s">
        <v>1324</v>
      </c>
      <c r="D7" s="113" t="s">
        <v>1329</v>
      </c>
      <c r="E7" s="108" t="s">
        <v>1017</v>
      </c>
      <c r="F7" s="50" t="s">
        <v>1322</v>
      </c>
    </row>
    <row r="8" spans="1:6" ht="18">
      <c r="A8" s="110">
        <v>7</v>
      </c>
      <c r="B8" s="112" t="s">
        <v>198</v>
      </c>
      <c r="C8" s="104" t="s">
        <v>1327</v>
      </c>
      <c r="D8" s="113" t="s">
        <v>1330</v>
      </c>
      <c r="E8" s="108" t="s">
        <v>1127</v>
      </c>
      <c r="F8" s="50" t="s">
        <v>1322</v>
      </c>
    </row>
    <row r="9" spans="1:6" ht="18">
      <c r="A9" s="110">
        <v>8</v>
      </c>
      <c r="B9" s="117" t="s">
        <v>220</v>
      </c>
      <c r="C9" s="104" t="s">
        <v>1324</v>
      </c>
      <c r="D9" s="113" t="s">
        <v>1331</v>
      </c>
      <c r="E9" s="105" t="s">
        <v>1009</v>
      </c>
      <c r="F9" s="50" t="s">
        <v>1322</v>
      </c>
    </row>
    <row r="10" spans="1:6" ht="18">
      <c r="A10" s="110">
        <v>9</v>
      </c>
      <c r="B10" s="117" t="s">
        <v>243</v>
      </c>
      <c r="C10" s="104" t="s">
        <v>1320</v>
      </c>
      <c r="D10" s="113" t="s">
        <v>1332</v>
      </c>
      <c r="E10" s="108" t="s">
        <v>1010</v>
      </c>
      <c r="F10" s="50" t="s">
        <v>1322</v>
      </c>
    </row>
    <row r="11" spans="1:6" ht="18">
      <c r="A11" s="110">
        <v>10</v>
      </c>
      <c r="B11" s="117" t="s">
        <v>262</v>
      </c>
      <c r="C11" s="104" t="s">
        <v>1327</v>
      </c>
      <c r="D11" s="113" t="s">
        <v>1333</v>
      </c>
      <c r="E11" s="108" t="s">
        <v>1012</v>
      </c>
      <c r="F11" s="50" t="s">
        <v>1322</v>
      </c>
    </row>
    <row r="12" spans="1:6" ht="18">
      <c r="A12" s="110">
        <v>11</v>
      </c>
      <c r="B12" s="117" t="s">
        <v>280</v>
      </c>
      <c r="C12" s="104" t="s">
        <v>1324</v>
      </c>
      <c r="D12" s="113" t="s">
        <v>1334</v>
      </c>
      <c r="E12" s="108" t="s">
        <v>1014</v>
      </c>
      <c r="F12" s="50" t="s">
        <v>1322</v>
      </c>
    </row>
    <row r="13" spans="1:6" ht="18">
      <c r="A13" s="110">
        <v>12</v>
      </c>
      <c r="B13" s="117" t="s">
        <v>300</v>
      </c>
      <c r="C13" s="104" t="s">
        <v>1327</v>
      </c>
      <c r="D13" s="113" t="s">
        <v>1335</v>
      </c>
      <c r="E13" s="108" t="s">
        <v>251</v>
      </c>
      <c r="F13" s="50" t="s">
        <v>1322</v>
      </c>
    </row>
    <row r="14" spans="1:6" ht="18">
      <c r="A14" s="110">
        <v>13</v>
      </c>
      <c r="B14" s="117" t="s">
        <v>327</v>
      </c>
      <c r="C14" s="118" t="s">
        <v>1320</v>
      </c>
      <c r="D14" s="119" t="s">
        <v>1336</v>
      </c>
      <c r="E14" s="108" t="s">
        <v>1125</v>
      </c>
      <c r="F14" s="50" t="s">
        <v>1322</v>
      </c>
    </row>
    <row r="15" spans="1:6" ht="18">
      <c r="A15" s="110">
        <v>14</v>
      </c>
      <c r="B15" s="117" t="s">
        <v>348</v>
      </c>
      <c r="C15" s="104" t="s">
        <v>1327</v>
      </c>
      <c r="D15" s="113" t="s">
        <v>1337</v>
      </c>
      <c r="E15" s="108" t="s">
        <v>1009</v>
      </c>
      <c r="F15" s="50" t="s">
        <v>1322</v>
      </c>
    </row>
    <row r="16" spans="1:6" ht="18">
      <c r="A16" s="110">
        <v>15</v>
      </c>
      <c r="B16" s="117" t="s">
        <v>367</v>
      </c>
      <c r="C16" s="116" t="s">
        <v>1324</v>
      </c>
      <c r="D16" s="116" t="s">
        <v>964</v>
      </c>
      <c r="E16" s="108" t="s">
        <v>881</v>
      </c>
      <c r="F16" s="50" t="s">
        <v>1322</v>
      </c>
    </row>
    <row r="17" spans="1:6" ht="18">
      <c r="A17" s="110">
        <v>16</v>
      </c>
      <c r="B17" s="117" t="s">
        <v>368</v>
      </c>
      <c r="C17" s="104" t="s">
        <v>1327</v>
      </c>
      <c r="D17" s="113" t="s">
        <v>1338</v>
      </c>
      <c r="E17" s="108" t="s">
        <v>117</v>
      </c>
      <c r="F17" s="50" t="s">
        <v>1322</v>
      </c>
    </row>
    <row r="18" spans="1:6" ht="18">
      <c r="A18" s="110">
        <v>17</v>
      </c>
      <c r="B18" s="120" t="s">
        <v>1339</v>
      </c>
      <c r="C18" s="104" t="s">
        <v>1327</v>
      </c>
      <c r="D18" s="121" t="s">
        <v>1340</v>
      </c>
      <c r="E18" s="122" t="s">
        <v>1341</v>
      </c>
      <c r="F18" s="50" t="s">
        <v>1322</v>
      </c>
    </row>
    <row r="19" spans="1:6" ht="18">
      <c r="A19" s="110">
        <v>18</v>
      </c>
      <c r="B19" s="120" t="s">
        <v>1339</v>
      </c>
      <c r="C19" s="123" t="s">
        <v>1327</v>
      </c>
      <c r="D19" s="121" t="s">
        <v>1342</v>
      </c>
      <c r="E19" s="122" t="s">
        <v>817</v>
      </c>
      <c r="F19" s="50" t="s">
        <v>1322</v>
      </c>
    </row>
    <row r="20" spans="1:6" ht="18">
      <c r="A20" s="110">
        <v>19</v>
      </c>
      <c r="B20" s="117" t="s">
        <v>1343</v>
      </c>
      <c r="C20" s="104" t="s">
        <v>1320</v>
      </c>
      <c r="D20" s="113" t="s">
        <v>1344</v>
      </c>
      <c r="E20" s="108" t="s">
        <v>1345</v>
      </c>
      <c r="F20" s="50" t="s">
        <v>1322</v>
      </c>
    </row>
    <row r="21" spans="1:6" ht="18">
      <c r="A21" s="110">
        <v>20</v>
      </c>
      <c r="B21" s="117" t="s">
        <v>1343</v>
      </c>
      <c r="C21" s="104" t="s">
        <v>1324</v>
      </c>
      <c r="D21" s="113" t="s">
        <v>1346</v>
      </c>
      <c r="E21" s="108" t="s">
        <v>1347</v>
      </c>
      <c r="F21" s="50" t="s">
        <v>1322</v>
      </c>
    </row>
    <row r="22" spans="1:6" ht="18">
      <c r="A22" s="110">
        <v>21</v>
      </c>
      <c r="B22" s="117" t="s">
        <v>1343</v>
      </c>
      <c r="C22" s="104" t="s">
        <v>1320</v>
      </c>
      <c r="D22" s="113" t="s">
        <v>1348</v>
      </c>
      <c r="E22" s="108" t="s">
        <v>1349</v>
      </c>
      <c r="F22" s="50" t="s">
        <v>1322</v>
      </c>
    </row>
    <row r="23" spans="1:6" ht="18">
      <c r="A23" s="110">
        <v>22</v>
      </c>
      <c r="B23" s="117" t="s">
        <v>1343</v>
      </c>
      <c r="C23" s="104" t="s">
        <v>1324</v>
      </c>
      <c r="D23" s="113" t="s">
        <v>1350</v>
      </c>
      <c r="E23" s="108" t="s">
        <v>1351</v>
      </c>
      <c r="F23" s="50" t="s">
        <v>1322</v>
      </c>
    </row>
    <row r="24" spans="1:6" ht="18">
      <c r="A24" s="110">
        <v>23</v>
      </c>
      <c r="B24" s="117" t="s">
        <v>1343</v>
      </c>
      <c r="C24" s="104" t="s">
        <v>1320</v>
      </c>
      <c r="D24" s="113" t="s">
        <v>1352</v>
      </c>
      <c r="E24" s="108" t="s">
        <v>1353</v>
      </c>
      <c r="F24" s="50" t="s">
        <v>1322</v>
      </c>
    </row>
    <row r="25" spans="1:6" ht="18">
      <c r="A25" s="110">
        <v>24</v>
      </c>
      <c r="B25" s="117" t="s">
        <v>1343</v>
      </c>
      <c r="C25" s="104" t="s">
        <v>1320</v>
      </c>
      <c r="D25" s="113" t="s">
        <v>1354</v>
      </c>
      <c r="E25" s="108" t="s">
        <v>1355</v>
      </c>
      <c r="F25" s="50" t="s">
        <v>1322</v>
      </c>
    </row>
    <row r="26" spans="1:6" ht="18">
      <c r="A26" s="110">
        <v>25</v>
      </c>
      <c r="B26" s="112" t="s">
        <v>88</v>
      </c>
      <c r="C26" s="104" t="s">
        <v>1320</v>
      </c>
      <c r="D26" s="113" t="s">
        <v>1356</v>
      </c>
      <c r="E26" s="105" t="s">
        <v>1005</v>
      </c>
    </row>
    <row r="27" spans="1:6" ht="18">
      <c r="A27" s="110">
        <v>26</v>
      </c>
      <c r="B27" s="112" t="s">
        <v>141</v>
      </c>
      <c r="C27" s="104" t="s">
        <v>1320</v>
      </c>
      <c r="D27" s="113" t="s">
        <v>1357</v>
      </c>
      <c r="E27" s="105" t="s">
        <v>1007</v>
      </c>
    </row>
    <row r="28" spans="1:6" ht="18">
      <c r="A28" s="110">
        <v>27</v>
      </c>
      <c r="B28" s="117" t="s">
        <v>348</v>
      </c>
      <c r="C28" s="104" t="s">
        <v>1320</v>
      </c>
      <c r="D28" s="113" t="s">
        <v>1358</v>
      </c>
      <c r="E28" s="108" t="s">
        <v>1128</v>
      </c>
    </row>
    <row r="29" spans="1:6" ht="18">
      <c r="A29" s="110">
        <v>28</v>
      </c>
      <c r="B29" s="117" t="s">
        <v>365</v>
      </c>
      <c r="C29" s="104" t="s">
        <v>1327</v>
      </c>
      <c r="D29" s="113" t="s">
        <v>1359</v>
      </c>
      <c r="E29" s="108" t="s">
        <v>1018</v>
      </c>
    </row>
    <row r="30" spans="1:6" ht="18">
      <c r="A30" s="110">
        <v>29</v>
      </c>
      <c r="B30" s="117" t="s">
        <v>368</v>
      </c>
      <c r="C30" s="104" t="s">
        <v>1327</v>
      </c>
      <c r="D30" s="113" t="s">
        <v>1360</v>
      </c>
      <c r="E30" s="108" t="s">
        <v>1130</v>
      </c>
    </row>
    <row r="31" spans="1:6" ht="18">
      <c r="A31" s="110">
        <v>30</v>
      </c>
      <c r="B31" s="117" t="s">
        <v>28</v>
      </c>
      <c r="C31" s="104" t="s">
        <v>1320</v>
      </c>
      <c r="D31" s="113" t="s">
        <v>1361</v>
      </c>
      <c r="E31" s="108" t="s">
        <v>10</v>
      </c>
    </row>
    <row r="32" spans="1:6" ht="18">
      <c r="A32" s="110">
        <v>31</v>
      </c>
      <c r="B32" s="117" t="s">
        <v>1343</v>
      </c>
      <c r="C32" s="104" t="s">
        <v>1320</v>
      </c>
      <c r="D32" s="113" t="s">
        <v>1362</v>
      </c>
      <c r="E32" s="108" t="s">
        <v>1363</v>
      </c>
    </row>
    <row r="33" spans="1:5" ht="18">
      <c r="A33" s="110">
        <v>32</v>
      </c>
      <c r="B33" s="117" t="s">
        <v>1343</v>
      </c>
      <c r="C33" s="104" t="s">
        <v>1320</v>
      </c>
      <c r="D33" s="113" t="s">
        <v>1364</v>
      </c>
      <c r="E33" s="108" t="s">
        <v>1365</v>
      </c>
    </row>
  </sheetData>
  <mergeCells count="1">
    <mergeCell ref="C1:E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3"/>
  <dimension ref="A1:L710"/>
  <sheetViews>
    <sheetView topLeftCell="B702" zoomScale="130" zoomScaleNormal="130" workbookViewId="0">
      <selection activeCell="G722" sqref="G722"/>
    </sheetView>
  </sheetViews>
  <sheetFormatPr defaultRowHeight="14.25"/>
  <cols>
    <col min="2" max="4" width="10" style="129"/>
    <col min="5" max="5" width="10.625" style="129" bestFit="1" customWidth="1"/>
    <col min="6" max="6" width="10" style="129"/>
    <col min="7" max="7" width="14.75" style="129" customWidth="1"/>
    <col min="8" max="8" width="10.375" style="129" bestFit="1" customWidth="1"/>
    <col min="9" max="10" width="10" style="129"/>
    <col min="12" max="12" width="25.375" customWidth="1"/>
  </cols>
  <sheetData>
    <row r="1" spans="1:10">
      <c r="B1" s="124" t="s">
        <v>1369</v>
      </c>
      <c r="C1" s="124" t="s">
        <v>1370</v>
      </c>
      <c r="D1" s="124" t="s">
        <v>733</v>
      </c>
      <c r="E1" s="124" t="s">
        <v>734</v>
      </c>
      <c r="F1" s="124" t="s">
        <v>1371</v>
      </c>
      <c r="G1" s="124" t="s">
        <v>1372</v>
      </c>
      <c r="H1" s="124" t="s">
        <v>1373</v>
      </c>
      <c r="I1" s="124" t="s">
        <v>1374</v>
      </c>
      <c r="J1" s="124" t="s">
        <v>1288</v>
      </c>
    </row>
    <row r="2" spans="1:10" ht="24">
      <c r="A2">
        <v>1</v>
      </c>
      <c r="B2" s="130">
        <v>2443</v>
      </c>
      <c r="C2" s="125" t="s">
        <v>1327</v>
      </c>
      <c r="D2" s="125" t="s">
        <v>710</v>
      </c>
      <c r="E2" s="125" t="s">
        <v>877</v>
      </c>
      <c r="F2" s="125" t="s">
        <v>764</v>
      </c>
      <c r="G2" s="133">
        <v>579900046621</v>
      </c>
      <c r="H2" s="126">
        <v>36988</v>
      </c>
      <c r="I2" s="125" t="s">
        <v>1375</v>
      </c>
      <c r="J2" s="125" t="s">
        <v>1376</v>
      </c>
    </row>
    <row r="3" spans="1:10" ht="24">
      <c r="A3">
        <v>2</v>
      </c>
      <c r="B3" s="130">
        <v>2468</v>
      </c>
      <c r="C3" s="127" t="s">
        <v>1327</v>
      </c>
      <c r="D3" s="127" t="s">
        <v>1044</v>
      </c>
      <c r="E3" s="127" t="s">
        <v>282</v>
      </c>
      <c r="F3" s="127" t="s">
        <v>764</v>
      </c>
      <c r="G3" s="133">
        <v>1570501304472</v>
      </c>
      <c r="H3" s="128">
        <v>37636</v>
      </c>
      <c r="I3" s="127" t="s">
        <v>1375</v>
      </c>
      <c r="J3" s="127" t="s">
        <v>1377</v>
      </c>
    </row>
    <row r="4" spans="1:10" ht="24">
      <c r="A4">
        <v>3</v>
      </c>
      <c r="B4" s="130">
        <v>2475</v>
      </c>
      <c r="C4" s="125" t="s">
        <v>1327</v>
      </c>
      <c r="D4" s="125" t="s">
        <v>663</v>
      </c>
      <c r="E4" s="125" t="s">
        <v>301</v>
      </c>
      <c r="F4" s="125" t="s">
        <v>764</v>
      </c>
      <c r="G4" s="133">
        <v>1570501303841</v>
      </c>
      <c r="H4" s="126">
        <v>37584</v>
      </c>
      <c r="I4" s="125" t="s">
        <v>1378</v>
      </c>
      <c r="J4" s="125" t="s">
        <v>1376</v>
      </c>
    </row>
    <row r="5" spans="1:10" ht="24">
      <c r="A5">
        <v>4</v>
      </c>
      <c r="B5" s="130">
        <v>2479</v>
      </c>
      <c r="C5" s="127" t="s">
        <v>729</v>
      </c>
      <c r="D5" s="127" t="s">
        <v>711</v>
      </c>
      <c r="E5" s="127" t="s">
        <v>349</v>
      </c>
      <c r="F5" s="127" t="s">
        <v>764</v>
      </c>
      <c r="G5" s="133">
        <v>1579901008402</v>
      </c>
      <c r="H5" s="128">
        <v>37748</v>
      </c>
      <c r="I5" s="127" t="s">
        <v>1375</v>
      </c>
      <c r="J5" s="127" t="s">
        <v>1376</v>
      </c>
    </row>
    <row r="6" spans="1:10" ht="24">
      <c r="A6">
        <v>5</v>
      </c>
      <c r="B6" s="130">
        <v>2518</v>
      </c>
      <c r="C6" s="125" t="s">
        <v>730</v>
      </c>
      <c r="D6" s="125" t="s">
        <v>695</v>
      </c>
      <c r="E6" s="125" t="s">
        <v>336</v>
      </c>
      <c r="F6" s="125" t="s">
        <v>763</v>
      </c>
      <c r="G6" s="133">
        <v>1529902175914</v>
      </c>
      <c r="H6" s="126">
        <v>37836</v>
      </c>
      <c r="I6" s="125" t="s">
        <v>1375</v>
      </c>
      <c r="J6" s="125" t="s">
        <v>1377</v>
      </c>
    </row>
    <row r="7" spans="1:10" ht="24">
      <c r="A7">
        <v>6</v>
      </c>
      <c r="B7" s="130">
        <v>2520</v>
      </c>
      <c r="C7" s="127" t="s">
        <v>729</v>
      </c>
      <c r="D7" s="127" t="s">
        <v>687</v>
      </c>
      <c r="E7" s="127" t="s">
        <v>85</v>
      </c>
      <c r="F7" s="127" t="s">
        <v>764</v>
      </c>
      <c r="G7" s="133">
        <v>1570501309431</v>
      </c>
      <c r="H7" s="128">
        <v>37943</v>
      </c>
      <c r="I7" s="127" t="s">
        <v>1375</v>
      </c>
      <c r="J7" s="127" t="s">
        <v>1377</v>
      </c>
    </row>
    <row r="8" spans="1:10" ht="24">
      <c r="A8">
        <v>7</v>
      </c>
      <c r="B8" s="130">
        <v>2524</v>
      </c>
      <c r="C8" s="125" t="s">
        <v>729</v>
      </c>
      <c r="D8" s="125" t="s">
        <v>605</v>
      </c>
      <c r="E8" s="125" t="s">
        <v>302</v>
      </c>
      <c r="F8" s="125" t="s">
        <v>764</v>
      </c>
      <c r="G8" s="133">
        <v>1570501309709</v>
      </c>
      <c r="H8" s="126">
        <v>37958</v>
      </c>
      <c r="I8" s="125" t="s">
        <v>1378</v>
      </c>
      <c r="J8" s="125" t="s">
        <v>1376</v>
      </c>
    </row>
    <row r="9" spans="1:10" ht="24">
      <c r="A9">
        <v>8</v>
      </c>
      <c r="B9" s="130">
        <v>2526</v>
      </c>
      <c r="C9" s="127" t="s">
        <v>729</v>
      </c>
      <c r="D9" s="127" t="s">
        <v>688</v>
      </c>
      <c r="E9" s="127" t="s">
        <v>328</v>
      </c>
      <c r="F9" s="127" t="s">
        <v>764</v>
      </c>
      <c r="G9" s="133">
        <v>1579901029787</v>
      </c>
      <c r="H9" s="128">
        <v>37919</v>
      </c>
      <c r="I9" s="127" t="s">
        <v>1375</v>
      </c>
      <c r="J9" s="127" t="s">
        <v>1377</v>
      </c>
    </row>
    <row r="10" spans="1:10" ht="24">
      <c r="A10">
        <v>9</v>
      </c>
      <c r="B10" s="130">
        <v>2527</v>
      </c>
      <c r="C10" s="125" t="s">
        <v>729</v>
      </c>
      <c r="D10" s="125" t="s">
        <v>711</v>
      </c>
      <c r="E10" s="125" t="s">
        <v>350</v>
      </c>
      <c r="F10" s="125" t="s">
        <v>764</v>
      </c>
      <c r="G10" s="133">
        <v>1570501312190</v>
      </c>
      <c r="H10" s="126">
        <v>38113</v>
      </c>
      <c r="I10" s="125" t="s">
        <v>1375</v>
      </c>
      <c r="J10" s="125" t="s">
        <v>1376</v>
      </c>
    </row>
    <row r="11" spans="1:10" ht="24">
      <c r="A11">
        <v>10</v>
      </c>
      <c r="B11" s="130">
        <v>2529</v>
      </c>
      <c r="C11" s="127" t="s">
        <v>730</v>
      </c>
      <c r="D11" s="127" t="s">
        <v>716</v>
      </c>
      <c r="E11" s="127" t="s">
        <v>356</v>
      </c>
      <c r="F11" s="127" t="s">
        <v>763</v>
      </c>
      <c r="G11" s="133">
        <v>1570501307064</v>
      </c>
      <c r="H11" s="128">
        <v>37809</v>
      </c>
      <c r="I11" s="127" t="s">
        <v>1375</v>
      </c>
      <c r="J11" s="127" t="s">
        <v>1376</v>
      </c>
    </row>
    <row r="12" spans="1:10" ht="24">
      <c r="A12">
        <v>11</v>
      </c>
      <c r="B12" s="130">
        <v>2533</v>
      </c>
      <c r="C12" s="125" t="s">
        <v>730</v>
      </c>
      <c r="D12" s="125" t="s">
        <v>717</v>
      </c>
      <c r="E12" s="125" t="s">
        <v>357</v>
      </c>
      <c r="F12" s="125" t="s">
        <v>763</v>
      </c>
      <c r="G12" s="133">
        <v>1570501309181</v>
      </c>
      <c r="H12" s="126">
        <v>37932</v>
      </c>
      <c r="I12" s="125" t="s">
        <v>1375</v>
      </c>
      <c r="J12" s="125" t="s">
        <v>1376</v>
      </c>
    </row>
    <row r="13" spans="1:10" ht="24">
      <c r="A13">
        <v>12</v>
      </c>
      <c r="B13" s="130">
        <v>2534</v>
      </c>
      <c r="C13" s="127" t="s">
        <v>730</v>
      </c>
      <c r="D13" s="127" t="s">
        <v>696</v>
      </c>
      <c r="E13" s="127" t="s">
        <v>337</v>
      </c>
      <c r="F13" s="127" t="s">
        <v>763</v>
      </c>
      <c r="G13" s="133">
        <v>1104300687151</v>
      </c>
      <c r="H13" s="128">
        <v>38000</v>
      </c>
      <c r="I13" s="127" t="s">
        <v>1375</v>
      </c>
      <c r="J13" s="127" t="s">
        <v>1377</v>
      </c>
    </row>
    <row r="14" spans="1:10" ht="24">
      <c r="A14">
        <v>13</v>
      </c>
      <c r="B14" s="130">
        <v>2535</v>
      </c>
      <c r="C14" s="125" t="s">
        <v>730</v>
      </c>
      <c r="D14" s="125" t="s">
        <v>697</v>
      </c>
      <c r="E14" s="125" t="s">
        <v>110</v>
      </c>
      <c r="F14" s="125" t="s">
        <v>763</v>
      </c>
      <c r="G14" s="133">
        <v>1103703712233</v>
      </c>
      <c r="H14" s="126">
        <v>37955</v>
      </c>
      <c r="I14" s="125" t="s">
        <v>1375</v>
      </c>
      <c r="J14" s="125" t="s">
        <v>1377</v>
      </c>
    </row>
    <row r="15" spans="1:10" ht="24">
      <c r="A15">
        <v>14</v>
      </c>
      <c r="B15" s="130">
        <v>2538</v>
      </c>
      <c r="C15" s="127" t="s">
        <v>730</v>
      </c>
      <c r="D15" s="127" t="s">
        <v>698</v>
      </c>
      <c r="E15" s="127" t="s">
        <v>338</v>
      </c>
      <c r="F15" s="127" t="s">
        <v>763</v>
      </c>
      <c r="G15" s="133">
        <v>1579901030432</v>
      </c>
      <c r="H15" s="161">
        <v>37923</v>
      </c>
      <c r="I15" s="127" t="s">
        <v>1375</v>
      </c>
      <c r="J15" s="127" t="s">
        <v>1377</v>
      </c>
    </row>
    <row r="16" spans="1:10" ht="24">
      <c r="A16">
        <v>15</v>
      </c>
      <c r="B16" s="130">
        <v>2540</v>
      </c>
      <c r="C16" s="125" t="s">
        <v>729</v>
      </c>
      <c r="D16" s="125" t="s">
        <v>712</v>
      </c>
      <c r="E16" s="125" t="s">
        <v>216</v>
      </c>
      <c r="F16" s="125" t="s">
        <v>764</v>
      </c>
      <c r="G16" s="133">
        <v>1570501309971</v>
      </c>
      <c r="H16" s="126">
        <v>37977</v>
      </c>
      <c r="I16" s="125" t="s">
        <v>1375</v>
      </c>
      <c r="J16" s="125" t="s">
        <v>1376</v>
      </c>
    </row>
    <row r="17" spans="1:10" ht="24">
      <c r="A17">
        <v>16</v>
      </c>
      <c r="B17" s="130">
        <v>2541</v>
      </c>
      <c r="C17" s="127" t="s">
        <v>729</v>
      </c>
      <c r="D17" s="127" t="s">
        <v>689</v>
      </c>
      <c r="E17" s="127" t="s">
        <v>329</v>
      </c>
      <c r="F17" s="127" t="s">
        <v>764</v>
      </c>
      <c r="G17" s="133">
        <v>1570501307633</v>
      </c>
      <c r="H17" s="128">
        <v>37833</v>
      </c>
      <c r="I17" s="127" t="s">
        <v>1375</v>
      </c>
      <c r="J17" s="127" t="s">
        <v>1377</v>
      </c>
    </row>
    <row r="18" spans="1:10" ht="24">
      <c r="A18">
        <v>17</v>
      </c>
      <c r="B18" s="130">
        <v>2542</v>
      </c>
      <c r="C18" s="125" t="s">
        <v>729</v>
      </c>
      <c r="D18" s="125" t="s">
        <v>690</v>
      </c>
      <c r="E18" s="125" t="s">
        <v>330</v>
      </c>
      <c r="F18" s="125" t="s">
        <v>764</v>
      </c>
      <c r="G18" s="133">
        <v>1570501306050</v>
      </c>
      <c r="H18" s="126">
        <v>37736</v>
      </c>
      <c r="I18" s="125" t="s">
        <v>1375</v>
      </c>
      <c r="J18" s="125" t="s">
        <v>1377</v>
      </c>
    </row>
    <row r="19" spans="1:10" ht="24">
      <c r="A19">
        <v>18</v>
      </c>
      <c r="B19" s="130">
        <v>2544</v>
      </c>
      <c r="C19" s="127" t="s">
        <v>729</v>
      </c>
      <c r="D19" s="127" t="s">
        <v>713</v>
      </c>
      <c r="E19" s="127" t="s">
        <v>245</v>
      </c>
      <c r="F19" s="127" t="s">
        <v>764</v>
      </c>
      <c r="G19" s="133">
        <v>1129901806787</v>
      </c>
      <c r="H19" s="128">
        <v>37908</v>
      </c>
      <c r="I19" s="127" t="s">
        <v>1375</v>
      </c>
      <c r="J19" s="127" t="s">
        <v>1376</v>
      </c>
    </row>
    <row r="20" spans="1:10" ht="24">
      <c r="A20">
        <v>19</v>
      </c>
      <c r="B20" s="130">
        <v>2545</v>
      </c>
      <c r="C20" s="125" t="s">
        <v>729</v>
      </c>
      <c r="D20" s="125" t="s">
        <v>714</v>
      </c>
      <c r="E20" s="125" t="s">
        <v>351</v>
      </c>
      <c r="F20" s="125" t="s">
        <v>764</v>
      </c>
      <c r="G20" s="133">
        <v>1570501306807</v>
      </c>
      <c r="H20" s="126">
        <v>37788</v>
      </c>
      <c r="I20" s="125" t="s">
        <v>1375</v>
      </c>
      <c r="J20" s="125" t="s">
        <v>1376</v>
      </c>
    </row>
    <row r="21" spans="1:10" ht="24">
      <c r="A21">
        <v>20</v>
      </c>
      <c r="B21" s="130">
        <v>2546</v>
      </c>
      <c r="C21" s="127" t="s">
        <v>730</v>
      </c>
      <c r="D21" s="127" t="s">
        <v>699</v>
      </c>
      <c r="E21" s="127" t="s">
        <v>339</v>
      </c>
      <c r="F21" s="127" t="s">
        <v>763</v>
      </c>
      <c r="G21" s="133">
        <v>1570501308672</v>
      </c>
      <c r="H21" s="128">
        <v>37898</v>
      </c>
      <c r="I21" s="127" t="s">
        <v>1375</v>
      </c>
      <c r="J21" s="127" t="s">
        <v>1377</v>
      </c>
    </row>
    <row r="22" spans="1:10" ht="24">
      <c r="A22">
        <v>21</v>
      </c>
      <c r="B22" s="130">
        <v>2547</v>
      </c>
      <c r="C22" s="125" t="s">
        <v>730</v>
      </c>
      <c r="D22" s="125" t="s">
        <v>700</v>
      </c>
      <c r="E22" s="125" t="s">
        <v>340</v>
      </c>
      <c r="F22" s="125" t="s">
        <v>763</v>
      </c>
      <c r="G22" s="133">
        <v>1570501310162</v>
      </c>
      <c r="H22" s="126">
        <v>37987</v>
      </c>
      <c r="I22" s="125" t="s">
        <v>1375</v>
      </c>
      <c r="J22" s="125" t="s">
        <v>1377</v>
      </c>
    </row>
    <row r="23" spans="1:10" ht="24">
      <c r="A23">
        <v>22</v>
      </c>
      <c r="B23" s="130">
        <v>2551</v>
      </c>
      <c r="C23" s="127" t="s">
        <v>730</v>
      </c>
      <c r="D23" s="127" t="s">
        <v>718</v>
      </c>
      <c r="E23" s="127" t="s">
        <v>358</v>
      </c>
      <c r="F23" s="127" t="s">
        <v>763</v>
      </c>
      <c r="G23" s="133">
        <v>1560301394311</v>
      </c>
      <c r="H23" s="128">
        <v>37934</v>
      </c>
      <c r="I23" s="127" t="s">
        <v>1375</v>
      </c>
      <c r="J23" s="127" t="s">
        <v>1376</v>
      </c>
    </row>
    <row r="24" spans="1:10" ht="24">
      <c r="A24">
        <v>23</v>
      </c>
      <c r="B24" s="130">
        <v>2552</v>
      </c>
      <c r="C24" s="125" t="s">
        <v>730</v>
      </c>
      <c r="D24" s="125" t="s">
        <v>701</v>
      </c>
      <c r="E24" s="125" t="s">
        <v>341</v>
      </c>
      <c r="F24" s="125" t="s">
        <v>763</v>
      </c>
      <c r="G24" s="133">
        <v>1110301372290</v>
      </c>
      <c r="H24" s="126">
        <v>37784</v>
      </c>
      <c r="I24" s="125" t="s">
        <v>1375</v>
      </c>
      <c r="J24" s="125" t="s">
        <v>1377</v>
      </c>
    </row>
    <row r="25" spans="1:10" ht="24">
      <c r="A25">
        <v>24</v>
      </c>
      <c r="B25" s="130">
        <v>2553</v>
      </c>
      <c r="C25" s="127" t="s">
        <v>730</v>
      </c>
      <c r="D25" s="127" t="s">
        <v>719</v>
      </c>
      <c r="E25" s="127" t="s">
        <v>359</v>
      </c>
      <c r="F25" s="127" t="s">
        <v>763</v>
      </c>
      <c r="G25" s="133">
        <v>1570501311428</v>
      </c>
      <c r="H25" s="128">
        <v>38072</v>
      </c>
      <c r="I25" s="127" t="s">
        <v>1375</v>
      </c>
      <c r="J25" s="127" t="s">
        <v>1376</v>
      </c>
    </row>
    <row r="26" spans="1:10" ht="24">
      <c r="A26">
        <v>25</v>
      </c>
      <c r="B26" s="130">
        <v>2554</v>
      </c>
      <c r="C26" s="125" t="s">
        <v>730</v>
      </c>
      <c r="D26" s="125" t="s">
        <v>654</v>
      </c>
      <c r="E26" s="125" t="s">
        <v>291</v>
      </c>
      <c r="F26" s="125" t="s">
        <v>763</v>
      </c>
      <c r="G26" s="133">
        <v>1579901011519</v>
      </c>
      <c r="H26" s="126">
        <v>37772</v>
      </c>
      <c r="I26" s="125" t="s">
        <v>1378</v>
      </c>
      <c r="J26" s="125" t="s">
        <v>1377</v>
      </c>
    </row>
    <row r="27" spans="1:10" ht="24">
      <c r="A27">
        <v>26</v>
      </c>
      <c r="B27" s="130">
        <v>2559</v>
      </c>
      <c r="C27" s="127" t="s">
        <v>729</v>
      </c>
      <c r="D27" s="127" t="s">
        <v>691</v>
      </c>
      <c r="E27" s="127" t="s">
        <v>331</v>
      </c>
      <c r="F27" s="127" t="s">
        <v>764</v>
      </c>
      <c r="G27" s="133">
        <v>1579901005985</v>
      </c>
      <c r="H27" s="128">
        <v>37724</v>
      </c>
      <c r="I27" s="127" t="s">
        <v>1375</v>
      </c>
      <c r="J27" s="127" t="s">
        <v>1377</v>
      </c>
    </row>
    <row r="28" spans="1:10" ht="24">
      <c r="A28">
        <v>27</v>
      </c>
      <c r="B28" s="130">
        <v>2657</v>
      </c>
      <c r="C28" s="125" t="s">
        <v>1327</v>
      </c>
      <c r="D28" s="125" t="s">
        <v>619</v>
      </c>
      <c r="E28" s="125" t="s">
        <v>352</v>
      </c>
      <c r="F28" s="125" t="s">
        <v>764</v>
      </c>
      <c r="G28" s="133">
        <v>1570501300787</v>
      </c>
      <c r="H28" s="126">
        <v>37430</v>
      </c>
      <c r="I28" s="125" t="s">
        <v>1375</v>
      </c>
      <c r="J28" s="125" t="s">
        <v>1376</v>
      </c>
    </row>
    <row r="29" spans="1:10" ht="24">
      <c r="A29">
        <v>28</v>
      </c>
      <c r="B29" s="130">
        <v>2658</v>
      </c>
      <c r="C29" s="127" t="s">
        <v>730</v>
      </c>
      <c r="D29" s="127" t="s">
        <v>431</v>
      </c>
      <c r="E29" s="127" t="s">
        <v>360</v>
      </c>
      <c r="F29" s="127" t="s">
        <v>763</v>
      </c>
      <c r="G29" s="133">
        <v>1579901077030</v>
      </c>
      <c r="H29" s="128">
        <v>38094</v>
      </c>
      <c r="I29" s="127" t="s">
        <v>1375</v>
      </c>
      <c r="J29" s="127" t="s">
        <v>1376</v>
      </c>
    </row>
    <row r="30" spans="1:10" ht="24">
      <c r="A30">
        <v>29</v>
      </c>
      <c r="B30" s="130">
        <v>2660</v>
      </c>
      <c r="C30" s="125" t="s">
        <v>730</v>
      </c>
      <c r="D30" s="125" t="s">
        <v>702</v>
      </c>
      <c r="E30" s="125" t="s">
        <v>342</v>
      </c>
      <c r="F30" s="125" t="s">
        <v>763</v>
      </c>
      <c r="G30" s="133">
        <v>1570501306793</v>
      </c>
      <c r="H30" s="126">
        <v>37791</v>
      </c>
      <c r="I30" s="125" t="s">
        <v>1375</v>
      </c>
      <c r="J30" s="125" t="s">
        <v>1377</v>
      </c>
    </row>
    <row r="31" spans="1:10" ht="24">
      <c r="A31">
        <v>30</v>
      </c>
      <c r="B31" s="130">
        <v>2661</v>
      </c>
      <c r="C31" s="127" t="s">
        <v>730</v>
      </c>
      <c r="D31" s="127" t="s">
        <v>720</v>
      </c>
      <c r="E31" s="127" t="s">
        <v>361</v>
      </c>
      <c r="F31" s="127" t="s">
        <v>763</v>
      </c>
      <c r="G31" s="133">
        <v>1579901014747</v>
      </c>
      <c r="H31" s="128">
        <v>37799</v>
      </c>
      <c r="I31" s="127" t="s">
        <v>1375</v>
      </c>
      <c r="J31" s="127" t="s">
        <v>1376</v>
      </c>
    </row>
    <row r="32" spans="1:10" ht="24">
      <c r="A32">
        <v>31</v>
      </c>
      <c r="B32" s="130">
        <v>2662</v>
      </c>
      <c r="C32" s="125" t="s">
        <v>1320</v>
      </c>
      <c r="D32" s="125" t="s">
        <v>676</v>
      </c>
      <c r="E32" s="125" t="s">
        <v>314</v>
      </c>
      <c r="F32" s="125" t="s">
        <v>763</v>
      </c>
      <c r="G32" s="133">
        <v>570589013683</v>
      </c>
      <c r="H32" s="126">
        <v>37693</v>
      </c>
      <c r="I32" s="125" t="s">
        <v>1378</v>
      </c>
      <c r="J32" s="125" t="s">
        <v>1376</v>
      </c>
    </row>
    <row r="33" spans="1:10" ht="24">
      <c r="A33">
        <v>32</v>
      </c>
      <c r="B33" s="130">
        <v>2663</v>
      </c>
      <c r="C33" s="127" t="s">
        <v>730</v>
      </c>
      <c r="D33" s="127" t="s">
        <v>721</v>
      </c>
      <c r="E33" s="127" t="s">
        <v>362</v>
      </c>
      <c r="F33" s="127" t="s">
        <v>763</v>
      </c>
      <c r="G33" s="133">
        <v>1729900633743</v>
      </c>
      <c r="H33" s="128">
        <v>38001</v>
      </c>
      <c r="I33" s="127" t="s">
        <v>1375</v>
      </c>
      <c r="J33" s="127" t="s">
        <v>1376</v>
      </c>
    </row>
    <row r="34" spans="1:10" ht="24">
      <c r="A34">
        <v>33</v>
      </c>
      <c r="B34" s="130">
        <v>2664</v>
      </c>
      <c r="C34" s="125" t="s">
        <v>729</v>
      </c>
      <c r="D34" s="125" t="s">
        <v>692</v>
      </c>
      <c r="E34" s="125" t="s">
        <v>332</v>
      </c>
      <c r="F34" s="125" t="s">
        <v>764</v>
      </c>
      <c r="G34" s="133">
        <v>1570501308206</v>
      </c>
      <c r="H34" s="126">
        <v>37868</v>
      </c>
      <c r="I34" s="125" t="s">
        <v>1375</v>
      </c>
      <c r="J34" s="125" t="s">
        <v>1377</v>
      </c>
    </row>
    <row r="35" spans="1:10" ht="24">
      <c r="A35">
        <v>34</v>
      </c>
      <c r="B35" s="130">
        <v>2665</v>
      </c>
      <c r="C35" s="127" t="s">
        <v>729</v>
      </c>
      <c r="D35" s="127" t="s">
        <v>665</v>
      </c>
      <c r="E35" s="127" t="s">
        <v>353</v>
      </c>
      <c r="F35" s="127" t="s">
        <v>764</v>
      </c>
      <c r="G35" s="133">
        <v>1509966297824</v>
      </c>
      <c r="H35" s="128">
        <v>37858</v>
      </c>
      <c r="I35" s="127" t="s">
        <v>1375</v>
      </c>
      <c r="J35" s="127" t="s">
        <v>1376</v>
      </c>
    </row>
    <row r="36" spans="1:10" ht="24">
      <c r="A36">
        <v>35</v>
      </c>
      <c r="B36" s="130">
        <v>2666</v>
      </c>
      <c r="C36" s="125" t="s">
        <v>729</v>
      </c>
      <c r="D36" s="125" t="s">
        <v>994</v>
      </c>
      <c r="E36" s="125" t="s">
        <v>993</v>
      </c>
      <c r="F36" s="125" t="s">
        <v>764</v>
      </c>
      <c r="G36" s="133">
        <v>1579901066810</v>
      </c>
      <c r="H36" s="126">
        <v>38009</v>
      </c>
      <c r="I36" s="125" t="s">
        <v>1375</v>
      </c>
      <c r="J36" s="125" t="s">
        <v>1376</v>
      </c>
    </row>
    <row r="37" spans="1:10" ht="24">
      <c r="A37">
        <v>36</v>
      </c>
      <c r="B37" s="130">
        <v>2668</v>
      </c>
      <c r="C37" s="127" t="s">
        <v>730</v>
      </c>
      <c r="D37" s="127" t="s">
        <v>722</v>
      </c>
      <c r="E37" s="127" t="s">
        <v>103</v>
      </c>
      <c r="F37" s="127" t="s">
        <v>763</v>
      </c>
      <c r="G37" s="133">
        <v>1570501311843</v>
      </c>
      <c r="H37" s="128">
        <v>38103</v>
      </c>
      <c r="I37" s="127" t="s">
        <v>1375</v>
      </c>
      <c r="J37" s="127" t="s">
        <v>1376</v>
      </c>
    </row>
    <row r="38" spans="1:10" ht="24">
      <c r="A38">
        <v>37</v>
      </c>
      <c r="B38" s="130">
        <v>2680</v>
      </c>
      <c r="C38" s="125" t="s">
        <v>730</v>
      </c>
      <c r="D38" s="125" t="s">
        <v>703</v>
      </c>
      <c r="E38" s="125" t="s">
        <v>343</v>
      </c>
      <c r="F38" s="125" t="s">
        <v>763</v>
      </c>
      <c r="G38" s="133">
        <v>1570501306211</v>
      </c>
      <c r="H38" s="126">
        <v>37746</v>
      </c>
      <c r="I38" s="125" t="s">
        <v>1375</v>
      </c>
      <c r="J38" s="125" t="s">
        <v>1377</v>
      </c>
    </row>
    <row r="39" spans="1:10" ht="24">
      <c r="A39">
        <v>38</v>
      </c>
      <c r="B39" s="130">
        <v>2688</v>
      </c>
      <c r="C39" s="127" t="s">
        <v>729</v>
      </c>
      <c r="D39" s="127" t="s">
        <v>643</v>
      </c>
      <c r="E39" s="127" t="s">
        <v>236</v>
      </c>
      <c r="F39" s="127" t="s">
        <v>764</v>
      </c>
      <c r="G39" s="133">
        <v>1104000100260</v>
      </c>
      <c r="H39" s="128">
        <v>38142</v>
      </c>
      <c r="I39" s="127" t="s">
        <v>1378</v>
      </c>
      <c r="J39" s="127" t="s">
        <v>1377</v>
      </c>
    </row>
    <row r="40" spans="1:10" ht="24">
      <c r="A40">
        <v>39</v>
      </c>
      <c r="B40" s="130">
        <v>2690</v>
      </c>
      <c r="C40" s="125" t="s">
        <v>729</v>
      </c>
      <c r="D40" s="125" t="s">
        <v>644</v>
      </c>
      <c r="E40" s="125" t="s">
        <v>281</v>
      </c>
      <c r="F40" s="125" t="s">
        <v>764</v>
      </c>
      <c r="G40" s="133">
        <v>1579901120199</v>
      </c>
      <c r="H40" s="126">
        <v>38419</v>
      </c>
      <c r="I40" s="125" t="s">
        <v>1378</v>
      </c>
      <c r="J40" s="125" t="s">
        <v>1377</v>
      </c>
    </row>
    <row r="41" spans="1:10" ht="24">
      <c r="A41">
        <v>40</v>
      </c>
      <c r="B41" s="130">
        <v>2691</v>
      </c>
      <c r="C41" s="127" t="s">
        <v>729</v>
      </c>
      <c r="D41" s="127" t="s">
        <v>645</v>
      </c>
      <c r="E41" s="127" t="s">
        <v>282</v>
      </c>
      <c r="F41" s="127" t="s">
        <v>764</v>
      </c>
      <c r="G41" s="133">
        <v>1579901081169</v>
      </c>
      <c r="H41" s="128">
        <v>38128</v>
      </c>
      <c r="I41" s="127" t="s">
        <v>1378</v>
      </c>
      <c r="J41" s="127" t="s">
        <v>1377</v>
      </c>
    </row>
    <row r="42" spans="1:10" ht="24">
      <c r="A42">
        <v>41</v>
      </c>
      <c r="B42" s="130">
        <v>2694</v>
      </c>
      <c r="C42" s="125" t="s">
        <v>729</v>
      </c>
      <c r="D42" s="125" t="s">
        <v>664</v>
      </c>
      <c r="E42" s="125" t="s">
        <v>303</v>
      </c>
      <c r="F42" s="125" t="s">
        <v>764</v>
      </c>
      <c r="G42" s="133">
        <v>1570501314893</v>
      </c>
      <c r="H42" s="126">
        <v>38276</v>
      </c>
      <c r="I42" s="125" t="s">
        <v>1378</v>
      </c>
      <c r="J42" s="125" t="s">
        <v>1376</v>
      </c>
    </row>
    <row r="43" spans="1:10" ht="24">
      <c r="A43">
        <v>42</v>
      </c>
      <c r="B43" s="130">
        <v>2695</v>
      </c>
      <c r="C43" s="127" t="s">
        <v>729</v>
      </c>
      <c r="D43" s="127" t="s">
        <v>411</v>
      </c>
      <c r="E43" s="127" t="s">
        <v>283</v>
      </c>
      <c r="F43" s="127" t="s">
        <v>764</v>
      </c>
      <c r="G43" s="133">
        <v>1560101588562</v>
      </c>
      <c r="H43" s="128">
        <v>38271</v>
      </c>
      <c r="I43" s="127" t="s">
        <v>1378</v>
      </c>
      <c r="J43" s="127" t="s">
        <v>1377</v>
      </c>
    </row>
    <row r="44" spans="1:10" ht="24">
      <c r="A44">
        <v>43</v>
      </c>
      <c r="B44" s="130">
        <v>2696</v>
      </c>
      <c r="C44" s="125" t="s">
        <v>729</v>
      </c>
      <c r="D44" s="125" t="s">
        <v>665</v>
      </c>
      <c r="E44" s="125" t="s">
        <v>304</v>
      </c>
      <c r="F44" s="125" t="s">
        <v>764</v>
      </c>
      <c r="G44" s="133">
        <v>1570501317264</v>
      </c>
      <c r="H44" s="126">
        <v>38400</v>
      </c>
      <c r="I44" s="125" t="s">
        <v>1378</v>
      </c>
      <c r="J44" s="125" t="s">
        <v>1376</v>
      </c>
    </row>
    <row r="45" spans="1:10" ht="24">
      <c r="A45">
        <v>44</v>
      </c>
      <c r="B45" s="130">
        <v>2698</v>
      </c>
      <c r="C45" s="127" t="s">
        <v>730</v>
      </c>
      <c r="D45" s="127" t="s">
        <v>1379</v>
      </c>
      <c r="E45" s="127" t="s">
        <v>157</v>
      </c>
      <c r="F45" s="127" t="s">
        <v>763</v>
      </c>
      <c r="G45" s="133">
        <v>1570501313161</v>
      </c>
      <c r="H45" s="128">
        <v>38179</v>
      </c>
      <c r="I45" s="127" t="s">
        <v>1380</v>
      </c>
      <c r="J45" s="127" t="s">
        <v>1376</v>
      </c>
    </row>
    <row r="46" spans="1:10" ht="24">
      <c r="A46">
        <v>45</v>
      </c>
      <c r="B46" s="130">
        <v>2699</v>
      </c>
      <c r="C46" s="125" t="s">
        <v>730</v>
      </c>
      <c r="D46" s="125" t="s">
        <v>677</v>
      </c>
      <c r="E46" s="125" t="s">
        <v>315</v>
      </c>
      <c r="F46" s="125" t="s">
        <v>763</v>
      </c>
      <c r="G46" s="133">
        <v>1570501314826</v>
      </c>
      <c r="H46" s="126">
        <v>38273</v>
      </c>
      <c r="I46" s="125" t="s">
        <v>1378</v>
      </c>
      <c r="J46" s="125" t="s">
        <v>1376</v>
      </c>
    </row>
    <row r="47" spans="1:10" ht="24">
      <c r="A47">
        <v>46</v>
      </c>
      <c r="B47" s="130">
        <v>2703</v>
      </c>
      <c r="C47" s="127" t="s">
        <v>730</v>
      </c>
      <c r="D47" s="127" t="s">
        <v>1381</v>
      </c>
      <c r="E47" s="127" t="s">
        <v>253</v>
      </c>
      <c r="F47" s="127" t="s">
        <v>763</v>
      </c>
      <c r="G47" s="133">
        <v>1570501313684</v>
      </c>
      <c r="H47" s="128">
        <v>38212</v>
      </c>
      <c r="I47" s="127" t="s">
        <v>1380</v>
      </c>
      <c r="J47" s="127" t="s">
        <v>1377</v>
      </c>
    </row>
    <row r="48" spans="1:10" ht="24">
      <c r="A48">
        <v>47</v>
      </c>
      <c r="B48" s="130">
        <v>2704</v>
      </c>
      <c r="C48" s="125" t="s">
        <v>730</v>
      </c>
      <c r="D48" s="125" t="s">
        <v>678</v>
      </c>
      <c r="E48" s="125" t="s">
        <v>316</v>
      </c>
      <c r="F48" s="125" t="s">
        <v>763</v>
      </c>
      <c r="G48" s="133">
        <v>1570501314478</v>
      </c>
      <c r="H48" s="126">
        <v>38254</v>
      </c>
      <c r="I48" s="125" t="s">
        <v>1378</v>
      </c>
      <c r="J48" s="125" t="s">
        <v>1376</v>
      </c>
    </row>
    <row r="49" spans="1:10" ht="24">
      <c r="A49">
        <v>48</v>
      </c>
      <c r="B49" s="130">
        <v>2706</v>
      </c>
      <c r="C49" s="127" t="s">
        <v>730</v>
      </c>
      <c r="D49" s="127" t="s">
        <v>638</v>
      </c>
      <c r="E49" s="127" t="s">
        <v>292</v>
      </c>
      <c r="F49" s="127" t="s">
        <v>763</v>
      </c>
      <c r="G49" s="133">
        <v>1570501314591</v>
      </c>
      <c r="H49" s="128">
        <v>38260</v>
      </c>
      <c r="I49" s="127" t="s">
        <v>1378</v>
      </c>
      <c r="J49" s="127" t="s">
        <v>1377</v>
      </c>
    </row>
    <row r="50" spans="1:10" ht="24">
      <c r="A50">
        <v>49</v>
      </c>
      <c r="B50" s="130">
        <v>2708</v>
      </c>
      <c r="C50" s="125" t="s">
        <v>730</v>
      </c>
      <c r="D50" s="125" t="s">
        <v>642</v>
      </c>
      <c r="E50" s="125" t="s">
        <v>293</v>
      </c>
      <c r="F50" s="125" t="s">
        <v>763</v>
      </c>
      <c r="G50" s="133">
        <v>1570501317086</v>
      </c>
      <c r="H50" s="126">
        <v>38392</v>
      </c>
      <c r="I50" s="125" t="s">
        <v>1378</v>
      </c>
      <c r="J50" s="125" t="s">
        <v>1377</v>
      </c>
    </row>
    <row r="51" spans="1:10" ht="24">
      <c r="A51">
        <v>50</v>
      </c>
      <c r="B51" s="130">
        <v>2709</v>
      </c>
      <c r="C51" s="127" t="s">
        <v>729</v>
      </c>
      <c r="D51" s="127" t="s">
        <v>666</v>
      </c>
      <c r="E51" s="127" t="s">
        <v>305</v>
      </c>
      <c r="F51" s="127" t="s">
        <v>764</v>
      </c>
      <c r="G51" s="133">
        <v>1579901103588</v>
      </c>
      <c r="H51" s="128">
        <v>38293</v>
      </c>
      <c r="I51" s="127" t="s">
        <v>1378</v>
      </c>
      <c r="J51" s="127" t="s">
        <v>1376</v>
      </c>
    </row>
    <row r="52" spans="1:10" ht="24">
      <c r="A52">
        <v>51</v>
      </c>
      <c r="B52" s="130">
        <v>2711</v>
      </c>
      <c r="C52" s="125" t="s">
        <v>729</v>
      </c>
      <c r="D52" s="125" t="s">
        <v>639</v>
      </c>
      <c r="E52" s="125" t="s">
        <v>263</v>
      </c>
      <c r="F52" s="125" t="s">
        <v>764</v>
      </c>
      <c r="G52" s="133">
        <v>1570501318406</v>
      </c>
      <c r="H52" s="126">
        <v>38477</v>
      </c>
      <c r="I52" s="125" t="s">
        <v>1380</v>
      </c>
      <c r="J52" s="125" t="s">
        <v>1376</v>
      </c>
    </row>
    <row r="53" spans="1:10" ht="24">
      <c r="A53">
        <v>52</v>
      </c>
      <c r="B53" s="130">
        <v>2713</v>
      </c>
      <c r="C53" s="127" t="s">
        <v>729</v>
      </c>
      <c r="D53" s="127" t="s">
        <v>641</v>
      </c>
      <c r="E53" s="127" t="s">
        <v>160</v>
      </c>
      <c r="F53" s="127" t="s">
        <v>764</v>
      </c>
      <c r="G53" s="133">
        <v>1570501317795</v>
      </c>
      <c r="H53" s="128">
        <v>38421</v>
      </c>
      <c r="I53" s="127" t="s">
        <v>1378</v>
      </c>
      <c r="J53" s="127" t="s">
        <v>1377</v>
      </c>
    </row>
    <row r="54" spans="1:10" ht="24">
      <c r="A54">
        <v>53</v>
      </c>
      <c r="B54" s="130">
        <v>2714</v>
      </c>
      <c r="C54" s="125" t="s">
        <v>729</v>
      </c>
      <c r="D54" s="125" t="s">
        <v>646</v>
      </c>
      <c r="E54" s="125" t="s">
        <v>283</v>
      </c>
      <c r="F54" s="125" t="s">
        <v>764</v>
      </c>
      <c r="G54" s="133">
        <v>1570501313358</v>
      </c>
      <c r="H54" s="126">
        <v>38196</v>
      </c>
      <c r="I54" s="125" t="s">
        <v>1378</v>
      </c>
      <c r="J54" s="125" t="s">
        <v>1377</v>
      </c>
    </row>
    <row r="55" spans="1:10" ht="24">
      <c r="A55">
        <v>54</v>
      </c>
      <c r="B55" s="130">
        <v>2715</v>
      </c>
      <c r="C55" s="127" t="s">
        <v>729</v>
      </c>
      <c r="D55" s="127" t="s">
        <v>647</v>
      </c>
      <c r="E55" s="127" t="s">
        <v>284</v>
      </c>
      <c r="F55" s="127" t="s">
        <v>764</v>
      </c>
      <c r="G55" s="133">
        <v>1570501313056</v>
      </c>
      <c r="H55" s="128">
        <v>38167</v>
      </c>
      <c r="I55" s="127" t="s">
        <v>1378</v>
      </c>
      <c r="J55" s="127" t="s">
        <v>1377</v>
      </c>
    </row>
    <row r="56" spans="1:10" ht="24">
      <c r="A56">
        <v>55</v>
      </c>
      <c r="B56" s="130">
        <v>2716</v>
      </c>
      <c r="C56" s="125" t="s">
        <v>729</v>
      </c>
      <c r="D56" s="125" t="s">
        <v>667</v>
      </c>
      <c r="E56" s="125" t="s">
        <v>306</v>
      </c>
      <c r="F56" s="125" t="s">
        <v>764</v>
      </c>
      <c r="G56" s="133">
        <v>1570501317591</v>
      </c>
      <c r="H56" s="126">
        <v>38423</v>
      </c>
      <c r="I56" s="125" t="s">
        <v>1378</v>
      </c>
      <c r="J56" s="125" t="s">
        <v>1376</v>
      </c>
    </row>
    <row r="57" spans="1:10" ht="24">
      <c r="A57">
        <v>56</v>
      </c>
      <c r="B57" s="130">
        <v>2718</v>
      </c>
      <c r="C57" s="127" t="s">
        <v>729</v>
      </c>
      <c r="D57" s="127" t="s">
        <v>648</v>
      </c>
      <c r="E57" s="127" t="s">
        <v>183</v>
      </c>
      <c r="F57" s="127" t="s">
        <v>764</v>
      </c>
      <c r="G57" s="133">
        <v>1579901094040</v>
      </c>
      <c r="H57" s="128">
        <v>38230</v>
      </c>
      <c r="I57" s="127" t="s">
        <v>1378</v>
      </c>
      <c r="J57" s="127" t="s">
        <v>1377</v>
      </c>
    </row>
    <row r="58" spans="1:10" ht="24">
      <c r="A58">
        <v>57</v>
      </c>
      <c r="B58" s="130">
        <v>2719</v>
      </c>
      <c r="C58" s="125" t="s">
        <v>729</v>
      </c>
      <c r="D58" s="125" t="s">
        <v>668</v>
      </c>
      <c r="E58" s="125" t="s">
        <v>307</v>
      </c>
      <c r="F58" s="125" t="s">
        <v>764</v>
      </c>
      <c r="G58" s="133">
        <v>1570501311851</v>
      </c>
      <c r="H58" s="126">
        <v>38100</v>
      </c>
      <c r="I58" s="125" t="s">
        <v>1378</v>
      </c>
      <c r="J58" s="125" t="s">
        <v>1376</v>
      </c>
    </row>
    <row r="59" spans="1:10" ht="24">
      <c r="A59">
        <v>58</v>
      </c>
      <c r="B59" s="130">
        <v>2720</v>
      </c>
      <c r="C59" s="127" t="s">
        <v>730</v>
      </c>
      <c r="D59" s="127" t="s">
        <v>655</v>
      </c>
      <c r="E59" s="127" t="s">
        <v>294</v>
      </c>
      <c r="F59" s="127" t="s">
        <v>763</v>
      </c>
      <c r="G59" s="133">
        <v>1570501315288</v>
      </c>
      <c r="H59" s="128">
        <v>38292</v>
      </c>
      <c r="I59" s="127" t="s">
        <v>1378</v>
      </c>
      <c r="J59" s="127" t="s">
        <v>1377</v>
      </c>
    </row>
    <row r="60" spans="1:10" ht="24">
      <c r="A60">
        <v>59</v>
      </c>
      <c r="B60" s="130">
        <v>2721</v>
      </c>
      <c r="C60" s="125" t="s">
        <v>730</v>
      </c>
      <c r="D60" s="125" t="s">
        <v>656</v>
      </c>
      <c r="E60" s="125" t="s">
        <v>295</v>
      </c>
      <c r="F60" s="125" t="s">
        <v>763</v>
      </c>
      <c r="G60" s="133">
        <v>1129901851871</v>
      </c>
      <c r="H60" s="126">
        <v>38175</v>
      </c>
      <c r="I60" s="125" t="s">
        <v>1378</v>
      </c>
      <c r="J60" s="125" t="s">
        <v>1377</v>
      </c>
    </row>
    <row r="61" spans="1:10" ht="24">
      <c r="A61">
        <v>60</v>
      </c>
      <c r="B61" s="130">
        <v>2723</v>
      </c>
      <c r="C61" s="127" t="s">
        <v>730</v>
      </c>
      <c r="D61" s="127" t="s">
        <v>478</v>
      </c>
      <c r="E61" s="127" t="s">
        <v>317</v>
      </c>
      <c r="F61" s="127" t="s">
        <v>763</v>
      </c>
      <c r="G61" s="133">
        <v>1579901080936</v>
      </c>
      <c r="H61" s="128">
        <v>38126</v>
      </c>
      <c r="I61" s="127" t="s">
        <v>1378</v>
      </c>
      <c r="J61" s="127" t="s">
        <v>1376</v>
      </c>
    </row>
    <row r="62" spans="1:10" ht="24">
      <c r="A62">
        <v>61</v>
      </c>
      <c r="B62" s="130">
        <v>2724</v>
      </c>
      <c r="C62" s="125" t="s">
        <v>730</v>
      </c>
      <c r="D62" s="125" t="s">
        <v>657</v>
      </c>
      <c r="E62" s="125" t="s">
        <v>296</v>
      </c>
      <c r="F62" s="125" t="s">
        <v>763</v>
      </c>
      <c r="G62" s="133">
        <v>1570501312441</v>
      </c>
      <c r="H62" s="126">
        <v>38133</v>
      </c>
      <c r="I62" s="125" t="s">
        <v>1378</v>
      </c>
      <c r="J62" s="125" t="s">
        <v>1377</v>
      </c>
    </row>
    <row r="63" spans="1:10" ht="24">
      <c r="A63">
        <v>62</v>
      </c>
      <c r="B63" s="130">
        <v>2725</v>
      </c>
      <c r="C63" s="127" t="s">
        <v>730</v>
      </c>
      <c r="D63" s="127" t="s">
        <v>679</v>
      </c>
      <c r="E63" s="127" t="s">
        <v>136</v>
      </c>
      <c r="F63" s="127" t="s">
        <v>763</v>
      </c>
      <c r="G63" s="133">
        <v>1570501317850</v>
      </c>
      <c r="H63" s="128">
        <v>38425</v>
      </c>
      <c r="I63" s="127" t="s">
        <v>1378</v>
      </c>
      <c r="J63" s="127" t="s">
        <v>1376</v>
      </c>
    </row>
    <row r="64" spans="1:10" ht="24">
      <c r="A64">
        <v>63</v>
      </c>
      <c r="B64" s="130">
        <v>2727</v>
      </c>
      <c r="C64" s="125" t="s">
        <v>730</v>
      </c>
      <c r="D64" s="125" t="s">
        <v>680</v>
      </c>
      <c r="E64" s="125" t="s">
        <v>318</v>
      </c>
      <c r="F64" s="125" t="s">
        <v>763</v>
      </c>
      <c r="G64" s="133">
        <v>1104300790946</v>
      </c>
      <c r="H64" s="126">
        <v>38339</v>
      </c>
      <c r="I64" s="125" t="s">
        <v>1378</v>
      </c>
      <c r="J64" s="125" t="s">
        <v>1376</v>
      </c>
    </row>
    <row r="65" spans="1:10" ht="24">
      <c r="A65">
        <v>64</v>
      </c>
      <c r="B65" s="130">
        <v>2729</v>
      </c>
      <c r="C65" s="127" t="s">
        <v>730</v>
      </c>
      <c r="D65" s="127" t="s">
        <v>1382</v>
      </c>
      <c r="E65" s="127" t="s">
        <v>85</v>
      </c>
      <c r="F65" s="127" t="s">
        <v>763</v>
      </c>
      <c r="G65" s="133">
        <v>1579901029965</v>
      </c>
      <c r="H65" s="128">
        <v>37925</v>
      </c>
      <c r="I65" s="127" t="s">
        <v>1380</v>
      </c>
      <c r="J65" s="127" t="s">
        <v>1377</v>
      </c>
    </row>
    <row r="66" spans="1:10" ht="24">
      <c r="A66">
        <v>65</v>
      </c>
      <c r="B66" s="130">
        <v>2732</v>
      </c>
      <c r="C66" s="125" t="s">
        <v>729</v>
      </c>
      <c r="D66" s="125" t="s">
        <v>1383</v>
      </c>
      <c r="E66" s="125" t="s">
        <v>244</v>
      </c>
      <c r="F66" s="125" t="s">
        <v>764</v>
      </c>
      <c r="G66" s="133">
        <v>1139300022188</v>
      </c>
      <c r="H66" s="126">
        <v>38777</v>
      </c>
      <c r="I66" s="125" t="s">
        <v>1380</v>
      </c>
      <c r="J66" s="125" t="s">
        <v>1377</v>
      </c>
    </row>
    <row r="67" spans="1:10" ht="24">
      <c r="A67">
        <v>66</v>
      </c>
      <c r="B67" s="130">
        <v>2734</v>
      </c>
      <c r="C67" s="127" t="s">
        <v>729</v>
      </c>
      <c r="D67" s="127" t="s">
        <v>640</v>
      </c>
      <c r="E67" s="127" t="s">
        <v>264</v>
      </c>
      <c r="F67" s="127" t="s">
        <v>764</v>
      </c>
      <c r="G67" s="133">
        <v>1209000226691</v>
      </c>
      <c r="H67" s="128">
        <v>38641</v>
      </c>
      <c r="I67" s="127" t="s">
        <v>1380</v>
      </c>
      <c r="J67" s="127" t="s">
        <v>1377</v>
      </c>
    </row>
    <row r="68" spans="1:10" ht="24">
      <c r="A68">
        <v>67</v>
      </c>
      <c r="B68" s="130">
        <v>2735</v>
      </c>
      <c r="C68" s="125" t="s">
        <v>729</v>
      </c>
      <c r="D68" s="125" t="s">
        <v>628</v>
      </c>
      <c r="E68" s="125" t="s">
        <v>236</v>
      </c>
      <c r="F68" s="125" t="s">
        <v>764</v>
      </c>
      <c r="G68" s="133">
        <v>1570501323841</v>
      </c>
      <c r="H68" s="126">
        <v>38783</v>
      </c>
      <c r="I68" s="125" t="s">
        <v>1384</v>
      </c>
      <c r="J68" s="125" t="s">
        <v>1376</v>
      </c>
    </row>
    <row r="69" spans="1:10" ht="24">
      <c r="A69">
        <v>68</v>
      </c>
      <c r="B69" s="130">
        <v>2737</v>
      </c>
      <c r="C69" s="127" t="s">
        <v>729</v>
      </c>
      <c r="D69" s="127" t="s">
        <v>1385</v>
      </c>
      <c r="E69" s="127" t="s">
        <v>245</v>
      </c>
      <c r="F69" s="127" t="s">
        <v>764</v>
      </c>
      <c r="G69" s="133">
        <v>1129901916850</v>
      </c>
      <c r="H69" s="128">
        <v>38536</v>
      </c>
      <c r="I69" s="127" t="s">
        <v>1380</v>
      </c>
      <c r="J69" s="127" t="s">
        <v>1376</v>
      </c>
    </row>
    <row r="70" spans="1:10" ht="24">
      <c r="A70">
        <v>69</v>
      </c>
      <c r="B70" s="130">
        <v>2738</v>
      </c>
      <c r="C70" s="125" t="s">
        <v>729</v>
      </c>
      <c r="D70" s="125" t="s">
        <v>1386</v>
      </c>
      <c r="E70" s="125" t="s">
        <v>85</v>
      </c>
      <c r="F70" s="125" t="s">
        <v>764</v>
      </c>
      <c r="G70" s="133">
        <v>1570501321270</v>
      </c>
      <c r="H70" s="126">
        <v>38637</v>
      </c>
      <c r="I70" s="125" t="s">
        <v>1380</v>
      </c>
      <c r="J70" s="125" t="s">
        <v>1376</v>
      </c>
    </row>
    <row r="71" spans="1:10" ht="24">
      <c r="A71">
        <v>70</v>
      </c>
      <c r="B71" s="130">
        <v>2740</v>
      </c>
      <c r="C71" s="127" t="s">
        <v>730</v>
      </c>
      <c r="D71" s="127" t="s">
        <v>1387</v>
      </c>
      <c r="E71" s="127" t="s">
        <v>1388</v>
      </c>
      <c r="F71" s="127" t="s">
        <v>763</v>
      </c>
      <c r="G71" s="133">
        <v>1579901174477</v>
      </c>
      <c r="H71" s="128">
        <v>38795</v>
      </c>
      <c r="I71" s="127" t="s">
        <v>1380</v>
      </c>
      <c r="J71" s="127" t="s">
        <v>1377</v>
      </c>
    </row>
    <row r="72" spans="1:10" ht="24">
      <c r="A72">
        <v>71</v>
      </c>
      <c r="B72" s="130">
        <v>2742</v>
      </c>
      <c r="C72" s="125" t="s">
        <v>730</v>
      </c>
      <c r="D72" s="125" t="s">
        <v>1389</v>
      </c>
      <c r="E72" s="163" t="s">
        <v>1608</v>
      </c>
      <c r="F72" s="125" t="s">
        <v>763</v>
      </c>
      <c r="G72" s="133">
        <v>1570501324236</v>
      </c>
      <c r="H72" s="126">
        <v>38809</v>
      </c>
      <c r="I72" s="125" t="s">
        <v>1380</v>
      </c>
      <c r="J72" s="125" t="s">
        <v>1376</v>
      </c>
    </row>
    <row r="73" spans="1:10" ht="24">
      <c r="A73">
        <v>72</v>
      </c>
      <c r="B73" s="130">
        <v>2744</v>
      </c>
      <c r="C73" s="127" t="s">
        <v>730</v>
      </c>
      <c r="D73" s="127" t="s">
        <v>474</v>
      </c>
      <c r="E73" s="127" t="s">
        <v>94</v>
      </c>
      <c r="F73" s="127" t="s">
        <v>763</v>
      </c>
      <c r="G73" s="133">
        <v>1570501323060</v>
      </c>
      <c r="H73" s="128">
        <v>38731</v>
      </c>
      <c r="I73" s="127" t="s">
        <v>1380</v>
      </c>
      <c r="J73" s="127" t="s">
        <v>1377</v>
      </c>
    </row>
    <row r="74" spans="1:10" ht="24">
      <c r="A74">
        <v>73</v>
      </c>
      <c r="B74" s="130">
        <v>2745</v>
      </c>
      <c r="C74" s="125" t="s">
        <v>730</v>
      </c>
      <c r="D74" s="125" t="s">
        <v>631</v>
      </c>
      <c r="E74" s="125" t="s">
        <v>238</v>
      </c>
      <c r="F74" s="125" t="s">
        <v>763</v>
      </c>
      <c r="G74" s="133">
        <v>1570501323663</v>
      </c>
      <c r="H74" s="126">
        <v>38764</v>
      </c>
      <c r="I74" s="125" t="s">
        <v>1384</v>
      </c>
      <c r="J74" s="125" t="s">
        <v>1376</v>
      </c>
    </row>
    <row r="75" spans="1:10" ht="24">
      <c r="A75">
        <v>74</v>
      </c>
      <c r="B75" s="130">
        <v>2747</v>
      </c>
      <c r="C75" s="125" t="s">
        <v>730</v>
      </c>
      <c r="D75" s="125" t="s">
        <v>1390</v>
      </c>
      <c r="E75" s="125" t="s">
        <v>273</v>
      </c>
      <c r="F75" s="125" t="s">
        <v>763</v>
      </c>
      <c r="G75" s="133">
        <v>1570501322039</v>
      </c>
      <c r="H75" s="126">
        <v>38683</v>
      </c>
      <c r="I75" s="125" t="s">
        <v>1380</v>
      </c>
      <c r="J75" s="125" t="s">
        <v>1376</v>
      </c>
    </row>
    <row r="76" spans="1:10" ht="24">
      <c r="A76">
        <v>75</v>
      </c>
      <c r="B76" s="130">
        <v>2750</v>
      </c>
      <c r="C76" s="127" t="s">
        <v>730</v>
      </c>
      <c r="D76" s="127" t="s">
        <v>577</v>
      </c>
      <c r="E76" s="127" t="s">
        <v>186</v>
      </c>
      <c r="F76" s="127" t="s">
        <v>763</v>
      </c>
      <c r="G76" s="133">
        <v>57051005723</v>
      </c>
      <c r="H76" s="128">
        <v>38743</v>
      </c>
      <c r="I76" s="127" t="s">
        <v>1391</v>
      </c>
      <c r="J76" s="127" t="s">
        <v>1376</v>
      </c>
    </row>
    <row r="77" spans="1:10" ht="24">
      <c r="A77">
        <v>76</v>
      </c>
      <c r="B77" s="130">
        <v>2754</v>
      </c>
      <c r="C77" s="125" t="s">
        <v>729</v>
      </c>
      <c r="D77" s="125" t="s">
        <v>1392</v>
      </c>
      <c r="E77" s="125" t="s">
        <v>85</v>
      </c>
      <c r="F77" s="125" t="s">
        <v>764</v>
      </c>
      <c r="G77" s="133">
        <v>1570501319518</v>
      </c>
      <c r="H77" s="126">
        <v>38556</v>
      </c>
      <c r="I77" s="125" t="s">
        <v>1380</v>
      </c>
      <c r="J77" s="125" t="s">
        <v>1376</v>
      </c>
    </row>
    <row r="78" spans="1:10" ht="24">
      <c r="A78">
        <v>77</v>
      </c>
      <c r="B78" s="130">
        <v>2755</v>
      </c>
      <c r="C78" s="127" t="s">
        <v>729</v>
      </c>
      <c r="D78" s="127" t="s">
        <v>386</v>
      </c>
      <c r="E78" s="127" t="s">
        <v>199</v>
      </c>
      <c r="F78" s="127" t="s">
        <v>764</v>
      </c>
      <c r="G78" s="133">
        <v>1570501322349</v>
      </c>
      <c r="H78" s="128">
        <v>38692</v>
      </c>
      <c r="I78" s="127" t="s">
        <v>1384</v>
      </c>
      <c r="J78" s="127" t="s">
        <v>1377</v>
      </c>
    </row>
    <row r="79" spans="1:10" ht="24">
      <c r="A79">
        <v>78</v>
      </c>
      <c r="B79" s="130">
        <v>2756</v>
      </c>
      <c r="C79" s="125" t="s">
        <v>729</v>
      </c>
      <c r="D79" s="125" t="s">
        <v>591</v>
      </c>
      <c r="E79" s="125" t="s">
        <v>200</v>
      </c>
      <c r="F79" s="125" t="s">
        <v>764</v>
      </c>
      <c r="G79" s="133">
        <v>1570501320729</v>
      </c>
      <c r="H79" s="126">
        <v>38600</v>
      </c>
      <c r="I79" s="125" t="s">
        <v>1384</v>
      </c>
      <c r="J79" s="125" t="s">
        <v>1377</v>
      </c>
    </row>
    <row r="80" spans="1:10" ht="24">
      <c r="A80">
        <v>79</v>
      </c>
      <c r="B80" s="130">
        <v>2757</v>
      </c>
      <c r="C80" s="127" t="s">
        <v>729</v>
      </c>
      <c r="D80" s="127" t="s">
        <v>1393</v>
      </c>
      <c r="E80" s="127" t="s">
        <v>265</v>
      </c>
      <c r="F80" s="127" t="s">
        <v>764</v>
      </c>
      <c r="G80" s="133">
        <v>1100401317771</v>
      </c>
      <c r="H80" s="128">
        <v>38794</v>
      </c>
      <c r="I80" s="127" t="s">
        <v>1380</v>
      </c>
      <c r="J80" s="127" t="s">
        <v>1376</v>
      </c>
    </row>
    <row r="81" spans="1:10" ht="24">
      <c r="A81">
        <v>80</v>
      </c>
      <c r="B81" s="130">
        <v>2759</v>
      </c>
      <c r="C81" s="125" t="s">
        <v>729</v>
      </c>
      <c r="D81" s="125" t="s">
        <v>613</v>
      </c>
      <c r="E81" s="125" t="s">
        <v>221</v>
      </c>
      <c r="F81" s="125" t="s">
        <v>764</v>
      </c>
      <c r="G81" s="133">
        <v>1579901174523</v>
      </c>
      <c r="H81" s="126">
        <v>38804</v>
      </c>
      <c r="I81" s="125" t="s">
        <v>1384</v>
      </c>
      <c r="J81" s="125" t="s">
        <v>1376</v>
      </c>
    </row>
    <row r="82" spans="1:10" ht="24">
      <c r="A82">
        <v>81</v>
      </c>
      <c r="B82" s="130">
        <v>2760</v>
      </c>
      <c r="C82" s="127" t="s">
        <v>729</v>
      </c>
      <c r="D82" s="127" t="s">
        <v>641</v>
      </c>
      <c r="E82" s="127" t="s">
        <v>266</v>
      </c>
      <c r="F82" s="127" t="s">
        <v>764</v>
      </c>
      <c r="G82" s="133">
        <v>1579901179681</v>
      </c>
      <c r="H82" s="128">
        <v>38840</v>
      </c>
      <c r="I82" s="127" t="s">
        <v>1380</v>
      </c>
      <c r="J82" s="127" t="s">
        <v>1377</v>
      </c>
    </row>
    <row r="83" spans="1:10" ht="24">
      <c r="A83">
        <v>82</v>
      </c>
      <c r="B83" s="130">
        <v>2761</v>
      </c>
      <c r="C83" s="125" t="s">
        <v>729</v>
      </c>
      <c r="D83" s="125" t="s">
        <v>1394</v>
      </c>
      <c r="E83" s="125" t="s">
        <v>267</v>
      </c>
      <c r="F83" s="125" t="s">
        <v>764</v>
      </c>
      <c r="G83" s="133">
        <v>1570501320052</v>
      </c>
      <c r="H83" s="126">
        <v>38581</v>
      </c>
      <c r="I83" s="125" t="s">
        <v>1380</v>
      </c>
      <c r="J83" s="125" t="s">
        <v>1377</v>
      </c>
    </row>
    <row r="84" spans="1:10" ht="24">
      <c r="A84">
        <v>83</v>
      </c>
      <c r="B84" s="130">
        <v>2763</v>
      </c>
      <c r="C84" s="127" t="s">
        <v>730</v>
      </c>
      <c r="D84" s="127" t="s">
        <v>607</v>
      </c>
      <c r="E84" s="163" t="s">
        <v>1606</v>
      </c>
      <c r="F84" s="127" t="s">
        <v>763</v>
      </c>
      <c r="G84" s="133">
        <v>1570501318635</v>
      </c>
      <c r="H84" s="161">
        <v>38493</v>
      </c>
      <c r="I84" s="127" t="s">
        <v>1384</v>
      </c>
      <c r="J84" s="127" t="s">
        <v>1377</v>
      </c>
    </row>
    <row r="85" spans="1:10" ht="24">
      <c r="A85">
        <v>84</v>
      </c>
      <c r="B85" s="130">
        <v>2766</v>
      </c>
      <c r="C85" s="125" t="s">
        <v>730</v>
      </c>
      <c r="D85" s="125" t="s">
        <v>521</v>
      </c>
      <c r="E85" s="125" t="s">
        <v>274</v>
      </c>
      <c r="F85" s="125" t="s">
        <v>763</v>
      </c>
      <c r="G85" s="133">
        <v>1579901153682</v>
      </c>
      <c r="H85" s="126">
        <v>38658</v>
      </c>
      <c r="I85" s="125" t="s">
        <v>1380</v>
      </c>
      <c r="J85" s="125" t="s">
        <v>1377</v>
      </c>
    </row>
    <row r="86" spans="1:10" ht="24">
      <c r="A86">
        <v>85</v>
      </c>
      <c r="B86" s="130">
        <v>2769</v>
      </c>
      <c r="C86" s="127" t="s">
        <v>730</v>
      </c>
      <c r="D86" s="127" t="s">
        <v>1395</v>
      </c>
      <c r="E86" s="127" t="s">
        <v>254</v>
      </c>
      <c r="F86" s="127" t="s">
        <v>763</v>
      </c>
      <c r="G86" s="133">
        <v>1570501324201</v>
      </c>
      <c r="H86" s="128">
        <v>38798</v>
      </c>
      <c r="I86" s="127" t="s">
        <v>1380</v>
      </c>
      <c r="J86" s="127" t="s">
        <v>1376</v>
      </c>
    </row>
    <row r="87" spans="1:10" ht="24">
      <c r="A87">
        <v>86</v>
      </c>
      <c r="B87" s="130">
        <v>2770</v>
      </c>
      <c r="C87" s="125" t="s">
        <v>730</v>
      </c>
      <c r="D87" s="125" t="s">
        <v>1396</v>
      </c>
      <c r="E87" s="125" t="s">
        <v>257</v>
      </c>
      <c r="F87" s="125" t="s">
        <v>763</v>
      </c>
      <c r="G87" s="133">
        <v>1570501323183</v>
      </c>
      <c r="H87" s="126">
        <v>38741</v>
      </c>
      <c r="I87" s="125" t="s">
        <v>1380</v>
      </c>
      <c r="J87" s="125" t="s">
        <v>1376</v>
      </c>
    </row>
    <row r="88" spans="1:10" ht="24">
      <c r="A88">
        <v>87</v>
      </c>
      <c r="B88" s="130">
        <v>2776</v>
      </c>
      <c r="C88" s="127" t="s">
        <v>729</v>
      </c>
      <c r="D88" s="127" t="s">
        <v>592</v>
      </c>
      <c r="E88" s="127" t="s">
        <v>85</v>
      </c>
      <c r="F88" s="127" t="s">
        <v>764</v>
      </c>
      <c r="G88" s="133">
        <v>1570501325356</v>
      </c>
      <c r="H88" s="128">
        <v>38884</v>
      </c>
      <c r="I88" s="127" t="s">
        <v>1384</v>
      </c>
      <c r="J88" s="127" t="s">
        <v>1377</v>
      </c>
    </row>
    <row r="89" spans="1:10" ht="24">
      <c r="A89">
        <v>88</v>
      </c>
      <c r="B89" s="130">
        <v>2777</v>
      </c>
      <c r="C89" s="125" t="s">
        <v>729</v>
      </c>
      <c r="D89" s="125" t="s">
        <v>614</v>
      </c>
      <c r="E89" s="125" t="s">
        <v>222</v>
      </c>
      <c r="F89" s="125" t="s">
        <v>764</v>
      </c>
      <c r="G89" s="133">
        <v>1849901846791</v>
      </c>
      <c r="H89" s="126">
        <v>38973</v>
      </c>
      <c r="I89" s="125" t="s">
        <v>1384</v>
      </c>
      <c r="J89" s="125" t="s">
        <v>1376</v>
      </c>
    </row>
    <row r="90" spans="1:10" ht="24">
      <c r="A90">
        <v>89</v>
      </c>
      <c r="B90" s="130">
        <v>2778</v>
      </c>
      <c r="C90" s="127" t="s">
        <v>729</v>
      </c>
      <c r="D90" s="127" t="s">
        <v>597</v>
      </c>
      <c r="E90" s="127" t="s">
        <v>223</v>
      </c>
      <c r="F90" s="127" t="s">
        <v>764</v>
      </c>
      <c r="G90" s="133">
        <v>1570501328703</v>
      </c>
      <c r="H90" s="128">
        <v>39127</v>
      </c>
      <c r="I90" s="127" t="s">
        <v>1384</v>
      </c>
      <c r="J90" s="127" t="s">
        <v>1376</v>
      </c>
    </row>
    <row r="91" spans="1:10" ht="24">
      <c r="A91">
        <v>90</v>
      </c>
      <c r="B91" s="130">
        <v>2779</v>
      </c>
      <c r="C91" s="125" t="s">
        <v>729</v>
      </c>
      <c r="D91" s="125" t="s">
        <v>593</v>
      </c>
      <c r="E91" s="125" t="s">
        <v>201</v>
      </c>
      <c r="F91" s="125" t="s">
        <v>764</v>
      </c>
      <c r="G91" s="133">
        <v>1570501327073</v>
      </c>
      <c r="H91" s="126">
        <v>39010</v>
      </c>
      <c r="I91" s="125" t="s">
        <v>1384</v>
      </c>
      <c r="J91" s="125" t="s">
        <v>1377</v>
      </c>
    </row>
    <row r="92" spans="1:10" ht="24">
      <c r="A92">
        <v>91</v>
      </c>
      <c r="B92" s="130">
        <v>2780</v>
      </c>
      <c r="C92" s="127" t="s">
        <v>729</v>
      </c>
      <c r="D92" s="127" t="s">
        <v>594</v>
      </c>
      <c r="E92" s="127" t="s">
        <v>202</v>
      </c>
      <c r="F92" s="127" t="s">
        <v>764</v>
      </c>
      <c r="G92" s="133">
        <v>1118400024076</v>
      </c>
      <c r="H92" s="128">
        <v>38912</v>
      </c>
      <c r="I92" s="127" t="s">
        <v>1384</v>
      </c>
      <c r="J92" s="127" t="s">
        <v>1377</v>
      </c>
    </row>
    <row r="93" spans="1:10" ht="24">
      <c r="A93">
        <v>92</v>
      </c>
      <c r="B93" s="130">
        <v>2782</v>
      </c>
      <c r="C93" s="125" t="s">
        <v>729</v>
      </c>
      <c r="D93" s="125" t="s">
        <v>595</v>
      </c>
      <c r="E93" s="125" t="s">
        <v>203</v>
      </c>
      <c r="F93" s="125" t="s">
        <v>764</v>
      </c>
      <c r="G93" s="133">
        <v>1570501326018</v>
      </c>
      <c r="H93" s="126">
        <v>38948</v>
      </c>
      <c r="I93" s="125" t="s">
        <v>1384</v>
      </c>
      <c r="J93" s="125" t="s">
        <v>1377</v>
      </c>
    </row>
    <row r="94" spans="1:10" ht="24">
      <c r="A94">
        <v>93</v>
      </c>
      <c r="B94" s="130">
        <v>2785</v>
      </c>
      <c r="C94" s="127" t="s">
        <v>729</v>
      </c>
      <c r="D94" s="127" t="s">
        <v>486</v>
      </c>
      <c r="E94" s="127" t="s">
        <v>224</v>
      </c>
      <c r="F94" s="127" t="s">
        <v>764</v>
      </c>
      <c r="G94" s="133">
        <v>1129901982739</v>
      </c>
      <c r="H94" s="128">
        <v>38930</v>
      </c>
      <c r="I94" s="127" t="s">
        <v>1384</v>
      </c>
      <c r="J94" s="127" t="s">
        <v>1376</v>
      </c>
    </row>
    <row r="95" spans="1:10" ht="24">
      <c r="A95">
        <v>94</v>
      </c>
      <c r="B95" s="130">
        <v>2786</v>
      </c>
      <c r="C95" s="125" t="s">
        <v>729</v>
      </c>
      <c r="D95" s="125" t="s">
        <v>596</v>
      </c>
      <c r="E95" s="125" t="s">
        <v>204</v>
      </c>
      <c r="F95" s="125" t="s">
        <v>764</v>
      </c>
      <c r="G95" s="133">
        <v>1579901235832</v>
      </c>
      <c r="H95" s="126">
        <v>39219</v>
      </c>
      <c r="I95" s="125" t="s">
        <v>1384</v>
      </c>
      <c r="J95" s="125" t="s">
        <v>1377</v>
      </c>
    </row>
    <row r="96" spans="1:10" ht="24">
      <c r="A96">
        <v>95</v>
      </c>
      <c r="B96" s="130">
        <v>2790</v>
      </c>
      <c r="C96" s="127" t="s">
        <v>730</v>
      </c>
      <c r="D96" s="127" t="s">
        <v>468</v>
      </c>
      <c r="E96" s="127" t="s">
        <v>239</v>
      </c>
      <c r="F96" s="127" t="s">
        <v>763</v>
      </c>
      <c r="G96" s="133">
        <v>1570501329432</v>
      </c>
      <c r="H96" s="128">
        <v>39187</v>
      </c>
      <c r="I96" s="127" t="s">
        <v>1384</v>
      </c>
      <c r="J96" s="127" t="s">
        <v>1376</v>
      </c>
    </row>
    <row r="97" spans="1:10" ht="24">
      <c r="A97">
        <v>96</v>
      </c>
      <c r="B97" s="130">
        <v>2793</v>
      </c>
      <c r="C97" s="125" t="s">
        <v>730</v>
      </c>
      <c r="D97" s="125" t="s">
        <v>632</v>
      </c>
      <c r="E97" s="125" t="s">
        <v>240</v>
      </c>
      <c r="F97" s="125" t="s">
        <v>763</v>
      </c>
      <c r="G97" s="133">
        <v>1579901232949</v>
      </c>
      <c r="H97" s="126">
        <v>39200</v>
      </c>
      <c r="I97" s="125" t="s">
        <v>1384</v>
      </c>
      <c r="J97" s="125" t="s">
        <v>1376</v>
      </c>
    </row>
    <row r="98" spans="1:10" ht="24">
      <c r="A98">
        <v>97</v>
      </c>
      <c r="B98" s="130">
        <v>2794</v>
      </c>
      <c r="C98" s="127" t="s">
        <v>729</v>
      </c>
      <c r="D98" s="127" t="s">
        <v>560</v>
      </c>
      <c r="E98" s="127" t="s">
        <v>170</v>
      </c>
      <c r="F98" s="127" t="s">
        <v>764</v>
      </c>
      <c r="G98" s="133">
        <v>1579901233180</v>
      </c>
      <c r="H98" s="128">
        <v>39200</v>
      </c>
      <c r="I98" s="127" t="s">
        <v>1391</v>
      </c>
      <c r="J98" s="127" t="s">
        <v>1376</v>
      </c>
    </row>
    <row r="99" spans="1:10" ht="24">
      <c r="A99">
        <v>98</v>
      </c>
      <c r="B99" s="130">
        <v>2814</v>
      </c>
      <c r="C99" s="127" t="s">
        <v>730</v>
      </c>
      <c r="D99" s="127" t="s">
        <v>373</v>
      </c>
      <c r="E99" s="127" t="s">
        <v>344</v>
      </c>
      <c r="F99" s="127" t="s">
        <v>763</v>
      </c>
      <c r="G99" s="133">
        <v>1579901077421</v>
      </c>
      <c r="H99" s="128">
        <v>38093</v>
      </c>
      <c r="I99" s="127" t="s">
        <v>1375</v>
      </c>
      <c r="J99" s="127" t="s">
        <v>1377</v>
      </c>
    </row>
    <row r="100" spans="1:10" ht="24">
      <c r="A100">
        <v>99</v>
      </c>
      <c r="B100" s="130">
        <v>2821</v>
      </c>
      <c r="C100" s="125" t="s">
        <v>729</v>
      </c>
      <c r="D100" s="125" t="s">
        <v>649</v>
      </c>
      <c r="E100" s="125" t="s">
        <v>285</v>
      </c>
      <c r="F100" s="125" t="s">
        <v>764</v>
      </c>
      <c r="G100" s="133">
        <v>1570501317035</v>
      </c>
      <c r="H100" s="126">
        <v>38380</v>
      </c>
      <c r="I100" s="125" t="s">
        <v>1378</v>
      </c>
      <c r="J100" s="125" t="s">
        <v>1377</v>
      </c>
    </row>
    <row r="101" spans="1:10" ht="24">
      <c r="A101">
        <v>100</v>
      </c>
      <c r="B101" s="130">
        <v>2822</v>
      </c>
      <c r="C101" s="127" t="s">
        <v>729</v>
      </c>
      <c r="D101" s="127" t="s">
        <v>669</v>
      </c>
      <c r="E101" s="127" t="s">
        <v>308</v>
      </c>
      <c r="F101" s="127" t="s">
        <v>764</v>
      </c>
      <c r="G101" s="133">
        <v>1839901833630</v>
      </c>
      <c r="H101" s="128">
        <v>38271</v>
      </c>
      <c r="I101" s="127" t="s">
        <v>1378</v>
      </c>
      <c r="J101" s="127" t="s">
        <v>1376</v>
      </c>
    </row>
    <row r="102" spans="1:10" ht="24">
      <c r="A102">
        <v>101</v>
      </c>
      <c r="B102" s="130">
        <v>2823</v>
      </c>
      <c r="C102" s="125" t="s">
        <v>730</v>
      </c>
      <c r="D102" s="125" t="s">
        <v>681</v>
      </c>
      <c r="E102" s="125" t="s">
        <v>319</v>
      </c>
      <c r="F102" s="125" t="s">
        <v>763</v>
      </c>
      <c r="G102" s="133">
        <v>1570501313277</v>
      </c>
      <c r="H102" s="126">
        <v>38186</v>
      </c>
      <c r="I102" s="125" t="s">
        <v>1378</v>
      </c>
      <c r="J102" s="125" t="s">
        <v>1376</v>
      </c>
    </row>
    <row r="103" spans="1:10" ht="24">
      <c r="A103">
        <v>102</v>
      </c>
      <c r="B103" s="130">
        <v>2824</v>
      </c>
      <c r="C103" s="127" t="s">
        <v>730</v>
      </c>
      <c r="D103" s="127" t="s">
        <v>658</v>
      </c>
      <c r="E103" s="127" t="s">
        <v>297</v>
      </c>
      <c r="F103" s="127" t="s">
        <v>763</v>
      </c>
      <c r="G103" s="133">
        <v>1369200033151</v>
      </c>
      <c r="H103" s="128">
        <v>38254</v>
      </c>
      <c r="I103" s="127" t="s">
        <v>1378</v>
      </c>
      <c r="J103" s="127" t="s">
        <v>1377</v>
      </c>
    </row>
    <row r="104" spans="1:10" ht="24">
      <c r="A104">
        <v>103</v>
      </c>
      <c r="B104" s="130">
        <v>2825</v>
      </c>
      <c r="C104" s="125" t="s">
        <v>729</v>
      </c>
      <c r="D104" s="125" t="s">
        <v>1397</v>
      </c>
      <c r="E104" s="125" t="s">
        <v>268</v>
      </c>
      <c r="F104" s="125" t="s">
        <v>764</v>
      </c>
      <c r="G104" s="133">
        <v>1570501319003</v>
      </c>
      <c r="H104" s="126">
        <v>38515</v>
      </c>
      <c r="I104" s="125" t="s">
        <v>1380</v>
      </c>
      <c r="J104" s="125" t="s">
        <v>1377</v>
      </c>
    </row>
    <row r="105" spans="1:10" ht="24">
      <c r="A105">
        <v>104</v>
      </c>
      <c r="B105" s="130">
        <v>2826</v>
      </c>
      <c r="C105" s="127" t="s">
        <v>729</v>
      </c>
      <c r="D105" s="127" t="s">
        <v>1398</v>
      </c>
      <c r="E105" s="127" t="s">
        <v>171</v>
      </c>
      <c r="F105" s="127" t="s">
        <v>764</v>
      </c>
      <c r="G105" s="133">
        <v>1570501319101</v>
      </c>
      <c r="H105" s="128">
        <v>38517</v>
      </c>
      <c r="I105" s="127" t="s">
        <v>1380</v>
      </c>
      <c r="J105" s="127" t="s">
        <v>1377</v>
      </c>
    </row>
    <row r="106" spans="1:10" ht="24">
      <c r="A106">
        <v>105</v>
      </c>
      <c r="B106" s="130">
        <v>2829</v>
      </c>
      <c r="C106" s="125" t="s">
        <v>729</v>
      </c>
      <c r="D106" s="125" t="s">
        <v>427</v>
      </c>
      <c r="E106" s="125" t="s">
        <v>205</v>
      </c>
      <c r="F106" s="125" t="s">
        <v>764</v>
      </c>
      <c r="G106" s="162">
        <v>1570501322462</v>
      </c>
      <c r="H106" s="126">
        <v>38701</v>
      </c>
      <c r="I106" s="125" t="s">
        <v>1384</v>
      </c>
      <c r="J106" s="125" t="s">
        <v>1377</v>
      </c>
    </row>
    <row r="107" spans="1:10" ht="24">
      <c r="A107">
        <v>106</v>
      </c>
      <c r="B107" s="130">
        <v>2830</v>
      </c>
      <c r="C107" s="127" t="s">
        <v>729</v>
      </c>
      <c r="D107" s="127" t="s">
        <v>1399</v>
      </c>
      <c r="E107" s="127" t="s">
        <v>246</v>
      </c>
      <c r="F107" s="127" t="s">
        <v>764</v>
      </c>
      <c r="G107" s="133">
        <v>1209000221125</v>
      </c>
      <c r="H107" s="128">
        <v>38609</v>
      </c>
      <c r="I107" s="127" t="s">
        <v>1380</v>
      </c>
      <c r="J107" s="127" t="s">
        <v>1377</v>
      </c>
    </row>
    <row r="108" spans="1:10" ht="24">
      <c r="A108">
        <v>107</v>
      </c>
      <c r="B108" s="130">
        <v>2831</v>
      </c>
      <c r="C108" s="125" t="s">
        <v>730</v>
      </c>
      <c r="D108" s="125" t="s">
        <v>1400</v>
      </c>
      <c r="E108" s="125" t="s">
        <v>275</v>
      </c>
      <c r="F108" s="125" t="s">
        <v>763</v>
      </c>
      <c r="G108" s="133">
        <v>1570501320133</v>
      </c>
      <c r="H108" s="126">
        <v>38580</v>
      </c>
      <c r="I108" s="125" t="s">
        <v>1380</v>
      </c>
      <c r="J108" s="125" t="s">
        <v>1376</v>
      </c>
    </row>
    <row r="109" spans="1:10" ht="24">
      <c r="A109">
        <v>108</v>
      </c>
      <c r="B109" s="130">
        <v>2832</v>
      </c>
      <c r="C109" s="127" t="s">
        <v>730</v>
      </c>
      <c r="D109" s="127" t="s">
        <v>474</v>
      </c>
      <c r="E109" s="127" t="s">
        <v>175</v>
      </c>
      <c r="F109" s="127" t="s">
        <v>763</v>
      </c>
      <c r="G109" s="133">
        <v>1570501323876</v>
      </c>
      <c r="H109" s="128">
        <v>38784</v>
      </c>
      <c r="I109" s="127" t="s">
        <v>1380</v>
      </c>
      <c r="J109" s="127" t="s">
        <v>1377</v>
      </c>
    </row>
    <row r="110" spans="1:10" ht="24">
      <c r="A110">
        <v>109</v>
      </c>
      <c r="B110" s="130">
        <v>2833</v>
      </c>
      <c r="C110" s="125" t="s">
        <v>730</v>
      </c>
      <c r="D110" s="125" t="s">
        <v>1401</v>
      </c>
      <c r="E110" s="125" t="s">
        <v>257</v>
      </c>
      <c r="F110" s="125" t="s">
        <v>763</v>
      </c>
      <c r="G110" s="133">
        <v>1570501322802</v>
      </c>
      <c r="H110" s="126">
        <v>38714</v>
      </c>
      <c r="I110" s="125" t="s">
        <v>1380</v>
      </c>
      <c r="J110" s="125" t="s">
        <v>1377</v>
      </c>
    </row>
    <row r="111" spans="1:10" ht="24">
      <c r="A111">
        <v>110</v>
      </c>
      <c r="B111" s="130">
        <v>2834</v>
      </c>
      <c r="C111" s="127" t="s">
        <v>730</v>
      </c>
      <c r="D111" s="127" t="s">
        <v>1402</v>
      </c>
      <c r="E111" s="127" t="s">
        <v>85</v>
      </c>
      <c r="F111" s="127" t="s">
        <v>763</v>
      </c>
      <c r="G111" s="133">
        <v>1570501320516</v>
      </c>
      <c r="H111" s="128">
        <v>38603</v>
      </c>
      <c r="I111" s="127" t="s">
        <v>1380</v>
      </c>
      <c r="J111" s="127" t="s">
        <v>1377</v>
      </c>
    </row>
    <row r="112" spans="1:10" ht="24">
      <c r="A112">
        <v>111</v>
      </c>
      <c r="B112" s="130">
        <v>2837</v>
      </c>
      <c r="C112" s="125" t="s">
        <v>729</v>
      </c>
      <c r="D112" s="125" t="s">
        <v>650</v>
      </c>
      <c r="E112" s="125" t="s">
        <v>208</v>
      </c>
      <c r="F112" s="125" t="s">
        <v>764</v>
      </c>
      <c r="G112" s="133">
        <v>1570501315148</v>
      </c>
      <c r="H112" s="126">
        <v>38287</v>
      </c>
      <c r="I112" s="125" t="s">
        <v>1378</v>
      </c>
      <c r="J112" s="125" t="s">
        <v>1377</v>
      </c>
    </row>
    <row r="113" spans="1:10" ht="24">
      <c r="A113">
        <v>112</v>
      </c>
      <c r="B113" s="130">
        <v>2838</v>
      </c>
      <c r="C113" s="127" t="s">
        <v>730</v>
      </c>
      <c r="D113" s="127" t="s">
        <v>723</v>
      </c>
      <c r="E113" s="127" t="s">
        <v>291</v>
      </c>
      <c r="F113" s="127" t="s">
        <v>763</v>
      </c>
      <c r="G113" s="133">
        <v>1579901014666</v>
      </c>
      <c r="H113" s="128">
        <v>37801</v>
      </c>
      <c r="I113" s="127" t="s">
        <v>1375</v>
      </c>
      <c r="J113" s="127" t="s">
        <v>1376</v>
      </c>
    </row>
    <row r="114" spans="1:10" ht="24">
      <c r="A114">
        <v>113</v>
      </c>
      <c r="B114" s="130">
        <v>2839</v>
      </c>
      <c r="C114" s="125" t="s">
        <v>730</v>
      </c>
      <c r="D114" s="125" t="s">
        <v>422</v>
      </c>
      <c r="E114" s="125" t="s">
        <v>291</v>
      </c>
      <c r="F114" s="125" t="s">
        <v>763</v>
      </c>
      <c r="G114" s="133">
        <v>1579901014674</v>
      </c>
      <c r="H114" s="126">
        <v>37801</v>
      </c>
      <c r="I114" s="125" t="s">
        <v>1375</v>
      </c>
      <c r="J114" s="125" t="s">
        <v>1377</v>
      </c>
    </row>
    <row r="115" spans="1:10" ht="24">
      <c r="A115">
        <v>114</v>
      </c>
      <c r="B115" s="130">
        <v>2846</v>
      </c>
      <c r="C115" s="127" t="s">
        <v>730</v>
      </c>
      <c r="D115" s="127" t="s">
        <v>704</v>
      </c>
      <c r="E115" s="127" t="s">
        <v>345</v>
      </c>
      <c r="F115" s="127" t="s">
        <v>763</v>
      </c>
      <c r="G115" s="133">
        <v>1570501306611</v>
      </c>
      <c r="H115" s="128">
        <v>37777</v>
      </c>
      <c r="I115" s="127" t="s">
        <v>1375</v>
      </c>
      <c r="J115" s="127" t="s">
        <v>1377</v>
      </c>
    </row>
    <row r="116" spans="1:10" ht="24">
      <c r="A116">
        <v>115</v>
      </c>
      <c r="B116" s="130">
        <v>2847</v>
      </c>
      <c r="C116" s="125" t="s">
        <v>730</v>
      </c>
      <c r="D116" s="125" t="s">
        <v>724</v>
      </c>
      <c r="E116" s="125" t="s">
        <v>345</v>
      </c>
      <c r="F116" s="125" t="s">
        <v>763</v>
      </c>
      <c r="G116" s="133">
        <v>1570501306629</v>
      </c>
      <c r="H116" s="126">
        <v>37777</v>
      </c>
      <c r="I116" s="125" t="s">
        <v>1375</v>
      </c>
      <c r="J116" s="125" t="s">
        <v>1376</v>
      </c>
    </row>
    <row r="117" spans="1:10" ht="24">
      <c r="A117">
        <v>116</v>
      </c>
      <c r="B117" s="130">
        <v>2849</v>
      </c>
      <c r="C117" s="127" t="s">
        <v>730</v>
      </c>
      <c r="D117" s="127" t="s">
        <v>1403</v>
      </c>
      <c r="E117" s="127" t="s">
        <v>255</v>
      </c>
      <c r="F117" s="127" t="s">
        <v>763</v>
      </c>
      <c r="G117" s="133">
        <v>1570501323965</v>
      </c>
      <c r="H117" s="128">
        <v>38794</v>
      </c>
      <c r="I117" s="127" t="s">
        <v>1380</v>
      </c>
      <c r="J117" s="127" t="s">
        <v>1376</v>
      </c>
    </row>
    <row r="118" spans="1:10" ht="24">
      <c r="A118">
        <v>117</v>
      </c>
      <c r="B118" s="130">
        <v>2850</v>
      </c>
      <c r="C118" s="125" t="s">
        <v>730</v>
      </c>
      <c r="D118" s="125" t="s">
        <v>1404</v>
      </c>
      <c r="E118" s="125" t="s">
        <v>276</v>
      </c>
      <c r="F118" s="125" t="s">
        <v>763</v>
      </c>
      <c r="G118" s="133">
        <v>1570501322187</v>
      </c>
      <c r="H118" s="126">
        <v>38689</v>
      </c>
      <c r="I118" s="125" t="s">
        <v>1380</v>
      </c>
      <c r="J118" s="125" t="s">
        <v>1377</v>
      </c>
    </row>
    <row r="119" spans="1:10" ht="24">
      <c r="A119">
        <v>118</v>
      </c>
      <c r="B119" s="130">
        <v>2851</v>
      </c>
      <c r="C119" s="127" t="s">
        <v>730</v>
      </c>
      <c r="D119" s="127" t="s">
        <v>1405</v>
      </c>
      <c r="E119" s="127" t="s">
        <v>256</v>
      </c>
      <c r="F119" s="127" t="s">
        <v>763</v>
      </c>
      <c r="G119" s="133">
        <v>1570501318716</v>
      </c>
      <c r="H119" s="128">
        <v>38498</v>
      </c>
      <c r="I119" s="127" t="s">
        <v>1380</v>
      </c>
      <c r="J119" s="127" t="s">
        <v>1376</v>
      </c>
    </row>
    <row r="120" spans="1:10" ht="24">
      <c r="A120">
        <v>119</v>
      </c>
      <c r="B120" s="130">
        <v>2852</v>
      </c>
      <c r="C120" s="125" t="s">
        <v>730</v>
      </c>
      <c r="D120" s="125" t="s">
        <v>642</v>
      </c>
      <c r="E120" s="125" t="s">
        <v>256</v>
      </c>
      <c r="F120" s="125" t="s">
        <v>763</v>
      </c>
      <c r="G120" s="133">
        <v>1570501318708</v>
      </c>
      <c r="H120" s="126">
        <v>38498</v>
      </c>
      <c r="I120" s="125" t="s">
        <v>1380</v>
      </c>
      <c r="J120" s="125" t="s">
        <v>1377</v>
      </c>
    </row>
    <row r="121" spans="1:10" ht="24">
      <c r="A121">
        <v>120</v>
      </c>
      <c r="B121" s="130">
        <v>2853</v>
      </c>
      <c r="C121" s="127" t="s">
        <v>729</v>
      </c>
      <c r="D121" s="127" t="s">
        <v>637</v>
      </c>
      <c r="E121" s="127" t="s">
        <v>247</v>
      </c>
      <c r="F121" s="127" t="s">
        <v>764</v>
      </c>
      <c r="G121" s="133">
        <v>1570501322535</v>
      </c>
      <c r="H121" s="128">
        <v>38703</v>
      </c>
      <c r="I121" s="127" t="s">
        <v>1380</v>
      </c>
      <c r="J121" s="127" t="s">
        <v>1377</v>
      </c>
    </row>
    <row r="122" spans="1:10" ht="24">
      <c r="A122">
        <v>121</v>
      </c>
      <c r="B122" s="130">
        <v>2856</v>
      </c>
      <c r="C122" s="125" t="s">
        <v>729</v>
      </c>
      <c r="D122" s="125" t="s">
        <v>1406</v>
      </c>
      <c r="E122" s="125" t="s">
        <v>248</v>
      </c>
      <c r="F122" s="125" t="s">
        <v>764</v>
      </c>
      <c r="G122" s="133">
        <v>1560101597499</v>
      </c>
      <c r="H122" s="126">
        <v>38441</v>
      </c>
      <c r="I122" s="125" t="s">
        <v>1380</v>
      </c>
      <c r="J122" s="125" t="s">
        <v>1376</v>
      </c>
    </row>
    <row r="123" spans="1:10" ht="24">
      <c r="A123">
        <v>122</v>
      </c>
      <c r="B123" s="130">
        <v>2859</v>
      </c>
      <c r="C123" s="127" t="s">
        <v>729</v>
      </c>
      <c r="D123" s="127" t="s">
        <v>515</v>
      </c>
      <c r="E123" s="127" t="s">
        <v>206</v>
      </c>
      <c r="F123" s="127" t="s">
        <v>764</v>
      </c>
      <c r="G123" s="133">
        <v>1368400071447</v>
      </c>
      <c r="H123" s="128">
        <v>38984</v>
      </c>
      <c r="I123" s="127" t="s">
        <v>1384</v>
      </c>
      <c r="J123" s="127" t="s">
        <v>1377</v>
      </c>
    </row>
    <row r="124" spans="1:10" ht="24">
      <c r="A124">
        <v>123</v>
      </c>
      <c r="B124" s="130">
        <v>2860</v>
      </c>
      <c r="C124" s="125" t="s">
        <v>729</v>
      </c>
      <c r="D124" s="125" t="s">
        <v>533</v>
      </c>
      <c r="E124" s="125" t="s">
        <v>142</v>
      </c>
      <c r="F124" s="125" t="s">
        <v>764</v>
      </c>
      <c r="G124" s="133">
        <v>1570501326808</v>
      </c>
      <c r="H124" s="126">
        <v>38992</v>
      </c>
      <c r="I124" s="125" t="s">
        <v>1391</v>
      </c>
      <c r="J124" s="125" t="s">
        <v>1377</v>
      </c>
    </row>
    <row r="125" spans="1:10" ht="24">
      <c r="A125">
        <v>124</v>
      </c>
      <c r="B125" s="130">
        <v>2861</v>
      </c>
      <c r="C125" s="127" t="s">
        <v>729</v>
      </c>
      <c r="D125" s="127" t="s">
        <v>597</v>
      </c>
      <c r="E125" s="127" t="s">
        <v>207</v>
      </c>
      <c r="F125" s="127" t="s">
        <v>764</v>
      </c>
      <c r="G125" s="133">
        <v>1570501327634</v>
      </c>
      <c r="H125" s="128">
        <v>39049</v>
      </c>
      <c r="I125" s="127" t="s">
        <v>1384</v>
      </c>
      <c r="J125" s="127" t="s">
        <v>1377</v>
      </c>
    </row>
    <row r="126" spans="1:10" ht="24">
      <c r="A126">
        <v>125</v>
      </c>
      <c r="B126" s="130">
        <v>2862</v>
      </c>
      <c r="C126" s="125" t="s">
        <v>729</v>
      </c>
      <c r="D126" s="125" t="s">
        <v>598</v>
      </c>
      <c r="E126" s="125" t="s">
        <v>177</v>
      </c>
      <c r="F126" s="125" t="s">
        <v>764</v>
      </c>
      <c r="G126" s="133">
        <v>1570501325119</v>
      </c>
      <c r="H126" s="161">
        <v>38866</v>
      </c>
      <c r="I126" s="125" t="s">
        <v>1384</v>
      </c>
      <c r="J126" s="125" t="s">
        <v>1377</v>
      </c>
    </row>
    <row r="127" spans="1:10" ht="24">
      <c r="A127">
        <v>126</v>
      </c>
      <c r="B127" s="130">
        <v>2863</v>
      </c>
      <c r="C127" s="127" t="s">
        <v>730</v>
      </c>
      <c r="D127" s="127" t="s">
        <v>608</v>
      </c>
      <c r="E127" s="127" t="s">
        <v>215</v>
      </c>
      <c r="F127" s="127" t="s">
        <v>763</v>
      </c>
      <c r="G127" s="133">
        <v>1570501328878</v>
      </c>
      <c r="H127" s="128">
        <v>39140</v>
      </c>
      <c r="I127" s="127" t="s">
        <v>1384</v>
      </c>
      <c r="J127" s="127" t="s">
        <v>1377</v>
      </c>
    </row>
    <row r="128" spans="1:10" ht="24">
      <c r="A128">
        <v>127</v>
      </c>
      <c r="B128" s="130">
        <v>2866</v>
      </c>
      <c r="C128" s="125" t="s">
        <v>729</v>
      </c>
      <c r="D128" s="125" t="s">
        <v>615</v>
      </c>
      <c r="E128" s="125" t="s">
        <v>225</v>
      </c>
      <c r="F128" s="125" t="s">
        <v>764</v>
      </c>
      <c r="G128" s="133">
        <v>1570501327286</v>
      </c>
      <c r="H128" s="126">
        <v>39028</v>
      </c>
      <c r="I128" s="125" t="s">
        <v>1384</v>
      </c>
      <c r="J128" s="125" t="s">
        <v>1376</v>
      </c>
    </row>
    <row r="129" spans="1:10" ht="24">
      <c r="A129">
        <v>128</v>
      </c>
      <c r="B129" s="130">
        <v>2867</v>
      </c>
      <c r="C129" s="127" t="s">
        <v>729</v>
      </c>
      <c r="D129" s="127" t="s">
        <v>616</v>
      </c>
      <c r="E129" s="127" t="s">
        <v>226</v>
      </c>
      <c r="F129" s="127" t="s">
        <v>764</v>
      </c>
      <c r="G129" s="133">
        <v>5570501056374</v>
      </c>
      <c r="H129" s="128">
        <v>38979</v>
      </c>
      <c r="I129" s="127" t="s">
        <v>1384</v>
      </c>
      <c r="J129" s="127" t="s">
        <v>1376</v>
      </c>
    </row>
    <row r="130" spans="1:10" ht="24">
      <c r="A130">
        <v>129</v>
      </c>
      <c r="B130" s="130">
        <v>2869</v>
      </c>
      <c r="C130" s="127" t="s">
        <v>729</v>
      </c>
      <c r="D130" s="127" t="s">
        <v>617</v>
      </c>
      <c r="E130" s="127" t="s">
        <v>227</v>
      </c>
      <c r="F130" s="127" t="s">
        <v>764</v>
      </c>
      <c r="G130" s="133">
        <v>1510101512337</v>
      </c>
      <c r="H130" s="128">
        <v>39206</v>
      </c>
      <c r="I130" s="127" t="s">
        <v>1384</v>
      </c>
      <c r="J130" s="127" t="s">
        <v>1376</v>
      </c>
    </row>
    <row r="131" spans="1:10" ht="24">
      <c r="A131">
        <v>130</v>
      </c>
      <c r="B131" s="130">
        <v>2872</v>
      </c>
      <c r="C131" s="125" t="s">
        <v>729</v>
      </c>
      <c r="D131" s="125" t="s">
        <v>618</v>
      </c>
      <c r="E131" s="125" t="s">
        <v>103</v>
      </c>
      <c r="F131" s="125" t="s">
        <v>764</v>
      </c>
      <c r="G131" s="133">
        <v>1570501327065</v>
      </c>
      <c r="H131" s="126">
        <v>39012</v>
      </c>
      <c r="I131" s="125" t="s">
        <v>1384</v>
      </c>
      <c r="J131" s="125" t="s">
        <v>1376</v>
      </c>
    </row>
    <row r="132" spans="1:10" ht="24">
      <c r="A132">
        <v>131</v>
      </c>
      <c r="B132" s="130">
        <v>2873</v>
      </c>
      <c r="C132" s="127" t="s">
        <v>729</v>
      </c>
      <c r="D132" s="127" t="s">
        <v>619</v>
      </c>
      <c r="E132" s="127" t="s">
        <v>228</v>
      </c>
      <c r="F132" s="127" t="s">
        <v>764</v>
      </c>
      <c r="G132" s="133">
        <v>1570501325071</v>
      </c>
      <c r="H132" s="128">
        <v>38866</v>
      </c>
      <c r="I132" s="127" t="s">
        <v>1384</v>
      </c>
      <c r="J132" s="127" t="s">
        <v>1376</v>
      </c>
    </row>
    <row r="133" spans="1:10" ht="24">
      <c r="A133">
        <v>132</v>
      </c>
      <c r="B133" s="130">
        <v>2876</v>
      </c>
      <c r="C133" s="125" t="s">
        <v>729</v>
      </c>
      <c r="D133" s="125" t="s">
        <v>535</v>
      </c>
      <c r="E133" s="125" t="s">
        <v>144</v>
      </c>
      <c r="F133" s="125" t="s">
        <v>764</v>
      </c>
      <c r="G133" s="133">
        <v>1579901249451</v>
      </c>
      <c r="H133" s="126">
        <v>39316</v>
      </c>
      <c r="I133" s="125" t="s">
        <v>1391</v>
      </c>
      <c r="J133" s="125" t="s">
        <v>1377</v>
      </c>
    </row>
    <row r="134" spans="1:10" ht="24">
      <c r="A134">
        <v>133</v>
      </c>
      <c r="B134" s="130">
        <v>2877</v>
      </c>
      <c r="C134" s="127" t="s">
        <v>729</v>
      </c>
      <c r="D134" s="127" t="s">
        <v>536</v>
      </c>
      <c r="E134" s="127" t="s">
        <v>145</v>
      </c>
      <c r="F134" s="127" t="s">
        <v>764</v>
      </c>
      <c r="G134" s="133">
        <v>1129902061530</v>
      </c>
      <c r="H134" s="128">
        <v>39374</v>
      </c>
      <c r="I134" s="127" t="s">
        <v>1391</v>
      </c>
      <c r="J134" s="127" t="s">
        <v>1377</v>
      </c>
    </row>
    <row r="135" spans="1:10" ht="24">
      <c r="A135">
        <v>134</v>
      </c>
      <c r="B135" s="130">
        <v>2880</v>
      </c>
      <c r="C135" s="125" t="s">
        <v>729</v>
      </c>
      <c r="D135" s="125" t="s">
        <v>561</v>
      </c>
      <c r="E135" s="125" t="s">
        <v>131</v>
      </c>
      <c r="F135" s="125" t="s">
        <v>764</v>
      </c>
      <c r="G135" s="133">
        <v>1579901279546</v>
      </c>
      <c r="H135" s="126">
        <v>39501</v>
      </c>
      <c r="I135" s="125" t="s">
        <v>1391</v>
      </c>
      <c r="J135" s="125" t="s">
        <v>1376</v>
      </c>
    </row>
    <row r="136" spans="1:10" ht="24">
      <c r="A136">
        <v>135</v>
      </c>
      <c r="B136" s="130">
        <v>2881</v>
      </c>
      <c r="C136" s="127" t="s">
        <v>729</v>
      </c>
      <c r="D136" s="127" t="s">
        <v>562</v>
      </c>
      <c r="E136" s="127" t="s">
        <v>171</v>
      </c>
      <c r="F136" s="127" t="s">
        <v>764</v>
      </c>
      <c r="G136" s="133">
        <v>1570501335262</v>
      </c>
      <c r="H136" s="128">
        <v>39539</v>
      </c>
      <c r="I136" s="127" t="s">
        <v>1391</v>
      </c>
      <c r="J136" s="127" t="s">
        <v>1377</v>
      </c>
    </row>
    <row r="137" spans="1:10" ht="24">
      <c r="A137">
        <v>136</v>
      </c>
      <c r="B137" s="130">
        <v>2883</v>
      </c>
      <c r="C137" s="125" t="s">
        <v>729</v>
      </c>
      <c r="D137" s="125" t="s">
        <v>563</v>
      </c>
      <c r="E137" s="125" t="s">
        <v>172</v>
      </c>
      <c r="F137" s="125" t="s">
        <v>764</v>
      </c>
      <c r="G137" s="133">
        <v>1510101521450</v>
      </c>
      <c r="H137" s="126">
        <v>39336</v>
      </c>
      <c r="I137" s="125" t="s">
        <v>1391</v>
      </c>
      <c r="J137" s="125" t="s">
        <v>1376</v>
      </c>
    </row>
    <row r="138" spans="1:10" ht="24">
      <c r="A138">
        <v>137</v>
      </c>
      <c r="B138" s="130">
        <v>2884</v>
      </c>
      <c r="C138" s="127" t="s">
        <v>729</v>
      </c>
      <c r="D138" s="127" t="s">
        <v>564</v>
      </c>
      <c r="E138" s="127" t="s">
        <v>173</v>
      </c>
      <c r="F138" s="127" t="s">
        <v>764</v>
      </c>
      <c r="G138" s="133">
        <v>1579901272401</v>
      </c>
      <c r="H138" s="128">
        <v>39459</v>
      </c>
      <c r="I138" s="127" t="s">
        <v>1391</v>
      </c>
      <c r="J138" s="127" t="s">
        <v>1376</v>
      </c>
    </row>
    <row r="139" spans="1:10" ht="24">
      <c r="A139">
        <v>138</v>
      </c>
      <c r="B139" s="130">
        <v>2885</v>
      </c>
      <c r="C139" s="125" t="s">
        <v>730</v>
      </c>
      <c r="D139" s="125" t="s">
        <v>519</v>
      </c>
      <c r="E139" s="125" t="s">
        <v>130</v>
      </c>
      <c r="F139" s="125" t="s">
        <v>763</v>
      </c>
      <c r="G139" s="133">
        <v>1570501333685</v>
      </c>
      <c r="H139" s="126">
        <v>39406</v>
      </c>
      <c r="I139" s="125" t="s">
        <v>1407</v>
      </c>
      <c r="J139" s="125" t="s">
        <v>1376</v>
      </c>
    </row>
    <row r="140" spans="1:10" ht="24">
      <c r="A140">
        <v>139</v>
      </c>
      <c r="B140" s="130">
        <v>2886</v>
      </c>
      <c r="C140" s="127" t="s">
        <v>730</v>
      </c>
      <c r="D140" s="127" t="s">
        <v>578</v>
      </c>
      <c r="E140" s="127" t="s">
        <v>187</v>
      </c>
      <c r="F140" s="127" t="s">
        <v>763</v>
      </c>
      <c r="G140" s="133">
        <v>1570501331674</v>
      </c>
      <c r="H140" s="128">
        <v>39332</v>
      </c>
      <c r="I140" s="127" t="s">
        <v>1391</v>
      </c>
      <c r="J140" s="127" t="s">
        <v>1376</v>
      </c>
    </row>
    <row r="141" spans="1:10" ht="24">
      <c r="A141">
        <v>140</v>
      </c>
      <c r="B141" s="130">
        <v>2887</v>
      </c>
      <c r="C141" s="125" t="s">
        <v>730</v>
      </c>
      <c r="D141" s="125" t="s">
        <v>579</v>
      </c>
      <c r="E141" s="125" t="s">
        <v>188</v>
      </c>
      <c r="F141" s="125" t="s">
        <v>763</v>
      </c>
      <c r="G141" s="133">
        <v>1909803267809</v>
      </c>
      <c r="H141" s="126">
        <v>39417</v>
      </c>
      <c r="I141" s="125" t="s">
        <v>1391</v>
      </c>
      <c r="J141" s="125" t="s">
        <v>1376</v>
      </c>
    </row>
    <row r="142" spans="1:10" ht="24">
      <c r="A142">
        <v>141</v>
      </c>
      <c r="B142" s="130">
        <v>2888</v>
      </c>
      <c r="C142" s="127" t="s">
        <v>730</v>
      </c>
      <c r="D142" s="127" t="s">
        <v>580</v>
      </c>
      <c r="E142" s="127" t="s">
        <v>189</v>
      </c>
      <c r="F142" s="127" t="s">
        <v>763</v>
      </c>
      <c r="G142" s="133">
        <v>1570501335866</v>
      </c>
      <c r="H142" s="128">
        <v>39574</v>
      </c>
      <c r="I142" s="127" t="s">
        <v>1391</v>
      </c>
      <c r="J142" s="127" t="s">
        <v>1376</v>
      </c>
    </row>
    <row r="143" spans="1:10" ht="24">
      <c r="A143">
        <v>142</v>
      </c>
      <c r="B143" s="130">
        <v>2889</v>
      </c>
      <c r="C143" s="125" t="s">
        <v>730</v>
      </c>
      <c r="D143" s="125" t="s">
        <v>546</v>
      </c>
      <c r="E143" s="125" t="s">
        <v>32</v>
      </c>
      <c r="F143" s="125" t="s">
        <v>763</v>
      </c>
      <c r="G143" s="133">
        <v>1579901273459</v>
      </c>
      <c r="H143" s="126">
        <v>39463</v>
      </c>
      <c r="I143" s="125" t="s">
        <v>1391</v>
      </c>
      <c r="J143" s="125" t="s">
        <v>1377</v>
      </c>
    </row>
    <row r="144" spans="1:10" ht="24">
      <c r="A144">
        <v>143</v>
      </c>
      <c r="B144" s="130">
        <v>2890</v>
      </c>
      <c r="C144" s="127" t="s">
        <v>730</v>
      </c>
      <c r="D144" s="127" t="s">
        <v>547</v>
      </c>
      <c r="E144" s="127" t="s">
        <v>158</v>
      </c>
      <c r="F144" s="127" t="s">
        <v>763</v>
      </c>
      <c r="G144" s="133">
        <v>1502101046761</v>
      </c>
      <c r="H144" s="128">
        <v>39287</v>
      </c>
      <c r="I144" s="127" t="s">
        <v>1391</v>
      </c>
      <c r="J144" s="127" t="s">
        <v>1377</v>
      </c>
    </row>
    <row r="145" spans="1:10" ht="24">
      <c r="A145">
        <v>144</v>
      </c>
      <c r="B145" s="130">
        <v>2891</v>
      </c>
      <c r="C145" s="125" t="s">
        <v>730</v>
      </c>
      <c r="D145" s="125" t="s">
        <v>581</v>
      </c>
      <c r="E145" s="125" t="s">
        <v>190</v>
      </c>
      <c r="F145" s="125" t="s">
        <v>763</v>
      </c>
      <c r="G145" s="133">
        <v>1570501330406</v>
      </c>
      <c r="H145" s="126">
        <v>39252</v>
      </c>
      <c r="I145" s="125" t="s">
        <v>1391</v>
      </c>
      <c r="J145" s="125" t="s">
        <v>1376</v>
      </c>
    </row>
    <row r="146" spans="1:10" ht="24">
      <c r="A146">
        <v>145</v>
      </c>
      <c r="B146" s="130">
        <v>2892</v>
      </c>
      <c r="C146" s="127" t="s">
        <v>729</v>
      </c>
      <c r="D146" s="127" t="s">
        <v>565</v>
      </c>
      <c r="E146" s="127" t="s">
        <v>174</v>
      </c>
      <c r="F146" s="127" t="s">
        <v>764</v>
      </c>
      <c r="G146" s="133">
        <v>57051006703</v>
      </c>
      <c r="H146" s="128">
        <v>39233</v>
      </c>
      <c r="I146" s="127" t="s">
        <v>1391</v>
      </c>
      <c r="J146" s="127" t="s">
        <v>1376</v>
      </c>
    </row>
    <row r="147" spans="1:10" ht="24">
      <c r="A147">
        <v>146</v>
      </c>
      <c r="B147" s="130">
        <v>2894</v>
      </c>
      <c r="C147" s="125" t="s">
        <v>729</v>
      </c>
      <c r="D147" s="125" t="s">
        <v>444</v>
      </c>
      <c r="E147" s="125" t="s">
        <v>146</v>
      </c>
      <c r="F147" s="125" t="s">
        <v>764</v>
      </c>
      <c r="G147" s="133">
        <v>1570501333413</v>
      </c>
      <c r="H147" s="126">
        <v>39413</v>
      </c>
      <c r="I147" s="125" t="s">
        <v>1391</v>
      </c>
      <c r="J147" s="125" t="s">
        <v>1377</v>
      </c>
    </row>
    <row r="148" spans="1:10" ht="24">
      <c r="A148">
        <v>147</v>
      </c>
      <c r="B148" s="130">
        <v>2895</v>
      </c>
      <c r="C148" s="127" t="s">
        <v>729</v>
      </c>
      <c r="D148" s="127" t="s">
        <v>566</v>
      </c>
      <c r="E148" s="127" t="s">
        <v>31</v>
      </c>
      <c r="F148" s="127" t="s">
        <v>764</v>
      </c>
      <c r="G148" s="133">
        <v>1570501332212</v>
      </c>
      <c r="H148" s="128">
        <v>39348</v>
      </c>
      <c r="I148" s="127" t="s">
        <v>1391</v>
      </c>
      <c r="J148" s="127" t="s">
        <v>1376</v>
      </c>
    </row>
    <row r="149" spans="1:10" ht="24">
      <c r="A149">
        <v>148</v>
      </c>
      <c r="B149" s="130">
        <v>2896</v>
      </c>
      <c r="C149" s="125" t="s">
        <v>729</v>
      </c>
      <c r="D149" s="125" t="s">
        <v>479</v>
      </c>
      <c r="E149" s="125" t="s">
        <v>737</v>
      </c>
      <c r="F149" s="125" t="s">
        <v>764</v>
      </c>
      <c r="G149" s="133">
        <v>1570501332743</v>
      </c>
      <c r="H149" s="126">
        <v>39385</v>
      </c>
      <c r="I149" s="125" t="s">
        <v>1407</v>
      </c>
      <c r="J149" s="125" t="s">
        <v>1377</v>
      </c>
    </row>
    <row r="150" spans="1:10" ht="24">
      <c r="A150">
        <v>149</v>
      </c>
      <c r="B150" s="130">
        <v>2897</v>
      </c>
      <c r="C150" s="127" t="s">
        <v>729</v>
      </c>
      <c r="D150" s="127" t="s">
        <v>567</v>
      </c>
      <c r="E150" s="127" t="s">
        <v>175</v>
      </c>
      <c r="F150" s="127" t="s">
        <v>764</v>
      </c>
      <c r="G150" s="133">
        <v>1570501335912</v>
      </c>
      <c r="H150" s="128">
        <v>39581</v>
      </c>
      <c r="I150" s="127" t="s">
        <v>1391</v>
      </c>
      <c r="J150" s="127" t="s">
        <v>1376</v>
      </c>
    </row>
    <row r="151" spans="1:10" ht="24">
      <c r="A151">
        <v>150</v>
      </c>
      <c r="B151" s="130">
        <v>2898</v>
      </c>
      <c r="C151" s="125" t="s">
        <v>729</v>
      </c>
      <c r="D151" s="125" t="s">
        <v>537</v>
      </c>
      <c r="E151" s="125" t="s">
        <v>131</v>
      </c>
      <c r="F151" s="125" t="s">
        <v>764</v>
      </c>
      <c r="G151" s="133">
        <v>1579901279554</v>
      </c>
      <c r="H151" s="126">
        <v>39501</v>
      </c>
      <c r="I151" s="125" t="s">
        <v>1391</v>
      </c>
      <c r="J151" s="125" t="s">
        <v>1377</v>
      </c>
    </row>
    <row r="152" spans="1:10" ht="24">
      <c r="A152">
        <v>151</v>
      </c>
      <c r="B152" s="130">
        <v>2899</v>
      </c>
      <c r="C152" s="127" t="s">
        <v>729</v>
      </c>
      <c r="D152" s="127" t="s">
        <v>427</v>
      </c>
      <c r="E152" s="127" t="s">
        <v>147</v>
      </c>
      <c r="F152" s="127" t="s">
        <v>764</v>
      </c>
      <c r="G152" s="133">
        <v>1570501335441</v>
      </c>
      <c r="H152" s="128">
        <v>39547</v>
      </c>
      <c r="I152" s="127" t="s">
        <v>1391</v>
      </c>
      <c r="J152" s="127" t="s">
        <v>1377</v>
      </c>
    </row>
    <row r="153" spans="1:10" ht="24">
      <c r="A153">
        <v>152</v>
      </c>
      <c r="B153" s="130">
        <v>2900</v>
      </c>
      <c r="C153" s="125" t="s">
        <v>729</v>
      </c>
      <c r="D153" s="125" t="s">
        <v>442</v>
      </c>
      <c r="E153" s="125" t="s">
        <v>738</v>
      </c>
      <c r="F153" s="125" t="s">
        <v>764</v>
      </c>
      <c r="G153" s="133">
        <v>1579901241468</v>
      </c>
      <c r="H153" s="126">
        <v>39254</v>
      </c>
      <c r="I153" s="125" t="s">
        <v>1407</v>
      </c>
      <c r="J153" s="125" t="s">
        <v>1377</v>
      </c>
    </row>
    <row r="154" spans="1:10" ht="24">
      <c r="A154">
        <v>153</v>
      </c>
      <c r="B154" s="130">
        <v>2901</v>
      </c>
      <c r="C154" s="127" t="s">
        <v>729</v>
      </c>
      <c r="D154" s="127" t="s">
        <v>568</v>
      </c>
      <c r="E154" s="127" t="s">
        <v>176</v>
      </c>
      <c r="F154" s="127" t="s">
        <v>764</v>
      </c>
      <c r="G154" s="133">
        <v>1570501332620</v>
      </c>
      <c r="H154" s="128">
        <v>39378</v>
      </c>
      <c r="I154" s="127" t="s">
        <v>1391</v>
      </c>
      <c r="J154" s="127" t="s">
        <v>1376</v>
      </c>
    </row>
    <row r="155" spans="1:10" ht="24">
      <c r="A155">
        <v>154</v>
      </c>
      <c r="B155" s="130">
        <v>2903</v>
      </c>
      <c r="C155" s="125" t="s">
        <v>730</v>
      </c>
      <c r="D155" s="125" t="s">
        <v>548</v>
      </c>
      <c r="E155" s="125" t="s">
        <v>159</v>
      </c>
      <c r="F155" s="125" t="s">
        <v>763</v>
      </c>
      <c r="G155" s="133">
        <v>1570501334274</v>
      </c>
      <c r="H155" s="126">
        <v>39467</v>
      </c>
      <c r="I155" s="125" t="s">
        <v>1391</v>
      </c>
      <c r="J155" s="125" t="s">
        <v>1377</v>
      </c>
    </row>
    <row r="156" spans="1:10" ht="24">
      <c r="A156">
        <v>155</v>
      </c>
      <c r="B156" s="130">
        <v>2907</v>
      </c>
      <c r="C156" s="127" t="s">
        <v>730</v>
      </c>
      <c r="D156" s="127" t="s">
        <v>496</v>
      </c>
      <c r="E156" s="127" t="s">
        <v>191</v>
      </c>
      <c r="F156" s="127" t="s">
        <v>763</v>
      </c>
      <c r="G156" s="133">
        <v>1118700121956</v>
      </c>
      <c r="H156" s="128">
        <v>39446</v>
      </c>
      <c r="I156" s="127" t="s">
        <v>1391</v>
      </c>
      <c r="J156" s="127" t="s">
        <v>1376</v>
      </c>
    </row>
    <row r="157" spans="1:10" ht="24">
      <c r="A157">
        <v>156</v>
      </c>
      <c r="B157" s="130">
        <v>2908</v>
      </c>
      <c r="C157" s="125" t="s">
        <v>730</v>
      </c>
      <c r="D157" s="125" t="s">
        <v>549</v>
      </c>
      <c r="E157" s="125" t="s">
        <v>160</v>
      </c>
      <c r="F157" s="125" t="s">
        <v>763</v>
      </c>
      <c r="G157" s="133">
        <v>1570501334665</v>
      </c>
      <c r="H157" s="126">
        <v>39509</v>
      </c>
      <c r="I157" s="125" t="s">
        <v>1391</v>
      </c>
      <c r="J157" s="125" t="s">
        <v>1377</v>
      </c>
    </row>
    <row r="158" spans="1:10" ht="24">
      <c r="A158">
        <v>157</v>
      </c>
      <c r="B158" s="130">
        <v>2909</v>
      </c>
      <c r="C158" s="127" t="s">
        <v>730</v>
      </c>
      <c r="D158" s="127" t="s">
        <v>582</v>
      </c>
      <c r="E158" s="127" t="s">
        <v>192</v>
      </c>
      <c r="F158" s="127" t="s">
        <v>763</v>
      </c>
      <c r="G158" s="133">
        <v>1579901227155</v>
      </c>
      <c r="H158" s="128">
        <v>39158</v>
      </c>
      <c r="I158" s="127" t="s">
        <v>1391</v>
      </c>
      <c r="J158" s="127" t="s">
        <v>1376</v>
      </c>
    </row>
    <row r="159" spans="1:10" ht="24">
      <c r="A159">
        <v>158</v>
      </c>
      <c r="B159" s="130">
        <v>2910</v>
      </c>
      <c r="C159" s="125" t="s">
        <v>729</v>
      </c>
      <c r="D159" s="125" t="s">
        <v>504</v>
      </c>
      <c r="E159" s="125" t="s">
        <v>115</v>
      </c>
      <c r="F159" s="125" t="s">
        <v>764</v>
      </c>
      <c r="G159" s="133">
        <v>1570501338890</v>
      </c>
      <c r="H159" s="126">
        <v>39784</v>
      </c>
      <c r="I159" s="125" t="s">
        <v>1407</v>
      </c>
      <c r="J159" s="125" t="s">
        <v>1376</v>
      </c>
    </row>
    <row r="160" spans="1:10" ht="24">
      <c r="A160">
        <v>159</v>
      </c>
      <c r="B160" s="130">
        <v>2911</v>
      </c>
      <c r="C160" s="127" t="s">
        <v>729</v>
      </c>
      <c r="D160" s="127" t="s">
        <v>411</v>
      </c>
      <c r="E160" s="127" t="s">
        <v>116</v>
      </c>
      <c r="F160" s="127" t="s">
        <v>764</v>
      </c>
      <c r="G160" s="133">
        <v>1570501339764</v>
      </c>
      <c r="H160" s="128">
        <v>39848</v>
      </c>
      <c r="I160" s="127" t="s">
        <v>1407</v>
      </c>
      <c r="J160" s="127" t="s">
        <v>1376</v>
      </c>
    </row>
    <row r="161" spans="1:10" ht="24">
      <c r="A161">
        <v>160</v>
      </c>
      <c r="B161" s="130">
        <v>2912</v>
      </c>
      <c r="C161" s="125" t="s">
        <v>729</v>
      </c>
      <c r="D161" s="125" t="s">
        <v>386</v>
      </c>
      <c r="E161" s="125" t="s">
        <v>739</v>
      </c>
      <c r="F161" s="125" t="s">
        <v>764</v>
      </c>
      <c r="G161" s="133">
        <v>1570501339357</v>
      </c>
      <c r="H161" s="161">
        <v>39819</v>
      </c>
      <c r="I161" s="125" t="s">
        <v>1407</v>
      </c>
      <c r="J161" s="125" t="s">
        <v>1377</v>
      </c>
    </row>
    <row r="162" spans="1:10" ht="24">
      <c r="A162">
        <v>161</v>
      </c>
      <c r="B162" s="130">
        <v>2913</v>
      </c>
      <c r="C162" s="127" t="s">
        <v>729</v>
      </c>
      <c r="D162" s="127" t="s">
        <v>480</v>
      </c>
      <c r="E162" s="127" t="s">
        <v>740</v>
      </c>
      <c r="F162" s="127" t="s">
        <v>764</v>
      </c>
      <c r="G162" s="133">
        <v>1909803427229</v>
      </c>
      <c r="H162" s="128">
        <v>39930</v>
      </c>
      <c r="I162" s="127" t="s">
        <v>1407</v>
      </c>
      <c r="J162" s="127" t="s">
        <v>1377</v>
      </c>
    </row>
    <row r="163" spans="1:10" ht="24">
      <c r="A163">
        <v>162</v>
      </c>
      <c r="B163" s="130">
        <v>2914</v>
      </c>
      <c r="C163" s="125" t="s">
        <v>729</v>
      </c>
      <c r="D163" s="125" t="s">
        <v>505</v>
      </c>
      <c r="E163" s="125" t="s">
        <v>82</v>
      </c>
      <c r="F163" s="125" t="s">
        <v>764</v>
      </c>
      <c r="G163" s="133">
        <v>1570501332085</v>
      </c>
      <c r="H163" s="126">
        <v>39350</v>
      </c>
      <c r="I163" s="125" t="s">
        <v>1407</v>
      </c>
      <c r="J163" s="125" t="s">
        <v>1376</v>
      </c>
    </row>
    <row r="164" spans="1:10" ht="24">
      <c r="A164">
        <v>163</v>
      </c>
      <c r="B164" s="130">
        <v>2915</v>
      </c>
      <c r="C164" s="127" t="s">
        <v>729</v>
      </c>
      <c r="D164" s="127" t="s">
        <v>481</v>
      </c>
      <c r="E164" s="127" t="s">
        <v>741</v>
      </c>
      <c r="F164" s="127" t="s">
        <v>764</v>
      </c>
      <c r="G164" s="133">
        <v>1579901328474</v>
      </c>
      <c r="H164" s="128">
        <v>39823</v>
      </c>
      <c r="I164" s="127" t="s">
        <v>1407</v>
      </c>
      <c r="J164" s="127" t="s">
        <v>1377</v>
      </c>
    </row>
    <row r="165" spans="1:10" ht="24">
      <c r="A165">
        <v>164</v>
      </c>
      <c r="B165" s="130">
        <v>2918</v>
      </c>
      <c r="C165" s="125" t="s">
        <v>730</v>
      </c>
      <c r="D165" s="125" t="s">
        <v>492</v>
      </c>
      <c r="E165" s="125" t="s">
        <v>60</v>
      </c>
      <c r="F165" s="125" t="s">
        <v>763</v>
      </c>
      <c r="G165" s="133">
        <v>1102900175761</v>
      </c>
      <c r="H165" s="126">
        <v>39799</v>
      </c>
      <c r="I165" s="125" t="s">
        <v>1407</v>
      </c>
      <c r="J165" s="125" t="s">
        <v>1377</v>
      </c>
    </row>
    <row r="166" spans="1:10" ht="24">
      <c r="A166">
        <v>165</v>
      </c>
      <c r="B166" s="130">
        <v>2919</v>
      </c>
      <c r="C166" s="127" t="s">
        <v>730</v>
      </c>
      <c r="D166" s="127" t="s">
        <v>1033</v>
      </c>
      <c r="E166" s="127" t="s">
        <v>750</v>
      </c>
      <c r="F166" s="127" t="s">
        <v>763</v>
      </c>
      <c r="G166" s="133">
        <v>1102200279890</v>
      </c>
      <c r="H166" s="128">
        <v>39818</v>
      </c>
      <c r="I166" s="127" t="s">
        <v>1407</v>
      </c>
      <c r="J166" s="127" t="s">
        <v>1377</v>
      </c>
    </row>
    <row r="167" spans="1:10" ht="24">
      <c r="A167">
        <v>166</v>
      </c>
      <c r="B167" s="130">
        <v>2920</v>
      </c>
      <c r="C167" s="125" t="s">
        <v>730</v>
      </c>
      <c r="D167" s="125" t="s">
        <v>520</v>
      </c>
      <c r="E167" s="125" t="s">
        <v>131</v>
      </c>
      <c r="F167" s="125" t="s">
        <v>763</v>
      </c>
      <c r="G167" s="133">
        <v>1570501339004</v>
      </c>
      <c r="H167" s="126">
        <v>39793</v>
      </c>
      <c r="I167" s="125" t="s">
        <v>1407</v>
      </c>
      <c r="J167" s="125" t="s">
        <v>1376</v>
      </c>
    </row>
    <row r="168" spans="1:10" ht="24">
      <c r="A168">
        <v>167</v>
      </c>
      <c r="B168" s="130">
        <v>2921</v>
      </c>
      <c r="C168" s="127" t="s">
        <v>730</v>
      </c>
      <c r="D168" s="127" t="s">
        <v>493</v>
      </c>
      <c r="E168" s="127" t="s">
        <v>753</v>
      </c>
      <c r="F168" s="127" t="s">
        <v>763</v>
      </c>
      <c r="G168" s="133">
        <v>1510101557896</v>
      </c>
      <c r="H168" s="128">
        <v>39852</v>
      </c>
      <c r="I168" s="127" t="s">
        <v>1407</v>
      </c>
      <c r="J168" s="127" t="s">
        <v>1377</v>
      </c>
    </row>
    <row r="169" spans="1:10" ht="24">
      <c r="A169">
        <v>168</v>
      </c>
      <c r="B169" s="130">
        <v>2922</v>
      </c>
      <c r="C169" s="125" t="s">
        <v>730</v>
      </c>
      <c r="D169" s="125" t="s">
        <v>521</v>
      </c>
      <c r="E169" s="125" t="s">
        <v>116</v>
      </c>
      <c r="F169" s="125" t="s">
        <v>763</v>
      </c>
      <c r="G169" s="133">
        <v>1570501339772</v>
      </c>
      <c r="H169" s="126">
        <v>39848</v>
      </c>
      <c r="I169" s="125" t="s">
        <v>1407</v>
      </c>
      <c r="J169" s="125" t="s">
        <v>1376</v>
      </c>
    </row>
    <row r="170" spans="1:10" ht="24">
      <c r="A170">
        <v>169</v>
      </c>
      <c r="B170" s="130">
        <v>2923</v>
      </c>
      <c r="C170" s="127" t="s">
        <v>730</v>
      </c>
      <c r="D170" s="127" t="s">
        <v>522</v>
      </c>
      <c r="E170" s="127" t="s">
        <v>132</v>
      </c>
      <c r="F170" s="127" t="s">
        <v>763</v>
      </c>
      <c r="G170" s="133">
        <v>1129701467458</v>
      </c>
      <c r="H170" s="128">
        <v>39871</v>
      </c>
      <c r="I170" s="127" t="s">
        <v>1407</v>
      </c>
      <c r="J170" s="127" t="s">
        <v>1376</v>
      </c>
    </row>
    <row r="171" spans="1:10" ht="24">
      <c r="A171">
        <v>170</v>
      </c>
      <c r="B171" s="130">
        <v>2924</v>
      </c>
      <c r="C171" s="125" t="s">
        <v>730</v>
      </c>
      <c r="D171" s="125" t="s">
        <v>494</v>
      </c>
      <c r="E171" s="125" t="s">
        <v>359</v>
      </c>
      <c r="F171" s="125" t="s">
        <v>763</v>
      </c>
      <c r="G171" s="133">
        <v>1570501340819</v>
      </c>
      <c r="H171" s="126">
        <v>39938</v>
      </c>
      <c r="I171" s="125" t="s">
        <v>1407</v>
      </c>
      <c r="J171" s="125" t="s">
        <v>1377</v>
      </c>
    </row>
    <row r="172" spans="1:10" ht="24">
      <c r="A172">
        <v>171</v>
      </c>
      <c r="B172" s="130">
        <v>2925</v>
      </c>
      <c r="C172" s="127" t="s">
        <v>729</v>
      </c>
      <c r="D172" s="127" t="s">
        <v>506</v>
      </c>
      <c r="E172" s="127" t="s">
        <v>117</v>
      </c>
      <c r="F172" s="127" t="s">
        <v>764</v>
      </c>
      <c r="G172" s="133">
        <v>1579901299059</v>
      </c>
      <c r="H172" s="128">
        <v>39644</v>
      </c>
      <c r="I172" s="127" t="s">
        <v>1407</v>
      </c>
      <c r="J172" s="127" t="s">
        <v>1376</v>
      </c>
    </row>
    <row r="173" spans="1:10" ht="24">
      <c r="A173">
        <v>172</v>
      </c>
      <c r="B173" s="130">
        <v>2926</v>
      </c>
      <c r="C173" s="125" t="s">
        <v>729</v>
      </c>
      <c r="D173" s="125" t="s">
        <v>482</v>
      </c>
      <c r="E173" s="125" t="s">
        <v>103</v>
      </c>
      <c r="F173" s="125" t="s">
        <v>764</v>
      </c>
      <c r="G173" s="133">
        <v>1570501336072</v>
      </c>
      <c r="H173" s="126">
        <v>39601</v>
      </c>
      <c r="I173" s="125" t="s">
        <v>1407</v>
      </c>
      <c r="J173" s="125" t="s">
        <v>1377</v>
      </c>
    </row>
    <row r="174" spans="1:10" ht="24">
      <c r="A174">
        <v>173</v>
      </c>
      <c r="B174" s="130">
        <v>2927</v>
      </c>
      <c r="C174" s="127" t="s">
        <v>729</v>
      </c>
      <c r="D174" s="127" t="s">
        <v>483</v>
      </c>
      <c r="E174" s="127" t="s">
        <v>742</v>
      </c>
      <c r="F174" s="127" t="s">
        <v>764</v>
      </c>
      <c r="G174" s="133">
        <v>1570501336200</v>
      </c>
      <c r="H174" s="128">
        <v>39606</v>
      </c>
      <c r="I174" s="127" t="s">
        <v>1407</v>
      </c>
      <c r="J174" s="127" t="s">
        <v>1377</v>
      </c>
    </row>
    <row r="175" spans="1:10" ht="24">
      <c r="A175">
        <v>174</v>
      </c>
      <c r="B175" s="130">
        <v>2928</v>
      </c>
      <c r="C175" s="125" t="s">
        <v>729</v>
      </c>
      <c r="D175" s="125" t="s">
        <v>507</v>
      </c>
      <c r="E175" s="125" t="s">
        <v>118</v>
      </c>
      <c r="F175" s="125" t="s">
        <v>764</v>
      </c>
      <c r="G175" s="133">
        <v>1579901309534</v>
      </c>
      <c r="H175" s="126">
        <v>39705</v>
      </c>
      <c r="I175" s="125" t="s">
        <v>1407</v>
      </c>
      <c r="J175" s="125" t="s">
        <v>1376</v>
      </c>
    </row>
    <row r="176" spans="1:10" ht="24">
      <c r="A176">
        <v>175</v>
      </c>
      <c r="B176" s="130">
        <v>2930</v>
      </c>
      <c r="C176" s="127" t="s">
        <v>729</v>
      </c>
      <c r="D176" s="127" t="s">
        <v>508</v>
      </c>
      <c r="E176" s="127" t="s">
        <v>119</v>
      </c>
      <c r="F176" s="127" t="s">
        <v>764</v>
      </c>
      <c r="G176" s="133">
        <v>1570501338288</v>
      </c>
      <c r="H176" s="128">
        <v>39739</v>
      </c>
      <c r="I176" s="127" t="s">
        <v>1407</v>
      </c>
      <c r="J176" s="127" t="s">
        <v>1376</v>
      </c>
    </row>
    <row r="177" spans="1:10" ht="24">
      <c r="A177">
        <v>176</v>
      </c>
      <c r="B177" s="130">
        <v>2931</v>
      </c>
      <c r="C177" s="125" t="s">
        <v>729</v>
      </c>
      <c r="D177" s="125" t="s">
        <v>484</v>
      </c>
      <c r="E177" s="125" t="s">
        <v>743</v>
      </c>
      <c r="F177" s="125" t="s">
        <v>764</v>
      </c>
      <c r="G177" s="133">
        <v>1570501337729</v>
      </c>
      <c r="H177" s="126">
        <v>39708</v>
      </c>
      <c r="I177" s="125" t="s">
        <v>1407</v>
      </c>
      <c r="J177" s="125" t="s">
        <v>1377</v>
      </c>
    </row>
    <row r="178" spans="1:10" ht="24">
      <c r="A178">
        <v>177</v>
      </c>
      <c r="B178" s="130">
        <v>2932</v>
      </c>
      <c r="C178" s="127" t="s">
        <v>730</v>
      </c>
      <c r="D178" s="127" t="s">
        <v>523</v>
      </c>
      <c r="E178" s="127" t="s">
        <v>133</v>
      </c>
      <c r="F178" s="127" t="s">
        <v>763</v>
      </c>
      <c r="G178" s="133">
        <v>1349901585339</v>
      </c>
      <c r="H178" s="128">
        <v>39730</v>
      </c>
      <c r="I178" s="127" t="s">
        <v>1407</v>
      </c>
      <c r="J178" s="127" t="s">
        <v>1376</v>
      </c>
    </row>
    <row r="179" spans="1:10" ht="24">
      <c r="A179">
        <v>178</v>
      </c>
      <c r="B179" s="130">
        <v>2933</v>
      </c>
      <c r="C179" s="125" t="s">
        <v>730</v>
      </c>
      <c r="D179" s="125" t="s">
        <v>464</v>
      </c>
      <c r="E179" s="125" t="s">
        <v>311</v>
      </c>
      <c r="F179" s="125" t="s">
        <v>763</v>
      </c>
      <c r="G179" s="133">
        <v>1570501337273</v>
      </c>
      <c r="H179" s="126">
        <v>39681</v>
      </c>
      <c r="I179" s="125" t="s">
        <v>1407</v>
      </c>
      <c r="J179" s="125" t="s">
        <v>1377</v>
      </c>
    </row>
    <row r="180" spans="1:10" ht="24">
      <c r="A180">
        <v>179</v>
      </c>
      <c r="B180" s="130">
        <v>2934</v>
      </c>
      <c r="C180" s="127" t="s">
        <v>730</v>
      </c>
      <c r="D180" s="127" t="s">
        <v>524</v>
      </c>
      <c r="E180" s="127" t="s">
        <v>85</v>
      </c>
      <c r="F180" s="127" t="s">
        <v>763</v>
      </c>
      <c r="G180" s="133">
        <v>1417300051248</v>
      </c>
      <c r="H180" s="128">
        <v>39594</v>
      </c>
      <c r="I180" s="127" t="s">
        <v>1407</v>
      </c>
      <c r="J180" s="127" t="s">
        <v>1376</v>
      </c>
    </row>
    <row r="181" spans="1:10" ht="24">
      <c r="A181">
        <v>180</v>
      </c>
      <c r="B181" s="130">
        <v>2935</v>
      </c>
      <c r="C181" s="125" t="s">
        <v>730</v>
      </c>
      <c r="D181" s="125" t="s">
        <v>495</v>
      </c>
      <c r="E181" s="125" t="s">
        <v>754</v>
      </c>
      <c r="F181" s="125" t="s">
        <v>763</v>
      </c>
      <c r="G181" s="133">
        <v>5570501057125</v>
      </c>
      <c r="H181" s="126">
        <v>39774</v>
      </c>
      <c r="I181" s="125" t="s">
        <v>1407</v>
      </c>
      <c r="J181" s="125" t="s">
        <v>1377</v>
      </c>
    </row>
    <row r="182" spans="1:10" ht="24">
      <c r="A182">
        <v>181</v>
      </c>
      <c r="B182" s="130">
        <v>2936</v>
      </c>
      <c r="C182" s="127" t="s">
        <v>730</v>
      </c>
      <c r="D182" s="127" t="s">
        <v>496</v>
      </c>
      <c r="E182" s="127" t="s">
        <v>755</v>
      </c>
      <c r="F182" s="127" t="s">
        <v>763</v>
      </c>
      <c r="G182" s="133">
        <v>1408900043425</v>
      </c>
      <c r="H182" s="128">
        <v>39742</v>
      </c>
      <c r="I182" s="127" t="s">
        <v>1407</v>
      </c>
      <c r="J182" s="127" t="s">
        <v>1377</v>
      </c>
    </row>
    <row r="183" spans="1:10" ht="24">
      <c r="A183">
        <v>182</v>
      </c>
      <c r="B183" s="130">
        <v>2937</v>
      </c>
      <c r="C183" s="125" t="s">
        <v>730</v>
      </c>
      <c r="D183" s="125" t="s">
        <v>525</v>
      </c>
      <c r="E183" s="125" t="s">
        <v>134</v>
      </c>
      <c r="F183" s="125" t="s">
        <v>763</v>
      </c>
      <c r="G183" s="133">
        <v>1570501338628</v>
      </c>
      <c r="H183" s="126">
        <v>39767</v>
      </c>
      <c r="I183" s="125" t="s">
        <v>1407</v>
      </c>
      <c r="J183" s="125" t="s">
        <v>1376</v>
      </c>
    </row>
    <row r="184" spans="1:10" ht="24">
      <c r="A184">
        <v>183</v>
      </c>
      <c r="B184" s="130">
        <v>2938</v>
      </c>
      <c r="C184" s="127" t="s">
        <v>730</v>
      </c>
      <c r="D184" s="127" t="s">
        <v>497</v>
      </c>
      <c r="E184" s="127" t="s">
        <v>366</v>
      </c>
      <c r="F184" s="127" t="s">
        <v>763</v>
      </c>
      <c r="G184" s="133">
        <v>1579901302530</v>
      </c>
      <c r="H184" s="128">
        <v>39665</v>
      </c>
      <c r="I184" s="127" t="s">
        <v>1407</v>
      </c>
      <c r="J184" s="127" t="s">
        <v>1377</v>
      </c>
    </row>
    <row r="185" spans="1:10" ht="24">
      <c r="A185">
        <v>184</v>
      </c>
      <c r="B185" s="130">
        <v>2939</v>
      </c>
      <c r="C185" s="125" t="s">
        <v>730</v>
      </c>
      <c r="D185" s="125" t="s">
        <v>583</v>
      </c>
      <c r="E185" s="125" t="s">
        <v>193</v>
      </c>
      <c r="F185" s="125" t="s">
        <v>763</v>
      </c>
      <c r="G185" s="133">
        <v>1570501332468</v>
      </c>
      <c r="H185" s="126">
        <v>39371</v>
      </c>
      <c r="I185" s="125" t="s">
        <v>1391</v>
      </c>
      <c r="J185" s="125" t="s">
        <v>1376</v>
      </c>
    </row>
    <row r="186" spans="1:10" ht="24">
      <c r="A186">
        <v>185</v>
      </c>
      <c r="B186" s="130">
        <v>2940</v>
      </c>
      <c r="C186" s="127" t="s">
        <v>730</v>
      </c>
      <c r="D186" s="127" t="s">
        <v>550</v>
      </c>
      <c r="E186" s="127" t="s">
        <v>161</v>
      </c>
      <c r="F186" s="127" t="s">
        <v>763</v>
      </c>
      <c r="G186" s="133">
        <v>1570501332778</v>
      </c>
      <c r="H186" s="128">
        <v>39383</v>
      </c>
      <c r="I186" s="127" t="s">
        <v>1391</v>
      </c>
      <c r="J186" s="127" t="s">
        <v>1377</v>
      </c>
    </row>
    <row r="187" spans="1:10" ht="24">
      <c r="A187">
        <v>186</v>
      </c>
      <c r="B187" s="130">
        <v>2941</v>
      </c>
      <c r="C187" s="125" t="s">
        <v>730</v>
      </c>
      <c r="D187" s="125" t="s">
        <v>551</v>
      </c>
      <c r="E187" s="125" t="s">
        <v>162</v>
      </c>
      <c r="F187" s="125" t="s">
        <v>763</v>
      </c>
      <c r="G187" s="133">
        <v>1570501334134</v>
      </c>
      <c r="H187" s="126">
        <v>39459</v>
      </c>
      <c r="I187" s="125" t="s">
        <v>1391</v>
      </c>
      <c r="J187" s="125" t="s">
        <v>1377</v>
      </c>
    </row>
    <row r="188" spans="1:10" ht="24">
      <c r="A188">
        <v>187</v>
      </c>
      <c r="B188" s="130">
        <v>2942</v>
      </c>
      <c r="C188" s="127" t="s">
        <v>730</v>
      </c>
      <c r="D188" s="127" t="s">
        <v>584</v>
      </c>
      <c r="E188" s="127" t="s">
        <v>101</v>
      </c>
      <c r="F188" s="127" t="s">
        <v>763</v>
      </c>
      <c r="G188" s="133">
        <v>1570501332611</v>
      </c>
      <c r="H188" s="128">
        <v>39379</v>
      </c>
      <c r="I188" s="127" t="s">
        <v>1391</v>
      </c>
      <c r="J188" s="127" t="s">
        <v>1376</v>
      </c>
    </row>
    <row r="189" spans="1:10" ht="24">
      <c r="A189">
        <v>188</v>
      </c>
      <c r="B189" s="130">
        <v>2943</v>
      </c>
      <c r="C189" s="125" t="s">
        <v>730</v>
      </c>
      <c r="D189" s="125" t="s">
        <v>585</v>
      </c>
      <c r="E189" s="125" t="s">
        <v>194</v>
      </c>
      <c r="F189" s="125" t="s">
        <v>763</v>
      </c>
      <c r="G189" s="133">
        <v>1570501331607</v>
      </c>
      <c r="H189" s="126">
        <v>39327</v>
      </c>
      <c r="I189" s="125" t="s">
        <v>1391</v>
      </c>
      <c r="J189" s="125" t="s">
        <v>1376</v>
      </c>
    </row>
    <row r="190" spans="1:10" ht="24">
      <c r="A190">
        <v>189</v>
      </c>
      <c r="B190" s="130">
        <v>2944</v>
      </c>
      <c r="C190" s="127" t="s">
        <v>729</v>
      </c>
      <c r="D190" s="127" t="s">
        <v>538</v>
      </c>
      <c r="E190" s="127" t="s">
        <v>148</v>
      </c>
      <c r="F190" s="127" t="s">
        <v>764</v>
      </c>
      <c r="G190" s="133">
        <v>1570501333774</v>
      </c>
      <c r="H190" s="128">
        <v>39448</v>
      </c>
      <c r="I190" s="127" t="s">
        <v>1391</v>
      </c>
      <c r="J190" s="127" t="s">
        <v>1377</v>
      </c>
    </row>
    <row r="191" spans="1:10" ht="24">
      <c r="A191">
        <v>190</v>
      </c>
      <c r="B191" s="130">
        <v>2946</v>
      </c>
      <c r="C191" s="125" t="s">
        <v>730</v>
      </c>
      <c r="D191" s="125" t="s">
        <v>552</v>
      </c>
      <c r="E191" s="125" t="s">
        <v>163</v>
      </c>
      <c r="F191" s="125" t="s">
        <v>763</v>
      </c>
      <c r="G191" s="133">
        <v>1570501333537</v>
      </c>
      <c r="H191" s="126">
        <v>39427</v>
      </c>
      <c r="I191" s="125" t="s">
        <v>1391</v>
      </c>
      <c r="J191" s="125" t="s">
        <v>1377</v>
      </c>
    </row>
    <row r="192" spans="1:10" ht="24">
      <c r="A192">
        <v>191</v>
      </c>
      <c r="B192" s="130">
        <v>2947</v>
      </c>
      <c r="C192" s="127" t="s">
        <v>729</v>
      </c>
      <c r="D192" s="127" t="s">
        <v>539</v>
      </c>
      <c r="E192" s="127" t="s">
        <v>149</v>
      </c>
      <c r="F192" s="127" t="s">
        <v>764</v>
      </c>
      <c r="G192" s="133">
        <v>1570501330848</v>
      </c>
      <c r="H192" s="128">
        <v>39283</v>
      </c>
      <c r="I192" s="127" t="s">
        <v>1391</v>
      </c>
      <c r="J192" s="127" t="s">
        <v>1377</v>
      </c>
    </row>
    <row r="193" spans="1:10" ht="24">
      <c r="A193">
        <v>192</v>
      </c>
      <c r="B193" s="130">
        <v>2948</v>
      </c>
      <c r="C193" s="125" t="s">
        <v>730</v>
      </c>
      <c r="D193" s="125" t="s">
        <v>526</v>
      </c>
      <c r="E193" s="125" t="s">
        <v>26</v>
      </c>
      <c r="F193" s="125" t="s">
        <v>763</v>
      </c>
      <c r="G193" s="133">
        <v>1570501340045</v>
      </c>
      <c r="H193" s="126">
        <v>39869</v>
      </c>
      <c r="I193" s="125" t="s">
        <v>1407</v>
      </c>
      <c r="J193" s="125" t="s">
        <v>1376</v>
      </c>
    </row>
    <row r="194" spans="1:10" ht="24">
      <c r="A194">
        <v>193</v>
      </c>
      <c r="B194" s="130">
        <v>2951</v>
      </c>
      <c r="C194" s="127" t="s">
        <v>730</v>
      </c>
      <c r="D194" s="127" t="s">
        <v>553</v>
      </c>
      <c r="E194" s="127" t="s">
        <v>30</v>
      </c>
      <c r="F194" s="127" t="s">
        <v>763</v>
      </c>
      <c r="G194" s="133">
        <v>1570501334703</v>
      </c>
      <c r="H194" s="128">
        <v>39510</v>
      </c>
      <c r="I194" s="127" t="s">
        <v>1391</v>
      </c>
      <c r="J194" s="127" t="s">
        <v>1377</v>
      </c>
    </row>
    <row r="195" spans="1:10" ht="24">
      <c r="A195">
        <v>194</v>
      </c>
      <c r="B195" s="130">
        <v>2952</v>
      </c>
      <c r="C195" s="125" t="s">
        <v>730</v>
      </c>
      <c r="D195" s="125" t="s">
        <v>586</v>
      </c>
      <c r="E195" s="125" t="s">
        <v>69</v>
      </c>
      <c r="F195" s="125" t="s">
        <v>763</v>
      </c>
      <c r="G195" s="133">
        <v>1570501331879</v>
      </c>
      <c r="H195" s="126">
        <v>39341</v>
      </c>
      <c r="I195" s="125" t="s">
        <v>1391</v>
      </c>
      <c r="J195" s="125" t="s">
        <v>1376</v>
      </c>
    </row>
    <row r="196" spans="1:10" ht="24">
      <c r="A196">
        <v>195</v>
      </c>
      <c r="B196" s="130">
        <v>2953</v>
      </c>
      <c r="C196" s="127" t="s">
        <v>729</v>
      </c>
      <c r="D196" s="127" t="s">
        <v>480</v>
      </c>
      <c r="E196" s="127" t="s">
        <v>744</v>
      </c>
      <c r="F196" s="127" t="s">
        <v>764</v>
      </c>
      <c r="G196" s="133">
        <v>1570501336897</v>
      </c>
      <c r="H196" s="161">
        <v>39655</v>
      </c>
      <c r="I196" s="127" t="s">
        <v>1407</v>
      </c>
      <c r="J196" s="127" t="s">
        <v>1377</v>
      </c>
    </row>
    <row r="197" spans="1:10" ht="24">
      <c r="A197">
        <v>196</v>
      </c>
      <c r="B197" s="130">
        <v>2954</v>
      </c>
      <c r="C197" s="125" t="s">
        <v>729</v>
      </c>
      <c r="D197" s="125" t="s">
        <v>569</v>
      </c>
      <c r="E197" s="125" t="s">
        <v>177</v>
      </c>
      <c r="F197" s="125" t="s">
        <v>764</v>
      </c>
      <c r="G197" s="133">
        <v>1570501333138</v>
      </c>
      <c r="H197" s="126">
        <v>39399</v>
      </c>
      <c r="I197" s="125" t="s">
        <v>1391</v>
      </c>
      <c r="J197" s="125" t="s">
        <v>1376</v>
      </c>
    </row>
    <row r="198" spans="1:10" ht="24">
      <c r="A198">
        <v>197</v>
      </c>
      <c r="B198" s="130">
        <v>2956</v>
      </c>
      <c r="C198" s="127" t="s">
        <v>729</v>
      </c>
      <c r="D198" s="127" t="s">
        <v>570</v>
      </c>
      <c r="E198" s="127" t="s">
        <v>178</v>
      </c>
      <c r="F198" s="127" t="s">
        <v>764</v>
      </c>
      <c r="G198" s="133">
        <v>1570501333014</v>
      </c>
      <c r="H198" s="128">
        <v>39398</v>
      </c>
      <c r="I198" s="127" t="s">
        <v>1391</v>
      </c>
      <c r="J198" s="127" t="s">
        <v>1376</v>
      </c>
    </row>
    <row r="199" spans="1:10" ht="24">
      <c r="A199">
        <v>198</v>
      </c>
      <c r="B199" s="130">
        <v>2957</v>
      </c>
      <c r="C199" s="125" t="s">
        <v>730</v>
      </c>
      <c r="D199" s="125" t="s">
        <v>587</v>
      </c>
      <c r="E199" s="125" t="s">
        <v>195</v>
      </c>
      <c r="F199" s="125" t="s">
        <v>763</v>
      </c>
      <c r="G199" s="133">
        <v>1570501327847</v>
      </c>
      <c r="H199" s="126">
        <v>39069</v>
      </c>
      <c r="I199" s="125" t="s">
        <v>1391</v>
      </c>
      <c r="J199" s="125" t="s">
        <v>1376</v>
      </c>
    </row>
    <row r="200" spans="1:10" ht="24">
      <c r="A200">
        <v>199</v>
      </c>
      <c r="B200" s="130">
        <v>2958</v>
      </c>
      <c r="C200" s="127" t="s">
        <v>730</v>
      </c>
      <c r="D200" s="127" t="s">
        <v>588</v>
      </c>
      <c r="E200" s="127" t="s">
        <v>196</v>
      </c>
      <c r="F200" s="127" t="s">
        <v>763</v>
      </c>
      <c r="G200" s="133">
        <v>1104200603753</v>
      </c>
      <c r="H200" s="128">
        <v>39368</v>
      </c>
      <c r="I200" s="127" t="s">
        <v>1391</v>
      </c>
      <c r="J200" s="127" t="s">
        <v>1376</v>
      </c>
    </row>
    <row r="201" spans="1:10" ht="24">
      <c r="A201">
        <v>200</v>
      </c>
      <c r="B201" s="130">
        <v>2966</v>
      </c>
      <c r="C201" s="125" t="s">
        <v>730</v>
      </c>
      <c r="D201" s="125" t="s">
        <v>589</v>
      </c>
      <c r="E201" s="125" t="s">
        <v>85</v>
      </c>
      <c r="F201" s="125" t="s">
        <v>763</v>
      </c>
      <c r="G201" s="133">
        <v>1909803286030</v>
      </c>
      <c r="H201" s="126">
        <v>39476</v>
      </c>
      <c r="I201" s="125" t="s">
        <v>1391</v>
      </c>
      <c r="J201" s="125" t="s">
        <v>1376</v>
      </c>
    </row>
    <row r="202" spans="1:10" ht="24">
      <c r="A202">
        <v>201</v>
      </c>
      <c r="B202" s="130">
        <v>2967</v>
      </c>
      <c r="C202" s="127" t="s">
        <v>730</v>
      </c>
      <c r="D202" s="127" t="s">
        <v>527</v>
      </c>
      <c r="E202" s="127" t="s">
        <v>135</v>
      </c>
      <c r="F202" s="127" t="s">
        <v>763</v>
      </c>
      <c r="G202" s="133">
        <v>1570501339047</v>
      </c>
      <c r="H202" s="128">
        <v>39797</v>
      </c>
      <c r="I202" s="127" t="s">
        <v>1407</v>
      </c>
      <c r="J202" s="127" t="s">
        <v>1376</v>
      </c>
    </row>
    <row r="203" spans="1:10" ht="24">
      <c r="A203">
        <v>202</v>
      </c>
      <c r="B203" s="130">
        <v>2976</v>
      </c>
      <c r="C203" s="125" t="s">
        <v>729</v>
      </c>
      <c r="D203" s="125" t="s">
        <v>693</v>
      </c>
      <c r="E203" s="125" t="s">
        <v>333</v>
      </c>
      <c r="F203" s="125" t="s">
        <v>764</v>
      </c>
      <c r="G203" s="133">
        <v>1570501311274</v>
      </c>
      <c r="H203" s="161">
        <v>38064</v>
      </c>
      <c r="I203" s="125" t="s">
        <v>1375</v>
      </c>
      <c r="J203" s="125" t="s">
        <v>1377</v>
      </c>
    </row>
    <row r="204" spans="1:10" ht="24">
      <c r="A204">
        <v>203</v>
      </c>
      <c r="B204" s="130">
        <v>2977</v>
      </c>
      <c r="C204" s="127" t="s">
        <v>730</v>
      </c>
      <c r="D204" s="127" t="s">
        <v>705</v>
      </c>
      <c r="E204" s="127" t="s">
        <v>257</v>
      </c>
      <c r="F204" s="127" t="s">
        <v>763</v>
      </c>
      <c r="G204" s="133">
        <v>1570501309156</v>
      </c>
      <c r="H204" s="128">
        <v>37925</v>
      </c>
      <c r="I204" s="127" t="s">
        <v>1375</v>
      </c>
      <c r="J204" s="127" t="s">
        <v>1377</v>
      </c>
    </row>
    <row r="205" spans="1:10" ht="24">
      <c r="A205">
        <v>204</v>
      </c>
      <c r="B205" s="130">
        <v>2980</v>
      </c>
      <c r="C205" s="125" t="s">
        <v>729</v>
      </c>
      <c r="D205" s="125" t="s">
        <v>411</v>
      </c>
      <c r="E205" s="125" t="s">
        <v>1157</v>
      </c>
      <c r="F205" s="125" t="s">
        <v>764</v>
      </c>
      <c r="G205" s="133">
        <v>1678600020789</v>
      </c>
      <c r="H205" s="126">
        <v>38209</v>
      </c>
      <c r="I205" s="125" t="s">
        <v>1380</v>
      </c>
      <c r="J205" s="125" t="s">
        <v>1376</v>
      </c>
    </row>
    <row r="206" spans="1:10" ht="24">
      <c r="A206">
        <v>205</v>
      </c>
      <c r="B206" s="130">
        <v>2981</v>
      </c>
      <c r="C206" s="127" t="s">
        <v>729</v>
      </c>
      <c r="D206" s="127" t="s">
        <v>637</v>
      </c>
      <c r="E206" s="127" t="s">
        <v>286</v>
      </c>
      <c r="F206" s="127" t="s">
        <v>764</v>
      </c>
      <c r="G206" s="133">
        <v>1570501313862</v>
      </c>
      <c r="H206" s="128">
        <v>38223</v>
      </c>
      <c r="I206" s="127" t="s">
        <v>1378</v>
      </c>
      <c r="J206" s="127" t="s">
        <v>1377</v>
      </c>
    </row>
    <row r="207" spans="1:10" ht="24">
      <c r="A207">
        <v>206</v>
      </c>
      <c r="B207" s="130">
        <v>2983</v>
      </c>
      <c r="C207" s="125" t="s">
        <v>729</v>
      </c>
      <c r="D207" s="125" t="s">
        <v>455</v>
      </c>
      <c r="E207" s="125" t="s">
        <v>269</v>
      </c>
      <c r="F207" s="125" t="s">
        <v>764</v>
      </c>
      <c r="G207" s="133">
        <v>1959800211730</v>
      </c>
      <c r="H207" s="126">
        <v>38827</v>
      </c>
      <c r="I207" s="125" t="s">
        <v>1380</v>
      </c>
      <c r="J207" s="125" t="s">
        <v>1376</v>
      </c>
    </row>
    <row r="208" spans="1:10" ht="24">
      <c r="A208">
        <v>207</v>
      </c>
      <c r="B208" s="130">
        <v>2984</v>
      </c>
      <c r="C208" s="127" t="s">
        <v>730</v>
      </c>
      <c r="D208" s="127" t="s">
        <v>1408</v>
      </c>
      <c r="E208" s="127" t="s">
        <v>258</v>
      </c>
      <c r="F208" s="127" t="s">
        <v>763</v>
      </c>
      <c r="G208" s="133">
        <v>1100201839404</v>
      </c>
      <c r="H208" s="128">
        <v>38644</v>
      </c>
      <c r="I208" s="127" t="s">
        <v>1380</v>
      </c>
      <c r="J208" s="127" t="s">
        <v>1376</v>
      </c>
    </row>
    <row r="209" spans="1:10" ht="24">
      <c r="A209">
        <v>208</v>
      </c>
      <c r="B209" s="130">
        <v>2985</v>
      </c>
      <c r="C209" s="125" t="s">
        <v>729</v>
      </c>
      <c r="D209" s="125" t="s">
        <v>1337</v>
      </c>
      <c r="E209" s="125" t="s">
        <v>1029</v>
      </c>
      <c r="F209" s="125" t="s">
        <v>764</v>
      </c>
      <c r="G209" s="133">
        <v>1570501317426</v>
      </c>
      <c r="H209" s="126">
        <v>38412</v>
      </c>
      <c r="I209" s="125" t="s">
        <v>1380</v>
      </c>
      <c r="J209" s="125" t="s">
        <v>1377</v>
      </c>
    </row>
    <row r="210" spans="1:10" ht="24">
      <c r="A210">
        <v>209</v>
      </c>
      <c r="B210" s="130">
        <v>2987</v>
      </c>
      <c r="C210" s="127" t="s">
        <v>729</v>
      </c>
      <c r="D210" s="127" t="s">
        <v>471</v>
      </c>
      <c r="E210" s="127" t="s">
        <v>208</v>
      </c>
      <c r="F210" s="127" t="s">
        <v>764</v>
      </c>
      <c r="G210" s="133">
        <v>1570501325127</v>
      </c>
      <c r="H210" s="128">
        <v>38863</v>
      </c>
      <c r="I210" s="127" t="s">
        <v>1384</v>
      </c>
      <c r="J210" s="127" t="s">
        <v>1377</v>
      </c>
    </row>
    <row r="211" spans="1:10" ht="24">
      <c r="A211">
        <v>210</v>
      </c>
      <c r="B211" s="130">
        <v>2990</v>
      </c>
      <c r="C211" s="125" t="s">
        <v>730</v>
      </c>
      <c r="D211" s="125" t="s">
        <v>1409</v>
      </c>
      <c r="E211" s="125" t="s">
        <v>259</v>
      </c>
      <c r="F211" s="125" t="s">
        <v>763</v>
      </c>
      <c r="G211" s="133">
        <v>1579901161952</v>
      </c>
      <c r="H211" s="126">
        <v>38716</v>
      </c>
      <c r="I211" s="125" t="s">
        <v>1380</v>
      </c>
      <c r="J211" s="125" t="s">
        <v>1376</v>
      </c>
    </row>
    <row r="212" spans="1:10" ht="24">
      <c r="A212">
        <v>211</v>
      </c>
      <c r="B212" s="130">
        <v>2991</v>
      </c>
      <c r="C212" s="127" t="s">
        <v>729</v>
      </c>
      <c r="D212" s="127" t="s">
        <v>599</v>
      </c>
      <c r="E212" s="127" t="s">
        <v>209</v>
      </c>
      <c r="F212" s="127" t="s">
        <v>764</v>
      </c>
      <c r="G212" s="133">
        <v>1129901975074</v>
      </c>
      <c r="H212" s="128">
        <v>38879</v>
      </c>
      <c r="I212" s="127" t="s">
        <v>1384</v>
      </c>
      <c r="J212" s="127" t="s">
        <v>1377</v>
      </c>
    </row>
    <row r="213" spans="1:10" ht="24">
      <c r="A213">
        <v>212</v>
      </c>
      <c r="B213" s="130">
        <v>2992</v>
      </c>
      <c r="C213" s="125" t="s">
        <v>730</v>
      </c>
      <c r="D213" s="125" t="s">
        <v>634</v>
      </c>
      <c r="E213" s="125" t="s">
        <v>242</v>
      </c>
      <c r="F213" s="125" t="s">
        <v>763</v>
      </c>
      <c r="G213" s="133">
        <v>1849300082907</v>
      </c>
      <c r="H213" s="126">
        <v>39200</v>
      </c>
      <c r="I213" s="125" t="s">
        <v>1384</v>
      </c>
      <c r="J213" s="125" t="s">
        <v>1376</v>
      </c>
    </row>
    <row r="214" spans="1:10" ht="24">
      <c r="A214">
        <v>213</v>
      </c>
      <c r="B214" s="130">
        <v>2993</v>
      </c>
      <c r="C214" s="127" t="s">
        <v>729</v>
      </c>
      <c r="D214" s="127" t="s">
        <v>600</v>
      </c>
      <c r="E214" s="127" t="s">
        <v>210</v>
      </c>
      <c r="F214" s="127" t="s">
        <v>764</v>
      </c>
      <c r="G214" s="133">
        <v>1570501325267</v>
      </c>
      <c r="H214" s="128">
        <v>38884</v>
      </c>
      <c r="I214" s="127" t="s">
        <v>1384</v>
      </c>
      <c r="J214" s="127" t="s">
        <v>1377</v>
      </c>
    </row>
    <row r="215" spans="1:10" ht="24">
      <c r="A215">
        <v>214</v>
      </c>
      <c r="B215" s="130">
        <v>2994</v>
      </c>
      <c r="C215" s="125" t="s">
        <v>729</v>
      </c>
      <c r="D215" s="125" t="s">
        <v>620</v>
      </c>
      <c r="E215" s="125" t="s">
        <v>229</v>
      </c>
      <c r="F215" s="125" t="s">
        <v>764</v>
      </c>
      <c r="G215" s="133">
        <v>1579901199003</v>
      </c>
      <c r="H215" s="126">
        <v>38978</v>
      </c>
      <c r="I215" s="125" t="s">
        <v>1384</v>
      </c>
      <c r="J215" s="125" t="s">
        <v>1376</v>
      </c>
    </row>
    <row r="216" spans="1:10" ht="24">
      <c r="A216">
        <v>215</v>
      </c>
      <c r="B216" s="130">
        <v>2996</v>
      </c>
      <c r="C216" s="127" t="s">
        <v>729</v>
      </c>
      <c r="D216" s="127" t="s">
        <v>621</v>
      </c>
      <c r="E216" s="127" t="s">
        <v>230</v>
      </c>
      <c r="F216" s="127" t="s">
        <v>764</v>
      </c>
      <c r="G216" s="133">
        <v>1229901154495</v>
      </c>
      <c r="H216" s="128">
        <v>38812</v>
      </c>
      <c r="I216" s="127" t="s">
        <v>1384</v>
      </c>
      <c r="J216" s="127" t="s">
        <v>1376</v>
      </c>
    </row>
    <row r="217" spans="1:10" ht="24">
      <c r="A217">
        <v>216</v>
      </c>
      <c r="B217" s="130">
        <v>2997</v>
      </c>
      <c r="C217" s="125" t="s">
        <v>729</v>
      </c>
      <c r="D217" s="125" t="s">
        <v>509</v>
      </c>
      <c r="E217" s="125" t="s">
        <v>177</v>
      </c>
      <c r="F217" s="125" t="s">
        <v>764</v>
      </c>
      <c r="G217" s="133">
        <v>1510101557497</v>
      </c>
      <c r="H217" s="126">
        <v>39846</v>
      </c>
      <c r="I217" s="125" t="s">
        <v>1407</v>
      </c>
      <c r="J217" s="125" t="s">
        <v>1376</v>
      </c>
    </row>
    <row r="218" spans="1:10" ht="24">
      <c r="A218">
        <v>217</v>
      </c>
      <c r="B218" s="130">
        <v>2998</v>
      </c>
      <c r="C218" s="127" t="s">
        <v>729</v>
      </c>
      <c r="D218" s="127" t="s">
        <v>485</v>
      </c>
      <c r="E218" s="127" t="s">
        <v>745</v>
      </c>
      <c r="F218" s="127" t="s">
        <v>764</v>
      </c>
      <c r="G218" s="133">
        <v>1570501340461</v>
      </c>
      <c r="H218" s="128">
        <v>39907</v>
      </c>
      <c r="I218" s="127" t="s">
        <v>1407</v>
      </c>
      <c r="J218" s="127" t="s">
        <v>1377</v>
      </c>
    </row>
    <row r="219" spans="1:10" ht="24">
      <c r="A219">
        <v>218</v>
      </c>
      <c r="B219" s="130">
        <v>2999</v>
      </c>
      <c r="C219" s="125" t="s">
        <v>730</v>
      </c>
      <c r="D219" s="125" t="s">
        <v>498</v>
      </c>
      <c r="E219" s="125" t="s">
        <v>112</v>
      </c>
      <c r="F219" s="125" t="s">
        <v>763</v>
      </c>
      <c r="G219" s="133">
        <v>1579901344372</v>
      </c>
      <c r="H219" s="126">
        <v>39928</v>
      </c>
      <c r="I219" s="125" t="s">
        <v>1407</v>
      </c>
      <c r="J219" s="125" t="s">
        <v>1377</v>
      </c>
    </row>
    <row r="220" spans="1:10" ht="24">
      <c r="A220">
        <v>219</v>
      </c>
      <c r="B220" s="130">
        <v>3000</v>
      </c>
      <c r="C220" s="127" t="s">
        <v>730</v>
      </c>
      <c r="D220" s="127" t="s">
        <v>528</v>
      </c>
      <c r="E220" s="127" t="s">
        <v>136</v>
      </c>
      <c r="F220" s="127" t="s">
        <v>763</v>
      </c>
      <c r="G220" s="133">
        <v>1839902069429</v>
      </c>
      <c r="H220" s="128">
        <v>39911</v>
      </c>
      <c r="I220" s="127" t="s">
        <v>1407</v>
      </c>
      <c r="J220" s="127" t="s">
        <v>1376</v>
      </c>
    </row>
    <row r="221" spans="1:10" ht="24">
      <c r="A221">
        <v>220</v>
      </c>
      <c r="B221" s="130">
        <v>3001</v>
      </c>
      <c r="C221" s="125" t="s">
        <v>729</v>
      </c>
      <c r="D221" s="125" t="s">
        <v>441</v>
      </c>
      <c r="E221" s="125" t="s">
        <v>77</v>
      </c>
      <c r="F221" s="125" t="s">
        <v>764</v>
      </c>
      <c r="G221" s="133">
        <v>1570501338784</v>
      </c>
      <c r="H221" s="126">
        <v>39775</v>
      </c>
      <c r="I221" s="125" t="s">
        <v>1410</v>
      </c>
      <c r="J221" s="125" t="s">
        <v>1377</v>
      </c>
    </row>
    <row r="222" spans="1:10" ht="24">
      <c r="A222">
        <v>221</v>
      </c>
      <c r="B222" s="130">
        <v>3002</v>
      </c>
      <c r="C222" s="127" t="s">
        <v>729</v>
      </c>
      <c r="D222" s="127" t="s">
        <v>510</v>
      </c>
      <c r="E222" s="127" t="s">
        <v>120</v>
      </c>
      <c r="F222" s="127" t="s">
        <v>764</v>
      </c>
      <c r="G222" s="133">
        <v>1570501337605</v>
      </c>
      <c r="H222" s="128">
        <v>39701</v>
      </c>
      <c r="I222" s="127" t="s">
        <v>1407</v>
      </c>
      <c r="J222" s="127" t="s">
        <v>1376</v>
      </c>
    </row>
    <row r="223" spans="1:10" ht="24">
      <c r="A223">
        <v>222</v>
      </c>
      <c r="B223" s="130">
        <v>3003</v>
      </c>
      <c r="C223" s="125" t="s">
        <v>730</v>
      </c>
      <c r="D223" s="125" t="s">
        <v>499</v>
      </c>
      <c r="E223" s="125" t="s">
        <v>756</v>
      </c>
      <c r="F223" s="125" t="s">
        <v>763</v>
      </c>
      <c r="G223" s="133">
        <v>1570501338326</v>
      </c>
      <c r="H223" s="126">
        <v>39746</v>
      </c>
      <c r="I223" s="125" t="s">
        <v>1407</v>
      </c>
      <c r="J223" s="125" t="s">
        <v>1377</v>
      </c>
    </row>
    <row r="224" spans="1:10" ht="24">
      <c r="A224">
        <v>223</v>
      </c>
      <c r="B224" s="130">
        <v>3008</v>
      </c>
      <c r="C224" s="127" t="s">
        <v>729</v>
      </c>
      <c r="D224" s="127" t="s">
        <v>442</v>
      </c>
      <c r="E224" s="127" t="s">
        <v>78</v>
      </c>
      <c r="F224" s="127" t="s">
        <v>764</v>
      </c>
      <c r="G224" s="133">
        <v>1801301357813</v>
      </c>
      <c r="H224" s="128">
        <v>40115</v>
      </c>
      <c r="I224" s="127" t="s">
        <v>1410</v>
      </c>
      <c r="J224" s="127" t="s">
        <v>1377</v>
      </c>
    </row>
    <row r="225" spans="1:10" ht="24">
      <c r="A225">
        <v>224</v>
      </c>
      <c r="B225" s="130">
        <v>3011</v>
      </c>
      <c r="C225" s="125" t="s">
        <v>729</v>
      </c>
      <c r="D225" s="125" t="s">
        <v>443</v>
      </c>
      <c r="E225" s="125" t="s">
        <v>79</v>
      </c>
      <c r="F225" s="125" t="s">
        <v>764</v>
      </c>
      <c r="G225" s="133">
        <v>1570501341904</v>
      </c>
      <c r="H225" s="126">
        <v>40029</v>
      </c>
      <c r="I225" s="125" t="s">
        <v>1410</v>
      </c>
      <c r="J225" s="125" t="s">
        <v>1377</v>
      </c>
    </row>
    <row r="226" spans="1:10" ht="24">
      <c r="A226">
        <v>225</v>
      </c>
      <c r="B226" s="130">
        <v>3014</v>
      </c>
      <c r="C226" s="127" t="s">
        <v>729</v>
      </c>
      <c r="D226" s="127" t="s">
        <v>409</v>
      </c>
      <c r="E226" s="127" t="s">
        <v>59</v>
      </c>
      <c r="F226" s="127" t="s">
        <v>764</v>
      </c>
      <c r="G226" s="133">
        <v>1570501341301</v>
      </c>
      <c r="H226" s="128">
        <v>39968</v>
      </c>
      <c r="I226" s="127" t="s">
        <v>1410</v>
      </c>
      <c r="J226" s="127" t="s">
        <v>1377</v>
      </c>
    </row>
    <row r="227" spans="1:10" ht="24">
      <c r="A227">
        <v>226</v>
      </c>
      <c r="B227" s="130">
        <v>3015</v>
      </c>
      <c r="C227" s="125" t="s">
        <v>729</v>
      </c>
      <c r="D227" s="125" t="s">
        <v>466</v>
      </c>
      <c r="E227" s="125" t="s">
        <v>60</v>
      </c>
      <c r="F227" s="125" t="s">
        <v>764</v>
      </c>
      <c r="G227" s="133">
        <v>1579901355536</v>
      </c>
      <c r="H227" s="126">
        <v>40006</v>
      </c>
      <c r="I227" s="125" t="s">
        <v>1410</v>
      </c>
      <c r="J227" s="125" t="s">
        <v>1376</v>
      </c>
    </row>
    <row r="228" spans="1:10" ht="24">
      <c r="A228">
        <v>227</v>
      </c>
      <c r="B228" s="130">
        <v>3018</v>
      </c>
      <c r="C228" s="127" t="s">
        <v>730</v>
      </c>
      <c r="D228" s="127" t="s">
        <v>446</v>
      </c>
      <c r="E228" s="127" t="s">
        <v>82</v>
      </c>
      <c r="F228" s="127" t="s">
        <v>763</v>
      </c>
      <c r="G228" s="133">
        <v>1559900569605</v>
      </c>
      <c r="H228" s="128">
        <v>40017</v>
      </c>
      <c r="I228" s="127" t="s">
        <v>1410</v>
      </c>
      <c r="J228" s="127" t="s">
        <v>1377</v>
      </c>
    </row>
    <row r="229" spans="1:10" ht="24">
      <c r="A229">
        <v>228</v>
      </c>
      <c r="B229" s="130">
        <v>3019</v>
      </c>
      <c r="C229" s="125" t="s">
        <v>730</v>
      </c>
      <c r="D229" s="125" t="s">
        <v>459</v>
      </c>
      <c r="E229" s="125" t="s">
        <v>94</v>
      </c>
      <c r="F229" s="125" t="s">
        <v>763</v>
      </c>
      <c r="G229" s="133">
        <v>1570501341955</v>
      </c>
      <c r="H229" s="126">
        <v>40033</v>
      </c>
      <c r="I229" s="125" t="s">
        <v>1410</v>
      </c>
      <c r="J229" s="125" t="s">
        <v>1376</v>
      </c>
    </row>
    <row r="230" spans="1:10" ht="24">
      <c r="A230">
        <v>229</v>
      </c>
      <c r="B230" s="130">
        <v>3020</v>
      </c>
      <c r="C230" s="127" t="s">
        <v>730</v>
      </c>
      <c r="D230" s="127" t="s">
        <v>472</v>
      </c>
      <c r="E230" s="127" t="s">
        <v>85</v>
      </c>
      <c r="F230" s="127" t="s">
        <v>763</v>
      </c>
      <c r="G230" s="133">
        <v>1570501341882</v>
      </c>
      <c r="H230" s="128">
        <v>40031</v>
      </c>
      <c r="I230" s="127" t="s">
        <v>1410</v>
      </c>
      <c r="J230" s="127" t="s">
        <v>1376</v>
      </c>
    </row>
    <row r="231" spans="1:10" ht="24">
      <c r="A231">
        <v>230</v>
      </c>
      <c r="B231" s="130">
        <v>3022</v>
      </c>
      <c r="C231" s="125" t="s">
        <v>730</v>
      </c>
      <c r="D231" s="125" t="s">
        <v>430</v>
      </c>
      <c r="E231" s="125" t="s">
        <v>66</v>
      </c>
      <c r="F231" s="125" t="s">
        <v>763</v>
      </c>
      <c r="G231" s="133">
        <v>1129701483208</v>
      </c>
      <c r="H231" s="126">
        <v>40061</v>
      </c>
      <c r="I231" s="125" t="s">
        <v>1410</v>
      </c>
      <c r="J231" s="125" t="s">
        <v>1377</v>
      </c>
    </row>
    <row r="232" spans="1:10" ht="24">
      <c r="A232">
        <v>231</v>
      </c>
      <c r="B232" s="130">
        <v>3027</v>
      </c>
      <c r="C232" s="127" t="s">
        <v>729</v>
      </c>
      <c r="D232" s="127" t="s">
        <v>453</v>
      </c>
      <c r="E232" s="127" t="s">
        <v>89</v>
      </c>
      <c r="F232" s="127" t="s">
        <v>764</v>
      </c>
      <c r="G232" s="133">
        <v>1570501344067</v>
      </c>
      <c r="H232" s="128">
        <v>40157</v>
      </c>
      <c r="I232" s="127" t="s">
        <v>1410</v>
      </c>
      <c r="J232" s="127" t="s">
        <v>1376</v>
      </c>
    </row>
    <row r="233" spans="1:10" ht="24">
      <c r="A233">
        <v>232</v>
      </c>
      <c r="B233" s="130">
        <v>3028</v>
      </c>
      <c r="C233" s="125" t="s">
        <v>729</v>
      </c>
      <c r="D233" s="125" t="s">
        <v>467</v>
      </c>
      <c r="E233" s="125" t="s">
        <v>101</v>
      </c>
      <c r="F233" s="125" t="s">
        <v>764</v>
      </c>
      <c r="G233" s="133">
        <v>1579901375588</v>
      </c>
      <c r="H233" s="126">
        <v>40121</v>
      </c>
      <c r="I233" s="125" t="s">
        <v>1410</v>
      </c>
      <c r="J233" s="125" t="s">
        <v>1376</v>
      </c>
    </row>
    <row r="234" spans="1:10" ht="24">
      <c r="A234">
        <v>233</v>
      </c>
      <c r="B234" s="130">
        <v>3030</v>
      </c>
      <c r="C234" s="127" t="s">
        <v>729</v>
      </c>
      <c r="D234" s="127" t="s">
        <v>424</v>
      </c>
      <c r="E234" s="127" t="s">
        <v>60</v>
      </c>
      <c r="F234" s="127" t="s">
        <v>764</v>
      </c>
      <c r="G234" s="133">
        <v>1579901355544</v>
      </c>
      <c r="H234" s="128">
        <v>40006</v>
      </c>
      <c r="I234" s="127" t="s">
        <v>1410</v>
      </c>
      <c r="J234" s="127" t="s">
        <v>1377</v>
      </c>
    </row>
    <row r="235" spans="1:10" ht="24">
      <c r="A235">
        <v>234</v>
      </c>
      <c r="B235" s="130">
        <v>3032</v>
      </c>
      <c r="C235" s="125" t="s">
        <v>730</v>
      </c>
      <c r="D235" s="125" t="s">
        <v>473</v>
      </c>
      <c r="E235" s="125" t="s">
        <v>106</v>
      </c>
      <c r="F235" s="125" t="s">
        <v>763</v>
      </c>
      <c r="G235" s="133">
        <v>1570501344822</v>
      </c>
      <c r="H235" s="126">
        <v>40208</v>
      </c>
      <c r="I235" s="125" t="s">
        <v>1410</v>
      </c>
      <c r="J235" s="125" t="s">
        <v>1376</v>
      </c>
    </row>
    <row r="236" spans="1:10" ht="24">
      <c r="A236">
        <v>235</v>
      </c>
      <c r="B236" s="130">
        <v>3033</v>
      </c>
      <c r="C236" s="127" t="s">
        <v>730</v>
      </c>
      <c r="D236" s="127" t="s">
        <v>447</v>
      </c>
      <c r="E236" s="127" t="s">
        <v>83</v>
      </c>
      <c r="F236" s="127" t="s">
        <v>763</v>
      </c>
      <c r="G236" s="133">
        <v>1579901376185</v>
      </c>
      <c r="H236" s="128">
        <v>40126</v>
      </c>
      <c r="I236" s="127" t="s">
        <v>1410</v>
      </c>
      <c r="J236" s="127" t="s">
        <v>1377</v>
      </c>
    </row>
    <row r="237" spans="1:10" ht="24">
      <c r="A237">
        <v>236</v>
      </c>
      <c r="B237" s="130">
        <v>3034</v>
      </c>
      <c r="C237" s="125" t="s">
        <v>730</v>
      </c>
      <c r="D237" s="125" t="s">
        <v>431</v>
      </c>
      <c r="E237" s="125" t="s">
        <v>67</v>
      </c>
      <c r="F237" s="125" t="s">
        <v>763</v>
      </c>
      <c r="G237" s="133">
        <v>1570501345047</v>
      </c>
      <c r="H237" s="126">
        <v>40219</v>
      </c>
      <c r="I237" s="125" t="s">
        <v>1410</v>
      </c>
      <c r="J237" s="125" t="s">
        <v>1377</v>
      </c>
    </row>
    <row r="238" spans="1:10" ht="24">
      <c r="A238">
        <v>237</v>
      </c>
      <c r="B238" s="130">
        <v>3035</v>
      </c>
      <c r="C238" s="127" t="s">
        <v>730</v>
      </c>
      <c r="D238" s="127" t="s">
        <v>432</v>
      </c>
      <c r="E238" s="127" t="s">
        <v>68</v>
      </c>
      <c r="F238" s="127" t="s">
        <v>763</v>
      </c>
      <c r="G238" s="133">
        <v>1570501344466</v>
      </c>
      <c r="H238" s="128">
        <v>40185</v>
      </c>
      <c r="I238" s="127" t="s">
        <v>1410</v>
      </c>
      <c r="J238" s="127" t="s">
        <v>1377</v>
      </c>
    </row>
    <row r="239" spans="1:10" ht="24">
      <c r="A239">
        <v>238</v>
      </c>
      <c r="B239" s="130">
        <v>3037</v>
      </c>
      <c r="C239" s="125" t="s">
        <v>730</v>
      </c>
      <c r="D239" s="125" t="s">
        <v>433</v>
      </c>
      <c r="E239" s="125" t="s">
        <v>69</v>
      </c>
      <c r="F239" s="125" t="s">
        <v>763</v>
      </c>
      <c r="G239" s="133">
        <v>1570501345446</v>
      </c>
      <c r="H239" s="161">
        <v>40258</v>
      </c>
      <c r="I239" s="125" t="s">
        <v>1410</v>
      </c>
      <c r="J239" s="125" t="s">
        <v>1377</v>
      </c>
    </row>
    <row r="240" spans="1:10" ht="24">
      <c r="A240">
        <v>239</v>
      </c>
      <c r="B240" s="130">
        <v>3038</v>
      </c>
      <c r="C240" s="127" t="s">
        <v>730</v>
      </c>
      <c r="D240" s="127" t="s">
        <v>460</v>
      </c>
      <c r="E240" s="127" t="s">
        <v>95</v>
      </c>
      <c r="F240" s="127" t="s">
        <v>763</v>
      </c>
      <c r="G240" s="133">
        <v>1570501343605</v>
      </c>
      <c r="H240" s="161">
        <v>40132</v>
      </c>
      <c r="I240" s="127" t="s">
        <v>1410</v>
      </c>
      <c r="J240" s="127" t="s">
        <v>1376</v>
      </c>
    </row>
    <row r="241" spans="1:10" ht="24">
      <c r="A241">
        <v>240</v>
      </c>
      <c r="B241" s="130">
        <v>3044</v>
      </c>
      <c r="C241" s="125" t="s">
        <v>730</v>
      </c>
      <c r="D241" s="125" t="s">
        <v>448</v>
      </c>
      <c r="E241" s="125" t="s">
        <v>84</v>
      </c>
      <c r="F241" s="125" t="s">
        <v>763</v>
      </c>
      <c r="G241" s="133">
        <v>1500101153086</v>
      </c>
      <c r="H241" s="126">
        <v>40277</v>
      </c>
      <c r="I241" s="125" t="s">
        <v>1410</v>
      </c>
      <c r="J241" s="125" t="s">
        <v>1377</v>
      </c>
    </row>
    <row r="242" spans="1:10" ht="24">
      <c r="A242">
        <v>241</v>
      </c>
      <c r="B242" s="130">
        <v>3045</v>
      </c>
      <c r="C242" s="127" t="s">
        <v>730</v>
      </c>
      <c r="D242" s="127" t="s">
        <v>609</v>
      </c>
      <c r="E242" s="127" t="s">
        <v>216</v>
      </c>
      <c r="F242" s="127" t="s">
        <v>763</v>
      </c>
      <c r="G242" s="133">
        <v>1579901189091</v>
      </c>
      <c r="H242" s="161">
        <v>38912</v>
      </c>
      <c r="I242" s="127" t="s">
        <v>1384</v>
      </c>
      <c r="J242" s="127" t="s">
        <v>1377</v>
      </c>
    </row>
    <row r="243" spans="1:10" ht="24">
      <c r="A243">
        <v>242</v>
      </c>
      <c r="B243" s="130">
        <v>3046</v>
      </c>
      <c r="C243" s="125" t="s">
        <v>730</v>
      </c>
      <c r="D243" s="125" t="s">
        <v>1411</v>
      </c>
      <c r="E243" s="125" t="s">
        <v>277</v>
      </c>
      <c r="F243" s="125" t="s">
        <v>763</v>
      </c>
      <c r="G243" s="133">
        <v>1199600408464</v>
      </c>
      <c r="H243" s="126">
        <v>38605</v>
      </c>
      <c r="I243" s="125" t="s">
        <v>1380</v>
      </c>
      <c r="J243" s="125" t="s">
        <v>1376</v>
      </c>
    </row>
    <row r="244" spans="1:10" ht="24">
      <c r="A244">
        <v>243</v>
      </c>
      <c r="B244" s="130">
        <v>3049</v>
      </c>
      <c r="C244" s="127" t="s">
        <v>729</v>
      </c>
      <c r="D244" s="127" t="s">
        <v>425</v>
      </c>
      <c r="E244" s="127" t="s">
        <v>61</v>
      </c>
      <c r="F244" s="127" t="s">
        <v>764</v>
      </c>
      <c r="G244" s="133">
        <v>1100704167449</v>
      </c>
      <c r="H244" s="128">
        <v>40139</v>
      </c>
      <c r="I244" s="127" t="s">
        <v>1410</v>
      </c>
      <c r="J244" s="127" t="s">
        <v>1377</v>
      </c>
    </row>
    <row r="245" spans="1:10" ht="24">
      <c r="A245">
        <v>244</v>
      </c>
      <c r="B245" s="130">
        <v>3051</v>
      </c>
      <c r="C245" s="125" t="s">
        <v>729</v>
      </c>
      <c r="D245" s="125" t="s">
        <v>540</v>
      </c>
      <c r="E245" s="125" t="s">
        <v>150</v>
      </c>
      <c r="F245" s="125" t="s">
        <v>764</v>
      </c>
      <c r="G245" s="133">
        <v>1209000362373</v>
      </c>
      <c r="H245" s="161">
        <v>39409</v>
      </c>
      <c r="I245" s="125" t="s">
        <v>1391</v>
      </c>
      <c r="J245" s="125" t="s">
        <v>1377</v>
      </c>
    </row>
    <row r="246" spans="1:10" ht="24">
      <c r="A246">
        <v>245</v>
      </c>
      <c r="B246" s="130">
        <v>3053</v>
      </c>
      <c r="C246" s="127" t="s">
        <v>730</v>
      </c>
      <c r="D246" s="127" t="s">
        <v>1045</v>
      </c>
      <c r="E246" s="127" t="s">
        <v>107</v>
      </c>
      <c r="F246" s="127" t="s">
        <v>763</v>
      </c>
      <c r="G246" s="133">
        <v>1579901396917</v>
      </c>
      <c r="H246" s="128">
        <v>40261</v>
      </c>
      <c r="I246" s="127" t="s">
        <v>1410</v>
      </c>
      <c r="J246" s="127" t="s">
        <v>1376</v>
      </c>
    </row>
    <row r="247" spans="1:10" ht="24">
      <c r="A247">
        <v>246</v>
      </c>
      <c r="B247" s="130">
        <v>3055</v>
      </c>
      <c r="C247" s="125" t="s">
        <v>729</v>
      </c>
      <c r="D247" s="125" t="s">
        <v>541</v>
      </c>
      <c r="E247" s="125" t="s">
        <v>151</v>
      </c>
      <c r="F247" s="125" t="s">
        <v>764</v>
      </c>
      <c r="G247" s="133">
        <v>1570501333812</v>
      </c>
      <c r="H247" s="126">
        <v>39449</v>
      </c>
      <c r="I247" s="125" t="s">
        <v>1391</v>
      </c>
      <c r="J247" s="125" t="s">
        <v>1377</v>
      </c>
    </row>
    <row r="248" spans="1:10" ht="24">
      <c r="A248">
        <v>247</v>
      </c>
      <c r="B248" s="130">
        <v>3056</v>
      </c>
      <c r="C248" s="127" t="s">
        <v>730</v>
      </c>
      <c r="D248" s="127" t="s">
        <v>590</v>
      </c>
      <c r="E248" s="127" t="s">
        <v>197</v>
      </c>
      <c r="F248" s="127" t="s">
        <v>763</v>
      </c>
      <c r="G248" s="133">
        <v>1570501333758</v>
      </c>
      <c r="H248" s="128">
        <v>39441</v>
      </c>
      <c r="I248" s="127" t="s">
        <v>1391</v>
      </c>
      <c r="J248" s="127" t="s">
        <v>1376</v>
      </c>
    </row>
    <row r="249" spans="1:10" ht="24">
      <c r="A249">
        <v>248</v>
      </c>
      <c r="B249" s="130">
        <v>3060</v>
      </c>
      <c r="C249" s="125" t="s">
        <v>729</v>
      </c>
      <c r="D249" s="125" t="s">
        <v>533</v>
      </c>
      <c r="E249" s="125" t="s">
        <v>152</v>
      </c>
      <c r="F249" s="125" t="s">
        <v>764</v>
      </c>
      <c r="G249" s="133">
        <v>1570501330457</v>
      </c>
      <c r="H249" s="126">
        <v>39260</v>
      </c>
      <c r="I249" s="125" t="s">
        <v>1391</v>
      </c>
      <c r="J249" s="125" t="s">
        <v>1377</v>
      </c>
    </row>
    <row r="250" spans="1:10" ht="24">
      <c r="A250">
        <v>249</v>
      </c>
      <c r="B250" s="130">
        <v>3084</v>
      </c>
      <c r="C250" s="127" t="s">
        <v>729</v>
      </c>
      <c r="D250" s="127" t="s">
        <v>670</v>
      </c>
      <c r="E250" s="127" t="s">
        <v>127</v>
      </c>
      <c r="F250" s="127" t="s">
        <v>764</v>
      </c>
      <c r="G250" s="133">
        <v>1570501313005</v>
      </c>
      <c r="H250" s="128">
        <v>38156</v>
      </c>
      <c r="I250" s="127" t="s">
        <v>1378</v>
      </c>
      <c r="J250" s="127" t="s">
        <v>1376</v>
      </c>
    </row>
    <row r="251" spans="1:10" ht="24">
      <c r="A251">
        <v>250</v>
      </c>
      <c r="B251" s="130">
        <v>3085</v>
      </c>
      <c r="C251" s="125" t="s">
        <v>729</v>
      </c>
      <c r="D251" s="125" t="s">
        <v>594</v>
      </c>
      <c r="E251" s="125" t="s">
        <v>278</v>
      </c>
      <c r="F251" s="125" t="s">
        <v>764</v>
      </c>
      <c r="G251" s="133">
        <v>1209702179412</v>
      </c>
      <c r="H251" s="126">
        <v>38247</v>
      </c>
      <c r="I251" s="125" t="s">
        <v>1378</v>
      </c>
      <c r="J251" s="125" t="s">
        <v>1376</v>
      </c>
    </row>
    <row r="252" spans="1:10" ht="24">
      <c r="A252">
        <v>251</v>
      </c>
      <c r="B252" s="130">
        <v>3086</v>
      </c>
      <c r="C252" s="127" t="s">
        <v>730</v>
      </c>
      <c r="D252" s="127" t="s">
        <v>450</v>
      </c>
      <c r="E252" s="127" t="s">
        <v>320</v>
      </c>
      <c r="F252" s="127" t="s">
        <v>763</v>
      </c>
      <c r="G252" s="133">
        <v>1570501319844</v>
      </c>
      <c r="H252" s="128">
        <v>38569</v>
      </c>
      <c r="I252" s="127" t="s">
        <v>1378</v>
      </c>
      <c r="J252" s="127" t="s">
        <v>1376</v>
      </c>
    </row>
    <row r="253" spans="1:10" ht="24">
      <c r="A253">
        <v>252</v>
      </c>
      <c r="B253" s="130">
        <v>3088</v>
      </c>
      <c r="C253" s="125" t="s">
        <v>730</v>
      </c>
      <c r="D253" s="125" t="s">
        <v>1412</v>
      </c>
      <c r="E253" s="125" t="s">
        <v>278</v>
      </c>
      <c r="F253" s="125" t="s">
        <v>763</v>
      </c>
      <c r="G253" s="133">
        <v>1209702286448</v>
      </c>
      <c r="H253" s="126">
        <v>38856</v>
      </c>
      <c r="I253" s="125" t="s">
        <v>1380</v>
      </c>
      <c r="J253" s="125" t="s">
        <v>1376</v>
      </c>
    </row>
    <row r="254" spans="1:10" ht="24">
      <c r="A254">
        <v>253</v>
      </c>
      <c r="B254" s="130">
        <v>3089</v>
      </c>
      <c r="C254" s="127" t="s">
        <v>729</v>
      </c>
      <c r="D254" s="127" t="s">
        <v>622</v>
      </c>
      <c r="E254" s="127" t="s">
        <v>231</v>
      </c>
      <c r="F254" s="127" t="s">
        <v>764</v>
      </c>
      <c r="G254" s="133">
        <v>1579901219501</v>
      </c>
      <c r="H254" s="128">
        <v>39108</v>
      </c>
      <c r="I254" s="127" t="s">
        <v>1384</v>
      </c>
      <c r="J254" s="127" t="s">
        <v>1376</v>
      </c>
    </row>
    <row r="255" spans="1:10" ht="24">
      <c r="A255">
        <v>254</v>
      </c>
      <c r="B255" s="130">
        <v>3090</v>
      </c>
      <c r="C255" s="125" t="s">
        <v>729</v>
      </c>
      <c r="D255" s="125" t="s">
        <v>623</v>
      </c>
      <c r="E255" s="125" t="s">
        <v>232</v>
      </c>
      <c r="F255" s="125" t="s">
        <v>764</v>
      </c>
      <c r="G255" s="133">
        <v>1570501328380</v>
      </c>
      <c r="H255" s="126">
        <v>39105</v>
      </c>
      <c r="I255" s="125" t="s">
        <v>1384</v>
      </c>
      <c r="J255" s="125" t="s">
        <v>1376</v>
      </c>
    </row>
    <row r="256" spans="1:10" ht="24">
      <c r="A256">
        <v>255</v>
      </c>
      <c r="B256" s="130">
        <v>3091</v>
      </c>
      <c r="C256" s="127" t="s">
        <v>729</v>
      </c>
      <c r="D256" s="127" t="s">
        <v>624</v>
      </c>
      <c r="E256" s="127" t="s">
        <v>233</v>
      </c>
      <c r="F256" s="127" t="s">
        <v>764</v>
      </c>
      <c r="G256" s="133">
        <v>1570501328541</v>
      </c>
      <c r="H256" s="128">
        <v>39120</v>
      </c>
      <c r="I256" s="127" t="s">
        <v>1384</v>
      </c>
      <c r="J256" s="127" t="s">
        <v>1376</v>
      </c>
    </row>
    <row r="257" spans="1:10" ht="24">
      <c r="A257">
        <v>256</v>
      </c>
      <c r="B257" s="130">
        <v>3092</v>
      </c>
      <c r="C257" s="125" t="s">
        <v>729</v>
      </c>
      <c r="D257" s="125" t="s">
        <v>625</v>
      </c>
      <c r="E257" s="125" t="s">
        <v>64</v>
      </c>
      <c r="F257" s="125" t="s">
        <v>764</v>
      </c>
      <c r="G257" s="133">
        <v>1579901212433</v>
      </c>
      <c r="H257" s="126">
        <v>39059</v>
      </c>
      <c r="I257" s="125" t="s">
        <v>1384</v>
      </c>
      <c r="J257" s="125" t="s">
        <v>1376</v>
      </c>
    </row>
    <row r="258" spans="1:10" ht="24">
      <c r="A258">
        <v>257</v>
      </c>
      <c r="B258" s="130">
        <v>3093</v>
      </c>
      <c r="C258" s="127" t="s">
        <v>730</v>
      </c>
      <c r="D258" s="127" t="s">
        <v>554</v>
      </c>
      <c r="E258" s="127" t="s">
        <v>164</v>
      </c>
      <c r="F258" s="127" t="s">
        <v>763</v>
      </c>
      <c r="G258" s="133">
        <v>1129902009228</v>
      </c>
      <c r="H258" s="128">
        <v>39095</v>
      </c>
      <c r="I258" s="127" t="s">
        <v>1391</v>
      </c>
      <c r="J258" s="127" t="s">
        <v>1377</v>
      </c>
    </row>
    <row r="259" spans="1:10" ht="24">
      <c r="A259">
        <v>258</v>
      </c>
      <c r="B259" s="130">
        <v>3094</v>
      </c>
      <c r="C259" s="125" t="s">
        <v>730</v>
      </c>
      <c r="D259" s="125" t="s">
        <v>557</v>
      </c>
      <c r="E259" s="125" t="s">
        <v>190</v>
      </c>
      <c r="F259" s="125" t="s">
        <v>763</v>
      </c>
      <c r="G259" s="133">
        <v>1570501316241</v>
      </c>
      <c r="H259" s="126">
        <v>38346</v>
      </c>
      <c r="I259" s="125" t="s">
        <v>1378</v>
      </c>
      <c r="J259" s="125" t="s">
        <v>1377</v>
      </c>
    </row>
    <row r="260" spans="1:10" ht="24">
      <c r="A260">
        <v>259</v>
      </c>
      <c r="B260" s="130">
        <v>3095</v>
      </c>
      <c r="C260" s="127" t="s">
        <v>729</v>
      </c>
      <c r="D260" s="127" t="s">
        <v>601</v>
      </c>
      <c r="E260" s="127" t="s">
        <v>177</v>
      </c>
      <c r="F260" s="127" t="s">
        <v>764</v>
      </c>
      <c r="G260" s="133">
        <v>1570501329742</v>
      </c>
      <c r="H260" s="128">
        <v>39207</v>
      </c>
      <c r="I260" s="127" t="s">
        <v>1384</v>
      </c>
      <c r="J260" s="127" t="s">
        <v>1377</v>
      </c>
    </row>
    <row r="261" spans="1:10" ht="24">
      <c r="A261">
        <v>260</v>
      </c>
      <c r="B261" s="130">
        <v>3098</v>
      </c>
      <c r="C261" s="125" t="s">
        <v>729</v>
      </c>
      <c r="D261" s="125" t="s">
        <v>542</v>
      </c>
      <c r="E261" s="125" t="s">
        <v>153</v>
      </c>
      <c r="F261" s="125" t="s">
        <v>764</v>
      </c>
      <c r="G261" s="133">
        <v>1570501331666</v>
      </c>
      <c r="H261" s="126">
        <v>39330</v>
      </c>
      <c r="I261" s="125" t="s">
        <v>1391</v>
      </c>
      <c r="J261" s="125" t="s">
        <v>1377</v>
      </c>
    </row>
    <row r="262" spans="1:10" ht="24">
      <c r="A262">
        <v>261</v>
      </c>
      <c r="B262" s="130">
        <v>3099</v>
      </c>
      <c r="C262" s="127" t="s">
        <v>729</v>
      </c>
      <c r="D262" s="127" t="s">
        <v>571</v>
      </c>
      <c r="E262" s="127" t="s">
        <v>179</v>
      </c>
      <c r="F262" s="127" t="s">
        <v>764</v>
      </c>
      <c r="G262" s="133">
        <v>1570501332891</v>
      </c>
      <c r="H262" s="128">
        <v>39390</v>
      </c>
      <c r="I262" s="127" t="s">
        <v>1391</v>
      </c>
      <c r="J262" s="127" t="s">
        <v>1376</v>
      </c>
    </row>
    <row r="263" spans="1:10" ht="24">
      <c r="A263">
        <v>262</v>
      </c>
      <c r="B263" s="130">
        <v>3100</v>
      </c>
      <c r="C263" s="125" t="s">
        <v>729</v>
      </c>
      <c r="D263" s="125" t="s">
        <v>511</v>
      </c>
      <c r="E263" s="125" t="s">
        <v>121</v>
      </c>
      <c r="F263" s="125" t="s">
        <v>764</v>
      </c>
      <c r="G263" s="133">
        <v>1570501332441</v>
      </c>
      <c r="H263" s="126">
        <v>39369</v>
      </c>
      <c r="I263" s="125" t="s">
        <v>1407</v>
      </c>
      <c r="J263" s="125" t="s">
        <v>1376</v>
      </c>
    </row>
    <row r="264" spans="1:10" ht="24">
      <c r="A264">
        <v>263</v>
      </c>
      <c r="B264" s="130">
        <v>3101</v>
      </c>
      <c r="C264" s="127" t="s">
        <v>730</v>
      </c>
      <c r="D264" s="127" t="s">
        <v>555</v>
      </c>
      <c r="E264" s="127" t="s">
        <v>165</v>
      </c>
      <c r="F264" s="127" t="s">
        <v>763</v>
      </c>
      <c r="G264" s="133">
        <v>1570501330171</v>
      </c>
      <c r="H264" s="128">
        <v>39238</v>
      </c>
      <c r="I264" s="127" t="s">
        <v>1391</v>
      </c>
      <c r="J264" s="127" t="s">
        <v>1377</v>
      </c>
    </row>
    <row r="265" spans="1:10" ht="24">
      <c r="A265">
        <v>264</v>
      </c>
      <c r="B265" s="130">
        <v>3102</v>
      </c>
      <c r="C265" s="125" t="s">
        <v>730</v>
      </c>
      <c r="D265" s="125" t="s">
        <v>556</v>
      </c>
      <c r="E265" s="125" t="s">
        <v>166</v>
      </c>
      <c r="F265" s="125" t="s">
        <v>763</v>
      </c>
      <c r="G265" s="133">
        <v>1839901984565</v>
      </c>
      <c r="H265" s="126">
        <v>39367</v>
      </c>
      <c r="I265" s="125" t="s">
        <v>1391</v>
      </c>
      <c r="J265" s="125" t="s">
        <v>1377</v>
      </c>
    </row>
    <row r="266" spans="1:10" ht="24">
      <c r="A266">
        <v>265</v>
      </c>
      <c r="B266" s="130">
        <v>3103</v>
      </c>
      <c r="C266" s="127" t="s">
        <v>730</v>
      </c>
      <c r="D266" s="127" t="s">
        <v>478</v>
      </c>
      <c r="E266" s="127" t="s">
        <v>780</v>
      </c>
      <c r="F266" s="127" t="s">
        <v>763</v>
      </c>
      <c r="G266" s="133">
        <v>1104301042323</v>
      </c>
      <c r="H266" s="128">
        <v>39297</v>
      </c>
      <c r="I266" s="127" t="s">
        <v>1391</v>
      </c>
      <c r="J266" s="127" t="s">
        <v>1376</v>
      </c>
    </row>
    <row r="267" spans="1:10" ht="24">
      <c r="A267">
        <v>266</v>
      </c>
      <c r="B267" s="130">
        <v>3104</v>
      </c>
      <c r="C267" s="125" t="s">
        <v>730</v>
      </c>
      <c r="D267" s="125" t="s">
        <v>557</v>
      </c>
      <c r="E267" s="125" t="s">
        <v>127</v>
      </c>
      <c r="F267" s="125" t="s">
        <v>763</v>
      </c>
      <c r="G267" s="133">
        <v>1570501330830</v>
      </c>
      <c r="H267" s="126">
        <v>39284</v>
      </c>
      <c r="I267" s="125" t="s">
        <v>1391</v>
      </c>
      <c r="J267" s="125" t="s">
        <v>1377</v>
      </c>
    </row>
    <row r="268" spans="1:10" ht="24">
      <c r="A268">
        <v>267</v>
      </c>
      <c r="B268" s="130">
        <v>3105</v>
      </c>
      <c r="C268" s="127" t="s">
        <v>729</v>
      </c>
      <c r="D268" s="127" t="s">
        <v>572</v>
      </c>
      <c r="E268" s="127" t="s">
        <v>180</v>
      </c>
      <c r="F268" s="127" t="s">
        <v>764</v>
      </c>
      <c r="G268" s="133">
        <v>1570501332221</v>
      </c>
      <c r="H268" s="128">
        <v>39354</v>
      </c>
      <c r="I268" s="127" t="s">
        <v>1391</v>
      </c>
      <c r="J268" s="127" t="s">
        <v>1376</v>
      </c>
    </row>
    <row r="269" spans="1:10" ht="24">
      <c r="A269">
        <v>268</v>
      </c>
      <c r="B269" s="130">
        <v>3106</v>
      </c>
      <c r="C269" s="125" t="s">
        <v>729</v>
      </c>
      <c r="D269" s="125" t="s">
        <v>510</v>
      </c>
      <c r="E269" s="125" t="s">
        <v>181</v>
      </c>
      <c r="F269" s="125" t="s">
        <v>764</v>
      </c>
      <c r="G269" s="133">
        <v>1579901268447</v>
      </c>
      <c r="H269" s="126">
        <v>39434</v>
      </c>
      <c r="I269" s="125" t="s">
        <v>1391</v>
      </c>
      <c r="J269" s="125" t="s">
        <v>1376</v>
      </c>
    </row>
    <row r="270" spans="1:10" ht="24">
      <c r="A270">
        <v>269</v>
      </c>
      <c r="B270" s="130">
        <v>3107</v>
      </c>
      <c r="C270" s="127" t="s">
        <v>729</v>
      </c>
      <c r="D270" s="127" t="s">
        <v>543</v>
      </c>
      <c r="E270" s="127" t="s">
        <v>154</v>
      </c>
      <c r="F270" s="127" t="s">
        <v>764</v>
      </c>
      <c r="G270" s="133">
        <v>1570501329882</v>
      </c>
      <c r="H270" s="128">
        <v>39219</v>
      </c>
      <c r="I270" s="127" t="s">
        <v>1391</v>
      </c>
      <c r="J270" s="127" t="s">
        <v>1377</v>
      </c>
    </row>
    <row r="271" spans="1:10" ht="24">
      <c r="A271">
        <v>270</v>
      </c>
      <c r="B271" s="130">
        <v>3108</v>
      </c>
      <c r="C271" s="125" t="s">
        <v>729</v>
      </c>
      <c r="D271" s="125" t="s">
        <v>573</v>
      </c>
      <c r="E271" s="125" t="s">
        <v>182</v>
      </c>
      <c r="F271" s="125" t="s">
        <v>764</v>
      </c>
      <c r="G271" s="133">
        <v>1579901255698</v>
      </c>
      <c r="H271" s="126">
        <v>39352</v>
      </c>
      <c r="I271" s="125" t="s">
        <v>1391</v>
      </c>
      <c r="J271" s="125" t="s">
        <v>1376</v>
      </c>
    </row>
    <row r="272" spans="1:10" ht="24">
      <c r="A272">
        <v>271</v>
      </c>
      <c r="B272" s="130">
        <v>3109</v>
      </c>
      <c r="C272" s="127" t="s">
        <v>730</v>
      </c>
      <c r="D272" s="127" t="s">
        <v>558</v>
      </c>
      <c r="E272" s="127" t="s">
        <v>167</v>
      </c>
      <c r="F272" s="127" t="s">
        <v>763</v>
      </c>
      <c r="G272" s="133">
        <v>1570501333049</v>
      </c>
      <c r="H272" s="128">
        <v>39395</v>
      </c>
      <c r="I272" s="127" t="s">
        <v>1391</v>
      </c>
      <c r="J272" s="127" t="s">
        <v>1377</v>
      </c>
    </row>
    <row r="273" spans="1:10" ht="24">
      <c r="A273">
        <v>272</v>
      </c>
      <c r="B273" s="130">
        <v>3111</v>
      </c>
      <c r="C273" s="125" t="s">
        <v>730</v>
      </c>
      <c r="D273" s="125" t="s">
        <v>559</v>
      </c>
      <c r="E273" s="125" t="s">
        <v>168</v>
      </c>
      <c r="F273" s="125" t="s">
        <v>763</v>
      </c>
      <c r="G273" s="133">
        <v>1570501330902</v>
      </c>
      <c r="H273" s="126">
        <v>39287</v>
      </c>
      <c r="I273" s="125" t="s">
        <v>1391</v>
      </c>
      <c r="J273" s="125" t="s">
        <v>1377</v>
      </c>
    </row>
    <row r="274" spans="1:10" ht="24">
      <c r="A274">
        <v>273</v>
      </c>
      <c r="B274" s="130">
        <v>3113</v>
      </c>
      <c r="C274" s="127" t="s">
        <v>729</v>
      </c>
      <c r="D274" s="127" t="s">
        <v>1413</v>
      </c>
      <c r="E274" s="127" t="s">
        <v>39</v>
      </c>
      <c r="F274" s="127" t="s">
        <v>764</v>
      </c>
      <c r="G274" s="133">
        <v>1570501350199</v>
      </c>
      <c r="H274" s="128">
        <v>40598</v>
      </c>
      <c r="I274" s="127" t="s">
        <v>1414</v>
      </c>
      <c r="J274" s="127" t="s">
        <v>1376</v>
      </c>
    </row>
    <row r="275" spans="1:10" ht="24">
      <c r="A275">
        <v>274</v>
      </c>
      <c r="B275" s="130">
        <v>3115</v>
      </c>
      <c r="C275" s="125" t="s">
        <v>729</v>
      </c>
      <c r="D275" s="125" t="s">
        <v>1415</v>
      </c>
      <c r="E275" s="125" t="s">
        <v>40</v>
      </c>
      <c r="F275" s="125" t="s">
        <v>764</v>
      </c>
      <c r="G275" s="133">
        <v>1510101607681</v>
      </c>
      <c r="H275" s="126">
        <v>40602</v>
      </c>
      <c r="I275" s="125" t="s">
        <v>1414</v>
      </c>
      <c r="J275" s="125" t="s">
        <v>1376</v>
      </c>
    </row>
    <row r="276" spans="1:10" ht="24">
      <c r="A276">
        <v>275</v>
      </c>
      <c r="B276" s="130">
        <v>3116</v>
      </c>
      <c r="C276" s="127" t="s">
        <v>729</v>
      </c>
      <c r="D276" s="127" t="s">
        <v>1416</v>
      </c>
      <c r="E276" s="127" t="s">
        <v>9</v>
      </c>
      <c r="F276" s="127" t="s">
        <v>764</v>
      </c>
      <c r="G276" s="133">
        <v>1570501348381</v>
      </c>
      <c r="H276" s="128">
        <v>40475</v>
      </c>
      <c r="I276" s="127" t="s">
        <v>1414</v>
      </c>
      <c r="J276" s="127" t="s">
        <v>1377</v>
      </c>
    </row>
    <row r="277" spans="1:10" ht="24">
      <c r="A277">
        <v>276</v>
      </c>
      <c r="B277" s="130">
        <v>3117</v>
      </c>
      <c r="C277" s="125" t="s">
        <v>729</v>
      </c>
      <c r="D277" s="125" t="s">
        <v>1417</v>
      </c>
      <c r="E277" s="125" t="s">
        <v>10</v>
      </c>
      <c r="F277" s="125" t="s">
        <v>764</v>
      </c>
      <c r="G277" s="133">
        <v>1579901406769</v>
      </c>
      <c r="H277" s="126">
        <v>40328</v>
      </c>
      <c r="I277" s="125" t="s">
        <v>1414</v>
      </c>
      <c r="J277" s="125" t="s">
        <v>1377</v>
      </c>
    </row>
    <row r="278" spans="1:10" ht="24">
      <c r="A278">
        <v>277</v>
      </c>
      <c r="B278" s="130">
        <v>3118</v>
      </c>
      <c r="C278" s="127" t="s">
        <v>729</v>
      </c>
      <c r="D278" s="127" t="s">
        <v>1418</v>
      </c>
      <c r="E278" s="127" t="s">
        <v>41</v>
      </c>
      <c r="F278" s="127" t="s">
        <v>764</v>
      </c>
      <c r="G278" s="133">
        <v>1417300067900</v>
      </c>
      <c r="H278" s="128">
        <v>40509</v>
      </c>
      <c r="I278" s="127" t="s">
        <v>1414</v>
      </c>
      <c r="J278" s="127" t="s">
        <v>1376</v>
      </c>
    </row>
    <row r="279" spans="1:10" ht="24">
      <c r="A279">
        <v>278</v>
      </c>
      <c r="B279" s="130">
        <v>3120</v>
      </c>
      <c r="C279" s="125" t="s">
        <v>729</v>
      </c>
      <c r="D279" s="125" t="s">
        <v>1419</v>
      </c>
      <c r="E279" s="125" t="s">
        <v>42</v>
      </c>
      <c r="F279" s="125" t="s">
        <v>764</v>
      </c>
      <c r="G279" s="133">
        <v>1103200234102</v>
      </c>
      <c r="H279" s="126">
        <v>40547</v>
      </c>
      <c r="I279" s="125" t="s">
        <v>1414</v>
      </c>
      <c r="J279" s="125" t="s">
        <v>1376</v>
      </c>
    </row>
    <row r="280" spans="1:10" ht="24">
      <c r="A280">
        <v>279</v>
      </c>
      <c r="B280" s="130">
        <v>3121</v>
      </c>
      <c r="C280" s="127" t="s">
        <v>729</v>
      </c>
      <c r="D280" s="127" t="s">
        <v>1420</v>
      </c>
      <c r="E280" s="127" t="s">
        <v>11</v>
      </c>
      <c r="F280" s="127" t="s">
        <v>764</v>
      </c>
      <c r="G280" s="133">
        <v>1579901408494</v>
      </c>
      <c r="H280" s="128">
        <v>40340</v>
      </c>
      <c r="I280" s="127" t="s">
        <v>1414</v>
      </c>
      <c r="J280" s="127" t="s">
        <v>1377</v>
      </c>
    </row>
    <row r="281" spans="1:10" ht="24">
      <c r="A281">
        <v>280</v>
      </c>
      <c r="B281" s="130">
        <v>3123</v>
      </c>
      <c r="C281" s="125" t="s">
        <v>729</v>
      </c>
      <c r="D281" s="125" t="s">
        <v>1421</v>
      </c>
      <c r="E281" s="125" t="s">
        <v>12</v>
      </c>
      <c r="F281" s="125" t="s">
        <v>764</v>
      </c>
      <c r="G281" s="133">
        <v>5571500095121</v>
      </c>
      <c r="H281" s="126">
        <v>40561</v>
      </c>
      <c r="I281" s="125" t="s">
        <v>1414</v>
      </c>
      <c r="J281" s="125" t="s">
        <v>1377</v>
      </c>
    </row>
    <row r="282" spans="1:10" ht="24">
      <c r="A282">
        <v>281</v>
      </c>
      <c r="B282" s="130">
        <v>3127</v>
      </c>
      <c r="C282" s="127" t="s">
        <v>730</v>
      </c>
      <c r="D282" s="127" t="s">
        <v>1422</v>
      </c>
      <c r="E282" s="127" t="s">
        <v>20</v>
      </c>
      <c r="F282" s="127" t="s">
        <v>763</v>
      </c>
      <c r="G282" s="133">
        <v>1579901455701</v>
      </c>
      <c r="H282" s="128">
        <v>40623</v>
      </c>
      <c r="I282" s="127" t="s">
        <v>1414</v>
      </c>
      <c r="J282" s="127" t="s">
        <v>1377</v>
      </c>
    </row>
    <row r="283" spans="1:10" ht="24">
      <c r="A283">
        <v>282</v>
      </c>
      <c r="B283" s="130">
        <v>3128</v>
      </c>
      <c r="C283" s="125" t="s">
        <v>730</v>
      </c>
      <c r="D283" s="125" t="s">
        <v>1423</v>
      </c>
      <c r="E283" s="125" t="s">
        <v>50</v>
      </c>
      <c r="F283" s="125" t="s">
        <v>763</v>
      </c>
      <c r="G283" s="133">
        <v>1849902214291</v>
      </c>
      <c r="H283" s="126">
        <v>40482</v>
      </c>
      <c r="I283" s="125" t="s">
        <v>1414</v>
      </c>
      <c r="J283" s="125" t="s">
        <v>1376</v>
      </c>
    </row>
    <row r="284" spans="1:10" ht="24">
      <c r="A284">
        <v>283</v>
      </c>
      <c r="B284" s="130">
        <v>3129</v>
      </c>
      <c r="C284" s="127" t="s">
        <v>730</v>
      </c>
      <c r="D284" s="127" t="s">
        <v>1424</v>
      </c>
      <c r="E284" s="127" t="s">
        <v>22</v>
      </c>
      <c r="F284" s="127" t="s">
        <v>763</v>
      </c>
      <c r="G284" s="133">
        <v>1570501348186</v>
      </c>
      <c r="H284" s="128">
        <v>40467</v>
      </c>
      <c r="I284" s="127" t="s">
        <v>1414</v>
      </c>
      <c r="J284" s="127" t="s">
        <v>1377</v>
      </c>
    </row>
    <row r="285" spans="1:10" ht="24">
      <c r="A285">
        <v>284</v>
      </c>
      <c r="B285" s="130">
        <v>3132</v>
      </c>
      <c r="C285" s="125" t="s">
        <v>730</v>
      </c>
      <c r="D285" s="125" t="s">
        <v>1425</v>
      </c>
      <c r="E285" s="125" t="s">
        <v>54</v>
      </c>
      <c r="F285" s="125" t="s">
        <v>763</v>
      </c>
      <c r="G285" s="133">
        <v>1570501348992</v>
      </c>
      <c r="H285" s="126">
        <v>40523</v>
      </c>
      <c r="I285" s="125" t="s">
        <v>1414</v>
      </c>
      <c r="J285" s="125" t="s">
        <v>1376</v>
      </c>
    </row>
    <row r="286" spans="1:10" ht="24">
      <c r="A286">
        <v>285</v>
      </c>
      <c r="B286" s="130">
        <v>3133</v>
      </c>
      <c r="C286" s="127" t="s">
        <v>730</v>
      </c>
      <c r="D286" s="127" t="s">
        <v>1426</v>
      </c>
      <c r="E286" s="127" t="s">
        <v>51</v>
      </c>
      <c r="F286" s="127" t="s">
        <v>763</v>
      </c>
      <c r="G286" s="133">
        <v>1570501346124</v>
      </c>
      <c r="H286" s="128">
        <v>40321</v>
      </c>
      <c r="I286" s="127" t="s">
        <v>1414</v>
      </c>
      <c r="J286" s="127" t="s">
        <v>1376</v>
      </c>
    </row>
    <row r="287" spans="1:10" ht="24">
      <c r="A287">
        <v>286</v>
      </c>
      <c r="B287" s="130">
        <v>3134</v>
      </c>
      <c r="C287" s="125" t="s">
        <v>730</v>
      </c>
      <c r="D287" s="125" t="s">
        <v>1427</v>
      </c>
      <c r="E287" s="125" t="s">
        <v>24</v>
      </c>
      <c r="F287" s="125" t="s">
        <v>763</v>
      </c>
      <c r="G287" s="133">
        <v>1579901460399</v>
      </c>
      <c r="H287" s="126">
        <v>40647</v>
      </c>
      <c r="I287" s="125" t="s">
        <v>1414</v>
      </c>
      <c r="J287" s="125" t="s">
        <v>1377</v>
      </c>
    </row>
    <row r="288" spans="1:10" ht="24">
      <c r="A288">
        <v>287</v>
      </c>
      <c r="B288" s="130">
        <v>3135</v>
      </c>
      <c r="C288" s="127" t="s">
        <v>730</v>
      </c>
      <c r="D288" s="127" t="s">
        <v>1428</v>
      </c>
      <c r="E288" s="127" t="s">
        <v>52</v>
      </c>
      <c r="F288" s="127" t="s">
        <v>763</v>
      </c>
      <c r="G288" s="133">
        <v>1570501346451</v>
      </c>
      <c r="H288" s="128">
        <v>40349</v>
      </c>
      <c r="I288" s="127" t="s">
        <v>1414</v>
      </c>
      <c r="J288" s="127" t="s">
        <v>1376</v>
      </c>
    </row>
    <row r="289" spans="1:10" ht="24">
      <c r="A289">
        <v>288</v>
      </c>
      <c r="B289" s="130">
        <v>3136</v>
      </c>
      <c r="C289" s="125" t="s">
        <v>730</v>
      </c>
      <c r="D289" s="125" t="s">
        <v>1429</v>
      </c>
      <c r="E289" s="125" t="s">
        <v>18</v>
      </c>
      <c r="F289" s="125" t="s">
        <v>763</v>
      </c>
      <c r="G289" s="133">
        <v>1509966785772</v>
      </c>
      <c r="H289" s="126">
        <v>40358</v>
      </c>
      <c r="I289" s="125" t="s">
        <v>1414</v>
      </c>
      <c r="J289" s="125" t="s">
        <v>1377</v>
      </c>
    </row>
    <row r="290" spans="1:10" ht="24">
      <c r="A290">
        <v>289</v>
      </c>
      <c r="B290" s="130">
        <v>3137</v>
      </c>
      <c r="C290" s="127" t="s">
        <v>730</v>
      </c>
      <c r="D290" s="127" t="s">
        <v>1430</v>
      </c>
      <c r="E290" s="127" t="s">
        <v>56</v>
      </c>
      <c r="F290" s="127" t="s">
        <v>763</v>
      </c>
      <c r="G290" s="133">
        <v>1909803630717</v>
      </c>
      <c r="H290" s="128">
        <v>40597</v>
      </c>
      <c r="I290" s="127" t="s">
        <v>1414</v>
      </c>
      <c r="J290" s="127" t="s">
        <v>1376</v>
      </c>
    </row>
    <row r="291" spans="1:10" ht="24">
      <c r="A291">
        <v>290</v>
      </c>
      <c r="B291" s="130">
        <v>3140</v>
      </c>
      <c r="C291" s="125" t="s">
        <v>730</v>
      </c>
      <c r="D291" s="125" t="s">
        <v>1431</v>
      </c>
      <c r="E291" s="125" t="s">
        <v>260</v>
      </c>
      <c r="F291" s="125" t="s">
        <v>763</v>
      </c>
      <c r="G291" s="133">
        <v>1570501322161</v>
      </c>
      <c r="H291" s="126">
        <v>38684</v>
      </c>
      <c r="I291" s="125" t="s">
        <v>1380</v>
      </c>
      <c r="J291" s="125" t="s">
        <v>1377</v>
      </c>
    </row>
    <row r="292" spans="1:10" ht="24">
      <c r="A292">
        <v>291</v>
      </c>
      <c r="B292" s="130">
        <v>3145</v>
      </c>
      <c r="C292" s="127" t="s">
        <v>729</v>
      </c>
      <c r="D292" s="127" t="s">
        <v>626</v>
      </c>
      <c r="E292" s="127" t="s">
        <v>234</v>
      </c>
      <c r="F292" s="127" t="s">
        <v>764</v>
      </c>
      <c r="G292" s="133">
        <v>1570501329203</v>
      </c>
      <c r="H292" s="128">
        <v>39162</v>
      </c>
      <c r="I292" s="127" t="s">
        <v>1384</v>
      </c>
      <c r="J292" s="127" t="s">
        <v>1376</v>
      </c>
    </row>
    <row r="293" spans="1:10" ht="24">
      <c r="A293">
        <v>292</v>
      </c>
      <c r="B293" s="130">
        <v>3148</v>
      </c>
      <c r="C293" s="125" t="s">
        <v>729</v>
      </c>
      <c r="D293" s="125" t="s">
        <v>468</v>
      </c>
      <c r="E293" s="125" t="s">
        <v>102</v>
      </c>
      <c r="F293" s="125" t="s">
        <v>764</v>
      </c>
      <c r="G293" s="133">
        <v>1570501342170</v>
      </c>
      <c r="H293" s="126">
        <v>40048</v>
      </c>
      <c r="I293" s="125" t="s">
        <v>1410</v>
      </c>
      <c r="J293" s="125" t="s">
        <v>1376</v>
      </c>
    </row>
    <row r="294" spans="1:10" ht="24">
      <c r="A294">
        <v>293</v>
      </c>
      <c r="B294" s="130">
        <v>3149</v>
      </c>
      <c r="C294" s="127" t="s">
        <v>729</v>
      </c>
      <c r="D294" s="127" t="s">
        <v>396</v>
      </c>
      <c r="E294" s="127" t="s">
        <v>26</v>
      </c>
      <c r="F294" s="127" t="s">
        <v>764</v>
      </c>
      <c r="G294" s="133">
        <v>1570501349875</v>
      </c>
      <c r="H294" s="128">
        <v>40579</v>
      </c>
      <c r="I294" s="127" t="s">
        <v>1414</v>
      </c>
      <c r="J294" s="127" t="s">
        <v>1377</v>
      </c>
    </row>
    <row r="295" spans="1:10" ht="24">
      <c r="A295">
        <v>294</v>
      </c>
      <c r="B295" s="130">
        <v>3152</v>
      </c>
      <c r="C295" s="125" t="s">
        <v>730</v>
      </c>
      <c r="D295" s="125" t="s">
        <v>1432</v>
      </c>
      <c r="E295" s="125" t="s">
        <v>19</v>
      </c>
      <c r="F295" s="125" t="s">
        <v>763</v>
      </c>
      <c r="G295" s="133">
        <v>1907500052928</v>
      </c>
      <c r="H295" s="126">
        <v>40414</v>
      </c>
      <c r="I295" s="125" t="s">
        <v>1414</v>
      </c>
      <c r="J295" s="125" t="s">
        <v>1377</v>
      </c>
    </row>
    <row r="296" spans="1:10" ht="24">
      <c r="A296">
        <v>295</v>
      </c>
      <c r="B296" s="130">
        <v>3153</v>
      </c>
      <c r="C296" s="127" t="s">
        <v>730</v>
      </c>
      <c r="D296" s="127" t="s">
        <v>1433</v>
      </c>
      <c r="E296" s="127" t="s">
        <v>21</v>
      </c>
      <c r="F296" s="127" t="s">
        <v>763</v>
      </c>
      <c r="G296" s="133">
        <v>1309903814106</v>
      </c>
      <c r="H296" s="128">
        <v>40423</v>
      </c>
      <c r="I296" s="127" t="s">
        <v>1414</v>
      </c>
      <c r="J296" s="127" t="s">
        <v>1377</v>
      </c>
    </row>
    <row r="297" spans="1:10" ht="24">
      <c r="A297">
        <v>296</v>
      </c>
      <c r="B297" s="130">
        <v>3155</v>
      </c>
      <c r="C297" s="125" t="s">
        <v>730</v>
      </c>
      <c r="D297" s="125" t="s">
        <v>1434</v>
      </c>
      <c r="E297" s="125" t="s">
        <v>23</v>
      </c>
      <c r="F297" s="125" t="s">
        <v>763</v>
      </c>
      <c r="G297" s="133">
        <v>1570501346370</v>
      </c>
      <c r="H297" s="126">
        <v>40345</v>
      </c>
      <c r="I297" s="125" t="s">
        <v>1414</v>
      </c>
      <c r="J297" s="125" t="s">
        <v>1377</v>
      </c>
    </row>
    <row r="298" spans="1:10" ht="24">
      <c r="A298">
        <v>297</v>
      </c>
      <c r="B298" s="130">
        <v>3157</v>
      </c>
      <c r="C298" s="127" t="s">
        <v>729</v>
      </c>
      <c r="D298" s="127" t="s">
        <v>544</v>
      </c>
      <c r="E298" s="127" t="s">
        <v>155</v>
      </c>
      <c r="F298" s="127" t="s">
        <v>764</v>
      </c>
      <c r="G298" s="133">
        <v>1579901254900</v>
      </c>
      <c r="H298" s="128">
        <v>39348</v>
      </c>
      <c r="I298" s="127" t="s">
        <v>1391</v>
      </c>
      <c r="J298" s="127" t="s">
        <v>1377</v>
      </c>
    </row>
    <row r="299" spans="1:10" ht="24">
      <c r="A299">
        <v>298</v>
      </c>
      <c r="B299" s="130">
        <v>3158</v>
      </c>
      <c r="C299" s="125" t="s">
        <v>730</v>
      </c>
      <c r="D299" s="125" t="s">
        <v>682</v>
      </c>
      <c r="E299" s="125" t="s">
        <v>321</v>
      </c>
      <c r="F299" s="125" t="s">
        <v>763</v>
      </c>
      <c r="G299" s="133">
        <v>1300101273920</v>
      </c>
      <c r="H299" s="126">
        <v>38029</v>
      </c>
      <c r="I299" s="125" t="s">
        <v>1378</v>
      </c>
      <c r="J299" s="125" t="s">
        <v>1376</v>
      </c>
    </row>
    <row r="300" spans="1:10" ht="24">
      <c r="A300">
        <v>299</v>
      </c>
      <c r="B300" s="130">
        <v>3159</v>
      </c>
      <c r="C300" s="127" t="s">
        <v>730</v>
      </c>
      <c r="D300" s="127" t="s">
        <v>683</v>
      </c>
      <c r="E300" s="127" t="s">
        <v>31</v>
      </c>
      <c r="F300" s="127" t="s">
        <v>763</v>
      </c>
      <c r="G300" s="133">
        <v>1570501314338</v>
      </c>
      <c r="H300" s="128">
        <v>38244</v>
      </c>
      <c r="I300" s="127" t="s">
        <v>1378</v>
      </c>
      <c r="J300" s="127" t="s">
        <v>1376</v>
      </c>
    </row>
    <row r="301" spans="1:10" ht="24">
      <c r="A301">
        <v>300</v>
      </c>
      <c r="B301" s="130">
        <v>3160</v>
      </c>
      <c r="C301" s="125" t="s">
        <v>729</v>
      </c>
      <c r="D301" s="125" t="s">
        <v>671</v>
      </c>
      <c r="E301" s="125" t="s">
        <v>309</v>
      </c>
      <c r="F301" s="125" t="s">
        <v>764</v>
      </c>
      <c r="G301" s="133">
        <v>1900101500238</v>
      </c>
      <c r="H301" s="126">
        <v>38483</v>
      </c>
      <c r="I301" s="125" t="s">
        <v>1378</v>
      </c>
      <c r="J301" s="125" t="s">
        <v>1376</v>
      </c>
    </row>
    <row r="302" spans="1:10" ht="24">
      <c r="A302">
        <v>301</v>
      </c>
      <c r="B302" s="130">
        <v>3162</v>
      </c>
      <c r="C302" s="127" t="s">
        <v>729</v>
      </c>
      <c r="D302" s="127" t="s">
        <v>1435</v>
      </c>
      <c r="E302" s="127" t="s">
        <v>249</v>
      </c>
      <c r="F302" s="127" t="s">
        <v>764</v>
      </c>
      <c r="G302" s="133">
        <v>1570501323221</v>
      </c>
      <c r="H302" s="128">
        <v>38742</v>
      </c>
      <c r="I302" s="127" t="s">
        <v>1380</v>
      </c>
      <c r="J302" s="127" t="s">
        <v>1377</v>
      </c>
    </row>
    <row r="303" spans="1:10" ht="24">
      <c r="A303">
        <v>302</v>
      </c>
      <c r="B303" s="130">
        <v>3163</v>
      </c>
      <c r="C303" s="125" t="s">
        <v>729</v>
      </c>
      <c r="D303" s="125" t="s">
        <v>512</v>
      </c>
      <c r="E303" s="125" t="s">
        <v>122</v>
      </c>
      <c r="F303" s="125" t="s">
        <v>764</v>
      </c>
      <c r="G303" s="162">
        <v>5571500095113</v>
      </c>
      <c r="H303" s="126">
        <v>39854</v>
      </c>
      <c r="I303" s="125" t="s">
        <v>1407</v>
      </c>
      <c r="J303" s="125" t="s">
        <v>1376</v>
      </c>
    </row>
    <row r="304" spans="1:10" ht="24">
      <c r="A304">
        <v>303</v>
      </c>
      <c r="B304" s="130">
        <v>3164</v>
      </c>
      <c r="C304" s="127" t="s">
        <v>729</v>
      </c>
      <c r="D304" s="127" t="s">
        <v>486</v>
      </c>
      <c r="E304" s="127" t="s">
        <v>746</v>
      </c>
      <c r="F304" s="127" t="s">
        <v>764</v>
      </c>
      <c r="G304" s="133">
        <v>1570501340487</v>
      </c>
      <c r="H304" s="128">
        <v>39909</v>
      </c>
      <c r="I304" s="127" t="s">
        <v>1407</v>
      </c>
      <c r="J304" s="127" t="s">
        <v>1377</v>
      </c>
    </row>
    <row r="305" spans="1:10" ht="24">
      <c r="A305">
        <v>304</v>
      </c>
      <c r="B305" s="130">
        <v>3165</v>
      </c>
      <c r="C305" s="125" t="s">
        <v>730</v>
      </c>
      <c r="D305" s="125" t="s">
        <v>500</v>
      </c>
      <c r="E305" s="125" t="s">
        <v>757</v>
      </c>
      <c r="F305" s="125" t="s">
        <v>763</v>
      </c>
      <c r="G305" s="133">
        <v>1909803390414</v>
      </c>
      <c r="H305" s="126">
        <v>39806</v>
      </c>
      <c r="I305" s="125" t="s">
        <v>1407</v>
      </c>
      <c r="J305" s="125" t="s">
        <v>1377</v>
      </c>
    </row>
    <row r="306" spans="1:10" ht="24">
      <c r="A306">
        <v>305</v>
      </c>
      <c r="B306" s="130">
        <v>3166</v>
      </c>
      <c r="C306" s="127" t="s">
        <v>729</v>
      </c>
      <c r="D306" s="127" t="s">
        <v>513</v>
      </c>
      <c r="E306" s="127" t="s">
        <v>123</v>
      </c>
      <c r="F306" s="127" t="s">
        <v>764</v>
      </c>
      <c r="G306" s="133">
        <v>1579901309852</v>
      </c>
      <c r="H306" s="128">
        <v>39707</v>
      </c>
      <c r="I306" s="127" t="s">
        <v>1407</v>
      </c>
      <c r="J306" s="127" t="s">
        <v>1376</v>
      </c>
    </row>
    <row r="307" spans="1:10" ht="24">
      <c r="A307">
        <v>306</v>
      </c>
      <c r="B307" s="130">
        <v>3167</v>
      </c>
      <c r="C307" s="125" t="s">
        <v>729</v>
      </c>
      <c r="D307" s="125" t="s">
        <v>487</v>
      </c>
      <c r="E307" s="125" t="s">
        <v>747</v>
      </c>
      <c r="F307" s="125" t="s">
        <v>764</v>
      </c>
      <c r="G307" s="133">
        <v>1570501337915</v>
      </c>
      <c r="H307" s="126">
        <v>39716</v>
      </c>
      <c r="I307" s="125" t="s">
        <v>1407</v>
      </c>
      <c r="J307" s="125" t="s">
        <v>1377</v>
      </c>
    </row>
    <row r="308" spans="1:10" ht="24">
      <c r="A308">
        <v>307</v>
      </c>
      <c r="B308" s="130">
        <v>3168</v>
      </c>
      <c r="C308" s="127" t="s">
        <v>729</v>
      </c>
      <c r="D308" s="127" t="s">
        <v>514</v>
      </c>
      <c r="E308" s="127" t="s">
        <v>124</v>
      </c>
      <c r="F308" s="127" t="s">
        <v>764</v>
      </c>
      <c r="G308" s="133">
        <v>1209000413911</v>
      </c>
      <c r="H308" s="128">
        <v>39694</v>
      </c>
      <c r="I308" s="127" t="s">
        <v>1407</v>
      </c>
      <c r="J308" s="127" t="s">
        <v>1376</v>
      </c>
    </row>
    <row r="309" spans="1:10" ht="24">
      <c r="A309">
        <v>308</v>
      </c>
      <c r="B309" s="130">
        <v>3169</v>
      </c>
      <c r="C309" s="125" t="s">
        <v>730</v>
      </c>
      <c r="D309" s="125" t="s">
        <v>529</v>
      </c>
      <c r="E309" s="125" t="s">
        <v>137</v>
      </c>
      <c r="F309" s="125" t="s">
        <v>763</v>
      </c>
      <c r="G309" s="133">
        <v>1609900894271</v>
      </c>
      <c r="H309" s="126">
        <v>39684</v>
      </c>
      <c r="I309" s="125" t="s">
        <v>1407</v>
      </c>
      <c r="J309" s="125" t="s">
        <v>1376</v>
      </c>
    </row>
    <row r="310" spans="1:10" ht="24">
      <c r="A310">
        <v>309</v>
      </c>
      <c r="B310" s="130">
        <v>3170</v>
      </c>
      <c r="C310" s="127" t="s">
        <v>729</v>
      </c>
      <c r="D310" s="127" t="s">
        <v>454</v>
      </c>
      <c r="E310" s="127" t="s">
        <v>90</v>
      </c>
      <c r="F310" s="127" t="s">
        <v>764</v>
      </c>
      <c r="G310" s="133">
        <v>1570501341670</v>
      </c>
      <c r="H310" s="128">
        <v>40009</v>
      </c>
      <c r="I310" s="127" t="s">
        <v>1410</v>
      </c>
      <c r="J310" s="127" t="s">
        <v>1376</v>
      </c>
    </row>
    <row r="311" spans="1:10" ht="24">
      <c r="A311">
        <v>310</v>
      </c>
      <c r="B311" s="130">
        <v>3171</v>
      </c>
      <c r="C311" s="125" t="s">
        <v>729</v>
      </c>
      <c r="D311" s="125" t="s">
        <v>444</v>
      </c>
      <c r="E311" s="125" t="s">
        <v>80</v>
      </c>
      <c r="F311" s="125" t="s">
        <v>764</v>
      </c>
      <c r="G311" s="133">
        <v>1570501342480</v>
      </c>
      <c r="H311" s="126">
        <v>40065</v>
      </c>
      <c r="I311" s="125" t="s">
        <v>1410</v>
      </c>
      <c r="J311" s="125" t="s">
        <v>1377</v>
      </c>
    </row>
    <row r="312" spans="1:10" ht="24">
      <c r="A312">
        <v>311</v>
      </c>
      <c r="B312" s="130">
        <v>3172</v>
      </c>
      <c r="C312" s="127" t="s">
        <v>730</v>
      </c>
      <c r="D312" s="127" t="s">
        <v>449</v>
      </c>
      <c r="E312" s="127" t="s">
        <v>85</v>
      </c>
      <c r="F312" s="127" t="s">
        <v>763</v>
      </c>
      <c r="G312" s="133">
        <v>1570501342846</v>
      </c>
      <c r="H312" s="128">
        <v>40092</v>
      </c>
      <c r="I312" s="127" t="s">
        <v>1410</v>
      </c>
      <c r="J312" s="127" t="s">
        <v>1376</v>
      </c>
    </row>
    <row r="313" spans="1:10" ht="24">
      <c r="A313">
        <v>312</v>
      </c>
      <c r="B313" s="130">
        <v>3174</v>
      </c>
      <c r="C313" s="125" t="s">
        <v>730</v>
      </c>
      <c r="D313" s="125" t="s">
        <v>434</v>
      </c>
      <c r="E313" s="125" t="s">
        <v>70</v>
      </c>
      <c r="F313" s="125" t="s">
        <v>763</v>
      </c>
      <c r="G313" s="133">
        <v>1648900123923</v>
      </c>
      <c r="H313" s="126">
        <v>40071</v>
      </c>
      <c r="I313" s="125" t="s">
        <v>1410</v>
      </c>
      <c r="J313" s="125" t="s">
        <v>1377</v>
      </c>
    </row>
    <row r="314" spans="1:10" ht="24">
      <c r="A314">
        <v>313</v>
      </c>
      <c r="B314" s="130">
        <v>3175</v>
      </c>
      <c r="C314" s="127" t="s">
        <v>730</v>
      </c>
      <c r="D314" s="127" t="s">
        <v>1032</v>
      </c>
      <c r="E314" s="127" t="s">
        <v>108</v>
      </c>
      <c r="F314" s="127" t="s">
        <v>763</v>
      </c>
      <c r="G314" s="133">
        <v>1909803474243</v>
      </c>
      <c r="H314" s="128">
        <v>40083</v>
      </c>
      <c r="I314" s="127" t="s">
        <v>1410</v>
      </c>
      <c r="J314" s="127" t="s">
        <v>1376</v>
      </c>
    </row>
    <row r="315" spans="1:10" ht="24">
      <c r="A315">
        <v>314</v>
      </c>
      <c r="B315" s="130">
        <v>3176</v>
      </c>
      <c r="C315" s="125" t="s">
        <v>729</v>
      </c>
      <c r="D315" s="125" t="s">
        <v>445</v>
      </c>
      <c r="E315" s="125" t="s">
        <v>81</v>
      </c>
      <c r="F315" s="125" t="s">
        <v>764</v>
      </c>
      <c r="G315" s="133">
        <v>1570501343354</v>
      </c>
      <c r="H315" s="126">
        <v>40120</v>
      </c>
      <c r="I315" s="125" t="s">
        <v>1410</v>
      </c>
      <c r="J315" s="125" t="s">
        <v>1377</v>
      </c>
    </row>
    <row r="316" spans="1:10" ht="24">
      <c r="A316">
        <v>315</v>
      </c>
      <c r="B316" s="130">
        <v>3179</v>
      </c>
      <c r="C316" s="127" t="s">
        <v>730</v>
      </c>
      <c r="D316" s="127" t="s">
        <v>450</v>
      </c>
      <c r="E316" s="127" t="s">
        <v>32</v>
      </c>
      <c r="F316" s="127" t="s">
        <v>763</v>
      </c>
      <c r="G316" s="133">
        <v>1570501346001</v>
      </c>
      <c r="H316" s="128">
        <v>40309</v>
      </c>
      <c r="I316" s="127" t="s">
        <v>1410</v>
      </c>
      <c r="J316" s="127" t="s">
        <v>1377</v>
      </c>
    </row>
    <row r="317" spans="1:10" ht="24">
      <c r="A317">
        <v>316</v>
      </c>
      <c r="B317" s="130">
        <v>3180</v>
      </c>
      <c r="C317" s="125" t="s">
        <v>730</v>
      </c>
      <c r="D317" s="125" t="s">
        <v>461</v>
      </c>
      <c r="E317" s="125" t="s">
        <v>96</v>
      </c>
      <c r="F317" s="125" t="s">
        <v>763</v>
      </c>
      <c r="G317" s="133">
        <v>1570501345471</v>
      </c>
      <c r="H317" s="161">
        <v>40265</v>
      </c>
      <c r="I317" s="125" t="s">
        <v>1410</v>
      </c>
      <c r="J317" s="125" t="s">
        <v>1376</v>
      </c>
    </row>
    <row r="318" spans="1:10" ht="24">
      <c r="A318">
        <v>317</v>
      </c>
      <c r="B318" s="130">
        <v>3182</v>
      </c>
      <c r="C318" s="127" t="s">
        <v>729</v>
      </c>
      <c r="D318" s="127" t="s">
        <v>369</v>
      </c>
      <c r="E318" s="127" t="s">
        <v>0</v>
      </c>
      <c r="F318" s="127" t="s">
        <v>764</v>
      </c>
      <c r="G318" s="133">
        <v>1840701118581</v>
      </c>
      <c r="H318" s="128">
        <v>39968</v>
      </c>
      <c r="I318" s="127" t="s">
        <v>1414</v>
      </c>
      <c r="J318" s="127" t="s">
        <v>1377</v>
      </c>
    </row>
    <row r="319" spans="1:10" ht="24">
      <c r="A319">
        <v>318</v>
      </c>
      <c r="B319" s="130">
        <v>3183</v>
      </c>
      <c r="C319" s="125" t="s">
        <v>730</v>
      </c>
      <c r="D319" s="125" t="s">
        <v>781</v>
      </c>
      <c r="E319" s="125" t="s">
        <v>360</v>
      </c>
      <c r="F319" s="125" t="s">
        <v>763</v>
      </c>
      <c r="G319" s="133">
        <v>1110301467363</v>
      </c>
      <c r="H319" s="126">
        <v>39457</v>
      </c>
      <c r="I319" s="125" t="s">
        <v>1391</v>
      </c>
      <c r="J319" s="125" t="s">
        <v>1376</v>
      </c>
    </row>
    <row r="320" spans="1:10" ht="24">
      <c r="A320">
        <v>319</v>
      </c>
      <c r="B320" s="130">
        <v>3184</v>
      </c>
      <c r="C320" s="127" t="s">
        <v>729</v>
      </c>
      <c r="D320" s="127" t="s">
        <v>1436</v>
      </c>
      <c r="E320" s="127" t="s">
        <v>43</v>
      </c>
      <c r="F320" s="127" t="s">
        <v>764</v>
      </c>
      <c r="G320" s="133">
        <v>1570501346531</v>
      </c>
      <c r="H320" s="128">
        <v>40358</v>
      </c>
      <c r="I320" s="127" t="s">
        <v>1414</v>
      </c>
      <c r="J320" s="127" t="s">
        <v>1376</v>
      </c>
    </row>
    <row r="321" spans="1:10" ht="24">
      <c r="A321">
        <v>320</v>
      </c>
      <c r="B321" s="130">
        <v>3185</v>
      </c>
      <c r="C321" s="125" t="s">
        <v>729</v>
      </c>
      <c r="D321" s="125" t="s">
        <v>1437</v>
      </c>
      <c r="E321" s="125" t="s">
        <v>44</v>
      </c>
      <c r="F321" s="125" t="s">
        <v>764</v>
      </c>
      <c r="G321" s="133">
        <v>1102900234066</v>
      </c>
      <c r="H321" s="126">
        <v>40427</v>
      </c>
      <c r="I321" s="125" t="s">
        <v>1414</v>
      </c>
      <c r="J321" s="125" t="s">
        <v>1376</v>
      </c>
    </row>
    <row r="322" spans="1:10" ht="24">
      <c r="A322">
        <v>321</v>
      </c>
      <c r="B322" s="130">
        <v>3186</v>
      </c>
      <c r="C322" s="127" t="s">
        <v>729</v>
      </c>
      <c r="D322" s="127" t="s">
        <v>672</v>
      </c>
      <c r="E322" s="127" t="s">
        <v>310</v>
      </c>
      <c r="F322" s="127" t="s">
        <v>764</v>
      </c>
      <c r="G322" s="133">
        <v>1570501312742</v>
      </c>
      <c r="H322" s="128">
        <v>38149</v>
      </c>
      <c r="I322" s="127" t="s">
        <v>1378</v>
      </c>
      <c r="J322" s="127" t="s">
        <v>1376</v>
      </c>
    </row>
    <row r="323" spans="1:10" ht="24">
      <c r="A323">
        <v>322</v>
      </c>
      <c r="B323" s="130">
        <v>3189</v>
      </c>
      <c r="C323" s="125" t="s">
        <v>729</v>
      </c>
      <c r="D323" s="125" t="s">
        <v>1438</v>
      </c>
      <c r="E323" s="125" t="s">
        <v>270</v>
      </c>
      <c r="F323" s="125" t="s">
        <v>764</v>
      </c>
      <c r="G323" s="133">
        <v>1529902281706</v>
      </c>
      <c r="H323" s="126">
        <v>38751</v>
      </c>
      <c r="I323" s="125" t="s">
        <v>1380</v>
      </c>
      <c r="J323" s="125" t="s">
        <v>1376</v>
      </c>
    </row>
    <row r="324" spans="1:10" ht="24">
      <c r="A324">
        <v>323</v>
      </c>
      <c r="B324" s="130">
        <v>3192</v>
      </c>
      <c r="C324" s="127" t="s">
        <v>730</v>
      </c>
      <c r="D324" s="127" t="s">
        <v>530</v>
      </c>
      <c r="E324" s="127" t="s">
        <v>138</v>
      </c>
      <c r="F324" s="127" t="s">
        <v>763</v>
      </c>
      <c r="G324" s="133">
        <v>1570501330449</v>
      </c>
      <c r="H324" s="128">
        <v>39257</v>
      </c>
      <c r="I324" s="127" t="s">
        <v>1407</v>
      </c>
      <c r="J324" s="127" t="s">
        <v>1376</v>
      </c>
    </row>
    <row r="325" spans="1:10" ht="24">
      <c r="A325">
        <v>324</v>
      </c>
      <c r="B325" s="130">
        <v>3194</v>
      </c>
      <c r="C325" s="125" t="s">
        <v>730</v>
      </c>
      <c r="D325" s="125" t="s">
        <v>725</v>
      </c>
      <c r="E325" s="125" t="s">
        <v>363</v>
      </c>
      <c r="F325" s="125" t="s">
        <v>763</v>
      </c>
      <c r="G325" s="133">
        <v>1417900005956</v>
      </c>
      <c r="H325" s="126">
        <v>37946</v>
      </c>
      <c r="I325" s="125" t="s">
        <v>1375</v>
      </c>
      <c r="J325" s="125" t="s">
        <v>1376</v>
      </c>
    </row>
    <row r="326" spans="1:10" ht="24">
      <c r="A326">
        <v>325</v>
      </c>
      <c r="B326" s="130">
        <v>3196</v>
      </c>
      <c r="C326" s="127" t="s">
        <v>729</v>
      </c>
      <c r="D326" s="127" t="s">
        <v>1439</v>
      </c>
      <c r="E326" s="127" t="s">
        <v>788</v>
      </c>
      <c r="F326" s="127" t="s">
        <v>764</v>
      </c>
      <c r="G326" s="133">
        <v>1539901110576</v>
      </c>
      <c r="H326" s="128">
        <v>40683</v>
      </c>
      <c r="I326" s="127" t="s">
        <v>1440</v>
      </c>
      <c r="J326" s="127" t="s">
        <v>1377</v>
      </c>
    </row>
    <row r="327" spans="1:10" ht="24">
      <c r="A327">
        <v>326</v>
      </c>
      <c r="B327" s="130">
        <v>3197</v>
      </c>
      <c r="C327" s="125" t="s">
        <v>729</v>
      </c>
      <c r="D327" s="125" t="s">
        <v>1441</v>
      </c>
      <c r="E327" s="125" t="s">
        <v>802</v>
      </c>
      <c r="F327" s="125" t="s">
        <v>764</v>
      </c>
      <c r="G327" s="133">
        <v>1570501352574</v>
      </c>
      <c r="H327" s="126">
        <v>40797</v>
      </c>
      <c r="I327" s="125" t="s">
        <v>1440</v>
      </c>
      <c r="J327" s="125" t="s">
        <v>1377</v>
      </c>
    </row>
    <row r="328" spans="1:10" ht="24">
      <c r="A328">
        <v>327</v>
      </c>
      <c r="B328" s="130">
        <v>3198</v>
      </c>
      <c r="C328" s="127" t="s">
        <v>729</v>
      </c>
      <c r="D328" s="127" t="s">
        <v>1442</v>
      </c>
      <c r="E328" s="127" t="s">
        <v>803</v>
      </c>
      <c r="F328" s="127" t="s">
        <v>764</v>
      </c>
      <c r="G328" s="133">
        <v>1570501352710</v>
      </c>
      <c r="H328" s="128">
        <v>40804</v>
      </c>
      <c r="I328" s="127" t="s">
        <v>1440</v>
      </c>
      <c r="J328" s="127" t="s">
        <v>1376</v>
      </c>
    </row>
    <row r="329" spans="1:10" ht="24">
      <c r="A329">
        <v>328</v>
      </c>
      <c r="B329" s="130">
        <v>3200</v>
      </c>
      <c r="C329" s="125" t="s">
        <v>729</v>
      </c>
      <c r="D329" s="125" t="s">
        <v>1443</v>
      </c>
      <c r="E329" s="125" t="s">
        <v>804</v>
      </c>
      <c r="F329" s="125" t="s">
        <v>764</v>
      </c>
      <c r="G329" s="133">
        <v>1779900479582</v>
      </c>
      <c r="H329" s="126">
        <v>41007</v>
      </c>
      <c r="I329" s="125" t="s">
        <v>1440</v>
      </c>
      <c r="J329" s="125" t="s">
        <v>1376</v>
      </c>
    </row>
    <row r="330" spans="1:10" ht="24">
      <c r="A330">
        <v>329</v>
      </c>
      <c r="B330" s="130">
        <v>3201</v>
      </c>
      <c r="C330" s="127" t="s">
        <v>729</v>
      </c>
      <c r="D330" s="127" t="s">
        <v>1444</v>
      </c>
      <c r="E330" s="127" t="s">
        <v>805</v>
      </c>
      <c r="F330" s="127" t="s">
        <v>764</v>
      </c>
      <c r="G330" s="133">
        <v>1570501355298</v>
      </c>
      <c r="H330" s="128">
        <v>40974</v>
      </c>
      <c r="I330" s="127" t="s">
        <v>1440</v>
      </c>
      <c r="J330" s="127" t="s">
        <v>1377</v>
      </c>
    </row>
    <row r="331" spans="1:10" ht="24">
      <c r="A331">
        <v>330</v>
      </c>
      <c r="B331" s="130">
        <v>3203</v>
      </c>
      <c r="C331" s="125" t="s">
        <v>729</v>
      </c>
      <c r="D331" s="125" t="s">
        <v>1445</v>
      </c>
      <c r="E331" s="125" t="s">
        <v>790</v>
      </c>
      <c r="F331" s="125" t="s">
        <v>764</v>
      </c>
      <c r="G331" s="133">
        <v>1429900766312</v>
      </c>
      <c r="H331" s="126">
        <v>40732</v>
      </c>
      <c r="I331" s="125" t="s">
        <v>1440</v>
      </c>
      <c r="J331" s="125" t="s">
        <v>1376</v>
      </c>
    </row>
    <row r="332" spans="1:10" ht="24">
      <c r="A332">
        <v>331</v>
      </c>
      <c r="B332" s="130">
        <v>3204</v>
      </c>
      <c r="C332" s="127" t="s">
        <v>729</v>
      </c>
      <c r="D332" s="127" t="s">
        <v>1446</v>
      </c>
      <c r="E332" s="127" t="s">
        <v>1039</v>
      </c>
      <c r="F332" s="127" t="s">
        <v>764</v>
      </c>
      <c r="G332" s="133">
        <v>1570501354771</v>
      </c>
      <c r="H332" s="128">
        <v>40924</v>
      </c>
      <c r="I332" s="127" t="s">
        <v>1440</v>
      </c>
      <c r="J332" s="127" t="s">
        <v>1377</v>
      </c>
    </row>
    <row r="333" spans="1:10" ht="24">
      <c r="A333">
        <v>332</v>
      </c>
      <c r="B333" s="130">
        <v>3205</v>
      </c>
      <c r="C333" s="125" t="s">
        <v>729</v>
      </c>
      <c r="D333" s="125" t="s">
        <v>1447</v>
      </c>
      <c r="E333" s="125" t="s">
        <v>791</v>
      </c>
      <c r="F333" s="125" t="s">
        <v>764</v>
      </c>
      <c r="G333" s="133">
        <v>1570501352060</v>
      </c>
      <c r="H333" s="126">
        <v>40753</v>
      </c>
      <c r="I333" s="125" t="s">
        <v>1440</v>
      </c>
      <c r="J333" s="125" t="s">
        <v>1376</v>
      </c>
    </row>
    <row r="334" spans="1:10" ht="24">
      <c r="A334">
        <v>333</v>
      </c>
      <c r="B334" s="130">
        <v>3206</v>
      </c>
      <c r="C334" s="127" t="s">
        <v>729</v>
      </c>
      <c r="D334" s="127" t="s">
        <v>1448</v>
      </c>
      <c r="E334" s="127" t="s">
        <v>806</v>
      </c>
      <c r="F334" s="127" t="s">
        <v>764</v>
      </c>
      <c r="G334" s="133">
        <v>1579901511317</v>
      </c>
      <c r="H334" s="128">
        <v>40947</v>
      </c>
      <c r="I334" s="127" t="s">
        <v>1440</v>
      </c>
      <c r="J334" s="127" t="s">
        <v>1377</v>
      </c>
    </row>
    <row r="335" spans="1:10" ht="24">
      <c r="A335">
        <v>334</v>
      </c>
      <c r="B335" s="130">
        <v>3207</v>
      </c>
      <c r="C335" s="125" t="s">
        <v>729</v>
      </c>
      <c r="D335" s="125" t="s">
        <v>1449</v>
      </c>
      <c r="E335" s="125" t="s">
        <v>792</v>
      </c>
      <c r="F335" s="125" t="s">
        <v>764</v>
      </c>
      <c r="G335" s="133">
        <v>1579901467181</v>
      </c>
      <c r="H335" s="126">
        <v>40698</v>
      </c>
      <c r="I335" s="125" t="s">
        <v>1440</v>
      </c>
      <c r="J335" s="125" t="s">
        <v>1376</v>
      </c>
    </row>
    <row r="336" spans="1:10" ht="24">
      <c r="A336">
        <v>335</v>
      </c>
      <c r="B336" s="130">
        <v>3209</v>
      </c>
      <c r="C336" s="127" t="s">
        <v>730</v>
      </c>
      <c r="D336" s="127" t="s">
        <v>1450</v>
      </c>
      <c r="E336" s="127" t="s">
        <v>795</v>
      </c>
      <c r="F336" s="127" t="s">
        <v>763</v>
      </c>
      <c r="G336" s="133">
        <v>1570501352370</v>
      </c>
      <c r="H336" s="128">
        <v>40782</v>
      </c>
      <c r="I336" s="127" t="s">
        <v>1440</v>
      </c>
      <c r="J336" s="127" t="s">
        <v>1376</v>
      </c>
    </row>
    <row r="337" spans="1:10" ht="24">
      <c r="A337">
        <v>336</v>
      </c>
      <c r="B337" s="130">
        <v>3211</v>
      </c>
      <c r="C337" s="125" t="s">
        <v>730</v>
      </c>
      <c r="D337" s="125" t="s">
        <v>1451</v>
      </c>
      <c r="E337" s="125" t="s">
        <v>796</v>
      </c>
      <c r="F337" s="125" t="s">
        <v>763</v>
      </c>
      <c r="G337" s="133">
        <v>1570501351322</v>
      </c>
      <c r="H337" s="126">
        <v>40685</v>
      </c>
      <c r="I337" s="125" t="s">
        <v>1440</v>
      </c>
      <c r="J337" s="125" t="s">
        <v>1377</v>
      </c>
    </row>
    <row r="338" spans="1:10" ht="24">
      <c r="A338">
        <v>337</v>
      </c>
      <c r="B338" s="130">
        <v>3213</v>
      </c>
      <c r="C338" s="127" t="s">
        <v>730</v>
      </c>
      <c r="D338" s="127" t="s">
        <v>1452</v>
      </c>
      <c r="E338" s="127" t="s">
        <v>797</v>
      </c>
      <c r="F338" s="127" t="s">
        <v>763</v>
      </c>
      <c r="G338" s="133">
        <v>1570501352035</v>
      </c>
      <c r="H338" s="128">
        <v>40753</v>
      </c>
      <c r="I338" s="127" t="s">
        <v>1440</v>
      </c>
      <c r="J338" s="127" t="s">
        <v>1377</v>
      </c>
    </row>
    <row r="339" spans="1:10" ht="24">
      <c r="A339">
        <v>338</v>
      </c>
      <c r="B339" s="130">
        <v>3214</v>
      </c>
      <c r="C339" s="125" t="s">
        <v>730</v>
      </c>
      <c r="D339" s="125" t="s">
        <v>1453</v>
      </c>
      <c r="E339" s="125" t="s">
        <v>811</v>
      </c>
      <c r="F339" s="125" t="s">
        <v>763</v>
      </c>
      <c r="G339" s="133">
        <v>1749400140489</v>
      </c>
      <c r="H339" s="126">
        <v>40892</v>
      </c>
      <c r="I339" s="125" t="s">
        <v>1440</v>
      </c>
      <c r="J339" s="125" t="s">
        <v>1376</v>
      </c>
    </row>
    <row r="340" spans="1:10" ht="24">
      <c r="A340">
        <v>339</v>
      </c>
      <c r="B340" s="130">
        <v>3216</v>
      </c>
      <c r="C340" s="127" t="s">
        <v>730</v>
      </c>
      <c r="D340" s="127" t="s">
        <v>1454</v>
      </c>
      <c r="E340" s="127" t="s">
        <v>10</v>
      </c>
      <c r="F340" s="127" t="s">
        <v>763</v>
      </c>
      <c r="G340" s="133">
        <v>1570501353635</v>
      </c>
      <c r="H340" s="128">
        <v>40857</v>
      </c>
      <c r="I340" s="127" t="s">
        <v>1440</v>
      </c>
      <c r="J340" s="127" t="s">
        <v>1377</v>
      </c>
    </row>
    <row r="341" spans="1:10" ht="24">
      <c r="A341">
        <v>340</v>
      </c>
      <c r="B341" s="130">
        <v>3219</v>
      </c>
      <c r="C341" s="125" t="s">
        <v>730</v>
      </c>
      <c r="D341" s="125" t="s">
        <v>1455</v>
      </c>
      <c r="E341" s="125" t="s">
        <v>812</v>
      </c>
      <c r="F341" s="125" t="s">
        <v>763</v>
      </c>
      <c r="G341" s="133">
        <v>1579901520448</v>
      </c>
      <c r="H341" s="126">
        <v>41002</v>
      </c>
      <c r="I341" s="125" t="s">
        <v>1440</v>
      </c>
      <c r="J341" s="125" t="s">
        <v>1376</v>
      </c>
    </row>
    <row r="342" spans="1:10" ht="24">
      <c r="A342">
        <v>341</v>
      </c>
      <c r="B342" s="130">
        <v>3221</v>
      </c>
      <c r="C342" s="125" t="s">
        <v>730</v>
      </c>
      <c r="D342" s="125" t="s">
        <v>1456</v>
      </c>
      <c r="E342" s="125" t="s">
        <v>798</v>
      </c>
      <c r="F342" s="125" t="s">
        <v>763</v>
      </c>
      <c r="G342" s="133">
        <v>1570501352281</v>
      </c>
      <c r="H342" s="126">
        <v>40773</v>
      </c>
      <c r="I342" s="125" t="s">
        <v>1440</v>
      </c>
      <c r="J342" s="125" t="s">
        <v>1376</v>
      </c>
    </row>
    <row r="343" spans="1:10" ht="24">
      <c r="A343">
        <v>342</v>
      </c>
      <c r="B343" s="130">
        <v>3222</v>
      </c>
      <c r="C343" s="127" t="s">
        <v>730</v>
      </c>
      <c r="D343" s="127" t="s">
        <v>1457</v>
      </c>
      <c r="E343" s="127" t="s">
        <v>813</v>
      </c>
      <c r="F343" s="127" t="s">
        <v>763</v>
      </c>
      <c r="G343" s="133">
        <v>1509966894784</v>
      </c>
      <c r="H343" s="128">
        <v>40964</v>
      </c>
      <c r="I343" s="127" t="s">
        <v>1440</v>
      </c>
      <c r="J343" s="127" t="s">
        <v>1376</v>
      </c>
    </row>
    <row r="344" spans="1:10" ht="24">
      <c r="A344">
        <v>343</v>
      </c>
      <c r="B344" s="130">
        <v>3223</v>
      </c>
      <c r="C344" s="125" t="s">
        <v>729</v>
      </c>
      <c r="D344" s="125" t="s">
        <v>488</v>
      </c>
      <c r="E344" s="125" t="s">
        <v>748</v>
      </c>
      <c r="F344" s="125" t="s">
        <v>764</v>
      </c>
      <c r="G344" s="133">
        <v>1570501338636</v>
      </c>
      <c r="H344" s="126">
        <v>39762</v>
      </c>
      <c r="I344" s="125" t="s">
        <v>1407</v>
      </c>
      <c r="J344" s="125" t="s">
        <v>1377</v>
      </c>
    </row>
    <row r="345" spans="1:10" ht="24">
      <c r="A345">
        <v>344</v>
      </c>
      <c r="B345" s="130">
        <v>3225</v>
      </c>
      <c r="C345" s="127" t="s">
        <v>730</v>
      </c>
      <c r="D345" s="127" t="s">
        <v>501</v>
      </c>
      <c r="E345" s="127" t="s">
        <v>758</v>
      </c>
      <c r="F345" s="127" t="s">
        <v>763</v>
      </c>
      <c r="G345" s="133">
        <v>1570501337940</v>
      </c>
      <c r="H345" s="128">
        <v>39723</v>
      </c>
      <c r="I345" s="127" t="s">
        <v>1407</v>
      </c>
      <c r="J345" s="127" t="s">
        <v>1377</v>
      </c>
    </row>
    <row r="346" spans="1:10" ht="24">
      <c r="A346">
        <v>345</v>
      </c>
      <c r="B346" s="130">
        <v>3226</v>
      </c>
      <c r="C346" s="125" t="s">
        <v>730</v>
      </c>
      <c r="D346" s="125" t="s">
        <v>502</v>
      </c>
      <c r="E346" s="125" t="s">
        <v>109</v>
      </c>
      <c r="F346" s="125" t="s">
        <v>763</v>
      </c>
      <c r="G346" s="133">
        <v>1103200173715</v>
      </c>
      <c r="H346" s="126">
        <v>39887</v>
      </c>
      <c r="I346" s="125" t="s">
        <v>1407</v>
      </c>
      <c r="J346" s="125" t="s">
        <v>1377</v>
      </c>
    </row>
    <row r="347" spans="1:10" ht="24">
      <c r="A347">
        <v>346</v>
      </c>
      <c r="B347" s="130">
        <v>3227</v>
      </c>
      <c r="C347" s="127" t="s">
        <v>730</v>
      </c>
      <c r="D347" s="127" t="s">
        <v>531</v>
      </c>
      <c r="E347" s="127" t="s">
        <v>139</v>
      </c>
      <c r="F347" s="127" t="s">
        <v>763</v>
      </c>
      <c r="G347" s="133">
        <v>1570501340037</v>
      </c>
      <c r="H347" s="128">
        <v>39864</v>
      </c>
      <c r="I347" s="127" t="s">
        <v>1407</v>
      </c>
      <c r="J347" s="127" t="s">
        <v>1376</v>
      </c>
    </row>
    <row r="348" spans="1:10" ht="24">
      <c r="A348">
        <v>347</v>
      </c>
      <c r="B348" s="130">
        <v>3228</v>
      </c>
      <c r="C348" s="125" t="s">
        <v>729</v>
      </c>
      <c r="D348" s="125" t="s">
        <v>489</v>
      </c>
      <c r="E348" s="125" t="s">
        <v>749</v>
      </c>
      <c r="F348" s="125" t="s">
        <v>764</v>
      </c>
      <c r="G348" s="133">
        <v>1579901312900</v>
      </c>
      <c r="H348" s="126">
        <v>39725</v>
      </c>
      <c r="I348" s="125" t="s">
        <v>1407</v>
      </c>
      <c r="J348" s="125" t="s">
        <v>1377</v>
      </c>
    </row>
    <row r="349" spans="1:10" ht="24">
      <c r="A349">
        <v>348</v>
      </c>
      <c r="B349" s="130">
        <v>3229</v>
      </c>
      <c r="C349" s="127" t="s">
        <v>729</v>
      </c>
      <c r="D349" s="127" t="s">
        <v>515</v>
      </c>
      <c r="E349" s="127" t="s">
        <v>125</v>
      </c>
      <c r="F349" s="127" t="s">
        <v>764</v>
      </c>
      <c r="G349" s="133">
        <v>1579901309101</v>
      </c>
      <c r="H349" s="128">
        <v>39701</v>
      </c>
      <c r="I349" s="127" t="s">
        <v>1407</v>
      </c>
      <c r="J349" s="127" t="s">
        <v>1376</v>
      </c>
    </row>
    <row r="350" spans="1:10" ht="24">
      <c r="A350">
        <v>349</v>
      </c>
      <c r="B350" s="130">
        <v>3235</v>
      </c>
      <c r="C350" s="125" t="s">
        <v>729</v>
      </c>
      <c r="D350" s="125" t="s">
        <v>426</v>
      </c>
      <c r="E350" s="125" t="s">
        <v>62</v>
      </c>
      <c r="F350" s="125" t="s">
        <v>764</v>
      </c>
      <c r="G350" s="133">
        <v>1579901349366</v>
      </c>
      <c r="H350" s="126">
        <v>40328</v>
      </c>
      <c r="I350" s="125" t="s">
        <v>1410</v>
      </c>
      <c r="J350" s="125" t="s">
        <v>1377</v>
      </c>
    </row>
    <row r="351" spans="1:10" ht="24">
      <c r="A351">
        <v>350</v>
      </c>
      <c r="B351" s="130">
        <v>3236</v>
      </c>
      <c r="C351" s="127" t="s">
        <v>730</v>
      </c>
      <c r="D351" s="127" t="s">
        <v>435</v>
      </c>
      <c r="E351" s="127" t="s">
        <v>71</v>
      </c>
      <c r="F351" s="127" t="s">
        <v>763</v>
      </c>
      <c r="G351" s="133">
        <v>1560101671303</v>
      </c>
      <c r="H351" s="128">
        <v>40051</v>
      </c>
      <c r="I351" s="127" t="s">
        <v>1410</v>
      </c>
      <c r="J351" s="127" t="s">
        <v>1377</v>
      </c>
    </row>
    <row r="352" spans="1:10" ht="24">
      <c r="A352">
        <v>351</v>
      </c>
      <c r="B352" s="130">
        <v>3237</v>
      </c>
      <c r="C352" s="125" t="s">
        <v>729</v>
      </c>
      <c r="D352" s="125" t="s">
        <v>455</v>
      </c>
      <c r="E352" s="125" t="s">
        <v>91</v>
      </c>
      <c r="F352" s="125" t="s">
        <v>764</v>
      </c>
      <c r="G352" s="133">
        <v>1570501342340</v>
      </c>
      <c r="H352" s="126">
        <v>40058</v>
      </c>
      <c r="I352" s="125" t="s">
        <v>1410</v>
      </c>
      <c r="J352" s="125" t="s">
        <v>1376</v>
      </c>
    </row>
    <row r="353" spans="1:10" ht="24">
      <c r="A353">
        <v>352</v>
      </c>
      <c r="B353" s="130">
        <v>3238</v>
      </c>
      <c r="C353" s="127" t="s">
        <v>729</v>
      </c>
      <c r="D353" s="127" t="s">
        <v>469</v>
      </c>
      <c r="E353" s="127" t="s">
        <v>103</v>
      </c>
      <c r="F353" s="127" t="s">
        <v>764</v>
      </c>
      <c r="G353" s="133">
        <v>1570501343451</v>
      </c>
      <c r="H353" s="128">
        <v>40125</v>
      </c>
      <c r="I353" s="127" t="s">
        <v>1410</v>
      </c>
      <c r="J353" s="127" t="s">
        <v>1376</v>
      </c>
    </row>
    <row r="354" spans="1:10" ht="24">
      <c r="A354">
        <v>353</v>
      </c>
      <c r="B354" s="130">
        <v>3239</v>
      </c>
      <c r="C354" s="125" t="s">
        <v>730</v>
      </c>
      <c r="D354" s="125" t="s">
        <v>462</v>
      </c>
      <c r="E354" s="125" t="s">
        <v>97</v>
      </c>
      <c r="F354" s="125" t="s">
        <v>763</v>
      </c>
      <c r="G354" s="133">
        <v>1579901410758</v>
      </c>
      <c r="H354" s="126">
        <v>40354</v>
      </c>
      <c r="I354" s="125" t="s">
        <v>1410</v>
      </c>
      <c r="J354" s="125" t="s">
        <v>1376</v>
      </c>
    </row>
    <row r="355" spans="1:10" ht="24">
      <c r="A355">
        <v>354</v>
      </c>
      <c r="B355" s="130">
        <v>3241</v>
      </c>
      <c r="C355" s="127" t="s">
        <v>729</v>
      </c>
      <c r="D355" s="127" t="s">
        <v>1458</v>
      </c>
      <c r="E355" s="127" t="s">
        <v>46</v>
      </c>
      <c r="F355" s="127" t="s">
        <v>764</v>
      </c>
      <c r="G355" s="133">
        <v>1579901425666</v>
      </c>
      <c r="H355" s="128">
        <v>40443</v>
      </c>
      <c r="I355" s="127" t="s">
        <v>1414</v>
      </c>
      <c r="J355" s="127" t="s">
        <v>1376</v>
      </c>
    </row>
    <row r="356" spans="1:10" ht="24">
      <c r="A356">
        <v>355</v>
      </c>
      <c r="B356" s="130">
        <v>3242</v>
      </c>
      <c r="C356" s="125" t="s">
        <v>729</v>
      </c>
      <c r="D356" s="125" t="s">
        <v>1459</v>
      </c>
      <c r="E356" s="125" t="s">
        <v>47</v>
      </c>
      <c r="F356" s="125" t="s">
        <v>764</v>
      </c>
      <c r="G356" s="133">
        <v>1570501347155</v>
      </c>
      <c r="H356" s="161">
        <v>40400</v>
      </c>
      <c r="I356" s="125" t="s">
        <v>1414</v>
      </c>
      <c r="J356" s="125" t="s">
        <v>1376</v>
      </c>
    </row>
    <row r="357" spans="1:10" ht="24">
      <c r="A357">
        <v>356</v>
      </c>
      <c r="B357" s="130">
        <v>3244</v>
      </c>
      <c r="C357" s="127" t="s">
        <v>729</v>
      </c>
      <c r="D357" s="127" t="s">
        <v>1460</v>
      </c>
      <c r="E357" s="127" t="s">
        <v>48</v>
      </c>
      <c r="F357" s="127" t="s">
        <v>764</v>
      </c>
      <c r="G357" s="133">
        <v>1579901430465</v>
      </c>
      <c r="H357" s="161">
        <v>40471</v>
      </c>
      <c r="I357" s="127" t="s">
        <v>1414</v>
      </c>
      <c r="J357" s="127" t="s">
        <v>1376</v>
      </c>
    </row>
    <row r="358" spans="1:10" ht="24">
      <c r="A358">
        <v>357</v>
      </c>
      <c r="B358" s="130">
        <v>3245</v>
      </c>
      <c r="C358" s="125" t="s">
        <v>730</v>
      </c>
      <c r="D358" s="125" t="s">
        <v>1461</v>
      </c>
      <c r="E358" s="125" t="s">
        <v>49</v>
      </c>
      <c r="F358" s="125" t="s">
        <v>763</v>
      </c>
      <c r="G358" s="133">
        <v>1579901431747</v>
      </c>
      <c r="H358" s="126">
        <v>40477</v>
      </c>
      <c r="I358" s="125" t="s">
        <v>1414</v>
      </c>
      <c r="J358" s="125" t="s">
        <v>1376</v>
      </c>
    </row>
    <row r="359" spans="1:10" ht="24">
      <c r="A359">
        <v>358</v>
      </c>
      <c r="B359" s="130">
        <v>3247</v>
      </c>
      <c r="C359" s="127" t="s">
        <v>730</v>
      </c>
      <c r="D359" s="127" t="s">
        <v>1462</v>
      </c>
      <c r="E359" s="127" t="s">
        <v>55</v>
      </c>
      <c r="F359" s="127" t="s">
        <v>763</v>
      </c>
      <c r="G359" s="133">
        <v>1570501347058</v>
      </c>
      <c r="H359" s="128">
        <v>40385</v>
      </c>
      <c r="I359" s="127" t="s">
        <v>1414</v>
      </c>
      <c r="J359" s="127" t="s">
        <v>1376</v>
      </c>
    </row>
    <row r="360" spans="1:10" ht="24">
      <c r="A360">
        <v>359</v>
      </c>
      <c r="B360" s="130">
        <v>3248</v>
      </c>
      <c r="C360" s="125" t="s">
        <v>729</v>
      </c>
      <c r="D360" s="125" t="s">
        <v>1463</v>
      </c>
      <c r="E360" s="125" t="s">
        <v>13</v>
      </c>
      <c r="F360" s="125" t="s">
        <v>764</v>
      </c>
      <c r="G360" s="133">
        <v>1570501348682</v>
      </c>
      <c r="H360" s="126">
        <v>40494</v>
      </c>
      <c r="I360" s="125" t="s">
        <v>1414</v>
      </c>
      <c r="J360" s="125" t="s">
        <v>1377</v>
      </c>
    </row>
    <row r="361" spans="1:10" ht="24">
      <c r="A361">
        <v>360</v>
      </c>
      <c r="B361" s="130">
        <v>3250</v>
      </c>
      <c r="C361" s="127" t="s">
        <v>729</v>
      </c>
      <c r="D361" s="127" t="s">
        <v>1464</v>
      </c>
      <c r="E361" s="127" t="s">
        <v>14</v>
      </c>
      <c r="F361" s="127" t="s">
        <v>764</v>
      </c>
      <c r="G361" s="133">
        <v>570500000048</v>
      </c>
      <c r="H361" s="128">
        <v>40534</v>
      </c>
      <c r="I361" s="127" t="s">
        <v>1414</v>
      </c>
      <c r="J361" s="127" t="s">
        <v>1377</v>
      </c>
    </row>
    <row r="362" spans="1:10" ht="24">
      <c r="A362">
        <v>361</v>
      </c>
      <c r="B362" s="130">
        <v>3251</v>
      </c>
      <c r="C362" s="125" t="s">
        <v>729</v>
      </c>
      <c r="D362" s="125" t="s">
        <v>1465</v>
      </c>
      <c r="E362" s="125" t="s">
        <v>15</v>
      </c>
      <c r="F362" s="125" t="s">
        <v>764</v>
      </c>
      <c r="G362" s="133">
        <v>1839902166025</v>
      </c>
      <c r="H362" s="126">
        <v>40541</v>
      </c>
      <c r="I362" s="125" t="s">
        <v>1414</v>
      </c>
      <c r="J362" s="125" t="s">
        <v>1377</v>
      </c>
    </row>
    <row r="363" spans="1:10" ht="24">
      <c r="A363">
        <v>362</v>
      </c>
      <c r="B363" s="130">
        <v>3252</v>
      </c>
      <c r="C363" s="127" t="s">
        <v>729</v>
      </c>
      <c r="D363" s="127" t="s">
        <v>1466</v>
      </c>
      <c r="E363" s="127" t="s">
        <v>16</v>
      </c>
      <c r="F363" s="127" t="s">
        <v>764</v>
      </c>
      <c r="G363" s="133">
        <v>1101100303984</v>
      </c>
      <c r="H363" s="128">
        <v>40675</v>
      </c>
      <c r="I363" s="127" t="s">
        <v>1414</v>
      </c>
      <c r="J363" s="127" t="s">
        <v>1377</v>
      </c>
    </row>
    <row r="364" spans="1:10" ht="24">
      <c r="A364">
        <v>363</v>
      </c>
      <c r="B364" s="130">
        <v>3253</v>
      </c>
      <c r="C364" s="125" t="s">
        <v>730</v>
      </c>
      <c r="D364" s="125" t="s">
        <v>1467</v>
      </c>
      <c r="E364" s="125" t="s">
        <v>10</v>
      </c>
      <c r="F364" s="125" t="s">
        <v>763</v>
      </c>
      <c r="G364" s="133">
        <v>1570501349956</v>
      </c>
      <c r="H364" s="126">
        <v>40597</v>
      </c>
      <c r="I364" s="125" t="s">
        <v>1414</v>
      </c>
      <c r="J364" s="125" t="s">
        <v>1376</v>
      </c>
    </row>
    <row r="365" spans="1:10" ht="24">
      <c r="A365">
        <v>364</v>
      </c>
      <c r="B365" s="130">
        <v>3254</v>
      </c>
      <c r="C365" s="127" t="s">
        <v>729</v>
      </c>
      <c r="D365" s="127" t="s">
        <v>715</v>
      </c>
      <c r="E365" s="127" t="s">
        <v>354</v>
      </c>
      <c r="F365" s="127" t="s">
        <v>764</v>
      </c>
      <c r="G365" s="133">
        <v>1570501307528</v>
      </c>
      <c r="H365" s="128">
        <v>37829</v>
      </c>
      <c r="I365" s="127" t="s">
        <v>1375</v>
      </c>
      <c r="J365" s="127" t="s">
        <v>1376</v>
      </c>
    </row>
    <row r="366" spans="1:10" ht="24">
      <c r="A366">
        <v>365</v>
      </c>
      <c r="B366" s="130">
        <v>3255</v>
      </c>
      <c r="C366" s="125" t="s">
        <v>730</v>
      </c>
      <c r="D366" s="125" t="s">
        <v>635</v>
      </c>
      <c r="E366" s="125" t="s">
        <v>103</v>
      </c>
      <c r="F366" s="125" t="s">
        <v>763</v>
      </c>
      <c r="G366" s="133">
        <v>1570501311002</v>
      </c>
      <c r="H366" s="126">
        <v>38020</v>
      </c>
      <c r="I366" s="125" t="s">
        <v>1375</v>
      </c>
      <c r="J366" s="125" t="s">
        <v>1376</v>
      </c>
    </row>
    <row r="367" spans="1:10" ht="24">
      <c r="A367">
        <v>366</v>
      </c>
      <c r="B367" s="130">
        <v>3266</v>
      </c>
      <c r="C367" s="127" t="s">
        <v>729</v>
      </c>
      <c r="D367" s="127" t="s">
        <v>627</v>
      </c>
      <c r="E367" s="127" t="s">
        <v>235</v>
      </c>
      <c r="F367" s="127" t="s">
        <v>764</v>
      </c>
      <c r="G367" s="133">
        <v>1570501329238</v>
      </c>
      <c r="H367" s="128">
        <v>39161</v>
      </c>
      <c r="I367" s="127" t="s">
        <v>1384</v>
      </c>
      <c r="J367" s="127" t="s">
        <v>1376</v>
      </c>
    </row>
    <row r="368" spans="1:10" ht="24">
      <c r="A368">
        <v>367</v>
      </c>
      <c r="B368" s="130">
        <v>3267</v>
      </c>
      <c r="C368" s="125" t="s">
        <v>1320</v>
      </c>
      <c r="D368" s="125" t="s">
        <v>1022</v>
      </c>
      <c r="E368" s="125" t="s">
        <v>1021</v>
      </c>
      <c r="F368" s="125" t="s">
        <v>763</v>
      </c>
      <c r="G368" s="133">
        <v>1570501299029</v>
      </c>
      <c r="H368" s="126">
        <v>37355</v>
      </c>
      <c r="I368" s="125" t="s">
        <v>1378</v>
      </c>
      <c r="J368" s="125" t="s">
        <v>1377</v>
      </c>
    </row>
    <row r="369" spans="1:10" ht="24">
      <c r="A369">
        <v>368</v>
      </c>
      <c r="B369" s="130">
        <v>3273</v>
      </c>
      <c r="C369" s="127" t="s">
        <v>730</v>
      </c>
      <c r="D369" s="127" t="s">
        <v>635</v>
      </c>
      <c r="E369" s="127" t="s">
        <v>150</v>
      </c>
      <c r="F369" s="127" t="s">
        <v>763</v>
      </c>
      <c r="G369" s="133">
        <v>1570501328266</v>
      </c>
      <c r="H369" s="128">
        <v>39102</v>
      </c>
      <c r="I369" s="127" t="s">
        <v>1384</v>
      </c>
      <c r="J369" s="127" t="s">
        <v>1376</v>
      </c>
    </row>
    <row r="370" spans="1:10" ht="24">
      <c r="A370">
        <v>369</v>
      </c>
      <c r="B370" s="130">
        <v>3277</v>
      </c>
      <c r="C370" s="125" t="s">
        <v>729</v>
      </c>
      <c r="D370" s="125" t="s">
        <v>1468</v>
      </c>
      <c r="E370" s="125" t="s">
        <v>1028</v>
      </c>
      <c r="F370" s="125" t="s">
        <v>764</v>
      </c>
      <c r="G370" s="133">
        <v>1570501318686</v>
      </c>
      <c r="H370" s="126">
        <v>38423</v>
      </c>
      <c r="I370" s="125" t="s">
        <v>1380</v>
      </c>
      <c r="J370" s="125" t="s">
        <v>1377</v>
      </c>
    </row>
    <row r="371" spans="1:10" ht="24">
      <c r="A371">
        <v>370</v>
      </c>
      <c r="B371" s="130">
        <v>3282</v>
      </c>
      <c r="C371" s="127" t="s">
        <v>730</v>
      </c>
      <c r="D371" s="127" t="s">
        <v>449</v>
      </c>
      <c r="E371" s="127" t="s">
        <v>217</v>
      </c>
      <c r="F371" s="127" t="s">
        <v>763</v>
      </c>
      <c r="G371" s="133">
        <v>1509966528362</v>
      </c>
      <c r="H371" s="128">
        <v>38975</v>
      </c>
      <c r="I371" s="127" t="s">
        <v>1384</v>
      </c>
      <c r="J371" s="127" t="s">
        <v>1377</v>
      </c>
    </row>
    <row r="372" spans="1:10" ht="24">
      <c r="A372">
        <v>371</v>
      </c>
      <c r="B372" s="130">
        <v>3283</v>
      </c>
      <c r="C372" s="125" t="s">
        <v>729</v>
      </c>
      <c r="D372" s="125" t="s">
        <v>602</v>
      </c>
      <c r="E372" s="125" t="s">
        <v>211</v>
      </c>
      <c r="F372" s="125" t="s">
        <v>764</v>
      </c>
      <c r="G372" s="133">
        <v>1570501325984</v>
      </c>
      <c r="H372" s="126">
        <v>38951</v>
      </c>
      <c r="I372" s="125" t="s">
        <v>1384</v>
      </c>
      <c r="J372" s="125" t="s">
        <v>1377</v>
      </c>
    </row>
    <row r="373" spans="1:10" ht="24">
      <c r="A373">
        <v>372</v>
      </c>
      <c r="B373" s="130">
        <v>3284</v>
      </c>
      <c r="C373" s="127" t="s">
        <v>729</v>
      </c>
      <c r="D373" s="127" t="s">
        <v>603</v>
      </c>
      <c r="E373" s="127" t="s">
        <v>212</v>
      </c>
      <c r="F373" s="127" t="s">
        <v>764</v>
      </c>
      <c r="G373" s="133">
        <v>1570501325097</v>
      </c>
      <c r="H373" s="128">
        <v>38864</v>
      </c>
      <c r="I373" s="127" t="s">
        <v>1384</v>
      </c>
      <c r="J373" s="127" t="s">
        <v>1377</v>
      </c>
    </row>
    <row r="374" spans="1:10" ht="24">
      <c r="A374">
        <v>373</v>
      </c>
      <c r="B374" s="130">
        <v>3285</v>
      </c>
      <c r="C374" s="125" t="s">
        <v>730</v>
      </c>
      <c r="D374" s="125" t="s">
        <v>776</v>
      </c>
      <c r="E374" s="125" t="s">
        <v>772</v>
      </c>
      <c r="F374" s="125" t="s">
        <v>763</v>
      </c>
      <c r="G374" s="133">
        <v>1570501331348</v>
      </c>
      <c r="H374" s="126">
        <v>39317</v>
      </c>
      <c r="I374" s="125" t="s">
        <v>1391</v>
      </c>
      <c r="J374" s="125" t="s">
        <v>1377</v>
      </c>
    </row>
    <row r="375" spans="1:10" ht="24">
      <c r="A375">
        <v>374</v>
      </c>
      <c r="B375" s="130">
        <v>3286</v>
      </c>
      <c r="C375" s="127" t="s">
        <v>730</v>
      </c>
      <c r="D375" s="127" t="s">
        <v>777</v>
      </c>
      <c r="E375" s="127" t="s">
        <v>773</v>
      </c>
      <c r="F375" s="127" t="s">
        <v>763</v>
      </c>
      <c r="G375" s="133">
        <v>1570501334291</v>
      </c>
      <c r="H375" s="161">
        <v>39478</v>
      </c>
      <c r="I375" s="127" t="s">
        <v>1391</v>
      </c>
      <c r="J375" s="127" t="s">
        <v>1377</v>
      </c>
    </row>
    <row r="376" spans="1:10" ht="24">
      <c r="A376">
        <v>375</v>
      </c>
      <c r="B376" s="130">
        <v>3287</v>
      </c>
      <c r="C376" s="125" t="s">
        <v>729</v>
      </c>
      <c r="D376" s="125" t="s">
        <v>545</v>
      </c>
      <c r="E376" s="125" t="s">
        <v>156</v>
      </c>
      <c r="F376" s="125" t="s">
        <v>764</v>
      </c>
      <c r="G376" s="133">
        <v>1570501332824</v>
      </c>
      <c r="H376" s="126">
        <v>39384</v>
      </c>
      <c r="I376" s="125" t="s">
        <v>1391</v>
      </c>
      <c r="J376" s="125" t="s">
        <v>1377</v>
      </c>
    </row>
    <row r="377" spans="1:10" ht="24">
      <c r="A377">
        <v>376</v>
      </c>
      <c r="B377" s="130">
        <v>3289</v>
      </c>
      <c r="C377" s="127" t="s">
        <v>730</v>
      </c>
      <c r="D377" s="127" t="s">
        <v>686</v>
      </c>
      <c r="E377" s="127" t="s">
        <v>774</v>
      </c>
      <c r="F377" s="127" t="s">
        <v>763</v>
      </c>
      <c r="G377" s="133">
        <v>1509966631236</v>
      </c>
      <c r="H377" s="128">
        <v>39496</v>
      </c>
      <c r="I377" s="127" t="s">
        <v>1391</v>
      </c>
      <c r="J377" s="127" t="s">
        <v>1377</v>
      </c>
    </row>
    <row r="378" spans="1:10" ht="24">
      <c r="A378">
        <v>377</v>
      </c>
      <c r="B378" s="130">
        <v>3290</v>
      </c>
      <c r="C378" s="125" t="s">
        <v>730</v>
      </c>
      <c r="D378" s="125" t="s">
        <v>1025</v>
      </c>
      <c r="E378" s="125" t="s">
        <v>250</v>
      </c>
      <c r="F378" s="125" t="s">
        <v>763</v>
      </c>
      <c r="G378" s="133">
        <v>1579901247946</v>
      </c>
      <c r="H378" s="126">
        <v>39304</v>
      </c>
      <c r="I378" s="125" t="s">
        <v>1391</v>
      </c>
      <c r="J378" s="125" t="s">
        <v>1376</v>
      </c>
    </row>
    <row r="379" spans="1:10" ht="24">
      <c r="A379">
        <v>378</v>
      </c>
      <c r="B379" s="130">
        <v>3293</v>
      </c>
      <c r="C379" s="127" t="s">
        <v>729</v>
      </c>
      <c r="D379" s="127" t="s">
        <v>459</v>
      </c>
      <c r="E379" s="127" t="s">
        <v>355</v>
      </c>
      <c r="F379" s="127" t="s">
        <v>764</v>
      </c>
      <c r="G379" s="133">
        <v>1129901802030</v>
      </c>
      <c r="H379" s="128">
        <v>37881</v>
      </c>
      <c r="I379" s="127" t="s">
        <v>1375</v>
      </c>
      <c r="J379" s="127" t="s">
        <v>1376</v>
      </c>
    </row>
    <row r="380" spans="1:10" ht="24">
      <c r="A380">
        <v>379</v>
      </c>
      <c r="B380" s="130">
        <v>3294</v>
      </c>
      <c r="C380" s="125" t="s">
        <v>729</v>
      </c>
      <c r="D380" s="125" t="s">
        <v>1436</v>
      </c>
      <c r="E380" s="125" t="s">
        <v>793</v>
      </c>
      <c r="F380" s="125" t="s">
        <v>764</v>
      </c>
      <c r="G380" s="133">
        <v>1570501351411</v>
      </c>
      <c r="H380" s="126">
        <v>40710</v>
      </c>
      <c r="I380" s="125" t="s">
        <v>1440</v>
      </c>
      <c r="J380" s="125" t="s">
        <v>1377</v>
      </c>
    </row>
    <row r="381" spans="1:10" ht="24">
      <c r="A381">
        <v>380</v>
      </c>
      <c r="B381" s="130">
        <v>3296</v>
      </c>
      <c r="C381" s="127" t="s">
        <v>730</v>
      </c>
      <c r="D381" s="127" t="s">
        <v>1469</v>
      </c>
      <c r="E381" s="127" t="s">
        <v>799</v>
      </c>
      <c r="F381" s="127" t="s">
        <v>763</v>
      </c>
      <c r="G381" s="133">
        <v>1570501355743</v>
      </c>
      <c r="H381" s="128">
        <v>41007</v>
      </c>
      <c r="I381" s="127" t="s">
        <v>1440</v>
      </c>
      <c r="J381" s="127" t="s">
        <v>1376</v>
      </c>
    </row>
    <row r="382" spans="1:10" ht="24">
      <c r="A382">
        <v>381</v>
      </c>
      <c r="B382" s="130">
        <v>3297</v>
      </c>
      <c r="C382" s="125" t="s">
        <v>730</v>
      </c>
      <c r="D382" s="125" t="s">
        <v>1470</v>
      </c>
      <c r="E382" s="125" t="s">
        <v>800</v>
      </c>
      <c r="F382" s="125" t="s">
        <v>763</v>
      </c>
      <c r="G382" s="133">
        <v>1570501354071</v>
      </c>
      <c r="H382" s="126">
        <v>40884</v>
      </c>
      <c r="I382" s="125" t="s">
        <v>1440</v>
      </c>
      <c r="J382" s="125" t="s">
        <v>1377</v>
      </c>
    </row>
    <row r="383" spans="1:10" ht="24">
      <c r="A383">
        <v>382</v>
      </c>
      <c r="B383" s="130">
        <v>3299</v>
      </c>
      <c r="C383" s="127" t="s">
        <v>730</v>
      </c>
      <c r="D383" s="127" t="s">
        <v>1471</v>
      </c>
      <c r="E383" s="127" t="s">
        <v>801</v>
      </c>
      <c r="F383" s="127" t="s">
        <v>763</v>
      </c>
      <c r="G383" s="133">
        <v>7103500009545</v>
      </c>
      <c r="H383" s="128">
        <v>40529</v>
      </c>
      <c r="I383" s="127" t="s">
        <v>1440</v>
      </c>
      <c r="J383" s="127" t="s">
        <v>1377</v>
      </c>
    </row>
    <row r="384" spans="1:10" ht="24">
      <c r="A384">
        <v>383</v>
      </c>
      <c r="B384" s="130">
        <v>3300</v>
      </c>
      <c r="C384" s="125" t="s">
        <v>730</v>
      </c>
      <c r="D384" s="125" t="s">
        <v>1450</v>
      </c>
      <c r="E384" s="125" t="s">
        <v>25</v>
      </c>
      <c r="F384" s="125" t="s">
        <v>763</v>
      </c>
      <c r="G384" s="133">
        <v>1579901404928</v>
      </c>
      <c r="H384" s="126">
        <v>40316</v>
      </c>
      <c r="I384" s="125" t="s">
        <v>1414</v>
      </c>
      <c r="J384" s="125" t="s">
        <v>1377</v>
      </c>
    </row>
    <row r="385" spans="1:10" ht="24">
      <c r="A385">
        <v>384</v>
      </c>
      <c r="B385" s="130">
        <v>3302</v>
      </c>
      <c r="C385" s="127" t="s">
        <v>730</v>
      </c>
      <c r="D385" s="127" t="s">
        <v>1472</v>
      </c>
      <c r="E385" s="127" t="s">
        <v>57</v>
      </c>
      <c r="F385" s="127" t="s">
        <v>763</v>
      </c>
      <c r="G385" s="133">
        <v>1579901407081</v>
      </c>
      <c r="H385" s="128">
        <v>40331</v>
      </c>
      <c r="I385" s="127" t="s">
        <v>1414</v>
      </c>
      <c r="J385" s="127" t="s">
        <v>1376</v>
      </c>
    </row>
    <row r="386" spans="1:10" ht="24">
      <c r="A386">
        <v>385</v>
      </c>
      <c r="B386" s="130">
        <v>3303</v>
      </c>
      <c r="C386" s="125" t="s">
        <v>729</v>
      </c>
      <c r="D386" s="125" t="s">
        <v>1473</v>
      </c>
      <c r="E386" s="125" t="s">
        <v>17</v>
      </c>
      <c r="F386" s="125" t="s">
        <v>764</v>
      </c>
      <c r="G386" s="133">
        <v>1579901431119</v>
      </c>
      <c r="H386" s="126">
        <v>40474</v>
      </c>
      <c r="I386" s="125" t="s">
        <v>1414</v>
      </c>
      <c r="J386" s="125" t="s">
        <v>1377</v>
      </c>
    </row>
    <row r="387" spans="1:10" ht="24">
      <c r="A387">
        <v>386</v>
      </c>
      <c r="B387" s="130">
        <v>3305</v>
      </c>
      <c r="C387" s="127" t="s">
        <v>729</v>
      </c>
      <c r="D387" s="127" t="s">
        <v>398</v>
      </c>
      <c r="E387" s="127" t="s">
        <v>29</v>
      </c>
      <c r="F387" s="127" t="s">
        <v>764</v>
      </c>
      <c r="G387" s="133">
        <v>1102900214642</v>
      </c>
      <c r="H387" s="128">
        <v>40193</v>
      </c>
      <c r="I387" s="127" t="s">
        <v>1414</v>
      </c>
      <c r="J387" s="127" t="s">
        <v>1376</v>
      </c>
    </row>
    <row r="388" spans="1:10" ht="24">
      <c r="A388">
        <v>387</v>
      </c>
      <c r="B388" s="130">
        <v>3306</v>
      </c>
      <c r="C388" s="125" t="s">
        <v>730</v>
      </c>
      <c r="D388" s="125" t="s">
        <v>1076</v>
      </c>
      <c r="E388" s="125" t="s">
        <v>1077</v>
      </c>
      <c r="F388" s="125" t="s">
        <v>763</v>
      </c>
      <c r="G388" s="133">
        <v>1409903689301</v>
      </c>
      <c r="H388" s="161">
        <v>39559</v>
      </c>
      <c r="I388" s="125" t="s">
        <v>1391</v>
      </c>
      <c r="J388" s="125" t="s">
        <v>1377</v>
      </c>
    </row>
    <row r="389" spans="1:10" ht="24">
      <c r="A389">
        <v>388</v>
      </c>
      <c r="B389" s="130">
        <v>3307</v>
      </c>
      <c r="C389" s="127" t="s">
        <v>729</v>
      </c>
      <c r="D389" s="127" t="s">
        <v>470</v>
      </c>
      <c r="E389" s="127" t="s">
        <v>104</v>
      </c>
      <c r="F389" s="127" t="s">
        <v>764</v>
      </c>
      <c r="G389" s="133">
        <v>1570501344709</v>
      </c>
      <c r="H389" s="128">
        <v>40198</v>
      </c>
      <c r="I389" s="127" t="s">
        <v>1410</v>
      </c>
      <c r="J389" s="127" t="s">
        <v>1376</v>
      </c>
    </row>
    <row r="390" spans="1:10" ht="24">
      <c r="A390">
        <v>389</v>
      </c>
      <c r="B390" s="130">
        <v>3308</v>
      </c>
      <c r="C390" s="125" t="s">
        <v>729</v>
      </c>
      <c r="D390" s="125" t="s">
        <v>471</v>
      </c>
      <c r="E390" s="125" t="s">
        <v>105</v>
      </c>
      <c r="F390" s="125" t="s">
        <v>764</v>
      </c>
      <c r="G390" s="133">
        <v>1570501340975</v>
      </c>
      <c r="H390" s="126">
        <v>39952</v>
      </c>
      <c r="I390" s="125" t="s">
        <v>1410</v>
      </c>
      <c r="J390" s="125" t="s">
        <v>1376</v>
      </c>
    </row>
    <row r="391" spans="1:10" ht="24">
      <c r="A391">
        <v>390</v>
      </c>
      <c r="B391" s="130">
        <v>3309</v>
      </c>
      <c r="C391" s="127" t="s">
        <v>730</v>
      </c>
      <c r="D391" s="127" t="s">
        <v>474</v>
      </c>
      <c r="E391" s="127" t="s">
        <v>109</v>
      </c>
      <c r="F391" s="127" t="s">
        <v>763</v>
      </c>
      <c r="G391" s="133">
        <v>1570501343923</v>
      </c>
      <c r="H391" s="128">
        <v>40148</v>
      </c>
      <c r="I391" s="127" t="s">
        <v>1410</v>
      </c>
      <c r="J391" s="127" t="s">
        <v>1376</v>
      </c>
    </row>
    <row r="392" spans="1:10" ht="24">
      <c r="A392">
        <v>391</v>
      </c>
      <c r="B392" s="130">
        <v>3310</v>
      </c>
      <c r="C392" s="125" t="s">
        <v>730</v>
      </c>
      <c r="D392" s="125" t="s">
        <v>451</v>
      </c>
      <c r="E392" s="125" t="s">
        <v>86</v>
      </c>
      <c r="F392" s="125" t="s">
        <v>763</v>
      </c>
      <c r="G392" s="133">
        <v>1659902532601</v>
      </c>
      <c r="H392" s="126">
        <v>40052</v>
      </c>
      <c r="I392" s="125" t="s">
        <v>1410</v>
      </c>
      <c r="J392" s="125" t="s">
        <v>1377</v>
      </c>
    </row>
    <row r="393" spans="1:10" ht="24">
      <c r="A393">
        <v>392</v>
      </c>
      <c r="B393" s="130">
        <v>3311</v>
      </c>
      <c r="C393" s="127" t="s">
        <v>730</v>
      </c>
      <c r="D393" s="127" t="s">
        <v>475</v>
      </c>
      <c r="E393" s="127" t="s">
        <v>110</v>
      </c>
      <c r="F393" s="127" t="s">
        <v>763</v>
      </c>
      <c r="G393" s="133">
        <v>1100202008859</v>
      </c>
      <c r="H393" s="128">
        <v>40028</v>
      </c>
      <c r="I393" s="127" t="s">
        <v>1410</v>
      </c>
      <c r="J393" s="127" t="s">
        <v>1376</v>
      </c>
    </row>
    <row r="394" spans="1:10" ht="24">
      <c r="A394">
        <v>393</v>
      </c>
      <c r="B394" s="130">
        <v>3312</v>
      </c>
      <c r="C394" s="125" t="s">
        <v>730</v>
      </c>
      <c r="D394" s="125" t="s">
        <v>452</v>
      </c>
      <c r="E394" s="125" t="s">
        <v>87</v>
      </c>
      <c r="F394" s="125" t="s">
        <v>763</v>
      </c>
      <c r="G394" s="133">
        <v>1709800565665</v>
      </c>
      <c r="H394" s="126">
        <v>40063</v>
      </c>
      <c r="I394" s="125" t="s">
        <v>1410</v>
      </c>
      <c r="J394" s="125" t="s">
        <v>1377</v>
      </c>
    </row>
    <row r="395" spans="1:10" ht="24">
      <c r="A395">
        <v>394</v>
      </c>
      <c r="B395" s="130">
        <v>3313</v>
      </c>
      <c r="C395" s="127" t="s">
        <v>730</v>
      </c>
      <c r="D395" s="127" t="s">
        <v>476</v>
      </c>
      <c r="E395" s="127" t="s">
        <v>111</v>
      </c>
      <c r="F395" s="127" t="s">
        <v>763</v>
      </c>
      <c r="G395" s="133">
        <v>1578000048977</v>
      </c>
      <c r="H395" s="128">
        <v>39995</v>
      </c>
      <c r="I395" s="127" t="s">
        <v>1410</v>
      </c>
      <c r="J395" s="127" t="s">
        <v>1376</v>
      </c>
    </row>
    <row r="396" spans="1:10" ht="24">
      <c r="A396">
        <v>395</v>
      </c>
      <c r="B396" s="130">
        <v>3314</v>
      </c>
      <c r="C396" s="125" t="s">
        <v>730</v>
      </c>
      <c r="D396" s="125" t="s">
        <v>477</v>
      </c>
      <c r="E396" s="125" t="s">
        <v>73</v>
      </c>
      <c r="F396" s="125" t="s">
        <v>763</v>
      </c>
      <c r="G396" s="133">
        <v>1579901365825</v>
      </c>
      <c r="H396" s="126">
        <v>40067</v>
      </c>
      <c r="I396" s="125" t="s">
        <v>1410</v>
      </c>
      <c r="J396" s="125" t="s">
        <v>1376</v>
      </c>
    </row>
    <row r="397" spans="1:10" ht="24">
      <c r="A397">
        <v>396</v>
      </c>
      <c r="B397" s="130">
        <v>3315</v>
      </c>
      <c r="C397" s="127" t="s">
        <v>730</v>
      </c>
      <c r="D397" s="127" t="s">
        <v>478</v>
      </c>
      <c r="E397" s="127" t="s">
        <v>112</v>
      </c>
      <c r="F397" s="127" t="s">
        <v>763</v>
      </c>
      <c r="G397" s="133">
        <v>1570501341734</v>
      </c>
      <c r="H397" s="161">
        <v>40016</v>
      </c>
      <c r="I397" s="127" t="s">
        <v>1410</v>
      </c>
      <c r="J397" s="127" t="s">
        <v>1376</v>
      </c>
    </row>
    <row r="398" spans="1:10" ht="24">
      <c r="A398">
        <v>397</v>
      </c>
      <c r="B398" s="130">
        <v>3316</v>
      </c>
      <c r="C398" s="125" t="s">
        <v>729</v>
      </c>
      <c r="D398" s="125" t="s">
        <v>427</v>
      </c>
      <c r="E398" s="125" t="s">
        <v>63</v>
      </c>
      <c r="F398" s="125" t="s">
        <v>764</v>
      </c>
      <c r="G398" s="133">
        <v>1570501341262</v>
      </c>
      <c r="H398" s="126">
        <v>39975</v>
      </c>
      <c r="I398" s="125" t="s">
        <v>1410</v>
      </c>
      <c r="J398" s="125" t="s">
        <v>1377</v>
      </c>
    </row>
    <row r="399" spans="1:10" ht="24">
      <c r="A399">
        <v>398</v>
      </c>
      <c r="B399" s="130">
        <v>3317</v>
      </c>
      <c r="C399" s="127" t="s">
        <v>729</v>
      </c>
      <c r="D399" s="127" t="s">
        <v>428</v>
      </c>
      <c r="E399" s="127" t="s">
        <v>64</v>
      </c>
      <c r="F399" s="127" t="s">
        <v>764</v>
      </c>
      <c r="G399" s="133">
        <v>1579901349781</v>
      </c>
      <c r="H399" s="128">
        <v>39965</v>
      </c>
      <c r="I399" s="127" t="s">
        <v>1410</v>
      </c>
      <c r="J399" s="127" t="s">
        <v>1377</v>
      </c>
    </row>
    <row r="400" spans="1:10" ht="24">
      <c r="A400">
        <v>399</v>
      </c>
      <c r="B400" s="130">
        <v>3318</v>
      </c>
      <c r="C400" s="125" t="s">
        <v>730</v>
      </c>
      <c r="D400" s="125" t="s">
        <v>463</v>
      </c>
      <c r="E400" s="125" t="s">
        <v>98</v>
      </c>
      <c r="F400" s="125" t="s">
        <v>763</v>
      </c>
      <c r="G400" s="133">
        <v>1570501342226</v>
      </c>
      <c r="H400" s="126">
        <v>40050</v>
      </c>
      <c r="I400" s="125" t="s">
        <v>1410</v>
      </c>
      <c r="J400" s="125" t="s">
        <v>1376</v>
      </c>
    </row>
    <row r="401" spans="1:10" ht="24">
      <c r="A401">
        <v>400</v>
      </c>
      <c r="B401" s="130">
        <v>3320</v>
      </c>
      <c r="C401" s="127" t="s">
        <v>729</v>
      </c>
      <c r="D401" s="127" t="s">
        <v>457</v>
      </c>
      <c r="E401" s="127" t="s">
        <v>93</v>
      </c>
      <c r="F401" s="127" t="s">
        <v>764</v>
      </c>
      <c r="G401" s="133">
        <v>1570501344474</v>
      </c>
      <c r="H401" s="161">
        <v>40184</v>
      </c>
      <c r="I401" s="127" t="s">
        <v>1410</v>
      </c>
      <c r="J401" s="127" t="s">
        <v>1376</v>
      </c>
    </row>
    <row r="402" spans="1:10" ht="24">
      <c r="A402">
        <v>401</v>
      </c>
      <c r="B402" s="130">
        <v>3322</v>
      </c>
      <c r="C402" s="125" t="s">
        <v>730</v>
      </c>
      <c r="D402" s="125" t="s">
        <v>436</v>
      </c>
      <c r="E402" s="125" t="s">
        <v>72</v>
      </c>
      <c r="F402" s="125" t="s">
        <v>763</v>
      </c>
      <c r="G402" s="133">
        <v>1579901383688</v>
      </c>
      <c r="H402" s="126">
        <v>40170</v>
      </c>
      <c r="I402" s="125" t="s">
        <v>1410</v>
      </c>
      <c r="J402" s="125" t="s">
        <v>1377</v>
      </c>
    </row>
    <row r="403" spans="1:10" ht="24">
      <c r="A403">
        <v>402</v>
      </c>
      <c r="B403" s="130">
        <v>3323</v>
      </c>
      <c r="C403" s="127" t="s">
        <v>730</v>
      </c>
      <c r="D403" s="127" t="s">
        <v>437</v>
      </c>
      <c r="E403" s="127" t="s">
        <v>73</v>
      </c>
      <c r="F403" s="127" t="s">
        <v>763</v>
      </c>
      <c r="G403" s="133">
        <v>1579901365817</v>
      </c>
      <c r="H403" s="128">
        <v>40067</v>
      </c>
      <c r="I403" s="127" t="s">
        <v>1410</v>
      </c>
      <c r="J403" s="127" t="s">
        <v>1377</v>
      </c>
    </row>
    <row r="404" spans="1:10" ht="24">
      <c r="A404">
        <v>403</v>
      </c>
      <c r="B404" s="130">
        <v>3324</v>
      </c>
      <c r="C404" s="125" t="s">
        <v>730</v>
      </c>
      <c r="D404" s="125" t="s">
        <v>759</v>
      </c>
      <c r="E404" s="125" t="s">
        <v>116</v>
      </c>
      <c r="F404" s="125" t="s">
        <v>763</v>
      </c>
      <c r="G404" s="133">
        <v>1570501335785</v>
      </c>
      <c r="H404" s="126">
        <v>39563</v>
      </c>
      <c r="I404" s="125" t="s">
        <v>1407</v>
      </c>
      <c r="J404" s="125" t="s">
        <v>1377</v>
      </c>
    </row>
    <row r="405" spans="1:10" ht="24">
      <c r="A405">
        <v>404</v>
      </c>
      <c r="B405" s="130">
        <v>3325</v>
      </c>
      <c r="C405" s="127" t="s">
        <v>730</v>
      </c>
      <c r="D405" s="127" t="s">
        <v>503</v>
      </c>
      <c r="E405" s="127" t="s">
        <v>1059</v>
      </c>
      <c r="F405" s="127" t="s">
        <v>763</v>
      </c>
      <c r="G405" s="133">
        <v>1139600497882</v>
      </c>
      <c r="H405" s="128">
        <v>39732</v>
      </c>
      <c r="I405" s="127" t="s">
        <v>1407</v>
      </c>
      <c r="J405" s="127" t="s">
        <v>1377</v>
      </c>
    </row>
    <row r="406" spans="1:10" ht="24">
      <c r="A406">
        <v>405</v>
      </c>
      <c r="B406" s="130">
        <v>3326</v>
      </c>
      <c r="C406" s="125" t="s">
        <v>729</v>
      </c>
      <c r="D406" s="125" t="s">
        <v>1056</v>
      </c>
      <c r="E406" s="125" t="s">
        <v>750</v>
      </c>
      <c r="F406" s="125" t="s">
        <v>764</v>
      </c>
      <c r="G406" s="133">
        <v>1570501335980</v>
      </c>
      <c r="H406" s="126">
        <v>39590</v>
      </c>
      <c r="I406" s="125" t="s">
        <v>1407</v>
      </c>
      <c r="J406" s="125" t="s">
        <v>1377</v>
      </c>
    </row>
    <row r="407" spans="1:10" ht="24">
      <c r="A407">
        <v>406</v>
      </c>
      <c r="B407" s="130">
        <v>3327</v>
      </c>
      <c r="C407" s="127" t="s">
        <v>729</v>
      </c>
      <c r="D407" s="127" t="s">
        <v>516</v>
      </c>
      <c r="E407" s="127" t="s">
        <v>126</v>
      </c>
      <c r="F407" s="127" t="s">
        <v>764</v>
      </c>
      <c r="G407" s="133">
        <v>1579901325394</v>
      </c>
      <c r="H407" s="128">
        <v>39803</v>
      </c>
      <c r="I407" s="127" t="s">
        <v>1407</v>
      </c>
      <c r="J407" s="127" t="s">
        <v>1376</v>
      </c>
    </row>
    <row r="408" spans="1:10" ht="24">
      <c r="A408">
        <v>407</v>
      </c>
      <c r="B408" s="130">
        <v>3329</v>
      </c>
      <c r="C408" s="125" t="s">
        <v>730</v>
      </c>
      <c r="D408" s="125" t="s">
        <v>532</v>
      </c>
      <c r="E408" s="125" t="s">
        <v>140</v>
      </c>
      <c r="F408" s="125" t="s">
        <v>763</v>
      </c>
      <c r="G408" s="133">
        <v>1579901333885</v>
      </c>
      <c r="H408" s="126">
        <v>39856</v>
      </c>
      <c r="I408" s="125" t="s">
        <v>1407</v>
      </c>
      <c r="J408" s="125" t="s">
        <v>1376</v>
      </c>
    </row>
    <row r="409" spans="1:10" ht="24">
      <c r="A409">
        <v>408</v>
      </c>
      <c r="B409" s="130">
        <v>3331</v>
      </c>
      <c r="C409" s="127" t="s">
        <v>729</v>
      </c>
      <c r="D409" s="127" t="s">
        <v>574</v>
      </c>
      <c r="E409" s="127" t="s">
        <v>183</v>
      </c>
      <c r="F409" s="127" t="s">
        <v>764</v>
      </c>
      <c r="G409" s="133">
        <v>1209000377532</v>
      </c>
      <c r="H409" s="128">
        <v>39503</v>
      </c>
      <c r="I409" s="127" t="s">
        <v>1391</v>
      </c>
      <c r="J409" s="127" t="s">
        <v>1376</v>
      </c>
    </row>
    <row r="410" spans="1:10" ht="24">
      <c r="A410">
        <v>409</v>
      </c>
      <c r="B410" s="130">
        <v>3332</v>
      </c>
      <c r="C410" s="125" t="s">
        <v>729</v>
      </c>
      <c r="D410" s="125" t="s">
        <v>575</v>
      </c>
      <c r="E410" s="125" t="s">
        <v>184</v>
      </c>
      <c r="F410" s="125" t="s">
        <v>764</v>
      </c>
      <c r="G410" s="133">
        <v>1579901253661</v>
      </c>
      <c r="H410" s="126">
        <v>39338</v>
      </c>
      <c r="I410" s="125" t="s">
        <v>1391</v>
      </c>
      <c r="J410" s="125" t="s">
        <v>1376</v>
      </c>
    </row>
    <row r="411" spans="1:10" ht="24">
      <c r="A411">
        <v>410</v>
      </c>
      <c r="B411" s="130">
        <v>3333</v>
      </c>
      <c r="C411" s="127" t="s">
        <v>730</v>
      </c>
      <c r="D411" s="127" t="s">
        <v>778</v>
      </c>
      <c r="E411" s="127" t="s">
        <v>775</v>
      </c>
      <c r="F411" s="127" t="s">
        <v>763</v>
      </c>
      <c r="G411" s="133">
        <v>1103400144425</v>
      </c>
      <c r="H411" s="128">
        <v>39502</v>
      </c>
      <c r="I411" s="127" t="s">
        <v>1391</v>
      </c>
      <c r="J411" s="127" t="s">
        <v>1377</v>
      </c>
    </row>
    <row r="412" spans="1:10" ht="24">
      <c r="A412">
        <v>411</v>
      </c>
      <c r="B412" s="130">
        <v>3334</v>
      </c>
      <c r="C412" s="125" t="s">
        <v>730</v>
      </c>
      <c r="D412" s="125" t="s">
        <v>434</v>
      </c>
      <c r="E412" s="125" t="s">
        <v>6</v>
      </c>
      <c r="F412" s="125" t="s">
        <v>763</v>
      </c>
      <c r="G412" s="133">
        <v>1579901155073</v>
      </c>
      <c r="H412" s="126">
        <v>38671</v>
      </c>
      <c r="I412" s="125" t="s">
        <v>1380</v>
      </c>
      <c r="J412" s="125" t="s">
        <v>1377</v>
      </c>
    </row>
    <row r="413" spans="1:10" ht="24">
      <c r="A413">
        <v>412</v>
      </c>
      <c r="B413" s="130">
        <v>3335</v>
      </c>
      <c r="C413" s="127" t="s">
        <v>730</v>
      </c>
      <c r="D413" s="127" t="s">
        <v>1474</v>
      </c>
      <c r="E413" s="127" t="s">
        <v>279</v>
      </c>
      <c r="F413" s="127" t="s">
        <v>763</v>
      </c>
      <c r="G413" s="133">
        <v>1570501320222</v>
      </c>
      <c r="H413" s="128">
        <v>38587</v>
      </c>
      <c r="I413" s="127" t="s">
        <v>1380</v>
      </c>
      <c r="J413" s="127" t="s">
        <v>1376</v>
      </c>
    </row>
    <row r="414" spans="1:10" ht="24">
      <c r="A414">
        <v>413</v>
      </c>
      <c r="B414" s="130">
        <v>3337</v>
      </c>
      <c r="C414" s="125" t="s">
        <v>730</v>
      </c>
      <c r="D414" s="125" t="s">
        <v>659</v>
      </c>
      <c r="E414" s="125" t="s">
        <v>98</v>
      </c>
      <c r="F414" s="125" t="s">
        <v>763</v>
      </c>
      <c r="G414" s="133">
        <v>1189900402682</v>
      </c>
      <c r="H414" s="126">
        <v>38349</v>
      </c>
      <c r="I414" s="125" t="s">
        <v>1378</v>
      </c>
      <c r="J414" s="125" t="s">
        <v>1377</v>
      </c>
    </row>
    <row r="415" spans="1:10" ht="24">
      <c r="A415">
        <v>414</v>
      </c>
      <c r="B415" s="130">
        <v>3338</v>
      </c>
      <c r="C415" s="127" t="s">
        <v>730</v>
      </c>
      <c r="D415" s="127" t="s">
        <v>660</v>
      </c>
      <c r="E415" s="127" t="s">
        <v>111</v>
      </c>
      <c r="F415" s="127" t="s">
        <v>763</v>
      </c>
      <c r="G415" s="133">
        <v>1578000030920</v>
      </c>
      <c r="H415" s="128">
        <v>38275</v>
      </c>
      <c r="I415" s="127" t="s">
        <v>1378</v>
      </c>
      <c r="J415" s="127" t="s">
        <v>1377</v>
      </c>
    </row>
    <row r="416" spans="1:10" ht="24">
      <c r="A416">
        <v>415</v>
      </c>
      <c r="B416" s="130">
        <v>3339</v>
      </c>
      <c r="C416" s="125" t="s">
        <v>730</v>
      </c>
      <c r="D416" s="125" t="s">
        <v>1036</v>
      </c>
      <c r="E416" s="125" t="s">
        <v>322</v>
      </c>
      <c r="F416" s="125" t="s">
        <v>763</v>
      </c>
      <c r="G416" s="133">
        <v>1100401262402</v>
      </c>
      <c r="H416" s="126">
        <v>38409</v>
      </c>
      <c r="I416" s="125" t="s">
        <v>1378</v>
      </c>
      <c r="J416" s="125" t="s">
        <v>1376</v>
      </c>
    </row>
    <row r="417" spans="1:10" ht="24">
      <c r="A417">
        <v>416</v>
      </c>
      <c r="B417" s="130">
        <v>3340</v>
      </c>
      <c r="C417" s="127" t="s">
        <v>729</v>
      </c>
      <c r="D417" s="127" t="s">
        <v>639</v>
      </c>
      <c r="E417" s="127" t="s">
        <v>334</v>
      </c>
      <c r="F417" s="127" t="s">
        <v>764</v>
      </c>
      <c r="G417" s="133">
        <v>1570501307722</v>
      </c>
      <c r="H417" s="128">
        <v>37839</v>
      </c>
      <c r="I417" s="127" t="s">
        <v>1375</v>
      </c>
      <c r="J417" s="127" t="s">
        <v>1377</v>
      </c>
    </row>
    <row r="418" spans="1:10" ht="24">
      <c r="A418">
        <v>417</v>
      </c>
      <c r="B418" s="130">
        <v>3341</v>
      </c>
      <c r="C418" s="125" t="s">
        <v>729</v>
      </c>
      <c r="D418" s="125" t="s">
        <v>1475</v>
      </c>
      <c r="E418" s="125" t="s">
        <v>251</v>
      </c>
      <c r="F418" s="125" t="s">
        <v>764</v>
      </c>
      <c r="G418" s="133">
        <v>1560101611343</v>
      </c>
      <c r="H418" s="126">
        <v>38713</v>
      </c>
      <c r="I418" s="125" t="s">
        <v>1380</v>
      </c>
      <c r="J418" s="125" t="s">
        <v>1376</v>
      </c>
    </row>
    <row r="419" spans="1:10" ht="24">
      <c r="A419">
        <v>418</v>
      </c>
      <c r="B419" s="130">
        <v>3342</v>
      </c>
      <c r="C419" s="127" t="s">
        <v>730</v>
      </c>
      <c r="D419" s="127" t="s">
        <v>706</v>
      </c>
      <c r="E419" s="127" t="s">
        <v>346</v>
      </c>
      <c r="F419" s="127" t="s">
        <v>763</v>
      </c>
      <c r="G419" s="133">
        <v>1570501312050</v>
      </c>
      <c r="H419" s="128">
        <v>38115</v>
      </c>
      <c r="I419" s="127" t="s">
        <v>1375</v>
      </c>
      <c r="J419" s="127" t="s">
        <v>1377</v>
      </c>
    </row>
    <row r="420" spans="1:10" ht="24">
      <c r="A420">
        <v>419</v>
      </c>
      <c r="B420" s="130">
        <v>3343</v>
      </c>
      <c r="C420" s="125" t="s">
        <v>729</v>
      </c>
      <c r="D420" s="125" t="s">
        <v>1476</v>
      </c>
      <c r="E420" s="125" t="s">
        <v>53</v>
      </c>
      <c r="F420" s="125" t="s">
        <v>764</v>
      </c>
      <c r="G420" s="133">
        <v>1570501348836</v>
      </c>
      <c r="H420" s="126">
        <v>40509</v>
      </c>
      <c r="I420" s="125" t="s">
        <v>1414</v>
      </c>
      <c r="J420" s="125" t="s">
        <v>1376</v>
      </c>
    </row>
    <row r="421" spans="1:10" ht="24">
      <c r="A421">
        <v>420</v>
      </c>
      <c r="B421" s="130">
        <v>3344</v>
      </c>
      <c r="C421" s="127" t="s">
        <v>730</v>
      </c>
      <c r="D421" s="127" t="s">
        <v>707</v>
      </c>
      <c r="E421" s="127" t="s">
        <v>347</v>
      </c>
      <c r="F421" s="127" t="s">
        <v>763</v>
      </c>
      <c r="G421" s="133">
        <v>1103703769502</v>
      </c>
      <c r="H421" s="128">
        <v>38078</v>
      </c>
      <c r="I421" s="127" t="s">
        <v>1375</v>
      </c>
      <c r="J421" s="127" t="s">
        <v>1377</v>
      </c>
    </row>
    <row r="422" spans="1:10" ht="24">
      <c r="A422">
        <v>421</v>
      </c>
      <c r="B422" s="130">
        <v>3345</v>
      </c>
      <c r="C422" s="125" t="s">
        <v>1320</v>
      </c>
      <c r="D422" s="125" t="s">
        <v>708</v>
      </c>
      <c r="E422" s="125" t="s">
        <v>111</v>
      </c>
      <c r="F422" s="125" t="s">
        <v>763</v>
      </c>
      <c r="G422" s="133">
        <v>1578000008088</v>
      </c>
      <c r="H422" s="126">
        <v>37700</v>
      </c>
      <c r="I422" s="125" t="s">
        <v>1375</v>
      </c>
      <c r="J422" s="125" t="s">
        <v>1377</v>
      </c>
    </row>
    <row r="423" spans="1:10" ht="24">
      <c r="A423">
        <v>422</v>
      </c>
      <c r="B423" s="130">
        <v>3346</v>
      </c>
      <c r="C423" s="127" t="s">
        <v>730</v>
      </c>
      <c r="D423" s="127" t="s">
        <v>709</v>
      </c>
      <c r="E423" s="127" t="s">
        <v>1050</v>
      </c>
      <c r="F423" s="127" t="s">
        <v>763</v>
      </c>
      <c r="G423" s="133">
        <v>1570501313331</v>
      </c>
      <c r="H423" s="128">
        <v>38192</v>
      </c>
      <c r="I423" s="127" t="s">
        <v>1375</v>
      </c>
      <c r="J423" s="127" t="s">
        <v>1377</v>
      </c>
    </row>
    <row r="424" spans="1:10" ht="24">
      <c r="A424">
        <v>423</v>
      </c>
      <c r="B424" s="130">
        <v>3349</v>
      </c>
      <c r="C424" s="127" t="s">
        <v>730</v>
      </c>
      <c r="D424" s="127" t="s">
        <v>1055</v>
      </c>
      <c r="E424" s="127" t="s">
        <v>322</v>
      </c>
      <c r="F424" s="127" t="s">
        <v>763</v>
      </c>
      <c r="G424" s="133">
        <v>1100703574938</v>
      </c>
      <c r="H424" s="128">
        <v>38003</v>
      </c>
      <c r="I424" s="127" t="s">
        <v>1375</v>
      </c>
      <c r="J424" s="127" t="s">
        <v>1376</v>
      </c>
    </row>
    <row r="425" spans="1:10" ht="24">
      <c r="A425">
        <v>424</v>
      </c>
      <c r="B425" s="130">
        <v>3350</v>
      </c>
      <c r="C425" s="125" t="s">
        <v>730</v>
      </c>
      <c r="D425" s="125" t="s">
        <v>726</v>
      </c>
      <c r="E425" s="125" t="s">
        <v>324</v>
      </c>
      <c r="F425" s="125" t="s">
        <v>763</v>
      </c>
      <c r="G425" s="133">
        <v>1560101576092</v>
      </c>
      <c r="H425" s="126">
        <v>38038</v>
      </c>
      <c r="I425" s="125" t="s">
        <v>1375</v>
      </c>
      <c r="J425" s="125" t="s">
        <v>1376</v>
      </c>
    </row>
    <row r="426" spans="1:10" ht="24">
      <c r="A426">
        <v>425</v>
      </c>
      <c r="B426" s="130">
        <v>3351</v>
      </c>
      <c r="C426" s="127" t="s">
        <v>730</v>
      </c>
      <c r="D426" s="127" t="s">
        <v>727</v>
      </c>
      <c r="E426" s="127" t="s">
        <v>364</v>
      </c>
      <c r="F426" s="127" t="s">
        <v>763</v>
      </c>
      <c r="G426" s="133">
        <v>1579901026427</v>
      </c>
      <c r="H426" s="128">
        <v>37893</v>
      </c>
      <c r="I426" s="127" t="s">
        <v>1375</v>
      </c>
      <c r="J426" s="127" t="s">
        <v>1376</v>
      </c>
    </row>
    <row r="427" spans="1:10" ht="24">
      <c r="A427">
        <v>426</v>
      </c>
      <c r="B427" s="130">
        <v>3352</v>
      </c>
      <c r="C427" s="125" t="s">
        <v>730</v>
      </c>
      <c r="D427" s="125" t="s">
        <v>1477</v>
      </c>
      <c r="E427" s="125" t="s">
        <v>826</v>
      </c>
      <c r="F427" s="125" t="s">
        <v>763</v>
      </c>
      <c r="G427" s="133">
        <v>1579901589634</v>
      </c>
      <c r="H427" s="126">
        <v>41387</v>
      </c>
      <c r="I427" s="125" t="s">
        <v>1478</v>
      </c>
      <c r="J427" s="125" t="s">
        <v>1377</v>
      </c>
    </row>
    <row r="428" spans="1:10" ht="24">
      <c r="A428">
        <v>427</v>
      </c>
      <c r="B428" s="130">
        <v>3353</v>
      </c>
      <c r="C428" s="127" t="s">
        <v>729</v>
      </c>
      <c r="D428" s="127" t="s">
        <v>1479</v>
      </c>
      <c r="E428" s="127" t="s">
        <v>819</v>
      </c>
      <c r="F428" s="127" t="s">
        <v>764</v>
      </c>
      <c r="G428" s="133">
        <v>1100401637511</v>
      </c>
      <c r="H428" s="128">
        <v>41309</v>
      </c>
      <c r="I428" s="127" t="s">
        <v>1478</v>
      </c>
      <c r="J428" s="127" t="s">
        <v>1377</v>
      </c>
    </row>
    <row r="429" spans="1:10" ht="24">
      <c r="A429">
        <v>428</v>
      </c>
      <c r="B429" s="130">
        <v>3354</v>
      </c>
      <c r="C429" s="125" t="s">
        <v>730</v>
      </c>
      <c r="D429" s="125" t="s">
        <v>1480</v>
      </c>
      <c r="E429" s="125" t="s">
        <v>827</v>
      </c>
      <c r="F429" s="125" t="s">
        <v>763</v>
      </c>
      <c r="G429" s="133">
        <v>1570501359536</v>
      </c>
      <c r="H429" s="126">
        <v>41246</v>
      </c>
      <c r="I429" s="125" t="s">
        <v>1478</v>
      </c>
      <c r="J429" s="125" t="s">
        <v>1377</v>
      </c>
    </row>
    <row r="430" spans="1:10" ht="24">
      <c r="A430">
        <v>429</v>
      </c>
      <c r="B430" s="130">
        <v>3355</v>
      </c>
      <c r="C430" s="127" t="s">
        <v>730</v>
      </c>
      <c r="D430" s="127" t="s">
        <v>1481</v>
      </c>
      <c r="E430" s="127" t="s">
        <v>828</v>
      </c>
      <c r="F430" s="127" t="s">
        <v>763</v>
      </c>
      <c r="G430" s="133">
        <v>1169400040579</v>
      </c>
      <c r="H430" s="161">
        <v>41168</v>
      </c>
      <c r="I430" s="127" t="s">
        <v>1478</v>
      </c>
      <c r="J430" s="127" t="s">
        <v>1377</v>
      </c>
    </row>
    <row r="431" spans="1:10" ht="24">
      <c r="A431">
        <v>430</v>
      </c>
      <c r="B431" s="130">
        <v>3356</v>
      </c>
      <c r="C431" s="125" t="s">
        <v>730</v>
      </c>
      <c r="D431" s="125" t="s">
        <v>1482</v>
      </c>
      <c r="E431" s="125" t="s">
        <v>10</v>
      </c>
      <c r="F431" s="125" t="s">
        <v>763</v>
      </c>
      <c r="G431" s="133">
        <v>1570501356162</v>
      </c>
      <c r="H431" s="126">
        <v>41038</v>
      </c>
      <c r="I431" s="125" t="s">
        <v>1478</v>
      </c>
      <c r="J431" s="125" t="s">
        <v>1377</v>
      </c>
    </row>
    <row r="432" spans="1:10" ht="24">
      <c r="A432">
        <v>431</v>
      </c>
      <c r="B432" s="130">
        <v>3358</v>
      </c>
      <c r="C432" s="127" t="s">
        <v>730</v>
      </c>
      <c r="D432" s="127" t="s">
        <v>1483</v>
      </c>
      <c r="E432" s="127" t="s">
        <v>1484</v>
      </c>
      <c r="F432" s="127" t="s">
        <v>763</v>
      </c>
      <c r="G432" s="133">
        <v>1579901580254</v>
      </c>
      <c r="H432" s="128">
        <v>41327</v>
      </c>
      <c r="I432" s="127" t="s">
        <v>1478</v>
      </c>
      <c r="J432" s="127" t="s">
        <v>1377</v>
      </c>
    </row>
    <row r="433" spans="1:10" ht="24">
      <c r="A433">
        <v>432</v>
      </c>
      <c r="B433" s="130">
        <v>3359</v>
      </c>
      <c r="C433" s="125" t="s">
        <v>730</v>
      </c>
      <c r="D433" s="125" t="s">
        <v>1485</v>
      </c>
      <c r="E433" s="125" t="s">
        <v>830</v>
      </c>
      <c r="F433" s="125" t="s">
        <v>763</v>
      </c>
      <c r="G433" s="133">
        <v>1229901455525</v>
      </c>
      <c r="H433" s="126">
        <v>41267</v>
      </c>
      <c r="I433" s="125" t="s">
        <v>1478</v>
      </c>
      <c r="J433" s="125" t="s">
        <v>1377</v>
      </c>
    </row>
    <row r="434" spans="1:10" ht="24">
      <c r="A434">
        <v>433</v>
      </c>
      <c r="B434" s="130">
        <v>3360</v>
      </c>
      <c r="C434" s="127" t="s">
        <v>729</v>
      </c>
      <c r="D434" s="127" t="s">
        <v>1486</v>
      </c>
      <c r="E434" s="127" t="s">
        <v>820</v>
      </c>
      <c r="F434" s="127" t="s">
        <v>764</v>
      </c>
      <c r="G434" s="133">
        <v>1570501357908</v>
      </c>
      <c r="H434" s="128">
        <v>41149</v>
      </c>
      <c r="I434" s="127" t="s">
        <v>1478</v>
      </c>
      <c r="J434" s="127" t="s">
        <v>1377</v>
      </c>
    </row>
    <row r="435" spans="1:10" ht="24">
      <c r="A435">
        <v>434</v>
      </c>
      <c r="B435" s="130">
        <v>3361</v>
      </c>
      <c r="C435" s="125" t="s">
        <v>729</v>
      </c>
      <c r="D435" s="125" t="s">
        <v>1487</v>
      </c>
      <c r="E435" s="125" t="s">
        <v>821</v>
      </c>
      <c r="F435" s="125" t="s">
        <v>764</v>
      </c>
      <c r="G435" s="133">
        <v>1570501356111</v>
      </c>
      <c r="H435" s="126">
        <v>41037</v>
      </c>
      <c r="I435" s="125" t="s">
        <v>1478</v>
      </c>
      <c r="J435" s="125" t="s">
        <v>1377</v>
      </c>
    </row>
    <row r="436" spans="1:10" ht="24">
      <c r="A436">
        <v>435</v>
      </c>
      <c r="B436" s="130">
        <v>3362</v>
      </c>
      <c r="C436" s="127" t="s">
        <v>730</v>
      </c>
      <c r="D436" s="127" t="s">
        <v>1488</v>
      </c>
      <c r="E436" s="127" t="s">
        <v>831</v>
      </c>
      <c r="F436" s="127" t="s">
        <v>763</v>
      </c>
      <c r="G436" s="133">
        <v>1570501360674</v>
      </c>
      <c r="H436" s="128">
        <v>41342</v>
      </c>
      <c r="I436" s="127" t="s">
        <v>1478</v>
      </c>
      <c r="J436" s="127" t="s">
        <v>1377</v>
      </c>
    </row>
    <row r="437" spans="1:10" ht="24">
      <c r="A437">
        <v>436</v>
      </c>
      <c r="B437" s="130">
        <v>3363</v>
      </c>
      <c r="C437" s="125" t="s">
        <v>729</v>
      </c>
      <c r="D437" s="125" t="s">
        <v>1489</v>
      </c>
      <c r="E437" s="125" t="s">
        <v>822</v>
      </c>
      <c r="F437" s="125" t="s">
        <v>764</v>
      </c>
      <c r="G437" s="133">
        <v>1579901580408</v>
      </c>
      <c r="H437" s="126">
        <v>41329</v>
      </c>
      <c r="I437" s="125" t="s">
        <v>1478</v>
      </c>
      <c r="J437" s="125" t="s">
        <v>1377</v>
      </c>
    </row>
    <row r="438" spans="1:10" ht="24">
      <c r="A438">
        <v>437</v>
      </c>
      <c r="B438" s="130">
        <v>3364</v>
      </c>
      <c r="C438" s="127" t="s">
        <v>729</v>
      </c>
      <c r="D438" s="127" t="s">
        <v>1490</v>
      </c>
      <c r="E438" s="127" t="s">
        <v>823</v>
      </c>
      <c r="F438" s="127" t="s">
        <v>764</v>
      </c>
      <c r="G438" s="133">
        <v>1749901443387</v>
      </c>
      <c r="H438" s="128">
        <v>41219</v>
      </c>
      <c r="I438" s="127" t="s">
        <v>1478</v>
      </c>
      <c r="J438" s="127" t="s">
        <v>1377</v>
      </c>
    </row>
    <row r="439" spans="1:10" ht="24">
      <c r="A439">
        <v>438</v>
      </c>
      <c r="B439" s="130">
        <v>3365</v>
      </c>
      <c r="C439" s="125" t="s">
        <v>729</v>
      </c>
      <c r="D439" s="125" t="s">
        <v>1491</v>
      </c>
      <c r="E439" s="125" t="s">
        <v>824</v>
      </c>
      <c r="F439" s="125" t="s">
        <v>764</v>
      </c>
      <c r="G439" s="133">
        <v>1579901542611</v>
      </c>
      <c r="H439" s="126">
        <v>41136</v>
      </c>
      <c r="I439" s="125" t="s">
        <v>1478</v>
      </c>
      <c r="J439" s="125" t="s">
        <v>1377</v>
      </c>
    </row>
    <row r="440" spans="1:10" ht="24">
      <c r="A440">
        <v>439</v>
      </c>
      <c r="B440" s="130">
        <v>3366</v>
      </c>
      <c r="C440" s="127" t="s">
        <v>730</v>
      </c>
      <c r="D440" s="127" t="s">
        <v>1492</v>
      </c>
      <c r="E440" s="127" t="s">
        <v>814</v>
      </c>
      <c r="F440" s="127" t="s">
        <v>763</v>
      </c>
      <c r="G440" s="133">
        <v>1579901504795</v>
      </c>
      <c r="H440" s="128">
        <v>40912</v>
      </c>
      <c r="I440" s="127" t="s">
        <v>1440</v>
      </c>
      <c r="J440" s="127" t="s">
        <v>1377</v>
      </c>
    </row>
    <row r="441" spans="1:10" ht="24">
      <c r="A441">
        <v>440</v>
      </c>
      <c r="B441" s="130">
        <v>3367</v>
      </c>
      <c r="C441" s="125" t="s">
        <v>729</v>
      </c>
      <c r="D441" s="125" t="s">
        <v>1493</v>
      </c>
      <c r="E441" s="125" t="s">
        <v>825</v>
      </c>
      <c r="F441" s="125" t="s">
        <v>764</v>
      </c>
      <c r="G441" s="133">
        <v>1570501360721</v>
      </c>
      <c r="H441" s="126">
        <v>41338</v>
      </c>
      <c r="I441" s="125" t="s">
        <v>1478</v>
      </c>
      <c r="J441" s="125" t="s">
        <v>1377</v>
      </c>
    </row>
    <row r="442" spans="1:10" ht="24">
      <c r="A442">
        <v>441</v>
      </c>
      <c r="B442" s="130">
        <v>3368</v>
      </c>
      <c r="C442" s="127" t="s">
        <v>730</v>
      </c>
      <c r="D442" s="127" t="s">
        <v>1494</v>
      </c>
      <c r="E442" s="127" t="s">
        <v>832</v>
      </c>
      <c r="F442" s="127" t="s">
        <v>763</v>
      </c>
      <c r="G442" s="133">
        <v>1319901518976</v>
      </c>
      <c r="H442" s="128">
        <v>41325</v>
      </c>
      <c r="I442" s="127" t="s">
        <v>1478</v>
      </c>
      <c r="J442" s="127" t="s">
        <v>1377</v>
      </c>
    </row>
    <row r="443" spans="1:10" ht="24">
      <c r="A443">
        <v>442</v>
      </c>
      <c r="B443" s="130">
        <v>3371</v>
      </c>
      <c r="C443" s="125" t="s">
        <v>729</v>
      </c>
      <c r="D443" s="125" t="s">
        <v>1495</v>
      </c>
      <c r="E443" s="125" t="s">
        <v>794</v>
      </c>
      <c r="F443" s="125" t="s">
        <v>764</v>
      </c>
      <c r="G443" s="133">
        <v>1579901508430</v>
      </c>
      <c r="H443" s="126">
        <v>40931</v>
      </c>
      <c r="I443" s="125" t="s">
        <v>1440</v>
      </c>
      <c r="J443" s="125" t="s">
        <v>1377</v>
      </c>
    </row>
    <row r="444" spans="1:10" ht="24">
      <c r="A444">
        <v>443</v>
      </c>
      <c r="B444" s="130">
        <v>3372</v>
      </c>
      <c r="C444" s="127" t="s">
        <v>730</v>
      </c>
      <c r="D444" s="127" t="s">
        <v>1496</v>
      </c>
      <c r="E444" s="127" t="s">
        <v>844</v>
      </c>
      <c r="F444" s="127" t="s">
        <v>763</v>
      </c>
      <c r="G444" s="133">
        <v>1579901579931</v>
      </c>
      <c r="H444" s="128">
        <v>41325</v>
      </c>
      <c r="I444" s="127" t="s">
        <v>1478</v>
      </c>
      <c r="J444" s="127" t="s">
        <v>1376</v>
      </c>
    </row>
    <row r="445" spans="1:10" ht="24">
      <c r="A445">
        <v>444</v>
      </c>
      <c r="B445" s="130">
        <v>3373</v>
      </c>
      <c r="C445" s="125" t="s">
        <v>729</v>
      </c>
      <c r="D445" s="125" t="s">
        <v>1497</v>
      </c>
      <c r="E445" s="125" t="s">
        <v>836</v>
      </c>
      <c r="F445" s="125" t="s">
        <v>764</v>
      </c>
      <c r="G445" s="133">
        <v>1570501360411</v>
      </c>
      <c r="H445" s="126">
        <v>41317</v>
      </c>
      <c r="I445" s="125" t="s">
        <v>1478</v>
      </c>
      <c r="J445" s="125" t="s">
        <v>1376</v>
      </c>
    </row>
    <row r="446" spans="1:10" ht="24">
      <c r="A446">
        <v>445</v>
      </c>
      <c r="B446" s="130">
        <v>3374</v>
      </c>
      <c r="C446" s="127" t="s">
        <v>730</v>
      </c>
      <c r="D446" s="127" t="s">
        <v>1498</v>
      </c>
      <c r="E446" s="127" t="s">
        <v>845</v>
      </c>
      <c r="F446" s="127" t="s">
        <v>763</v>
      </c>
      <c r="G446" s="133">
        <v>1579901564089</v>
      </c>
      <c r="H446" s="128">
        <v>41239</v>
      </c>
      <c r="I446" s="127" t="s">
        <v>1478</v>
      </c>
      <c r="J446" s="127" t="s">
        <v>1376</v>
      </c>
    </row>
    <row r="447" spans="1:10" ht="24">
      <c r="A447">
        <v>446</v>
      </c>
      <c r="B447" s="130">
        <v>3375</v>
      </c>
      <c r="C447" s="125" t="s">
        <v>729</v>
      </c>
      <c r="D447" s="125" t="s">
        <v>1499</v>
      </c>
      <c r="E447" s="125" t="s">
        <v>837</v>
      </c>
      <c r="F447" s="125" t="s">
        <v>764</v>
      </c>
      <c r="G447" s="133">
        <v>1579901539858</v>
      </c>
      <c r="H447" s="126">
        <v>41121</v>
      </c>
      <c r="I447" s="125" t="s">
        <v>1478</v>
      </c>
      <c r="J447" s="125" t="s">
        <v>1376</v>
      </c>
    </row>
    <row r="448" spans="1:10" ht="24">
      <c r="A448">
        <v>447</v>
      </c>
      <c r="B448" s="130">
        <v>3376</v>
      </c>
      <c r="C448" s="127" t="s">
        <v>730</v>
      </c>
      <c r="D448" s="127" t="s">
        <v>1500</v>
      </c>
      <c r="E448" s="127" t="s">
        <v>846</v>
      </c>
      <c r="F448" s="127" t="s">
        <v>763</v>
      </c>
      <c r="G448" s="133">
        <v>1579901579094</v>
      </c>
      <c r="H448" s="128">
        <v>41319</v>
      </c>
      <c r="I448" s="127" t="s">
        <v>1478</v>
      </c>
      <c r="J448" s="127" t="s">
        <v>1376</v>
      </c>
    </row>
    <row r="449" spans="1:10" ht="24">
      <c r="A449">
        <v>448</v>
      </c>
      <c r="B449" s="130">
        <v>3377</v>
      </c>
      <c r="C449" s="125" t="s">
        <v>729</v>
      </c>
      <c r="D449" s="125" t="s">
        <v>1501</v>
      </c>
      <c r="E449" s="125" t="s">
        <v>838</v>
      </c>
      <c r="F449" s="125" t="s">
        <v>764</v>
      </c>
      <c r="G449" s="133">
        <v>1659902740530</v>
      </c>
      <c r="H449" s="126">
        <v>41298</v>
      </c>
      <c r="I449" s="125" t="s">
        <v>1478</v>
      </c>
      <c r="J449" s="125" t="s">
        <v>1376</v>
      </c>
    </row>
    <row r="450" spans="1:10" ht="24">
      <c r="A450">
        <v>449</v>
      </c>
      <c r="B450" s="130">
        <v>3378</v>
      </c>
      <c r="C450" s="127" t="s">
        <v>730</v>
      </c>
      <c r="D450" s="127" t="s">
        <v>1502</v>
      </c>
      <c r="E450" s="127" t="s">
        <v>847</v>
      </c>
      <c r="F450" s="127" t="s">
        <v>763</v>
      </c>
      <c r="G450" s="133">
        <v>1729800463218</v>
      </c>
      <c r="H450" s="128">
        <v>41196</v>
      </c>
      <c r="I450" s="127" t="s">
        <v>1478</v>
      </c>
      <c r="J450" s="127" t="s">
        <v>1376</v>
      </c>
    </row>
    <row r="451" spans="1:10" ht="24">
      <c r="A451">
        <v>450</v>
      </c>
      <c r="B451" s="130">
        <v>3379</v>
      </c>
      <c r="C451" s="125" t="s">
        <v>730</v>
      </c>
      <c r="D451" s="125" t="s">
        <v>1503</v>
      </c>
      <c r="E451" s="125" t="s">
        <v>1504</v>
      </c>
      <c r="F451" s="125" t="s">
        <v>763</v>
      </c>
      <c r="G451" s="133">
        <v>1849902375317</v>
      </c>
      <c r="H451" s="126">
        <v>41093</v>
      </c>
      <c r="I451" s="125" t="s">
        <v>1478</v>
      </c>
      <c r="J451" s="125" t="s">
        <v>1376</v>
      </c>
    </row>
    <row r="452" spans="1:10" ht="24">
      <c r="A452">
        <v>451</v>
      </c>
      <c r="B452" s="130">
        <v>3380</v>
      </c>
      <c r="C452" s="127" t="s">
        <v>729</v>
      </c>
      <c r="D452" s="127" t="s">
        <v>1505</v>
      </c>
      <c r="E452" s="127" t="s">
        <v>839</v>
      </c>
      <c r="F452" s="127" t="s">
        <v>764</v>
      </c>
      <c r="G452" s="133">
        <v>1579901578691</v>
      </c>
      <c r="H452" s="128">
        <v>41318</v>
      </c>
      <c r="I452" s="127" t="s">
        <v>1478</v>
      </c>
      <c r="J452" s="127" t="s">
        <v>1376</v>
      </c>
    </row>
    <row r="453" spans="1:10" ht="24">
      <c r="A453">
        <v>452</v>
      </c>
      <c r="B453" s="130">
        <v>3381</v>
      </c>
      <c r="C453" s="125" t="s">
        <v>729</v>
      </c>
      <c r="D453" s="125" t="s">
        <v>1506</v>
      </c>
      <c r="E453" s="125" t="s">
        <v>840</v>
      </c>
      <c r="F453" s="125" t="s">
        <v>764</v>
      </c>
      <c r="G453" s="133">
        <v>1577000014770</v>
      </c>
      <c r="H453" s="126">
        <v>41267</v>
      </c>
      <c r="I453" s="125" t="s">
        <v>1478</v>
      </c>
      <c r="J453" s="125" t="s">
        <v>1376</v>
      </c>
    </row>
    <row r="454" spans="1:10" ht="24">
      <c r="A454">
        <v>453</v>
      </c>
      <c r="B454" s="130">
        <v>3382</v>
      </c>
      <c r="C454" s="127" t="s">
        <v>730</v>
      </c>
      <c r="D454" s="127" t="s">
        <v>1507</v>
      </c>
      <c r="E454" s="127" t="s">
        <v>1508</v>
      </c>
      <c r="F454" s="127" t="s">
        <v>763</v>
      </c>
      <c r="G454" s="133">
        <v>1570501358190</v>
      </c>
      <c r="H454" s="128">
        <v>41169</v>
      </c>
      <c r="I454" s="127" t="s">
        <v>1478</v>
      </c>
      <c r="J454" s="127" t="s">
        <v>1376</v>
      </c>
    </row>
    <row r="455" spans="1:10" ht="24">
      <c r="A455">
        <v>454</v>
      </c>
      <c r="B455" s="130">
        <v>3383</v>
      </c>
      <c r="C455" s="125" t="s">
        <v>730</v>
      </c>
      <c r="D455" s="125" t="s">
        <v>1509</v>
      </c>
      <c r="E455" s="125" t="s">
        <v>841</v>
      </c>
      <c r="F455" s="125" t="s">
        <v>763</v>
      </c>
      <c r="G455" s="133">
        <v>1570501356588</v>
      </c>
      <c r="H455" s="126">
        <v>41070</v>
      </c>
      <c r="I455" s="125" t="s">
        <v>1478</v>
      </c>
      <c r="J455" s="125" t="s">
        <v>1376</v>
      </c>
    </row>
    <row r="456" spans="1:10" ht="24">
      <c r="A456">
        <v>455</v>
      </c>
      <c r="B456" s="130">
        <v>3384</v>
      </c>
      <c r="C456" s="127" t="s">
        <v>729</v>
      </c>
      <c r="D456" s="127" t="s">
        <v>1510</v>
      </c>
      <c r="E456" s="127" t="s">
        <v>842</v>
      </c>
      <c r="F456" s="127" t="s">
        <v>764</v>
      </c>
      <c r="G456" s="133">
        <v>1419902901799</v>
      </c>
      <c r="H456" s="128">
        <v>41314</v>
      </c>
      <c r="I456" s="127" t="s">
        <v>1478</v>
      </c>
      <c r="J456" s="127" t="s">
        <v>1376</v>
      </c>
    </row>
    <row r="457" spans="1:10" ht="24">
      <c r="A457">
        <v>456</v>
      </c>
      <c r="B457" s="130">
        <v>3385</v>
      </c>
      <c r="C457" s="125" t="s">
        <v>729</v>
      </c>
      <c r="D457" s="125" t="s">
        <v>1511</v>
      </c>
      <c r="E457" s="125" t="s">
        <v>1038</v>
      </c>
      <c r="F457" s="125" t="s">
        <v>764</v>
      </c>
      <c r="G457" s="133">
        <v>1570501359765</v>
      </c>
      <c r="H457" s="126">
        <v>41272</v>
      </c>
      <c r="I457" s="125" t="s">
        <v>1478</v>
      </c>
      <c r="J457" s="125" t="s">
        <v>1376</v>
      </c>
    </row>
    <row r="458" spans="1:10" ht="24">
      <c r="A458">
        <v>457</v>
      </c>
      <c r="B458" s="130">
        <v>3386</v>
      </c>
      <c r="C458" s="127" t="s">
        <v>730</v>
      </c>
      <c r="D458" s="127" t="s">
        <v>1512</v>
      </c>
      <c r="E458" s="127" t="s">
        <v>848</v>
      </c>
      <c r="F458" s="127" t="s">
        <v>763</v>
      </c>
      <c r="G458" s="133">
        <v>1100202110963</v>
      </c>
      <c r="H458" s="128">
        <v>41157</v>
      </c>
      <c r="I458" s="127" t="s">
        <v>1478</v>
      </c>
      <c r="J458" s="127" t="s">
        <v>1376</v>
      </c>
    </row>
    <row r="459" spans="1:10" ht="24">
      <c r="A459">
        <v>458</v>
      </c>
      <c r="B459" s="130">
        <v>3387</v>
      </c>
      <c r="C459" s="125" t="s">
        <v>729</v>
      </c>
      <c r="D459" s="125" t="s">
        <v>1513</v>
      </c>
      <c r="E459" s="125" t="s">
        <v>849</v>
      </c>
      <c r="F459" s="125" t="s">
        <v>764</v>
      </c>
      <c r="G459" s="133">
        <v>1579901528872</v>
      </c>
      <c r="H459" s="126">
        <v>41057</v>
      </c>
      <c r="I459" s="125" t="s">
        <v>1478</v>
      </c>
      <c r="J459" s="125" t="s">
        <v>1376</v>
      </c>
    </row>
    <row r="460" spans="1:10" ht="24">
      <c r="A460">
        <v>459</v>
      </c>
      <c r="B460" s="130">
        <v>3388</v>
      </c>
      <c r="C460" s="127" t="s">
        <v>729</v>
      </c>
      <c r="D460" s="127" t="s">
        <v>1514</v>
      </c>
      <c r="E460" s="127" t="s">
        <v>1061</v>
      </c>
      <c r="F460" s="127" t="s">
        <v>764</v>
      </c>
      <c r="G460" s="133">
        <v>1509966922028</v>
      </c>
      <c r="H460" s="128">
        <v>41114</v>
      </c>
      <c r="I460" s="127" t="s">
        <v>1478</v>
      </c>
      <c r="J460" s="127" t="s">
        <v>1376</v>
      </c>
    </row>
    <row r="461" spans="1:10" ht="24">
      <c r="A461">
        <v>460</v>
      </c>
      <c r="B461" s="130">
        <v>3389</v>
      </c>
      <c r="C461" s="125" t="s">
        <v>729</v>
      </c>
      <c r="D461" s="125" t="s">
        <v>1515</v>
      </c>
      <c r="E461" s="125" t="s">
        <v>56</v>
      </c>
      <c r="F461" s="125" t="s">
        <v>764</v>
      </c>
      <c r="G461" s="133">
        <v>1570501353392</v>
      </c>
      <c r="H461" s="126">
        <v>40839</v>
      </c>
      <c r="I461" s="125" t="s">
        <v>1440</v>
      </c>
      <c r="J461" s="125" t="s">
        <v>1377</v>
      </c>
    </row>
    <row r="462" spans="1:10" ht="24">
      <c r="A462">
        <v>461</v>
      </c>
      <c r="B462" s="130">
        <v>3391</v>
      </c>
      <c r="C462" s="127" t="s">
        <v>730</v>
      </c>
      <c r="D462" s="127" t="s">
        <v>1516</v>
      </c>
      <c r="E462" s="127" t="s">
        <v>1367</v>
      </c>
      <c r="F462" s="127" t="s">
        <v>763</v>
      </c>
      <c r="G462" s="133">
        <v>1570501350954</v>
      </c>
      <c r="H462" s="128">
        <v>40682</v>
      </c>
      <c r="I462" s="127" t="s">
        <v>1440</v>
      </c>
      <c r="J462" s="127" t="s">
        <v>1376</v>
      </c>
    </row>
    <row r="463" spans="1:10" ht="24">
      <c r="A463">
        <v>462</v>
      </c>
      <c r="B463" s="130">
        <v>3393</v>
      </c>
      <c r="C463" s="125" t="s">
        <v>730</v>
      </c>
      <c r="D463" s="125" t="s">
        <v>1517</v>
      </c>
      <c r="E463" s="125" t="s">
        <v>27</v>
      </c>
      <c r="F463" s="125" t="s">
        <v>763</v>
      </c>
      <c r="G463" s="133">
        <v>1579901424244</v>
      </c>
      <c r="H463" s="126">
        <v>40436</v>
      </c>
      <c r="I463" s="125" t="s">
        <v>1414</v>
      </c>
      <c r="J463" s="125" t="s">
        <v>1377</v>
      </c>
    </row>
    <row r="464" spans="1:10" ht="24">
      <c r="A464">
        <v>463</v>
      </c>
      <c r="B464" s="130">
        <v>3394</v>
      </c>
      <c r="C464" s="127" t="s">
        <v>730</v>
      </c>
      <c r="D464" s="127" t="s">
        <v>1518</v>
      </c>
      <c r="E464" s="127" t="s">
        <v>815</v>
      </c>
      <c r="F464" s="127" t="s">
        <v>763</v>
      </c>
      <c r="G464" s="133">
        <v>1570501354640</v>
      </c>
      <c r="H464" s="128">
        <v>40921</v>
      </c>
      <c r="I464" s="127" t="s">
        <v>1440</v>
      </c>
      <c r="J464" s="127" t="s">
        <v>1377</v>
      </c>
    </row>
    <row r="465" spans="1:10" ht="24">
      <c r="A465">
        <v>464</v>
      </c>
      <c r="B465" s="130">
        <v>3396</v>
      </c>
      <c r="C465" s="125" t="s">
        <v>729</v>
      </c>
      <c r="D465" s="125" t="s">
        <v>1519</v>
      </c>
      <c r="E465" s="125" t="s">
        <v>807</v>
      </c>
      <c r="F465" s="125" t="s">
        <v>764</v>
      </c>
      <c r="G465" s="133">
        <v>1570501351811</v>
      </c>
      <c r="H465" s="126">
        <v>40742</v>
      </c>
      <c r="I465" s="125" t="s">
        <v>1440</v>
      </c>
      <c r="J465" s="125" t="s">
        <v>1376</v>
      </c>
    </row>
    <row r="466" spans="1:10" ht="24">
      <c r="A466">
        <v>465</v>
      </c>
      <c r="B466" s="130">
        <v>3397</v>
      </c>
      <c r="C466" s="127" t="s">
        <v>730</v>
      </c>
      <c r="D466" s="127" t="s">
        <v>1520</v>
      </c>
      <c r="E466" s="127" t="s">
        <v>808</v>
      </c>
      <c r="F466" s="127" t="s">
        <v>763</v>
      </c>
      <c r="G466" s="133">
        <v>1570501351951</v>
      </c>
      <c r="H466" s="128">
        <v>40749</v>
      </c>
      <c r="I466" s="127" t="s">
        <v>1440</v>
      </c>
      <c r="J466" s="127" t="s">
        <v>1376</v>
      </c>
    </row>
    <row r="467" spans="1:10" ht="24">
      <c r="A467">
        <v>466</v>
      </c>
      <c r="B467" s="130">
        <v>3399</v>
      </c>
      <c r="C467" s="125" t="s">
        <v>729</v>
      </c>
      <c r="D467" s="125" t="s">
        <v>1511</v>
      </c>
      <c r="E467" s="125" t="s">
        <v>809</v>
      </c>
      <c r="F467" s="125" t="s">
        <v>764</v>
      </c>
      <c r="G467" s="133">
        <v>1909803661396</v>
      </c>
      <c r="H467" s="126">
        <v>40693</v>
      </c>
      <c r="I467" s="125" t="s">
        <v>1440</v>
      </c>
      <c r="J467" s="125" t="s">
        <v>1376</v>
      </c>
    </row>
    <row r="468" spans="1:10" ht="24">
      <c r="A468">
        <v>467</v>
      </c>
      <c r="B468" s="130">
        <v>3406</v>
      </c>
      <c r="C468" s="127" t="s">
        <v>729</v>
      </c>
      <c r="D468" s="127" t="s">
        <v>1521</v>
      </c>
      <c r="E468" s="127" t="s">
        <v>252</v>
      </c>
      <c r="F468" s="127" t="s">
        <v>764</v>
      </c>
      <c r="G468" s="133">
        <v>1620101305233</v>
      </c>
      <c r="H468" s="128">
        <v>38701</v>
      </c>
      <c r="I468" s="127" t="s">
        <v>1380</v>
      </c>
      <c r="J468" s="127" t="s">
        <v>1376</v>
      </c>
    </row>
    <row r="469" spans="1:10" ht="24">
      <c r="A469">
        <v>468</v>
      </c>
      <c r="B469" s="130">
        <v>3407</v>
      </c>
      <c r="C469" s="125" t="s">
        <v>729</v>
      </c>
      <c r="D469" s="125" t="s">
        <v>604</v>
      </c>
      <c r="E469" s="125" t="s">
        <v>213</v>
      </c>
      <c r="F469" s="125" t="s">
        <v>764</v>
      </c>
      <c r="G469" s="133">
        <v>1101402353551</v>
      </c>
      <c r="H469" s="126">
        <v>39144</v>
      </c>
      <c r="I469" s="125" t="s">
        <v>1384</v>
      </c>
      <c r="J469" s="125" t="s">
        <v>1377</v>
      </c>
    </row>
    <row r="470" spans="1:10" ht="24">
      <c r="A470">
        <v>469</v>
      </c>
      <c r="B470" s="130">
        <v>3408</v>
      </c>
      <c r="C470" s="127" t="s">
        <v>730</v>
      </c>
      <c r="D470" s="127" t="s">
        <v>1031</v>
      </c>
      <c r="E470" s="127" t="s">
        <v>213</v>
      </c>
      <c r="F470" s="127" t="s">
        <v>763</v>
      </c>
      <c r="G470" s="133">
        <v>1103704330601</v>
      </c>
      <c r="H470" s="128">
        <v>39633</v>
      </c>
      <c r="I470" s="127" t="s">
        <v>1407</v>
      </c>
      <c r="J470" s="127" t="s">
        <v>1376</v>
      </c>
    </row>
    <row r="471" spans="1:10" ht="24">
      <c r="A471">
        <v>470</v>
      </c>
      <c r="B471" s="130">
        <v>3412</v>
      </c>
      <c r="C471" s="125" t="s">
        <v>729</v>
      </c>
      <c r="D471" s="125" t="s">
        <v>941</v>
      </c>
      <c r="E471" s="125" t="s">
        <v>843</v>
      </c>
      <c r="F471" s="125" t="s">
        <v>764</v>
      </c>
      <c r="G471" s="133">
        <v>1579901581277</v>
      </c>
      <c r="H471" s="126">
        <v>41334</v>
      </c>
      <c r="I471" s="125" t="s">
        <v>1478</v>
      </c>
      <c r="J471" s="125" t="s">
        <v>1376</v>
      </c>
    </row>
    <row r="472" spans="1:10" ht="24">
      <c r="A472">
        <v>471</v>
      </c>
      <c r="B472" s="130">
        <v>3414</v>
      </c>
      <c r="C472" s="127" t="s">
        <v>729</v>
      </c>
      <c r="D472" s="127" t="s">
        <v>1522</v>
      </c>
      <c r="E472" s="127" t="s">
        <v>271</v>
      </c>
      <c r="F472" s="127" t="s">
        <v>764</v>
      </c>
      <c r="G472" s="133">
        <v>1578800038747</v>
      </c>
      <c r="H472" s="128">
        <v>38763</v>
      </c>
      <c r="I472" s="127" t="s">
        <v>1380</v>
      </c>
      <c r="J472" s="127" t="s">
        <v>1376</v>
      </c>
    </row>
    <row r="473" spans="1:10" ht="24">
      <c r="A473">
        <v>472</v>
      </c>
      <c r="B473" s="130">
        <v>3415</v>
      </c>
      <c r="C473" s="125" t="s">
        <v>730</v>
      </c>
      <c r="D473" s="125" t="s">
        <v>785</v>
      </c>
      <c r="E473" s="125" t="s">
        <v>271</v>
      </c>
      <c r="F473" s="125" t="s">
        <v>763</v>
      </c>
      <c r="G473" s="133">
        <v>1578800056494</v>
      </c>
      <c r="H473" s="126">
        <v>39677</v>
      </c>
      <c r="I473" s="125" t="s">
        <v>1407</v>
      </c>
      <c r="J473" s="125" t="s">
        <v>1377</v>
      </c>
    </row>
    <row r="474" spans="1:10" ht="24">
      <c r="A474">
        <v>473</v>
      </c>
      <c r="B474" s="130">
        <v>3416</v>
      </c>
      <c r="C474" s="127" t="s">
        <v>730</v>
      </c>
      <c r="D474" s="127" t="s">
        <v>449</v>
      </c>
      <c r="E474" s="127" t="s">
        <v>99</v>
      </c>
      <c r="F474" s="127" t="s">
        <v>763</v>
      </c>
      <c r="G474" s="133">
        <v>1319901310330</v>
      </c>
      <c r="H474" s="128">
        <v>40201</v>
      </c>
      <c r="I474" s="127" t="s">
        <v>1410</v>
      </c>
      <c r="J474" s="127" t="s">
        <v>1377</v>
      </c>
    </row>
    <row r="475" spans="1:10" ht="24">
      <c r="A475">
        <v>474</v>
      </c>
      <c r="B475" s="130">
        <v>3417</v>
      </c>
      <c r="C475" s="125" t="s">
        <v>730</v>
      </c>
      <c r="D475" s="125" t="s">
        <v>760</v>
      </c>
      <c r="E475" s="125" t="s">
        <v>761</v>
      </c>
      <c r="F475" s="125" t="s">
        <v>763</v>
      </c>
      <c r="G475" s="133">
        <v>1570501307919</v>
      </c>
      <c r="H475" s="126">
        <v>37823</v>
      </c>
      <c r="I475" s="125" t="s">
        <v>1375</v>
      </c>
      <c r="J475" s="125" t="s">
        <v>1376</v>
      </c>
    </row>
    <row r="476" spans="1:10" ht="24">
      <c r="A476">
        <v>475</v>
      </c>
      <c r="B476" s="130">
        <v>3418</v>
      </c>
      <c r="C476" s="127" t="s">
        <v>729</v>
      </c>
      <c r="D476" s="127" t="s">
        <v>1523</v>
      </c>
      <c r="E476" s="127" t="s">
        <v>1154</v>
      </c>
      <c r="F476" s="127" t="s">
        <v>764</v>
      </c>
      <c r="G476" s="133">
        <v>1570501312467</v>
      </c>
      <c r="H476" s="128">
        <v>38144</v>
      </c>
      <c r="I476" s="127" t="s">
        <v>1380</v>
      </c>
      <c r="J476" s="127" t="s">
        <v>1377</v>
      </c>
    </row>
    <row r="477" spans="1:10" ht="24">
      <c r="A477">
        <v>476</v>
      </c>
      <c r="B477" s="130">
        <v>3419</v>
      </c>
      <c r="C477" s="125" t="s">
        <v>729</v>
      </c>
      <c r="D477" s="125" t="s">
        <v>651</v>
      </c>
      <c r="E477" s="125" t="s">
        <v>287</v>
      </c>
      <c r="F477" s="125" t="s">
        <v>764</v>
      </c>
      <c r="G477" s="133">
        <v>1909802930156</v>
      </c>
      <c r="H477" s="126">
        <v>38362</v>
      </c>
      <c r="I477" s="125" t="s">
        <v>1378</v>
      </c>
      <c r="J477" s="125" t="s">
        <v>1377</v>
      </c>
    </row>
    <row r="478" spans="1:10" ht="24">
      <c r="A478">
        <v>477</v>
      </c>
      <c r="B478" s="130">
        <v>3420</v>
      </c>
      <c r="C478" s="127" t="s">
        <v>729</v>
      </c>
      <c r="D478" s="127" t="s">
        <v>652</v>
      </c>
      <c r="E478" s="127" t="s">
        <v>288</v>
      </c>
      <c r="F478" s="127" t="s">
        <v>764</v>
      </c>
      <c r="G478" s="133">
        <v>1570501315512</v>
      </c>
      <c r="H478" s="128">
        <v>38307</v>
      </c>
      <c r="I478" s="127" t="s">
        <v>1378</v>
      </c>
      <c r="J478" s="127" t="s">
        <v>1377</v>
      </c>
    </row>
    <row r="479" spans="1:10" ht="24">
      <c r="A479">
        <v>478</v>
      </c>
      <c r="B479" s="130">
        <v>3422</v>
      </c>
      <c r="C479" s="125" t="s">
        <v>729</v>
      </c>
      <c r="D479" s="125" t="s">
        <v>653</v>
      </c>
      <c r="E479" s="125" t="s">
        <v>289</v>
      </c>
      <c r="F479" s="125" t="s">
        <v>764</v>
      </c>
      <c r="G479" s="133">
        <v>1570501315229</v>
      </c>
      <c r="H479" s="126">
        <v>38291</v>
      </c>
      <c r="I479" s="125" t="s">
        <v>1378</v>
      </c>
      <c r="J479" s="125" t="s">
        <v>1377</v>
      </c>
    </row>
    <row r="480" spans="1:10" ht="24">
      <c r="A480">
        <v>479</v>
      </c>
      <c r="B480" s="130">
        <v>3423</v>
      </c>
      <c r="C480" s="127" t="s">
        <v>729</v>
      </c>
      <c r="D480" s="127" t="s">
        <v>381</v>
      </c>
      <c r="E480" s="127" t="s">
        <v>290</v>
      </c>
      <c r="F480" s="127" t="s">
        <v>764</v>
      </c>
      <c r="G480" s="133">
        <v>1570501315369</v>
      </c>
      <c r="H480" s="128">
        <v>38297</v>
      </c>
      <c r="I480" s="127" t="s">
        <v>1378</v>
      </c>
      <c r="J480" s="127" t="s">
        <v>1377</v>
      </c>
    </row>
    <row r="481" spans="1:10" ht="24">
      <c r="A481">
        <v>480</v>
      </c>
      <c r="B481" s="130">
        <v>3425</v>
      </c>
      <c r="C481" s="125" t="s">
        <v>730</v>
      </c>
      <c r="D481" s="125" t="s">
        <v>662</v>
      </c>
      <c r="E481" s="125" t="s">
        <v>298</v>
      </c>
      <c r="F481" s="125" t="s">
        <v>763</v>
      </c>
      <c r="G481" s="133">
        <v>1209000156684</v>
      </c>
      <c r="H481" s="126">
        <v>38190</v>
      </c>
      <c r="I481" s="125" t="s">
        <v>1378</v>
      </c>
      <c r="J481" s="125" t="s">
        <v>1377</v>
      </c>
    </row>
    <row r="482" spans="1:10" ht="24">
      <c r="A482">
        <v>481</v>
      </c>
      <c r="B482" s="130">
        <v>3427</v>
      </c>
      <c r="C482" s="127" t="s">
        <v>730</v>
      </c>
      <c r="D482" s="127" t="s">
        <v>611</v>
      </c>
      <c r="E482" s="127" t="s">
        <v>299</v>
      </c>
      <c r="F482" s="127" t="s">
        <v>763</v>
      </c>
      <c r="G482" s="133">
        <v>1570501318091</v>
      </c>
      <c r="H482" s="128">
        <v>38454</v>
      </c>
      <c r="I482" s="127" t="s">
        <v>1378</v>
      </c>
      <c r="J482" s="127" t="s">
        <v>1377</v>
      </c>
    </row>
    <row r="483" spans="1:10" ht="24">
      <c r="A483">
        <v>482</v>
      </c>
      <c r="B483" s="130">
        <v>3428</v>
      </c>
      <c r="C483" s="125" t="s">
        <v>729</v>
      </c>
      <c r="D483" s="125" t="s">
        <v>673</v>
      </c>
      <c r="E483" s="125" t="s">
        <v>311</v>
      </c>
      <c r="F483" s="125" t="s">
        <v>764</v>
      </c>
      <c r="G483" s="133">
        <v>1570501308079</v>
      </c>
      <c r="H483" s="126">
        <v>37860</v>
      </c>
      <c r="I483" s="125" t="s">
        <v>1378</v>
      </c>
      <c r="J483" s="125" t="s">
        <v>1376</v>
      </c>
    </row>
    <row r="484" spans="1:10" ht="24">
      <c r="A484">
        <v>483</v>
      </c>
      <c r="B484" s="130">
        <v>3429</v>
      </c>
      <c r="C484" s="127" t="s">
        <v>729</v>
      </c>
      <c r="D484" s="127" t="s">
        <v>674</v>
      </c>
      <c r="E484" s="127" t="s">
        <v>312</v>
      </c>
      <c r="F484" s="127" t="s">
        <v>764</v>
      </c>
      <c r="G484" s="133">
        <v>1579901117147</v>
      </c>
      <c r="H484" s="128">
        <v>38393</v>
      </c>
      <c r="I484" s="127" t="s">
        <v>1378</v>
      </c>
      <c r="J484" s="127" t="s">
        <v>1376</v>
      </c>
    </row>
    <row r="485" spans="1:10" ht="24">
      <c r="A485">
        <v>484</v>
      </c>
      <c r="B485" s="130">
        <v>3430</v>
      </c>
      <c r="C485" s="125" t="s">
        <v>730</v>
      </c>
      <c r="D485" s="125" t="s">
        <v>675</v>
      </c>
      <c r="E485" s="125" t="s">
        <v>313</v>
      </c>
      <c r="F485" s="125" t="s">
        <v>763</v>
      </c>
      <c r="G485" s="133">
        <v>1570501318988</v>
      </c>
      <c r="H485" s="126">
        <v>38515</v>
      </c>
      <c r="I485" s="125" t="s">
        <v>1378</v>
      </c>
      <c r="J485" s="125" t="s">
        <v>1376</v>
      </c>
    </row>
    <row r="486" spans="1:10" ht="24">
      <c r="A486">
        <v>485</v>
      </c>
      <c r="B486" s="130">
        <v>3431</v>
      </c>
      <c r="C486" s="127" t="s">
        <v>729</v>
      </c>
      <c r="D486" s="127" t="s">
        <v>1037</v>
      </c>
      <c r="E486" s="127" t="s">
        <v>103</v>
      </c>
      <c r="F486" s="127" t="s">
        <v>764</v>
      </c>
      <c r="G486" s="133">
        <v>1570501312271</v>
      </c>
      <c r="H486" s="128">
        <v>38125</v>
      </c>
      <c r="I486" s="127" t="s">
        <v>1378</v>
      </c>
      <c r="J486" s="127" t="s">
        <v>1376</v>
      </c>
    </row>
    <row r="487" spans="1:10" ht="24">
      <c r="A487">
        <v>486</v>
      </c>
      <c r="B487" s="130">
        <v>3432</v>
      </c>
      <c r="C487" s="125" t="s">
        <v>730</v>
      </c>
      <c r="D487" s="125" t="s">
        <v>684</v>
      </c>
      <c r="E487" s="125" t="s">
        <v>323</v>
      </c>
      <c r="F487" s="125" t="s">
        <v>763</v>
      </c>
      <c r="G487" s="133">
        <v>1570501316225</v>
      </c>
      <c r="H487" s="126">
        <v>38345</v>
      </c>
      <c r="I487" s="125" t="s">
        <v>1378</v>
      </c>
      <c r="J487" s="125" t="s">
        <v>1376</v>
      </c>
    </row>
    <row r="488" spans="1:10" ht="24">
      <c r="A488">
        <v>487</v>
      </c>
      <c r="B488" s="130">
        <v>3433</v>
      </c>
      <c r="C488" s="127" t="s">
        <v>730</v>
      </c>
      <c r="D488" s="127" t="s">
        <v>685</v>
      </c>
      <c r="E488" s="127" t="s">
        <v>324</v>
      </c>
      <c r="F488" s="127" t="s">
        <v>763</v>
      </c>
      <c r="G488" s="133">
        <v>1560101590214</v>
      </c>
      <c r="H488" s="128">
        <v>38298</v>
      </c>
      <c r="I488" s="127" t="s">
        <v>1378</v>
      </c>
      <c r="J488" s="127" t="s">
        <v>1376</v>
      </c>
    </row>
    <row r="489" spans="1:10" ht="24">
      <c r="A489">
        <v>488</v>
      </c>
      <c r="B489" s="130">
        <v>3434</v>
      </c>
      <c r="C489" s="125" t="s">
        <v>730</v>
      </c>
      <c r="D489" s="125" t="s">
        <v>449</v>
      </c>
      <c r="E489" s="125" t="s">
        <v>325</v>
      </c>
      <c r="F489" s="125" t="s">
        <v>763</v>
      </c>
      <c r="G489" s="133">
        <v>1200101935311</v>
      </c>
      <c r="H489" s="126">
        <v>38310</v>
      </c>
      <c r="I489" s="125" t="s">
        <v>1378</v>
      </c>
      <c r="J489" s="125" t="s">
        <v>1376</v>
      </c>
    </row>
    <row r="490" spans="1:10" ht="24">
      <c r="A490">
        <v>489</v>
      </c>
      <c r="B490" s="130">
        <v>3435</v>
      </c>
      <c r="C490" s="127" t="s">
        <v>730</v>
      </c>
      <c r="D490" s="127" t="s">
        <v>686</v>
      </c>
      <c r="E490" s="127" t="s">
        <v>326</v>
      </c>
      <c r="F490" s="127" t="s">
        <v>763</v>
      </c>
      <c r="G490" s="133">
        <v>1770200177623</v>
      </c>
      <c r="H490" s="128">
        <v>38458</v>
      </c>
      <c r="I490" s="127" t="s">
        <v>1378</v>
      </c>
      <c r="J490" s="127" t="s">
        <v>1376</v>
      </c>
    </row>
    <row r="491" spans="1:10" ht="24">
      <c r="A491">
        <v>490</v>
      </c>
      <c r="B491" s="130">
        <v>3436</v>
      </c>
      <c r="C491" s="125" t="s">
        <v>729</v>
      </c>
      <c r="D491" s="125" t="s">
        <v>1524</v>
      </c>
      <c r="E491" s="125" t="s">
        <v>1525</v>
      </c>
      <c r="F491" s="125" t="s">
        <v>764</v>
      </c>
      <c r="G491" s="133">
        <v>1570501316390</v>
      </c>
      <c r="H491" s="126">
        <v>38353</v>
      </c>
      <c r="I491" s="125" t="s">
        <v>1380</v>
      </c>
      <c r="J491" s="125" t="s">
        <v>1377</v>
      </c>
    </row>
    <row r="492" spans="1:10" ht="24">
      <c r="A492">
        <v>491</v>
      </c>
      <c r="B492" s="130">
        <v>3437</v>
      </c>
      <c r="C492" s="127" t="s">
        <v>730</v>
      </c>
      <c r="D492" s="127" t="s">
        <v>1526</v>
      </c>
      <c r="E492" s="127" t="s">
        <v>261</v>
      </c>
      <c r="F492" s="127" t="s">
        <v>763</v>
      </c>
      <c r="G492" s="133">
        <v>1579901171001</v>
      </c>
      <c r="H492" s="128">
        <v>38777</v>
      </c>
      <c r="I492" s="127" t="s">
        <v>1380</v>
      </c>
      <c r="J492" s="127" t="s">
        <v>1376</v>
      </c>
    </row>
    <row r="493" spans="1:10" ht="24">
      <c r="A493">
        <v>492</v>
      </c>
      <c r="B493" s="130">
        <v>3438</v>
      </c>
      <c r="C493" s="125" t="s">
        <v>729</v>
      </c>
      <c r="D493" s="125" t="s">
        <v>1527</v>
      </c>
      <c r="E493" s="125" t="s">
        <v>272</v>
      </c>
      <c r="F493" s="125" t="s">
        <v>764</v>
      </c>
      <c r="G493" s="133">
        <v>1579901100899</v>
      </c>
      <c r="H493" s="126">
        <v>38273</v>
      </c>
      <c r="I493" s="125" t="s">
        <v>1380</v>
      </c>
      <c r="J493" s="125" t="s">
        <v>1377</v>
      </c>
    </row>
    <row r="494" spans="1:10" ht="24">
      <c r="A494">
        <v>493</v>
      </c>
      <c r="B494" s="130">
        <v>3440</v>
      </c>
      <c r="C494" s="127" t="s">
        <v>730</v>
      </c>
      <c r="D494" s="127" t="s">
        <v>1528</v>
      </c>
      <c r="E494" s="127" t="s">
        <v>214</v>
      </c>
      <c r="F494" s="127" t="s">
        <v>763</v>
      </c>
      <c r="G494" s="133">
        <v>1570501319151</v>
      </c>
      <c r="H494" s="128">
        <v>38521</v>
      </c>
      <c r="I494" s="127" t="s">
        <v>1380</v>
      </c>
      <c r="J494" s="127" t="s">
        <v>1377</v>
      </c>
    </row>
    <row r="495" spans="1:10" ht="24">
      <c r="A495">
        <v>494</v>
      </c>
      <c r="B495" s="130">
        <v>3441</v>
      </c>
      <c r="C495" s="125" t="s">
        <v>730</v>
      </c>
      <c r="D495" s="125" t="s">
        <v>1529</v>
      </c>
      <c r="E495" s="125" t="s">
        <v>230</v>
      </c>
      <c r="F495" s="125" t="s">
        <v>763</v>
      </c>
      <c r="G495" s="133">
        <v>1570501319968</v>
      </c>
      <c r="H495" s="126">
        <v>38575</v>
      </c>
      <c r="I495" s="125" t="s">
        <v>1380</v>
      </c>
      <c r="J495" s="125" t="s">
        <v>1376</v>
      </c>
    </row>
    <row r="496" spans="1:10" ht="24">
      <c r="A496">
        <v>495</v>
      </c>
      <c r="B496" s="130">
        <v>3442</v>
      </c>
      <c r="C496" s="127" t="s">
        <v>729</v>
      </c>
      <c r="D496" s="127" t="s">
        <v>605</v>
      </c>
      <c r="E496" s="127" t="s">
        <v>1255</v>
      </c>
      <c r="F496" s="127" t="s">
        <v>764</v>
      </c>
      <c r="G496" s="133">
        <v>1570501327456</v>
      </c>
      <c r="H496" s="128">
        <v>39038</v>
      </c>
      <c r="I496" s="127" t="s">
        <v>1384</v>
      </c>
      <c r="J496" s="127" t="s">
        <v>1377</v>
      </c>
    </row>
    <row r="497" spans="1:10" ht="24">
      <c r="A497">
        <v>496</v>
      </c>
      <c r="B497" s="130">
        <v>3443</v>
      </c>
      <c r="C497" s="125" t="s">
        <v>729</v>
      </c>
      <c r="D497" s="125" t="s">
        <v>606</v>
      </c>
      <c r="E497" s="125" t="s">
        <v>214</v>
      </c>
      <c r="F497" s="125" t="s">
        <v>764</v>
      </c>
      <c r="G497" s="133">
        <v>1570501331453</v>
      </c>
      <c r="H497" s="126">
        <v>39320</v>
      </c>
      <c r="I497" s="125" t="s">
        <v>1384</v>
      </c>
      <c r="J497" s="125" t="s">
        <v>1377</v>
      </c>
    </row>
    <row r="498" spans="1:10" ht="24">
      <c r="A498">
        <v>497</v>
      </c>
      <c r="B498" s="130">
        <v>3444</v>
      </c>
      <c r="C498" s="127" t="s">
        <v>730</v>
      </c>
      <c r="D498" s="127" t="s">
        <v>610</v>
      </c>
      <c r="E498" s="127" t="s">
        <v>218</v>
      </c>
      <c r="F498" s="127" t="s">
        <v>763</v>
      </c>
      <c r="G498" s="133">
        <v>1570501327359</v>
      </c>
      <c r="H498" s="128">
        <v>39032</v>
      </c>
      <c r="I498" s="127" t="s">
        <v>1384</v>
      </c>
      <c r="J498" s="127" t="s">
        <v>1377</v>
      </c>
    </row>
    <row r="499" spans="1:10" ht="24">
      <c r="A499">
        <v>498</v>
      </c>
      <c r="B499" s="130">
        <v>3445</v>
      </c>
      <c r="C499" s="125" t="s">
        <v>730</v>
      </c>
      <c r="D499" s="125" t="s">
        <v>611</v>
      </c>
      <c r="E499" s="125" t="s">
        <v>145</v>
      </c>
      <c r="F499" s="125" t="s">
        <v>763</v>
      </c>
      <c r="G499" s="133">
        <v>1570501325844</v>
      </c>
      <c r="H499" s="126">
        <v>38936</v>
      </c>
      <c r="I499" s="125" t="s">
        <v>1384</v>
      </c>
      <c r="J499" s="125" t="s">
        <v>1377</v>
      </c>
    </row>
    <row r="500" spans="1:10" ht="24">
      <c r="A500">
        <v>499</v>
      </c>
      <c r="B500" s="130">
        <v>3446</v>
      </c>
      <c r="C500" s="127" t="s">
        <v>730</v>
      </c>
      <c r="D500" s="127" t="s">
        <v>612</v>
      </c>
      <c r="E500" s="127" t="s">
        <v>219</v>
      </c>
      <c r="F500" s="127" t="s">
        <v>763</v>
      </c>
      <c r="G500" s="133">
        <v>1579901217290</v>
      </c>
      <c r="H500" s="128">
        <v>39092</v>
      </c>
      <c r="I500" s="127" t="s">
        <v>1384</v>
      </c>
      <c r="J500" s="127" t="s">
        <v>1377</v>
      </c>
    </row>
    <row r="501" spans="1:10" ht="24">
      <c r="A501">
        <v>500</v>
      </c>
      <c r="B501" s="130">
        <v>3447</v>
      </c>
      <c r="C501" s="125" t="s">
        <v>730</v>
      </c>
      <c r="D501" s="125" t="s">
        <v>661</v>
      </c>
      <c r="E501" s="125" t="s">
        <v>1030</v>
      </c>
      <c r="F501" s="125" t="s">
        <v>763</v>
      </c>
      <c r="G501" s="133">
        <v>1570501350903</v>
      </c>
      <c r="H501" s="126">
        <v>40672</v>
      </c>
      <c r="I501" s="125" t="s">
        <v>1414</v>
      </c>
      <c r="J501" s="125" t="s">
        <v>1376</v>
      </c>
    </row>
    <row r="502" spans="1:10" ht="24">
      <c r="A502">
        <v>501</v>
      </c>
      <c r="B502" s="130">
        <v>3448</v>
      </c>
      <c r="C502" s="127" t="s">
        <v>729</v>
      </c>
      <c r="D502" s="127" t="s">
        <v>629</v>
      </c>
      <c r="E502" s="127" t="s">
        <v>103</v>
      </c>
      <c r="F502" s="127" t="s">
        <v>764</v>
      </c>
      <c r="G502" s="133">
        <v>1209000317432</v>
      </c>
      <c r="H502" s="128">
        <v>39176</v>
      </c>
      <c r="I502" s="127" t="s">
        <v>1384</v>
      </c>
      <c r="J502" s="127" t="s">
        <v>1376</v>
      </c>
    </row>
    <row r="503" spans="1:10" ht="24">
      <c r="A503">
        <v>502</v>
      </c>
      <c r="B503" s="130">
        <v>3449</v>
      </c>
      <c r="C503" s="125" t="s">
        <v>729</v>
      </c>
      <c r="D503" s="125" t="s">
        <v>630</v>
      </c>
      <c r="E503" s="125" t="s">
        <v>237</v>
      </c>
      <c r="F503" s="125" t="s">
        <v>764</v>
      </c>
      <c r="G503" s="133">
        <v>1349901464167</v>
      </c>
      <c r="H503" s="126">
        <v>39082</v>
      </c>
      <c r="I503" s="125" t="s">
        <v>1384</v>
      </c>
      <c r="J503" s="125" t="s">
        <v>1376</v>
      </c>
    </row>
    <row r="504" spans="1:10" ht="24">
      <c r="A504">
        <v>503</v>
      </c>
      <c r="B504" s="130">
        <v>3450</v>
      </c>
      <c r="C504" s="127" t="s">
        <v>730</v>
      </c>
      <c r="D504" s="127" t="s">
        <v>636</v>
      </c>
      <c r="E504" s="127" t="s">
        <v>219</v>
      </c>
      <c r="F504" s="127" t="s">
        <v>763</v>
      </c>
      <c r="G504" s="133">
        <v>1579901217303</v>
      </c>
      <c r="H504" s="128">
        <v>39092</v>
      </c>
      <c r="I504" s="127" t="s">
        <v>1384</v>
      </c>
      <c r="J504" s="127" t="s">
        <v>1376</v>
      </c>
    </row>
    <row r="505" spans="1:10" ht="24">
      <c r="A505">
        <v>504</v>
      </c>
      <c r="B505" s="130">
        <v>3451</v>
      </c>
      <c r="C505" s="125" t="s">
        <v>730</v>
      </c>
      <c r="D505" s="125" t="s">
        <v>779</v>
      </c>
      <c r="E505" s="125" t="s">
        <v>318</v>
      </c>
      <c r="F505" s="125" t="s">
        <v>763</v>
      </c>
      <c r="G505" s="133">
        <v>1579901280005</v>
      </c>
      <c r="H505" s="126">
        <v>39505</v>
      </c>
      <c r="I505" s="125" t="s">
        <v>1391</v>
      </c>
      <c r="J505" s="125" t="s">
        <v>1377</v>
      </c>
    </row>
    <row r="506" spans="1:10" ht="24">
      <c r="A506">
        <v>505</v>
      </c>
      <c r="B506" s="130">
        <v>3453</v>
      </c>
      <c r="C506" s="127" t="s">
        <v>729</v>
      </c>
      <c r="D506" s="127" t="s">
        <v>490</v>
      </c>
      <c r="E506" s="127" t="s">
        <v>751</v>
      </c>
      <c r="F506" s="127" t="s">
        <v>764</v>
      </c>
      <c r="G506" s="133">
        <v>1570501337338</v>
      </c>
      <c r="H506" s="128">
        <v>39687</v>
      </c>
      <c r="I506" s="127" t="s">
        <v>1407</v>
      </c>
      <c r="J506" s="127" t="s">
        <v>1377</v>
      </c>
    </row>
    <row r="507" spans="1:10" ht="24">
      <c r="A507">
        <v>506</v>
      </c>
      <c r="B507" s="130">
        <v>3454</v>
      </c>
      <c r="C507" s="125" t="s">
        <v>729</v>
      </c>
      <c r="D507" s="125" t="s">
        <v>491</v>
      </c>
      <c r="E507" s="125" t="s">
        <v>752</v>
      </c>
      <c r="F507" s="125" t="s">
        <v>764</v>
      </c>
      <c r="G507" s="133">
        <v>1579901320708</v>
      </c>
      <c r="H507" s="126">
        <v>39775</v>
      </c>
      <c r="I507" s="125" t="s">
        <v>1407</v>
      </c>
      <c r="J507" s="125" t="s">
        <v>1377</v>
      </c>
    </row>
    <row r="508" spans="1:10" ht="24">
      <c r="A508">
        <v>507</v>
      </c>
      <c r="B508" s="130">
        <v>3455</v>
      </c>
      <c r="C508" s="127" t="s">
        <v>730</v>
      </c>
      <c r="D508" s="127" t="s">
        <v>786</v>
      </c>
      <c r="E508" s="127" t="s">
        <v>784</v>
      </c>
      <c r="F508" s="127" t="s">
        <v>763</v>
      </c>
      <c r="G508" s="133">
        <v>1209601616442</v>
      </c>
      <c r="H508" s="128">
        <v>39737</v>
      </c>
      <c r="I508" s="127" t="s">
        <v>1407</v>
      </c>
      <c r="J508" s="127" t="s">
        <v>1377</v>
      </c>
    </row>
    <row r="509" spans="1:10" ht="24">
      <c r="A509">
        <v>508</v>
      </c>
      <c r="B509" s="130">
        <v>3456</v>
      </c>
      <c r="C509" s="125" t="s">
        <v>729</v>
      </c>
      <c r="D509" s="125" t="s">
        <v>517</v>
      </c>
      <c r="E509" s="125" t="s">
        <v>127</v>
      </c>
      <c r="F509" s="125" t="s">
        <v>764</v>
      </c>
      <c r="G509" s="133">
        <v>1749800474422</v>
      </c>
      <c r="H509" s="126">
        <v>39819</v>
      </c>
      <c r="I509" s="125" t="s">
        <v>1407</v>
      </c>
      <c r="J509" s="125" t="s">
        <v>1376</v>
      </c>
    </row>
    <row r="510" spans="1:10" ht="24">
      <c r="A510">
        <v>509</v>
      </c>
      <c r="B510" s="130">
        <v>3457</v>
      </c>
      <c r="C510" s="127" t="s">
        <v>729</v>
      </c>
      <c r="D510" s="127" t="s">
        <v>518</v>
      </c>
      <c r="E510" s="127" t="s">
        <v>128</v>
      </c>
      <c r="F510" s="127" t="s">
        <v>764</v>
      </c>
      <c r="G510" s="133">
        <v>1570501342871</v>
      </c>
      <c r="H510" s="128">
        <v>40089</v>
      </c>
      <c r="I510" s="127" t="s">
        <v>1410</v>
      </c>
      <c r="J510" s="127" t="s">
        <v>1376</v>
      </c>
    </row>
    <row r="511" spans="1:10" ht="24">
      <c r="A511">
        <v>510</v>
      </c>
      <c r="B511" s="130">
        <v>3458</v>
      </c>
      <c r="C511" s="125" t="s">
        <v>729</v>
      </c>
      <c r="D511" s="125" t="s">
        <v>1082</v>
      </c>
      <c r="E511" s="125" t="s">
        <v>129</v>
      </c>
      <c r="F511" s="125" t="s">
        <v>764</v>
      </c>
      <c r="G511" s="133">
        <v>1100201967852</v>
      </c>
      <c r="H511" s="126">
        <v>39678</v>
      </c>
      <c r="I511" s="125" t="s">
        <v>1407</v>
      </c>
      <c r="J511" s="125" t="s">
        <v>1376</v>
      </c>
    </row>
    <row r="512" spans="1:10" ht="24">
      <c r="A512">
        <v>511</v>
      </c>
      <c r="B512" s="130">
        <v>3459</v>
      </c>
      <c r="C512" s="127" t="s">
        <v>730</v>
      </c>
      <c r="D512" s="163" t="s">
        <v>1609</v>
      </c>
      <c r="E512" s="127" t="s">
        <v>787</v>
      </c>
      <c r="F512" s="127" t="s">
        <v>763</v>
      </c>
      <c r="G512" s="133">
        <v>1101000223024</v>
      </c>
      <c r="H512" s="128">
        <v>39711</v>
      </c>
      <c r="I512" s="127" t="s">
        <v>1407</v>
      </c>
      <c r="J512" s="127" t="s">
        <v>1376</v>
      </c>
    </row>
    <row r="513" spans="1:10" ht="24">
      <c r="A513">
        <v>512</v>
      </c>
      <c r="B513" s="130">
        <v>3461</v>
      </c>
      <c r="C513" s="125" t="s">
        <v>729</v>
      </c>
      <c r="D513" s="125" t="s">
        <v>458</v>
      </c>
      <c r="E513" s="125" t="s">
        <v>85</v>
      </c>
      <c r="F513" s="125" t="s">
        <v>764</v>
      </c>
      <c r="G513" s="133">
        <v>1579901377475</v>
      </c>
      <c r="H513" s="126">
        <v>40132</v>
      </c>
      <c r="I513" s="125" t="s">
        <v>1410</v>
      </c>
      <c r="J513" s="125" t="s">
        <v>1376</v>
      </c>
    </row>
    <row r="514" spans="1:10" ht="24">
      <c r="A514">
        <v>513</v>
      </c>
      <c r="B514" s="130">
        <v>3462</v>
      </c>
      <c r="C514" s="127" t="s">
        <v>729</v>
      </c>
      <c r="D514" s="127" t="s">
        <v>429</v>
      </c>
      <c r="E514" s="127" t="s">
        <v>65</v>
      </c>
      <c r="F514" s="127" t="s">
        <v>764</v>
      </c>
      <c r="G514" s="133">
        <v>1570501345641</v>
      </c>
      <c r="H514" s="128">
        <v>40272</v>
      </c>
      <c r="I514" s="127" t="s">
        <v>1410</v>
      </c>
      <c r="J514" s="127" t="s">
        <v>1377</v>
      </c>
    </row>
    <row r="515" spans="1:10" ht="24">
      <c r="A515">
        <v>514</v>
      </c>
      <c r="B515" s="130">
        <v>3463</v>
      </c>
      <c r="C515" s="125" t="s">
        <v>730</v>
      </c>
      <c r="D515" s="125" t="s">
        <v>464</v>
      </c>
      <c r="E515" s="125" t="s">
        <v>100</v>
      </c>
      <c r="F515" s="125" t="s">
        <v>763</v>
      </c>
      <c r="G515" s="133">
        <v>1249900968928</v>
      </c>
      <c r="H515" s="126">
        <v>40295</v>
      </c>
      <c r="I515" s="125" t="s">
        <v>1410</v>
      </c>
      <c r="J515" s="125" t="s">
        <v>1376</v>
      </c>
    </row>
    <row r="516" spans="1:10" ht="24">
      <c r="A516">
        <v>515</v>
      </c>
      <c r="B516" s="130">
        <v>3464</v>
      </c>
      <c r="C516" s="127" t="s">
        <v>730</v>
      </c>
      <c r="D516" s="127" t="s">
        <v>439</v>
      </c>
      <c r="E516" s="127" t="s">
        <v>75</v>
      </c>
      <c r="F516" s="127" t="s">
        <v>763</v>
      </c>
      <c r="G516" s="133">
        <v>1529400033421</v>
      </c>
      <c r="H516" s="128">
        <v>39903</v>
      </c>
      <c r="I516" s="127" t="s">
        <v>1410</v>
      </c>
      <c r="J516" s="127" t="s">
        <v>1377</v>
      </c>
    </row>
    <row r="517" spans="1:10" ht="24">
      <c r="A517">
        <v>516</v>
      </c>
      <c r="B517" s="130">
        <v>3465</v>
      </c>
      <c r="C517" s="125" t="s">
        <v>730</v>
      </c>
      <c r="D517" s="125" t="s">
        <v>440</v>
      </c>
      <c r="E517" s="125" t="s">
        <v>76</v>
      </c>
      <c r="F517" s="125" t="s">
        <v>763</v>
      </c>
      <c r="G517" s="133">
        <v>1510101584311</v>
      </c>
      <c r="H517" s="126">
        <v>40254</v>
      </c>
      <c r="I517" s="125" t="s">
        <v>1410</v>
      </c>
      <c r="J517" s="125" t="s">
        <v>1377</v>
      </c>
    </row>
    <row r="518" spans="1:10" ht="24">
      <c r="A518">
        <v>517</v>
      </c>
      <c r="B518" s="130">
        <v>3466</v>
      </c>
      <c r="C518" s="127" t="s">
        <v>730</v>
      </c>
      <c r="D518" s="127" t="s">
        <v>465</v>
      </c>
      <c r="E518" s="127" t="s">
        <v>257</v>
      </c>
      <c r="F518" s="127" t="s">
        <v>763</v>
      </c>
      <c r="G518" s="133">
        <v>1570501342013</v>
      </c>
      <c r="H518" s="128">
        <v>40032</v>
      </c>
      <c r="I518" s="127" t="s">
        <v>1410</v>
      </c>
      <c r="J518" s="127" t="s">
        <v>1376</v>
      </c>
    </row>
    <row r="519" spans="1:10" ht="24">
      <c r="A519">
        <v>518</v>
      </c>
      <c r="B519" s="130">
        <v>3467</v>
      </c>
      <c r="C519" s="125" t="s">
        <v>729</v>
      </c>
      <c r="D519" s="125" t="s">
        <v>370</v>
      </c>
      <c r="E519" s="125" t="s">
        <v>1</v>
      </c>
      <c r="F519" s="125" t="s">
        <v>764</v>
      </c>
      <c r="G519" s="133">
        <v>1579901436854</v>
      </c>
      <c r="H519" s="126">
        <v>40507</v>
      </c>
      <c r="I519" s="125" t="s">
        <v>1414</v>
      </c>
      <c r="J519" s="125" t="s">
        <v>1377</v>
      </c>
    </row>
    <row r="520" spans="1:10" ht="24">
      <c r="A520">
        <v>519</v>
      </c>
      <c r="B520" s="130">
        <v>3468</v>
      </c>
      <c r="C520" s="127" t="s">
        <v>729</v>
      </c>
      <c r="D520" s="127" t="s">
        <v>371</v>
      </c>
      <c r="E520" s="127" t="s">
        <v>2</v>
      </c>
      <c r="F520" s="127" t="s">
        <v>764</v>
      </c>
      <c r="G520" s="133">
        <v>1579901434924</v>
      </c>
      <c r="H520" s="128">
        <v>40498</v>
      </c>
      <c r="I520" s="127" t="s">
        <v>1414</v>
      </c>
      <c r="J520" s="127" t="s">
        <v>1377</v>
      </c>
    </row>
    <row r="521" spans="1:10" ht="24">
      <c r="A521">
        <v>520</v>
      </c>
      <c r="B521" s="130">
        <v>3469</v>
      </c>
      <c r="C521" s="125" t="s">
        <v>729</v>
      </c>
      <c r="D521" s="125" t="s">
        <v>372</v>
      </c>
      <c r="E521" s="125" t="s">
        <v>3</v>
      </c>
      <c r="F521" s="125" t="s">
        <v>764</v>
      </c>
      <c r="G521" s="133">
        <v>1579901443010</v>
      </c>
      <c r="H521" s="126">
        <v>40544</v>
      </c>
      <c r="I521" s="125" t="s">
        <v>1414</v>
      </c>
      <c r="J521" s="125" t="s">
        <v>1377</v>
      </c>
    </row>
    <row r="522" spans="1:10" ht="24">
      <c r="A522">
        <v>521</v>
      </c>
      <c r="B522" s="130">
        <v>3470</v>
      </c>
      <c r="C522" s="127" t="s">
        <v>730</v>
      </c>
      <c r="D522" s="127" t="s">
        <v>373</v>
      </c>
      <c r="E522" s="127" t="s">
        <v>4</v>
      </c>
      <c r="F522" s="127" t="s">
        <v>763</v>
      </c>
      <c r="G522" s="133">
        <v>1579901446485</v>
      </c>
      <c r="H522" s="128">
        <v>40564</v>
      </c>
      <c r="I522" s="127" t="s">
        <v>1414</v>
      </c>
      <c r="J522" s="127" t="s">
        <v>1377</v>
      </c>
    </row>
    <row r="523" spans="1:10" ht="24">
      <c r="A523">
        <v>522</v>
      </c>
      <c r="B523" s="130">
        <v>3471</v>
      </c>
      <c r="C523" s="125" t="s">
        <v>730</v>
      </c>
      <c r="D523" s="125" t="s">
        <v>374</v>
      </c>
      <c r="E523" s="125" t="s">
        <v>5</v>
      </c>
      <c r="F523" s="125" t="s">
        <v>763</v>
      </c>
      <c r="G523" s="133">
        <v>1570501349255</v>
      </c>
      <c r="H523" s="126">
        <v>40553</v>
      </c>
      <c r="I523" s="125" t="s">
        <v>1414</v>
      </c>
      <c r="J523" s="125" t="s">
        <v>1377</v>
      </c>
    </row>
    <row r="524" spans="1:10" ht="24">
      <c r="A524">
        <v>523</v>
      </c>
      <c r="B524" s="130">
        <v>3472</v>
      </c>
      <c r="C524" s="127" t="s">
        <v>730</v>
      </c>
      <c r="D524" s="127" t="s">
        <v>375</v>
      </c>
      <c r="E524" s="163" t="s">
        <v>1607</v>
      </c>
      <c r="F524" s="127" t="s">
        <v>763</v>
      </c>
      <c r="G524" s="133">
        <v>1570501346612</v>
      </c>
      <c r="H524" s="128">
        <v>40363</v>
      </c>
      <c r="I524" s="127" t="s">
        <v>1414</v>
      </c>
      <c r="J524" s="127" t="s">
        <v>1377</v>
      </c>
    </row>
    <row r="525" spans="1:10" ht="24">
      <c r="A525">
        <v>524</v>
      </c>
      <c r="B525" s="130">
        <v>3474</v>
      </c>
      <c r="C525" s="125" t="s">
        <v>730</v>
      </c>
      <c r="D525" s="125" t="s">
        <v>376</v>
      </c>
      <c r="E525" s="125" t="s">
        <v>1054</v>
      </c>
      <c r="F525" s="125" t="s">
        <v>763</v>
      </c>
      <c r="G525" s="133">
        <v>1579901426956</v>
      </c>
      <c r="H525" s="126">
        <v>40451</v>
      </c>
      <c r="I525" s="125" t="s">
        <v>1414</v>
      </c>
      <c r="J525" s="125" t="s">
        <v>1377</v>
      </c>
    </row>
    <row r="526" spans="1:10" ht="24">
      <c r="A526">
        <v>525</v>
      </c>
      <c r="B526" s="130">
        <v>3475</v>
      </c>
      <c r="C526" s="127" t="s">
        <v>730</v>
      </c>
      <c r="D526" s="127" t="s">
        <v>377</v>
      </c>
      <c r="E526" s="127" t="s">
        <v>6</v>
      </c>
      <c r="F526" s="127" t="s">
        <v>763</v>
      </c>
      <c r="G526" s="133">
        <v>1570501348402</v>
      </c>
      <c r="H526" s="128">
        <v>40483</v>
      </c>
      <c r="I526" s="127" t="s">
        <v>1414</v>
      </c>
      <c r="J526" s="127" t="s">
        <v>1377</v>
      </c>
    </row>
    <row r="527" spans="1:10" ht="24">
      <c r="A527">
        <v>526</v>
      </c>
      <c r="B527" s="130">
        <v>3476</v>
      </c>
      <c r="C527" s="125" t="s">
        <v>730</v>
      </c>
      <c r="D527" s="125" t="s">
        <v>378</v>
      </c>
      <c r="E527" s="125" t="s">
        <v>7</v>
      </c>
      <c r="F527" s="125" t="s">
        <v>763</v>
      </c>
      <c r="G527" s="133">
        <v>1570501346299</v>
      </c>
      <c r="H527" s="126">
        <v>40333</v>
      </c>
      <c r="I527" s="125" t="s">
        <v>1414</v>
      </c>
      <c r="J527" s="125" t="s">
        <v>1377</v>
      </c>
    </row>
    <row r="528" spans="1:10" ht="24">
      <c r="A528">
        <v>527</v>
      </c>
      <c r="B528" s="130">
        <v>3477</v>
      </c>
      <c r="C528" s="127" t="s">
        <v>730</v>
      </c>
      <c r="D528" s="127" t="s">
        <v>379</v>
      </c>
      <c r="E528" s="127" t="s">
        <v>8</v>
      </c>
      <c r="F528" s="127" t="s">
        <v>763</v>
      </c>
      <c r="G528" s="133">
        <v>1570501350601</v>
      </c>
      <c r="H528" s="128">
        <v>40649</v>
      </c>
      <c r="I528" s="127" t="s">
        <v>1414</v>
      </c>
      <c r="J528" s="127" t="s">
        <v>1377</v>
      </c>
    </row>
    <row r="529" spans="1:10" ht="24">
      <c r="A529">
        <v>528</v>
      </c>
      <c r="B529" s="130">
        <v>3478</v>
      </c>
      <c r="C529" s="125" t="s">
        <v>729</v>
      </c>
      <c r="D529" s="125" t="s">
        <v>399</v>
      </c>
      <c r="E529" s="125" t="s">
        <v>30</v>
      </c>
      <c r="F529" s="125" t="s">
        <v>764</v>
      </c>
      <c r="G529" s="133">
        <v>1570501348542</v>
      </c>
      <c r="H529" s="126">
        <v>40492</v>
      </c>
      <c r="I529" s="125" t="s">
        <v>1414</v>
      </c>
      <c r="J529" s="125" t="s">
        <v>1376</v>
      </c>
    </row>
    <row r="530" spans="1:10" ht="24">
      <c r="A530">
        <v>529</v>
      </c>
      <c r="B530" s="130">
        <v>3479</v>
      </c>
      <c r="C530" s="127" t="s">
        <v>729</v>
      </c>
      <c r="D530" s="127" t="s">
        <v>400</v>
      </c>
      <c r="E530" s="127" t="s">
        <v>31</v>
      </c>
      <c r="F530" s="127" t="s">
        <v>764</v>
      </c>
      <c r="G530" s="133">
        <v>1567700019081</v>
      </c>
      <c r="H530" s="128">
        <v>40493</v>
      </c>
      <c r="I530" s="127" t="s">
        <v>1414</v>
      </c>
      <c r="J530" s="127" t="s">
        <v>1376</v>
      </c>
    </row>
    <row r="531" spans="1:10" ht="24">
      <c r="A531">
        <v>530</v>
      </c>
      <c r="B531" s="130">
        <v>3481</v>
      </c>
      <c r="C531" s="125" t="s">
        <v>729</v>
      </c>
      <c r="D531" s="125" t="s">
        <v>401</v>
      </c>
      <c r="E531" s="125" t="s">
        <v>33</v>
      </c>
      <c r="F531" s="125" t="s">
        <v>764</v>
      </c>
      <c r="G531" s="133">
        <v>1429900738297</v>
      </c>
      <c r="H531" s="126">
        <v>40471</v>
      </c>
      <c r="I531" s="125" t="s">
        <v>1414</v>
      </c>
      <c r="J531" s="125" t="s">
        <v>1376</v>
      </c>
    </row>
    <row r="532" spans="1:10" ht="24">
      <c r="A532">
        <v>531</v>
      </c>
      <c r="B532" s="130">
        <v>3482</v>
      </c>
      <c r="C532" s="127" t="s">
        <v>730</v>
      </c>
      <c r="D532" s="127" t="s">
        <v>402</v>
      </c>
      <c r="E532" s="127" t="s">
        <v>34</v>
      </c>
      <c r="F532" s="127" t="s">
        <v>763</v>
      </c>
      <c r="G532" s="133">
        <v>1570501347350</v>
      </c>
      <c r="H532" s="128">
        <v>40411</v>
      </c>
      <c r="I532" s="127" t="s">
        <v>1414</v>
      </c>
      <c r="J532" s="127" t="s">
        <v>1376</v>
      </c>
    </row>
    <row r="533" spans="1:10" ht="24">
      <c r="A533">
        <v>532</v>
      </c>
      <c r="B533" s="130">
        <v>3484</v>
      </c>
      <c r="C533" s="125" t="s">
        <v>730</v>
      </c>
      <c r="D533" s="125" t="s">
        <v>403</v>
      </c>
      <c r="E533" s="125" t="s">
        <v>857</v>
      </c>
      <c r="F533" s="125" t="s">
        <v>763</v>
      </c>
      <c r="G533" s="133">
        <v>1103101123612</v>
      </c>
      <c r="H533" s="126">
        <v>40402</v>
      </c>
      <c r="I533" s="125" t="s">
        <v>1414</v>
      </c>
      <c r="J533" s="125" t="s">
        <v>1376</v>
      </c>
    </row>
    <row r="534" spans="1:10" ht="24">
      <c r="A534">
        <v>533</v>
      </c>
      <c r="B534" s="130">
        <v>3485</v>
      </c>
      <c r="C534" s="127" t="s">
        <v>730</v>
      </c>
      <c r="D534" s="127" t="s">
        <v>404</v>
      </c>
      <c r="E534" s="127" t="s">
        <v>35</v>
      </c>
      <c r="F534" s="127" t="s">
        <v>763</v>
      </c>
      <c r="G534" s="133">
        <v>1570501347805</v>
      </c>
      <c r="H534" s="128">
        <v>40447</v>
      </c>
      <c r="I534" s="127" t="s">
        <v>1414</v>
      </c>
      <c r="J534" s="127" t="s">
        <v>1376</v>
      </c>
    </row>
    <row r="535" spans="1:10" ht="24">
      <c r="A535">
        <v>534</v>
      </c>
      <c r="B535" s="130">
        <v>3486</v>
      </c>
      <c r="C535" s="125" t="s">
        <v>730</v>
      </c>
      <c r="D535" s="125" t="s">
        <v>405</v>
      </c>
      <c r="E535" s="125" t="s">
        <v>36</v>
      </c>
      <c r="F535" s="125" t="s">
        <v>763</v>
      </c>
      <c r="G535" s="133">
        <v>1509966825766</v>
      </c>
      <c r="H535" s="126">
        <v>40585</v>
      </c>
      <c r="I535" s="125" t="s">
        <v>1414</v>
      </c>
      <c r="J535" s="125" t="s">
        <v>1376</v>
      </c>
    </row>
    <row r="536" spans="1:10" ht="24">
      <c r="A536">
        <v>535</v>
      </c>
      <c r="B536" s="130">
        <v>3487</v>
      </c>
      <c r="C536" s="127" t="s">
        <v>730</v>
      </c>
      <c r="D536" s="127" t="s">
        <v>26</v>
      </c>
      <c r="E536" s="127" t="s">
        <v>37</v>
      </c>
      <c r="F536" s="127" t="s">
        <v>763</v>
      </c>
      <c r="G536" s="133">
        <v>1570501350695</v>
      </c>
      <c r="H536" s="128">
        <v>40664</v>
      </c>
      <c r="I536" s="127" t="s">
        <v>1414</v>
      </c>
      <c r="J536" s="127" t="s">
        <v>1376</v>
      </c>
    </row>
    <row r="537" spans="1:10" ht="24">
      <c r="A537">
        <v>536</v>
      </c>
      <c r="B537" s="130">
        <v>3488</v>
      </c>
      <c r="C537" s="125" t="s">
        <v>730</v>
      </c>
      <c r="D537" s="125" t="s">
        <v>406</v>
      </c>
      <c r="E537" s="125" t="s">
        <v>38</v>
      </c>
      <c r="F537" s="125" t="s">
        <v>763</v>
      </c>
      <c r="G537" s="133">
        <v>1570501347210</v>
      </c>
      <c r="H537" s="126">
        <v>40405</v>
      </c>
      <c r="I537" s="125" t="s">
        <v>1414</v>
      </c>
      <c r="J537" s="125" t="s">
        <v>1376</v>
      </c>
    </row>
    <row r="538" spans="1:10" ht="24">
      <c r="A538">
        <v>537</v>
      </c>
      <c r="B538" s="130">
        <v>3489</v>
      </c>
      <c r="C538" s="127" t="s">
        <v>730</v>
      </c>
      <c r="D538" s="127" t="s">
        <v>899</v>
      </c>
      <c r="E538" s="127" t="s">
        <v>33</v>
      </c>
      <c r="F538" s="127" t="s">
        <v>763</v>
      </c>
      <c r="G538" s="133">
        <v>1429900799580</v>
      </c>
      <c r="H538" s="128">
        <v>41010</v>
      </c>
      <c r="I538" s="127" t="s">
        <v>1440</v>
      </c>
      <c r="J538" s="127" t="s">
        <v>1376</v>
      </c>
    </row>
    <row r="539" spans="1:10" ht="24">
      <c r="A539">
        <v>538</v>
      </c>
      <c r="B539" s="130">
        <v>3490</v>
      </c>
      <c r="C539" s="125" t="s">
        <v>730</v>
      </c>
      <c r="D539" s="125" t="s">
        <v>908</v>
      </c>
      <c r="E539" s="125" t="s">
        <v>810</v>
      </c>
      <c r="F539" s="125" t="s">
        <v>763</v>
      </c>
      <c r="G539" s="133">
        <v>1579901512909</v>
      </c>
      <c r="H539" s="126">
        <v>40958</v>
      </c>
      <c r="I539" s="125" t="s">
        <v>1440</v>
      </c>
      <c r="J539" s="125" t="s">
        <v>1377</v>
      </c>
    </row>
    <row r="540" spans="1:10" ht="24">
      <c r="A540">
        <v>539</v>
      </c>
      <c r="B540" s="130">
        <v>3491</v>
      </c>
      <c r="C540" s="127" t="s">
        <v>729</v>
      </c>
      <c r="D540" s="127" t="s">
        <v>1530</v>
      </c>
      <c r="E540" s="127" t="s">
        <v>816</v>
      </c>
      <c r="F540" s="127" t="s">
        <v>764</v>
      </c>
      <c r="G540" s="133">
        <v>1579901482864</v>
      </c>
      <c r="H540" s="128">
        <v>40784</v>
      </c>
      <c r="I540" s="127" t="s">
        <v>1440</v>
      </c>
      <c r="J540" s="127" t="s">
        <v>1377</v>
      </c>
    </row>
    <row r="541" spans="1:10" ht="24">
      <c r="A541">
        <v>540</v>
      </c>
      <c r="B541" s="130">
        <v>3492</v>
      </c>
      <c r="C541" s="125" t="s">
        <v>730</v>
      </c>
      <c r="D541" s="125" t="s">
        <v>917</v>
      </c>
      <c r="E541" s="125" t="s">
        <v>817</v>
      </c>
      <c r="F541" s="125" t="s">
        <v>763</v>
      </c>
      <c r="G541" s="133">
        <v>1579901502741</v>
      </c>
      <c r="H541" s="126">
        <v>40901</v>
      </c>
      <c r="I541" s="125" t="s">
        <v>1440</v>
      </c>
      <c r="J541" s="125" t="s">
        <v>1377</v>
      </c>
    </row>
    <row r="542" spans="1:10" ht="24">
      <c r="A542">
        <v>541</v>
      </c>
      <c r="B542" s="130">
        <v>3493</v>
      </c>
      <c r="C542" s="127" t="s">
        <v>730</v>
      </c>
      <c r="D542" s="127" t="s">
        <v>918</v>
      </c>
      <c r="E542" s="127" t="s">
        <v>818</v>
      </c>
      <c r="F542" s="127" t="s">
        <v>763</v>
      </c>
      <c r="G542" s="133">
        <v>1159900583211</v>
      </c>
      <c r="H542" s="128">
        <v>40800</v>
      </c>
      <c r="I542" s="127" t="s">
        <v>1440</v>
      </c>
      <c r="J542" s="127" t="s">
        <v>1376</v>
      </c>
    </row>
    <row r="543" spans="1:10" ht="24">
      <c r="A543">
        <v>542</v>
      </c>
      <c r="B543" s="130">
        <v>3494</v>
      </c>
      <c r="C543" s="125" t="s">
        <v>730</v>
      </c>
      <c r="D543" s="125" t="s">
        <v>919</v>
      </c>
      <c r="E543" s="125" t="s">
        <v>1531</v>
      </c>
      <c r="F543" s="125" t="s">
        <v>763</v>
      </c>
      <c r="G543" s="133">
        <v>1579901517013</v>
      </c>
      <c r="H543" s="126">
        <v>40983</v>
      </c>
      <c r="I543" s="125" t="s">
        <v>1440</v>
      </c>
      <c r="J543" s="125" t="s">
        <v>1376</v>
      </c>
    </row>
    <row r="544" spans="1:10" ht="24">
      <c r="A544">
        <v>543</v>
      </c>
      <c r="B544" s="130">
        <v>3495</v>
      </c>
      <c r="C544" s="127" t="s">
        <v>730</v>
      </c>
      <c r="D544" s="127" t="s">
        <v>925</v>
      </c>
      <c r="E544" s="127" t="s">
        <v>36</v>
      </c>
      <c r="F544" s="127" t="s">
        <v>763</v>
      </c>
      <c r="G544" s="133">
        <v>1570501357673</v>
      </c>
      <c r="H544" s="128">
        <v>41141</v>
      </c>
      <c r="I544" s="127" t="s">
        <v>1478</v>
      </c>
      <c r="J544" s="127" t="s">
        <v>1377</v>
      </c>
    </row>
    <row r="545" spans="1:10" ht="24">
      <c r="A545">
        <v>544</v>
      </c>
      <c r="B545" s="130">
        <v>3496</v>
      </c>
      <c r="C545" s="125" t="s">
        <v>729</v>
      </c>
      <c r="D545" s="125" t="s">
        <v>932</v>
      </c>
      <c r="E545" s="125" t="s">
        <v>833</v>
      </c>
      <c r="F545" s="125" t="s">
        <v>764</v>
      </c>
      <c r="G545" s="133">
        <v>1570501356910</v>
      </c>
      <c r="H545" s="126">
        <v>41091</v>
      </c>
      <c r="I545" s="125" t="s">
        <v>1478</v>
      </c>
      <c r="J545" s="125" t="s">
        <v>1377</v>
      </c>
    </row>
    <row r="546" spans="1:10" ht="24">
      <c r="A546">
        <v>545</v>
      </c>
      <c r="B546" s="130">
        <v>3497</v>
      </c>
      <c r="C546" s="127" t="s">
        <v>729</v>
      </c>
      <c r="D546" s="127" t="s">
        <v>1043</v>
      </c>
      <c r="E546" s="127" t="s">
        <v>834</v>
      </c>
      <c r="F546" s="127" t="s">
        <v>764</v>
      </c>
      <c r="G546" s="133">
        <v>1579901562281</v>
      </c>
      <c r="H546" s="128">
        <v>41231</v>
      </c>
      <c r="I546" s="127" t="s">
        <v>1478</v>
      </c>
      <c r="J546" s="127" t="s">
        <v>1376</v>
      </c>
    </row>
    <row r="547" spans="1:10" ht="24">
      <c r="A547">
        <v>546</v>
      </c>
      <c r="B547" s="130">
        <v>3498</v>
      </c>
      <c r="C547" s="125" t="s">
        <v>730</v>
      </c>
      <c r="D547" s="125" t="s">
        <v>933</v>
      </c>
      <c r="E547" s="125" t="s">
        <v>835</v>
      </c>
      <c r="F547" s="125" t="s">
        <v>763</v>
      </c>
      <c r="G547" s="133">
        <v>1579901559221</v>
      </c>
      <c r="H547" s="126">
        <v>41213</v>
      </c>
      <c r="I547" s="125" t="s">
        <v>1478</v>
      </c>
      <c r="J547" s="125" t="s">
        <v>1376</v>
      </c>
    </row>
    <row r="548" spans="1:10" ht="24">
      <c r="A548">
        <v>547</v>
      </c>
      <c r="B548" s="130">
        <v>3499</v>
      </c>
      <c r="C548" s="127" t="s">
        <v>730</v>
      </c>
      <c r="D548" s="127" t="s">
        <v>934</v>
      </c>
      <c r="E548" s="127" t="s">
        <v>2</v>
      </c>
      <c r="F548" s="127" t="s">
        <v>763</v>
      </c>
      <c r="G548" s="133">
        <v>1579901546366</v>
      </c>
      <c r="H548" s="128">
        <v>41154</v>
      </c>
      <c r="I548" s="127" t="s">
        <v>1478</v>
      </c>
      <c r="J548" s="127" t="s">
        <v>1376</v>
      </c>
    </row>
    <row r="549" spans="1:10" ht="24">
      <c r="A549">
        <v>548</v>
      </c>
      <c r="B549" s="130">
        <v>3500</v>
      </c>
      <c r="C549" s="125" t="s">
        <v>729</v>
      </c>
      <c r="D549" s="125" t="s">
        <v>947</v>
      </c>
      <c r="E549" s="125" t="s">
        <v>850</v>
      </c>
      <c r="F549" s="125" t="s">
        <v>764</v>
      </c>
      <c r="G549" s="133">
        <v>1570501361611</v>
      </c>
      <c r="H549" s="126">
        <v>41418</v>
      </c>
      <c r="I549" s="125" t="s">
        <v>1532</v>
      </c>
      <c r="J549" s="125" t="s">
        <v>1377</v>
      </c>
    </row>
    <row r="550" spans="1:10" ht="24">
      <c r="A550">
        <v>549</v>
      </c>
      <c r="B550" s="130">
        <v>3501</v>
      </c>
      <c r="C550" s="127" t="s">
        <v>729</v>
      </c>
      <c r="D550" s="127" t="s">
        <v>948</v>
      </c>
      <c r="E550" s="127" t="s">
        <v>851</v>
      </c>
      <c r="F550" s="127" t="s">
        <v>764</v>
      </c>
      <c r="G550" s="133">
        <v>1579901653405</v>
      </c>
      <c r="H550" s="128">
        <v>41754</v>
      </c>
      <c r="I550" s="127" t="s">
        <v>1532</v>
      </c>
      <c r="J550" s="127" t="s">
        <v>1377</v>
      </c>
    </row>
    <row r="551" spans="1:10" ht="24">
      <c r="A551">
        <v>550</v>
      </c>
      <c r="B551" s="130">
        <v>3502</v>
      </c>
      <c r="C551" s="125" t="s">
        <v>729</v>
      </c>
      <c r="D551" s="125" t="s">
        <v>1533</v>
      </c>
      <c r="E551" s="125" t="s">
        <v>852</v>
      </c>
      <c r="F551" s="125" t="s">
        <v>764</v>
      </c>
      <c r="G551" s="133">
        <v>1509967035530</v>
      </c>
      <c r="H551" s="126">
        <v>41684</v>
      </c>
      <c r="I551" s="125" t="s">
        <v>1532</v>
      </c>
      <c r="J551" s="125" t="s">
        <v>1377</v>
      </c>
    </row>
    <row r="552" spans="1:10" ht="24">
      <c r="A552">
        <v>551</v>
      </c>
      <c r="B552" s="130">
        <v>3503</v>
      </c>
      <c r="C552" s="127" t="s">
        <v>729</v>
      </c>
      <c r="D552" s="127" t="s">
        <v>640</v>
      </c>
      <c r="E552" s="127" t="s">
        <v>853</v>
      </c>
      <c r="F552" s="127" t="s">
        <v>764</v>
      </c>
      <c r="G552" s="133">
        <v>1570501363380</v>
      </c>
      <c r="H552" s="128">
        <v>41562</v>
      </c>
      <c r="I552" s="127" t="s">
        <v>1532</v>
      </c>
      <c r="J552" s="127" t="s">
        <v>1377</v>
      </c>
    </row>
    <row r="553" spans="1:10" ht="24">
      <c r="A553">
        <v>552</v>
      </c>
      <c r="B553" s="130">
        <v>3504</v>
      </c>
      <c r="C553" s="125" t="s">
        <v>729</v>
      </c>
      <c r="D553" s="125" t="s">
        <v>950</v>
      </c>
      <c r="E553" s="125" t="s">
        <v>854</v>
      </c>
      <c r="F553" s="125" t="s">
        <v>764</v>
      </c>
      <c r="G553" s="133">
        <v>1579901648614</v>
      </c>
      <c r="H553" s="126">
        <v>41730</v>
      </c>
      <c r="I553" s="125" t="s">
        <v>1532</v>
      </c>
      <c r="J553" s="125" t="s">
        <v>1377</v>
      </c>
    </row>
    <row r="554" spans="1:10" ht="24">
      <c r="A554">
        <v>553</v>
      </c>
      <c r="B554" s="130">
        <v>3505</v>
      </c>
      <c r="C554" s="127" t="s">
        <v>729</v>
      </c>
      <c r="D554" s="127" t="s">
        <v>951</v>
      </c>
      <c r="E554" s="127" t="s">
        <v>855</v>
      </c>
      <c r="F554" s="127" t="s">
        <v>764</v>
      </c>
      <c r="G554" s="133">
        <v>1579901646069</v>
      </c>
      <c r="H554" s="128">
        <v>41713</v>
      </c>
      <c r="I554" s="127" t="s">
        <v>1532</v>
      </c>
      <c r="J554" s="127" t="s">
        <v>1377</v>
      </c>
    </row>
    <row r="555" spans="1:10" ht="24">
      <c r="A555">
        <v>554</v>
      </c>
      <c r="B555" s="130">
        <v>3506</v>
      </c>
      <c r="C555" s="125" t="s">
        <v>729</v>
      </c>
      <c r="D555" s="125" t="s">
        <v>1534</v>
      </c>
      <c r="E555" s="125" t="s">
        <v>856</v>
      </c>
      <c r="F555" s="125" t="s">
        <v>764</v>
      </c>
      <c r="G555" s="133">
        <v>1570501362081</v>
      </c>
      <c r="H555" s="126">
        <v>41449</v>
      </c>
      <c r="I555" s="125" t="s">
        <v>1532</v>
      </c>
      <c r="J555" s="125" t="s">
        <v>1377</v>
      </c>
    </row>
    <row r="556" spans="1:10" ht="24">
      <c r="A556">
        <v>555</v>
      </c>
      <c r="B556" s="130">
        <v>3507</v>
      </c>
      <c r="C556" s="127" t="s">
        <v>729</v>
      </c>
      <c r="D556" s="127" t="s">
        <v>953</v>
      </c>
      <c r="E556" s="127" t="s">
        <v>857</v>
      </c>
      <c r="F556" s="127" t="s">
        <v>764</v>
      </c>
      <c r="G556" s="133">
        <v>1103101267576</v>
      </c>
      <c r="H556" s="128">
        <v>41515</v>
      </c>
      <c r="I556" s="127" t="s">
        <v>1532</v>
      </c>
      <c r="J556" s="127" t="s">
        <v>1377</v>
      </c>
    </row>
    <row r="557" spans="1:10" ht="24">
      <c r="A557">
        <v>556</v>
      </c>
      <c r="B557" s="130">
        <v>3508</v>
      </c>
      <c r="C557" s="125" t="s">
        <v>729</v>
      </c>
      <c r="D557" s="125" t="s">
        <v>954</v>
      </c>
      <c r="E557" s="125" t="s">
        <v>858</v>
      </c>
      <c r="F557" s="125" t="s">
        <v>764</v>
      </c>
      <c r="G557" s="133">
        <v>1579901646760</v>
      </c>
      <c r="H557" s="126">
        <v>41718</v>
      </c>
      <c r="I557" s="125" t="s">
        <v>1532</v>
      </c>
      <c r="J557" s="125" t="s">
        <v>1377</v>
      </c>
    </row>
    <row r="558" spans="1:10" ht="24">
      <c r="A558">
        <v>557</v>
      </c>
      <c r="B558" s="130">
        <v>3509</v>
      </c>
      <c r="C558" s="127" t="s">
        <v>729</v>
      </c>
      <c r="D558" s="127" t="s">
        <v>955</v>
      </c>
      <c r="E558" s="127" t="s">
        <v>145</v>
      </c>
      <c r="F558" s="127" t="s">
        <v>764</v>
      </c>
      <c r="G558" s="133">
        <v>1570501364050</v>
      </c>
      <c r="H558" s="128">
        <v>41616</v>
      </c>
      <c r="I558" s="127" t="s">
        <v>1532</v>
      </c>
      <c r="J558" s="127" t="s">
        <v>1377</v>
      </c>
    </row>
    <row r="559" spans="1:10" ht="24">
      <c r="A559">
        <v>558</v>
      </c>
      <c r="B559" s="130">
        <v>3510</v>
      </c>
      <c r="C559" s="125" t="s">
        <v>729</v>
      </c>
      <c r="D559" s="125" t="s">
        <v>956</v>
      </c>
      <c r="E559" s="125" t="s">
        <v>1</v>
      </c>
      <c r="F559" s="125" t="s">
        <v>764</v>
      </c>
      <c r="G559" s="133">
        <v>1579901638490</v>
      </c>
      <c r="H559" s="126">
        <v>41669</v>
      </c>
      <c r="I559" s="125" t="s">
        <v>1532</v>
      </c>
      <c r="J559" s="125" t="s">
        <v>1377</v>
      </c>
    </row>
    <row r="560" spans="1:10" ht="24">
      <c r="A560">
        <v>559</v>
      </c>
      <c r="B560" s="130">
        <v>3511</v>
      </c>
      <c r="C560" s="127" t="s">
        <v>729</v>
      </c>
      <c r="D560" s="127" t="s">
        <v>1535</v>
      </c>
      <c r="E560" s="127" t="s">
        <v>1040</v>
      </c>
      <c r="F560" s="127" t="s">
        <v>764</v>
      </c>
      <c r="G560" s="133">
        <v>1579901603751</v>
      </c>
      <c r="H560" s="128">
        <v>41477</v>
      </c>
      <c r="I560" s="127" t="s">
        <v>1532</v>
      </c>
      <c r="J560" s="127" t="s">
        <v>1377</v>
      </c>
    </row>
    <row r="561" spans="1:10" ht="24">
      <c r="A561">
        <v>560</v>
      </c>
      <c r="B561" s="130">
        <v>3512</v>
      </c>
      <c r="C561" s="125" t="s">
        <v>730</v>
      </c>
      <c r="D561" s="125" t="s">
        <v>684</v>
      </c>
      <c r="E561" s="125" t="s">
        <v>859</v>
      </c>
      <c r="F561" s="125" t="s">
        <v>763</v>
      </c>
      <c r="G561" s="133">
        <v>1502101058221</v>
      </c>
      <c r="H561" s="126">
        <v>41505</v>
      </c>
      <c r="I561" s="125" t="s">
        <v>1532</v>
      </c>
      <c r="J561" s="125" t="s">
        <v>1377</v>
      </c>
    </row>
    <row r="562" spans="1:10" ht="24">
      <c r="A562">
        <v>561</v>
      </c>
      <c r="B562" s="130">
        <v>3513</v>
      </c>
      <c r="C562" s="127" t="s">
        <v>730</v>
      </c>
      <c r="D562" s="127" t="s">
        <v>1041</v>
      </c>
      <c r="E562" s="127" t="s">
        <v>85</v>
      </c>
      <c r="F562" s="127" t="s">
        <v>763</v>
      </c>
      <c r="G562" s="133">
        <v>1579901618502</v>
      </c>
      <c r="H562" s="128">
        <v>41557</v>
      </c>
      <c r="I562" s="127" t="s">
        <v>1532</v>
      </c>
      <c r="J562" s="127" t="s">
        <v>1377</v>
      </c>
    </row>
    <row r="563" spans="1:10" ht="24">
      <c r="A563">
        <v>562</v>
      </c>
      <c r="B563" s="130">
        <v>3514</v>
      </c>
      <c r="C563" s="125" t="s">
        <v>730</v>
      </c>
      <c r="D563" s="125" t="s">
        <v>958</v>
      </c>
      <c r="E563" s="125" t="s">
        <v>816</v>
      </c>
      <c r="F563" s="125" t="s">
        <v>763</v>
      </c>
      <c r="G563" s="133">
        <v>1579901595243</v>
      </c>
      <c r="H563" s="126">
        <v>41421</v>
      </c>
      <c r="I563" s="125" t="s">
        <v>1532</v>
      </c>
      <c r="J563" s="125" t="s">
        <v>1377</v>
      </c>
    </row>
    <row r="564" spans="1:10" ht="24">
      <c r="A564">
        <v>563</v>
      </c>
      <c r="B564" s="130">
        <v>3515</v>
      </c>
      <c r="C564" s="127" t="s">
        <v>730</v>
      </c>
      <c r="D564" s="127" t="s">
        <v>1536</v>
      </c>
      <c r="E564" s="127" t="s">
        <v>860</v>
      </c>
      <c r="F564" s="127" t="s">
        <v>763</v>
      </c>
      <c r="G564" s="133">
        <v>1103101279418</v>
      </c>
      <c r="H564" s="128">
        <v>41616</v>
      </c>
      <c r="I564" s="127" t="s">
        <v>1532</v>
      </c>
      <c r="J564" s="127" t="s">
        <v>1377</v>
      </c>
    </row>
    <row r="565" spans="1:10" ht="24">
      <c r="A565">
        <v>564</v>
      </c>
      <c r="B565" s="130">
        <v>3516</v>
      </c>
      <c r="C565" s="125" t="s">
        <v>730</v>
      </c>
      <c r="D565" s="125" t="s">
        <v>960</v>
      </c>
      <c r="E565" s="125" t="s">
        <v>1040</v>
      </c>
      <c r="F565" s="125" t="s">
        <v>763</v>
      </c>
      <c r="G565" s="133">
        <v>1579901603742</v>
      </c>
      <c r="H565" s="126">
        <v>41477</v>
      </c>
      <c r="I565" s="125" t="s">
        <v>1532</v>
      </c>
      <c r="J565" s="125" t="s">
        <v>1377</v>
      </c>
    </row>
    <row r="566" spans="1:10" ht="24">
      <c r="A566">
        <v>565</v>
      </c>
      <c r="B566" s="130">
        <v>3517</v>
      </c>
      <c r="C566" s="127" t="s">
        <v>730</v>
      </c>
      <c r="D566" s="127" t="s">
        <v>961</v>
      </c>
      <c r="E566" s="127" t="s">
        <v>861</v>
      </c>
      <c r="F566" s="127" t="s">
        <v>763</v>
      </c>
      <c r="G566" s="133">
        <v>1570501365269</v>
      </c>
      <c r="H566" s="128">
        <v>41711</v>
      </c>
      <c r="I566" s="127" t="s">
        <v>1532</v>
      </c>
      <c r="J566" s="127" t="s">
        <v>1377</v>
      </c>
    </row>
    <row r="567" spans="1:10" ht="24">
      <c r="A567">
        <v>566</v>
      </c>
      <c r="B567" s="130">
        <v>3518</v>
      </c>
      <c r="C567" s="125" t="s">
        <v>730</v>
      </c>
      <c r="D567" s="125" t="s">
        <v>1537</v>
      </c>
      <c r="E567" s="125" t="s">
        <v>862</v>
      </c>
      <c r="F567" s="125" t="s">
        <v>763</v>
      </c>
      <c r="G567" s="133">
        <v>1579901624871</v>
      </c>
      <c r="H567" s="126">
        <v>41591</v>
      </c>
      <c r="I567" s="125" t="s">
        <v>1532</v>
      </c>
      <c r="J567" s="125" t="s">
        <v>1377</v>
      </c>
    </row>
    <row r="568" spans="1:10" ht="24">
      <c r="A568">
        <v>567</v>
      </c>
      <c r="B568" s="130">
        <v>3520</v>
      </c>
      <c r="C568" s="127" t="s">
        <v>730</v>
      </c>
      <c r="D568" s="127" t="s">
        <v>963</v>
      </c>
      <c r="E568" s="127" t="s">
        <v>863</v>
      </c>
      <c r="F568" s="127" t="s">
        <v>763</v>
      </c>
      <c r="G568" s="133">
        <v>1570501363142</v>
      </c>
      <c r="H568" s="128">
        <v>41541</v>
      </c>
      <c r="I568" s="127" t="s">
        <v>1532</v>
      </c>
      <c r="J568" s="127" t="s">
        <v>1377</v>
      </c>
    </row>
    <row r="569" spans="1:10" ht="24">
      <c r="A569">
        <v>568</v>
      </c>
      <c r="B569" s="130">
        <v>3521</v>
      </c>
      <c r="C569" s="125" t="s">
        <v>730</v>
      </c>
      <c r="D569" s="125" t="s">
        <v>964</v>
      </c>
      <c r="E569" s="125" t="s">
        <v>864</v>
      </c>
      <c r="F569" s="125" t="s">
        <v>763</v>
      </c>
      <c r="G569" s="133">
        <v>1570501364904</v>
      </c>
      <c r="H569" s="126">
        <v>41677</v>
      </c>
      <c r="I569" s="125" t="s">
        <v>1532</v>
      </c>
      <c r="J569" s="125" t="s">
        <v>1377</v>
      </c>
    </row>
    <row r="570" spans="1:10" ht="24">
      <c r="A570">
        <v>569</v>
      </c>
      <c r="B570" s="130">
        <v>3522</v>
      </c>
      <c r="C570" s="127" t="s">
        <v>730</v>
      </c>
      <c r="D570" s="127" t="s">
        <v>1047</v>
      </c>
      <c r="E570" s="127" t="s">
        <v>865</v>
      </c>
      <c r="F570" s="127" t="s">
        <v>763</v>
      </c>
      <c r="G570" s="133">
        <v>1559900650704</v>
      </c>
      <c r="H570" s="128">
        <v>41521</v>
      </c>
      <c r="I570" s="127" t="s">
        <v>1532</v>
      </c>
      <c r="J570" s="127" t="s">
        <v>1377</v>
      </c>
    </row>
    <row r="571" spans="1:10" ht="24">
      <c r="A571">
        <v>570</v>
      </c>
      <c r="B571" s="130">
        <v>3523</v>
      </c>
      <c r="C571" s="125" t="s">
        <v>730</v>
      </c>
      <c r="D571" s="125" t="s">
        <v>965</v>
      </c>
      <c r="E571" s="125" t="s">
        <v>818</v>
      </c>
      <c r="F571" s="125" t="s">
        <v>763</v>
      </c>
      <c r="G571" s="133">
        <v>1579901631886</v>
      </c>
      <c r="H571" s="126">
        <v>41628</v>
      </c>
      <c r="I571" s="125" t="s">
        <v>1532</v>
      </c>
      <c r="J571" s="125" t="s">
        <v>1377</v>
      </c>
    </row>
    <row r="572" spans="1:10" ht="24">
      <c r="A572">
        <v>571</v>
      </c>
      <c r="B572" s="130">
        <v>3524</v>
      </c>
      <c r="C572" s="127" t="s">
        <v>730</v>
      </c>
      <c r="D572" s="127" t="s">
        <v>966</v>
      </c>
      <c r="E572" s="127" t="s">
        <v>866</v>
      </c>
      <c r="F572" s="127" t="s">
        <v>763</v>
      </c>
      <c r="G572" s="133">
        <v>1579901619894</v>
      </c>
      <c r="H572" s="128">
        <v>41564</v>
      </c>
      <c r="I572" s="127" t="s">
        <v>1532</v>
      </c>
      <c r="J572" s="127" t="s">
        <v>1377</v>
      </c>
    </row>
    <row r="573" spans="1:10" ht="24">
      <c r="A573">
        <v>572</v>
      </c>
      <c r="B573" s="130">
        <v>3525</v>
      </c>
      <c r="C573" s="125" t="s">
        <v>730</v>
      </c>
      <c r="D573" s="125" t="s">
        <v>967</v>
      </c>
      <c r="E573" s="125" t="s">
        <v>867</v>
      </c>
      <c r="F573" s="125" t="s">
        <v>763</v>
      </c>
      <c r="G573" s="133">
        <v>1570501363568</v>
      </c>
      <c r="H573" s="126">
        <v>41576</v>
      </c>
      <c r="I573" s="125" t="s">
        <v>1532</v>
      </c>
      <c r="J573" s="125" t="s">
        <v>1377</v>
      </c>
    </row>
    <row r="574" spans="1:10" ht="24">
      <c r="A574">
        <v>573</v>
      </c>
      <c r="B574" s="130">
        <v>3526</v>
      </c>
      <c r="C574" s="127" t="s">
        <v>730</v>
      </c>
      <c r="D574" s="127" t="s">
        <v>968</v>
      </c>
      <c r="E574" s="127" t="s">
        <v>868</v>
      </c>
      <c r="F574" s="127" t="s">
        <v>763</v>
      </c>
      <c r="G574" s="133">
        <v>1579901603084</v>
      </c>
      <c r="H574" s="128">
        <v>41473</v>
      </c>
      <c r="I574" s="127" t="s">
        <v>1532</v>
      </c>
      <c r="J574" s="127" t="s">
        <v>1377</v>
      </c>
    </row>
    <row r="575" spans="1:10" ht="24">
      <c r="A575">
        <v>574</v>
      </c>
      <c r="B575" s="130">
        <v>3527</v>
      </c>
      <c r="C575" s="125" t="s">
        <v>729</v>
      </c>
      <c r="D575" s="125" t="s">
        <v>969</v>
      </c>
      <c r="E575" s="125" t="s">
        <v>869</v>
      </c>
      <c r="F575" s="125" t="s">
        <v>764</v>
      </c>
      <c r="G575" s="133">
        <v>1570501363258</v>
      </c>
      <c r="H575" s="126">
        <v>41553</v>
      </c>
      <c r="I575" s="125" t="s">
        <v>1532</v>
      </c>
      <c r="J575" s="125" t="s">
        <v>1376</v>
      </c>
    </row>
    <row r="576" spans="1:10" ht="24">
      <c r="A576">
        <v>575</v>
      </c>
      <c r="B576" s="130">
        <v>3528</v>
      </c>
      <c r="C576" s="127" t="s">
        <v>729</v>
      </c>
      <c r="D576" s="127" t="s">
        <v>516</v>
      </c>
      <c r="E576" s="127" t="s">
        <v>870</v>
      </c>
      <c r="F576" s="127" t="s">
        <v>764</v>
      </c>
      <c r="G576" s="133">
        <v>1579901621163</v>
      </c>
      <c r="H576" s="128">
        <v>41569</v>
      </c>
      <c r="I576" s="127" t="s">
        <v>1532</v>
      </c>
      <c r="J576" s="127" t="s">
        <v>1376</v>
      </c>
    </row>
    <row r="577" spans="1:10" ht="24">
      <c r="A577">
        <v>576</v>
      </c>
      <c r="B577" s="130">
        <v>3529</v>
      </c>
      <c r="C577" s="125" t="s">
        <v>729</v>
      </c>
      <c r="D577" s="125" t="s">
        <v>970</v>
      </c>
      <c r="E577" s="125" t="s">
        <v>871</v>
      </c>
      <c r="F577" s="125" t="s">
        <v>764</v>
      </c>
      <c r="G577" s="133">
        <v>1567700064851</v>
      </c>
      <c r="H577" s="126">
        <v>41461</v>
      </c>
      <c r="I577" s="125" t="s">
        <v>1532</v>
      </c>
      <c r="J577" s="125" t="s">
        <v>1376</v>
      </c>
    </row>
    <row r="578" spans="1:10" ht="24">
      <c r="A578">
        <v>577</v>
      </c>
      <c r="B578" s="130">
        <v>3530</v>
      </c>
      <c r="C578" s="127" t="s">
        <v>729</v>
      </c>
      <c r="D578" s="127" t="s">
        <v>1538</v>
      </c>
      <c r="E578" s="127" t="s">
        <v>872</v>
      </c>
      <c r="F578" s="127" t="s">
        <v>764</v>
      </c>
      <c r="G578" s="133">
        <v>1579901612946</v>
      </c>
      <c r="H578" s="128">
        <v>41527</v>
      </c>
      <c r="I578" s="127" t="s">
        <v>1532</v>
      </c>
      <c r="J578" s="127" t="s">
        <v>1376</v>
      </c>
    </row>
    <row r="579" spans="1:10" ht="24">
      <c r="A579">
        <v>578</v>
      </c>
      <c r="B579" s="130">
        <v>3531</v>
      </c>
      <c r="C579" s="125" t="s">
        <v>729</v>
      </c>
      <c r="D579" s="125" t="s">
        <v>1539</v>
      </c>
      <c r="E579" s="125" t="s">
        <v>739</v>
      </c>
      <c r="F579" s="125" t="s">
        <v>764</v>
      </c>
      <c r="G579" s="133">
        <v>1570501362219</v>
      </c>
      <c r="H579" s="126">
        <v>41462</v>
      </c>
      <c r="I579" s="125" t="s">
        <v>1532</v>
      </c>
      <c r="J579" s="125" t="s">
        <v>1376</v>
      </c>
    </row>
    <row r="580" spans="1:10" ht="24">
      <c r="A580">
        <v>579</v>
      </c>
      <c r="B580" s="130">
        <v>3532</v>
      </c>
      <c r="C580" s="127" t="s">
        <v>729</v>
      </c>
      <c r="D580" s="127" t="s">
        <v>972</v>
      </c>
      <c r="E580" s="127" t="s">
        <v>873</v>
      </c>
      <c r="F580" s="127" t="s">
        <v>764</v>
      </c>
      <c r="G580" s="133">
        <v>1570501365331</v>
      </c>
      <c r="H580" s="128">
        <v>41716</v>
      </c>
      <c r="I580" s="127" t="s">
        <v>1532</v>
      </c>
      <c r="J580" s="127" t="s">
        <v>1376</v>
      </c>
    </row>
    <row r="581" spans="1:10" ht="24">
      <c r="A581">
        <v>580</v>
      </c>
      <c r="B581" s="130">
        <v>3533</v>
      </c>
      <c r="C581" s="125" t="s">
        <v>729</v>
      </c>
      <c r="D581" s="125" t="s">
        <v>1079</v>
      </c>
      <c r="E581" s="125" t="s">
        <v>1080</v>
      </c>
      <c r="F581" s="125" t="s">
        <v>764</v>
      </c>
      <c r="G581" s="133">
        <v>1579901634958</v>
      </c>
      <c r="H581" s="126">
        <v>41647</v>
      </c>
      <c r="I581" s="125" t="s">
        <v>1532</v>
      </c>
      <c r="J581" s="125" t="s">
        <v>1376</v>
      </c>
    </row>
    <row r="582" spans="1:10" ht="24">
      <c r="A582">
        <v>581</v>
      </c>
      <c r="B582" s="130">
        <v>3534</v>
      </c>
      <c r="C582" s="127" t="s">
        <v>729</v>
      </c>
      <c r="D582" s="127" t="s">
        <v>1540</v>
      </c>
      <c r="E582" s="127" t="s">
        <v>874</v>
      </c>
      <c r="F582" s="127" t="s">
        <v>764</v>
      </c>
      <c r="G582" s="133">
        <v>1579901648941</v>
      </c>
      <c r="H582" s="128">
        <v>41724</v>
      </c>
      <c r="I582" s="127" t="s">
        <v>1532</v>
      </c>
      <c r="J582" s="127" t="s">
        <v>1376</v>
      </c>
    </row>
    <row r="583" spans="1:10" ht="24">
      <c r="A583">
        <v>582</v>
      </c>
      <c r="B583" s="130">
        <v>3535</v>
      </c>
      <c r="C583" s="125" t="s">
        <v>730</v>
      </c>
      <c r="D583" s="125" t="s">
        <v>1541</v>
      </c>
      <c r="E583" s="125" t="s">
        <v>875</v>
      </c>
      <c r="F583" s="125" t="s">
        <v>763</v>
      </c>
      <c r="G583" s="133">
        <v>1102004511807</v>
      </c>
      <c r="H583" s="126">
        <v>41566</v>
      </c>
      <c r="I583" s="125" t="s">
        <v>1532</v>
      </c>
      <c r="J583" s="125" t="s">
        <v>1376</v>
      </c>
    </row>
    <row r="584" spans="1:10" ht="24">
      <c r="A584">
        <v>583</v>
      </c>
      <c r="B584" s="130">
        <v>3536</v>
      </c>
      <c r="C584" s="127" t="s">
        <v>730</v>
      </c>
      <c r="D584" s="127" t="s">
        <v>1542</v>
      </c>
      <c r="E584" s="127" t="s">
        <v>876</v>
      </c>
      <c r="F584" s="127" t="s">
        <v>763</v>
      </c>
      <c r="G584" s="133">
        <v>1570501363151</v>
      </c>
      <c r="H584" s="128">
        <v>41546</v>
      </c>
      <c r="I584" s="127" t="s">
        <v>1532</v>
      </c>
      <c r="J584" s="127" t="s">
        <v>1376</v>
      </c>
    </row>
    <row r="585" spans="1:10" ht="24">
      <c r="A585">
        <v>584</v>
      </c>
      <c r="B585" s="130">
        <v>3537</v>
      </c>
      <c r="C585" s="125" t="s">
        <v>730</v>
      </c>
      <c r="D585" s="125" t="s">
        <v>976</v>
      </c>
      <c r="E585" s="125" t="s">
        <v>851</v>
      </c>
      <c r="F585" s="125" t="s">
        <v>763</v>
      </c>
      <c r="G585" s="133">
        <v>1579901653413</v>
      </c>
      <c r="H585" s="126">
        <v>41754</v>
      </c>
      <c r="I585" s="125" t="s">
        <v>1532</v>
      </c>
      <c r="J585" s="125" t="s">
        <v>1376</v>
      </c>
    </row>
    <row r="586" spans="1:10" ht="24">
      <c r="A586">
        <v>585</v>
      </c>
      <c r="B586" s="130">
        <v>3539</v>
      </c>
      <c r="C586" s="125" t="s">
        <v>730</v>
      </c>
      <c r="D586" s="125" t="s">
        <v>1543</v>
      </c>
      <c r="E586" s="125" t="s">
        <v>878</v>
      </c>
      <c r="F586" s="125" t="s">
        <v>763</v>
      </c>
      <c r="G586" s="133">
        <v>1570501361841</v>
      </c>
      <c r="H586" s="126">
        <v>41430</v>
      </c>
      <c r="I586" s="125" t="s">
        <v>1532</v>
      </c>
      <c r="J586" s="125" t="s">
        <v>1376</v>
      </c>
    </row>
    <row r="587" spans="1:10" ht="24">
      <c r="A587">
        <v>586</v>
      </c>
      <c r="B587" s="130">
        <v>3540</v>
      </c>
      <c r="C587" s="127" t="s">
        <v>730</v>
      </c>
      <c r="D587" s="127" t="s">
        <v>979</v>
      </c>
      <c r="E587" s="127" t="s">
        <v>879</v>
      </c>
      <c r="F587" s="127" t="s">
        <v>763</v>
      </c>
      <c r="G587" s="133">
        <v>1567700064478</v>
      </c>
      <c r="H587" s="128">
        <v>41452</v>
      </c>
      <c r="I587" s="127" t="s">
        <v>1532</v>
      </c>
      <c r="J587" s="127" t="s">
        <v>1376</v>
      </c>
    </row>
    <row r="588" spans="1:10" ht="24">
      <c r="A588">
        <v>587</v>
      </c>
      <c r="B588" s="130">
        <v>3541</v>
      </c>
      <c r="C588" s="125" t="s">
        <v>730</v>
      </c>
      <c r="D588" s="125" t="s">
        <v>980</v>
      </c>
      <c r="E588" s="125" t="s">
        <v>880</v>
      </c>
      <c r="F588" s="125" t="s">
        <v>763</v>
      </c>
      <c r="G588" s="133">
        <v>1579901597131</v>
      </c>
      <c r="H588" s="126">
        <v>41433</v>
      </c>
      <c r="I588" s="125" t="s">
        <v>1532</v>
      </c>
      <c r="J588" s="125" t="s">
        <v>1376</v>
      </c>
    </row>
    <row r="589" spans="1:10" ht="24">
      <c r="A589">
        <v>588</v>
      </c>
      <c r="B589" s="130">
        <v>3542</v>
      </c>
      <c r="C589" s="127" t="s">
        <v>730</v>
      </c>
      <c r="D589" s="127" t="s">
        <v>1544</v>
      </c>
      <c r="E589" s="127" t="s">
        <v>881</v>
      </c>
      <c r="F589" s="127" t="s">
        <v>763</v>
      </c>
      <c r="G589" s="133">
        <v>1579901644414</v>
      </c>
      <c r="H589" s="128">
        <v>41704</v>
      </c>
      <c r="I589" s="127" t="s">
        <v>1532</v>
      </c>
      <c r="J589" s="127" t="s">
        <v>1376</v>
      </c>
    </row>
    <row r="590" spans="1:10" ht="24">
      <c r="A590">
        <v>589</v>
      </c>
      <c r="B590" s="130">
        <v>3543</v>
      </c>
      <c r="C590" s="125" t="s">
        <v>730</v>
      </c>
      <c r="D590" s="125" t="s">
        <v>982</v>
      </c>
      <c r="E590" s="125" t="s">
        <v>117</v>
      </c>
      <c r="F590" s="125" t="s">
        <v>763</v>
      </c>
      <c r="G590" s="133">
        <v>1570501362367</v>
      </c>
      <c r="H590" s="126">
        <v>41479</v>
      </c>
      <c r="I590" s="125" t="s">
        <v>1532</v>
      </c>
      <c r="J590" s="125" t="s">
        <v>1377</v>
      </c>
    </row>
    <row r="591" spans="1:10" ht="24">
      <c r="A591">
        <v>590</v>
      </c>
      <c r="B591" s="130">
        <v>3545</v>
      </c>
      <c r="C591" s="127" t="s">
        <v>730</v>
      </c>
      <c r="D591" s="127" t="s">
        <v>983</v>
      </c>
      <c r="E591" s="127" t="s">
        <v>856</v>
      </c>
      <c r="F591" s="127" t="s">
        <v>763</v>
      </c>
      <c r="G591" s="133">
        <v>1579901639119</v>
      </c>
      <c r="H591" s="128">
        <v>41673</v>
      </c>
      <c r="I591" s="127" t="s">
        <v>1532</v>
      </c>
      <c r="J591" s="127" t="s">
        <v>1376</v>
      </c>
    </row>
    <row r="592" spans="1:10" ht="24">
      <c r="A592">
        <v>591</v>
      </c>
      <c r="B592" s="130">
        <v>3546</v>
      </c>
      <c r="C592" s="125" t="s">
        <v>730</v>
      </c>
      <c r="D592" s="125" t="s">
        <v>1545</v>
      </c>
      <c r="E592" s="125" t="s">
        <v>1061</v>
      </c>
      <c r="F592" s="125" t="s">
        <v>763</v>
      </c>
      <c r="G592" s="133">
        <v>1509967011096</v>
      </c>
      <c r="H592" s="126">
        <v>41558</v>
      </c>
      <c r="I592" s="125" t="s">
        <v>1532</v>
      </c>
      <c r="J592" s="125" t="s">
        <v>1376</v>
      </c>
    </row>
    <row r="593" spans="1:10" ht="24">
      <c r="A593">
        <v>592</v>
      </c>
      <c r="B593" s="130">
        <v>3547</v>
      </c>
      <c r="C593" s="127" t="s">
        <v>730</v>
      </c>
      <c r="D593" s="127" t="s">
        <v>1546</v>
      </c>
      <c r="E593" s="127" t="s">
        <v>188</v>
      </c>
      <c r="F593" s="127" t="s">
        <v>763</v>
      </c>
      <c r="G593" s="133">
        <v>1570501364971</v>
      </c>
      <c r="H593" s="128">
        <v>41688</v>
      </c>
      <c r="I593" s="127" t="s">
        <v>1532</v>
      </c>
      <c r="J593" s="127" t="s">
        <v>1376</v>
      </c>
    </row>
    <row r="594" spans="1:10" ht="24">
      <c r="A594">
        <v>593</v>
      </c>
      <c r="B594" s="130">
        <v>3548</v>
      </c>
      <c r="C594" s="125" t="s">
        <v>730</v>
      </c>
      <c r="D594" s="125" t="s">
        <v>986</v>
      </c>
      <c r="E594" s="125" t="s">
        <v>882</v>
      </c>
      <c r="F594" s="125" t="s">
        <v>763</v>
      </c>
      <c r="G594" s="133">
        <v>1720900409560</v>
      </c>
      <c r="H594" s="126">
        <v>41632</v>
      </c>
      <c r="I594" s="125" t="s">
        <v>1532</v>
      </c>
      <c r="J594" s="125" t="s">
        <v>1376</v>
      </c>
    </row>
    <row r="595" spans="1:10" ht="24">
      <c r="A595">
        <v>594</v>
      </c>
      <c r="B595" s="130">
        <v>3549</v>
      </c>
      <c r="C595" s="127" t="s">
        <v>729</v>
      </c>
      <c r="D595" s="127" t="s">
        <v>987</v>
      </c>
      <c r="E595" s="127" t="s">
        <v>883</v>
      </c>
      <c r="F595" s="127" t="s">
        <v>764</v>
      </c>
      <c r="G595" s="133">
        <v>1629901040640</v>
      </c>
      <c r="H595" s="128">
        <v>41643</v>
      </c>
      <c r="I595" s="127" t="s">
        <v>1532</v>
      </c>
      <c r="J595" s="127" t="s">
        <v>1376</v>
      </c>
    </row>
    <row r="596" spans="1:10" ht="24">
      <c r="A596">
        <v>595</v>
      </c>
      <c r="B596" s="130">
        <v>3550</v>
      </c>
      <c r="C596" s="125" t="s">
        <v>730</v>
      </c>
      <c r="D596" s="125" t="s">
        <v>988</v>
      </c>
      <c r="E596" s="125" t="s">
        <v>884</v>
      </c>
      <c r="F596" s="125" t="s">
        <v>763</v>
      </c>
      <c r="G596" s="133">
        <v>1102500121434</v>
      </c>
      <c r="H596" s="126">
        <v>41597</v>
      </c>
      <c r="I596" s="125" t="s">
        <v>1532</v>
      </c>
      <c r="J596" s="125" t="s">
        <v>1376</v>
      </c>
    </row>
    <row r="597" spans="1:10" ht="24">
      <c r="A597">
        <v>596</v>
      </c>
      <c r="B597" s="130">
        <v>3551</v>
      </c>
      <c r="C597" s="127" t="s">
        <v>730</v>
      </c>
      <c r="D597" s="127" t="s">
        <v>1547</v>
      </c>
      <c r="E597" s="127" t="s">
        <v>885</v>
      </c>
      <c r="F597" s="127" t="s">
        <v>763</v>
      </c>
      <c r="G597" s="133">
        <v>1570501363606</v>
      </c>
      <c r="H597" s="128">
        <v>41581</v>
      </c>
      <c r="I597" s="127" t="s">
        <v>1532</v>
      </c>
      <c r="J597" s="127" t="s">
        <v>1376</v>
      </c>
    </row>
    <row r="598" spans="1:10" ht="24">
      <c r="A598">
        <v>597</v>
      </c>
      <c r="B598" s="130">
        <v>3552</v>
      </c>
      <c r="C598" s="125" t="s">
        <v>730</v>
      </c>
      <c r="D598" s="125" t="s">
        <v>989</v>
      </c>
      <c r="E598" s="125" t="s">
        <v>886</v>
      </c>
      <c r="F598" s="125" t="s">
        <v>763</v>
      </c>
      <c r="G598" s="133">
        <v>1709800656300</v>
      </c>
      <c r="H598" s="126">
        <v>41534</v>
      </c>
      <c r="I598" s="125" t="s">
        <v>1532</v>
      </c>
      <c r="J598" s="125" t="s">
        <v>1376</v>
      </c>
    </row>
    <row r="599" spans="1:10" ht="24">
      <c r="A599">
        <v>598</v>
      </c>
      <c r="B599" s="130">
        <v>3553</v>
      </c>
      <c r="C599" s="127" t="s">
        <v>730</v>
      </c>
      <c r="D599" s="127" t="s">
        <v>990</v>
      </c>
      <c r="E599" s="127" t="s">
        <v>256</v>
      </c>
      <c r="F599" s="127" t="s">
        <v>763</v>
      </c>
      <c r="G599" s="133">
        <v>1570800163552</v>
      </c>
      <c r="H599" s="128">
        <v>41640</v>
      </c>
      <c r="I599" s="127" t="s">
        <v>1532</v>
      </c>
      <c r="J599" s="127" t="s">
        <v>1376</v>
      </c>
    </row>
    <row r="600" spans="1:10" ht="24">
      <c r="A600">
        <v>599</v>
      </c>
      <c r="B600" s="130">
        <v>3554</v>
      </c>
      <c r="C600" s="125" t="s">
        <v>730</v>
      </c>
      <c r="D600" s="125" t="s">
        <v>991</v>
      </c>
      <c r="E600" s="125" t="s">
        <v>103</v>
      </c>
      <c r="F600" s="125" t="s">
        <v>763</v>
      </c>
      <c r="G600" s="133">
        <v>1570501362758</v>
      </c>
      <c r="H600" s="126">
        <v>41515</v>
      </c>
      <c r="I600" s="125" t="s">
        <v>1532</v>
      </c>
      <c r="J600" s="125" t="s">
        <v>1376</v>
      </c>
    </row>
    <row r="601" spans="1:10" ht="24">
      <c r="A601">
        <v>600</v>
      </c>
      <c r="B601" s="130">
        <v>3555</v>
      </c>
      <c r="C601" s="127" t="s">
        <v>730</v>
      </c>
      <c r="D601" s="127" t="s">
        <v>1023</v>
      </c>
      <c r="E601" s="127" t="s">
        <v>1024</v>
      </c>
      <c r="F601" s="127" t="s">
        <v>763</v>
      </c>
      <c r="G601" s="133">
        <v>1579901432948</v>
      </c>
      <c r="H601" s="128">
        <v>40485</v>
      </c>
      <c r="I601" s="127" t="s">
        <v>1414</v>
      </c>
      <c r="J601" s="127" t="s">
        <v>1377</v>
      </c>
    </row>
    <row r="602" spans="1:10" ht="24">
      <c r="A602">
        <v>601</v>
      </c>
      <c r="B602" s="130">
        <v>3556</v>
      </c>
      <c r="C602" s="125" t="s">
        <v>730</v>
      </c>
      <c r="D602" s="125" t="s">
        <v>1057</v>
      </c>
      <c r="E602" s="125" t="s">
        <v>1058</v>
      </c>
      <c r="F602" s="125" t="s">
        <v>763</v>
      </c>
      <c r="G602" s="133">
        <v>1579901642365</v>
      </c>
      <c r="H602" s="126">
        <v>41693</v>
      </c>
      <c r="I602" s="125" t="s">
        <v>1532</v>
      </c>
      <c r="J602" s="125" t="s">
        <v>1377</v>
      </c>
    </row>
    <row r="603" spans="1:10" ht="24">
      <c r="A603">
        <v>602</v>
      </c>
      <c r="B603" s="130">
        <v>3557</v>
      </c>
      <c r="C603" s="127" t="s">
        <v>730</v>
      </c>
      <c r="D603" s="127" t="s">
        <v>1026</v>
      </c>
      <c r="E603" s="127" t="s">
        <v>1027</v>
      </c>
      <c r="F603" s="127" t="s">
        <v>763</v>
      </c>
      <c r="G603" s="133">
        <v>1570501341122</v>
      </c>
      <c r="H603" s="128">
        <v>39961</v>
      </c>
      <c r="I603" s="127" t="s">
        <v>1407</v>
      </c>
      <c r="J603" s="127" t="s">
        <v>1377</v>
      </c>
    </row>
    <row r="604" spans="1:10" ht="24">
      <c r="A604">
        <v>603</v>
      </c>
      <c r="B604" s="130">
        <v>3558</v>
      </c>
      <c r="C604" s="125" t="s">
        <v>730</v>
      </c>
      <c r="D604" s="125" t="s">
        <v>1051</v>
      </c>
      <c r="E604" s="125" t="s">
        <v>1052</v>
      </c>
      <c r="F604" s="125" t="s">
        <v>764</v>
      </c>
      <c r="G604" s="133">
        <v>1570501344831</v>
      </c>
      <c r="H604" s="126">
        <v>40206</v>
      </c>
      <c r="I604" s="125" t="s">
        <v>1410</v>
      </c>
      <c r="J604" s="125" t="s">
        <v>1377</v>
      </c>
    </row>
    <row r="605" spans="1:10" ht="24">
      <c r="A605">
        <v>604</v>
      </c>
      <c r="B605" s="130">
        <v>3559</v>
      </c>
      <c r="C605" s="127" t="s">
        <v>729</v>
      </c>
      <c r="D605" s="127" t="s">
        <v>1053</v>
      </c>
      <c r="E605" s="127" t="s">
        <v>1052</v>
      </c>
      <c r="F605" s="127" t="s">
        <v>764</v>
      </c>
      <c r="G605" s="133">
        <v>1570501328282</v>
      </c>
      <c r="H605" s="128">
        <v>39101</v>
      </c>
      <c r="I605" s="127" t="s">
        <v>1384</v>
      </c>
      <c r="J605" s="127" t="s">
        <v>1377</v>
      </c>
    </row>
    <row r="606" spans="1:10" ht="24">
      <c r="A606">
        <v>605</v>
      </c>
      <c r="B606" s="130">
        <v>3562</v>
      </c>
      <c r="C606" s="125" t="s">
        <v>729</v>
      </c>
      <c r="D606" s="125" t="s">
        <v>482</v>
      </c>
      <c r="E606" s="125" t="s">
        <v>1077</v>
      </c>
      <c r="F606" s="125" t="s">
        <v>764</v>
      </c>
      <c r="G606" s="133">
        <v>1579901391419</v>
      </c>
      <c r="H606" s="126">
        <v>40221</v>
      </c>
      <c r="I606" s="125" t="s">
        <v>1410</v>
      </c>
      <c r="J606" s="125" t="s">
        <v>1376</v>
      </c>
    </row>
    <row r="607" spans="1:10" ht="24">
      <c r="A607">
        <v>606</v>
      </c>
      <c r="B607" s="130">
        <v>3563</v>
      </c>
      <c r="C607" s="127" t="s">
        <v>729</v>
      </c>
      <c r="D607" s="127" t="s">
        <v>1078</v>
      </c>
      <c r="E607" s="127" t="s">
        <v>1198</v>
      </c>
      <c r="F607" s="127" t="s">
        <v>764</v>
      </c>
      <c r="G607" s="133">
        <v>1579901569668</v>
      </c>
      <c r="H607" s="128">
        <v>41260</v>
      </c>
      <c r="I607" s="127" t="s">
        <v>1478</v>
      </c>
      <c r="J607" s="127" t="s">
        <v>1377</v>
      </c>
    </row>
    <row r="608" spans="1:10" ht="24">
      <c r="A608">
        <v>607</v>
      </c>
      <c r="B608" s="130">
        <v>3564</v>
      </c>
      <c r="C608" s="125" t="s">
        <v>730</v>
      </c>
      <c r="D608" s="125" t="s">
        <v>1143</v>
      </c>
      <c r="E608" s="125" t="s">
        <v>1144</v>
      </c>
      <c r="F608" s="125" t="s">
        <v>763</v>
      </c>
      <c r="G608" s="133">
        <v>1570501318414</v>
      </c>
      <c r="H608" s="126">
        <v>38479</v>
      </c>
      <c r="I608" s="125" t="s">
        <v>1378</v>
      </c>
      <c r="J608" s="125" t="s">
        <v>1377</v>
      </c>
    </row>
    <row r="609" spans="1:10" ht="24">
      <c r="A609">
        <v>608</v>
      </c>
      <c r="B609" s="130">
        <v>3565</v>
      </c>
      <c r="C609" s="127" t="s">
        <v>729</v>
      </c>
      <c r="D609" s="127" t="s">
        <v>412</v>
      </c>
      <c r="E609" s="127" t="s">
        <v>1141</v>
      </c>
      <c r="F609" s="127" t="s">
        <v>764</v>
      </c>
      <c r="G609" s="133">
        <v>1570501323817</v>
      </c>
      <c r="H609" s="128">
        <v>38783</v>
      </c>
      <c r="I609" s="127" t="s">
        <v>1380</v>
      </c>
      <c r="J609" s="127" t="s">
        <v>1377</v>
      </c>
    </row>
    <row r="610" spans="1:10" ht="24">
      <c r="A610">
        <v>609</v>
      </c>
      <c r="B610" s="130">
        <v>3566</v>
      </c>
      <c r="C610" s="125" t="s">
        <v>729</v>
      </c>
      <c r="D610" s="125" t="s">
        <v>518</v>
      </c>
      <c r="E610" s="125" t="s">
        <v>1138</v>
      </c>
      <c r="F610" s="125" t="s">
        <v>764</v>
      </c>
      <c r="G610" s="133">
        <v>1909803056697</v>
      </c>
      <c r="H610" s="126">
        <v>38763</v>
      </c>
      <c r="I610" s="125" t="s">
        <v>1380</v>
      </c>
      <c r="J610" s="125" t="s">
        <v>1377</v>
      </c>
    </row>
    <row r="611" spans="1:10" ht="24">
      <c r="A611">
        <v>610</v>
      </c>
      <c r="B611" s="130">
        <v>3567</v>
      </c>
      <c r="C611" s="127" t="s">
        <v>729</v>
      </c>
      <c r="D611" s="127" t="s">
        <v>1548</v>
      </c>
      <c r="E611" s="127" t="s">
        <v>1142</v>
      </c>
      <c r="F611" s="127" t="s">
        <v>764</v>
      </c>
      <c r="G611" s="133">
        <v>1659500017612</v>
      </c>
      <c r="H611" s="128">
        <v>38430</v>
      </c>
      <c r="I611" s="127" t="s">
        <v>1380</v>
      </c>
      <c r="J611" s="127" t="s">
        <v>1377</v>
      </c>
    </row>
    <row r="612" spans="1:10" ht="24">
      <c r="A612">
        <v>611</v>
      </c>
      <c r="B612" s="130">
        <v>3568</v>
      </c>
      <c r="C612" s="125" t="s">
        <v>729</v>
      </c>
      <c r="D612" s="125" t="s">
        <v>1549</v>
      </c>
      <c r="E612" s="125" t="s">
        <v>96</v>
      </c>
      <c r="F612" s="125" t="s">
        <v>764</v>
      </c>
      <c r="G612" s="133">
        <v>1570501322471</v>
      </c>
      <c r="H612" s="126">
        <v>38702</v>
      </c>
      <c r="I612" s="125" t="s">
        <v>1380</v>
      </c>
      <c r="J612" s="125" t="s">
        <v>1377</v>
      </c>
    </row>
    <row r="613" spans="1:10" ht="24">
      <c r="A613">
        <v>612</v>
      </c>
      <c r="B613" s="130">
        <v>3569</v>
      </c>
      <c r="C613" s="127" t="s">
        <v>730</v>
      </c>
      <c r="D613" s="127" t="s">
        <v>422</v>
      </c>
      <c r="E613" s="127" t="s">
        <v>1136</v>
      </c>
      <c r="F613" s="127" t="s">
        <v>763</v>
      </c>
      <c r="G613" s="133">
        <v>1570501324848</v>
      </c>
      <c r="H613" s="128">
        <v>38841</v>
      </c>
      <c r="I613" s="127" t="s">
        <v>1380</v>
      </c>
      <c r="J613" s="127" t="s">
        <v>1377</v>
      </c>
    </row>
    <row r="614" spans="1:10" ht="24">
      <c r="A614">
        <v>613</v>
      </c>
      <c r="B614" s="130">
        <v>3570</v>
      </c>
      <c r="C614" s="125" t="s">
        <v>730</v>
      </c>
      <c r="D614" s="125" t="s">
        <v>1550</v>
      </c>
      <c r="E614" s="125" t="s">
        <v>1137</v>
      </c>
      <c r="F614" s="125" t="s">
        <v>763</v>
      </c>
      <c r="G614" s="133">
        <v>1570501321342</v>
      </c>
      <c r="H614" s="126">
        <v>38645</v>
      </c>
      <c r="I614" s="125" t="s">
        <v>1380</v>
      </c>
      <c r="J614" s="125" t="s">
        <v>1377</v>
      </c>
    </row>
    <row r="615" spans="1:10" ht="24">
      <c r="A615">
        <v>614</v>
      </c>
      <c r="B615" s="130">
        <v>3571</v>
      </c>
      <c r="C615" s="127" t="s">
        <v>730</v>
      </c>
      <c r="D615" s="127" t="s">
        <v>1551</v>
      </c>
      <c r="E615" s="127" t="s">
        <v>318</v>
      </c>
      <c r="F615" s="127" t="s">
        <v>763</v>
      </c>
      <c r="G615" s="133">
        <v>1570501323906</v>
      </c>
      <c r="H615" s="128">
        <v>38788</v>
      </c>
      <c r="I615" s="127" t="s">
        <v>1380</v>
      </c>
      <c r="J615" s="127" t="s">
        <v>1377</v>
      </c>
    </row>
    <row r="616" spans="1:10" ht="24">
      <c r="A616">
        <v>615</v>
      </c>
      <c r="B616" s="130">
        <v>3572</v>
      </c>
      <c r="C616" s="125" t="s">
        <v>729</v>
      </c>
      <c r="D616" s="125" t="s">
        <v>1552</v>
      </c>
      <c r="E616" s="125" t="s">
        <v>1135</v>
      </c>
      <c r="F616" s="125" t="s">
        <v>764</v>
      </c>
      <c r="G616" s="133">
        <v>1519400020531</v>
      </c>
      <c r="H616" s="126">
        <v>38530</v>
      </c>
      <c r="I616" s="125" t="s">
        <v>1380</v>
      </c>
      <c r="J616" s="125" t="s">
        <v>1376</v>
      </c>
    </row>
    <row r="617" spans="1:10" ht="24">
      <c r="A617">
        <v>616</v>
      </c>
      <c r="B617" s="130">
        <v>3573</v>
      </c>
      <c r="C617" s="127" t="s">
        <v>729</v>
      </c>
      <c r="D617" s="127" t="s">
        <v>1553</v>
      </c>
      <c r="E617" s="127" t="s">
        <v>1133</v>
      </c>
      <c r="F617" s="127" t="s">
        <v>764</v>
      </c>
      <c r="G617" s="133">
        <v>1570501322292</v>
      </c>
      <c r="H617" s="128">
        <v>38693</v>
      </c>
      <c r="I617" s="127" t="s">
        <v>1380</v>
      </c>
      <c r="J617" s="127" t="s">
        <v>1376</v>
      </c>
    </row>
    <row r="618" spans="1:10" ht="24">
      <c r="A618">
        <v>617</v>
      </c>
      <c r="B618" s="130">
        <v>3574</v>
      </c>
      <c r="C618" s="125" t="s">
        <v>729</v>
      </c>
      <c r="D618" s="125" t="s">
        <v>569</v>
      </c>
      <c r="E618" s="125" t="s">
        <v>1156</v>
      </c>
      <c r="F618" s="125" t="s">
        <v>764</v>
      </c>
      <c r="G618" s="133">
        <v>1570501319721</v>
      </c>
      <c r="H618" s="126">
        <v>38557</v>
      </c>
      <c r="I618" s="125" t="s">
        <v>1380</v>
      </c>
      <c r="J618" s="125" t="s">
        <v>1376</v>
      </c>
    </row>
    <row r="619" spans="1:10" ht="24">
      <c r="A619">
        <v>618</v>
      </c>
      <c r="B619" s="130">
        <v>3575</v>
      </c>
      <c r="C619" s="127" t="s">
        <v>729</v>
      </c>
      <c r="D619" s="127" t="s">
        <v>1554</v>
      </c>
      <c r="E619" s="127" t="s">
        <v>1140</v>
      </c>
      <c r="F619" s="127" t="s">
        <v>764</v>
      </c>
      <c r="G619" s="133">
        <v>1570501323850</v>
      </c>
      <c r="H619" s="128">
        <v>38776</v>
      </c>
      <c r="I619" s="127" t="s">
        <v>1380</v>
      </c>
      <c r="J619" s="127" t="s">
        <v>1376</v>
      </c>
    </row>
    <row r="620" spans="1:10" ht="24">
      <c r="A620">
        <v>619</v>
      </c>
      <c r="B620" s="130">
        <v>3576</v>
      </c>
      <c r="C620" s="125" t="s">
        <v>729</v>
      </c>
      <c r="D620" s="125" t="s">
        <v>1555</v>
      </c>
      <c r="E620" s="125" t="s">
        <v>1139</v>
      </c>
      <c r="F620" s="125" t="s">
        <v>764</v>
      </c>
      <c r="G620" s="133">
        <v>1579901085369</v>
      </c>
      <c r="H620" s="126">
        <v>38161</v>
      </c>
      <c r="I620" s="125" t="s">
        <v>1380</v>
      </c>
      <c r="J620" s="125" t="s">
        <v>1376</v>
      </c>
    </row>
    <row r="621" spans="1:10" ht="24">
      <c r="A621">
        <v>620</v>
      </c>
      <c r="B621" s="130">
        <v>3577</v>
      </c>
      <c r="C621" s="127" t="s">
        <v>730</v>
      </c>
      <c r="D621" s="127" t="s">
        <v>1556</v>
      </c>
      <c r="E621" s="127" t="s">
        <v>104</v>
      </c>
      <c r="F621" s="127" t="s">
        <v>763</v>
      </c>
      <c r="G621" s="133">
        <v>1570501319305</v>
      </c>
      <c r="H621" s="128">
        <v>38536</v>
      </c>
      <c r="I621" s="127" t="s">
        <v>1380</v>
      </c>
      <c r="J621" s="127" t="s">
        <v>1376</v>
      </c>
    </row>
    <row r="622" spans="1:10" ht="24">
      <c r="A622">
        <v>621</v>
      </c>
      <c r="B622" s="130">
        <v>3578</v>
      </c>
      <c r="C622" s="125" t="s">
        <v>730</v>
      </c>
      <c r="D622" s="125" t="s">
        <v>1557</v>
      </c>
      <c r="E622" s="125" t="s">
        <v>101</v>
      </c>
      <c r="F622" s="125" t="s">
        <v>763</v>
      </c>
      <c r="G622" s="133">
        <v>1579901128378</v>
      </c>
      <c r="H622" s="126">
        <v>38482</v>
      </c>
      <c r="I622" s="125" t="s">
        <v>1380</v>
      </c>
      <c r="J622" s="125" t="s">
        <v>1376</v>
      </c>
    </row>
    <row r="623" spans="1:10" ht="24">
      <c r="A623">
        <v>622</v>
      </c>
      <c r="B623" s="130">
        <v>3579</v>
      </c>
      <c r="C623" s="127" t="s">
        <v>730</v>
      </c>
      <c r="D623" s="127" t="s">
        <v>1558</v>
      </c>
      <c r="E623" s="127" t="s">
        <v>1134</v>
      </c>
      <c r="F623" s="127" t="s">
        <v>763</v>
      </c>
      <c r="G623" s="133">
        <v>1570501320486</v>
      </c>
      <c r="H623" s="128">
        <v>38604</v>
      </c>
      <c r="I623" s="127" t="s">
        <v>1380</v>
      </c>
      <c r="J623" s="127" t="s">
        <v>1376</v>
      </c>
    </row>
    <row r="624" spans="1:10" ht="24">
      <c r="A624">
        <v>623</v>
      </c>
      <c r="B624" s="130">
        <v>3580</v>
      </c>
      <c r="C624" s="125" t="s">
        <v>729</v>
      </c>
      <c r="D624" s="125" t="s">
        <v>1063</v>
      </c>
      <c r="E624" s="125" t="s">
        <v>1153</v>
      </c>
      <c r="F624" s="125" t="s">
        <v>764</v>
      </c>
      <c r="G624" s="133">
        <v>1509966535091</v>
      </c>
      <c r="H624" s="126">
        <v>39004</v>
      </c>
      <c r="I624" s="125" t="s">
        <v>1384</v>
      </c>
      <c r="J624" s="125" t="s">
        <v>1377</v>
      </c>
    </row>
    <row r="625" spans="1:10" ht="24">
      <c r="A625">
        <v>624</v>
      </c>
      <c r="B625" s="130">
        <v>3581</v>
      </c>
      <c r="C625" s="127" t="s">
        <v>730</v>
      </c>
      <c r="D625" s="127" t="s">
        <v>1145</v>
      </c>
      <c r="E625" s="127" t="s">
        <v>1146</v>
      </c>
      <c r="F625" s="127" t="s">
        <v>763</v>
      </c>
      <c r="G625" s="133">
        <v>1100703983145</v>
      </c>
      <c r="H625" s="128">
        <v>39418</v>
      </c>
      <c r="I625" s="127" t="s">
        <v>1391</v>
      </c>
      <c r="J625" s="127" t="s">
        <v>1377</v>
      </c>
    </row>
    <row r="626" spans="1:10" ht="24">
      <c r="A626">
        <v>625</v>
      </c>
      <c r="B626" s="130">
        <v>3582</v>
      </c>
      <c r="C626" s="125" t="s">
        <v>730</v>
      </c>
      <c r="D626" s="125" t="s">
        <v>1022</v>
      </c>
      <c r="E626" s="125" t="s">
        <v>1155</v>
      </c>
      <c r="F626" s="125" t="s">
        <v>763</v>
      </c>
      <c r="G626" s="133">
        <v>1560301479147</v>
      </c>
      <c r="H626" s="126">
        <v>39854</v>
      </c>
      <c r="I626" s="125" t="s">
        <v>1407</v>
      </c>
      <c r="J626" s="125" t="s">
        <v>1376</v>
      </c>
    </row>
    <row r="627" spans="1:10" ht="24">
      <c r="A627">
        <v>626</v>
      </c>
      <c r="B627" s="130">
        <v>3583</v>
      </c>
      <c r="C627" s="127" t="s">
        <v>729</v>
      </c>
      <c r="D627" s="127" t="s">
        <v>1149</v>
      </c>
      <c r="E627" s="127" t="s">
        <v>1150</v>
      </c>
      <c r="F627" s="127" t="s">
        <v>764</v>
      </c>
      <c r="G627" s="133">
        <v>1570501342561</v>
      </c>
      <c r="H627" s="128">
        <v>40071</v>
      </c>
      <c r="I627" s="127" t="s">
        <v>1410</v>
      </c>
      <c r="J627" s="127" t="s">
        <v>1377</v>
      </c>
    </row>
    <row r="628" spans="1:10" ht="24">
      <c r="A628">
        <v>627</v>
      </c>
      <c r="B628" s="130">
        <v>3584</v>
      </c>
      <c r="C628" s="125" t="s">
        <v>730</v>
      </c>
      <c r="D628" s="125" t="s">
        <v>1151</v>
      </c>
      <c r="E628" s="125" t="s">
        <v>1152</v>
      </c>
      <c r="F628" s="125" t="s">
        <v>763</v>
      </c>
      <c r="G628" s="133">
        <v>1309903733556</v>
      </c>
      <c r="H628" s="126">
        <v>40135</v>
      </c>
      <c r="I628" s="125" t="s">
        <v>1410</v>
      </c>
      <c r="J628" s="125" t="s">
        <v>1377</v>
      </c>
    </row>
    <row r="629" spans="1:10" ht="24">
      <c r="A629">
        <v>628</v>
      </c>
      <c r="B629" s="130">
        <v>3585</v>
      </c>
      <c r="C629" s="127" t="s">
        <v>730</v>
      </c>
      <c r="D629" s="127" t="s">
        <v>1148</v>
      </c>
      <c r="E629" s="127" t="s">
        <v>315</v>
      </c>
      <c r="F629" s="127" t="s">
        <v>763</v>
      </c>
      <c r="G629" s="133">
        <v>1570501343435</v>
      </c>
      <c r="H629" s="128">
        <v>40123</v>
      </c>
      <c r="I629" s="127" t="s">
        <v>1410</v>
      </c>
      <c r="J629" s="127" t="s">
        <v>1376</v>
      </c>
    </row>
    <row r="630" spans="1:10" ht="24">
      <c r="A630">
        <v>629</v>
      </c>
      <c r="B630" s="130">
        <v>3586</v>
      </c>
      <c r="C630" s="125" t="s">
        <v>729</v>
      </c>
      <c r="D630" s="125" t="s">
        <v>471</v>
      </c>
      <c r="E630" s="125" t="s">
        <v>1153</v>
      </c>
      <c r="F630" s="125" t="s">
        <v>764</v>
      </c>
      <c r="G630" s="133">
        <v>1579901393896</v>
      </c>
      <c r="H630" s="126">
        <v>40240</v>
      </c>
      <c r="I630" s="125" t="s">
        <v>1410</v>
      </c>
      <c r="J630" s="125" t="s">
        <v>1376</v>
      </c>
    </row>
    <row r="631" spans="1:10" ht="24">
      <c r="A631">
        <v>630</v>
      </c>
      <c r="B631" s="130">
        <v>3587</v>
      </c>
      <c r="C631" s="127" t="s">
        <v>1320</v>
      </c>
      <c r="D631" s="127" t="s">
        <v>1559</v>
      </c>
      <c r="E631" s="127" t="s">
        <v>1560</v>
      </c>
      <c r="F631" s="127" t="s">
        <v>763</v>
      </c>
      <c r="G631" s="133">
        <v>1570501347961</v>
      </c>
      <c r="H631" s="128">
        <v>36805</v>
      </c>
      <c r="I631" s="127" t="s">
        <v>1414</v>
      </c>
      <c r="J631" s="127" t="s">
        <v>1377</v>
      </c>
    </row>
    <row r="632" spans="1:10" ht="24">
      <c r="A632">
        <v>631</v>
      </c>
      <c r="B632" s="130">
        <v>3588</v>
      </c>
      <c r="C632" s="125" t="s">
        <v>730</v>
      </c>
      <c r="D632" s="163" t="s">
        <v>1610</v>
      </c>
      <c r="E632" s="125" t="s">
        <v>1147</v>
      </c>
      <c r="F632" s="125" t="s">
        <v>763</v>
      </c>
      <c r="G632" s="133">
        <v>1579901455697</v>
      </c>
      <c r="H632" s="126">
        <v>40623</v>
      </c>
      <c r="I632" s="125" t="s">
        <v>1414</v>
      </c>
      <c r="J632" s="125" t="s">
        <v>1376</v>
      </c>
    </row>
    <row r="633" spans="1:10" ht="24">
      <c r="A633">
        <v>632</v>
      </c>
      <c r="B633" s="130">
        <v>3589</v>
      </c>
      <c r="C633" s="127" t="s">
        <v>729</v>
      </c>
      <c r="D633" s="127" t="s">
        <v>1107</v>
      </c>
      <c r="E633" s="127" t="s">
        <v>1108</v>
      </c>
      <c r="F633" s="127" t="s">
        <v>764</v>
      </c>
      <c r="G633" s="133">
        <v>1579901470378</v>
      </c>
      <c r="H633" s="128">
        <v>40715</v>
      </c>
      <c r="I633" s="127" t="s">
        <v>1440</v>
      </c>
      <c r="J633" s="127" t="s">
        <v>1377</v>
      </c>
    </row>
    <row r="634" spans="1:10" ht="24">
      <c r="A634">
        <v>633</v>
      </c>
      <c r="B634" s="130">
        <v>3590</v>
      </c>
      <c r="C634" s="125" t="s">
        <v>729</v>
      </c>
      <c r="D634" s="125" t="s">
        <v>1118</v>
      </c>
      <c r="E634" s="125" t="s">
        <v>257</v>
      </c>
      <c r="F634" s="125" t="s">
        <v>764</v>
      </c>
      <c r="G634" s="133">
        <v>1102004332384</v>
      </c>
      <c r="H634" s="126">
        <v>40933</v>
      </c>
      <c r="I634" s="125" t="s">
        <v>1440</v>
      </c>
      <c r="J634" s="125" t="s">
        <v>1377</v>
      </c>
    </row>
    <row r="635" spans="1:10" ht="24">
      <c r="A635">
        <v>634</v>
      </c>
      <c r="B635" s="130">
        <v>3591</v>
      </c>
      <c r="C635" s="127" t="s">
        <v>729</v>
      </c>
      <c r="D635" s="127" t="s">
        <v>1099</v>
      </c>
      <c r="E635" s="127" t="s">
        <v>347</v>
      </c>
      <c r="F635" s="127" t="s">
        <v>764</v>
      </c>
      <c r="G635" s="133">
        <v>1570501352019</v>
      </c>
      <c r="H635" s="128">
        <v>40747</v>
      </c>
      <c r="I635" s="127" t="s">
        <v>1440</v>
      </c>
      <c r="J635" s="127" t="s">
        <v>1377</v>
      </c>
    </row>
    <row r="636" spans="1:10" ht="24">
      <c r="A636">
        <v>635</v>
      </c>
      <c r="B636" s="130">
        <v>3592</v>
      </c>
      <c r="C636" s="125" t="s">
        <v>729</v>
      </c>
      <c r="D636" s="125" t="s">
        <v>1112</v>
      </c>
      <c r="E636" s="125" t="s">
        <v>1113</v>
      </c>
      <c r="F636" s="125" t="s">
        <v>764</v>
      </c>
      <c r="G636" s="133">
        <v>1579901501630</v>
      </c>
      <c r="H636" s="126">
        <v>40893</v>
      </c>
      <c r="I636" s="125" t="s">
        <v>1440</v>
      </c>
      <c r="J636" s="125" t="s">
        <v>1377</v>
      </c>
    </row>
    <row r="637" spans="1:10" ht="24">
      <c r="A637">
        <v>636</v>
      </c>
      <c r="B637" s="130">
        <v>3593</v>
      </c>
      <c r="C637" s="127" t="s">
        <v>729</v>
      </c>
      <c r="D637" s="127" t="s">
        <v>1063</v>
      </c>
      <c r="E637" s="127" t="s">
        <v>1117</v>
      </c>
      <c r="F637" s="127" t="s">
        <v>764</v>
      </c>
      <c r="G637" s="133">
        <v>1579901498485</v>
      </c>
      <c r="H637" s="128">
        <v>40877</v>
      </c>
      <c r="I637" s="127" t="s">
        <v>1440</v>
      </c>
      <c r="J637" s="127" t="s">
        <v>1377</v>
      </c>
    </row>
    <row r="638" spans="1:10" ht="24">
      <c r="A638">
        <v>637</v>
      </c>
      <c r="B638" s="130">
        <v>3596</v>
      </c>
      <c r="C638" s="127" t="s">
        <v>730</v>
      </c>
      <c r="D638" s="127" t="s">
        <v>1279</v>
      </c>
      <c r="E638" s="127" t="s">
        <v>1121</v>
      </c>
      <c r="F638" s="127" t="s">
        <v>763</v>
      </c>
      <c r="G638" s="133">
        <v>1579901497594</v>
      </c>
      <c r="H638" s="128">
        <v>40872</v>
      </c>
      <c r="I638" s="127" t="s">
        <v>1440</v>
      </c>
      <c r="J638" s="127" t="s">
        <v>1377</v>
      </c>
    </row>
    <row r="639" spans="1:10" ht="24">
      <c r="A639">
        <v>638</v>
      </c>
      <c r="B639" s="130">
        <v>3597</v>
      </c>
      <c r="C639" s="125" t="s">
        <v>730</v>
      </c>
      <c r="D639" s="125" t="s">
        <v>1115</v>
      </c>
      <c r="E639" s="125" t="s">
        <v>1116</v>
      </c>
      <c r="F639" s="125" t="s">
        <v>763</v>
      </c>
      <c r="G639" s="133">
        <v>1576900001347</v>
      </c>
      <c r="H639" s="126">
        <v>40724</v>
      </c>
      <c r="I639" s="125" t="s">
        <v>1440</v>
      </c>
      <c r="J639" s="125" t="s">
        <v>1377</v>
      </c>
    </row>
    <row r="640" spans="1:10" ht="24">
      <c r="A640">
        <v>639</v>
      </c>
      <c r="B640" s="130">
        <v>3598</v>
      </c>
      <c r="C640" s="127" t="s">
        <v>730</v>
      </c>
      <c r="D640" s="127" t="s">
        <v>1090</v>
      </c>
      <c r="E640" s="127" t="s">
        <v>1091</v>
      </c>
      <c r="F640" s="127" t="s">
        <v>763</v>
      </c>
      <c r="G640" s="133">
        <v>1229901400038</v>
      </c>
      <c r="H640" s="128">
        <v>40841</v>
      </c>
      <c r="I640" s="127" t="s">
        <v>1440</v>
      </c>
      <c r="J640" s="127" t="s">
        <v>1377</v>
      </c>
    </row>
    <row r="641" spans="1:10" ht="24">
      <c r="A641">
        <v>640</v>
      </c>
      <c r="B641" s="130">
        <v>3599</v>
      </c>
      <c r="C641" s="125" t="s">
        <v>730</v>
      </c>
      <c r="D641" s="125" t="s">
        <v>1087</v>
      </c>
      <c r="E641" s="125" t="s">
        <v>1088</v>
      </c>
      <c r="F641" s="125" t="s">
        <v>763</v>
      </c>
      <c r="G641" s="133">
        <v>1570501351918</v>
      </c>
      <c r="H641" s="126">
        <v>40745</v>
      </c>
      <c r="I641" s="125" t="s">
        <v>1440</v>
      </c>
      <c r="J641" s="125" t="s">
        <v>1377</v>
      </c>
    </row>
    <row r="642" spans="1:10" ht="24">
      <c r="A642">
        <v>641</v>
      </c>
      <c r="B642" s="130">
        <v>3600</v>
      </c>
      <c r="C642" s="127" t="s">
        <v>730</v>
      </c>
      <c r="D642" s="127" t="s">
        <v>1103</v>
      </c>
      <c r="E642" s="127" t="s">
        <v>1104</v>
      </c>
      <c r="F642" s="127" t="s">
        <v>763</v>
      </c>
      <c r="G642" s="133">
        <v>1739902574493</v>
      </c>
      <c r="H642" s="128">
        <v>40943</v>
      </c>
      <c r="I642" s="127" t="s">
        <v>1440</v>
      </c>
      <c r="J642" s="127" t="s">
        <v>1377</v>
      </c>
    </row>
    <row r="643" spans="1:10" ht="24">
      <c r="A643">
        <v>642</v>
      </c>
      <c r="B643" s="130">
        <v>3601</v>
      </c>
      <c r="C643" s="125" t="s">
        <v>730</v>
      </c>
      <c r="D643" s="125" t="s">
        <v>1095</v>
      </c>
      <c r="E643" s="125" t="s">
        <v>1096</v>
      </c>
      <c r="F643" s="125" t="s">
        <v>763</v>
      </c>
      <c r="G643" s="133">
        <v>1509966904941</v>
      </c>
      <c r="H643" s="126">
        <v>41020</v>
      </c>
      <c r="I643" s="125" t="s">
        <v>1440</v>
      </c>
      <c r="J643" s="125" t="s">
        <v>1377</v>
      </c>
    </row>
    <row r="644" spans="1:10" ht="24">
      <c r="A644">
        <v>643</v>
      </c>
      <c r="B644" s="130">
        <v>3602</v>
      </c>
      <c r="C644" s="127" t="s">
        <v>730</v>
      </c>
      <c r="D644" s="127" t="s">
        <v>1060</v>
      </c>
      <c r="E644" s="127" t="s">
        <v>1062</v>
      </c>
      <c r="F644" s="127" t="s">
        <v>763</v>
      </c>
      <c r="G644" s="133">
        <v>1570501351772</v>
      </c>
      <c r="H644" s="128">
        <v>40737</v>
      </c>
      <c r="I644" s="127" t="s">
        <v>1440</v>
      </c>
      <c r="J644" s="127" t="s">
        <v>1377</v>
      </c>
    </row>
    <row r="645" spans="1:10" ht="24">
      <c r="A645">
        <v>644</v>
      </c>
      <c r="B645" s="130">
        <v>3603</v>
      </c>
      <c r="C645" s="125" t="s">
        <v>729</v>
      </c>
      <c r="D645" s="125" t="s">
        <v>1089</v>
      </c>
      <c r="E645" s="125" t="s">
        <v>37</v>
      </c>
      <c r="F645" s="125" t="s">
        <v>764</v>
      </c>
      <c r="G645" s="133">
        <v>1579901481701</v>
      </c>
      <c r="H645" s="126">
        <v>40788</v>
      </c>
      <c r="I645" s="125" t="s">
        <v>1440</v>
      </c>
      <c r="J645" s="125" t="s">
        <v>1376</v>
      </c>
    </row>
    <row r="646" spans="1:10" ht="24">
      <c r="A646">
        <v>645</v>
      </c>
      <c r="B646" s="130">
        <v>3604</v>
      </c>
      <c r="C646" s="127" t="s">
        <v>729</v>
      </c>
      <c r="D646" s="127" t="s">
        <v>1109</v>
      </c>
      <c r="E646" s="127" t="s">
        <v>1110</v>
      </c>
      <c r="F646" s="127" t="s">
        <v>764</v>
      </c>
      <c r="G646" s="133">
        <v>1570501355727</v>
      </c>
      <c r="H646" s="128">
        <v>41006</v>
      </c>
      <c r="I646" s="127" t="s">
        <v>1440</v>
      </c>
      <c r="J646" s="127" t="s">
        <v>1376</v>
      </c>
    </row>
    <row r="647" spans="1:10" ht="24">
      <c r="A647">
        <v>646</v>
      </c>
      <c r="B647" s="130">
        <v>3605</v>
      </c>
      <c r="C647" s="125" t="s">
        <v>729</v>
      </c>
      <c r="D647" s="125" t="s">
        <v>1105</v>
      </c>
      <c r="E647" s="125" t="s">
        <v>1106</v>
      </c>
      <c r="F647" s="125" t="s">
        <v>764</v>
      </c>
      <c r="G647" s="133">
        <v>1570501351543</v>
      </c>
      <c r="H647" s="126">
        <v>40723</v>
      </c>
      <c r="I647" s="125" t="s">
        <v>1440</v>
      </c>
      <c r="J647" s="125" t="s">
        <v>1376</v>
      </c>
    </row>
    <row r="648" spans="1:10" ht="24">
      <c r="A648">
        <v>647</v>
      </c>
      <c r="B648" s="130">
        <v>3606</v>
      </c>
      <c r="C648" s="127" t="s">
        <v>729</v>
      </c>
      <c r="D648" s="127" t="s">
        <v>1093</v>
      </c>
      <c r="E648" s="127" t="s">
        <v>1094</v>
      </c>
      <c r="F648" s="127" t="s">
        <v>764</v>
      </c>
      <c r="G648" s="133">
        <v>1567700030301</v>
      </c>
      <c r="H648" s="161">
        <v>40757</v>
      </c>
      <c r="I648" s="127" t="s">
        <v>1440</v>
      </c>
      <c r="J648" s="127" t="s">
        <v>1376</v>
      </c>
    </row>
    <row r="649" spans="1:10" ht="24">
      <c r="A649">
        <v>648</v>
      </c>
      <c r="B649" s="130">
        <v>3607</v>
      </c>
      <c r="C649" s="125" t="s">
        <v>729</v>
      </c>
      <c r="D649" s="125" t="s">
        <v>1100</v>
      </c>
      <c r="E649" s="125" t="s">
        <v>1101</v>
      </c>
      <c r="F649" s="125" t="s">
        <v>764</v>
      </c>
      <c r="G649" s="133">
        <v>1570501357029</v>
      </c>
      <c r="H649" s="126">
        <v>41036</v>
      </c>
      <c r="I649" s="125" t="s">
        <v>1440</v>
      </c>
      <c r="J649" s="125" t="s">
        <v>1376</v>
      </c>
    </row>
    <row r="650" spans="1:10" ht="24">
      <c r="A650">
        <v>649</v>
      </c>
      <c r="B650" s="130">
        <v>3608</v>
      </c>
      <c r="C650" s="127" t="s">
        <v>729</v>
      </c>
      <c r="D650" s="127" t="s">
        <v>1270</v>
      </c>
      <c r="E650" s="127" t="s">
        <v>1368</v>
      </c>
      <c r="F650" s="127" t="s">
        <v>764</v>
      </c>
      <c r="G650" s="133">
        <v>1570501351659</v>
      </c>
      <c r="H650" s="128">
        <v>40726</v>
      </c>
      <c r="I650" s="127" t="s">
        <v>1440</v>
      </c>
      <c r="J650" s="127" t="s">
        <v>1376</v>
      </c>
    </row>
    <row r="651" spans="1:10" ht="24">
      <c r="A651">
        <v>650</v>
      </c>
      <c r="B651" s="130">
        <v>3609</v>
      </c>
      <c r="C651" s="125" t="s">
        <v>730</v>
      </c>
      <c r="D651" s="125" t="s">
        <v>1119</v>
      </c>
      <c r="E651" s="125" t="s">
        <v>1120</v>
      </c>
      <c r="F651" s="125" t="s">
        <v>763</v>
      </c>
      <c r="G651" s="133">
        <v>1570501355689</v>
      </c>
      <c r="H651" s="126">
        <v>41000</v>
      </c>
      <c r="I651" s="125" t="s">
        <v>1440</v>
      </c>
      <c r="J651" s="125" t="s">
        <v>1376</v>
      </c>
    </row>
    <row r="652" spans="1:10" ht="24">
      <c r="A652">
        <v>651</v>
      </c>
      <c r="B652" s="130">
        <v>3610</v>
      </c>
      <c r="C652" s="127" t="s">
        <v>730</v>
      </c>
      <c r="D652" s="127" t="s">
        <v>1097</v>
      </c>
      <c r="E652" s="127" t="s">
        <v>1098</v>
      </c>
      <c r="F652" s="127" t="s">
        <v>763</v>
      </c>
      <c r="G652" s="133">
        <v>1579901510710</v>
      </c>
      <c r="H652" s="128">
        <v>40946</v>
      </c>
      <c r="I652" s="127" t="s">
        <v>1440</v>
      </c>
      <c r="J652" s="127" t="s">
        <v>1376</v>
      </c>
    </row>
    <row r="653" spans="1:10" ht="24">
      <c r="A653">
        <v>652</v>
      </c>
      <c r="B653" s="130">
        <v>3611</v>
      </c>
      <c r="C653" s="125" t="s">
        <v>730</v>
      </c>
      <c r="D653" s="125" t="s">
        <v>1085</v>
      </c>
      <c r="E653" s="125" t="s">
        <v>1086</v>
      </c>
      <c r="F653" s="125" t="s">
        <v>763</v>
      </c>
      <c r="G653" s="133">
        <v>1510101614261</v>
      </c>
      <c r="H653" s="126">
        <v>40704</v>
      </c>
      <c r="I653" s="125" t="s">
        <v>1440</v>
      </c>
      <c r="J653" s="125" t="s">
        <v>1376</v>
      </c>
    </row>
    <row r="654" spans="1:10" ht="24">
      <c r="A654">
        <v>653</v>
      </c>
      <c r="B654" s="130">
        <v>3612</v>
      </c>
      <c r="C654" s="127" t="s">
        <v>730</v>
      </c>
      <c r="D654" s="127" t="s">
        <v>1111</v>
      </c>
      <c r="E654" s="127" t="s">
        <v>264</v>
      </c>
      <c r="F654" s="127" t="s">
        <v>763</v>
      </c>
      <c r="G654" s="133">
        <v>1209000632117</v>
      </c>
      <c r="H654" s="128">
        <v>40891</v>
      </c>
      <c r="I654" s="127" t="s">
        <v>1440</v>
      </c>
      <c r="J654" s="127" t="s">
        <v>1376</v>
      </c>
    </row>
    <row r="655" spans="1:10" ht="24">
      <c r="A655">
        <v>654</v>
      </c>
      <c r="B655" s="130">
        <v>3614</v>
      </c>
      <c r="C655" s="125" t="s">
        <v>730</v>
      </c>
      <c r="D655" s="125" t="s">
        <v>1268</v>
      </c>
      <c r="E655" s="125" t="s">
        <v>1092</v>
      </c>
      <c r="F655" s="125" t="s">
        <v>763</v>
      </c>
      <c r="G655" s="133">
        <v>1570501354470</v>
      </c>
      <c r="H655" s="126">
        <v>40909</v>
      </c>
      <c r="I655" s="125" t="s">
        <v>1440</v>
      </c>
      <c r="J655" s="125" t="s">
        <v>1376</v>
      </c>
    </row>
    <row r="656" spans="1:10" ht="24">
      <c r="A656">
        <v>655</v>
      </c>
      <c r="B656" s="130">
        <v>3615</v>
      </c>
      <c r="C656" s="127" t="s">
        <v>730</v>
      </c>
      <c r="D656" s="127" t="s">
        <v>1064</v>
      </c>
      <c r="E656" s="127" t="s">
        <v>1114</v>
      </c>
      <c r="F656" s="127" t="s">
        <v>763</v>
      </c>
      <c r="G656" s="133">
        <v>1209000637208</v>
      </c>
      <c r="H656" s="128">
        <v>40913</v>
      </c>
      <c r="I656" s="127" t="s">
        <v>1440</v>
      </c>
      <c r="J656" s="127" t="s">
        <v>1376</v>
      </c>
    </row>
    <row r="657" spans="1:10" ht="24">
      <c r="A657">
        <v>656</v>
      </c>
      <c r="B657" s="130">
        <v>3616</v>
      </c>
      <c r="C657" s="125" t="s">
        <v>730</v>
      </c>
      <c r="D657" s="125" t="s">
        <v>1220</v>
      </c>
      <c r="E657" s="125" t="s">
        <v>1108</v>
      </c>
      <c r="F657" s="125" t="s">
        <v>764</v>
      </c>
      <c r="G657" s="133">
        <v>1570501365820</v>
      </c>
      <c r="H657" s="126">
        <v>41762</v>
      </c>
      <c r="I657" s="125" t="s">
        <v>1532</v>
      </c>
      <c r="J657" s="125" t="s">
        <v>1376</v>
      </c>
    </row>
    <row r="658" spans="1:10" ht="24">
      <c r="A658">
        <v>657</v>
      </c>
      <c r="B658" s="130">
        <v>3617</v>
      </c>
      <c r="C658" s="127" t="s">
        <v>729</v>
      </c>
      <c r="D658" s="127" t="s">
        <v>1218</v>
      </c>
      <c r="E658" s="127" t="s">
        <v>1219</v>
      </c>
      <c r="F658" s="127" t="s">
        <v>764</v>
      </c>
      <c r="G658" s="133">
        <v>1570501365773</v>
      </c>
      <c r="H658" s="128">
        <v>41760</v>
      </c>
      <c r="I658" s="127" t="s">
        <v>1561</v>
      </c>
      <c r="J658" s="127" t="s">
        <v>1376</v>
      </c>
    </row>
    <row r="659" spans="1:10" ht="24">
      <c r="A659">
        <v>658</v>
      </c>
      <c r="B659" s="130">
        <v>3618</v>
      </c>
      <c r="C659" s="125" t="s">
        <v>730</v>
      </c>
      <c r="D659" s="125" t="s">
        <v>1318</v>
      </c>
      <c r="E659" s="125" t="s">
        <v>1216</v>
      </c>
      <c r="F659" s="125" t="s">
        <v>763</v>
      </c>
      <c r="G659" s="133">
        <v>1100501763331</v>
      </c>
      <c r="H659" s="126">
        <v>41759</v>
      </c>
      <c r="I659" s="125" t="s">
        <v>1532</v>
      </c>
      <c r="J659" s="125" t="s">
        <v>1377</v>
      </c>
    </row>
    <row r="660" spans="1:10" ht="24">
      <c r="A660">
        <v>659</v>
      </c>
      <c r="B660" s="130">
        <v>3619</v>
      </c>
      <c r="C660" s="127" t="s">
        <v>729</v>
      </c>
      <c r="D660" s="127" t="s">
        <v>82</v>
      </c>
      <c r="E660" s="127" t="s">
        <v>1217</v>
      </c>
      <c r="F660" s="127" t="s">
        <v>764</v>
      </c>
      <c r="G660" s="133">
        <v>1409904304887</v>
      </c>
      <c r="H660" s="128">
        <v>41759</v>
      </c>
      <c r="I660" s="127" t="s">
        <v>1532</v>
      </c>
      <c r="J660" s="127" t="s">
        <v>1377</v>
      </c>
    </row>
    <row r="661" spans="1:10" ht="24">
      <c r="A661">
        <v>660</v>
      </c>
      <c r="B661" s="130">
        <v>3621</v>
      </c>
      <c r="C661" s="125" t="s">
        <v>729</v>
      </c>
      <c r="D661" s="125" t="s">
        <v>1162</v>
      </c>
      <c r="E661" s="125" t="s">
        <v>1163</v>
      </c>
      <c r="F661" s="125" t="s">
        <v>764</v>
      </c>
      <c r="G661" s="133">
        <v>1579901679447</v>
      </c>
      <c r="H661" s="126">
        <v>41910</v>
      </c>
      <c r="I661" s="125" t="s">
        <v>1561</v>
      </c>
      <c r="J661" s="125" t="s">
        <v>1377</v>
      </c>
    </row>
    <row r="662" spans="1:10" ht="24">
      <c r="A662">
        <v>661</v>
      </c>
      <c r="B662" s="130">
        <v>3622</v>
      </c>
      <c r="C662" s="127" t="s">
        <v>729</v>
      </c>
      <c r="D662" s="127" t="s">
        <v>400</v>
      </c>
      <c r="E662" s="127" t="s">
        <v>1165</v>
      </c>
      <c r="F662" s="127" t="s">
        <v>764</v>
      </c>
      <c r="G662" s="133">
        <v>1579901682944</v>
      </c>
      <c r="H662" s="128">
        <v>41928</v>
      </c>
      <c r="I662" s="127" t="s">
        <v>1561</v>
      </c>
      <c r="J662" s="127" t="s">
        <v>1377</v>
      </c>
    </row>
    <row r="663" spans="1:10" ht="24">
      <c r="A663">
        <v>662</v>
      </c>
      <c r="B663" s="130">
        <v>3623</v>
      </c>
      <c r="C663" s="125" t="s">
        <v>729</v>
      </c>
      <c r="D663" s="125" t="s">
        <v>1562</v>
      </c>
      <c r="E663" s="125" t="s">
        <v>85</v>
      </c>
      <c r="F663" s="125" t="s">
        <v>764</v>
      </c>
      <c r="G663" s="133">
        <v>1579901682251</v>
      </c>
      <c r="H663" s="126">
        <v>41925</v>
      </c>
      <c r="I663" s="125" t="s">
        <v>1561</v>
      </c>
      <c r="J663" s="125" t="s">
        <v>1377</v>
      </c>
    </row>
    <row r="664" spans="1:10" ht="24">
      <c r="A664">
        <v>663</v>
      </c>
      <c r="B664" s="130">
        <v>3624</v>
      </c>
      <c r="C664" s="127" t="s">
        <v>729</v>
      </c>
      <c r="D664" s="127" t="s">
        <v>1563</v>
      </c>
      <c r="E664" s="127" t="s">
        <v>862</v>
      </c>
      <c r="F664" s="127" t="s">
        <v>764</v>
      </c>
      <c r="G664" s="133">
        <v>1579901684963</v>
      </c>
      <c r="H664" s="128">
        <v>41939</v>
      </c>
      <c r="I664" s="127" t="s">
        <v>1561</v>
      </c>
      <c r="J664" s="127" t="s">
        <v>1377</v>
      </c>
    </row>
    <row r="665" spans="1:10" ht="24">
      <c r="A665">
        <v>664</v>
      </c>
      <c r="B665" s="130">
        <v>3625</v>
      </c>
      <c r="C665" s="125" t="s">
        <v>729</v>
      </c>
      <c r="D665" s="125" t="s">
        <v>1168</v>
      </c>
      <c r="E665" s="125" t="s">
        <v>34</v>
      </c>
      <c r="F665" s="125" t="s">
        <v>764</v>
      </c>
      <c r="G665" s="133">
        <v>1139600763485</v>
      </c>
      <c r="H665" s="126">
        <v>42023</v>
      </c>
      <c r="I665" s="125" t="s">
        <v>1561</v>
      </c>
      <c r="J665" s="125" t="s">
        <v>1377</v>
      </c>
    </row>
    <row r="666" spans="1:10" ht="24">
      <c r="A666">
        <v>665</v>
      </c>
      <c r="B666" s="130">
        <v>3626</v>
      </c>
      <c r="C666" s="127" t="s">
        <v>729</v>
      </c>
      <c r="D666" s="127" t="s">
        <v>1564</v>
      </c>
      <c r="E666" s="127" t="s">
        <v>1170</v>
      </c>
      <c r="F666" s="127" t="s">
        <v>764</v>
      </c>
      <c r="G666" s="133">
        <v>1579901664547</v>
      </c>
      <c r="H666" s="128">
        <v>41827</v>
      </c>
      <c r="I666" s="127" t="s">
        <v>1561</v>
      </c>
      <c r="J666" s="127" t="s">
        <v>1377</v>
      </c>
    </row>
    <row r="667" spans="1:10" ht="24">
      <c r="A667">
        <v>666</v>
      </c>
      <c r="B667" s="130">
        <v>3627</v>
      </c>
      <c r="C667" s="125" t="s">
        <v>729</v>
      </c>
      <c r="D667" s="125" t="s">
        <v>213</v>
      </c>
      <c r="E667" s="125" t="s">
        <v>315</v>
      </c>
      <c r="F667" s="125" t="s">
        <v>764</v>
      </c>
      <c r="G667" s="133">
        <v>1579901690050</v>
      </c>
      <c r="H667" s="126">
        <v>41968</v>
      </c>
      <c r="I667" s="125" t="s">
        <v>1561</v>
      </c>
      <c r="J667" s="125" t="s">
        <v>1377</v>
      </c>
    </row>
    <row r="668" spans="1:10" ht="24">
      <c r="A668">
        <v>667</v>
      </c>
      <c r="B668" s="130">
        <v>3628</v>
      </c>
      <c r="C668" s="127" t="s">
        <v>729</v>
      </c>
      <c r="D668" s="127" t="s">
        <v>1565</v>
      </c>
      <c r="E668" s="127" t="s">
        <v>252</v>
      </c>
      <c r="F668" s="127" t="s">
        <v>764</v>
      </c>
      <c r="G668" s="133">
        <v>1570501367695</v>
      </c>
      <c r="H668" s="128">
        <v>41912</v>
      </c>
      <c r="I668" s="127" t="s">
        <v>1561</v>
      </c>
      <c r="J668" s="127" t="s">
        <v>1377</v>
      </c>
    </row>
    <row r="669" spans="1:10" ht="24">
      <c r="A669">
        <v>668</v>
      </c>
      <c r="B669" s="130">
        <v>3629</v>
      </c>
      <c r="C669" s="125" t="s">
        <v>729</v>
      </c>
      <c r="D669" s="125" t="s">
        <v>650</v>
      </c>
      <c r="E669" s="125" t="s">
        <v>1172</v>
      </c>
      <c r="F669" s="125" t="s">
        <v>764</v>
      </c>
      <c r="G669" s="133">
        <v>1570501368411</v>
      </c>
      <c r="H669" s="126">
        <v>41961</v>
      </c>
      <c r="I669" s="125" t="s">
        <v>1561</v>
      </c>
      <c r="J669" s="125" t="s">
        <v>1377</v>
      </c>
    </row>
    <row r="670" spans="1:10" ht="24">
      <c r="A670">
        <v>669</v>
      </c>
      <c r="B670" s="130">
        <v>3630</v>
      </c>
      <c r="C670" s="127" t="s">
        <v>730</v>
      </c>
      <c r="D670" s="127" t="s">
        <v>1566</v>
      </c>
      <c r="E670" s="127" t="s">
        <v>128</v>
      </c>
      <c r="F670" s="127" t="s">
        <v>763</v>
      </c>
      <c r="G670" s="133">
        <v>1570501368021</v>
      </c>
      <c r="H670" s="128">
        <v>41936</v>
      </c>
      <c r="I670" s="127" t="s">
        <v>1561</v>
      </c>
      <c r="J670" s="127" t="s">
        <v>1377</v>
      </c>
    </row>
    <row r="671" spans="1:10" ht="24">
      <c r="A671">
        <v>670</v>
      </c>
      <c r="B671" s="130">
        <v>3631</v>
      </c>
      <c r="C671" s="125" t="s">
        <v>730</v>
      </c>
      <c r="D671" s="125" t="s">
        <v>1567</v>
      </c>
      <c r="E671" s="125" t="s">
        <v>1175</v>
      </c>
      <c r="F671" s="125" t="s">
        <v>763</v>
      </c>
      <c r="G671" s="133">
        <v>1567700092391</v>
      </c>
      <c r="H671" s="126">
        <v>42042</v>
      </c>
      <c r="I671" s="125" t="s">
        <v>1561</v>
      </c>
      <c r="J671" s="125" t="s">
        <v>1377</v>
      </c>
    </row>
    <row r="672" spans="1:10" ht="24">
      <c r="A672">
        <v>671</v>
      </c>
      <c r="B672" s="130">
        <v>3632</v>
      </c>
      <c r="C672" s="127" t="s">
        <v>730</v>
      </c>
      <c r="D672" s="127" t="s">
        <v>1259</v>
      </c>
      <c r="E672" s="127" t="s">
        <v>1127</v>
      </c>
      <c r="F672" s="127" t="s">
        <v>763</v>
      </c>
      <c r="G672" s="133">
        <v>1579901664385</v>
      </c>
      <c r="H672" s="128">
        <v>41827</v>
      </c>
      <c r="I672" s="127" t="s">
        <v>1561</v>
      </c>
      <c r="J672" s="127" t="s">
        <v>1377</v>
      </c>
    </row>
    <row r="673" spans="1:12" ht="24">
      <c r="A673">
        <v>672</v>
      </c>
      <c r="B673" s="130">
        <v>3633</v>
      </c>
      <c r="C673" s="125" t="s">
        <v>730</v>
      </c>
      <c r="D673" s="125" t="s">
        <v>1568</v>
      </c>
      <c r="E673" s="125" t="s">
        <v>1177</v>
      </c>
      <c r="F673" s="125" t="s">
        <v>764</v>
      </c>
      <c r="G673" s="133">
        <v>1570501367512</v>
      </c>
      <c r="H673" s="126">
        <v>41898</v>
      </c>
      <c r="I673" s="125" t="s">
        <v>1561</v>
      </c>
      <c r="J673" s="125" t="s">
        <v>1377</v>
      </c>
    </row>
    <row r="674" spans="1:12" ht="24">
      <c r="A674">
        <v>673</v>
      </c>
      <c r="B674" s="130">
        <v>3634</v>
      </c>
      <c r="C674" s="125" t="s">
        <v>730</v>
      </c>
      <c r="D674" s="125" t="s">
        <v>655</v>
      </c>
      <c r="E674" s="125" t="s">
        <v>1178</v>
      </c>
      <c r="F674" s="127" t="s">
        <v>763</v>
      </c>
      <c r="G674" s="133">
        <v>1570501367008</v>
      </c>
      <c r="H674" s="161">
        <v>41859</v>
      </c>
      <c r="I674" s="125" t="s">
        <v>1561</v>
      </c>
      <c r="J674" s="125" t="s">
        <v>1377</v>
      </c>
    </row>
    <row r="675" spans="1:12" ht="24">
      <c r="A675">
        <v>674</v>
      </c>
      <c r="B675" s="130">
        <v>3635</v>
      </c>
      <c r="C675" s="127" t="s">
        <v>730</v>
      </c>
      <c r="D675" s="127" t="s">
        <v>1179</v>
      </c>
      <c r="E675" s="127" t="s">
        <v>1180</v>
      </c>
      <c r="F675" s="127" t="s">
        <v>763</v>
      </c>
      <c r="G675" s="133">
        <v>1129701660614</v>
      </c>
      <c r="H675" s="128">
        <v>42069</v>
      </c>
      <c r="I675" s="127" t="s">
        <v>1561</v>
      </c>
      <c r="J675" s="127" t="s">
        <v>1377</v>
      </c>
      <c r="L675" s="131">
        <v>1570501367008</v>
      </c>
    </row>
    <row r="676" spans="1:12" ht="24">
      <c r="A676">
        <v>675</v>
      </c>
      <c r="B676" s="130">
        <v>3636</v>
      </c>
      <c r="C676" s="125" t="s">
        <v>730</v>
      </c>
      <c r="D676" s="125" t="s">
        <v>449</v>
      </c>
      <c r="E676" s="125" t="s">
        <v>1182</v>
      </c>
      <c r="F676" s="125" t="s">
        <v>763</v>
      </c>
      <c r="G676" s="133">
        <v>1570501366842</v>
      </c>
      <c r="H676" s="126">
        <v>41850</v>
      </c>
      <c r="I676" s="125" t="s">
        <v>1561</v>
      </c>
      <c r="J676" s="125" t="s">
        <v>1377</v>
      </c>
    </row>
    <row r="677" spans="1:12" ht="24">
      <c r="A677">
        <v>676</v>
      </c>
      <c r="B677" s="130">
        <v>3637</v>
      </c>
      <c r="C677" s="127" t="s">
        <v>730</v>
      </c>
      <c r="D677" s="127" t="s">
        <v>1183</v>
      </c>
      <c r="E677" s="127" t="s">
        <v>1184</v>
      </c>
      <c r="F677" s="127" t="s">
        <v>763</v>
      </c>
      <c r="G677" s="133">
        <v>1579901670415</v>
      </c>
      <c r="H677" s="128">
        <v>41859</v>
      </c>
      <c r="I677" s="127" t="s">
        <v>1561</v>
      </c>
      <c r="J677" s="127" t="s">
        <v>1377</v>
      </c>
    </row>
    <row r="678" spans="1:12" ht="24">
      <c r="A678">
        <v>677</v>
      </c>
      <c r="B678" s="130">
        <v>3638</v>
      </c>
      <c r="C678" s="125" t="s">
        <v>730</v>
      </c>
      <c r="D678" s="125" t="s">
        <v>1185</v>
      </c>
      <c r="E678" s="125" t="s">
        <v>210</v>
      </c>
      <c r="F678" s="125" t="s">
        <v>763</v>
      </c>
      <c r="G678" s="133">
        <v>1570501367741</v>
      </c>
      <c r="H678" s="126">
        <v>41910</v>
      </c>
      <c r="I678" s="125" t="s">
        <v>1561</v>
      </c>
      <c r="J678" s="125" t="s">
        <v>1377</v>
      </c>
    </row>
    <row r="679" spans="1:12" ht="24">
      <c r="A679">
        <v>678</v>
      </c>
      <c r="B679" s="130">
        <v>3639</v>
      </c>
      <c r="C679" s="127" t="s">
        <v>730</v>
      </c>
      <c r="D679" s="127" t="s">
        <v>1569</v>
      </c>
      <c r="E679" s="127" t="s">
        <v>1187</v>
      </c>
      <c r="F679" s="127" t="s">
        <v>763</v>
      </c>
      <c r="G679" s="133">
        <v>1579901667431</v>
      </c>
      <c r="H679" s="128">
        <v>41840</v>
      </c>
      <c r="I679" s="127" t="s">
        <v>1561</v>
      </c>
      <c r="J679" s="127" t="s">
        <v>1377</v>
      </c>
    </row>
    <row r="680" spans="1:12" ht="24">
      <c r="A680">
        <v>679</v>
      </c>
      <c r="B680" s="130">
        <v>3640</v>
      </c>
      <c r="C680" s="125" t="s">
        <v>729</v>
      </c>
      <c r="D680" s="125" t="s">
        <v>1188</v>
      </c>
      <c r="E680" s="125" t="s">
        <v>1189</v>
      </c>
      <c r="F680" s="125" t="s">
        <v>764</v>
      </c>
      <c r="G680" s="133">
        <v>1570501367202</v>
      </c>
      <c r="H680" s="126">
        <v>41874</v>
      </c>
      <c r="I680" s="125" t="s">
        <v>1561</v>
      </c>
      <c r="J680" s="125" t="s">
        <v>1376</v>
      </c>
    </row>
    <row r="681" spans="1:12" ht="24">
      <c r="A681">
        <v>680</v>
      </c>
      <c r="B681" s="130">
        <v>3641</v>
      </c>
      <c r="C681" s="127" t="s">
        <v>729</v>
      </c>
      <c r="D681" s="127" t="s">
        <v>1570</v>
      </c>
      <c r="E681" s="127" t="s">
        <v>7</v>
      </c>
      <c r="F681" s="127" t="s">
        <v>764</v>
      </c>
      <c r="G681" s="133">
        <v>1570501366524</v>
      </c>
      <c r="H681" s="128">
        <v>41815</v>
      </c>
      <c r="I681" s="127" t="s">
        <v>1561</v>
      </c>
      <c r="J681" s="127" t="s">
        <v>1376</v>
      </c>
    </row>
    <row r="682" spans="1:12" ht="24">
      <c r="A682">
        <v>681</v>
      </c>
      <c r="B682" s="130">
        <v>3642</v>
      </c>
      <c r="C682" s="125" t="s">
        <v>729</v>
      </c>
      <c r="D682" s="125" t="s">
        <v>1191</v>
      </c>
      <c r="E682" s="125" t="s">
        <v>152</v>
      </c>
      <c r="F682" s="125" t="s">
        <v>764</v>
      </c>
      <c r="G682" s="133">
        <v>1570501367377</v>
      </c>
      <c r="H682" s="126">
        <v>41894</v>
      </c>
      <c r="I682" s="125" t="s">
        <v>1561</v>
      </c>
      <c r="J682" s="125" t="s">
        <v>1376</v>
      </c>
    </row>
    <row r="683" spans="1:12" ht="24">
      <c r="A683">
        <v>682</v>
      </c>
      <c r="B683" s="130">
        <v>3643</v>
      </c>
      <c r="C683" s="127" t="s">
        <v>729</v>
      </c>
      <c r="D683" s="127" t="s">
        <v>1192</v>
      </c>
      <c r="E683" s="127" t="s">
        <v>240</v>
      </c>
      <c r="F683" s="127" t="s">
        <v>764</v>
      </c>
      <c r="G683" s="133">
        <v>1579901675174</v>
      </c>
      <c r="H683" s="128">
        <v>41891</v>
      </c>
      <c r="I683" s="127" t="s">
        <v>1561</v>
      </c>
      <c r="J683" s="127" t="s">
        <v>1376</v>
      </c>
    </row>
    <row r="684" spans="1:12" ht="24">
      <c r="A684">
        <v>683</v>
      </c>
      <c r="B684" s="130">
        <v>3644</v>
      </c>
      <c r="C684" s="125" t="s">
        <v>729</v>
      </c>
      <c r="D684" s="125" t="s">
        <v>1193</v>
      </c>
      <c r="E684" s="125" t="s">
        <v>1194</v>
      </c>
      <c r="F684" s="125" t="s">
        <v>764</v>
      </c>
      <c r="G684" s="133">
        <v>1579901703372</v>
      </c>
      <c r="H684" s="126">
        <v>42047</v>
      </c>
      <c r="I684" s="125" t="s">
        <v>1561</v>
      </c>
      <c r="J684" s="125" t="s">
        <v>1376</v>
      </c>
    </row>
    <row r="685" spans="1:12" ht="24">
      <c r="A685">
        <v>684</v>
      </c>
      <c r="B685" s="130">
        <v>3645</v>
      </c>
      <c r="C685" s="127" t="s">
        <v>729</v>
      </c>
      <c r="D685" s="127" t="s">
        <v>1195</v>
      </c>
      <c r="E685" s="127" t="s">
        <v>1319</v>
      </c>
      <c r="F685" s="127" t="s">
        <v>764</v>
      </c>
      <c r="G685" s="133">
        <v>1579901695418</v>
      </c>
      <c r="H685" s="128">
        <v>41996</v>
      </c>
      <c r="I685" s="127" t="s">
        <v>1561</v>
      </c>
      <c r="J685" s="127" t="s">
        <v>1376</v>
      </c>
    </row>
    <row r="686" spans="1:12" ht="24">
      <c r="A686">
        <v>685</v>
      </c>
      <c r="B686" s="130">
        <v>3646</v>
      </c>
      <c r="C686" s="125" t="s">
        <v>729</v>
      </c>
      <c r="D686" s="125" t="s">
        <v>1196</v>
      </c>
      <c r="E686" s="125" t="s">
        <v>1197</v>
      </c>
      <c r="F686" s="125" t="s">
        <v>764</v>
      </c>
      <c r="G686" s="133">
        <v>1579901700519</v>
      </c>
      <c r="H686" s="126">
        <v>42030</v>
      </c>
      <c r="I686" s="125" t="s">
        <v>1561</v>
      </c>
      <c r="J686" s="125" t="s">
        <v>1376</v>
      </c>
    </row>
    <row r="687" spans="1:12" ht="24">
      <c r="A687">
        <v>686</v>
      </c>
      <c r="B687" s="130">
        <v>3647</v>
      </c>
      <c r="C687" s="127" t="s">
        <v>729</v>
      </c>
      <c r="D687" s="127" t="s">
        <v>601</v>
      </c>
      <c r="E687" s="127" t="s">
        <v>1198</v>
      </c>
      <c r="F687" s="127" t="s">
        <v>764</v>
      </c>
      <c r="G687" s="133">
        <v>1579901701752</v>
      </c>
      <c r="H687" s="128">
        <v>42035</v>
      </c>
      <c r="I687" s="127" t="s">
        <v>1561</v>
      </c>
      <c r="J687" s="127" t="s">
        <v>1376</v>
      </c>
    </row>
    <row r="688" spans="1:12" ht="24">
      <c r="A688">
        <v>687</v>
      </c>
      <c r="B688" s="130">
        <v>3648</v>
      </c>
      <c r="C688" s="125" t="s">
        <v>729</v>
      </c>
      <c r="D688" s="125" t="s">
        <v>665</v>
      </c>
      <c r="E688" s="125" t="s">
        <v>222</v>
      </c>
      <c r="F688" s="125" t="s">
        <v>764</v>
      </c>
      <c r="G688" s="133">
        <v>1570501368888</v>
      </c>
      <c r="H688" s="126">
        <v>41993</v>
      </c>
      <c r="I688" s="125" t="s">
        <v>1561</v>
      </c>
      <c r="J688" s="125" t="s">
        <v>1376</v>
      </c>
    </row>
    <row r="689" spans="1:10" ht="24">
      <c r="A689">
        <v>688</v>
      </c>
      <c r="B689" s="130">
        <v>3649</v>
      </c>
      <c r="C689" s="127" t="s">
        <v>730</v>
      </c>
      <c r="D689" s="127" t="s">
        <v>1214</v>
      </c>
      <c r="E689" s="127" t="s">
        <v>1215</v>
      </c>
      <c r="F689" s="127" t="s">
        <v>763</v>
      </c>
      <c r="G689" s="133">
        <v>1579901715273</v>
      </c>
      <c r="H689" s="128">
        <v>42126</v>
      </c>
      <c r="I689" s="127" t="s">
        <v>1561</v>
      </c>
      <c r="J689" s="127" t="s">
        <v>1376</v>
      </c>
    </row>
    <row r="690" spans="1:10" ht="24">
      <c r="A690">
        <v>689</v>
      </c>
      <c r="B690" s="130">
        <v>3650</v>
      </c>
      <c r="C690" s="125" t="s">
        <v>730</v>
      </c>
      <c r="D690" s="125" t="s">
        <v>1571</v>
      </c>
      <c r="E690" s="125" t="s">
        <v>1200</v>
      </c>
      <c r="F690" s="125" t="s">
        <v>763</v>
      </c>
      <c r="G690" s="133">
        <v>1570501366354</v>
      </c>
      <c r="H690" s="126">
        <v>41811</v>
      </c>
      <c r="I690" s="125" t="s">
        <v>1561</v>
      </c>
      <c r="J690" s="125" t="s">
        <v>1376</v>
      </c>
    </row>
    <row r="691" spans="1:10" ht="24">
      <c r="A691">
        <v>690</v>
      </c>
      <c r="B691" s="130">
        <v>3651</v>
      </c>
      <c r="C691" s="127" t="s">
        <v>730</v>
      </c>
      <c r="D691" s="127" t="s">
        <v>1201</v>
      </c>
      <c r="E691" s="127" t="s">
        <v>1202</v>
      </c>
      <c r="F691" s="127" t="s">
        <v>763</v>
      </c>
      <c r="G691" s="133">
        <v>1570501366095</v>
      </c>
      <c r="H691" s="128">
        <v>41781</v>
      </c>
      <c r="I691" s="127" t="s">
        <v>1561</v>
      </c>
      <c r="J691" s="127" t="s">
        <v>1376</v>
      </c>
    </row>
    <row r="692" spans="1:10" ht="24">
      <c r="A692">
        <v>691</v>
      </c>
      <c r="B692" s="130">
        <v>3652</v>
      </c>
      <c r="C692" s="125" t="s">
        <v>730</v>
      </c>
      <c r="D692" s="125" t="s">
        <v>1203</v>
      </c>
      <c r="E692" s="125" t="s">
        <v>1204</v>
      </c>
      <c r="F692" s="125" t="s">
        <v>763</v>
      </c>
      <c r="G692" s="133">
        <v>1570501369728</v>
      </c>
      <c r="H692" s="126">
        <v>42082</v>
      </c>
      <c r="I692" s="125" t="s">
        <v>1561</v>
      </c>
      <c r="J692" s="125" t="s">
        <v>1376</v>
      </c>
    </row>
    <row r="693" spans="1:10" ht="24">
      <c r="A693">
        <v>692</v>
      </c>
      <c r="B693" s="130">
        <v>3653</v>
      </c>
      <c r="C693" s="127" t="s">
        <v>730</v>
      </c>
      <c r="D693" s="127" t="s">
        <v>1205</v>
      </c>
      <c r="E693" s="127" t="s">
        <v>1187</v>
      </c>
      <c r="F693" s="127" t="s">
        <v>763</v>
      </c>
      <c r="G693" s="133">
        <v>1579901667449</v>
      </c>
      <c r="H693" s="128">
        <v>41840</v>
      </c>
      <c r="I693" s="127" t="s">
        <v>1561</v>
      </c>
      <c r="J693" s="127" t="s">
        <v>1376</v>
      </c>
    </row>
    <row r="694" spans="1:10" ht="24">
      <c r="A694">
        <v>693</v>
      </c>
      <c r="B694" s="130">
        <v>3654</v>
      </c>
      <c r="C694" s="125" t="s">
        <v>730</v>
      </c>
      <c r="D694" s="125" t="s">
        <v>1206</v>
      </c>
      <c r="E694" s="125" t="s">
        <v>1207</v>
      </c>
      <c r="F694" s="125" t="s">
        <v>763</v>
      </c>
      <c r="G694" s="133">
        <v>1579901668267</v>
      </c>
      <c r="H694" s="126">
        <v>41846</v>
      </c>
      <c r="I694" s="125" t="s">
        <v>1561</v>
      </c>
      <c r="J694" s="125" t="s">
        <v>1376</v>
      </c>
    </row>
    <row r="695" spans="1:10" ht="24">
      <c r="A695">
        <v>694</v>
      </c>
      <c r="B695" s="130">
        <v>3655</v>
      </c>
      <c r="C695" s="127" t="s">
        <v>730</v>
      </c>
      <c r="D695" s="127" t="s">
        <v>1572</v>
      </c>
      <c r="E695" s="127" t="s">
        <v>1208</v>
      </c>
      <c r="F695" s="127" t="s">
        <v>763</v>
      </c>
      <c r="G695" s="133">
        <v>1570501368560</v>
      </c>
      <c r="H695" s="128">
        <v>41974</v>
      </c>
      <c r="I695" s="127" t="s">
        <v>1561</v>
      </c>
      <c r="J695" s="127" t="s">
        <v>1376</v>
      </c>
    </row>
    <row r="696" spans="1:10" ht="24">
      <c r="A696">
        <v>695</v>
      </c>
      <c r="B696" s="130">
        <v>3656</v>
      </c>
      <c r="C696" s="125" t="s">
        <v>730</v>
      </c>
      <c r="D696" s="125" t="s">
        <v>1209</v>
      </c>
      <c r="E696" s="125" t="s">
        <v>164</v>
      </c>
      <c r="F696" s="125" t="s">
        <v>763</v>
      </c>
      <c r="G696" s="133">
        <v>1570501366338</v>
      </c>
      <c r="H696" s="126">
        <v>41808</v>
      </c>
      <c r="I696" s="125" t="s">
        <v>1561</v>
      </c>
      <c r="J696" s="125" t="s">
        <v>1376</v>
      </c>
    </row>
    <row r="697" spans="1:10" ht="24">
      <c r="A697">
        <v>696</v>
      </c>
      <c r="B697" s="130">
        <v>3657</v>
      </c>
      <c r="C697" s="127" t="s">
        <v>730</v>
      </c>
      <c r="D697" s="127" t="s">
        <v>701</v>
      </c>
      <c r="E697" s="127" t="s">
        <v>129</v>
      </c>
      <c r="F697" s="127" t="s">
        <v>763</v>
      </c>
      <c r="G697" s="133">
        <v>1100202160928</v>
      </c>
      <c r="H697" s="128">
        <v>41855</v>
      </c>
      <c r="I697" s="127" t="s">
        <v>1561</v>
      </c>
      <c r="J697" s="127" t="s">
        <v>1376</v>
      </c>
    </row>
    <row r="698" spans="1:10" ht="24">
      <c r="A698">
        <v>697</v>
      </c>
      <c r="B698" s="130">
        <v>3658</v>
      </c>
      <c r="C698" s="125" t="s">
        <v>730</v>
      </c>
      <c r="D698" s="125" t="s">
        <v>1211</v>
      </c>
      <c r="E698" s="125" t="s">
        <v>1212</v>
      </c>
      <c r="F698" s="125" t="s">
        <v>763</v>
      </c>
      <c r="G698" s="133">
        <v>1570501369787</v>
      </c>
      <c r="H698" s="126">
        <v>42087</v>
      </c>
      <c r="I698" s="125" t="s">
        <v>1561</v>
      </c>
      <c r="J698" s="125" t="s">
        <v>1376</v>
      </c>
    </row>
    <row r="699" spans="1:10" ht="24">
      <c r="A699">
        <v>699</v>
      </c>
      <c r="B699" s="130">
        <v>3661</v>
      </c>
      <c r="C699" s="125" t="s">
        <v>729</v>
      </c>
      <c r="D699" s="125" t="s">
        <v>1272</v>
      </c>
      <c r="E699" s="125" t="s">
        <v>1273</v>
      </c>
      <c r="F699" s="125" t="s">
        <v>764</v>
      </c>
      <c r="G699" s="133">
        <v>1129701339042</v>
      </c>
      <c r="H699" s="126">
        <v>38319</v>
      </c>
      <c r="I699" s="125" t="s">
        <v>1407</v>
      </c>
      <c r="J699" s="125" t="s">
        <v>1376</v>
      </c>
    </row>
    <row r="700" spans="1:10" ht="24">
      <c r="A700">
        <v>700</v>
      </c>
      <c r="B700" s="130">
        <v>3662</v>
      </c>
      <c r="C700" s="127" t="s">
        <v>730</v>
      </c>
      <c r="D700" s="127" t="s">
        <v>1281</v>
      </c>
      <c r="E700" s="127" t="s">
        <v>1282</v>
      </c>
      <c r="F700" s="127" t="s">
        <v>763</v>
      </c>
      <c r="G700" s="133">
        <v>1579901600034</v>
      </c>
      <c r="H700" s="128">
        <v>41450</v>
      </c>
      <c r="I700" s="127" t="s">
        <v>1532</v>
      </c>
      <c r="J700" s="127" t="s">
        <v>1377</v>
      </c>
    </row>
    <row r="701" spans="1:10" ht="24">
      <c r="A701">
        <v>701</v>
      </c>
      <c r="B701" s="130">
        <v>3663</v>
      </c>
      <c r="C701" s="125" t="s">
        <v>729</v>
      </c>
      <c r="D701" s="125" t="s">
        <v>1313</v>
      </c>
      <c r="E701" s="125" t="s">
        <v>1314</v>
      </c>
      <c r="F701" s="125" t="s">
        <v>764</v>
      </c>
      <c r="G701" s="133">
        <v>1567700065741</v>
      </c>
      <c r="H701" s="126">
        <v>41476</v>
      </c>
      <c r="I701" s="125" t="s">
        <v>1414</v>
      </c>
      <c r="J701" s="125" t="s">
        <v>1376</v>
      </c>
    </row>
    <row r="702" spans="1:10" ht="24">
      <c r="A702">
        <v>702</v>
      </c>
      <c r="B702" s="130">
        <v>3660</v>
      </c>
      <c r="C702" s="127" t="s">
        <v>729</v>
      </c>
      <c r="D702" s="127" t="s">
        <v>1256</v>
      </c>
      <c r="E702" s="127" t="s">
        <v>1257</v>
      </c>
      <c r="F702" s="127" t="s">
        <v>764</v>
      </c>
      <c r="G702" s="133">
        <v>1509100001957</v>
      </c>
      <c r="H702" s="128">
        <v>236685</v>
      </c>
      <c r="I702" s="127" t="s">
        <v>1407</v>
      </c>
      <c r="J702" s="127" t="s">
        <v>1376</v>
      </c>
    </row>
    <row r="703" spans="1:10" ht="24">
      <c r="A703">
        <v>703</v>
      </c>
      <c r="B703" s="130">
        <v>3664</v>
      </c>
      <c r="C703" s="127" t="s">
        <v>730</v>
      </c>
      <c r="D703" s="127" t="s">
        <v>1604</v>
      </c>
      <c r="E703" s="127" t="s">
        <v>1605</v>
      </c>
      <c r="F703" s="127" t="s">
        <v>763</v>
      </c>
      <c r="G703" s="133">
        <v>1350101881831</v>
      </c>
      <c r="H703" s="128">
        <v>39960</v>
      </c>
      <c r="I703" s="127" t="s">
        <v>1410</v>
      </c>
      <c r="J703" s="127" t="s">
        <v>1376</v>
      </c>
    </row>
    <row r="704" spans="1:10" ht="24">
      <c r="A704">
        <v>704</v>
      </c>
      <c r="B704" s="130">
        <v>3665</v>
      </c>
      <c r="C704" s="175" t="s">
        <v>730</v>
      </c>
      <c r="D704" s="10" t="s">
        <v>760</v>
      </c>
      <c r="E704" s="9" t="s">
        <v>1621</v>
      </c>
      <c r="F704" s="127" t="s">
        <v>763</v>
      </c>
      <c r="G704" s="133">
        <v>1909803380486</v>
      </c>
      <c r="H704" s="128">
        <v>39776</v>
      </c>
      <c r="I704" s="127" t="s">
        <v>1407</v>
      </c>
      <c r="J704" s="127" t="s">
        <v>1376</v>
      </c>
    </row>
    <row r="705" spans="1:10" ht="24">
      <c r="A705">
        <v>705</v>
      </c>
      <c r="B705" s="130">
        <v>3666</v>
      </c>
      <c r="C705" s="175" t="s">
        <v>730</v>
      </c>
      <c r="D705" s="10" t="s">
        <v>1659</v>
      </c>
      <c r="E705" s="9" t="s">
        <v>1660</v>
      </c>
      <c r="F705" s="127" t="s">
        <v>763</v>
      </c>
      <c r="G705" s="133">
        <v>1570501336790</v>
      </c>
      <c r="H705" s="128">
        <v>39646</v>
      </c>
      <c r="I705" s="127" t="s">
        <v>1407</v>
      </c>
      <c r="J705" s="127" t="s">
        <v>1376</v>
      </c>
    </row>
    <row r="706" spans="1:10" ht="24">
      <c r="A706">
        <v>706</v>
      </c>
      <c r="B706" s="130">
        <v>3667</v>
      </c>
      <c r="C706" s="175" t="s">
        <v>729</v>
      </c>
      <c r="D706" s="10" t="s">
        <v>1658</v>
      </c>
      <c r="E706" s="9" t="s">
        <v>95</v>
      </c>
      <c r="F706" s="127" t="s">
        <v>764</v>
      </c>
      <c r="G706" s="133">
        <v>1579901123601</v>
      </c>
      <c r="H706" s="128">
        <v>38448</v>
      </c>
      <c r="I706" s="127" t="s">
        <v>1068</v>
      </c>
      <c r="J706" s="127">
        <v>1</v>
      </c>
    </row>
    <row r="707" spans="1:10" ht="24">
      <c r="A707">
        <v>707</v>
      </c>
      <c r="B707" s="130">
        <v>3668</v>
      </c>
      <c r="C707" s="175" t="s">
        <v>729</v>
      </c>
      <c r="D707" s="10" t="s">
        <v>1671</v>
      </c>
      <c r="E707" s="9" t="s">
        <v>1672</v>
      </c>
      <c r="F707" s="127" t="s">
        <v>764</v>
      </c>
      <c r="G707" s="133">
        <v>1570501363207</v>
      </c>
      <c r="H707" s="128">
        <v>239874</v>
      </c>
      <c r="I707" s="127" t="s">
        <v>1532</v>
      </c>
      <c r="J707" s="127">
        <v>2</v>
      </c>
    </row>
    <row r="708" spans="1:10" ht="24">
      <c r="A708">
        <v>708</v>
      </c>
      <c r="B708" s="130">
        <v>3669</v>
      </c>
      <c r="C708" s="175" t="s">
        <v>729</v>
      </c>
      <c r="D708" s="10" t="s">
        <v>1669</v>
      </c>
      <c r="E708" s="9" t="s">
        <v>1670</v>
      </c>
      <c r="F708" s="127" t="s">
        <v>764</v>
      </c>
      <c r="G708" s="133">
        <v>1570501364289</v>
      </c>
      <c r="H708" s="128">
        <v>239950</v>
      </c>
      <c r="I708" s="127" t="s">
        <v>1532</v>
      </c>
      <c r="J708" s="127">
        <v>2</v>
      </c>
    </row>
    <row r="709" spans="1:10" ht="24">
      <c r="A709">
        <v>709</v>
      </c>
      <c r="B709" s="130">
        <v>3670</v>
      </c>
      <c r="C709" s="175" t="s">
        <v>729</v>
      </c>
      <c r="D709" s="10" t="s">
        <v>1667</v>
      </c>
      <c r="E709" s="9" t="s">
        <v>1282</v>
      </c>
      <c r="F709" s="127" t="s">
        <v>764</v>
      </c>
      <c r="G709" s="133">
        <v>1579901380789</v>
      </c>
      <c r="H709" s="128">
        <v>40153</v>
      </c>
      <c r="I709" s="127" t="s">
        <v>1410</v>
      </c>
      <c r="J709" s="127">
        <v>1</v>
      </c>
    </row>
    <row r="710" spans="1:10" ht="24">
      <c r="A710">
        <v>710</v>
      </c>
      <c r="B710" s="130">
        <v>3671</v>
      </c>
      <c r="C710" s="175" t="s">
        <v>730</v>
      </c>
      <c r="D710" s="10" t="s">
        <v>1668</v>
      </c>
      <c r="E710" s="9" t="s">
        <v>95</v>
      </c>
      <c r="F710" s="127" t="s">
        <v>763</v>
      </c>
      <c r="G710" s="133">
        <v>1579901289053</v>
      </c>
      <c r="H710" s="128">
        <v>39570</v>
      </c>
      <c r="I710" s="127" t="s">
        <v>1391</v>
      </c>
      <c r="J710" s="12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 tint="-0.249977111117893"/>
  </sheetPr>
  <dimension ref="A1:U33"/>
  <sheetViews>
    <sheetView topLeftCell="A23" workbookViewId="0">
      <selection activeCell="C36" sqref="C36"/>
    </sheetView>
  </sheetViews>
  <sheetFormatPr defaultRowHeight="24"/>
  <cols>
    <col min="1" max="1" width="5.125" style="4" bestFit="1" customWidth="1"/>
    <col min="2" max="2" width="9" style="4"/>
    <col min="3" max="3" width="16.5" style="4" customWidth="1"/>
    <col min="4" max="4" width="10.375" style="4" customWidth="1"/>
    <col min="5" max="5" width="6.625" style="4" bestFit="1" customWidth="1"/>
    <col min="6" max="6" width="13.625" style="11" customWidth="1"/>
    <col min="7" max="7" width="13.625" style="5" customWidth="1"/>
    <col min="8" max="8" width="3.625" style="51" customWidth="1"/>
    <col min="9" max="17" width="3.625" style="4" customWidth="1"/>
    <col min="18" max="18" width="16.5" style="4" hidden="1" customWidth="1"/>
    <col min="19" max="19" width="10.375" style="4" hidden="1" customWidth="1"/>
    <col min="20" max="16384" width="9" style="4"/>
  </cols>
  <sheetData>
    <row r="1" spans="1:21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21">
      <c r="A2" s="183" t="s">
        <v>1636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3"/>
      <c r="S2" s="13"/>
      <c r="T2" s="13"/>
      <c r="U2" s="13"/>
    </row>
    <row r="3" spans="1:21">
      <c r="A3" s="183" t="s">
        <v>999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2"/>
      <c r="S3" s="14"/>
      <c r="T3" s="14"/>
      <c r="U3" s="14"/>
    </row>
    <row r="4" spans="1:21" ht="12" customHeight="1"/>
    <row r="5" spans="1:21" s="2" customFormat="1" ht="34.5">
      <c r="A5" s="1" t="s">
        <v>735</v>
      </c>
      <c r="B5" s="6" t="s">
        <v>732</v>
      </c>
      <c r="C5" s="157"/>
      <c r="D5" s="157"/>
      <c r="E5" s="184" t="s">
        <v>736</v>
      </c>
      <c r="F5" s="185"/>
      <c r="G5" s="186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1">
      <c r="A6" s="3">
        <v>1</v>
      </c>
      <c r="B6" s="7">
        <v>3527</v>
      </c>
      <c r="C6" s="160">
        <f>R6</f>
        <v>1570501363258</v>
      </c>
      <c r="D6" s="159">
        <f>S6</f>
        <v>41553</v>
      </c>
      <c r="E6" s="8" t="s">
        <v>729</v>
      </c>
      <c r="F6" s="10" t="s">
        <v>969</v>
      </c>
      <c r="G6" s="9" t="s">
        <v>869</v>
      </c>
      <c r="H6" s="33" t="s">
        <v>1069</v>
      </c>
      <c r="I6" s="15"/>
      <c r="J6" s="15"/>
      <c r="K6" s="15"/>
      <c r="L6" s="15"/>
      <c r="M6" s="15"/>
      <c r="N6" s="15"/>
      <c r="O6" s="15"/>
      <c r="P6" s="15"/>
      <c r="Q6" s="15"/>
      <c r="R6" s="132">
        <f>VLOOKUP(B6,เลขปชช!B$2:J$999,6,0)</f>
        <v>1570501363258</v>
      </c>
      <c r="S6" s="139">
        <f>VLOOKUP(B6,เลขปชช!B$2:J$999,7,0)</f>
        <v>41553</v>
      </c>
    </row>
    <row r="7" spans="1:21">
      <c r="A7" s="3">
        <v>2</v>
      </c>
      <c r="B7" s="7">
        <v>3528</v>
      </c>
      <c r="C7" s="160">
        <f t="shared" ref="C7:C31" si="0">R7</f>
        <v>1579901621163</v>
      </c>
      <c r="D7" s="159">
        <f t="shared" ref="D7:D31" si="1">S7</f>
        <v>41569</v>
      </c>
      <c r="E7" s="8" t="s">
        <v>729</v>
      </c>
      <c r="F7" s="10" t="s">
        <v>516</v>
      </c>
      <c r="G7" s="9" t="s">
        <v>870</v>
      </c>
      <c r="H7" s="33" t="s">
        <v>1072</v>
      </c>
      <c r="I7" s="15"/>
      <c r="J7" s="15"/>
      <c r="K7" s="15"/>
      <c r="L7" s="15"/>
      <c r="M7" s="15"/>
      <c r="N7" s="15"/>
      <c r="O7" s="15"/>
      <c r="P7" s="15"/>
      <c r="Q7" s="15"/>
      <c r="R7" s="132">
        <f>VLOOKUP(B7,เลขปชช!B$2:J$999,6,0)</f>
        <v>1579901621163</v>
      </c>
      <c r="S7" s="139">
        <f>VLOOKUP(B7,เลขปชช!B$2:J$999,7,0)</f>
        <v>41569</v>
      </c>
    </row>
    <row r="8" spans="1:21">
      <c r="A8" s="33">
        <v>3</v>
      </c>
      <c r="B8" s="7">
        <v>3529</v>
      </c>
      <c r="C8" s="160">
        <f t="shared" si="0"/>
        <v>1567700064851</v>
      </c>
      <c r="D8" s="159">
        <f t="shared" si="1"/>
        <v>41461</v>
      </c>
      <c r="E8" s="8" t="s">
        <v>729</v>
      </c>
      <c r="F8" s="10" t="s">
        <v>970</v>
      </c>
      <c r="G8" s="9" t="s">
        <v>871</v>
      </c>
      <c r="H8" s="33" t="s">
        <v>1067</v>
      </c>
      <c r="I8" s="15"/>
      <c r="J8" s="15"/>
      <c r="K8" s="15"/>
      <c r="L8" s="15"/>
      <c r="M8" s="15"/>
      <c r="N8" s="15"/>
      <c r="O8" s="15"/>
      <c r="P8" s="15"/>
      <c r="Q8" s="15"/>
      <c r="R8" s="132">
        <f>VLOOKUP(B8,เลขปชช!B$2:J$999,6,0)</f>
        <v>1567700064851</v>
      </c>
      <c r="S8" s="139">
        <f>VLOOKUP(B8,เลขปชช!B$2:J$999,7,0)</f>
        <v>41461</v>
      </c>
    </row>
    <row r="9" spans="1:21">
      <c r="A9" s="33">
        <v>4</v>
      </c>
      <c r="B9" s="7">
        <v>3530</v>
      </c>
      <c r="C9" s="160">
        <f t="shared" si="0"/>
        <v>1579901612946</v>
      </c>
      <c r="D9" s="159">
        <f t="shared" si="1"/>
        <v>41527</v>
      </c>
      <c r="E9" s="8" t="s">
        <v>729</v>
      </c>
      <c r="F9" s="10" t="s">
        <v>971</v>
      </c>
      <c r="G9" s="9" t="s">
        <v>872</v>
      </c>
      <c r="H9" s="33" t="s">
        <v>1074</v>
      </c>
      <c r="I9" s="15"/>
      <c r="J9" s="15"/>
      <c r="K9" s="15"/>
      <c r="L9" s="15"/>
      <c r="M9" s="15"/>
      <c r="N9" s="15"/>
      <c r="O9" s="15"/>
      <c r="P9" s="15"/>
      <c r="Q9" s="15"/>
      <c r="R9" s="132">
        <f>VLOOKUP(B9,เลขปชช!B$2:J$999,6,0)</f>
        <v>1579901612946</v>
      </c>
      <c r="S9" s="139">
        <f>VLOOKUP(B9,เลขปชช!B$2:J$999,7,0)</f>
        <v>41527</v>
      </c>
    </row>
    <row r="10" spans="1:21">
      <c r="A10" s="33">
        <v>5</v>
      </c>
      <c r="B10" s="7">
        <v>3531</v>
      </c>
      <c r="C10" s="160">
        <f t="shared" si="0"/>
        <v>1570501362219</v>
      </c>
      <c r="D10" s="159">
        <f t="shared" si="1"/>
        <v>41462</v>
      </c>
      <c r="E10" s="8" t="s">
        <v>729</v>
      </c>
      <c r="F10" s="10" t="s">
        <v>453</v>
      </c>
      <c r="G10" s="9" t="s">
        <v>739</v>
      </c>
      <c r="H10" s="33" t="s">
        <v>1075</v>
      </c>
      <c r="I10" s="15"/>
      <c r="J10" s="15"/>
      <c r="K10" s="15"/>
      <c r="L10" s="15"/>
      <c r="M10" s="15"/>
      <c r="N10" s="15"/>
      <c r="O10" s="15"/>
      <c r="P10" s="15"/>
      <c r="Q10" s="15"/>
      <c r="R10" s="132">
        <f>VLOOKUP(B10,เลขปชช!B$2:J$999,6,0)</f>
        <v>1570501362219</v>
      </c>
      <c r="S10" s="139">
        <f>VLOOKUP(B10,เลขปชช!B$2:J$999,7,0)</f>
        <v>41462</v>
      </c>
    </row>
    <row r="11" spans="1:21">
      <c r="A11" s="33">
        <v>6</v>
      </c>
      <c r="B11" s="29">
        <v>3532</v>
      </c>
      <c r="C11" s="160">
        <f t="shared" si="0"/>
        <v>1570501365331</v>
      </c>
      <c r="D11" s="159">
        <f t="shared" si="1"/>
        <v>41716</v>
      </c>
      <c r="E11" s="30" t="s">
        <v>729</v>
      </c>
      <c r="F11" s="27" t="s">
        <v>972</v>
      </c>
      <c r="G11" s="28" t="s">
        <v>873</v>
      </c>
      <c r="H11" s="33" t="s">
        <v>1075</v>
      </c>
      <c r="I11" s="15"/>
      <c r="J11" s="15"/>
      <c r="K11" s="15"/>
      <c r="L11" s="15"/>
      <c r="M11" s="15"/>
      <c r="N11" s="15"/>
      <c r="O11" s="15"/>
      <c r="P11" s="15"/>
      <c r="Q11" s="15"/>
      <c r="R11" s="132">
        <f>VLOOKUP(B11,เลขปชช!B$2:J$999,6,0)</f>
        <v>1570501365331</v>
      </c>
      <c r="S11" s="139">
        <f>VLOOKUP(B11,เลขปชช!B$2:J$999,7,0)</f>
        <v>41716</v>
      </c>
    </row>
    <row r="12" spans="1:21">
      <c r="A12" s="33">
        <v>7</v>
      </c>
      <c r="B12" s="7">
        <v>3533</v>
      </c>
      <c r="C12" s="160">
        <f t="shared" si="0"/>
        <v>1579901634958</v>
      </c>
      <c r="D12" s="159">
        <f t="shared" si="1"/>
        <v>41647</v>
      </c>
      <c r="E12" s="8" t="s">
        <v>729</v>
      </c>
      <c r="F12" s="10" t="s">
        <v>1079</v>
      </c>
      <c r="G12" s="9" t="s">
        <v>1080</v>
      </c>
      <c r="H12" s="33" t="s">
        <v>1069</v>
      </c>
      <c r="I12" s="15"/>
      <c r="J12" s="15"/>
      <c r="K12" s="15"/>
      <c r="L12" s="15"/>
      <c r="M12" s="15"/>
      <c r="N12" s="15"/>
      <c r="O12" s="15"/>
      <c r="P12" s="15"/>
      <c r="Q12" s="15"/>
      <c r="R12" s="132">
        <f>VLOOKUP(B12,เลขปชช!B$2:J$999,6,0)</f>
        <v>1579901634958</v>
      </c>
      <c r="S12" s="139">
        <f>VLOOKUP(B12,เลขปชช!B$2:J$999,7,0)</f>
        <v>41647</v>
      </c>
    </row>
    <row r="13" spans="1:21">
      <c r="A13" s="33">
        <v>8</v>
      </c>
      <c r="B13" s="7">
        <v>3534</v>
      </c>
      <c r="C13" s="160">
        <f t="shared" si="0"/>
        <v>1579901648941</v>
      </c>
      <c r="D13" s="159">
        <f t="shared" si="1"/>
        <v>41724</v>
      </c>
      <c r="E13" s="8" t="s">
        <v>729</v>
      </c>
      <c r="F13" s="10" t="s">
        <v>973</v>
      </c>
      <c r="G13" s="9" t="s">
        <v>874</v>
      </c>
      <c r="H13" s="33" t="s">
        <v>1072</v>
      </c>
      <c r="I13" s="15"/>
      <c r="J13" s="15"/>
      <c r="K13" s="15"/>
      <c r="L13" s="15"/>
      <c r="M13" s="15"/>
      <c r="N13" s="15"/>
      <c r="O13" s="15"/>
      <c r="P13" s="15"/>
      <c r="Q13" s="15"/>
      <c r="R13" s="132">
        <f>VLOOKUP(B13,เลขปชช!B$2:J$999,6,0)</f>
        <v>1579901648941</v>
      </c>
      <c r="S13" s="139">
        <f>VLOOKUP(B13,เลขปชช!B$2:J$999,7,0)</f>
        <v>41724</v>
      </c>
    </row>
    <row r="14" spans="1:21">
      <c r="A14" s="33">
        <v>9</v>
      </c>
      <c r="B14" s="7">
        <v>3549</v>
      </c>
      <c r="C14" s="160">
        <f t="shared" si="0"/>
        <v>1629901040640</v>
      </c>
      <c r="D14" s="159">
        <f t="shared" si="1"/>
        <v>41643</v>
      </c>
      <c r="E14" s="8" t="s">
        <v>729</v>
      </c>
      <c r="F14" s="10" t="s">
        <v>987</v>
      </c>
      <c r="G14" s="9" t="s">
        <v>883</v>
      </c>
      <c r="H14" s="33" t="s">
        <v>1074</v>
      </c>
      <c r="I14" s="15"/>
      <c r="J14" s="15"/>
      <c r="K14" s="15"/>
      <c r="L14" s="15"/>
      <c r="M14" s="15"/>
      <c r="N14" s="15"/>
      <c r="O14" s="15"/>
      <c r="P14" s="15"/>
      <c r="Q14" s="15"/>
      <c r="R14" s="132">
        <f>VLOOKUP(B14,เลขปชช!B$2:J$999,6,0)</f>
        <v>1629901040640</v>
      </c>
      <c r="S14" s="139">
        <f>VLOOKUP(B14,เลขปชช!B$2:J$999,7,0)</f>
        <v>41643</v>
      </c>
    </row>
    <row r="15" spans="1:21">
      <c r="A15" s="33">
        <v>10</v>
      </c>
      <c r="B15" s="7">
        <v>3535</v>
      </c>
      <c r="C15" s="160">
        <f t="shared" si="0"/>
        <v>1102004511807</v>
      </c>
      <c r="D15" s="159">
        <f t="shared" si="1"/>
        <v>41566</v>
      </c>
      <c r="E15" s="8" t="s">
        <v>730</v>
      </c>
      <c r="F15" s="10" t="s">
        <v>974</v>
      </c>
      <c r="G15" s="9" t="s">
        <v>875</v>
      </c>
      <c r="H15" s="33" t="s">
        <v>1067</v>
      </c>
      <c r="I15" s="15"/>
      <c r="J15" s="15"/>
      <c r="K15" s="15"/>
      <c r="L15" s="15"/>
      <c r="M15" s="15"/>
      <c r="N15" s="15"/>
      <c r="O15" s="15"/>
      <c r="P15" s="15"/>
      <c r="Q15" s="15"/>
      <c r="R15" s="132">
        <f>VLOOKUP(B15,เลขปชช!B$2:J$999,6,0)</f>
        <v>1102004511807</v>
      </c>
      <c r="S15" s="139">
        <f>VLOOKUP(B15,เลขปชช!B$2:J$999,7,0)</f>
        <v>41566</v>
      </c>
    </row>
    <row r="16" spans="1:21">
      <c r="A16" s="33">
        <v>11</v>
      </c>
      <c r="B16" s="7">
        <v>3536</v>
      </c>
      <c r="C16" s="160">
        <f t="shared" si="0"/>
        <v>1570501363151</v>
      </c>
      <c r="D16" s="159">
        <f t="shared" si="1"/>
        <v>41546</v>
      </c>
      <c r="E16" s="8" t="s">
        <v>730</v>
      </c>
      <c r="F16" s="10" t="s">
        <v>975</v>
      </c>
      <c r="G16" s="9" t="s">
        <v>876</v>
      </c>
      <c r="H16" s="33" t="s">
        <v>1075</v>
      </c>
      <c r="I16" s="15"/>
      <c r="J16" s="15"/>
      <c r="K16" s="15"/>
      <c r="L16" s="15"/>
      <c r="M16" s="15"/>
      <c r="N16" s="15"/>
      <c r="O16" s="15"/>
      <c r="P16" s="15"/>
      <c r="Q16" s="15"/>
      <c r="R16" s="132">
        <f>VLOOKUP(B16,เลขปชช!B$2:J$999,6,0)</f>
        <v>1570501363151</v>
      </c>
      <c r="S16" s="139">
        <f>VLOOKUP(B16,เลขปชช!B$2:J$999,7,0)</f>
        <v>41546</v>
      </c>
    </row>
    <row r="17" spans="1:19">
      <c r="A17" s="33">
        <v>12</v>
      </c>
      <c r="B17" s="7">
        <v>3537</v>
      </c>
      <c r="C17" s="160">
        <f t="shared" si="0"/>
        <v>1579901653413</v>
      </c>
      <c r="D17" s="159">
        <f t="shared" si="1"/>
        <v>41754</v>
      </c>
      <c r="E17" s="8" t="s">
        <v>730</v>
      </c>
      <c r="F17" s="10" t="s">
        <v>976</v>
      </c>
      <c r="G17" s="9" t="s">
        <v>851</v>
      </c>
      <c r="H17" s="33" t="s">
        <v>1067</v>
      </c>
      <c r="I17" s="15"/>
      <c r="J17" s="15"/>
      <c r="K17" s="15"/>
      <c r="L17" s="15"/>
      <c r="M17" s="15"/>
      <c r="N17" s="15"/>
      <c r="O17" s="15"/>
      <c r="P17" s="15"/>
      <c r="Q17" s="15"/>
      <c r="R17" s="132">
        <f>VLOOKUP(B17,เลขปชช!B$2:J$999,6,0)</f>
        <v>1579901653413</v>
      </c>
      <c r="S17" s="139">
        <f>VLOOKUP(B17,เลขปชช!B$2:J$999,7,0)</f>
        <v>41754</v>
      </c>
    </row>
    <row r="18" spans="1:19">
      <c r="A18" s="33">
        <v>13</v>
      </c>
      <c r="B18" s="7">
        <v>3539</v>
      </c>
      <c r="C18" s="160">
        <f t="shared" si="0"/>
        <v>1570501361841</v>
      </c>
      <c r="D18" s="159">
        <f t="shared" si="1"/>
        <v>41430</v>
      </c>
      <c r="E18" s="8" t="s">
        <v>730</v>
      </c>
      <c r="F18" s="10" t="s">
        <v>978</v>
      </c>
      <c r="G18" s="9" t="s">
        <v>878</v>
      </c>
      <c r="H18" s="33" t="s">
        <v>1069</v>
      </c>
      <c r="I18" s="15"/>
      <c r="J18" s="15"/>
      <c r="K18" s="15"/>
      <c r="L18" s="15"/>
      <c r="M18" s="15"/>
      <c r="N18" s="15"/>
      <c r="O18" s="15"/>
      <c r="P18" s="15"/>
      <c r="Q18" s="15"/>
      <c r="R18" s="132">
        <f>VLOOKUP(B18,เลขปชช!B$2:J$999,6,0)</f>
        <v>1570501361841</v>
      </c>
      <c r="S18" s="139">
        <f>VLOOKUP(B18,เลขปชช!B$2:J$999,7,0)</f>
        <v>41430</v>
      </c>
    </row>
    <row r="19" spans="1:19">
      <c r="A19" s="33">
        <v>14</v>
      </c>
      <c r="B19" s="7">
        <v>3540</v>
      </c>
      <c r="C19" s="160">
        <f t="shared" si="0"/>
        <v>1567700064478</v>
      </c>
      <c r="D19" s="159">
        <f t="shared" si="1"/>
        <v>41452</v>
      </c>
      <c r="E19" s="8" t="s">
        <v>730</v>
      </c>
      <c r="F19" s="10" t="s">
        <v>979</v>
      </c>
      <c r="G19" s="9" t="s">
        <v>879</v>
      </c>
      <c r="H19" s="33" t="s">
        <v>1075</v>
      </c>
      <c r="I19" s="15"/>
      <c r="J19" s="15"/>
      <c r="K19" s="15"/>
      <c r="L19" s="15"/>
      <c r="M19" s="15"/>
      <c r="N19" s="15"/>
      <c r="O19" s="15"/>
      <c r="P19" s="15"/>
      <c r="Q19" s="15"/>
      <c r="R19" s="132">
        <f>VLOOKUP(B19,เลขปชช!B$2:J$999,6,0)</f>
        <v>1567700064478</v>
      </c>
      <c r="S19" s="139">
        <f>VLOOKUP(B19,เลขปชช!B$2:J$999,7,0)</f>
        <v>41452</v>
      </c>
    </row>
    <row r="20" spans="1:19">
      <c r="A20" s="33">
        <v>15</v>
      </c>
      <c r="B20" s="7">
        <v>3541</v>
      </c>
      <c r="C20" s="160">
        <f t="shared" si="0"/>
        <v>1579901597131</v>
      </c>
      <c r="D20" s="159">
        <f t="shared" si="1"/>
        <v>41433</v>
      </c>
      <c r="E20" s="8" t="s">
        <v>730</v>
      </c>
      <c r="F20" s="10" t="s">
        <v>980</v>
      </c>
      <c r="G20" s="9" t="s">
        <v>880</v>
      </c>
      <c r="H20" s="33" t="s">
        <v>1072</v>
      </c>
      <c r="I20" s="15"/>
      <c r="J20" s="15"/>
      <c r="K20" s="15"/>
      <c r="L20" s="15"/>
      <c r="M20" s="15"/>
      <c r="N20" s="15"/>
      <c r="O20" s="15"/>
      <c r="P20" s="15"/>
      <c r="Q20" s="15"/>
      <c r="R20" s="132">
        <f>VLOOKUP(B20,เลขปชช!B$2:J$999,6,0)</f>
        <v>1579901597131</v>
      </c>
      <c r="S20" s="139">
        <f>VLOOKUP(B20,เลขปชช!B$2:J$999,7,0)</f>
        <v>41433</v>
      </c>
    </row>
    <row r="21" spans="1:19">
      <c r="A21" s="33">
        <v>16</v>
      </c>
      <c r="B21" s="7">
        <v>3542</v>
      </c>
      <c r="C21" s="160">
        <f t="shared" si="0"/>
        <v>1579901644414</v>
      </c>
      <c r="D21" s="159">
        <f t="shared" si="1"/>
        <v>41704</v>
      </c>
      <c r="E21" s="8" t="s">
        <v>730</v>
      </c>
      <c r="F21" s="10" t="s">
        <v>981</v>
      </c>
      <c r="G21" s="9" t="s">
        <v>881</v>
      </c>
      <c r="H21" s="33" t="s">
        <v>1074</v>
      </c>
      <c r="I21" s="15"/>
      <c r="J21" s="15"/>
      <c r="K21" s="15"/>
      <c r="L21" s="15"/>
      <c r="M21" s="15"/>
      <c r="N21" s="15"/>
      <c r="O21" s="15"/>
      <c r="P21" s="15"/>
      <c r="Q21" s="15"/>
      <c r="R21" s="132">
        <f>VLOOKUP(B21,เลขปชช!B$2:J$999,6,0)</f>
        <v>1579901644414</v>
      </c>
      <c r="S21" s="139">
        <f>VLOOKUP(B21,เลขปชช!B$2:J$999,7,0)</f>
        <v>41704</v>
      </c>
    </row>
    <row r="22" spans="1:19">
      <c r="A22" s="33">
        <v>17</v>
      </c>
      <c r="B22" s="7">
        <v>3545</v>
      </c>
      <c r="C22" s="160">
        <f t="shared" si="0"/>
        <v>1579901639119</v>
      </c>
      <c r="D22" s="159">
        <f t="shared" si="1"/>
        <v>41673</v>
      </c>
      <c r="E22" s="8" t="s">
        <v>730</v>
      </c>
      <c r="F22" s="10" t="s">
        <v>983</v>
      </c>
      <c r="G22" s="9" t="s">
        <v>856</v>
      </c>
      <c r="H22" s="33" t="s">
        <v>1072</v>
      </c>
      <c r="I22" s="15"/>
      <c r="J22" s="15"/>
      <c r="K22" s="15"/>
      <c r="L22" s="15"/>
      <c r="M22" s="15"/>
      <c r="N22" s="15"/>
      <c r="O22" s="15"/>
      <c r="P22" s="15"/>
      <c r="Q22" s="15"/>
      <c r="R22" s="132">
        <f>VLOOKUP(B22,เลขปชช!B$2:J$999,6,0)</f>
        <v>1579901639119</v>
      </c>
      <c r="S22" s="139">
        <f>VLOOKUP(B22,เลขปชช!B$2:J$999,7,0)</f>
        <v>41673</v>
      </c>
    </row>
    <row r="23" spans="1:19">
      <c r="A23" s="33">
        <v>18</v>
      </c>
      <c r="B23" s="7">
        <v>3546</v>
      </c>
      <c r="C23" s="160">
        <f t="shared" si="0"/>
        <v>1509967011096</v>
      </c>
      <c r="D23" s="159">
        <f t="shared" si="1"/>
        <v>41558</v>
      </c>
      <c r="E23" s="8" t="s">
        <v>730</v>
      </c>
      <c r="F23" s="10" t="s">
        <v>984</v>
      </c>
      <c r="G23" s="9" t="s">
        <v>1061</v>
      </c>
      <c r="H23" s="33" t="s">
        <v>1074</v>
      </c>
      <c r="I23" s="15"/>
      <c r="J23" s="15"/>
      <c r="K23" s="15"/>
      <c r="L23" s="15"/>
      <c r="M23" s="15"/>
      <c r="N23" s="15"/>
      <c r="O23" s="15"/>
      <c r="P23" s="15"/>
      <c r="Q23" s="15"/>
      <c r="R23" s="132">
        <f>VLOOKUP(B23,เลขปชช!B$2:J$999,6,0)</f>
        <v>1509967011096</v>
      </c>
      <c r="S23" s="139">
        <f>VLOOKUP(B23,เลขปชช!B$2:J$999,7,0)</f>
        <v>41558</v>
      </c>
    </row>
    <row r="24" spans="1:19">
      <c r="A24" s="33">
        <v>19</v>
      </c>
      <c r="B24" s="7">
        <v>3547</v>
      </c>
      <c r="C24" s="160">
        <f t="shared" si="0"/>
        <v>1570501364971</v>
      </c>
      <c r="D24" s="159">
        <f t="shared" si="1"/>
        <v>41688</v>
      </c>
      <c r="E24" s="8" t="s">
        <v>730</v>
      </c>
      <c r="F24" s="10" t="s">
        <v>985</v>
      </c>
      <c r="G24" s="9" t="s">
        <v>188</v>
      </c>
      <c r="H24" s="33" t="s">
        <v>1067</v>
      </c>
      <c r="I24" s="15"/>
      <c r="J24" s="15"/>
      <c r="K24" s="15"/>
      <c r="L24" s="15"/>
      <c r="M24" s="15"/>
      <c r="N24" s="15"/>
      <c r="O24" s="15"/>
      <c r="P24" s="15"/>
      <c r="Q24" s="15"/>
      <c r="R24" s="132">
        <f>VLOOKUP(B24,เลขปชช!B$2:J$999,6,0)</f>
        <v>1570501364971</v>
      </c>
      <c r="S24" s="139">
        <f>VLOOKUP(B24,เลขปชช!B$2:J$999,7,0)</f>
        <v>41688</v>
      </c>
    </row>
    <row r="25" spans="1:19">
      <c r="A25" s="33">
        <v>20</v>
      </c>
      <c r="B25" s="7">
        <v>3548</v>
      </c>
      <c r="C25" s="160">
        <f t="shared" si="0"/>
        <v>1720900409560</v>
      </c>
      <c r="D25" s="159">
        <f t="shared" si="1"/>
        <v>41632</v>
      </c>
      <c r="E25" s="8" t="s">
        <v>730</v>
      </c>
      <c r="F25" s="10" t="s">
        <v>986</v>
      </c>
      <c r="G25" s="9" t="s">
        <v>882</v>
      </c>
      <c r="H25" s="33" t="s">
        <v>1072</v>
      </c>
      <c r="I25" s="15"/>
      <c r="J25" s="15"/>
      <c r="K25" s="15"/>
      <c r="L25" s="15"/>
      <c r="M25" s="15"/>
      <c r="N25" s="15"/>
      <c r="O25" s="15"/>
      <c r="P25" s="15"/>
      <c r="Q25" s="15"/>
      <c r="R25" s="132">
        <f>VLOOKUP(B25,เลขปชช!B$2:J$999,6,0)</f>
        <v>1720900409560</v>
      </c>
      <c r="S25" s="139">
        <f>VLOOKUP(B25,เลขปชช!B$2:J$999,7,0)</f>
        <v>41632</v>
      </c>
    </row>
    <row r="26" spans="1:19">
      <c r="A26" s="33">
        <v>21</v>
      </c>
      <c r="B26" s="7">
        <v>3550</v>
      </c>
      <c r="C26" s="160">
        <f t="shared" si="0"/>
        <v>1102500121434</v>
      </c>
      <c r="D26" s="159">
        <f t="shared" si="1"/>
        <v>41597</v>
      </c>
      <c r="E26" s="8" t="s">
        <v>730</v>
      </c>
      <c r="F26" s="10" t="s">
        <v>988</v>
      </c>
      <c r="G26" s="9" t="s">
        <v>884</v>
      </c>
      <c r="H26" s="33" t="s">
        <v>1074</v>
      </c>
      <c r="I26" s="15"/>
      <c r="J26" s="15"/>
      <c r="K26" s="15"/>
      <c r="L26" s="15"/>
      <c r="M26" s="15"/>
      <c r="N26" s="15"/>
      <c r="O26" s="15"/>
      <c r="P26" s="15"/>
      <c r="Q26" s="15"/>
      <c r="R26" s="132">
        <f>VLOOKUP(B26,เลขปชช!B$2:J$999,6,0)</f>
        <v>1102500121434</v>
      </c>
      <c r="S26" s="139">
        <f>VLOOKUP(B26,เลขปชช!B$2:J$999,7,0)</f>
        <v>41597</v>
      </c>
    </row>
    <row r="27" spans="1:19">
      <c r="A27" s="33">
        <v>22</v>
      </c>
      <c r="B27" s="7">
        <v>3551</v>
      </c>
      <c r="C27" s="160">
        <f t="shared" si="0"/>
        <v>1570501363606</v>
      </c>
      <c r="D27" s="159">
        <f t="shared" si="1"/>
        <v>41581</v>
      </c>
      <c r="E27" s="8" t="s">
        <v>730</v>
      </c>
      <c r="F27" s="10" t="s">
        <v>1042</v>
      </c>
      <c r="G27" s="9" t="s">
        <v>885</v>
      </c>
      <c r="H27" s="33" t="s">
        <v>1075</v>
      </c>
      <c r="I27" s="15"/>
      <c r="J27" s="15"/>
      <c r="K27" s="15"/>
      <c r="L27" s="15"/>
      <c r="M27" s="15"/>
      <c r="N27" s="15"/>
      <c r="O27" s="15"/>
      <c r="P27" s="15"/>
      <c r="Q27" s="15"/>
      <c r="R27" s="132">
        <f>VLOOKUP(B27,เลขปชช!B$2:J$999,6,0)</f>
        <v>1570501363606</v>
      </c>
      <c r="S27" s="139">
        <f>VLOOKUP(B27,เลขปชช!B$2:J$999,7,0)</f>
        <v>41581</v>
      </c>
    </row>
    <row r="28" spans="1:19">
      <c r="A28" s="33">
        <v>23</v>
      </c>
      <c r="B28" s="7">
        <v>3552</v>
      </c>
      <c r="C28" s="160">
        <f t="shared" si="0"/>
        <v>1709800656300</v>
      </c>
      <c r="D28" s="159">
        <f t="shared" si="1"/>
        <v>41534</v>
      </c>
      <c r="E28" s="8" t="s">
        <v>730</v>
      </c>
      <c r="F28" s="10" t="s">
        <v>989</v>
      </c>
      <c r="G28" s="9" t="s">
        <v>886</v>
      </c>
      <c r="H28" s="33" t="s">
        <v>1067</v>
      </c>
      <c r="I28" s="15"/>
      <c r="J28" s="15"/>
      <c r="K28" s="15"/>
      <c r="L28" s="15"/>
      <c r="M28" s="15"/>
      <c r="N28" s="15"/>
      <c r="O28" s="15"/>
      <c r="P28" s="15"/>
      <c r="Q28" s="15"/>
      <c r="R28" s="132">
        <f>VLOOKUP(B28,เลขปชช!B$2:J$999,6,0)</f>
        <v>1709800656300</v>
      </c>
      <c r="S28" s="139">
        <f>VLOOKUP(B28,เลขปชช!B$2:J$999,7,0)</f>
        <v>41534</v>
      </c>
    </row>
    <row r="29" spans="1:19">
      <c r="A29" s="33">
        <v>24</v>
      </c>
      <c r="B29" s="7">
        <v>3553</v>
      </c>
      <c r="C29" s="160">
        <f t="shared" si="0"/>
        <v>1570800163552</v>
      </c>
      <c r="D29" s="159">
        <f t="shared" si="1"/>
        <v>41640</v>
      </c>
      <c r="E29" s="8" t="s">
        <v>730</v>
      </c>
      <c r="F29" s="10" t="s">
        <v>990</v>
      </c>
      <c r="G29" s="9" t="s">
        <v>256</v>
      </c>
      <c r="H29" s="33" t="s">
        <v>1075</v>
      </c>
      <c r="I29" s="15"/>
      <c r="J29" s="15"/>
      <c r="K29" s="15"/>
      <c r="L29" s="15"/>
      <c r="M29" s="15"/>
      <c r="N29" s="15"/>
      <c r="O29" s="15"/>
      <c r="P29" s="15"/>
      <c r="Q29" s="15"/>
      <c r="R29" s="132">
        <f>VLOOKUP(B29,เลขปชช!B$2:J$999,6,0)</f>
        <v>1570800163552</v>
      </c>
      <c r="S29" s="139">
        <f>VLOOKUP(B29,เลขปชช!B$2:J$999,7,0)</f>
        <v>41640</v>
      </c>
    </row>
    <row r="30" spans="1:19">
      <c r="A30" s="33">
        <v>25</v>
      </c>
      <c r="B30" s="7">
        <v>3554</v>
      </c>
      <c r="C30" s="160">
        <f t="shared" si="0"/>
        <v>1570501362758</v>
      </c>
      <c r="D30" s="159">
        <f t="shared" si="1"/>
        <v>41515</v>
      </c>
      <c r="E30" s="32" t="s">
        <v>730</v>
      </c>
      <c r="F30" s="10" t="s">
        <v>991</v>
      </c>
      <c r="G30" s="9" t="s">
        <v>103</v>
      </c>
      <c r="H30" s="33" t="s">
        <v>1072</v>
      </c>
      <c r="I30" s="15"/>
      <c r="J30" s="15"/>
      <c r="K30" s="15"/>
      <c r="L30" s="15"/>
      <c r="M30" s="15"/>
      <c r="N30" s="15"/>
      <c r="O30" s="15"/>
      <c r="P30" s="15"/>
      <c r="Q30" s="15"/>
      <c r="R30" s="132">
        <f>VLOOKUP(B30,เลขปชช!B$2:J$999,6,0)</f>
        <v>1570501362758</v>
      </c>
      <c r="S30" s="139">
        <f>VLOOKUP(B30,เลขปชช!B$2:J$999,7,0)</f>
        <v>41515</v>
      </c>
    </row>
    <row r="31" spans="1:19">
      <c r="A31" s="33">
        <v>26</v>
      </c>
      <c r="B31" s="7">
        <v>3663</v>
      </c>
      <c r="C31" s="160">
        <f t="shared" si="0"/>
        <v>1567700065741</v>
      </c>
      <c r="D31" s="159">
        <f t="shared" si="1"/>
        <v>41476</v>
      </c>
      <c r="E31" s="35" t="s">
        <v>729</v>
      </c>
      <c r="F31" s="10" t="s">
        <v>1313</v>
      </c>
      <c r="G31" s="9" t="s">
        <v>1314</v>
      </c>
      <c r="H31" s="33" t="s">
        <v>1067</v>
      </c>
      <c r="I31" s="15"/>
      <c r="J31" s="15"/>
      <c r="K31" s="15"/>
      <c r="L31" s="15"/>
      <c r="M31" s="15"/>
      <c r="N31" s="15"/>
      <c r="O31" s="15"/>
      <c r="P31" s="15"/>
      <c r="Q31" s="15"/>
      <c r="R31" s="132">
        <f>VLOOKUP(B31,เลขปชช!B$2:J$999,6,0)</f>
        <v>1567700065741</v>
      </c>
      <c r="S31" s="139">
        <f>VLOOKUP(B31,เลขปชช!B$2:J$999,7,0)</f>
        <v>41476</v>
      </c>
    </row>
    <row r="32" spans="1:19">
      <c r="A32" s="33">
        <v>27</v>
      </c>
      <c r="B32" s="7">
        <v>3668</v>
      </c>
      <c r="C32" s="160">
        <f t="shared" ref="C32" si="2">R32</f>
        <v>1570501363207</v>
      </c>
      <c r="D32" s="159">
        <f t="shared" ref="D32" si="3">S32</f>
        <v>239874</v>
      </c>
      <c r="E32" s="175" t="s">
        <v>729</v>
      </c>
      <c r="F32" s="10" t="s">
        <v>1671</v>
      </c>
      <c r="G32" s="9" t="s">
        <v>1672</v>
      </c>
      <c r="H32" s="33" t="s">
        <v>1073</v>
      </c>
      <c r="I32" s="15"/>
      <c r="J32" s="15"/>
      <c r="K32" s="15"/>
      <c r="L32" s="15"/>
      <c r="M32" s="15"/>
      <c r="N32" s="15"/>
      <c r="O32" s="15"/>
      <c r="P32" s="15"/>
      <c r="Q32" s="15"/>
      <c r="R32" s="132">
        <f>VLOOKUP(B32,เลขปชช!B$2:J$999,6,0)</f>
        <v>1570501363207</v>
      </c>
      <c r="S32" s="139">
        <f>VLOOKUP(B32,เลขปชช!B$2:J$999,7,0)</f>
        <v>239874</v>
      </c>
    </row>
    <row r="33" spans="1:19">
      <c r="A33" s="33">
        <v>28</v>
      </c>
      <c r="B33" s="7">
        <v>3669</v>
      </c>
      <c r="C33" s="160">
        <f t="shared" ref="C33" si="4">R33</f>
        <v>1570501364289</v>
      </c>
      <c r="D33" s="159">
        <f t="shared" ref="D33" si="5">S33</f>
        <v>239950</v>
      </c>
      <c r="E33" s="175" t="s">
        <v>729</v>
      </c>
      <c r="F33" s="10" t="s">
        <v>1669</v>
      </c>
      <c r="G33" s="9" t="s">
        <v>1670</v>
      </c>
      <c r="H33" s="33" t="s">
        <v>1068</v>
      </c>
      <c r="I33" s="15"/>
      <c r="J33" s="15"/>
      <c r="K33" s="15"/>
      <c r="L33" s="15"/>
      <c r="M33" s="15"/>
      <c r="N33" s="15"/>
      <c r="O33" s="15"/>
      <c r="P33" s="15"/>
      <c r="Q33" s="15"/>
      <c r="R33" s="132">
        <f>VLOOKUP(B33,เลขปชช!B$2:J$999,6,0)</f>
        <v>1570501364289</v>
      </c>
      <c r="S33" s="139">
        <f>VLOOKUP(B33,เลขปชช!B$2:J$999,7,0)</f>
        <v>239950</v>
      </c>
    </row>
  </sheetData>
  <sortState ref="B6:R35">
    <sortCondition ref="E6:E35"/>
    <sortCondition ref="B6:B35"/>
    <sortCondition ref="F6:F35"/>
  </sortState>
  <mergeCells count="4">
    <mergeCell ref="E5:G5"/>
    <mergeCell ref="A1:Q1"/>
    <mergeCell ref="A2:Q2"/>
    <mergeCell ref="A3:Q3"/>
  </mergeCells>
  <pageMargins left="0.70866141732283472" right="0.31496062992125984" top="0.47244094488188981" bottom="0.31496062992125984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 tint="-0.249977111117893"/>
  </sheetPr>
  <dimension ref="A1:T24"/>
  <sheetViews>
    <sheetView topLeftCell="A16" zoomScale="115" zoomScaleNormal="115" workbookViewId="0">
      <selection activeCell="S16" sqref="R1:S1048576"/>
    </sheetView>
  </sheetViews>
  <sheetFormatPr defaultRowHeight="24"/>
  <cols>
    <col min="1" max="1" width="5.125" style="4" bestFit="1" customWidth="1"/>
    <col min="2" max="2" width="9" style="4"/>
    <col min="3" max="3" width="16.5" style="4" hidden="1" customWidth="1"/>
    <col min="4" max="4" width="10.37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8" width="16.5" style="4" hidden="1" customWidth="1"/>
    <col min="19" max="19" width="10.375" style="4" hidden="1" customWidth="1"/>
    <col min="20" max="16384" width="9" style="4"/>
  </cols>
  <sheetData>
    <row r="1" spans="1:20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20">
      <c r="A2" s="183" t="s">
        <v>1637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3"/>
      <c r="S2" s="13"/>
      <c r="T2" s="13"/>
    </row>
    <row r="3" spans="1:20">
      <c r="A3" s="183" t="s">
        <v>999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2"/>
      <c r="S3" s="14"/>
      <c r="T3" s="14"/>
    </row>
    <row r="4" spans="1:20" ht="12" customHeight="1"/>
    <row r="5" spans="1:20" s="2" customFormat="1" ht="34.5">
      <c r="A5" s="1" t="s">
        <v>735</v>
      </c>
      <c r="B5" s="6" t="s">
        <v>732</v>
      </c>
      <c r="C5" s="157"/>
      <c r="D5" s="157"/>
      <c r="E5" s="184" t="s">
        <v>736</v>
      </c>
      <c r="F5" s="185"/>
      <c r="G5" s="186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3">
        <v>1</v>
      </c>
      <c r="B6" s="7">
        <v>3353</v>
      </c>
      <c r="C6" s="160">
        <f>R6</f>
        <v>1100401637511</v>
      </c>
      <c r="D6" s="159">
        <f>S6</f>
        <v>41309</v>
      </c>
      <c r="E6" s="8" t="s">
        <v>729</v>
      </c>
      <c r="F6" s="10" t="s">
        <v>639</v>
      </c>
      <c r="G6" s="9" t="s">
        <v>819</v>
      </c>
      <c r="H6" s="33" t="s">
        <v>1067</v>
      </c>
      <c r="I6" s="15"/>
      <c r="J6" s="15"/>
      <c r="K6" s="15"/>
      <c r="L6" s="15"/>
      <c r="M6" s="15"/>
      <c r="N6" s="45"/>
      <c r="O6" s="15"/>
      <c r="P6" s="15"/>
      <c r="Q6" s="15"/>
      <c r="R6" s="132">
        <f>VLOOKUP(B6,เลขปชช!B$2:J$701,6,0)</f>
        <v>1100401637511</v>
      </c>
      <c r="S6" s="139">
        <f>VLOOKUP(B6,เลขปชช!B$2:J$701,7,0)</f>
        <v>41309</v>
      </c>
    </row>
    <row r="7" spans="1:20">
      <c r="A7" s="3">
        <v>2</v>
      </c>
      <c r="B7" s="7">
        <v>3360</v>
      </c>
      <c r="C7" s="160">
        <f t="shared" ref="C7:C24" si="0">R7</f>
        <v>1570501357908</v>
      </c>
      <c r="D7" s="159">
        <f t="shared" ref="D7:D24" si="1">S7</f>
        <v>41149</v>
      </c>
      <c r="E7" s="8" t="s">
        <v>729</v>
      </c>
      <c r="F7" s="10" t="s">
        <v>920</v>
      </c>
      <c r="G7" s="9" t="s">
        <v>820</v>
      </c>
      <c r="H7" s="33" t="s">
        <v>1074</v>
      </c>
      <c r="I7" s="15"/>
      <c r="J7" s="15"/>
      <c r="K7" s="15"/>
      <c r="L7" s="15"/>
      <c r="M7" s="15"/>
      <c r="N7" s="45"/>
      <c r="O7" s="15"/>
      <c r="P7" s="15"/>
      <c r="Q7" s="15"/>
      <c r="R7" s="132">
        <f>VLOOKUP(B7,เลขปชช!B$2:J$701,6,0)</f>
        <v>1570501357908</v>
      </c>
      <c r="S7" s="139">
        <f>VLOOKUP(B7,เลขปชช!B$2:J$701,7,0)</f>
        <v>41149</v>
      </c>
    </row>
    <row r="8" spans="1:20">
      <c r="A8" s="3">
        <v>3</v>
      </c>
      <c r="B8" s="7">
        <v>3361</v>
      </c>
      <c r="C8" s="160">
        <f t="shared" si="0"/>
        <v>1570501356111</v>
      </c>
      <c r="D8" s="159">
        <f t="shared" si="1"/>
        <v>41037</v>
      </c>
      <c r="E8" s="8" t="s">
        <v>729</v>
      </c>
      <c r="F8" s="10" t="s">
        <v>561</v>
      </c>
      <c r="G8" s="9" t="s">
        <v>821</v>
      </c>
      <c r="H8" s="33" t="s">
        <v>1074</v>
      </c>
      <c r="I8" s="15"/>
      <c r="J8" s="15"/>
      <c r="K8" s="15"/>
      <c r="L8" s="15"/>
      <c r="M8" s="15"/>
      <c r="N8" s="45"/>
      <c r="O8" s="15"/>
      <c r="P8" s="15"/>
      <c r="Q8" s="15"/>
      <c r="R8" s="132">
        <f>VLOOKUP(B8,เลขปชช!B$2:J$701,6,0)</f>
        <v>1570501356111</v>
      </c>
      <c r="S8" s="139">
        <f>VLOOKUP(B8,เลขปชช!B$2:J$701,7,0)</f>
        <v>41037</v>
      </c>
    </row>
    <row r="9" spans="1:20">
      <c r="A9" s="3">
        <v>4</v>
      </c>
      <c r="B9" s="7">
        <v>3363</v>
      </c>
      <c r="C9" s="160">
        <f t="shared" si="0"/>
        <v>1579901580408</v>
      </c>
      <c r="D9" s="159">
        <f t="shared" si="1"/>
        <v>41329</v>
      </c>
      <c r="E9" s="8" t="s">
        <v>729</v>
      </c>
      <c r="F9" s="10" t="s">
        <v>921</v>
      </c>
      <c r="G9" s="9" t="s">
        <v>822</v>
      </c>
      <c r="H9" s="33" t="s">
        <v>1072</v>
      </c>
      <c r="I9" s="15"/>
      <c r="J9" s="15"/>
      <c r="K9" s="15"/>
      <c r="L9" s="15"/>
      <c r="M9" s="15"/>
      <c r="N9" s="45"/>
      <c r="O9" s="15"/>
      <c r="P9" s="15"/>
      <c r="Q9" s="15"/>
      <c r="R9" s="132">
        <f>VLOOKUP(B9,เลขปชช!B$2:J$701,6,0)</f>
        <v>1579901580408</v>
      </c>
      <c r="S9" s="139">
        <f>VLOOKUP(B9,เลขปชช!B$2:J$701,7,0)</f>
        <v>41329</v>
      </c>
    </row>
    <row r="10" spans="1:20">
      <c r="A10" s="3">
        <v>5</v>
      </c>
      <c r="B10" s="7">
        <v>3364</v>
      </c>
      <c r="C10" s="160">
        <f t="shared" si="0"/>
        <v>1749901443387</v>
      </c>
      <c r="D10" s="159">
        <f t="shared" si="1"/>
        <v>41219</v>
      </c>
      <c r="E10" s="8" t="s">
        <v>729</v>
      </c>
      <c r="F10" s="10" t="s">
        <v>922</v>
      </c>
      <c r="G10" s="9" t="s">
        <v>823</v>
      </c>
      <c r="H10" s="33" t="s">
        <v>1072</v>
      </c>
      <c r="I10" s="15"/>
      <c r="J10" s="15"/>
      <c r="K10" s="15"/>
      <c r="L10" s="15"/>
      <c r="M10" s="15"/>
      <c r="N10" s="45"/>
      <c r="O10" s="15"/>
      <c r="P10" s="15"/>
      <c r="Q10" s="15"/>
      <c r="R10" s="132">
        <f>VLOOKUP(B10,เลขปชช!B$2:J$701,6,0)</f>
        <v>1749901443387</v>
      </c>
      <c r="S10" s="139">
        <f>VLOOKUP(B10,เลขปชช!B$2:J$701,7,0)</f>
        <v>41219</v>
      </c>
    </row>
    <row r="11" spans="1:20">
      <c r="A11" s="3">
        <v>6</v>
      </c>
      <c r="B11" s="7">
        <v>3365</v>
      </c>
      <c r="C11" s="160">
        <f t="shared" si="0"/>
        <v>1579901542611</v>
      </c>
      <c r="D11" s="159">
        <f t="shared" si="1"/>
        <v>41136</v>
      </c>
      <c r="E11" s="8" t="s">
        <v>729</v>
      </c>
      <c r="F11" s="10" t="s">
        <v>923</v>
      </c>
      <c r="G11" s="9" t="s">
        <v>824</v>
      </c>
      <c r="H11" s="33" t="s">
        <v>1072</v>
      </c>
      <c r="I11" s="15"/>
      <c r="J11" s="15"/>
      <c r="K11" s="15"/>
      <c r="L11" s="15"/>
      <c r="M11" s="15"/>
      <c r="N11" s="45"/>
      <c r="O11" s="15"/>
      <c r="P11" s="15"/>
      <c r="Q11" s="15"/>
      <c r="R11" s="132">
        <f>VLOOKUP(B11,เลขปชช!B$2:J$701,6,0)</f>
        <v>1579901542611</v>
      </c>
      <c r="S11" s="139">
        <f>VLOOKUP(B11,เลขปชช!B$2:J$701,7,0)</f>
        <v>41136</v>
      </c>
    </row>
    <row r="12" spans="1:20">
      <c r="A12" s="3">
        <v>7</v>
      </c>
      <c r="B12" s="7">
        <v>3367</v>
      </c>
      <c r="C12" s="160">
        <f t="shared" si="0"/>
        <v>1570501360721</v>
      </c>
      <c r="D12" s="159">
        <f t="shared" si="1"/>
        <v>41338</v>
      </c>
      <c r="E12" s="8" t="s">
        <v>729</v>
      </c>
      <c r="F12" s="10" t="s">
        <v>924</v>
      </c>
      <c r="G12" s="9" t="s">
        <v>825</v>
      </c>
      <c r="H12" s="33" t="s">
        <v>1073</v>
      </c>
      <c r="I12" s="15"/>
      <c r="J12" s="15"/>
      <c r="K12" s="15"/>
      <c r="L12" s="15"/>
      <c r="M12" s="15"/>
      <c r="N12" s="45"/>
      <c r="O12" s="15"/>
      <c r="P12" s="15"/>
      <c r="Q12" s="15"/>
      <c r="R12" s="132">
        <f>VLOOKUP(B12,เลขปชช!B$2:J$701,6,0)</f>
        <v>1570501360721</v>
      </c>
      <c r="S12" s="139">
        <f>VLOOKUP(B12,เลขปชช!B$2:J$701,7,0)</f>
        <v>41338</v>
      </c>
    </row>
    <row r="13" spans="1:20">
      <c r="A13" s="3">
        <v>8</v>
      </c>
      <c r="B13" s="29">
        <v>3496</v>
      </c>
      <c r="C13" s="160">
        <f t="shared" si="0"/>
        <v>1570501356910</v>
      </c>
      <c r="D13" s="159">
        <f t="shared" si="1"/>
        <v>41091</v>
      </c>
      <c r="E13" s="30" t="s">
        <v>729</v>
      </c>
      <c r="F13" s="27" t="s">
        <v>932</v>
      </c>
      <c r="G13" s="28" t="s">
        <v>833</v>
      </c>
      <c r="H13" s="33" t="s">
        <v>1073</v>
      </c>
      <c r="I13" s="15"/>
      <c r="J13" s="15"/>
      <c r="K13" s="15"/>
      <c r="L13" s="15"/>
      <c r="M13" s="15"/>
      <c r="N13" s="45"/>
      <c r="O13" s="15"/>
      <c r="P13" s="15"/>
      <c r="Q13" s="15"/>
      <c r="R13" s="132">
        <f>VLOOKUP(B13,เลขปชช!B$2:J$701,6,0)</f>
        <v>1570501356910</v>
      </c>
      <c r="S13" s="139">
        <f>VLOOKUP(B13,เลขปชช!B$2:J$701,7,0)</f>
        <v>41091</v>
      </c>
    </row>
    <row r="14" spans="1:20">
      <c r="A14" s="3">
        <v>9</v>
      </c>
      <c r="B14" s="29">
        <v>3563</v>
      </c>
      <c r="C14" s="160">
        <f t="shared" si="0"/>
        <v>1579901569668</v>
      </c>
      <c r="D14" s="159">
        <f t="shared" si="1"/>
        <v>41260</v>
      </c>
      <c r="E14" s="30" t="s">
        <v>729</v>
      </c>
      <c r="F14" s="10" t="s">
        <v>1078</v>
      </c>
      <c r="G14" s="9" t="s">
        <v>1198</v>
      </c>
      <c r="H14" s="33" t="s">
        <v>1070</v>
      </c>
      <c r="I14" s="15"/>
      <c r="J14" s="15"/>
      <c r="K14" s="15"/>
      <c r="L14" s="15"/>
      <c r="M14" s="15"/>
      <c r="N14" s="45"/>
      <c r="O14" s="15"/>
      <c r="P14" s="15"/>
      <c r="Q14" s="15"/>
      <c r="R14" s="132">
        <f>VLOOKUP(B14,เลขปชช!B$2:J$701,6,0)</f>
        <v>1579901569668</v>
      </c>
      <c r="S14" s="139">
        <f>VLOOKUP(B14,เลขปชช!B$2:J$701,7,0)</f>
        <v>41260</v>
      </c>
    </row>
    <row r="15" spans="1:20">
      <c r="A15" s="3">
        <v>10</v>
      </c>
      <c r="B15" s="7">
        <v>3352</v>
      </c>
      <c r="C15" s="160">
        <f t="shared" si="0"/>
        <v>1579901589634</v>
      </c>
      <c r="D15" s="159">
        <f t="shared" si="1"/>
        <v>41387</v>
      </c>
      <c r="E15" s="8" t="s">
        <v>730</v>
      </c>
      <c r="F15" s="10" t="s">
        <v>926</v>
      </c>
      <c r="G15" s="9" t="s">
        <v>826</v>
      </c>
      <c r="H15" s="33" t="s">
        <v>1069</v>
      </c>
      <c r="I15" s="15"/>
      <c r="J15" s="15"/>
      <c r="K15" s="15"/>
      <c r="L15" s="15"/>
      <c r="M15" s="15"/>
      <c r="N15" s="45"/>
      <c r="O15" s="15"/>
      <c r="P15" s="15"/>
      <c r="Q15" s="15"/>
      <c r="R15" s="132">
        <f>VLOOKUP(B15,เลขปชช!B$2:J$701,6,0)</f>
        <v>1579901589634</v>
      </c>
      <c r="S15" s="139">
        <f>VLOOKUP(B15,เลขปชช!B$2:J$701,7,0)</f>
        <v>41387</v>
      </c>
    </row>
    <row r="16" spans="1:20">
      <c r="A16" s="3">
        <v>11</v>
      </c>
      <c r="B16" s="7">
        <v>3354</v>
      </c>
      <c r="C16" s="160">
        <f t="shared" si="0"/>
        <v>1570501359536</v>
      </c>
      <c r="D16" s="159">
        <f t="shared" si="1"/>
        <v>41246</v>
      </c>
      <c r="E16" s="8" t="s">
        <v>730</v>
      </c>
      <c r="F16" s="10" t="s">
        <v>1046</v>
      </c>
      <c r="G16" s="9" t="s">
        <v>827</v>
      </c>
      <c r="H16" s="33" t="s">
        <v>1067</v>
      </c>
      <c r="I16" s="15"/>
      <c r="J16" s="15"/>
      <c r="K16" s="15"/>
      <c r="L16" s="15"/>
      <c r="M16" s="15"/>
      <c r="N16" s="45"/>
      <c r="O16" s="15"/>
      <c r="P16" s="15"/>
      <c r="Q16" s="15"/>
      <c r="R16" s="132">
        <f>VLOOKUP(B16,เลขปชช!B$2:J$701,6,0)</f>
        <v>1570501359536</v>
      </c>
      <c r="S16" s="139">
        <f>VLOOKUP(B16,เลขปชช!B$2:J$701,7,0)</f>
        <v>41246</v>
      </c>
    </row>
    <row r="17" spans="1:19">
      <c r="A17" s="3">
        <v>12</v>
      </c>
      <c r="B17" s="7">
        <v>3355</v>
      </c>
      <c r="C17" s="160">
        <f t="shared" si="0"/>
        <v>1169400040579</v>
      </c>
      <c r="D17" s="159">
        <f t="shared" si="1"/>
        <v>41168</v>
      </c>
      <c r="E17" s="8" t="s">
        <v>730</v>
      </c>
      <c r="F17" s="10" t="s">
        <v>927</v>
      </c>
      <c r="G17" s="9" t="s">
        <v>828</v>
      </c>
      <c r="H17" s="33" t="s">
        <v>1067</v>
      </c>
      <c r="I17" s="15"/>
      <c r="J17" s="15"/>
      <c r="K17" s="15"/>
      <c r="L17" s="15"/>
      <c r="M17" s="15"/>
      <c r="N17" s="45"/>
      <c r="O17" s="15"/>
      <c r="P17" s="15"/>
      <c r="Q17" s="15"/>
      <c r="R17" s="132">
        <f>VLOOKUP(B17,เลขปชช!B$2:J$701,6,0)</f>
        <v>1169400040579</v>
      </c>
      <c r="S17" s="139">
        <f>VLOOKUP(B17,เลขปชช!B$2:J$701,7,0)</f>
        <v>41168</v>
      </c>
    </row>
    <row r="18" spans="1:19">
      <c r="A18" s="3">
        <v>13</v>
      </c>
      <c r="B18" s="7">
        <v>3356</v>
      </c>
      <c r="C18" s="160">
        <f t="shared" si="0"/>
        <v>1570501356162</v>
      </c>
      <c r="D18" s="159">
        <f t="shared" si="1"/>
        <v>41038</v>
      </c>
      <c r="E18" s="8" t="s">
        <v>730</v>
      </c>
      <c r="F18" s="10" t="s">
        <v>928</v>
      </c>
      <c r="G18" s="9" t="s">
        <v>10</v>
      </c>
      <c r="H18" s="33" t="s">
        <v>1067</v>
      </c>
      <c r="I18" s="15"/>
      <c r="J18" s="15"/>
      <c r="K18" s="15"/>
      <c r="L18" s="15"/>
      <c r="M18" s="15"/>
      <c r="N18" s="45"/>
      <c r="O18" s="15"/>
      <c r="P18" s="15"/>
      <c r="Q18" s="15"/>
      <c r="R18" s="132">
        <f>VLOOKUP(B18,เลขปชช!B$2:J$701,6,0)</f>
        <v>1570501356162</v>
      </c>
      <c r="S18" s="139">
        <f>VLOOKUP(B18,เลขปชช!B$2:J$701,7,0)</f>
        <v>41038</v>
      </c>
    </row>
    <row r="19" spans="1:19">
      <c r="A19" s="33">
        <v>14</v>
      </c>
      <c r="B19" s="7">
        <v>3358</v>
      </c>
      <c r="C19" s="160">
        <f t="shared" si="0"/>
        <v>1579901580254</v>
      </c>
      <c r="D19" s="159">
        <f t="shared" si="1"/>
        <v>41327</v>
      </c>
      <c r="E19" s="8" t="s">
        <v>730</v>
      </c>
      <c r="F19" s="10" t="s">
        <v>930</v>
      </c>
      <c r="G19" s="9" t="s">
        <v>1286</v>
      </c>
      <c r="H19" s="33" t="s">
        <v>1074</v>
      </c>
      <c r="I19" s="15"/>
      <c r="J19" s="15"/>
      <c r="K19" s="15"/>
      <c r="L19" s="15"/>
      <c r="M19" s="15"/>
      <c r="N19" s="45"/>
      <c r="O19" s="15"/>
      <c r="P19" s="15"/>
      <c r="Q19" s="15"/>
      <c r="R19" s="132">
        <f>VLOOKUP(B19,เลขปชช!B$2:J$701,6,0)</f>
        <v>1579901580254</v>
      </c>
      <c r="S19" s="139">
        <f>VLOOKUP(B19,เลขปชช!B$2:J$701,7,0)</f>
        <v>41327</v>
      </c>
    </row>
    <row r="20" spans="1:19">
      <c r="A20" s="33">
        <v>15</v>
      </c>
      <c r="B20" s="7">
        <v>3359</v>
      </c>
      <c r="C20" s="160">
        <f t="shared" si="0"/>
        <v>1229901455525</v>
      </c>
      <c r="D20" s="159">
        <f t="shared" si="1"/>
        <v>41267</v>
      </c>
      <c r="E20" s="8" t="s">
        <v>730</v>
      </c>
      <c r="F20" s="10" t="s">
        <v>931</v>
      </c>
      <c r="G20" s="9" t="s">
        <v>830</v>
      </c>
      <c r="H20" s="33" t="s">
        <v>1069</v>
      </c>
      <c r="I20" s="15"/>
      <c r="J20" s="15"/>
      <c r="K20" s="15"/>
      <c r="L20" s="15"/>
      <c r="M20" s="15"/>
      <c r="N20" s="45"/>
      <c r="O20" s="15"/>
      <c r="P20" s="15"/>
      <c r="Q20" s="15"/>
      <c r="R20" s="132">
        <f>VLOOKUP(B20,เลขปชช!B$2:J$701,6,0)</f>
        <v>1229901455525</v>
      </c>
      <c r="S20" s="139">
        <f>VLOOKUP(B20,เลขปชช!B$2:J$701,7,0)</f>
        <v>41267</v>
      </c>
    </row>
    <row r="21" spans="1:19">
      <c r="A21" s="33">
        <v>16</v>
      </c>
      <c r="B21" s="7">
        <v>3362</v>
      </c>
      <c r="C21" s="160">
        <f t="shared" si="0"/>
        <v>1570501360674</v>
      </c>
      <c r="D21" s="159">
        <f t="shared" si="1"/>
        <v>41342</v>
      </c>
      <c r="E21" s="8" t="s">
        <v>730</v>
      </c>
      <c r="F21" s="10" t="s">
        <v>1261</v>
      </c>
      <c r="G21" s="9" t="s">
        <v>831</v>
      </c>
      <c r="H21" s="33" t="s">
        <v>1072</v>
      </c>
      <c r="I21" s="15"/>
      <c r="J21" s="15"/>
      <c r="K21" s="15"/>
      <c r="L21" s="15"/>
      <c r="M21" s="15"/>
      <c r="N21" s="45"/>
      <c r="O21" s="15"/>
      <c r="P21" s="15"/>
      <c r="Q21" s="15"/>
      <c r="R21" s="132">
        <f>VLOOKUP(B21,เลขปชช!B$2:J$701,6,0)</f>
        <v>1570501360674</v>
      </c>
      <c r="S21" s="139">
        <f>VLOOKUP(B21,เลขปชช!B$2:J$701,7,0)</f>
        <v>41342</v>
      </c>
    </row>
    <row r="22" spans="1:19">
      <c r="A22" s="33">
        <v>17</v>
      </c>
      <c r="B22" s="7">
        <v>3368</v>
      </c>
      <c r="C22" s="160">
        <f t="shared" si="0"/>
        <v>1319901518976</v>
      </c>
      <c r="D22" s="159">
        <f t="shared" si="1"/>
        <v>41325</v>
      </c>
      <c r="E22" s="35" t="s">
        <v>730</v>
      </c>
      <c r="F22" s="10" t="s">
        <v>521</v>
      </c>
      <c r="G22" s="9" t="s">
        <v>832</v>
      </c>
      <c r="H22" s="33" t="s">
        <v>1073</v>
      </c>
      <c r="I22" s="15"/>
      <c r="J22" s="15"/>
      <c r="K22" s="15"/>
      <c r="L22" s="15"/>
      <c r="M22" s="15"/>
      <c r="N22" s="45"/>
      <c r="O22" s="15"/>
      <c r="P22" s="15"/>
      <c r="Q22" s="15"/>
      <c r="R22" s="132">
        <f>VLOOKUP(B22,เลขปชช!B$2:J$701,6,0)</f>
        <v>1319901518976</v>
      </c>
      <c r="S22" s="139">
        <f>VLOOKUP(B22,เลขปชช!B$2:J$701,7,0)</f>
        <v>41325</v>
      </c>
    </row>
    <row r="23" spans="1:19">
      <c r="A23" s="33">
        <v>18</v>
      </c>
      <c r="B23" s="29">
        <v>3495</v>
      </c>
      <c r="C23" s="160">
        <f t="shared" si="0"/>
        <v>1570501357673</v>
      </c>
      <c r="D23" s="159">
        <f t="shared" si="1"/>
        <v>41141</v>
      </c>
      <c r="E23" s="35" t="s">
        <v>730</v>
      </c>
      <c r="F23" s="27" t="s">
        <v>925</v>
      </c>
      <c r="G23" s="28" t="s">
        <v>36</v>
      </c>
      <c r="H23" s="33" t="s">
        <v>1071</v>
      </c>
      <c r="I23" s="15"/>
      <c r="J23" s="15"/>
      <c r="K23" s="15"/>
      <c r="L23" s="15"/>
      <c r="M23" s="15"/>
      <c r="N23" s="45"/>
      <c r="O23" s="15"/>
      <c r="P23" s="15"/>
      <c r="Q23" s="15"/>
      <c r="R23" s="132">
        <f>VLOOKUP(B23,เลขปชช!B$2:J$701,6,0)</f>
        <v>1570501357673</v>
      </c>
      <c r="S23" s="139">
        <f>VLOOKUP(B23,เลขปชช!B$2:J$701,7,0)</f>
        <v>41141</v>
      </c>
    </row>
    <row r="24" spans="1:19">
      <c r="A24" s="33">
        <v>19</v>
      </c>
      <c r="B24" s="7"/>
      <c r="C24" s="160" t="e">
        <f t="shared" si="0"/>
        <v>#N/A</v>
      </c>
      <c r="D24" s="159" t="e">
        <f t="shared" si="1"/>
        <v>#N/A</v>
      </c>
      <c r="E24" s="8"/>
      <c r="F24" s="10"/>
      <c r="G24" s="9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32" t="e">
        <f>VLOOKUP(B24,เลขปชช!B$2:J$701,6,0)</f>
        <v>#N/A</v>
      </c>
      <c r="S24" s="139" t="e">
        <f>VLOOKUP(B24,เลขปชช!B$2:J$701,7,0)</f>
        <v>#N/A</v>
      </c>
    </row>
  </sheetData>
  <sortState ref="B6:R24">
    <sortCondition ref="E6:E24"/>
    <sortCondition ref="B6:B24"/>
    <sortCondition ref="F6:F24"/>
  </sortState>
  <mergeCells count="4">
    <mergeCell ref="A1:Q1"/>
    <mergeCell ref="A2:Q2"/>
    <mergeCell ref="A3:Q3"/>
    <mergeCell ref="E5:G5"/>
  </mergeCells>
  <pageMargins left="0.7" right="0.4" top="0.75" bottom="0.37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 tint="-0.249977111117893"/>
  </sheetPr>
  <dimension ref="A1:V25"/>
  <sheetViews>
    <sheetView topLeftCell="A16" workbookViewId="0">
      <selection activeCell="T16" sqref="R1:T1048576"/>
    </sheetView>
  </sheetViews>
  <sheetFormatPr defaultRowHeight="24"/>
  <cols>
    <col min="1" max="1" width="5.125" style="4" bestFit="1" customWidth="1"/>
    <col min="2" max="2" width="9" style="4"/>
    <col min="3" max="3" width="16.5" style="4" hidden="1" customWidth="1"/>
    <col min="4" max="4" width="10.37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8" width="16.5" style="4" hidden="1" customWidth="1"/>
    <col min="19" max="20" width="0" style="4" hidden="1" customWidth="1"/>
    <col min="21" max="16384" width="9" style="4"/>
  </cols>
  <sheetData>
    <row r="1" spans="1:22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22">
      <c r="A2" s="183" t="s">
        <v>1638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3"/>
      <c r="S2" s="13"/>
      <c r="T2" s="13"/>
      <c r="U2" s="13"/>
      <c r="V2" s="13"/>
    </row>
    <row r="3" spans="1:22">
      <c r="A3" s="183" t="s">
        <v>999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2"/>
      <c r="S3" s="14"/>
      <c r="T3" s="14"/>
      <c r="U3" s="14"/>
      <c r="V3" s="14"/>
    </row>
    <row r="4" spans="1:22" ht="12" customHeight="1"/>
    <row r="5" spans="1:22" s="2" customFormat="1" ht="34.5">
      <c r="A5" s="1" t="s">
        <v>735</v>
      </c>
      <c r="B5" s="6" t="s">
        <v>732</v>
      </c>
      <c r="C5" s="157"/>
      <c r="D5" s="157"/>
      <c r="E5" s="184" t="s">
        <v>736</v>
      </c>
      <c r="F5" s="185"/>
      <c r="G5" s="186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>
      <c r="A6" s="3">
        <v>1</v>
      </c>
      <c r="B6" s="7">
        <v>3373</v>
      </c>
      <c r="C6" s="160">
        <f>R6</f>
        <v>1570501360411</v>
      </c>
      <c r="D6" s="159">
        <f>S6</f>
        <v>41317</v>
      </c>
      <c r="E6" s="8" t="s">
        <v>729</v>
      </c>
      <c r="F6" s="10" t="s">
        <v>935</v>
      </c>
      <c r="G6" s="9" t="s">
        <v>836</v>
      </c>
      <c r="H6" s="33" t="s">
        <v>1071</v>
      </c>
      <c r="I6" s="15"/>
      <c r="J6" s="15"/>
      <c r="K6" s="15"/>
      <c r="L6" s="15"/>
      <c r="M6" s="15"/>
      <c r="N6" s="15"/>
      <c r="O6" s="15"/>
      <c r="P6" s="15"/>
      <c r="Q6" s="15"/>
      <c r="R6" s="132">
        <f>VLOOKUP(B6,เลขปชช!B$2:J$701,6,0)</f>
        <v>1570501360411</v>
      </c>
      <c r="S6" s="139">
        <f>VLOOKUP(B6,เลขปชช!B$2:J$701,7,0)</f>
        <v>41317</v>
      </c>
      <c r="T6" s="132" t="e">
        <f>VLOOKUP(B6,#REF!,4,0)</f>
        <v>#REF!</v>
      </c>
    </row>
    <row r="7" spans="1:22">
      <c r="A7" s="3">
        <v>2</v>
      </c>
      <c r="B7" s="7">
        <v>3375</v>
      </c>
      <c r="C7" s="160">
        <f t="shared" ref="C7:C24" si="0">R7</f>
        <v>1579901539858</v>
      </c>
      <c r="D7" s="159">
        <f t="shared" ref="D7:D24" si="1">S7</f>
        <v>41121</v>
      </c>
      <c r="E7" s="8" t="s">
        <v>729</v>
      </c>
      <c r="F7" s="10" t="s">
        <v>640</v>
      </c>
      <c r="G7" s="9" t="s">
        <v>837</v>
      </c>
      <c r="H7" s="33" t="s">
        <v>1071</v>
      </c>
      <c r="I7" s="15"/>
      <c r="J7" s="15"/>
      <c r="K7" s="15"/>
      <c r="L7" s="15"/>
      <c r="M7" s="15"/>
      <c r="N7" s="15"/>
      <c r="O7" s="15"/>
      <c r="P7" s="15"/>
      <c r="Q7" s="15"/>
      <c r="R7" s="132">
        <f>VLOOKUP(B7,เลขปชช!B$2:J$701,6,0)</f>
        <v>1579901539858</v>
      </c>
      <c r="S7" s="139">
        <f>VLOOKUP(B7,เลขปชช!B$2:J$701,7,0)</f>
        <v>41121</v>
      </c>
      <c r="T7" s="132" t="e">
        <f>VLOOKUP(B7,#REF!,4,0)</f>
        <v>#REF!</v>
      </c>
    </row>
    <row r="8" spans="1:22">
      <c r="A8" s="33">
        <v>3</v>
      </c>
      <c r="B8" s="7">
        <v>3377</v>
      </c>
      <c r="C8" s="160">
        <f t="shared" si="0"/>
        <v>1659902740530</v>
      </c>
      <c r="D8" s="159">
        <f t="shared" si="1"/>
        <v>41298</v>
      </c>
      <c r="E8" s="8" t="s">
        <v>729</v>
      </c>
      <c r="F8" s="10" t="s">
        <v>936</v>
      </c>
      <c r="G8" s="9" t="s">
        <v>838</v>
      </c>
      <c r="H8" s="33" t="s">
        <v>1068</v>
      </c>
      <c r="I8" s="15"/>
      <c r="J8" s="15"/>
      <c r="K8" s="15"/>
      <c r="L8" s="15"/>
      <c r="M8" s="15"/>
      <c r="N8" s="15"/>
      <c r="O8" s="15"/>
      <c r="P8" s="15"/>
      <c r="Q8" s="15"/>
      <c r="R8" s="132">
        <f>VLOOKUP(B8,เลขปชช!B$2:J$701,6,0)</f>
        <v>1659902740530</v>
      </c>
      <c r="S8" s="139">
        <f>VLOOKUP(B8,เลขปชช!B$2:J$701,7,0)</f>
        <v>41298</v>
      </c>
      <c r="T8" s="132" t="e">
        <f>VLOOKUP(B8,#REF!,4,0)</f>
        <v>#REF!</v>
      </c>
    </row>
    <row r="9" spans="1:22">
      <c r="A9" s="33">
        <v>4</v>
      </c>
      <c r="B9" s="7">
        <v>3380</v>
      </c>
      <c r="C9" s="160">
        <f t="shared" si="0"/>
        <v>1579901578691</v>
      </c>
      <c r="D9" s="159">
        <f t="shared" si="1"/>
        <v>41318</v>
      </c>
      <c r="E9" s="8" t="s">
        <v>729</v>
      </c>
      <c r="F9" s="10" t="s">
        <v>937</v>
      </c>
      <c r="G9" s="9" t="s">
        <v>839</v>
      </c>
      <c r="H9" s="33" t="s">
        <v>1070</v>
      </c>
      <c r="I9" s="15"/>
      <c r="J9" s="15"/>
      <c r="K9" s="15"/>
      <c r="L9" s="15"/>
      <c r="M9" s="15"/>
      <c r="N9" s="15"/>
      <c r="O9" s="15"/>
      <c r="P9" s="15"/>
      <c r="Q9" s="15"/>
      <c r="R9" s="132">
        <f>VLOOKUP(B9,เลขปชช!B$2:J$701,6,0)</f>
        <v>1579901578691</v>
      </c>
      <c r="S9" s="139">
        <f>VLOOKUP(B9,เลขปชช!B$2:J$701,7,0)</f>
        <v>41318</v>
      </c>
      <c r="T9" s="132" t="e">
        <f>VLOOKUP(B9,#REF!,4,0)</f>
        <v>#REF!</v>
      </c>
    </row>
    <row r="10" spans="1:22">
      <c r="A10" s="33">
        <v>5</v>
      </c>
      <c r="B10" s="7">
        <v>3381</v>
      </c>
      <c r="C10" s="160">
        <f t="shared" si="0"/>
        <v>1577000014770</v>
      </c>
      <c r="D10" s="159">
        <f t="shared" si="1"/>
        <v>41267</v>
      </c>
      <c r="E10" s="8" t="s">
        <v>729</v>
      </c>
      <c r="F10" s="10" t="s">
        <v>938</v>
      </c>
      <c r="G10" s="9" t="s">
        <v>840</v>
      </c>
      <c r="H10" s="33" t="s">
        <v>1069</v>
      </c>
      <c r="I10" s="15"/>
      <c r="J10" s="15"/>
      <c r="K10" s="15"/>
      <c r="L10" s="15"/>
      <c r="M10" s="15"/>
      <c r="N10" s="15"/>
      <c r="O10" s="15"/>
      <c r="P10" s="15"/>
      <c r="Q10" s="15"/>
      <c r="R10" s="132">
        <f>VLOOKUP(B10,เลขปชช!B$2:J$701,6,0)</f>
        <v>1577000014770</v>
      </c>
      <c r="S10" s="139">
        <f>VLOOKUP(B10,เลขปชช!B$2:J$701,7,0)</f>
        <v>41267</v>
      </c>
      <c r="T10" s="132" t="e">
        <f>VLOOKUP(B10,#REF!,4,0)</f>
        <v>#REF!</v>
      </c>
    </row>
    <row r="11" spans="1:22">
      <c r="A11" s="33">
        <v>6</v>
      </c>
      <c r="B11" s="7">
        <v>3384</v>
      </c>
      <c r="C11" s="160">
        <f t="shared" si="0"/>
        <v>1419902901799</v>
      </c>
      <c r="D11" s="159">
        <f t="shared" si="1"/>
        <v>41314</v>
      </c>
      <c r="E11" s="8" t="s">
        <v>729</v>
      </c>
      <c r="F11" s="10" t="s">
        <v>667</v>
      </c>
      <c r="G11" s="9" t="s">
        <v>842</v>
      </c>
      <c r="H11" s="33" t="s">
        <v>1075</v>
      </c>
      <c r="I11" s="15"/>
      <c r="J11" s="15"/>
      <c r="K11" s="15"/>
      <c r="L11" s="15"/>
      <c r="M11" s="15"/>
      <c r="N11" s="15"/>
      <c r="O11" s="15"/>
      <c r="P11" s="15"/>
      <c r="Q11" s="15"/>
      <c r="R11" s="132">
        <f>VLOOKUP(B11,เลขปชช!B$2:J$701,6,0)</f>
        <v>1419902901799</v>
      </c>
      <c r="S11" s="139">
        <f>VLOOKUP(B11,เลขปชช!B$2:J$701,7,0)</f>
        <v>41314</v>
      </c>
      <c r="T11" s="132" t="e">
        <f>VLOOKUP(B11,#REF!,4,0)</f>
        <v>#REF!</v>
      </c>
    </row>
    <row r="12" spans="1:22">
      <c r="A12" s="33">
        <v>7</v>
      </c>
      <c r="B12" s="7">
        <v>3385</v>
      </c>
      <c r="C12" s="160">
        <f t="shared" si="0"/>
        <v>1570501359765</v>
      </c>
      <c r="D12" s="159">
        <f t="shared" si="1"/>
        <v>41272</v>
      </c>
      <c r="E12" s="8" t="s">
        <v>729</v>
      </c>
      <c r="F12" s="10" t="s">
        <v>728</v>
      </c>
      <c r="G12" s="9" t="s">
        <v>1038</v>
      </c>
      <c r="H12" s="33" t="s">
        <v>1075</v>
      </c>
      <c r="I12" s="15"/>
      <c r="J12" s="15"/>
      <c r="K12" s="15"/>
      <c r="L12" s="15"/>
      <c r="M12" s="15"/>
      <c r="N12" s="15"/>
      <c r="O12" s="15"/>
      <c r="P12" s="15"/>
      <c r="Q12" s="15"/>
      <c r="R12" s="132">
        <f>VLOOKUP(B12,เลขปชช!B$2:J$701,6,0)</f>
        <v>1570501359765</v>
      </c>
      <c r="S12" s="139">
        <f>VLOOKUP(B12,เลขปชช!B$2:J$701,7,0)</f>
        <v>41272</v>
      </c>
      <c r="T12" s="132" t="e">
        <f>VLOOKUP(B12,#REF!,4,0)</f>
        <v>#REF!</v>
      </c>
    </row>
    <row r="13" spans="1:22">
      <c r="A13" s="33">
        <v>8</v>
      </c>
      <c r="B13" s="7">
        <v>3387</v>
      </c>
      <c r="C13" s="160">
        <f t="shared" si="0"/>
        <v>1579901528872</v>
      </c>
      <c r="D13" s="159">
        <f t="shared" si="1"/>
        <v>41057</v>
      </c>
      <c r="E13" s="8" t="s">
        <v>729</v>
      </c>
      <c r="F13" s="10" t="s">
        <v>946</v>
      </c>
      <c r="G13" s="9" t="s">
        <v>849</v>
      </c>
      <c r="H13" s="33" t="s">
        <v>1075</v>
      </c>
      <c r="I13" s="15"/>
      <c r="J13" s="15"/>
      <c r="K13" s="15"/>
      <c r="L13" s="15"/>
      <c r="M13" s="15"/>
      <c r="N13" s="15"/>
      <c r="O13" s="15"/>
      <c r="P13" s="15"/>
      <c r="Q13" s="15"/>
      <c r="R13" s="132">
        <f>VLOOKUP(B13,เลขปชช!B$2:J$701,6,0)</f>
        <v>1579901528872</v>
      </c>
      <c r="S13" s="139">
        <f>VLOOKUP(B13,เลขปชช!B$2:J$701,7,0)</f>
        <v>41057</v>
      </c>
      <c r="T13" s="132" t="e">
        <f>VLOOKUP(B13,#REF!,4,0)</f>
        <v>#REF!</v>
      </c>
    </row>
    <row r="14" spans="1:22">
      <c r="A14" s="33">
        <v>9</v>
      </c>
      <c r="B14" s="7">
        <v>3388</v>
      </c>
      <c r="C14" s="160">
        <f t="shared" si="0"/>
        <v>1509966922028</v>
      </c>
      <c r="D14" s="159">
        <f t="shared" si="1"/>
        <v>41114</v>
      </c>
      <c r="E14" s="8" t="s">
        <v>729</v>
      </c>
      <c r="F14" s="10" t="s">
        <v>940</v>
      </c>
      <c r="G14" s="9" t="s">
        <v>1061</v>
      </c>
      <c r="H14" s="33" t="s">
        <v>1069</v>
      </c>
      <c r="I14" s="15"/>
      <c r="J14" s="15"/>
      <c r="K14" s="15"/>
      <c r="L14" s="15"/>
      <c r="M14" s="15"/>
      <c r="N14" s="15"/>
      <c r="O14" s="15"/>
      <c r="P14" s="15"/>
      <c r="Q14" s="15"/>
      <c r="R14" s="132">
        <f>VLOOKUP(B14,เลขปชช!B$2:J$701,6,0)</f>
        <v>1509966922028</v>
      </c>
      <c r="S14" s="139">
        <f>VLOOKUP(B14,เลขปชช!B$2:J$701,7,0)</f>
        <v>41114</v>
      </c>
      <c r="T14" s="132" t="e">
        <f>VLOOKUP(B14,#REF!,4,0)</f>
        <v>#REF!</v>
      </c>
    </row>
    <row r="15" spans="1:22">
      <c r="A15" s="33">
        <v>10</v>
      </c>
      <c r="B15" s="7">
        <v>3412</v>
      </c>
      <c r="C15" s="160">
        <f t="shared" si="0"/>
        <v>1579901581277</v>
      </c>
      <c r="D15" s="159">
        <f t="shared" si="1"/>
        <v>41334</v>
      </c>
      <c r="E15" s="8" t="s">
        <v>729</v>
      </c>
      <c r="F15" s="10" t="s">
        <v>941</v>
      </c>
      <c r="G15" s="9" t="s">
        <v>843</v>
      </c>
      <c r="H15" s="33" t="s">
        <v>1070</v>
      </c>
      <c r="I15" s="15"/>
      <c r="J15" s="15"/>
      <c r="K15" s="15"/>
      <c r="L15" s="15"/>
      <c r="M15" s="15"/>
      <c r="N15" s="15"/>
      <c r="O15" s="15"/>
      <c r="P15" s="15"/>
      <c r="Q15" s="15"/>
      <c r="R15" s="132">
        <f>VLOOKUP(B15,เลขปชช!B$2:J$701,6,0)</f>
        <v>1579901581277</v>
      </c>
      <c r="S15" s="139">
        <f>VLOOKUP(B15,เลขปชช!B$2:J$701,7,0)</f>
        <v>41334</v>
      </c>
      <c r="T15" s="132" t="e">
        <f>VLOOKUP(B15,#REF!,4,0)</f>
        <v>#REF!</v>
      </c>
    </row>
    <row r="16" spans="1:22">
      <c r="A16" s="33">
        <v>11</v>
      </c>
      <c r="B16" s="7">
        <v>3497</v>
      </c>
      <c r="C16" s="160">
        <f t="shared" si="0"/>
        <v>1579901562281</v>
      </c>
      <c r="D16" s="159">
        <f t="shared" si="1"/>
        <v>41231</v>
      </c>
      <c r="E16" s="8" t="s">
        <v>729</v>
      </c>
      <c r="F16" s="27" t="s">
        <v>1043</v>
      </c>
      <c r="G16" s="9" t="s">
        <v>834</v>
      </c>
      <c r="H16" s="33" t="s">
        <v>1074</v>
      </c>
      <c r="I16" s="15"/>
      <c r="J16" s="15"/>
      <c r="K16" s="15"/>
      <c r="L16" s="15"/>
      <c r="M16" s="15"/>
      <c r="N16" s="15"/>
      <c r="O16" s="15"/>
      <c r="P16" s="15"/>
      <c r="Q16" s="15"/>
      <c r="R16" s="132">
        <f>VLOOKUP(B16,เลขปชช!B$2:J$701,6,0)</f>
        <v>1579901562281</v>
      </c>
      <c r="S16" s="139">
        <f>VLOOKUP(B16,เลขปชช!B$2:J$701,7,0)</f>
        <v>41231</v>
      </c>
      <c r="T16" s="132" t="e">
        <f>VLOOKUP(B16,#REF!,4,0)</f>
        <v>#REF!</v>
      </c>
    </row>
    <row r="17" spans="1:20">
      <c r="A17" s="33">
        <v>12</v>
      </c>
      <c r="B17" s="7">
        <v>3372</v>
      </c>
      <c r="C17" s="160">
        <f t="shared" si="0"/>
        <v>1579901579931</v>
      </c>
      <c r="D17" s="159">
        <f t="shared" si="1"/>
        <v>41325</v>
      </c>
      <c r="E17" s="8" t="s">
        <v>730</v>
      </c>
      <c r="F17" s="10" t="s">
        <v>942</v>
      </c>
      <c r="G17" s="9" t="s">
        <v>844</v>
      </c>
      <c r="H17" s="33" t="s">
        <v>1071</v>
      </c>
      <c r="I17" s="15"/>
      <c r="J17" s="15"/>
      <c r="K17" s="15"/>
      <c r="L17" s="15"/>
      <c r="M17" s="15"/>
      <c r="N17" s="15"/>
      <c r="O17" s="15"/>
      <c r="P17" s="15"/>
      <c r="Q17" s="15"/>
      <c r="R17" s="132">
        <f>VLOOKUP(B17,เลขปชช!B$2:J$701,6,0)</f>
        <v>1579901579931</v>
      </c>
      <c r="S17" s="139">
        <f>VLOOKUP(B17,เลขปชช!B$2:J$701,7,0)</f>
        <v>41325</v>
      </c>
      <c r="T17" s="132" t="e">
        <f>VLOOKUP(B17,#REF!,4,0)</f>
        <v>#REF!</v>
      </c>
    </row>
    <row r="18" spans="1:20">
      <c r="A18" s="33">
        <v>13</v>
      </c>
      <c r="B18" s="7">
        <v>3374</v>
      </c>
      <c r="C18" s="160">
        <f t="shared" si="0"/>
        <v>1579901564089</v>
      </c>
      <c r="D18" s="159">
        <f t="shared" si="1"/>
        <v>41239</v>
      </c>
      <c r="E18" s="8" t="s">
        <v>730</v>
      </c>
      <c r="F18" s="10" t="s">
        <v>943</v>
      </c>
      <c r="G18" s="9" t="s">
        <v>845</v>
      </c>
      <c r="H18" s="33" t="s">
        <v>1071</v>
      </c>
      <c r="I18" s="15"/>
      <c r="J18" s="15"/>
      <c r="K18" s="15"/>
      <c r="L18" s="15"/>
      <c r="M18" s="15"/>
      <c r="N18" s="15"/>
      <c r="O18" s="15"/>
      <c r="P18" s="15"/>
      <c r="Q18" s="15"/>
      <c r="R18" s="132">
        <f>VLOOKUP(B18,เลขปชช!B$2:J$701,6,0)</f>
        <v>1579901564089</v>
      </c>
      <c r="S18" s="139">
        <f>VLOOKUP(B18,เลขปชช!B$2:J$701,7,0)</f>
        <v>41239</v>
      </c>
      <c r="T18" s="132" t="e">
        <f>VLOOKUP(B18,#REF!,4,0)</f>
        <v>#REF!</v>
      </c>
    </row>
    <row r="19" spans="1:20">
      <c r="A19" s="33">
        <v>14</v>
      </c>
      <c r="B19" s="7">
        <v>3376</v>
      </c>
      <c r="C19" s="160">
        <f t="shared" si="0"/>
        <v>1579901579094</v>
      </c>
      <c r="D19" s="159">
        <f t="shared" si="1"/>
        <v>41319</v>
      </c>
      <c r="E19" s="8" t="s">
        <v>730</v>
      </c>
      <c r="F19" s="10" t="s">
        <v>944</v>
      </c>
      <c r="G19" s="9" t="s">
        <v>846</v>
      </c>
      <c r="H19" s="33" t="s">
        <v>1068</v>
      </c>
      <c r="I19" s="15"/>
      <c r="J19" s="15"/>
      <c r="K19" s="15"/>
      <c r="L19" s="15"/>
      <c r="M19" s="15"/>
      <c r="N19" s="15"/>
      <c r="O19" s="15"/>
      <c r="P19" s="15"/>
      <c r="Q19" s="15"/>
      <c r="R19" s="132">
        <f>VLOOKUP(B19,เลขปชช!B$2:J$701,6,0)</f>
        <v>1579901579094</v>
      </c>
      <c r="S19" s="139">
        <f>VLOOKUP(B19,เลขปชช!B$2:J$701,7,0)</f>
        <v>41319</v>
      </c>
      <c r="T19" s="132" t="e">
        <f>VLOOKUP(B19,#REF!,4,0)</f>
        <v>#REF!</v>
      </c>
    </row>
    <row r="20" spans="1:20">
      <c r="A20" s="33">
        <v>15</v>
      </c>
      <c r="B20" s="7">
        <v>3378</v>
      </c>
      <c r="C20" s="160">
        <f t="shared" si="0"/>
        <v>1729800463218</v>
      </c>
      <c r="D20" s="159">
        <f t="shared" si="1"/>
        <v>41196</v>
      </c>
      <c r="E20" s="8" t="s">
        <v>730</v>
      </c>
      <c r="F20" s="10" t="s">
        <v>945</v>
      </c>
      <c r="G20" s="9" t="s">
        <v>847</v>
      </c>
      <c r="H20" s="33" t="s">
        <v>1068</v>
      </c>
      <c r="I20" s="15"/>
      <c r="J20" s="15"/>
      <c r="K20" s="15"/>
      <c r="L20" s="15"/>
      <c r="M20" s="15"/>
      <c r="N20" s="15"/>
      <c r="O20" s="15"/>
      <c r="P20" s="15"/>
      <c r="Q20" s="15"/>
      <c r="R20" s="132">
        <f>VLOOKUP(B20,เลขปชช!B$2:J$701,6,0)</f>
        <v>1729800463218</v>
      </c>
      <c r="S20" s="139">
        <f>VLOOKUP(B20,เลขปชช!B$2:J$701,7,0)</f>
        <v>41196</v>
      </c>
      <c r="T20" s="132" t="e">
        <f>VLOOKUP(B20,#REF!,4,0)</f>
        <v>#REF!</v>
      </c>
    </row>
    <row r="21" spans="1:20">
      <c r="A21" s="33">
        <v>16</v>
      </c>
      <c r="B21" s="7">
        <v>3383</v>
      </c>
      <c r="C21" s="160">
        <f t="shared" si="0"/>
        <v>1570501356588</v>
      </c>
      <c r="D21" s="159">
        <f t="shared" si="1"/>
        <v>41070</v>
      </c>
      <c r="E21" s="8" t="s">
        <v>730</v>
      </c>
      <c r="F21" s="10" t="s">
        <v>939</v>
      </c>
      <c r="G21" s="9" t="s">
        <v>841</v>
      </c>
      <c r="H21" s="33" t="s">
        <v>1070</v>
      </c>
      <c r="I21" s="15"/>
      <c r="J21" s="15"/>
      <c r="K21" s="15"/>
      <c r="L21" s="15"/>
      <c r="M21" s="15"/>
      <c r="N21" s="15"/>
      <c r="O21" s="15"/>
      <c r="P21" s="15"/>
      <c r="Q21" s="15"/>
      <c r="R21" s="132">
        <f>VLOOKUP(B21,เลขปชช!B$2:J$701,6,0)</f>
        <v>1570501356588</v>
      </c>
      <c r="S21" s="139">
        <f>VLOOKUP(B21,เลขปชช!B$2:J$701,7,0)</f>
        <v>41070</v>
      </c>
      <c r="T21" s="132" t="e">
        <f>VLOOKUP(B21,#REF!,4,0)</f>
        <v>#REF!</v>
      </c>
    </row>
    <row r="22" spans="1:20">
      <c r="A22" s="33">
        <v>17</v>
      </c>
      <c r="B22" s="7">
        <v>3386</v>
      </c>
      <c r="C22" s="160">
        <f t="shared" si="0"/>
        <v>1100202110963</v>
      </c>
      <c r="D22" s="159">
        <f t="shared" si="1"/>
        <v>41157</v>
      </c>
      <c r="E22" s="8" t="s">
        <v>730</v>
      </c>
      <c r="F22" s="10" t="s">
        <v>553</v>
      </c>
      <c r="G22" s="9" t="s">
        <v>848</v>
      </c>
      <c r="H22" s="33" t="s">
        <v>1075</v>
      </c>
      <c r="I22" s="15"/>
      <c r="J22" s="15"/>
      <c r="K22" s="15"/>
      <c r="L22" s="15"/>
      <c r="M22" s="15"/>
      <c r="N22" s="15"/>
      <c r="O22" s="15"/>
      <c r="P22" s="15"/>
      <c r="Q22" s="15"/>
      <c r="R22" s="132">
        <f>VLOOKUP(B22,เลขปชช!B$2:J$701,6,0)</f>
        <v>1100202110963</v>
      </c>
      <c r="S22" s="139">
        <f>VLOOKUP(B22,เลขปชช!B$2:J$701,7,0)</f>
        <v>41157</v>
      </c>
      <c r="T22" s="132" t="e">
        <f>VLOOKUP(B22,#REF!,4,0)</f>
        <v>#REF!</v>
      </c>
    </row>
    <row r="23" spans="1:20">
      <c r="A23" s="33">
        <v>18</v>
      </c>
      <c r="B23" s="7">
        <v>3498</v>
      </c>
      <c r="C23" s="160">
        <f t="shared" si="0"/>
        <v>1579901559221</v>
      </c>
      <c r="D23" s="159">
        <f t="shared" si="1"/>
        <v>41213</v>
      </c>
      <c r="E23" s="8" t="s">
        <v>730</v>
      </c>
      <c r="F23" s="10" t="s">
        <v>933</v>
      </c>
      <c r="G23" s="9" t="s">
        <v>835</v>
      </c>
      <c r="H23" s="33" t="s">
        <v>1072</v>
      </c>
      <c r="I23" s="15"/>
      <c r="J23" s="15"/>
      <c r="K23" s="15"/>
      <c r="L23" s="15"/>
      <c r="M23" s="15"/>
      <c r="N23" s="15"/>
      <c r="O23" s="15"/>
      <c r="P23" s="15"/>
      <c r="Q23" s="15"/>
      <c r="R23" s="132">
        <f>VLOOKUP(B23,เลขปชช!B$2:J$701,6,0)</f>
        <v>1579901559221</v>
      </c>
      <c r="S23" s="139">
        <f>VLOOKUP(B23,เลขปชช!B$2:J$701,7,0)</f>
        <v>41213</v>
      </c>
      <c r="T23" s="132" t="e">
        <f>VLOOKUP(B23,#REF!,4,0)</f>
        <v>#REF!</v>
      </c>
    </row>
    <row r="24" spans="1:20">
      <c r="A24" s="33">
        <v>19</v>
      </c>
      <c r="B24" s="7">
        <v>3499</v>
      </c>
      <c r="C24" s="160">
        <f t="shared" si="0"/>
        <v>1579901546366</v>
      </c>
      <c r="D24" s="159">
        <f t="shared" si="1"/>
        <v>41154</v>
      </c>
      <c r="E24" s="8" t="s">
        <v>730</v>
      </c>
      <c r="F24" s="10" t="s">
        <v>934</v>
      </c>
      <c r="G24" s="9" t="s">
        <v>2</v>
      </c>
      <c r="H24" s="33" t="s">
        <v>1075</v>
      </c>
      <c r="I24" s="15"/>
      <c r="J24" s="15"/>
      <c r="K24" s="15"/>
      <c r="L24" s="15"/>
      <c r="M24" s="15"/>
      <c r="N24" s="15"/>
      <c r="O24" s="15"/>
      <c r="P24" s="15"/>
      <c r="Q24" s="15"/>
      <c r="R24" s="132">
        <f>VLOOKUP(B24,เลขปชช!B$2:J$701,6,0)</f>
        <v>1579901546366</v>
      </c>
      <c r="S24" s="139">
        <f>VLOOKUP(B24,เลขปชช!B$2:J$701,7,0)</f>
        <v>41154</v>
      </c>
      <c r="T24" s="132" t="e">
        <f>VLOOKUP(B24,#REF!,4,0)</f>
        <v>#REF!</v>
      </c>
    </row>
    <row r="25" spans="1:20">
      <c r="A25" s="33">
        <v>20</v>
      </c>
      <c r="B25" s="7"/>
      <c r="C25" s="158"/>
      <c r="D25" s="158"/>
      <c r="E25" s="35"/>
      <c r="F25" s="10"/>
      <c r="G25" s="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32" t="e">
        <f>VLOOKUP(B25,เลขปชช!B$2:J$701,6,0)</f>
        <v>#N/A</v>
      </c>
      <c r="S25" s="139" t="e">
        <f>VLOOKUP(B25,เลขปชช!B$2:J$701,7,0)</f>
        <v>#N/A</v>
      </c>
      <c r="T25" s="132" t="e">
        <f>VLOOKUP(B25,#REF!,4,0)</f>
        <v>#REF!</v>
      </c>
    </row>
  </sheetData>
  <sortState ref="B6:R24">
    <sortCondition ref="E6:E24"/>
    <sortCondition ref="B6:B24"/>
    <sortCondition ref="F6:F24"/>
  </sortState>
  <mergeCells count="4">
    <mergeCell ref="A1:Q1"/>
    <mergeCell ref="A2:Q2"/>
    <mergeCell ref="A3:Q3"/>
    <mergeCell ref="E5:G5"/>
  </mergeCells>
  <pageMargins left="0.7" right="0.36" top="0.75" bottom="0.33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5" tint="0.39997558519241921"/>
  </sheetPr>
  <dimension ref="A1:V36"/>
  <sheetViews>
    <sheetView view="pageBreakPreview" zoomScale="115" zoomScaleSheetLayoutView="115" workbookViewId="0">
      <selection activeCell="K10" sqref="K10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39" customWidth="1"/>
    <col min="8" max="8" width="3.625" style="2" customWidth="1"/>
    <col min="9" max="19" width="3.625" style="4" customWidth="1"/>
    <col min="20" max="16384" width="9" style="4"/>
  </cols>
  <sheetData>
    <row r="1" spans="1:22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22">
      <c r="A2" s="183" t="s">
        <v>1639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3"/>
      <c r="U2" s="13"/>
      <c r="V2" s="13"/>
    </row>
    <row r="3" spans="1:22">
      <c r="A3" s="183" t="s">
        <v>1248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2"/>
    </row>
    <row r="4" spans="1:22" ht="12" customHeight="1"/>
    <row r="5" spans="1:22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/>
      <c r="G5" s="189"/>
      <c r="H5" s="1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2" s="18" customFormat="1" ht="24" customHeight="1">
      <c r="A6" s="1">
        <v>1</v>
      </c>
      <c r="B6" s="7">
        <v>3196</v>
      </c>
      <c r="C6" s="137">
        <v>1539901110576</v>
      </c>
      <c r="D6" s="151">
        <v>40683</v>
      </c>
      <c r="E6" s="35" t="s">
        <v>729</v>
      </c>
      <c r="F6" s="10" t="s">
        <v>887</v>
      </c>
      <c r="G6" s="27" t="s">
        <v>788</v>
      </c>
      <c r="H6" s="1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2" s="18" customFormat="1" ht="24" customHeight="1">
      <c r="A7" s="1">
        <v>2</v>
      </c>
      <c r="B7" s="7">
        <v>3197</v>
      </c>
      <c r="C7" s="137">
        <v>1570501352574</v>
      </c>
      <c r="D7" s="151">
        <v>40797</v>
      </c>
      <c r="E7" s="35" t="s">
        <v>729</v>
      </c>
      <c r="F7" s="10" t="s">
        <v>900</v>
      </c>
      <c r="G7" s="27" t="s">
        <v>802</v>
      </c>
      <c r="H7" s="1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22" s="18" customFormat="1">
      <c r="A8" s="1">
        <v>3</v>
      </c>
      <c r="B8" s="7">
        <v>3201</v>
      </c>
      <c r="C8" s="137">
        <v>1570501355298</v>
      </c>
      <c r="D8" s="151">
        <v>40974</v>
      </c>
      <c r="E8" s="35" t="s">
        <v>729</v>
      </c>
      <c r="F8" s="10" t="s">
        <v>903</v>
      </c>
      <c r="G8" s="27" t="s">
        <v>805</v>
      </c>
      <c r="H8" s="1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2">
      <c r="A9" s="1">
        <v>4</v>
      </c>
      <c r="B9" s="7">
        <v>3204</v>
      </c>
      <c r="C9" s="137">
        <v>1570501354771</v>
      </c>
      <c r="D9" s="151">
        <v>40924</v>
      </c>
      <c r="E9" s="8" t="s">
        <v>729</v>
      </c>
      <c r="F9" s="10" t="s">
        <v>904</v>
      </c>
      <c r="G9" s="28" t="s">
        <v>1617</v>
      </c>
      <c r="H9" s="1"/>
      <c r="I9" s="16"/>
      <c r="J9" s="16"/>
      <c r="K9" s="15"/>
      <c r="L9" s="15"/>
      <c r="M9" s="15"/>
      <c r="N9" s="15"/>
      <c r="O9" s="15"/>
      <c r="P9" s="15"/>
      <c r="Q9" s="15"/>
      <c r="R9" s="15"/>
      <c r="S9" s="15"/>
    </row>
    <row r="10" spans="1:22" s="18" customFormat="1">
      <c r="A10" s="1">
        <v>5</v>
      </c>
      <c r="B10" s="7">
        <v>3206</v>
      </c>
      <c r="C10" s="137">
        <v>1579901511317</v>
      </c>
      <c r="D10" s="151">
        <v>40947</v>
      </c>
      <c r="E10" s="35" t="s">
        <v>729</v>
      </c>
      <c r="F10" s="10" t="s">
        <v>905</v>
      </c>
      <c r="G10" s="27" t="s">
        <v>806</v>
      </c>
      <c r="H10" s="1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22">
      <c r="A11" s="1">
        <v>6</v>
      </c>
      <c r="B11" s="7">
        <v>3294</v>
      </c>
      <c r="C11" s="137">
        <v>1570501351411</v>
      </c>
      <c r="D11" s="151">
        <v>40710</v>
      </c>
      <c r="E11" s="8" t="s">
        <v>729</v>
      </c>
      <c r="F11" s="10" t="s">
        <v>411</v>
      </c>
      <c r="G11" s="28" t="s">
        <v>793</v>
      </c>
      <c r="H11" s="1"/>
      <c r="I11" s="16"/>
      <c r="J11" s="16"/>
      <c r="K11" s="15"/>
      <c r="L11" s="15"/>
      <c r="M11" s="15"/>
      <c r="N11" s="15"/>
      <c r="O11" s="15"/>
      <c r="P11" s="15"/>
      <c r="Q11" s="15"/>
      <c r="R11" s="15"/>
      <c r="S11" s="15"/>
    </row>
    <row r="12" spans="1:22" s="18" customFormat="1">
      <c r="A12" s="1">
        <v>7</v>
      </c>
      <c r="B12" s="7">
        <v>3371</v>
      </c>
      <c r="C12" s="137">
        <v>1579901508430</v>
      </c>
      <c r="D12" s="151">
        <v>40931</v>
      </c>
      <c r="E12" s="35" t="s">
        <v>729</v>
      </c>
      <c r="F12" s="10" t="s">
        <v>892</v>
      </c>
      <c r="G12" s="27" t="s">
        <v>794</v>
      </c>
      <c r="H12" s="1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2" s="18" customFormat="1">
      <c r="A13" s="1">
        <v>8</v>
      </c>
      <c r="B13" s="7">
        <v>3389</v>
      </c>
      <c r="C13" s="137">
        <v>1570501353392</v>
      </c>
      <c r="D13" s="151">
        <v>40839</v>
      </c>
      <c r="E13" s="35" t="s">
        <v>729</v>
      </c>
      <c r="F13" s="10" t="s">
        <v>445</v>
      </c>
      <c r="G13" s="27" t="s">
        <v>56</v>
      </c>
      <c r="H13" s="1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2">
      <c r="A14" s="1">
        <v>9</v>
      </c>
      <c r="B14" s="29">
        <v>3491</v>
      </c>
      <c r="C14" s="137">
        <v>1579901482864</v>
      </c>
      <c r="D14" s="151">
        <v>40784</v>
      </c>
      <c r="E14" s="8" t="s">
        <v>729</v>
      </c>
      <c r="F14" s="27" t="s">
        <v>916</v>
      </c>
      <c r="G14" s="28" t="s">
        <v>816</v>
      </c>
      <c r="H14" s="1"/>
      <c r="I14" s="16"/>
      <c r="J14" s="16"/>
      <c r="K14" s="15"/>
      <c r="L14" s="15"/>
      <c r="M14" s="15"/>
      <c r="N14" s="15"/>
      <c r="O14" s="15"/>
      <c r="P14" s="15"/>
      <c r="Q14" s="15"/>
      <c r="R14" s="15"/>
      <c r="S14" s="15"/>
    </row>
    <row r="15" spans="1:22">
      <c r="A15" s="1">
        <v>10</v>
      </c>
      <c r="B15" s="29">
        <v>3589</v>
      </c>
      <c r="C15" s="137">
        <v>1579901470378</v>
      </c>
      <c r="D15" s="151">
        <v>40715</v>
      </c>
      <c r="E15" s="8" t="s">
        <v>729</v>
      </c>
      <c r="F15" s="10" t="s">
        <v>1107</v>
      </c>
      <c r="G15" s="28" t="s">
        <v>1108</v>
      </c>
      <c r="H15" s="1"/>
      <c r="I15" s="16"/>
      <c r="J15" s="16"/>
      <c r="K15" s="15"/>
      <c r="L15" s="15"/>
      <c r="M15" s="15"/>
      <c r="N15" s="15"/>
      <c r="O15" s="15"/>
      <c r="P15" s="15"/>
      <c r="Q15" s="15"/>
      <c r="R15" s="15"/>
      <c r="S15" s="15"/>
    </row>
    <row r="16" spans="1:22">
      <c r="A16" s="1">
        <v>11</v>
      </c>
      <c r="B16" s="29">
        <v>3590</v>
      </c>
      <c r="C16" s="137">
        <v>1102004332384</v>
      </c>
      <c r="D16" s="151">
        <v>40933</v>
      </c>
      <c r="E16" s="8" t="s">
        <v>729</v>
      </c>
      <c r="F16" s="10" t="s">
        <v>1118</v>
      </c>
      <c r="G16" s="28" t="s">
        <v>257</v>
      </c>
      <c r="H16" s="1"/>
      <c r="I16" s="16"/>
      <c r="J16" s="16"/>
      <c r="K16" s="15"/>
      <c r="L16" s="15"/>
      <c r="M16" s="15"/>
      <c r="N16" s="15"/>
      <c r="O16" s="15"/>
      <c r="P16" s="15"/>
      <c r="Q16" s="15"/>
      <c r="R16" s="15"/>
      <c r="S16" s="15"/>
    </row>
    <row r="17" spans="1:19">
      <c r="A17" s="1">
        <v>12</v>
      </c>
      <c r="B17" s="29">
        <v>3591</v>
      </c>
      <c r="C17" s="137">
        <v>1570501352019</v>
      </c>
      <c r="D17" s="151">
        <v>40747</v>
      </c>
      <c r="E17" s="8" t="s">
        <v>729</v>
      </c>
      <c r="F17" s="10" t="s">
        <v>1099</v>
      </c>
      <c r="G17" s="28" t="s">
        <v>347</v>
      </c>
      <c r="H17" s="1"/>
      <c r="I17" s="16"/>
      <c r="J17" s="16"/>
      <c r="K17" s="15"/>
      <c r="L17" s="15"/>
      <c r="M17" s="15"/>
      <c r="N17" s="15"/>
      <c r="O17" s="15"/>
      <c r="P17" s="15"/>
      <c r="Q17" s="15"/>
      <c r="R17" s="15"/>
      <c r="S17" s="15"/>
    </row>
    <row r="18" spans="1:19">
      <c r="A18" s="1">
        <v>13</v>
      </c>
      <c r="B18" s="29">
        <v>3592</v>
      </c>
      <c r="C18" s="137">
        <v>1579901501630</v>
      </c>
      <c r="D18" s="151">
        <v>40893</v>
      </c>
      <c r="E18" s="35" t="s">
        <v>729</v>
      </c>
      <c r="F18" s="10" t="s">
        <v>1112</v>
      </c>
      <c r="G18" s="27" t="s">
        <v>1113</v>
      </c>
      <c r="H18" s="1"/>
      <c r="I18" s="16"/>
      <c r="J18" s="16"/>
      <c r="K18" s="15"/>
      <c r="L18" s="15"/>
      <c r="M18" s="15"/>
      <c r="N18" s="15"/>
      <c r="O18" s="15"/>
      <c r="P18" s="15"/>
      <c r="Q18" s="15"/>
      <c r="R18" s="15"/>
      <c r="S18" s="15"/>
    </row>
    <row r="19" spans="1:19">
      <c r="A19" s="1">
        <v>14</v>
      </c>
      <c r="B19" s="29">
        <v>3593</v>
      </c>
      <c r="C19" s="137">
        <v>1579901498485</v>
      </c>
      <c r="D19" s="151">
        <v>40877</v>
      </c>
      <c r="E19" s="35" t="s">
        <v>729</v>
      </c>
      <c r="F19" s="10" t="s">
        <v>1063</v>
      </c>
      <c r="G19" s="27" t="s">
        <v>1117</v>
      </c>
      <c r="H19" s="1"/>
      <c r="I19" s="16"/>
      <c r="J19" s="16"/>
      <c r="K19" s="15"/>
      <c r="L19" s="15"/>
      <c r="M19" s="15"/>
      <c r="N19" s="15"/>
      <c r="O19" s="15"/>
      <c r="P19" s="15"/>
      <c r="Q19" s="15"/>
      <c r="R19" s="15"/>
      <c r="S19" s="15"/>
    </row>
    <row r="20" spans="1:19">
      <c r="A20" s="1">
        <v>15</v>
      </c>
      <c r="B20" s="29">
        <v>3208</v>
      </c>
      <c r="C20" s="137">
        <v>1500101156026</v>
      </c>
      <c r="D20" s="150">
        <v>239009</v>
      </c>
      <c r="E20" s="35" t="s">
        <v>730</v>
      </c>
      <c r="F20" s="10" t="s">
        <v>1592</v>
      </c>
      <c r="G20" s="27" t="s">
        <v>1593</v>
      </c>
      <c r="H20" s="1"/>
      <c r="I20" s="16"/>
      <c r="J20" s="16"/>
      <c r="K20" s="15"/>
      <c r="L20" s="15"/>
      <c r="M20" s="15"/>
      <c r="N20" s="15"/>
      <c r="O20" s="15"/>
      <c r="P20" s="15"/>
      <c r="Q20" s="15"/>
      <c r="R20" s="15"/>
      <c r="S20" s="15"/>
    </row>
    <row r="21" spans="1:19">
      <c r="A21" s="1">
        <v>16</v>
      </c>
      <c r="B21" s="7">
        <v>3211</v>
      </c>
      <c r="C21" s="137">
        <v>1570501351322</v>
      </c>
      <c r="D21" s="151">
        <v>40685</v>
      </c>
      <c r="E21" s="35" t="s">
        <v>730</v>
      </c>
      <c r="F21" s="10" t="s">
        <v>893</v>
      </c>
      <c r="G21" s="27" t="s">
        <v>796</v>
      </c>
      <c r="H21" s="1"/>
      <c r="I21" s="16"/>
      <c r="J21" s="16"/>
      <c r="K21" s="15"/>
      <c r="L21" s="15"/>
      <c r="M21" s="15"/>
      <c r="N21" s="15"/>
      <c r="O21" s="15"/>
      <c r="P21" s="15"/>
      <c r="Q21" s="15"/>
      <c r="R21" s="15"/>
      <c r="S21" s="15"/>
    </row>
    <row r="22" spans="1:19">
      <c r="A22" s="1">
        <v>17</v>
      </c>
      <c r="B22" s="7">
        <v>3213</v>
      </c>
      <c r="C22" s="137">
        <v>1570501352035</v>
      </c>
      <c r="D22" s="151">
        <v>40753</v>
      </c>
      <c r="E22" s="35" t="s">
        <v>730</v>
      </c>
      <c r="F22" s="10" t="s">
        <v>894</v>
      </c>
      <c r="G22" s="27" t="s">
        <v>797</v>
      </c>
      <c r="H22" s="1"/>
      <c r="I22" s="16"/>
      <c r="J22" s="16"/>
      <c r="K22" s="15"/>
      <c r="L22" s="15"/>
      <c r="M22" s="15"/>
      <c r="N22" s="15"/>
      <c r="O22" s="15"/>
      <c r="P22" s="15"/>
      <c r="Q22" s="15"/>
      <c r="R22" s="15"/>
      <c r="S22" s="15"/>
    </row>
    <row r="23" spans="1:19" s="18" customFormat="1">
      <c r="A23" s="1">
        <v>18</v>
      </c>
      <c r="B23" s="7">
        <v>3216</v>
      </c>
      <c r="C23" s="137">
        <v>1570501353635</v>
      </c>
      <c r="D23" s="151">
        <v>40857</v>
      </c>
      <c r="E23" s="35" t="s">
        <v>730</v>
      </c>
      <c r="F23" s="10" t="s">
        <v>910</v>
      </c>
      <c r="G23" s="27" t="s">
        <v>10</v>
      </c>
      <c r="H23" s="1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s="18" customFormat="1">
      <c r="A24" s="1">
        <v>19</v>
      </c>
      <c r="B24" s="7">
        <v>3297</v>
      </c>
      <c r="C24" s="137">
        <v>1570501354071</v>
      </c>
      <c r="D24" s="151">
        <v>40884</v>
      </c>
      <c r="E24" s="35" t="s">
        <v>730</v>
      </c>
      <c r="F24" s="10" t="s">
        <v>897</v>
      </c>
      <c r="G24" s="27" t="s">
        <v>800</v>
      </c>
      <c r="H24" s="1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s="18" customFormat="1">
      <c r="A25" s="1">
        <v>20</v>
      </c>
      <c r="B25" s="7">
        <v>3299</v>
      </c>
      <c r="C25" s="137">
        <v>7103500009545</v>
      </c>
      <c r="D25" s="151">
        <v>40529</v>
      </c>
      <c r="E25" s="35" t="s">
        <v>730</v>
      </c>
      <c r="F25" s="10" t="s">
        <v>898</v>
      </c>
      <c r="G25" s="27" t="s">
        <v>801</v>
      </c>
      <c r="H25" s="1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s="18" customFormat="1">
      <c r="A26" s="1">
        <v>21</v>
      </c>
      <c r="B26" s="7">
        <v>3366</v>
      </c>
      <c r="C26" s="137">
        <v>1579901504795</v>
      </c>
      <c r="D26" s="151">
        <v>40912</v>
      </c>
      <c r="E26" s="35" t="s">
        <v>730</v>
      </c>
      <c r="F26" s="10" t="s">
        <v>914</v>
      </c>
      <c r="G26" s="27" t="s">
        <v>814</v>
      </c>
      <c r="H26" s="1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s="18" customFormat="1">
      <c r="A27" s="1">
        <v>22</v>
      </c>
      <c r="B27" s="7">
        <v>3394</v>
      </c>
      <c r="C27" s="137">
        <v>1570501354640</v>
      </c>
      <c r="D27" s="151">
        <v>40921</v>
      </c>
      <c r="E27" s="8" t="s">
        <v>730</v>
      </c>
      <c r="F27" s="10" t="s">
        <v>915</v>
      </c>
      <c r="G27" s="28" t="s">
        <v>815</v>
      </c>
      <c r="H27" s="1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s="18" customFormat="1">
      <c r="A28" s="1">
        <v>23</v>
      </c>
      <c r="B28" s="7">
        <v>3490</v>
      </c>
      <c r="C28" s="137">
        <v>1579901512909</v>
      </c>
      <c r="D28" s="151">
        <v>40958</v>
      </c>
      <c r="E28" s="8" t="s">
        <v>730</v>
      </c>
      <c r="F28" s="10" t="s">
        <v>908</v>
      </c>
      <c r="G28" s="28" t="s">
        <v>810</v>
      </c>
      <c r="H28" s="1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>
      <c r="A29" s="1">
        <v>24</v>
      </c>
      <c r="B29" s="7">
        <v>3492</v>
      </c>
      <c r="C29" s="137">
        <v>1579901502741</v>
      </c>
      <c r="D29" s="151">
        <v>40901</v>
      </c>
      <c r="E29" s="8" t="s">
        <v>730</v>
      </c>
      <c r="F29" s="10" t="s">
        <v>917</v>
      </c>
      <c r="G29" s="28" t="s">
        <v>817</v>
      </c>
      <c r="H29" s="1"/>
      <c r="I29" s="16"/>
      <c r="J29" s="16"/>
      <c r="K29" s="15"/>
      <c r="L29" s="15"/>
      <c r="M29" s="15"/>
      <c r="N29" s="15"/>
      <c r="O29" s="15"/>
      <c r="P29" s="15"/>
      <c r="Q29" s="15"/>
      <c r="R29" s="15"/>
      <c r="S29" s="15"/>
    </row>
    <row r="30" spans="1:19">
      <c r="A30" s="1">
        <v>25</v>
      </c>
      <c r="B30" s="7">
        <v>3596</v>
      </c>
      <c r="C30" s="137">
        <v>1579901497594</v>
      </c>
      <c r="D30" s="151">
        <v>40872</v>
      </c>
      <c r="E30" s="8" t="s">
        <v>730</v>
      </c>
      <c r="F30" s="10" t="s">
        <v>1279</v>
      </c>
      <c r="G30" s="28" t="s">
        <v>1121</v>
      </c>
      <c r="H30" s="1"/>
      <c r="I30" s="16"/>
      <c r="J30" s="16"/>
      <c r="K30" s="15"/>
      <c r="L30" s="15"/>
      <c r="M30" s="15"/>
      <c r="N30" s="15"/>
      <c r="O30" s="15"/>
      <c r="P30" s="15"/>
      <c r="Q30" s="15"/>
      <c r="R30" s="15"/>
      <c r="S30" s="15"/>
    </row>
    <row r="31" spans="1:19" s="18" customFormat="1">
      <c r="A31" s="1">
        <v>26</v>
      </c>
      <c r="B31" s="7">
        <v>3597</v>
      </c>
      <c r="C31" s="137">
        <v>1576900001347</v>
      </c>
      <c r="D31" s="151">
        <v>40724</v>
      </c>
      <c r="E31" s="35" t="s">
        <v>730</v>
      </c>
      <c r="F31" s="10" t="s">
        <v>1115</v>
      </c>
      <c r="G31" s="27" t="s">
        <v>1116</v>
      </c>
      <c r="H31" s="1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s="18" customFormat="1">
      <c r="A32" s="1">
        <v>27</v>
      </c>
      <c r="B32" s="7">
        <v>3598</v>
      </c>
      <c r="C32" s="137">
        <v>1229901400038</v>
      </c>
      <c r="D32" s="151">
        <v>40841</v>
      </c>
      <c r="E32" s="35" t="s">
        <v>730</v>
      </c>
      <c r="F32" s="10" t="s">
        <v>1090</v>
      </c>
      <c r="G32" s="27" t="s">
        <v>1091</v>
      </c>
      <c r="H32" s="1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>
      <c r="A33" s="1">
        <v>28</v>
      </c>
      <c r="B33" s="7">
        <v>3599</v>
      </c>
      <c r="C33" s="137">
        <v>1570501351918</v>
      </c>
      <c r="D33" s="151">
        <v>40745</v>
      </c>
      <c r="E33" s="8" t="s">
        <v>730</v>
      </c>
      <c r="F33" s="10" t="s">
        <v>1087</v>
      </c>
      <c r="G33" s="28" t="s">
        <v>1088</v>
      </c>
      <c r="H33" s="1"/>
      <c r="I33" s="16"/>
      <c r="J33" s="16"/>
      <c r="K33" s="15"/>
      <c r="L33" s="15"/>
      <c r="M33" s="15"/>
      <c r="N33" s="15"/>
      <c r="O33" s="15"/>
      <c r="P33" s="15"/>
      <c r="Q33" s="15"/>
      <c r="R33" s="15"/>
      <c r="S33" s="15"/>
    </row>
    <row r="34" spans="1:19">
      <c r="A34" s="1">
        <v>29</v>
      </c>
      <c r="B34" s="7">
        <v>3600</v>
      </c>
      <c r="C34" s="137">
        <v>1739902574493</v>
      </c>
      <c r="D34" s="151">
        <v>40943</v>
      </c>
      <c r="E34" s="8" t="s">
        <v>730</v>
      </c>
      <c r="F34" s="10" t="s">
        <v>1103</v>
      </c>
      <c r="G34" s="28" t="s">
        <v>1104</v>
      </c>
      <c r="H34" s="1"/>
      <c r="I34" s="16"/>
      <c r="J34" s="16"/>
      <c r="K34" s="15"/>
      <c r="L34" s="15"/>
      <c r="M34" s="15"/>
      <c r="N34" s="15"/>
      <c r="O34" s="15"/>
      <c r="P34" s="15"/>
      <c r="Q34" s="15"/>
      <c r="R34" s="15"/>
      <c r="S34" s="15"/>
    </row>
    <row r="35" spans="1:19">
      <c r="A35" s="1">
        <v>30</v>
      </c>
      <c r="B35" s="7">
        <v>3601</v>
      </c>
      <c r="C35" s="137">
        <v>1509966904941</v>
      </c>
      <c r="D35" s="151">
        <v>41020</v>
      </c>
      <c r="E35" s="8" t="s">
        <v>730</v>
      </c>
      <c r="F35" s="10" t="s">
        <v>1095</v>
      </c>
      <c r="G35" s="28" t="s">
        <v>1096</v>
      </c>
      <c r="H35" s="1"/>
      <c r="I35" s="16"/>
      <c r="J35" s="16"/>
      <c r="K35" s="15"/>
      <c r="L35" s="15"/>
      <c r="M35" s="15"/>
      <c r="N35" s="15"/>
      <c r="O35" s="15"/>
      <c r="P35" s="15"/>
      <c r="Q35" s="15"/>
      <c r="R35" s="15"/>
      <c r="S35" s="15"/>
    </row>
    <row r="36" spans="1:19">
      <c r="A36" s="1">
        <v>31</v>
      </c>
      <c r="B36" s="7">
        <v>3602</v>
      </c>
      <c r="C36" s="137">
        <v>1570501351772</v>
      </c>
      <c r="D36" s="151">
        <v>40737</v>
      </c>
      <c r="E36" s="35" t="s">
        <v>730</v>
      </c>
      <c r="F36" s="10" t="s">
        <v>1060</v>
      </c>
      <c r="G36" s="28" t="s">
        <v>1062</v>
      </c>
      <c r="H36" s="1"/>
      <c r="I36" s="16"/>
      <c r="J36" s="16"/>
      <c r="K36" s="15"/>
      <c r="L36" s="15"/>
      <c r="M36" s="15"/>
      <c r="N36" s="15"/>
      <c r="O36" s="15"/>
      <c r="P36" s="15"/>
      <c r="Q36" s="15"/>
      <c r="R36" s="15"/>
      <c r="S36" s="15"/>
    </row>
  </sheetData>
  <sortState ref="B6:J38">
    <sortCondition ref="E6:E38"/>
    <sortCondition ref="B6:B38"/>
    <sortCondition ref="F6:F38"/>
  </sortState>
  <mergeCells count="4">
    <mergeCell ref="A1:S1"/>
    <mergeCell ref="A2:S2"/>
    <mergeCell ref="A3:S3"/>
    <mergeCell ref="E5:G5"/>
  </mergeCells>
  <pageMargins left="0.70866141732283472" right="0.27559055118110237" top="0.47244094488188981" bottom="0.31496062992125984" header="0.31496062992125984" footer="0.31496062992125984"/>
  <pageSetup paperSize="9" scale="90" orientation="portrait" r:id="rId1"/>
  <headerFooter>
    <oddFooter>&amp;R&amp;D</oddFooter>
  </headerFooter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5" tint="0.39997558519241921"/>
  </sheetPr>
  <dimension ref="A1:Z35"/>
  <sheetViews>
    <sheetView view="pageBreakPreview" topLeftCell="A10" zoomScaleNormal="115" zoomScaleSheetLayoutView="100" workbookViewId="0">
      <selection activeCell="J23" sqref="J23"/>
    </sheetView>
  </sheetViews>
  <sheetFormatPr defaultRowHeight="24"/>
  <cols>
    <col min="1" max="1" width="5.125" style="36" bestFit="1" customWidth="1"/>
    <col min="2" max="2" width="9" style="36"/>
    <col min="3" max="4" width="16.5" style="36" hidden="1" customWidth="1"/>
    <col min="5" max="5" width="6.625" style="36" bestFit="1" customWidth="1"/>
    <col min="6" max="6" width="13.625" style="38" customWidth="1"/>
    <col min="7" max="7" width="13.625" style="39" customWidth="1"/>
    <col min="8" max="18" width="3.625" style="36" customWidth="1"/>
    <col min="19" max="16384" width="9" style="36"/>
  </cols>
  <sheetData>
    <row r="1" spans="1:26">
      <c r="A1" s="190" t="s">
        <v>1000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26" s="4" customFormat="1">
      <c r="A2" s="183" t="s">
        <v>1640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3"/>
      <c r="T2" s="13"/>
      <c r="U2" s="13"/>
      <c r="V2" s="13"/>
      <c r="W2" s="13"/>
      <c r="X2" s="13"/>
      <c r="Y2" s="13"/>
      <c r="Z2" s="13"/>
    </row>
    <row r="3" spans="1:26">
      <c r="A3" s="190" t="str">
        <f>"ครูที่ปรึกษา   "&amp;สถิติ!P8</f>
        <v>ครูที่ปรึกษา   นางสาวประกายแก้ว   แก้วอินต๊ะ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37"/>
      <c r="T3" s="37"/>
      <c r="U3" s="37"/>
      <c r="V3" s="37"/>
    </row>
    <row r="4" spans="1:26" ht="12" customHeight="1"/>
    <row r="5" spans="1:26" s="42" customFormat="1" ht="34.5">
      <c r="A5" s="40" t="s">
        <v>735</v>
      </c>
      <c r="B5" s="41" t="s">
        <v>732</v>
      </c>
      <c r="C5" s="136"/>
      <c r="D5" s="136"/>
      <c r="E5" s="191" t="s">
        <v>736</v>
      </c>
      <c r="F5" s="192"/>
      <c r="G5" s="193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6">
      <c r="A6" s="43">
        <v>1</v>
      </c>
      <c r="B6" s="135">
        <v>3198</v>
      </c>
      <c r="C6" s="137">
        <f>VLOOKUP(B6,เลขปชช!B$2:J$701,6,0)</f>
        <v>1570501352710</v>
      </c>
      <c r="D6" s="151">
        <f>VLOOKUP(B6,เลขปชช!B$2:J$701,7,0)</f>
        <v>40804</v>
      </c>
      <c r="E6" s="30" t="s">
        <v>729</v>
      </c>
      <c r="F6" s="27" t="s">
        <v>901</v>
      </c>
      <c r="G6" s="28" t="s">
        <v>1575</v>
      </c>
      <c r="H6" s="43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26">
      <c r="A7" s="43">
        <v>2</v>
      </c>
      <c r="B7" s="135">
        <v>3200</v>
      </c>
      <c r="C7" s="137">
        <f>VLOOKUP(B7,เลขปชช!B$2:J$701,6,0)</f>
        <v>1779900479582</v>
      </c>
      <c r="D7" s="151">
        <f>VLOOKUP(B7,เลขปชช!B$2:J$701,7,0)</f>
        <v>41007</v>
      </c>
      <c r="E7" s="30" t="s">
        <v>729</v>
      </c>
      <c r="F7" s="27" t="s">
        <v>902</v>
      </c>
      <c r="G7" s="28" t="s">
        <v>1576</v>
      </c>
      <c r="H7" s="43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26">
      <c r="A8" s="43">
        <v>3</v>
      </c>
      <c r="B8" s="135">
        <v>3203</v>
      </c>
      <c r="C8" s="137">
        <f>VLOOKUP(B8,เลขปชช!B$2:J$701,6,0)</f>
        <v>1429900766312</v>
      </c>
      <c r="D8" s="151">
        <f>VLOOKUP(B8,เลขปชช!B$2:J$701,7,0)</f>
        <v>40732</v>
      </c>
      <c r="E8" s="30" t="s">
        <v>729</v>
      </c>
      <c r="F8" s="27" t="s">
        <v>889</v>
      </c>
      <c r="G8" s="28" t="s">
        <v>1577</v>
      </c>
      <c r="H8" s="43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6">
      <c r="A9" s="43">
        <v>4</v>
      </c>
      <c r="B9" s="135">
        <v>3205</v>
      </c>
      <c r="C9" s="137">
        <f>VLOOKUP(B9,เลขปชช!B$2:J$701,6,0)</f>
        <v>1570501352060</v>
      </c>
      <c r="D9" s="151">
        <f>VLOOKUP(B9,เลขปชช!B$2:J$701,7,0)</f>
        <v>40753</v>
      </c>
      <c r="E9" s="30" t="s">
        <v>729</v>
      </c>
      <c r="F9" s="27" t="s">
        <v>890</v>
      </c>
      <c r="G9" s="28" t="s">
        <v>1578</v>
      </c>
      <c r="H9" s="43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26">
      <c r="A10" s="43">
        <v>5</v>
      </c>
      <c r="B10" s="44">
        <v>3207</v>
      </c>
      <c r="C10" s="137">
        <f>VLOOKUP(B10,เลขปชช!B$2:J$701,6,0)</f>
        <v>1579901467181</v>
      </c>
      <c r="D10" s="151">
        <f>VLOOKUP(B10,เลขปชช!B$2:J$701,7,0)</f>
        <v>40698</v>
      </c>
      <c r="E10" s="30" t="s">
        <v>729</v>
      </c>
      <c r="F10" s="38" t="s">
        <v>891</v>
      </c>
      <c r="G10" s="38" t="s">
        <v>1574</v>
      </c>
      <c r="H10" s="43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26">
      <c r="A11" s="43">
        <v>6</v>
      </c>
      <c r="B11" s="135">
        <v>3396</v>
      </c>
      <c r="C11" s="137">
        <f>VLOOKUP(B11,เลขปชช!B$2:J$701,6,0)</f>
        <v>1570501351811</v>
      </c>
      <c r="D11" s="151">
        <f>VLOOKUP(B11,เลขปชช!B$2:J$701,7,0)</f>
        <v>40742</v>
      </c>
      <c r="E11" s="30" t="s">
        <v>729</v>
      </c>
      <c r="F11" s="27" t="s">
        <v>906</v>
      </c>
      <c r="G11" s="28" t="s">
        <v>318</v>
      </c>
      <c r="H11" s="43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26">
      <c r="A12" s="43">
        <v>7</v>
      </c>
      <c r="B12" s="135">
        <v>3399</v>
      </c>
      <c r="C12" s="137">
        <f>VLOOKUP(B12,เลขปชช!B$2:J$701,6,0)</f>
        <v>1909803661396</v>
      </c>
      <c r="D12" s="151">
        <f>VLOOKUP(B12,เลขปชช!B$2:J$701,7,0)</f>
        <v>40693</v>
      </c>
      <c r="E12" s="30" t="s">
        <v>729</v>
      </c>
      <c r="F12" s="27" t="s">
        <v>728</v>
      </c>
      <c r="G12" s="28" t="s">
        <v>1582</v>
      </c>
      <c r="H12" s="43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26">
      <c r="A13" s="43">
        <v>8</v>
      </c>
      <c r="B13" s="135">
        <v>3603</v>
      </c>
      <c r="C13" s="137">
        <f>VLOOKUP(B13,เลขปชช!B$2:J$701,6,0)</f>
        <v>1579901481701</v>
      </c>
      <c r="D13" s="151">
        <f>VLOOKUP(B13,เลขปชช!B$2:J$701,7,0)</f>
        <v>40788</v>
      </c>
      <c r="E13" s="30" t="s">
        <v>729</v>
      </c>
      <c r="F13" s="27" t="s">
        <v>1089</v>
      </c>
      <c r="G13" s="28" t="s">
        <v>37</v>
      </c>
      <c r="H13" s="43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26">
      <c r="A14" s="43">
        <v>9</v>
      </c>
      <c r="B14" s="135">
        <v>3604</v>
      </c>
      <c r="C14" s="137">
        <f>VLOOKUP(B14,เลขปชช!B$2:J$701,6,0)</f>
        <v>1570501355727</v>
      </c>
      <c r="D14" s="151">
        <f>VLOOKUP(B14,เลขปชช!B$2:J$701,7,0)</f>
        <v>41006</v>
      </c>
      <c r="E14" s="30" t="s">
        <v>729</v>
      </c>
      <c r="F14" s="27" t="s">
        <v>1109</v>
      </c>
      <c r="G14" s="28" t="s">
        <v>1110</v>
      </c>
      <c r="H14" s="43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26">
      <c r="A15" s="43">
        <v>10</v>
      </c>
      <c r="B15" s="135">
        <v>3605</v>
      </c>
      <c r="C15" s="137">
        <f>VLOOKUP(B15,เลขปชช!B$2:J$701,6,0)</f>
        <v>1570501351543</v>
      </c>
      <c r="D15" s="151">
        <f>VLOOKUP(B15,เลขปชช!B$2:J$701,7,0)</f>
        <v>40723</v>
      </c>
      <c r="E15" s="30" t="s">
        <v>729</v>
      </c>
      <c r="F15" s="27" t="s">
        <v>1105</v>
      </c>
      <c r="G15" s="28" t="s">
        <v>1106</v>
      </c>
      <c r="H15" s="43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26">
      <c r="A16" s="43">
        <v>11</v>
      </c>
      <c r="B16" s="135">
        <v>3606</v>
      </c>
      <c r="C16" s="137">
        <f>VLOOKUP(B16,เลขปชช!B$2:J$701,6,0)</f>
        <v>1567700030301</v>
      </c>
      <c r="D16" s="151">
        <f>VLOOKUP(B16,เลขปชช!B$2:J$701,7,0)</f>
        <v>40757</v>
      </c>
      <c r="E16" s="30" t="s">
        <v>729</v>
      </c>
      <c r="F16" s="27" t="s">
        <v>1093</v>
      </c>
      <c r="G16" s="28" t="s">
        <v>1094</v>
      </c>
      <c r="H16" s="43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>
      <c r="A17" s="43">
        <v>12</v>
      </c>
      <c r="B17" s="135">
        <v>3607</v>
      </c>
      <c r="C17" s="137">
        <f>VLOOKUP(B17,เลขปชช!B$2:J$701,6,0)</f>
        <v>1570501357029</v>
      </c>
      <c r="D17" s="151">
        <f>VLOOKUP(B17,เลขปชช!B$2:J$701,7,0)</f>
        <v>41036</v>
      </c>
      <c r="E17" s="30" t="s">
        <v>729</v>
      </c>
      <c r="F17" s="27" t="s">
        <v>1100</v>
      </c>
      <c r="G17" s="27" t="s">
        <v>1101</v>
      </c>
      <c r="H17" s="43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>
      <c r="A18" s="43">
        <v>13</v>
      </c>
      <c r="B18" s="135">
        <v>3608</v>
      </c>
      <c r="C18" s="137">
        <f>VLOOKUP(B18,เลขปชช!B$2:J$701,6,0)</f>
        <v>1570501351659</v>
      </c>
      <c r="D18" s="151">
        <f>VLOOKUP(B18,เลขปชช!B$2:J$701,7,0)</f>
        <v>40726</v>
      </c>
      <c r="E18" s="30" t="s">
        <v>729</v>
      </c>
      <c r="F18" s="27" t="s">
        <v>1270</v>
      </c>
      <c r="G18" s="27" t="s">
        <v>1368</v>
      </c>
      <c r="H18" s="43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>
      <c r="A19" s="43">
        <v>14</v>
      </c>
      <c r="B19" s="135">
        <v>3209</v>
      </c>
      <c r="C19" s="137">
        <f>VLOOKUP(B19,เลขปชช!B$2:J$701,6,0)</f>
        <v>1570501352370</v>
      </c>
      <c r="D19" s="151">
        <f>VLOOKUP(B19,เลขปชช!B$2:J$701,7,0)</f>
        <v>40782</v>
      </c>
      <c r="E19" s="30" t="s">
        <v>730</v>
      </c>
      <c r="F19" s="27" t="s">
        <v>395</v>
      </c>
      <c r="G19" s="27" t="s">
        <v>876</v>
      </c>
      <c r="H19" s="43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>
      <c r="A20" s="43">
        <v>15</v>
      </c>
      <c r="B20" s="135">
        <v>3214</v>
      </c>
      <c r="C20" s="137">
        <f>VLOOKUP(B20,เลขปชช!B$2:J$701,6,0)</f>
        <v>1749400140489</v>
      </c>
      <c r="D20" s="151">
        <f>VLOOKUP(B20,เลขปชช!B$2:J$701,7,0)</f>
        <v>40892</v>
      </c>
      <c r="E20" s="30" t="s">
        <v>730</v>
      </c>
      <c r="F20" s="27" t="s">
        <v>909</v>
      </c>
      <c r="G20" s="27" t="s">
        <v>1594</v>
      </c>
      <c r="H20" s="43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43">
        <v>16</v>
      </c>
      <c r="B21" s="135">
        <v>3219</v>
      </c>
      <c r="C21" s="137">
        <f>VLOOKUP(B21,เลขปชช!B$2:J$701,6,0)</f>
        <v>1579901520448</v>
      </c>
      <c r="D21" s="151">
        <f>VLOOKUP(B21,เลขปชช!B$2:J$701,7,0)</f>
        <v>41002</v>
      </c>
      <c r="E21" s="30"/>
      <c r="F21" s="27" t="s">
        <v>911</v>
      </c>
      <c r="G21" s="27" t="s">
        <v>774</v>
      </c>
      <c r="H21" s="43"/>
      <c r="I21" s="40"/>
      <c r="J21" s="40"/>
      <c r="K21" s="40"/>
      <c r="L21" s="40"/>
      <c r="M21" s="40"/>
      <c r="N21" s="40"/>
      <c r="O21" s="40"/>
      <c r="P21" s="191" t="s">
        <v>1622</v>
      </c>
      <c r="Q21" s="192"/>
      <c r="R21" s="193"/>
    </row>
    <row r="22" spans="1:18">
      <c r="A22" s="43">
        <v>17</v>
      </c>
      <c r="B22" s="135">
        <v>3221</v>
      </c>
      <c r="C22" s="137">
        <f>VLOOKUP(B22,เลขปชช!B$2:J$701,6,0)</f>
        <v>1570501352281</v>
      </c>
      <c r="D22" s="151">
        <f>VLOOKUP(B22,เลขปชช!B$2:J$701,7,0)</f>
        <v>40773</v>
      </c>
      <c r="E22" s="30" t="s">
        <v>730</v>
      </c>
      <c r="F22" s="27" t="s">
        <v>895</v>
      </c>
      <c r="G22" s="27" t="s">
        <v>1062</v>
      </c>
      <c r="H22" s="43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>
      <c r="A23" s="43">
        <v>18</v>
      </c>
      <c r="B23" s="135">
        <v>3222</v>
      </c>
      <c r="C23" s="137">
        <f>VLOOKUP(B23,เลขปชช!B$2:J$701,6,0)</f>
        <v>1509966894784</v>
      </c>
      <c r="D23" s="151">
        <f>VLOOKUP(B23,เลขปชช!B$2:J$701,7,0)</f>
        <v>40964</v>
      </c>
      <c r="E23" s="30" t="s">
        <v>730</v>
      </c>
      <c r="F23" s="27" t="s">
        <v>913</v>
      </c>
      <c r="G23" s="27" t="s">
        <v>1579</v>
      </c>
      <c r="H23" s="43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>
      <c r="A24" s="43">
        <v>19</v>
      </c>
      <c r="B24" s="135">
        <v>3296</v>
      </c>
      <c r="C24" s="137">
        <f>VLOOKUP(B24,เลขปชช!B$2:J$701,6,0)</f>
        <v>1570501355743</v>
      </c>
      <c r="D24" s="151">
        <f>VLOOKUP(B24,เลขปชช!B$2:J$701,7,0)</f>
        <v>41007</v>
      </c>
      <c r="E24" s="30" t="s">
        <v>730</v>
      </c>
      <c r="F24" s="27" t="s">
        <v>896</v>
      </c>
      <c r="G24" s="27" t="s">
        <v>1580</v>
      </c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>
      <c r="A25" s="43">
        <v>20</v>
      </c>
      <c r="B25" s="135">
        <v>3391</v>
      </c>
      <c r="C25" s="137">
        <f>VLOOKUP(B25,เลขปชช!B$2:J$701,6,0)</f>
        <v>1570501350954</v>
      </c>
      <c r="D25" s="151">
        <f>VLOOKUP(B25,เลขปชช!B$2:J$701,7,0)</f>
        <v>40682</v>
      </c>
      <c r="E25" s="30" t="s">
        <v>730</v>
      </c>
      <c r="F25" s="27" t="s">
        <v>1269</v>
      </c>
      <c r="G25" s="27" t="s">
        <v>188</v>
      </c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>
      <c r="A26" s="43">
        <v>21</v>
      </c>
      <c r="B26" s="135">
        <v>3397</v>
      </c>
      <c r="C26" s="137">
        <f>VLOOKUP(B26,เลขปชช!B$2:J$701,6,0)</f>
        <v>1570501351951</v>
      </c>
      <c r="D26" s="151">
        <f>VLOOKUP(B26,เลขปชช!B$2:J$701,7,0)</f>
        <v>40749</v>
      </c>
      <c r="E26" s="30" t="s">
        <v>730</v>
      </c>
      <c r="F26" s="27" t="s">
        <v>907</v>
      </c>
      <c r="G26" s="28" t="s">
        <v>1581</v>
      </c>
      <c r="H26" s="43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43">
        <v>22</v>
      </c>
      <c r="B27" s="135">
        <v>3489</v>
      </c>
      <c r="C27" s="137">
        <f>VLOOKUP(B27,เลขปชช!B$2:J$701,6,0)</f>
        <v>1429900799580</v>
      </c>
      <c r="D27" s="151">
        <f>VLOOKUP(B27,เลขปชช!B$2:J$701,7,0)</f>
        <v>41010</v>
      </c>
      <c r="E27" s="30" t="s">
        <v>730</v>
      </c>
      <c r="F27" s="27" t="s">
        <v>899</v>
      </c>
      <c r="G27" s="28" t="s">
        <v>33</v>
      </c>
      <c r="H27" s="43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43">
        <v>23</v>
      </c>
      <c r="B28" s="135">
        <v>3493</v>
      </c>
      <c r="C28" s="137">
        <f>VLOOKUP(B28,เลขปชช!B$2:J$701,6,0)</f>
        <v>1159900583211</v>
      </c>
      <c r="D28" s="151">
        <f>VLOOKUP(B28,เลขปชช!B$2:J$701,7,0)</f>
        <v>40800</v>
      </c>
      <c r="E28" s="30" t="s">
        <v>730</v>
      </c>
      <c r="F28" s="27" t="s">
        <v>918</v>
      </c>
      <c r="G28" s="28" t="s">
        <v>818</v>
      </c>
      <c r="H28" s="43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43">
        <v>24</v>
      </c>
      <c r="B29" s="135">
        <v>3494</v>
      </c>
      <c r="C29" s="137">
        <f>VLOOKUP(B29,เลขปชช!B$2:J$701,6,0)</f>
        <v>1579901517013</v>
      </c>
      <c r="D29" s="151">
        <f>VLOOKUP(B29,เลขปชช!B$2:J$701,7,0)</f>
        <v>40983</v>
      </c>
      <c r="E29" s="30" t="s">
        <v>730</v>
      </c>
      <c r="F29" s="27" t="s">
        <v>919</v>
      </c>
      <c r="G29" s="27" t="s">
        <v>1531</v>
      </c>
      <c r="H29" s="43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>
      <c r="A30" s="43">
        <v>25</v>
      </c>
      <c r="B30" s="135">
        <v>3609</v>
      </c>
      <c r="C30" s="137">
        <f>VLOOKUP(B30,เลขปชช!B$2:J$701,6,0)</f>
        <v>1570501355689</v>
      </c>
      <c r="D30" s="151">
        <f>VLOOKUP(B30,เลขปชช!B$2:J$701,7,0)</f>
        <v>41000</v>
      </c>
      <c r="E30" s="30" t="s">
        <v>730</v>
      </c>
      <c r="F30" s="27" t="s">
        <v>1119</v>
      </c>
      <c r="G30" s="28" t="s">
        <v>1120</v>
      </c>
      <c r="H30" s="43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43">
        <v>26</v>
      </c>
      <c r="B31" s="135">
        <v>3610</v>
      </c>
      <c r="C31" s="137">
        <f>VLOOKUP(B31,เลขปชช!B$2:J$701,6,0)</f>
        <v>1579901510710</v>
      </c>
      <c r="D31" s="151">
        <f>VLOOKUP(B31,เลขปชช!B$2:J$701,7,0)</f>
        <v>40946</v>
      </c>
      <c r="E31" s="30" t="s">
        <v>730</v>
      </c>
      <c r="F31" s="27" t="s">
        <v>1097</v>
      </c>
      <c r="G31" s="28" t="s">
        <v>1098</v>
      </c>
      <c r="H31" s="43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43">
        <v>27</v>
      </c>
      <c r="B32" s="135">
        <v>3611</v>
      </c>
      <c r="C32" s="137">
        <f>VLOOKUP(B32,เลขปชช!B$2:J$701,6,0)</f>
        <v>1510101614261</v>
      </c>
      <c r="D32" s="151">
        <f>VLOOKUP(B32,เลขปชช!B$2:J$701,7,0)</f>
        <v>40704</v>
      </c>
      <c r="E32" s="30" t="s">
        <v>730</v>
      </c>
      <c r="F32" s="27" t="s">
        <v>1085</v>
      </c>
      <c r="G32" s="28" t="s">
        <v>1086</v>
      </c>
      <c r="H32" s="43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>
      <c r="A33" s="43">
        <v>28</v>
      </c>
      <c r="B33" s="135">
        <v>3612</v>
      </c>
      <c r="C33" s="137">
        <f>VLOOKUP(B33,เลขปชช!B$2:J$701,6,0)</f>
        <v>1209000632117</v>
      </c>
      <c r="D33" s="151">
        <f>VLOOKUP(B33,เลขปชช!B$2:J$701,7,0)</f>
        <v>40891</v>
      </c>
      <c r="E33" s="30" t="s">
        <v>730</v>
      </c>
      <c r="F33" s="27" t="s">
        <v>1111</v>
      </c>
      <c r="G33" s="28" t="s">
        <v>264</v>
      </c>
      <c r="H33" s="43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>
      <c r="A34" s="43">
        <v>29</v>
      </c>
      <c r="B34" s="135">
        <v>3614</v>
      </c>
      <c r="C34" s="137">
        <f>VLOOKUP(B34,เลขปชช!B$2:J$701,6,0)</f>
        <v>1570501354470</v>
      </c>
      <c r="D34" s="151">
        <f>VLOOKUP(B34,เลขปชช!B$2:J$701,7,0)</f>
        <v>40909</v>
      </c>
      <c r="E34" s="30" t="s">
        <v>730</v>
      </c>
      <c r="F34" s="27" t="s">
        <v>1268</v>
      </c>
      <c r="G34" s="28" t="s">
        <v>1092</v>
      </c>
      <c r="H34" s="43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3">
        <v>30</v>
      </c>
      <c r="B35" s="135">
        <v>3615</v>
      </c>
      <c r="C35" s="137">
        <f>VLOOKUP(B35,เลขปชช!B$2:J$701,6,0)</f>
        <v>1209000637208</v>
      </c>
      <c r="D35" s="151">
        <f>VLOOKUP(B35,เลขปชช!B$2:J$701,7,0)</f>
        <v>40913</v>
      </c>
      <c r="E35" s="30" t="s">
        <v>730</v>
      </c>
      <c r="F35" s="27" t="s">
        <v>1064</v>
      </c>
      <c r="G35" s="28" t="s">
        <v>1114</v>
      </c>
      <c r="H35" s="43"/>
      <c r="I35" s="40"/>
      <c r="J35" s="40"/>
      <c r="K35" s="40"/>
      <c r="L35" s="40"/>
      <c r="M35" s="40"/>
      <c r="N35" s="40"/>
      <c r="O35" s="40"/>
      <c r="P35" s="40"/>
      <c r="Q35" s="40"/>
      <c r="R35" s="40"/>
    </row>
  </sheetData>
  <sortState ref="B6:G36">
    <sortCondition ref="E6:E36"/>
    <sortCondition ref="B6:B36"/>
  </sortState>
  <mergeCells count="5">
    <mergeCell ref="A1:R1"/>
    <mergeCell ref="A2:R2"/>
    <mergeCell ref="A3:R3"/>
    <mergeCell ref="E5:G5"/>
    <mergeCell ref="P21:R21"/>
  </mergeCells>
  <pageMargins left="0.98425196850393704" right="0.39370078740157483" top="0.74803149606299213" bottom="0.35433070866141736" header="0.31496062992125984" footer="0.31496062992125984"/>
  <pageSetup paperSize="9" scale="90" orientation="portrait" r:id="rId1"/>
  <headerFooter>
    <oddFooter>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5" tint="0.39997558519241921"/>
  </sheetPr>
  <dimension ref="A1:Y37"/>
  <sheetViews>
    <sheetView view="pageBreakPreview" zoomScale="130" zoomScaleSheetLayoutView="130" workbookViewId="0">
      <selection activeCell="G9" sqref="G9"/>
    </sheetView>
  </sheetViews>
  <sheetFormatPr defaultRowHeight="2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0" width="3.625" style="4" customWidth="1"/>
    <col min="21" max="16384" width="9" style="4"/>
  </cols>
  <sheetData>
    <row r="1" spans="1:25">
      <c r="A1" s="183" t="s">
        <v>1000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5">
      <c r="A2" s="183" t="s">
        <v>1641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3"/>
      <c r="V2" s="13"/>
      <c r="W2" s="13"/>
      <c r="X2" s="13"/>
      <c r="Y2" s="13"/>
    </row>
    <row r="3" spans="1:25">
      <c r="A3" s="183" t="str">
        <f>"ครูที่ปรึกษา  "&amp;สถิติ!P9</f>
        <v>ครูที่ปรึกษา  นางสาวณัฏฐ์ณิชา   ชัยนนถี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"/>
      <c r="V3" s="14"/>
      <c r="W3" s="14"/>
      <c r="X3" s="14"/>
      <c r="Y3" s="14"/>
    </row>
    <row r="4" spans="1:25" ht="12" customHeight="1"/>
    <row r="5" spans="1:25" s="18" customFormat="1" ht="34.5">
      <c r="A5" s="16" t="s">
        <v>735</v>
      </c>
      <c r="B5" s="17" t="s">
        <v>732</v>
      </c>
      <c r="C5" s="134"/>
      <c r="D5" s="134"/>
      <c r="E5" s="187" t="s">
        <v>736</v>
      </c>
      <c r="F5" s="188"/>
      <c r="G5" s="18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5">
      <c r="A6" s="3">
        <v>1</v>
      </c>
      <c r="B6" s="7">
        <v>3116</v>
      </c>
      <c r="C6" s="137">
        <f>VLOOKUP(B6,เลขปชช!B$2:J$701,6,0)</f>
        <v>1570501348381</v>
      </c>
      <c r="D6" s="151">
        <f>VLOOKUP(B6,เลขปชช!B$2:J$701,7,0)</f>
        <v>40475</v>
      </c>
      <c r="E6" s="8" t="s">
        <v>729</v>
      </c>
      <c r="F6" s="10" t="s">
        <v>372</v>
      </c>
      <c r="G6" s="9" t="s">
        <v>9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5">
      <c r="A7" s="3">
        <v>2</v>
      </c>
      <c r="B7" s="7">
        <v>3117</v>
      </c>
      <c r="C7" s="137">
        <f>VLOOKUP(B7,เลขปชช!B$2:J$701,6,0)</f>
        <v>1579901406769</v>
      </c>
      <c r="D7" s="151">
        <f>VLOOKUP(B7,เลขปชช!B$2:J$701,7,0)</f>
        <v>40328</v>
      </c>
      <c r="E7" s="8" t="s">
        <v>729</v>
      </c>
      <c r="F7" s="10" t="s">
        <v>380</v>
      </c>
      <c r="G7" s="9" t="s">
        <v>10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5">
      <c r="A8" s="33">
        <v>3</v>
      </c>
      <c r="B8" s="7">
        <v>3121</v>
      </c>
      <c r="C8" s="137">
        <f>VLOOKUP(B8,เลขปชช!B$2:J$701,6,0)</f>
        <v>1579901408494</v>
      </c>
      <c r="D8" s="151">
        <f>VLOOKUP(B8,เลขปชช!B$2:J$701,7,0)</f>
        <v>40340</v>
      </c>
      <c r="E8" s="8" t="s">
        <v>729</v>
      </c>
      <c r="F8" s="10" t="s">
        <v>381</v>
      </c>
      <c r="G8" s="9" t="s">
        <v>11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5">
      <c r="A9" s="33">
        <v>4</v>
      </c>
      <c r="B9" s="7">
        <v>3123</v>
      </c>
      <c r="C9" s="137">
        <f>VLOOKUP(B9,เลขปชช!B$2:J$701,6,0)</f>
        <v>5571500095121</v>
      </c>
      <c r="D9" s="151">
        <f>VLOOKUP(B9,เลขปชช!B$2:J$701,7,0)</f>
        <v>40561</v>
      </c>
      <c r="E9" s="8" t="s">
        <v>729</v>
      </c>
      <c r="F9" s="10" t="s">
        <v>382</v>
      </c>
      <c r="G9" s="9" t="s">
        <v>12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5">
      <c r="A10" s="33">
        <v>5</v>
      </c>
      <c r="B10" s="7">
        <v>3149</v>
      </c>
      <c r="C10" s="137">
        <f>VLOOKUP(B10,เลขปชช!B$2:J$701,6,0)</f>
        <v>1570501349875</v>
      </c>
      <c r="D10" s="151">
        <f>VLOOKUP(B10,เลขปชช!B$2:J$701,7,0)</f>
        <v>40579</v>
      </c>
      <c r="E10" s="8" t="s">
        <v>729</v>
      </c>
      <c r="F10" s="10" t="s">
        <v>396</v>
      </c>
      <c r="G10" s="9" t="s">
        <v>26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5">
      <c r="A11" s="33">
        <v>6</v>
      </c>
      <c r="B11" s="7">
        <v>3182</v>
      </c>
      <c r="C11" s="137">
        <f>VLOOKUP(B11,เลขปชช!B$2:J$701,6,0)</f>
        <v>1840701118581</v>
      </c>
      <c r="D11" s="151">
        <f>VLOOKUP(B11,เลขปชช!B$2:J$701,7,0)</f>
        <v>39968</v>
      </c>
      <c r="E11" s="8" t="s">
        <v>729</v>
      </c>
      <c r="F11" s="10" t="s">
        <v>369</v>
      </c>
      <c r="G11" s="9" t="s">
        <v>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5">
      <c r="A12" s="33">
        <v>7</v>
      </c>
      <c r="B12" s="7">
        <v>3248</v>
      </c>
      <c r="C12" s="137">
        <f>VLOOKUP(B12,เลขปชช!B$2:J$701,6,0)</f>
        <v>1570501348682</v>
      </c>
      <c r="D12" s="151">
        <f>VLOOKUP(B12,เลขปชช!B$2:J$701,7,0)</f>
        <v>40494</v>
      </c>
      <c r="E12" s="8" t="s">
        <v>729</v>
      </c>
      <c r="F12" s="10" t="s">
        <v>383</v>
      </c>
      <c r="G12" s="9" t="s">
        <v>13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5">
      <c r="A13" s="33">
        <v>8</v>
      </c>
      <c r="B13" s="7">
        <v>3250</v>
      </c>
      <c r="C13" s="137">
        <f>VLOOKUP(B13,เลขปชช!B$2:J$701,6,0)</f>
        <v>570500000048</v>
      </c>
      <c r="D13" s="151">
        <f>VLOOKUP(B13,เลขปชช!B$2:J$701,7,0)</f>
        <v>40534</v>
      </c>
      <c r="E13" s="8" t="s">
        <v>729</v>
      </c>
      <c r="F13" s="10" t="s">
        <v>384</v>
      </c>
      <c r="G13" s="9" t="s">
        <v>14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5">
      <c r="A14" s="33">
        <v>9</v>
      </c>
      <c r="B14" s="7">
        <v>3251</v>
      </c>
      <c r="C14" s="137">
        <f>VLOOKUP(B14,เลขปชช!B$2:J$701,6,0)</f>
        <v>1839902166025</v>
      </c>
      <c r="D14" s="151">
        <f>VLOOKUP(B14,เลขปชช!B$2:J$701,7,0)</f>
        <v>40541</v>
      </c>
      <c r="E14" s="8" t="s">
        <v>729</v>
      </c>
      <c r="F14" s="10" t="s">
        <v>385</v>
      </c>
      <c r="G14" s="9" t="s">
        <v>15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5">
      <c r="A15" s="33">
        <v>10</v>
      </c>
      <c r="B15" s="7">
        <v>3252</v>
      </c>
      <c r="C15" s="137">
        <f>VLOOKUP(B15,เลขปชช!B$2:J$701,6,0)</f>
        <v>1101100303984</v>
      </c>
      <c r="D15" s="151">
        <f>VLOOKUP(B15,เลขปชช!B$2:J$701,7,0)</f>
        <v>40675</v>
      </c>
      <c r="E15" s="8" t="s">
        <v>729</v>
      </c>
      <c r="F15" s="10" t="s">
        <v>386</v>
      </c>
      <c r="G15" s="9" t="s">
        <v>16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5">
      <c r="A16" s="33">
        <v>11</v>
      </c>
      <c r="B16" s="7">
        <v>3303</v>
      </c>
      <c r="C16" s="137">
        <f>VLOOKUP(B16,เลขปชช!B$2:J$701,6,0)</f>
        <v>1579901431119</v>
      </c>
      <c r="D16" s="151">
        <f>VLOOKUP(B16,เลขปชช!B$2:J$701,7,0)</f>
        <v>40474</v>
      </c>
      <c r="E16" s="8" t="s">
        <v>729</v>
      </c>
      <c r="F16" s="10" t="s">
        <v>387</v>
      </c>
      <c r="G16" s="9" t="s">
        <v>17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>
      <c r="A17" s="33">
        <v>12</v>
      </c>
      <c r="B17" s="7">
        <v>3467</v>
      </c>
      <c r="C17" s="137">
        <f>VLOOKUP(B17,เลขปชช!B$2:J$701,6,0)</f>
        <v>1579901436854</v>
      </c>
      <c r="D17" s="151">
        <f>VLOOKUP(B17,เลขปชช!B$2:J$701,7,0)</f>
        <v>40507</v>
      </c>
      <c r="E17" s="8" t="s">
        <v>729</v>
      </c>
      <c r="F17" s="10" t="s">
        <v>370</v>
      </c>
      <c r="G17" s="9" t="s">
        <v>1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>
      <c r="A18" s="33">
        <v>13</v>
      </c>
      <c r="B18" s="7">
        <v>3468</v>
      </c>
      <c r="C18" s="137">
        <f>VLOOKUP(B18,เลขปชช!B$2:J$701,6,0)</f>
        <v>1579901434924</v>
      </c>
      <c r="D18" s="151">
        <f>VLOOKUP(B18,เลขปชช!B$2:J$701,7,0)</f>
        <v>40498</v>
      </c>
      <c r="E18" s="8" t="s">
        <v>729</v>
      </c>
      <c r="F18" s="10" t="s">
        <v>371</v>
      </c>
      <c r="G18" s="9" t="s">
        <v>2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>
      <c r="A19" s="33">
        <v>14</v>
      </c>
      <c r="B19" s="7">
        <v>3469</v>
      </c>
      <c r="C19" s="137">
        <f>VLOOKUP(B19,เลขปชช!B$2:J$701,6,0)</f>
        <v>1579901443010</v>
      </c>
      <c r="D19" s="151">
        <f>VLOOKUP(B19,เลขปชช!B$2:J$701,7,0)</f>
        <v>40544</v>
      </c>
      <c r="E19" s="8" t="s">
        <v>729</v>
      </c>
      <c r="F19" s="10" t="s">
        <v>372</v>
      </c>
      <c r="G19" s="9" t="s">
        <v>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>
      <c r="A20" s="33">
        <v>15</v>
      </c>
      <c r="B20" s="7">
        <v>3127</v>
      </c>
      <c r="C20" s="137">
        <f>VLOOKUP(B20,เลขปชช!B$2:J$701,6,0)</f>
        <v>1579901455701</v>
      </c>
      <c r="D20" s="151">
        <f>VLOOKUP(B20,เลขปชช!B$2:J$701,7,0)</f>
        <v>40623</v>
      </c>
      <c r="E20" s="8" t="s">
        <v>730</v>
      </c>
      <c r="F20" s="10" t="s">
        <v>390</v>
      </c>
      <c r="G20" s="9" t="s">
        <v>20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>
      <c r="A21" s="33">
        <v>16</v>
      </c>
      <c r="B21" s="7">
        <v>3129</v>
      </c>
      <c r="C21" s="137">
        <f>VLOOKUP(B21,เลขปชช!B$2:J$701,6,0)</f>
        <v>1570501348186</v>
      </c>
      <c r="D21" s="151">
        <f>VLOOKUP(B21,เลขปชช!B$2:J$701,7,0)</f>
        <v>40467</v>
      </c>
      <c r="E21" s="34" t="s">
        <v>730</v>
      </c>
      <c r="F21" s="10" t="s">
        <v>392</v>
      </c>
      <c r="G21" s="9" t="s">
        <v>22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>
      <c r="A22" s="33">
        <v>17</v>
      </c>
      <c r="B22" s="7">
        <v>3134</v>
      </c>
      <c r="C22" s="137">
        <f>VLOOKUP(B22,เลขปชช!B$2:J$701,6,0)</f>
        <v>1579901460399</v>
      </c>
      <c r="D22" s="151">
        <f>VLOOKUP(B22,เลขปชช!B$2:J$701,7,0)</f>
        <v>40647</v>
      </c>
      <c r="E22" s="8" t="s">
        <v>730</v>
      </c>
      <c r="F22" s="10" t="s">
        <v>394</v>
      </c>
      <c r="G22" s="9" t="s">
        <v>24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>
      <c r="A23" s="33">
        <v>18</v>
      </c>
      <c r="B23" s="7">
        <v>3136</v>
      </c>
      <c r="C23" s="137">
        <f>VLOOKUP(B23,เลขปชช!B$2:J$701,6,0)</f>
        <v>1509966785772</v>
      </c>
      <c r="D23" s="151">
        <f>VLOOKUP(B23,เลขปชช!B$2:J$701,7,0)</f>
        <v>40358</v>
      </c>
      <c r="E23" s="8" t="s">
        <v>730</v>
      </c>
      <c r="F23" s="10" t="s">
        <v>388</v>
      </c>
      <c r="G23" s="9" t="s">
        <v>18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>
      <c r="A24" s="33">
        <v>19</v>
      </c>
      <c r="B24" s="7">
        <v>3152</v>
      </c>
      <c r="C24" s="137">
        <f>VLOOKUP(B24,เลขปชช!B$2:J$701,6,0)</f>
        <v>1907500052928</v>
      </c>
      <c r="D24" s="151">
        <f>VLOOKUP(B24,เลขปชช!B$2:J$701,7,0)</f>
        <v>40414</v>
      </c>
      <c r="E24" s="8" t="s">
        <v>730</v>
      </c>
      <c r="F24" s="10" t="s">
        <v>389</v>
      </c>
      <c r="G24" s="9" t="s">
        <v>19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>
      <c r="A25" s="33">
        <v>20</v>
      </c>
      <c r="B25" s="7">
        <v>3153</v>
      </c>
      <c r="C25" s="137">
        <f>VLOOKUP(B25,เลขปชช!B$2:J$701,6,0)</f>
        <v>1309903814106</v>
      </c>
      <c r="D25" s="151">
        <f>VLOOKUP(B25,เลขปชช!B$2:J$701,7,0)</f>
        <v>40423</v>
      </c>
      <c r="E25" s="8" t="s">
        <v>730</v>
      </c>
      <c r="F25" s="10" t="s">
        <v>391</v>
      </c>
      <c r="G25" s="9" t="s">
        <v>21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>
      <c r="A26" s="33">
        <v>21</v>
      </c>
      <c r="B26" s="7">
        <v>3155</v>
      </c>
      <c r="C26" s="137">
        <f>VLOOKUP(B26,เลขปชช!B$2:J$701,6,0)</f>
        <v>1570501346370</v>
      </c>
      <c r="D26" s="151">
        <f>VLOOKUP(B26,เลขปชช!B$2:J$701,7,0)</f>
        <v>40345</v>
      </c>
      <c r="E26" s="8" t="s">
        <v>730</v>
      </c>
      <c r="F26" s="10" t="s">
        <v>393</v>
      </c>
      <c r="G26" s="9" t="s">
        <v>23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>
      <c r="A27" s="33">
        <v>22</v>
      </c>
      <c r="B27" s="7">
        <v>3300</v>
      </c>
      <c r="C27" s="137">
        <f>VLOOKUP(B27,เลขปชช!B$2:J$701,6,0)</f>
        <v>1579901404928</v>
      </c>
      <c r="D27" s="151">
        <f>VLOOKUP(B27,เลขปชช!B$2:J$701,7,0)</f>
        <v>40316</v>
      </c>
      <c r="E27" s="8" t="s">
        <v>730</v>
      </c>
      <c r="F27" s="10" t="s">
        <v>395</v>
      </c>
      <c r="G27" s="9" t="s">
        <v>25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>
      <c r="A28" s="33">
        <v>23</v>
      </c>
      <c r="B28" s="7">
        <v>3393</v>
      </c>
      <c r="C28" s="137">
        <f>VLOOKUP(B28,เลขปชช!B$2:J$701,6,0)</f>
        <v>1579901424244</v>
      </c>
      <c r="D28" s="151">
        <f>VLOOKUP(B28,เลขปชช!B$2:J$701,7,0)</f>
        <v>40436</v>
      </c>
      <c r="E28" s="8" t="s">
        <v>730</v>
      </c>
      <c r="F28" s="10" t="s">
        <v>397</v>
      </c>
      <c r="G28" s="9" t="s">
        <v>27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>
      <c r="A29" s="33">
        <v>24</v>
      </c>
      <c r="B29" s="7">
        <v>3470</v>
      </c>
      <c r="C29" s="137">
        <f>VLOOKUP(B29,เลขปชช!B$2:J$701,6,0)</f>
        <v>1579901446485</v>
      </c>
      <c r="D29" s="151">
        <f>VLOOKUP(B29,เลขปชช!B$2:J$701,7,0)</f>
        <v>40564</v>
      </c>
      <c r="E29" s="8" t="s">
        <v>730</v>
      </c>
      <c r="F29" s="10" t="s">
        <v>373</v>
      </c>
      <c r="G29" s="9" t="s">
        <v>4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>
      <c r="A30" s="33">
        <v>25</v>
      </c>
      <c r="B30" s="7">
        <v>3471</v>
      </c>
      <c r="C30" s="137">
        <f>VLOOKUP(B30,เลขปชช!B$2:J$701,6,0)</f>
        <v>1570501349255</v>
      </c>
      <c r="D30" s="151">
        <f>VLOOKUP(B30,เลขปชช!B$2:J$701,7,0)</f>
        <v>40553</v>
      </c>
      <c r="E30" s="8" t="s">
        <v>730</v>
      </c>
      <c r="F30" s="10" t="s">
        <v>374</v>
      </c>
      <c r="G30" s="9" t="s">
        <v>5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>
      <c r="A31" s="33">
        <v>26</v>
      </c>
      <c r="B31" s="7">
        <v>3472</v>
      </c>
      <c r="C31" s="137">
        <f>VLOOKUP(B31,เลขปชช!B$2:J$701,6,0)</f>
        <v>1570501346612</v>
      </c>
      <c r="D31" s="151">
        <f>VLOOKUP(B31,เลขปชช!B$2:J$701,7,0)</f>
        <v>40363</v>
      </c>
      <c r="E31" s="8" t="s">
        <v>730</v>
      </c>
      <c r="F31" s="10" t="s">
        <v>375</v>
      </c>
      <c r="G31" s="9" t="s">
        <v>1607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>
      <c r="A32" s="33">
        <v>27</v>
      </c>
      <c r="B32" s="7">
        <v>3474</v>
      </c>
      <c r="C32" s="137">
        <f>VLOOKUP(B32,เลขปชช!B$2:J$701,6,0)</f>
        <v>1579901426956</v>
      </c>
      <c r="D32" s="151">
        <f>VLOOKUP(B32,เลขปชช!B$2:J$701,7,0)</f>
        <v>40451</v>
      </c>
      <c r="E32" s="34" t="s">
        <v>730</v>
      </c>
      <c r="F32" s="10" t="s">
        <v>376</v>
      </c>
      <c r="G32" s="9" t="s">
        <v>1054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>
      <c r="A33" s="33">
        <v>28</v>
      </c>
      <c r="B33" s="7">
        <v>3475</v>
      </c>
      <c r="C33" s="137">
        <f>VLOOKUP(B33,เลขปชช!B$2:J$701,6,0)</f>
        <v>1570501348402</v>
      </c>
      <c r="D33" s="151">
        <f>VLOOKUP(B33,เลขปชช!B$2:J$701,7,0)</f>
        <v>40483</v>
      </c>
      <c r="E33" s="8" t="s">
        <v>730</v>
      </c>
      <c r="F33" s="10" t="s">
        <v>377</v>
      </c>
      <c r="G33" s="9" t="s">
        <v>6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>
      <c r="A34" s="33">
        <v>29</v>
      </c>
      <c r="B34" s="7">
        <v>3476</v>
      </c>
      <c r="C34" s="137">
        <f>VLOOKUP(B34,เลขปชช!B$2:J$701,6,0)</f>
        <v>1570501346299</v>
      </c>
      <c r="D34" s="151">
        <f>VLOOKUP(B34,เลขปชช!B$2:J$701,7,0)</f>
        <v>40333</v>
      </c>
      <c r="E34" s="8" t="s">
        <v>730</v>
      </c>
      <c r="F34" s="10" t="s">
        <v>378</v>
      </c>
      <c r="G34" s="9" t="s">
        <v>7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>
      <c r="A35" s="33">
        <v>30</v>
      </c>
      <c r="B35" s="7">
        <v>3477</v>
      </c>
      <c r="C35" s="137">
        <f>VLOOKUP(B35,เลขปชช!B$2:J$701,6,0)</f>
        <v>1570501350601</v>
      </c>
      <c r="D35" s="151">
        <f>VLOOKUP(B35,เลขปชช!B$2:J$701,7,0)</f>
        <v>40649</v>
      </c>
      <c r="E35" s="8" t="s">
        <v>730</v>
      </c>
      <c r="F35" s="10" t="s">
        <v>379</v>
      </c>
      <c r="G35" s="9" t="s">
        <v>8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>
      <c r="A36" s="33">
        <v>31</v>
      </c>
      <c r="B36" s="7">
        <v>3555</v>
      </c>
      <c r="C36" s="137">
        <f>VLOOKUP(B36,เลขปชช!B$2:J$701,6,0)</f>
        <v>1579901432948</v>
      </c>
      <c r="D36" s="151">
        <f>VLOOKUP(B36,เลขปชช!B$2:J$701,7,0)</f>
        <v>40485</v>
      </c>
      <c r="E36" s="8" t="s">
        <v>730</v>
      </c>
      <c r="F36" s="10" t="s">
        <v>1023</v>
      </c>
      <c r="G36" s="9" t="s">
        <v>1024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>
      <c r="A37" s="33">
        <v>32</v>
      </c>
      <c r="B37" s="7">
        <v>3587</v>
      </c>
      <c r="C37" s="137">
        <f>VLOOKUP(B37,เลขปชช!B$2:J$701,6,0)</f>
        <v>1570501347961</v>
      </c>
      <c r="D37" s="151">
        <f>VLOOKUP(B37,เลขปชช!B$2:J$701,7,0)</f>
        <v>36805</v>
      </c>
      <c r="E37" s="35" t="s">
        <v>730</v>
      </c>
      <c r="F37" s="10" t="s">
        <v>635</v>
      </c>
      <c r="G37" s="9" t="s">
        <v>873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</sheetData>
  <sortState ref="B2:G33">
    <sortCondition ref="E2:E33"/>
    <sortCondition ref="B2:B33"/>
  </sortState>
  <mergeCells count="4">
    <mergeCell ref="A1:T1"/>
    <mergeCell ref="A2:T2"/>
    <mergeCell ref="A3:T3"/>
    <mergeCell ref="E5:G5"/>
  </mergeCells>
  <pageMargins left="0.82677165354330717" right="0.31496062992125984" top="0.43307086614173229" bottom="0.19685039370078741" header="0.31496062992125984" footer="0.11811023622047245"/>
  <pageSetup paperSize="9" scale="88" orientation="portrait" r:id="rId1"/>
  <headerFooter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27</vt:i4>
      </vt:variant>
    </vt:vector>
  </HeadingPairs>
  <TitlesOfParts>
    <vt:vector size="55" baseType="lpstr">
      <vt:lpstr>อ1.1</vt:lpstr>
      <vt:lpstr>อ1.2</vt:lpstr>
      <vt:lpstr>อ2.1</vt:lpstr>
      <vt:lpstr>อ2.2</vt:lpstr>
      <vt:lpstr>อ3.1</vt:lpstr>
      <vt:lpstr>อ3.2</vt:lpstr>
      <vt:lpstr>ป1.1</vt:lpstr>
      <vt:lpstr>ป1.2</vt:lpstr>
      <vt:lpstr>ป2.1</vt:lpstr>
      <vt:lpstr>ป2.2</vt:lpstr>
      <vt:lpstr>ป3.1</vt:lpstr>
      <vt:lpstr>ป3.2</vt:lpstr>
      <vt:lpstr>ป4.1</vt:lpstr>
      <vt:lpstr>ป4.2</vt:lpstr>
      <vt:lpstr>ป5.1</vt:lpstr>
      <vt:lpstr>ป5.2</vt:lpstr>
      <vt:lpstr>ป6.1</vt:lpstr>
      <vt:lpstr>ป6.2</vt:lpstr>
      <vt:lpstr>ม1.1</vt:lpstr>
      <vt:lpstr>ม1.2</vt:lpstr>
      <vt:lpstr>ม2.1</vt:lpstr>
      <vt:lpstr>ม2.2</vt:lpstr>
      <vt:lpstr>ม3.1</vt:lpstr>
      <vt:lpstr>ม3.2</vt:lpstr>
      <vt:lpstr>สถิติ</vt:lpstr>
      <vt:lpstr>สถิติ (2)</vt:lpstr>
      <vt:lpstr>เข้าออก</vt:lpstr>
      <vt:lpstr>ปก</vt:lpstr>
      <vt:lpstr>pอนุบาล!Print_Area</vt:lpstr>
      <vt:lpstr>ป1.1!Print_Area</vt:lpstr>
      <vt:lpstr>ป1.2!Print_Area</vt:lpstr>
      <vt:lpstr>ป2.1!Print_Area</vt:lpstr>
      <vt:lpstr>ป2.2!Print_Area</vt:lpstr>
      <vt:lpstr>ป3.1!Print_Area</vt:lpstr>
      <vt:lpstr>ป3.2!Print_Area</vt:lpstr>
      <vt:lpstr>ป4.1!Print_Area</vt:lpstr>
      <vt:lpstr>ป4.2!Print_Area</vt:lpstr>
      <vt:lpstr>ป5.1!Print_Area</vt:lpstr>
      <vt:lpstr>ป5.2!Print_Area</vt:lpstr>
      <vt:lpstr>ป6.1!Print_Area</vt:lpstr>
      <vt:lpstr>ป6.2!Print_Area</vt:lpstr>
      <vt:lpstr>ปก!Print_Area</vt:lpstr>
      <vt:lpstr>ม1.1!Print_Area</vt:lpstr>
      <vt:lpstr>ม1.2!Print_Area</vt:lpstr>
      <vt:lpstr>ม2.1!Print_Area</vt:lpstr>
      <vt:lpstr>ม2.2!Print_Area</vt:lpstr>
      <vt:lpstr>ม3.1!Print_Area</vt:lpstr>
      <vt:lpstr>ม3.2!Print_Area</vt:lpstr>
      <vt:lpstr>สถิติ!Print_Area</vt:lpstr>
      <vt:lpstr>'สถิติ (2)'!Print_Area</vt:lpstr>
      <vt:lpstr>อ1.1!Print_Area</vt:lpstr>
      <vt:lpstr>อ2.1!Print_Area</vt:lpstr>
      <vt:lpstr>อ2.2!Print_Area</vt:lpstr>
      <vt:lpstr>อ3.1!Print_Area</vt:lpstr>
      <vt:lpstr>อ3.2!Print_Area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2018-11-06T02:58:46Z</cp:lastPrinted>
  <dcterms:created xsi:type="dcterms:W3CDTF">2017-05-06T06:56:02Z</dcterms:created>
  <dcterms:modified xsi:type="dcterms:W3CDTF">2018-11-13T08:24:02Z</dcterms:modified>
</cp:coreProperties>
</file>