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งานบ้านเก่า\งานวัดผล\ส่งคะแนน ปพ\2569\"/>
    </mc:Choice>
  </mc:AlternateContent>
  <xr:revisionPtr revIDLastSave="0" documentId="13_ncr:1_{B0AA04DC-B58F-4495-9A8C-C35C46A5491E}" xr6:coauthVersionLast="47" xr6:coauthVersionMax="47" xr10:uidLastSave="{00000000-0000-0000-0000-000000000000}"/>
  <bookViews>
    <workbookView xWindow="-25710" yWindow="3315" windowWidth="21600" windowHeight="11175" tabRatio="1000" firstSheet="3" activeTab="3" xr2:uid="{00000000-000D-0000-FFFF-FFFF00000000}"/>
  </bookViews>
  <sheets>
    <sheet name="รหัส" sheetId="36" state="hidden" r:id="rId1"/>
    <sheet name="รหัส2" sheetId="35" state="hidden" r:id="rId2"/>
    <sheet name="copyสมรรถนะ" sheetId="46" state="hidden" r:id="rId3"/>
    <sheet name="ข้อมูลเบื้องต้น" sheetId="1" r:id="rId4"/>
    <sheet name="คู่มือ" sheetId="34" state="hidden" r:id="rId5"/>
    <sheet name="pรายชื่อ" sheetId="31" r:id="rId6"/>
    <sheet name="p1ปก" sheetId="2" r:id="rId7"/>
    <sheet name="p2เวลาเรียน" sheetId="4" r:id="rId8"/>
    <sheet name="คะแนนเทอม 1" sheetId="6" r:id="rId9"/>
    <sheet name="copy" sheetId="21" state="hidden" r:id="rId10"/>
    <sheet name="สรุป" sheetId="18" state="hidden" r:id="rId11"/>
    <sheet name="คะแนนเทอม 2" sheetId="41" r:id="rId12"/>
    <sheet name="รวม1-2" sheetId="33" r:id="rId13"/>
    <sheet name="p4คุณลักษณะ" sheetId="8" r:id="rId14"/>
    <sheet name="p5กราฟ" sheetId="11" r:id="rId15"/>
    <sheet name="p6คาดว่า" sheetId="20" state="hidden" r:id="rId16"/>
    <sheet name="Teacher" sheetId="26" state="hidden" r:id="rId17"/>
    <sheet name="Mid_top10" sheetId="29" state="hidden" r:id="rId18"/>
    <sheet name="Totol_top10" sheetId="30" state="hidden" r:id="rId19"/>
    <sheet name="student" sheetId="15" state="hidden" r:id="rId20"/>
    <sheet name="Sheet2" sheetId="16" state="hidden" r:id="rId21"/>
    <sheet name="ประเมินสมรรถนะ" sheetId="43" r:id="rId22"/>
    <sheet name="สรุปสมรรถนะ1" sheetId="44" r:id="rId23"/>
    <sheet name="สรุปสมรรถนะ2" sheetId="45" r:id="rId24"/>
    <sheet name="สถิติ นร." sheetId="17" r:id="rId25"/>
    <sheet name="error" sheetId="25" state="hidden" r:id="rId26"/>
  </sheets>
  <externalReferences>
    <externalReference r:id="rId27"/>
    <externalReference r:id="rId28"/>
    <externalReference r:id="rId29"/>
    <externalReference r:id="rId30"/>
  </externalReferences>
  <definedNames>
    <definedName name="_xlnm._FilterDatabase" localSheetId="13" hidden="1">p4คุณลักษณะ!$C$1:$M$44</definedName>
    <definedName name="_xlnm.Print_Area" localSheetId="2">copyสมรรถนะ!$B$1:$L$83</definedName>
    <definedName name="_xlnm.Print_Area" localSheetId="17">Mid_top10!$B$2:$J$30</definedName>
    <definedName name="_xlnm.Print_Area" localSheetId="6">p1ปก!$B$1:$S$72</definedName>
    <definedName name="_xlnm.Print_Area" localSheetId="7">p2เวลาเรียน!$B$1:$AX$84</definedName>
    <definedName name="_xlnm.Print_Area" localSheetId="13">p4คุณลักษณะ!$B$1:$N$84</definedName>
    <definedName name="_xlnm.Print_Area" localSheetId="14">p5กราฟ!$B$1:$L$31</definedName>
    <definedName name="_xlnm.Print_Area" localSheetId="15">p6คาดว่า!$B$2:$I$58</definedName>
    <definedName name="_xlnm.Print_Area" localSheetId="5">pรายชื่อ!$A$1:$AV$43</definedName>
    <definedName name="_xlnm.Print_Area" localSheetId="18">Totol_top10!$B$2:$J$30</definedName>
    <definedName name="_xlnm.Print_Area" localSheetId="8">'คะแนนเทอม 1'!$B$1:$Z$84</definedName>
    <definedName name="_xlnm.Print_Area" localSheetId="11">'คะแนนเทอม 2'!$B$1:$Z$84</definedName>
    <definedName name="_xlnm.Print_Area" localSheetId="21">ประเมินสมรรถนะ!$B$1:$AF$85</definedName>
    <definedName name="_xlnm.Print_Area" localSheetId="12">'รวม1-2'!$B$1:$O$85</definedName>
    <definedName name="_xlnm.Print_Area" localSheetId="24">'สถิติ นร.'!$B$1:$P$67</definedName>
    <definedName name="_xlnm.Print_Area" localSheetId="22">สรุปสมรรถนะ1!$B$1:$L$83</definedName>
    <definedName name="_xlnm.Print_Area" localSheetId="23">สรุปสมรรถนะ2!$B$1:$I$24</definedName>
    <definedName name="_xlnm.Print_Titles" localSheetId="2">copyสมรรถนะ!$B:$F,copyสมรรถนะ!$1:$3</definedName>
    <definedName name="_xlnm.Print_Titles" localSheetId="17">Mid_top10!$2:$6</definedName>
    <definedName name="_xlnm.Print_Titles" localSheetId="7">p2เวลาเรียน!$B:$G,p2เวลาเรียน!$1:$4</definedName>
    <definedName name="_xlnm.Print_Titles" localSheetId="13">p4คุณลักษณะ!$1:$4</definedName>
    <definedName name="_xlnm.Print_Titles" localSheetId="15">p6คาดว่า!$2:$6</definedName>
    <definedName name="_xlnm.Print_Titles" localSheetId="18">Totol_top10!$2:$6</definedName>
    <definedName name="_xlnm.Print_Titles" localSheetId="8">'คะแนนเทอม 1'!$B:$G,'คะแนนเทอม 1'!$1:$4</definedName>
    <definedName name="_xlnm.Print_Titles" localSheetId="11">'คะแนนเทอม 2'!$B:$G,'คะแนนเทอม 2'!$1:$4</definedName>
    <definedName name="_xlnm.Print_Titles" localSheetId="21">ประเมินสมรรถนะ!$B:$G,ประเมินสมรรถนะ!$1:$5</definedName>
    <definedName name="_xlnm.Print_Titles" localSheetId="12">'รวม1-2'!$B:$G,'รวม1-2'!$1:$5</definedName>
    <definedName name="_xlnm.Print_Titles" localSheetId="22">สรุปสมรรถนะ1!$B:$F,สรุปสมรรถนะ1!$1:$3</definedName>
    <definedName name="_xlnm.Print_Titles" localSheetId="23">สรุปสมรรถนะ2!$B:$B,สรุปสมรรถนะ2!$1:$3</definedName>
    <definedName name="Z_389C1853_6099_4D9F_A0F7_7F9074524A1B_.wvu.Cols" localSheetId="8" hidden="1">'คะแนนเทอม 1'!$D:$D,'คะแนนเทอม 1'!$G:$G,'คะแนนเทอม 1'!$X:$X</definedName>
    <definedName name="Z_389C1853_6099_4D9F_A0F7_7F9074524A1B_.wvu.Cols" localSheetId="11" hidden="1">'คะแนนเทอม 2'!$D:$D,'คะแนนเทอม 2'!$G:$G,'คะแนนเทอม 2'!$X:$X</definedName>
    <definedName name="Z_389C1853_6099_4D9F_A0F7_7F9074524A1B_.wvu.Cols" localSheetId="12" hidden="1">'รวม1-2'!$D:$D,'รวม1-2'!$G:$G,'รวม1-2'!$L:$L</definedName>
    <definedName name="Z_389C1853_6099_4D9F_A0F7_7F9074524A1B_.wvu.FilterData" localSheetId="13" hidden="1">p4คุณลักษณะ!$C$1:$M$44</definedName>
    <definedName name="Z_389C1853_6099_4D9F_A0F7_7F9074524A1B_.wvu.PrintArea" localSheetId="2" hidden="1">copyสมรรถนะ!$C$3:$F$41</definedName>
    <definedName name="Z_389C1853_6099_4D9F_A0F7_7F9074524A1B_.wvu.PrintArea" localSheetId="6" hidden="1">p1ปก!$B$1:$S$36</definedName>
    <definedName name="Z_389C1853_6099_4D9F_A0F7_7F9074524A1B_.wvu.PrintArea" localSheetId="7" hidden="1">p2เวลาเรียน!$C$1:$AX$44</definedName>
    <definedName name="Z_389C1853_6099_4D9F_A0F7_7F9074524A1B_.wvu.PrintArea" localSheetId="13" hidden="1">p4คุณลักษณะ!$C$1:$M$44</definedName>
    <definedName name="Z_389C1853_6099_4D9F_A0F7_7F9074524A1B_.wvu.PrintArea" localSheetId="8" hidden="1">'คะแนนเทอม 1'!$C$2:$AB$44</definedName>
    <definedName name="Z_389C1853_6099_4D9F_A0F7_7F9074524A1B_.wvu.PrintArea" localSheetId="11" hidden="1">'คะแนนเทอม 2'!$C$2:$AB$44</definedName>
    <definedName name="Z_389C1853_6099_4D9F_A0F7_7F9074524A1B_.wvu.PrintArea" localSheetId="21" hidden="1">ประเมินสมรรถนะ!$C$4:$G$43</definedName>
    <definedName name="Z_389C1853_6099_4D9F_A0F7_7F9074524A1B_.wvu.PrintArea" localSheetId="12" hidden="1">'รวม1-2'!$C$2:$L$45</definedName>
    <definedName name="Z_389C1853_6099_4D9F_A0F7_7F9074524A1B_.wvu.PrintArea" localSheetId="22" hidden="1">สรุปสมรรถนะ1!$C$3:$F$41</definedName>
    <definedName name="Z_389C1853_6099_4D9F_A0F7_7F9074524A1B_.wvu.PrintArea" localSheetId="23" hidden="1">สรุปสมรรถนะ2!$B$3:$B$7</definedName>
    <definedName name="Z_389C1853_6099_4D9F_A0F7_7F9074524A1B_.wvu.PrintTitles" localSheetId="2" hidden="1">copyสมรรถนะ!$C:$F,copyสมรรถนะ!$3:$3</definedName>
    <definedName name="Z_389C1853_6099_4D9F_A0F7_7F9074524A1B_.wvu.PrintTitles" localSheetId="7" hidden="1">p2เวลาเรียน!$C:$G,p2เวลาเรียน!$1:$4</definedName>
    <definedName name="Z_389C1853_6099_4D9F_A0F7_7F9074524A1B_.wvu.PrintTitles" localSheetId="13" hidden="1">p4คุณลักษณะ!$1:$4</definedName>
    <definedName name="Z_389C1853_6099_4D9F_A0F7_7F9074524A1B_.wvu.PrintTitles" localSheetId="8" hidden="1">'คะแนนเทอม 1'!$2:$4</definedName>
    <definedName name="Z_389C1853_6099_4D9F_A0F7_7F9074524A1B_.wvu.PrintTitles" localSheetId="11" hidden="1">'คะแนนเทอม 2'!$2:$4</definedName>
    <definedName name="Z_389C1853_6099_4D9F_A0F7_7F9074524A1B_.wvu.PrintTitles" localSheetId="21" hidden="1">ประเมินสมรรถนะ!$C:$G,ประเมินสมรรถนะ!$4:$5</definedName>
    <definedName name="Z_389C1853_6099_4D9F_A0F7_7F9074524A1B_.wvu.PrintTitles" localSheetId="12" hidden="1">'รวม1-2'!$2:$5</definedName>
    <definedName name="Z_389C1853_6099_4D9F_A0F7_7F9074524A1B_.wvu.PrintTitles" localSheetId="22" hidden="1">สรุปสมรรถนะ1!$C:$F,สรุปสมรรถนะ1!$3:$3</definedName>
    <definedName name="Z_389C1853_6099_4D9F_A0F7_7F9074524A1B_.wvu.PrintTitles" localSheetId="23" hidden="1">สรุปสมรรถนะ2!$B:$B,สรุปสมรรถนะ2!$3:$3</definedName>
    <definedName name="ชั้น" localSheetId="2">[1]รหัส2!$A$2:$A$4</definedName>
    <definedName name="ชั้น" localSheetId="21">[1]รหัส2!$A$2:$A$4</definedName>
    <definedName name="ชั้น" localSheetId="0">[2]รหัส2!$A$2:$A$4</definedName>
    <definedName name="ชั้น" localSheetId="22">[1]รหัส2!$A$2:$A$4</definedName>
    <definedName name="ชั้น" localSheetId="23">[1]รหัส2!$A$2:$A$4</definedName>
    <definedName name="ชั้น">รหัส2!$A$2:$A$4</definedName>
    <definedName name="ชั้นประถม" localSheetId="2">[3]รหัส2!$A$1:$A$7</definedName>
    <definedName name="ชั้นประถม" localSheetId="21">[3]รหัส2!$A$1:$A$7</definedName>
    <definedName name="ชั้นประถม" localSheetId="22">[3]รหัส2!$A$1:$A$7</definedName>
    <definedName name="ชั้นประถม" localSheetId="23">[3]รหัส2!$A$1:$A$7</definedName>
    <definedName name="ชั้นประถม">รหัส2!$A$1:$A$7</definedName>
    <definedName name="ป.11_2">รหัส2!$E$2:$E$19</definedName>
    <definedName name="ป.21_2">รหัส2!$F$2:$F$18</definedName>
    <definedName name="ป.31_2">รหัส2!$G$2:$G$17</definedName>
    <definedName name="ป.41_2">รหัส2!#REF!</definedName>
    <definedName name="ป.51_2">รหัส2!#REF!</definedName>
    <definedName name="ป.61_2">รหัส2!#REF!</definedName>
    <definedName name="ม.11">รหัส2!$E$3:$E$18</definedName>
    <definedName name="ม.12">รหัส2!$F$3:$F$18</definedName>
    <definedName name="ม.21">รหัส2!$G$3:$G$17</definedName>
    <definedName name="ม.22">รหัส2!#REF!</definedName>
    <definedName name="ม.31">รหัส2!#REF!</definedName>
    <definedName name="ม.32">รหัส2!#REF!</definedName>
    <definedName name="ม11">รหัส2!$E$3:$E$18</definedName>
    <definedName name="ม12">รหัส2!$F$3:$F$18</definedName>
    <definedName name="ม21">รหัส2!$G$3:$G$17</definedName>
    <definedName name="ม22">รหัส2!#REF!</definedName>
    <definedName name="ม31">รหัส2!#REF!</definedName>
    <definedName name="ม32">รหัส2!#REF!</definedName>
  </definedNames>
  <calcPr calcId="191029"/>
  <customWorkbookViews>
    <customWorkbookView name="Administrator - มุมมองส่วนบุคคล" guid="{389C1853-6099-4D9F-A0F7-7F9074524A1B}" mergeInterval="0" personalView="1" maximized="1" windowWidth="1362" windowHeight="598" tabRatio="819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3" l="1"/>
  <c r="B1" i="44"/>
  <c r="B1" i="45"/>
  <c r="C10" i="45"/>
  <c r="K42" i="2"/>
  <c r="C42" i="2"/>
  <c r="B2" i="11"/>
  <c r="B1" i="8"/>
  <c r="H7" i="45"/>
  <c r="H6" i="45"/>
  <c r="H5" i="45"/>
  <c r="H4" i="45"/>
  <c r="G4" i="45"/>
  <c r="G7" i="45"/>
  <c r="G6" i="45"/>
  <c r="G5" i="45"/>
  <c r="C72" i="2"/>
  <c r="F72" i="2" s="1"/>
  <c r="G72" i="2" s="1"/>
  <c r="M69" i="2"/>
  <c r="X57" i="2"/>
  <c r="P50" i="2"/>
  <c r="N50" i="2"/>
  <c r="L50" i="2"/>
  <c r="J50" i="2"/>
  <c r="H50" i="2"/>
  <c r="F50" i="2"/>
  <c r="F44" i="2"/>
  <c r="F42" i="2"/>
  <c r="P41" i="2"/>
  <c r="C40" i="2"/>
  <c r="C39" i="2"/>
  <c r="P14" i="2"/>
  <c r="N14" i="2"/>
  <c r="L14" i="2"/>
  <c r="J14" i="2"/>
  <c r="H14" i="2"/>
  <c r="F14" i="2"/>
  <c r="F11" i="1"/>
  <c r="N43" i="2" s="1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5" i="8"/>
  <c r="V4" i="41"/>
  <c r="U4" i="41"/>
  <c r="T4" i="41"/>
  <c r="S4" i="41"/>
  <c r="R4" i="41"/>
  <c r="Q4" i="41"/>
  <c r="P4" i="41"/>
  <c r="O4" i="41"/>
  <c r="N4" i="41"/>
  <c r="M4" i="41"/>
  <c r="L4" i="41"/>
  <c r="K4" i="41"/>
  <c r="J4" i="41"/>
  <c r="I4" i="41"/>
  <c r="H4" i="41"/>
  <c r="V3" i="41"/>
  <c r="U3" i="41"/>
  <c r="T3" i="41"/>
  <c r="S3" i="41"/>
  <c r="R3" i="41"/>
  <c r="Q3" i="41"/>
  <c r="P3" i="41"/>
  <c r="O3" i="41"/>
  <c r="V2" i="41"/>
  <c r="U2" i="41"/>
  <c r="T2" i="41"/>
  <c r="S2" i="41"/>
  <c r="R2" i="41"/>
  <c r="Q2" i="41"/>
  <c r="P2" i="41"/>
  <c r="O2" i="41"/>
  <c r="N2" i="41"/>
  <c r="M2" i="41"/>
  <c r="L2" i="41"/>
  <c r="K2" i="41"/>
  <c r="J2" i="41"/>
  <c r="I2" i="41"/>
  <c r="H2" i="41"/>
  <c r="N3" i="41"/>
  <c r="M3" i="41"/>
  <c r="L3" i="41"/>
  <c r="K3" i="41"/>
  <c r="J3" i="41"/>
  <c r="I3" i="41"/>
  <c r="H3" i="41"/>
  <c r="Q23" i="1"/>
  <c r="V4" i="6"/>
  <c r="U4" i="6"/>
  <c r="T4" i="6"/>
  <c r="S4" i="6"/>
  <c r="R4" i="6"/>
  <c r="Q4" i="6"/>
  <c r="P4" i="6"/>
  <c r="O4" i="6"/>
  <c r="N4" i="6"/>
  <c r="M4" i="6"/>
  <c r="L4" i="6"/>
  <c r="K4" i="6"/>
  <c r="H4" i="6"/>
  <c r="V3" i="6"/>
  <c r="U3" i="6"/>
  <c r="T3" i="6"/>
  <c r="S3" i="6"/>
  <c r="R3" i="6"/>
  <c r="Q3" i="6"/>
  <c r="P3" i="6"/>
  <c r="O3" i="6"/>
  <c r="N3" i="6"/>
  <c r="M3" i="6"/>
  <c r="L3" i="6"/>
  <c r="K3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M23" i="1"/>
  <c r="F10" i="1"/>
  <c r="B3" i="11" s="1"/>
  <c r="H1" i="4" l="1"/>
  <c r="B1" i="41"/>
  <c r="B1" i="6"/>
  <c r="B1" i="33"/>
  <c r="N42" i="2"/>
  <c r="E43" i="2"/>
  <c r="D72" i="2"/>
  <c r="E72" i="2"/>
  <c r="B1" i="46"/>
  <c r="G9" i="44"/>
  <c r="H9" i="44"/>
  <c r="I9" i="44"/>
  <c r="J9" i="44"/>
  <c r="K9" i="44"/>
  <c r="G10" i="44"/>
  <c r="H10" i="44"/>
  <c r="I10" i="44"/>
  <c r="J10" i="44"/>
  <c r="K10" i="44"/>
  <c r="G11" i="44"/>
  <c r="H11" i="44"/>
  <c r="I11" i="44"/>
  <c r="J11" i="44"/>
  <c r="K11" i="44"/>
  <c r="G12" i="44"/>
  <c r="H12" i="44"/>
  <c r="I12" i="44"/>
  <c r="J12" i="44"/>
  <c r="K12" i="44"/>
  <c r="G13" i="44"/>
  <c r="H13" i="44"/>
  <c r="I13" i="44"/>
  <c r="J13" i="44"/>
  <c r="K13" i="44"/>
  <c r="G14" i="44"/>
  <c r="H14" i="44"/>
  <c r="I14" i="44"/>
  <c r="J14" i="44"/>
  <c r="K14" i="44"/>
  <c r="G15" i="44"/>
  <c r="H15" i="44"/>
  <c r="I15" i="44"/>
  <c r="J15" i="44"/>
  <c r="K15" i="44"/>
  <c r="G16" i="44"/>
  <c r="H16" i="44"/>
  <c r="I16" i="44"/>
  <c r="J16" i="44"/>
  <c r="K16" i="44"/>
  <c r="G17" i="44"/>
  <c r="H17" i="44"/>
  <c r="I17" i="44"/>
  <c r="J17" i="44"/>
  <c r="K17" i="44"/>
  <c r="G18" i="44"/>
  <c r="H18" i="44"/>
  <c r="I18" i="44"/>
  <c r="J18" i="44"/>
  <c r="K18" i="44"/>
  <c r="G19" i="44"/>
  <c r="H19" i="44"/>
  <c r="I19" i="44"/>
  <c r="J19" i="44"/>
  <c r="K19" i="44"/>
  <c r="G20" i="44"/>
  <c r="H20" i="44"/>
  <c r="I20" i="44"/>
  <c r="J20" i="44"/>
  <c r="K20" i="44"/>
  <c r="G21" i="44"/>
  <c r="H21" i="44"/>
  <c r="I21" i="44"/>
  <c r="J21" i="44"/>
  <c r="K21" i="44"/>
  <c r="G22" i="44"/>
  <c r="H22" i="44"/>
  <c r="I22" i="44"/>
  <c r="J22" i="44"/>
  <c r="K22" i="44"/>
  <c r="G23" i="44"/>
  <c r="H23" i="44"/>
  <c r="I23" i="44"/>
  <c r="J23" i="44"/>
  <c r="K23" i="44"/>
  <c r="G24" i="44"/>
  <c r="H24" i="44"/>
  <c r="I24" i="44"/>
  <c r="J24" i="44"/>
  <c r="K24" i="44"/>
  <c r="G25" i="44"/>
  <c r="H25" i="44"/>
  <c r="I25" i="44"/>
  <c r="J25" i="44"/>
  <c r="K25" i="44"/>
  <c r="G26" i="44"/>
  <c r="H26" i="44"/>
  <c r="I26" i="44"/>
  <c r="J26" i="44"/>
  <c r="K26" i="44"/>
  <c r="G27" i="44"/>
  <c r="H27" i="44"/>
  <c r="I27" i="44"/>
  <c r="J27" i="44"/>
  <c r="K27" i="44"/>
  <c r="G28" i="44"/>
  <c r="H28" i="44"/>
  <c r="I28" i="44"/>
  <c r="J28" i="44"/>
  <c r="K28" i="44"/>
  <c r="G29" i="44"/>
  <c r="H29" i="44"/>
  <c r="I29" i="44"/>
  <c r="J29" i="44"/>
  <c r="K29" i="44"/>
  <c r="G30" i="44"/>
  <c r="H30" i="44"/>
  <c r="I30" i="44"/>
  <c r="J30" i="44"/>
  <c r="K30" i="44"/>
  <c r="G31" i="44"/>
  <c r="H31" i="44"/>
  <c r="I31" i="44"/>
  <c r="J31" i="44"/>
  <c r="K31" i="44"/>
  <c r="G32" i="44"/>
  <c r="H32" i="44"/>
  <c r="I32" i="44"/>
  <c r="J32" i="44"/>
  <c r="K32" i="44"/>
  <c r="G33" i="44"/>
  <c r="H33" i="44"/>
  <c r="I33" i="44"/>
  <c r="J33" i="44"/>
  <c r="K33" i="44"/>
  <c r="G34" i="44"/>
  <c r="H34" i="44"/>
  <c r="I34" i="44"/>
  <c r="J34" i="44"/>
  <c r="K34" i="44"/>
  <c r="G35" i="44"/>
  <c r="H35" i="44"/>
  <c r="I35" i="44"/>
  <c r="J35" i="44"/>
  <c r="K35" i="44"/>
  <c r="G36" i="44"/>
  <c r="H36" i="44"/>
  <c r="I36" i="44"/>
  <c r="J36" i="44"/>
  <c r="K36" i="44"/>
  <c r="G37" i="44"/>
  <c r="H37" i="44"/>
  <c r="I37" i="44"/>
  <c r="J37" i="44"/>
  <c r="K37" i="44"/>
  <c r="G38" i="44"/>
  <c r="H38" i="44"/>
  <c r="I38" i="44"/>
  <c r="J38" i="44"/>
  <c r="K38" i="44"/>
  <c r="G39" i="44"/>
  <c r="H39" i="44"/>
  <c r="I39" i="44"/>
  <c r="J39" i="44"/>
  <c r="K39" i="44"/>
  <c r="G40" i="44"/>
  <c r="H40" i="44"/>
  <c r="I40" i="44"/>
  <c r="J40" i="44"/>
  <c r="K40" i="44"/>
  <c r="G41" i="44"/>
  <c r="H41" i="44"/>
  <c r="I41" i="44"/>
  <c r="J41" i="44"/>
  <c r="K41" i="44"/>
  <c r="G42" i="44"/>
  <c r="H42" i="44"/>
  <c r="I42" i="44"/>
  <c r="J42" i="44"/>
  <c r="K42" i="44"/>
  <c r="G43" i="44"/>
  <c r="H43" i="44"/>
  <c r="I43" i="44"/>
  <c r="J43" i="44"/>
  <c r="K43" i="44"/>
  <c r="G44" i="44"/>
  <c r="H44" i="44"/>
  <c r="I44" i="44"/>
  <c r="J44" i="44"/>
  <c r="K44" i="44"/>
  <c r="G45" i="44"/>
  <c r="H45" i="44"/>
  <c r="I45" i="44"/>
  <c r="J45" i="44"/>
  <c r="K45" i="44"/>
  <c r="G46" i="44"/>
  <c r="H46" i="44"/>
  <c r="I46" i="44"/>
  <c r="J46" i="44"/>
  <c r="K46" i="44"/>
  <c r="G47" i="44"/>
  <c r="H47" i="44"/>
  <c r="I47" i="44"/>
  <c r="J47" i="44"/>
  <c r="K47" i="44"/>
  <c r="G48" i="44"/>
  <c r="H48" i="44"/>
  <c r="I48" i="44"/>
  <c r="J48" i="44"/>
  <c r="K48" i="44"/>
  <c r="G49" i="44"/>
  <c r="H49" i="44"/>
  <c r="I49" i="44"/>
  <c r="J49" i="44"/>
  <c r="K49" i="44"/>
  <c r="G50" i="44"/>
  <c r="H50" i="44"/>
  <c r="I50" i="44"/>
  <c r="J50" i="44"/>
  <c r="K50" i="44"/>
  <c r="G51" i="44"/>
  <c r="H51" i="44"/>
  <c r="I51" i="44"/>
  <c r="J51" i="44"/>
  <c r="K51" i="44"/>
  <c r="G52" i="44"/>
  <c r="H52" i="44"/>
  <c r="I52" i="44"/>
  <c r="J52" i="44"/>
  <c r="K52" i="44"/>
  <c r="G53" i="44"/>
  <c r="H53" i="44"/>
  <c r="I53" i="44"/>
  <c r="J53" i="44"/>
  <c r="K53" i="44"/>
  <c r="G54" i="44"/>
  <c r="H54" i="44"/>
  <c r="I54" i="44"/>
  <c r="J54" i="44"/>
  <c r="K54" i="44"/>
  <c r="G55" i="44"/>
  <c r="H55" i="44"/>
  <c r="I55" i="44"/>
  <c r="J55" i="44"/>
  <c r="K55" i="44"/>
  <c r="G56" i="44"/>
  <c r="H56" i="44"/>
  <c r="I56" i="44"/>
  <c r="J56" i="44"/>
  <c r="K56" i="44"/>
  <c r="G57" i="44"/>
  <c r="H57" i="44"/>
  <c r="I57" i="44"/>
  <c r="J57" i="44"/>
  <c r="K57" i="44"/>
  <c r="G58" i="44"/>
  <c r="H58" i="44"/>
  <c r="I58" i="44"/>
  <c r="J58" i="44"/>
  <c r="K58" i="44"/>
  <c r="G59" i="44"/>
  <c r="H59" i="44"/>
  <c r="I59" i="44"/>
  <c r="J59" i="44"/>
  <c r="K59" i="44"/>
  <c r="G60" i="44"/>
  <c r="H60" i="44"/>
  <c r="I60" i="44"/>
  <c r="J60" i="44"/>
  <c r="K60" i="44"/>
  <c r="G61" i="44"/>
  <c r="H61" i="44"/>
  <c r="I61" i="44"/>
  <c r="J61" i="44"/>
  <c r="K61" i="44"/>
  <c r="G62" i="44"/>
  <c r="H62" i="44"/>
  <c r="I62" i="44"/>
  <c r="J62" i="44"/>
  <c r="K62" i="44"/>
  <c r="G63" i="44"/>
  <c r="H63" i="44"/>
  <c r="I63" i="44"/>
  <c r="J63" i="44"/>
  <c r="K63" i="44"/>
  <c r="G64" i="44"/>
  <c r="H64" i="44"/>
  <c r="I64" i="44"/>
  <c r="J64" i="44"/>
  <c r="K64" i="44"/>
  <c r="G65" i="44"/>
  <c r="H65" i="44"/>
  <c r="I65" i="44"/>
  <c r="J65" i="44"/>
  <c r="K65" i="44"/>
  <c r="G66" i="44"/>
  <c r="H66" i="44"/>
  <c r="I66" i="44"/>
  <c r="J66" i="44"/>
  <c r="K66" i="44"/>
  <c r="G67" i="44"/>
  <c r="H67" i="44"/>
  <c r="I67" i="44"/>
  <c r="J67" i="44"/>
  <c r="K67" i="44"/>
  <c r="G68" i="44"/>
  <c r="H68" i="44"/>
  <c r="I68" i="44"/>
  <c r="J68" i="44"/>
  <c r="K68" i="44"/>
  <c r="G69" i="44"/>
  <c r="H69" i="44"/>
  <c r="I69" i="44"/>
  <c r="J69" i="44"/>
  <c r="K69" i="44"/>
  <c r="G70" i="44"/>
  <c r="H70" i="44"/>
  <c r="I70" i="44"/>
  <c r="J70" i="44"/>
  <c r="K70" i="44"/>
  <c r="G71" i="44"/>
  <c r="H71" i="44"/>
  <c r="I71" i="44"/>
  <c r="J71" i="44"/>
  <c r="K71" i="44"/>
  <c r="G72" i="44"/>
  <c r="H72" i="44"/>
  <c r="I72" i="44"/>
  <c r="J72" i="44"/>
  <c r="K72" i="44"/>
  <c r="G73" i="44"/>
  <c r="H73" i="44"/>
  <c r="I73" i="44"/>
  <c r="J73" i="44"/>
  <c r="K73" i="44"/>
  <c r="G74" i="44"/>
  <c r="H74" i="44"/>
  <c r="I74" i="44"/>
  <c r="J74" i="44"/>
  <c r="K74" i="44"/>
  <c r="G75" i="44"/>
  <c r="H75" i="44"/>
  <c r="I75" i="44"/>
  <c r="J75" i="44"/>
  <c r="K75" i="44"/>
  <c r="G76" i="44"/>
  <c r="H76" i="44"/>
  <c r="I76" i="44"/>
  <c r="J76" i="44"/>
  <c r="K76" i="44"/>
  <c r="G77" i="44"/>
  <c r="H77" i="44"/>
  <c r="I77" i="44"/>
  <c r="J77" i="44"/>
  <c r="K77" i="44"/>
  <c r="G78" i="44"/>
  <c r="H78" i="44"/>
  <c r="I78" i="44"/>
  <c r="J78" i="44"/>
  <c r="K78" i="44"/>
  <c r="G79" i="44"/>
  <c r="H79" i="44"/>
  <c r="I79" i="44"/>
  <c r="J79" i="44"/>
  <c r="K79" i="44"/>
  <c r="G80" i="44"/>
  <c r="H80" i="44"/>
  <c r="I80" i="44"/>
  <c r="J80" i="44"/>
  <c r="K80" i="44"/>
  <c r="G81" i="44"/>
  <c r="H81" i="44"/>
  <c r="I81" i="44"/>
  <c r="J81" i="44"/>
  <c r="K81" i="44"/>
  <c r="G82" i="44"/>
  <c r="H82" i="44"/>
  <c r="I82" i="44"/>
  <c r="J82" i="44"/>
  <c r="K82" i="44"/>
  <c r="G83" i="44"/>
  <c r="H83" i="44"/>
  <c r="I83" i="44"/>
  <c r="J83" i="44"/>
  <c r="K83" i="44"/>
  <c r="G5" i="44"/>
  <c r="H5" i="44"/>
  <c r="I5" i="44"/>
  <c r="J5" i="44"/>
  <c r="K5" i="44"/>
  <c r="G6" i="44"/>
  <c r="H6" i="44"/>
  <c r="I6" i="44"/>
  <c r="J6" i="44"/>
  <c r="K6" i="44"/>
  <c r="G7" i="44"/>
  <c r="H7" i="44"/>
  <c r="I7" i="44"/>
  <c r="J7" i="44"/>
  <c r="K7" i="44"/>
  <c r="G8" i="44"/>
  <c r="H8" i="44"/>
  <c r="I8" i="44"/>
  <c r="J8" i="44"/>
  <c r="K8" i="44"/>
  <c r="G4" i="44"/>
  <c r="K4" i="44"/>
  <c r="J4" i="44"/>
  <c r="I4" i="44"/>
  <c r="H4" i="44"/>
  <c r="L72" i="2" l="1"/>
  <c r="G4" i="46"/>
  <c r="M4" i="46" s="1"/>
  <c r="F24" i="45"/>
  <c r="K30" i="46"/>
  <c r="Q30" i="46" s="1"/>
  <c r="G37" i="46"/>
  <c r="M37" i="46" s="1"/>
  <c r="I56" i="46"/>
  <c r="O56" i="46" s="1"/>
  <c r="J62" i="46"/>
  <c r="P62" i="46" s="1"/>
  <c r="K81" i="46"/>
  <c r="Q81" i="46" s="1"/>
  <c r="G82" i="46"/>
  <c r="M82" i="46" s="1"/>
  <c r="N7" i="45"/>
  <c r="N6" i="45"/>
  <c r="N5" i="45"/>
  <c r="P83" i="44"/>
  <c r="O83" i="44"/>
  <c r="N82" i="44"/>
  <c r="M82" i="44"/>
  <c r="H82" i="46"/>
  <c r="N82" i="46" s="1"/>
  <c r="N81" i="44"/>
  <c r="M81" i="44"/>
  <c r="Q81" i="44"/>
  <c r="H81" i="46"/>
  <c r="N81" i="46" s="1"/>
  <c r="G81" i="46"/>
  <c r="M81" i="46" s="1"/>
  <c r="N80" i="44"/>
  <c r="M80" i="44"/>
  <c r="H80" i="46"/>
  <c r="N80" i="46" s="1"/>
  <c r="G80" i="46"/>
  <c r="M80" i="46" s="1"/>
  <c r="N79" i="44"/>
  <c r="M79" i="44"/>
  <c r="H79" i="46"/>
  <c r="N79" i="46" s="1"/>
  <c r="G79" i="46"/>
  <c r="M79" i="46" s="1"/>
  <c r="N78" i="44"/>
  <c r="Q78" i="44"/>
  <c r="H78" i="46"/>
  <c r="N78" i="46" s="1"/>
  <c r="G78" i="46"/>
  <c r="M78" i="46" s="1"/>
  <c r="N77" i="44"/>
  <c r="H77" i="46"/>
  <c r="N77" i="46" s="1"/>
  <c r="G77" i="46"/>
  <c r="M77" i="46" s="1"/>
  <c r="N76" i="44"/>
  <c r="H76" i="46"/>
  <c r="N76" i="46" s="1"/>
  <c r="G76" i="46"/>
  <c r="M76" i="46" s="1"/>
  <c r="N75" i="44"/>
  <c r="P75" i="44"/>
  <c r="O75" i="44"/>
  <c r="H75" i="46"/>
  <c r="N75" i="46" s="1"/>
  <c r="G75" i="46"/>
  <c r="M75" i="46" s="1"/>
  <c r="N74" i="44"/>
  <c r="H74" i="46"/>
  <c r="N74" i="46" s="1"/>
  <c r="M74" i="44"/>
  <c r="N73" i="44"/>
  <c r="Q73" i="44"/>
  <c r="H73" i="46"/>
  <c r="N73" i="46" s="1"/>
  <c r="G73" i="46"/>
  <c r="M73" i="46" s="1"/>
  <c r="H72" i="46"/>
  <c r="N72" i="46" s="1"/>
  <c r="G72" i="46"/>
  <c r="M72" i="46" s="1"/>
  <c r="N71" i="44"/>
  <c r="H71" i="46"/>
  <c r="N71" i="46" s="1"/>
  <c r="N70" i="44"/>
  <c r="Q70" i="44"/>
  <c r="H70" i="46"/>
  <c r="N70" i="46" s="1"/>
  <c r="H69" i="46"/>
  <c r="N69" i="46" s="1"/>
  <c r="M69" i="44"/>
  <c r="H68" i="46"/>
  <c r="N68" i="46" s="1"/>
  <c r="N67" i="44"/>
  <c r="H67" i="46"/>
  <c r="N67" i="46" s="1"/>
  <c r="N66" i="44"/>
  <c r="H66" i="46"/>
  <c r="N66" i="46" s="1"/>
  <c r="H65" i="46"/>
  <c r="N65" i="46" s="1"/>
  <c r="H64" i="46"/>
  <c r="N64" i="46" s="1"/>
  <c r="N63" i="44"/>
  <c r="H63" i="46"/>
  <c r="N63" i="46" s="1"/>
  <c r="N62" i="44"/>
  <c r="Q62" i="44"/>
  <c r="P62" i="44"/>
  <c r="H62" i="46"/>
  <c r="N62" i="46" s="1"/>
  <c r="H61" i="46"/>
  <c r="N61" i="46" s="1"/>
  <c r="H60" i="46"/>
  <c r="N60" i="46" s="1"/>
  <c r="N59" i="44"/>
  <c r="H59" i="46"/>
  <c r="N59" i="46" s="1"/>
  <c r="N58" i="44"/>
  <c r="H58" i="46"/>
  <c r="N58" i="46" s="1"/>
  <c r="H57" i="46"/>
  <c r="N57" i="46" s="1"/>
  <c r="O56" i="44"/>
  <c r="N56" i="44"/>
  <c r="N55" i="44"/>
  <c r="H55" i="46"/>
  <c r="N55" i="46" s="1"/>
  <c r="N54" i="44"/>
  <c r="H54" i="46"/>
  <c r="N54" i="46" s="1"/>
  <c r="H53" i="46"/>
  <c r="N53" i="46" s="1"/>
  <c r="H52" i="46"/>
  <c r="N52" i="46" s="1"/>
  <c r="N51" i="44"/>
  <c r="H51" i="46"/>
  <c r="N51" i="46" s="1"/>
  <c r="N50" i="44"/>
  <c r="H50" i="46"/>
  <c r="N50" i="46" s="1"/>
  <c r="M50" i="44"/>
  <c r="Q49" i="44"/>
  <c r="H49" i="46"/>
  <c r="N49" i="46" s="1"/>
  <c r="H48" i="46"/>
  <c r="N48" i="46" s="1"/>
  <c r="N47" i="44"/>
  <c r="H47" i="46"/>
  <c r="N47" i="46" s="1"/>
  <c r="N46" i="44"/>
  <c r="H46" i="46"/>
  <c r="N46" i="46" s="1"/>
  <c r="H45" i="46"/>
  <c r="N45" i="46" s="1"/>
  <c r="H44" i="46"/>
  <c r="N44" i="46" s="1"/>
  <c r="N43" i="44"/>
  <c r="P43" i="44"/>
  <c r="O43" i="44"/>
  <c r="H43" i="46"/>
  <c r="N43" i="46" s="1"/>
  <c r="N42" i="44"/>
  <c r="H42" i="46"/>
  <c r="N42" i="46" s="1"/>
  <c r="H41" i="46"/>
  <c r="N41" i="46" s="1"/>
  <c r="H40" i="46"/>
  <c r="N40" i="46" s="1"/>
  <c r="O39" i="44"/>
  <c r="I39" i="46"/>
  <c r="O39" i="46" s="1"/>
  <c r="H39" i="46"/>
  <c r="N39" i="46" s="1"/>
  <c r="O38" i="44"/>
  <c r="N38" i="44"/>
  <c r="I38" i="46"/>
  <c r="O38" i="46" s="1"/>
  <c r="H38" i="46"/>
  <c r="N38" i="46" s="1"/>
  <c r="O37" i="44"/>
  <c r="N37" i="44"/>
  <c r="I37" i="46"/>
  <c r="O37" i="46" s="1"/>
  <c r="H37" i="46"/>
  <c r="N37" i="46" s="1"/>
  <c r="M37" i="44"/>
  <c r="O36" i="44"/>
  <c r="N36" i="44"/>
  <c r="I36" i="46"/>
  <c r="O36" i="46" s="1"/>
  <c r="H36" i="46"/>
  <c r="N36" i="46" s="1"/>
  <c r="I35" i="46"/>
  <c r="O35" i="46" s="1"/>
  <c r="H35" i="46"/>
  <c r="N35" i="46" s="1"/>
  <c r="I34" i="46"/>
  <c r="O34" i="46" s="1"/>
  <c r="H34" i="46"/>
  <c r="N34" i="46" s="1"/>
  <c r="I33" i="46"/>
  <c r="O33" i="46" s="1"/>
  <c r="H33" i="46"/>
  <c r="N33" i="46" s="1"/>
  <c r="O32" i="44"/>
  <c r="I32" i="46"/>
  <c r="O32" i="46" s="1"/>
  <c r="H32" i="46"/>
  <c r="N32" i="46" s="1"/>
  <c r="O31" i="44"/>
  <c r="I31" i="46"/>
  <c r="O31" i="46" s="1"/>
  <c r="H31" i="46"/>
  <c r="N31" i="46" s="1"/>
  <c r="O30" i="44"/>
  <c r="N30" i="44"/>
  <c r="Q30" i="44"/>
  <c r="P30" i="44"/>
  <c r="I30" i="46"/>
  <c r="O30" i="46" s="1"/>
  <c r="H30" i="46"/>
  <c r="N30" i="46" s="1"/>
  <c r="O29" i="44"/>
  <c r="N29" i="44"/>
  <c r="I29" i="46"/>
  <c r="O29" i="46" s="1"/>
  <c r="H29" i="46"/>
  <c r="N29" i="46" s="1"/>
  <c r="O28" i="44"/>
  <c r="N28" i="44"/>
  <c r="I28" i="46"/>
  <c r="O28" i="46" s="1"/>
  <c r="H28" i="46"/>
  <c r="N28" i="46" s="1"/>
  <c r="I27" i="46"/>
  <c r="O27" i="46" s="1"/>
  <c r="H27" i="46"/>
  <c r="N27" i="46" s="1"/>
  <c r="I26" i="46"/>
  <c r="O26" i="46" s="1"/>
  <c r="H26" i="46"/>
  <c r="N26" i="46" s="1"/>
  <c r="I25" i="46"/>
  <c r="O25" i="46" s="1"/>
  <c r="H25" i="46"/>
  <c r="N25" i="46" s="1"/>
  <c r="O24" i="44"/>
  <c r="I24" i="46"/>
  <c r="O24" i="46" s="1"/>
  <c r="N24" i="44"/>
  <c r="O23" i="44"/>
  <c r="N23" i="44"/>
  <c r="I23" i="46"/>
  <c r="O23" i="46" s="1"/>
  <c r="H23" i="46"/>
  <c r="N23" i="46" s="1"/>
  <c r="O22" i="44"/>
  <c r="N22" i="44"/>
  <c r="I22" i="46"/>
  <c r="O22" i="46" s="1"/>
  <c r="H22" i="46"/>
  <c r="N22" i="46" s="1"/>
  <c r="O21" i="44"/>
  <c r="N21" i="44"/>
  <c r="I21" i="46"/>
  <c r="O21" i="46" s="1"/>
  <c r="H21" i="46"/>
  <c r="N21" i="46" s="1"/>
  <c r="N20" i="44"/>
  <c r="I20" i="46"/>
  <c r="O20" i="46" s="1"/>
  <c r="H20" i="46"/>
  <c r="N20" i="46" s="1"/>
  <c r="I19" i="46"/>
  <c r="O19" i="46" s="1"/>
  <c r="H19" i="46"/>
  <c r="N19" i="46" s="1"/>
  <c r="I18" i="46"/>
  <c r="O18" i="46" s="1"/>
  <c r="H18" i="46"/>
  <c r="N18" i="46" s="1"/>
  <c r="M18" i="44"/>
  <c r="M17" i="44"/>
  <c r="Q17" i="44"/>
  <c r="I17" i="46"/>
  <c r="O17" i="46" s="1"/>
  <c r="H17" i="46"/>
  <c r="N17" i="46" s="1"/>
  <c r="G17" i="46"/>
  <c r="M17" i="46" s="1"/>
  <c r="M16" i="44"/>
  <c r="I16" i="46"/>
  <c r="O16" i="46" s="1"/>
  <c r="H16" i="46"/>
  <c r="N16" i="46" s="1"/>
  <c r="G16" i="46"/>
  <c r="M16" i="46" s="1"/>
  <c r="M15" i="44"/>
  <c r="I15" i="46"/>
  <c r="O15" i="46" s="1"/>
  <c r="H15" i="46"/>
  <c r="N15" i="46" s="1"/>
  <c r="G15" i="46"/>
  <c r="M15" i="46" s="1"/>
  <c r="M14" i="44"/>
  <c r="I14" i="46"/>
  <c r="O14" i="46" s="1"/>
  <c r="H14" i="46"/>
  <c r="N14" i="46" s="1"/>
  <c r="G14" i="46"/>
  <c r="M14" i="46" s="1"/>
  <c r="M13" i="44"/>
  <c r="I13" i="46"/>
  <c r="O13" i="46" s="1"/>
  <c r="H13" i="46"/>
  <c r="N13" i="46" s="1"/>
  <c r="G13" i="46"/>
  <c r="M13" i="46" s="1"/>
  <c r="I12" i="46"/>
  <c r="O12" i="46" s="1"/>
  <c r="H12" i="46"/>
  <c r="N12" i="46" s="1"/>
  <c r="G12" i="46"/>
  <c r="M12" i="46" s="1"/>
  <c r="P11" i="44"/>
  <c r="O11" i="44"/>
  <c r="H11" i="46"/>
  <c r="N11" i="46" s="1"/>
  <c r="G11" i="46"/>
  <c r="M11" i="46" s="1"/>
  <c r="I10" i="46"/>
  <c r="O10" i="46" s="1"/>
  <c r="H10" i="46"/>
  <c r="N10" i="46" s="1"/>
  <c r="G10" i="46"/>
  <c r="M10" i="46" s="1"/>
  <c r="I9" i="46"/>
  <c r="O9" i="46" s="1"/>
  <c r="H9" i="46"/>
  <c r="N9" i="46" s="1"/>
  <c r="G9" i="46"/>
  <c r="M9" i="46" s="1"/>
  <c r="I8" i="46"/>
  <c r="O8" i="46" s="1"/>
  <c r="H8" i="46"/>
  <c r="N8" i="46" s="1"/>
  <c r="G8" i="46"/>
  <c r="M8" i="46" s="1"/>
  <c r="I7" i="46"/>
  <c r="O7" i="46" s="1"/>
  <c r="H7" i="46"/>
  <c r="N7" i="46" s="1"/>
  <c r="G7" i="46"/>
  <c r="M7" i="46" s="1"/>
  <c r="I6" i="46"/>
  <c r="O6" i="46" s="1"/>
  <c r="H6" i="46"/>
  <c r="N6" i="46" s="1"/>
  <c r="G6" i="46"/>
  <c r="M6" i="46" s="1"/>
  <c r="I5" i="46"/>
  <c r="O5" i="46" s="1"/>
  <c r="N5" i="44"/>
  <c r="M5" i="44"/>
  <c r="M4" i="44"/>
  <c r="N4" i="44"/>
  <c r="A12" i="43"/>
  <c r="A11" i="43"/>
  <c r="A10" i="43"/>
  <c r="A9" i="43"/>
  <c r="A8" i="43"/>
  <c r="I4" i="46" l="1"/>
  <c r="O4" i="46" s="1"/>
  <c r="E7" i="45"/>
  <c r="L7" i="45" s="1"/>
  <c r="E6" i="45"/>
  <c r="L6" i="45" s="1"/>
  <c r="E5" i="45"/>
  <c r="L5" i="45" s="1"/>
  <c r="E4" i="45"/>
  <c r="Q36" i="44"/>
  <c r="K36" i="46"/>
  <c r="Q36" i="46" s="1"/>
  <c r="I45" i="46"/>
  <c r="O45" i="46" s="1"/>
  <c r="O45" i="44"/>
  <c r="G52" i="46"/>
  <c r="M52" i="46" s="1"/>
  <c r="M52" i="44"/>
  <c r="I57" i="46"/>
  <c r="O57" i="46" s="1"/>
  <c r="O57" i="44"/>
  <c r="G68" i="46"/>
  <c r="M68" i="46" s="1"/>
  <c r="M68" i="44"/>
  <c r="P4" i="44"/>
  <c r="F5" i="45"/>
  <c r="M5" i="45" s="1"/>
  <c r="F4" i="45"/>
  <c r="M4" i="45" s="1"/>
  <c r="J4" i="46"/>
  <c r="P4" i="46" s="1"/>
  <c r="F7" i="45"/>
  <c r="M7" i="45" s="1"/>
  <c r="F6" i="45"/>
  <c r="M6" i="45" s="1"/>
  <c r="P8" i="44"/>
  <c r="J8" i="46"/>
  <c r="P8" i="46" s="1"/>
  <c r="L8" i="46" s="1"/>
  <c r="P15" i="44"/>
  <c r="J15" i="46"/>
  <c r="P15" i="46" s="1"/>
  <c r="Q27" i="44"/>
  <c r="K27" i="46"/>
  <c r="Q27" i="46" s="1"/>
  <c r="P34" i="44"/>
  <c r="J34" i="46"/>
  <c r="P34" i="46" s="1"/>
  <c r="P45" i="44"/>
  <c r="J45" i="46"/>
  <c r="P45" i="46" s="1"/>
  <c r="P49" i="44"/>
  <c r="J49" i="46"/>
  <c r="P49" i="46" s="1"/>
  <c r="P53" i="44"/>
  <c r="J53" i="46"/>
  <c r="P53" i="46" s="1"/>
  <c r="P57" i="44"/>
  <c r="J57" i="46"/>
  <c r="P57" i="46" s="1"/>
  <c r="P61" i="44"/>
  <c r="J61" i="46"/>
  <c r="P61" i="46" s="1"/>
  <c r="P69" i="44"/>
  <c r="J69" i="46"/>
  <c r="P69" i="46" s="1"/>
  <c r="P73" i="44"/>
  <c r="J73" i="46"/>
  <c r="P73" i="46" s="1"/>
  <c r="H83" i="46"/>
  <c r="N83" i="46" s="1"/>
  <c r="N83" i="44"/>
  <c r="H5" i="46"/>
  <c r="N5" i="46" s="1"/>
  <c r="Q4" i="44"/>
  <c r="K4" i="46"/>
  <c r="Q4" i="46" s="1"/>
  <c r="Q5" i="44"/>
  <c r="K5" i="46"/>
  <c r="Q5" i="46" s="1"/>
  <c r="Q6" i="44"/>
  <c r="K6" i="46"/>
  <c r="Q6" i="46" s="1"/>
  <c r="Q7" i="44"/>
  <c r="K7" i="46"/>
  <c r="Q7" i="46" s="1"/>
  <c r="Q8" i="44"/>
  <c r="K8" i="46"/>
  <c r="Q8" i="46" s="1"/>
  <c r="Q9" i="44"/>
  <c r="K9" i="46"/>
  <c r="Q9" i="46" s="1"/>
  <c r="Q10" i="44"/>
  <c r="K10" i="46"/>
  <c r="Q10" i="46" s="1"/>
  <c r="Q11" i="44"/>
  <c r="K11" i="46"/>
  <c r="Q11" i="46" s="1"/>
  <c r="Q12" i="44"/>
  <c r="K12" i="46"/>
  <c r="Q12" i="46" s="1"/>
  <c r="L12" i="46" s="1"/>
  <c r="Q13" i="44"/>
  <c r="K13" i="46"/>
  <c r="Q13" i="46" s="1"/>
  <c r="Q14" i="44"/>
  <c r="K14" i="46"/>
  <c r="Q14" i="46" s="1"/>
  <c r="Q15" i="44"/>
  <c r="K15" i="46"/>
  <c r="Q15" i="46" s="1"/>
  <c r="Q16" i="44"/>
  <c r="K16" i="46"/>
  <c r="Q16" i="46" s="1"/>
  <c r="L16" i="46" s="1"/>
  <c r="Q18" i="44"/>
  <c r="K18" i="46"/>
  <c r="Q18" i="46" s="1"/>
  <c r="N19" i="44"/>
  <c r="O20" i="44"/>
  <c r="G22" i="46"/>
  <c r="M22" i="46" s="1"/>
  <c r="M22" i="44"/>
  <c r="P25" i="44"/>
  <c r="J25" i="46"/>
  <c r="P25" i="46" s="1"/>
  <c r="L25" i="46" s="1"/>
  <c r="Q26" i="44"/>
  <c r="K26" i="46"/>
  <c r="Q26" i="46" s="1"/>
  <c r="N27" i="44"/>
  <c r="G30" i="46"/>
  <c r="M30" i="46" s="1"/>
  <c r="M30" i="44"/>
  <c r="L30" i="44" s="1"/>
  <c r="P33" i="44"/>
  <c r="J33" i="46"/>
  <c r="P33" i="46" s="1"/>
  <c r="Q34" i="44"/>
  <c r="K34" i="46"/>
  <c r="Q34" i="46" s="1"/>
  <c r="N35" i="44"/>
  <c r="G38" i="46"/>
  <c r="M38" i="46" s="1"/>
  <c r="M38" i="44"/>
  <c r="O40" i="44"/>
  <c r="I40" i="46"/>
  <c r="O40" i="46" s="1"/>
  <c r="Q41" i="44"/>
  <c r="K41" i="46"/>
  <c r="Q41" i="46" s="1"/>
  <c r="G43" i="46"/>
  <c r="M43" i="46" s="1"/>
  <c r="M43" i="44"/>
  <c r="I44" i="46"/>
  <c r="O44" i="46" s="1"/>
  <c r="O44" i="44"/>
  <c r="Q45" i="44"/>
  <c r="K45" i="46"/>
  <c r="Q45" i="46" s="1"/>
  <c r="G47" i="46"/>
  <c r="M47" i="46" s="1"/>
  <c r="L47" i="46" s="1"/>
  <c r="M47" i="44"/>
  <c r="O48" i="44"/>
  <c r="I48" i="46"/>
  <c r="O48" i="46" s="1"/>
  <c r="G51" i="46"/>
  <c r="M51" i="46" s="1"/>
  <c r="M51" i="44"/>
  <c r="I52" i="46"/>
  <c r="O52" i="46" s="1"/>
  <c r="O52" i="44"/>
  <c r="Q53" i="44"/>
  <c r="K53" i="46"/>
  <c r="Q53" i="46" s="1"/>
  <c r="G55" i="46"/>
  <c r="M55" i="46" s="1"/>
  <c r="M55" i="44"/>
  <c r="Q57" i="44"/>
  <c r="K57" i="46"/>
  <c r="Q57" i="46" s="1"/>
  <c r="G59" i="46"/>
  <c r="M59" i="46" s="1"/>
  <c r="M59" i="44"/>
  <c r="I60" i="46"/>
  <c r="O60" i="46" s="1"/>
  <c r="O60" i="44"/>
  <c r="Q61" i="44"/>
  <c r="K61" i="46"/>
  <c r="Q61" i="46" s="1"/>
  <c r="G63" i="46"/>
  <c r="M63" i="46" s="1"/>
  <c r="M63" i="44"/>
  <c r="I64" i="46"/>
  <c r="O64" i="46" s="1"/>
  <c r="O64" i="44"/>
  <c r="Q65" i="44"/>
  <c r="K65" i="46"/>
  <c r="Q65" i="46" s="1"/>
  <c r="G67" i="46"/>
  <c r="M67" i="46" s="1"/>
  <c r="M67" i="44"/>
  <c r="I68" i="46"/>
  <c r="O68" i="46" s="1"/>
  <c r="O68" i="44"/>
  <c r="G71" i="46"/>
  <c r="M71" i="46" s="1"/>
  <c r="M71" i="44"/>
  <c r="O72" i="44"/>
  <c r="I72" i="46"/>
  <c r="O72" i="46" s="1"/>
  <c r="L72" i="46" s="1"/>
  <c r="I76" i="46"/>
  <c r="O76" i="46" s="1"/>
  <c r="O76" i="44"/>
  <c r="I81" i="46"/>
  <c r="O81" i="46" s="1"/>
  <c r="O81" i="44"/>
  <c r="P82" i="44"/>
  <c r="L82" i="44" s="1"/>
  <c r="J82" i="46"/>
  <c r="P82" i="46" s="1"/>
  <c r="H56" i="46"/>
  <c r="N56" i="46" s="1"/>
  <c r="J30" i="46"/>
  <c r="P30" i="46" s="1"/>
  <c r="L30" i="46" s="1"/>
  <c r="G5" i="46"/>
  <c r="M5" i="46" s="1"/>
  <c r="P19" i="44"/>
  <c r="J19" i="46"/>
  <c r="P19" i="46" s="1"/>
  <c r="G24" i="46"/>
  <c r="M24" i="46" s="1"/>
  <c r="M24" i="44"/>
  <c r="Q28" i="44"/>
  <c r="K28" i="46"/>
  <c r="Q28" i="46" s="1"/>
  <c r="P35" i="44"/>
  <c r="J35" i="46"/>
  <c r="P35" i="46" s="1"/>
  <c r="Q42" i="44"/>
  <c r="K42" i="46"/>
  <c r="Q42" i="46" s="1"/>
  <c r="G48" i="46"/>
  <c r="M48" i="46" s="1"/>
  <c r="M48" i="44"/>
  <c r="Q54" i="44"/>
  <c r="K54" i="46"/>
  <c r="Q54" i="46" s="1"/>
  <c r="G60" i="46"/>
  <c r="M60" i="46" s="1"/>
  <c r="L60" i="46" s="1"/>
  <c r="M60" i="44"/>
  <c r="I65" i="46"/>
  <c r="O65" i="46" s="1"/>
  <c r="O65" i="44"/>
  <c r="I73" i="46"/>
  <c r="O73" i="46" s="1"/>
  <c r="O73" i="44"/>
  <c r="G83" i="46"/>
  <c r="M83" i="46" s="1"/>
  <c r="M83" i="44"/>
  <c r="P7" i="44"/>
  <c r="J7" i="46"/>
  <c r="P7" i="46" s="1"/>
  <c r="P12" i="44"/>
  <c r="J12" i="46"/>
  <c r="P12" i="46" s="1"/>
  <c r="P17" i="44"/>
  <c r="J17" i="46"/>
  <c r="P17" i="46" s="1"/>
  <c r="Q19" i="44"/>
  <c r="K19" i="46"/>
  <c r="Q19" i="46" s="1"/>
  <c r="L19" i="46" s="1"/>
  <c r="P26" i="44"/>
  <c r="J26" i="46"/>
  <c r="P26" i="46" s="1"/>
  <c r="P65" i="44"/>
  <c r="J65" i="46"/>
  <c r="P65" i="46" s="1"/>
  <c r="P77" i="44"/>
  <c r="J77" i="46"/>
  <c r="P77" i="46" s="1"/>
  <c r="M8" i="44"/>
  <c r="M10" i="44"/>
  <c r="M12" i="44"/>
  <c r="G21" i="46"/>
  <c r="M21" i="46" s="1"/>
  <c r="M21" i="44"/>
  <c r="P24" i="44"/>
  <c r="J24" i="46"/>
  <c r="P24" i="46" s="1"/>
  <c r="Q25" i="44"/>
  <c r="K25" i="46"/>
  <c r="Q25" i="46" s="1"/>
  <c r="N26" i="44"/>
  <c r="O27" i="44"/>
  <c r="G29" i="46"/>
  <c r="M29" i="46" s="1"/>
  <c r="M29" i="44"/>
  <c r="P32" i="44"/>
  <c r="J32" i="46"/>
  <c r="P32" i="46" s="1"/>
  <c r="Q33" i="44"/>
  <c r="K33" i="46"/>
  <c r="Q33" i="46" s="1"/>
  <c r="N34" i="44"/>
  <c r="O35" i="44"/>
  <c r="P40" i="44"/>
  <c r="J40" i="46"/>
  <c r="P40" i="46" s="1"/>
  <c r="N41" i="44"/>
  <c r="P44" i="44"/>
  <c r="J44" i="46"/>
  <c r="P44" i="46" s="1"/>
  <c r="L44" i="46" s="1"/>
  <c r="N45" i="44"/>
  <c r="P48" i="44"/>
  <c r="J48" i="46"/>
  <c r="P48" i="46" s="1"/>
  <c r="L48" i="46" s="1"/>
  <c r="N49" i="44"/>
  <c r="P52" i="44"/>
  <c r="J52" i="46"/>
  <c r="P52" i="46" s="1"/>
  <c r="N53" i="44"/>
  <c r="P56" i="44"/>
  <c r="J56" i="46"/>
  <c r="P56" i="46" s="1"/>
  <c r="N57" i="44"/>
  <c r="P60" i="44"/>
  <c r="J60" i="46"/>
  <c r="P60" i="46" s="1"/>
  <c r="N61" i="44"/>
  <c r="P64" i="44"/>
  <c r="J64" i="46"/>
  <c r="P64" i="46" s="1"/>
  <c r="N65" i="44"/>
  <c r="P68" i="44"/>
  <c r="J68" i="46"/>
  <c r="P68" i="46" s="1"/>
  <c r="N69" i="44"/>
  <c r="P72" i="44"/>
  <c r="J72" i="46"/>
  <c r="P72" i="46" s="1"/>
  <c r="P76" i="44"/>
  <c r="J76" i="46"/>
  <c r="P76" i="46" s="1"/>
  <c r="O80" i="44"/>
  <c r="I80" i="46"/>
  <c r="O80" i="46" s="1"/>
  <c r="P81" i="44"/>
  <c r="L81" i="44" s="1"/>
  <c r="J81" i="46"/>
  <c r="P81" i="46" s="1"/>
  <c r="L81" i="46" s="1"/>
  <c r="J75" i="46"/>
  <c r="P75" i="46" s="1"/>
  <c r="G50" i="46"/>
  <c r="M50" i="46" s="1"/>
  <c r="Q20" i="44"/>
  <c r="K20" i="46"/>
  <c r="Q20" i="46" s="1"/>
  <c r="P27" i="44"/>
  <c r="J27" i="46"/>
  <c r="P27" i="46" s="1"/>
  <c r="G32" i="46"/>
  <c r="M32" i="46" s="1"/>
  <c r="M32" i="44"/>
  <c r="G44" i="46"/>
  <c r="M44" i="46" s="1"/>
  <c r="M44" i="44"/>
  <c r="I49" i="46"/>
  <c r="O49" i="46" s="1"/>
  <c r="O49" i="44"/>
  <c r="G56" i="46"/>
  <c r="M56" i="46" s="1"/>
  <c r="M56" i="44"/>
  <c r="I61" i="46"/>
  <c r="O61" i="46" s="1"/>
  <c r="O61" i="44"/>
  <c r="G64" i="46"/>
  <c r="M64" i="46" s="1"/>
  <c r="M64" i="44"/>
  <c r="I69" i="46"/>
  <c r="O69" i="46" s="1"/>
  <c r="O69" i="44"/>
  <c r="I11" i="46"/>
  <c r="O11" i="46" s="1"/>
  <c r="P6" i="44"/>
  <c r="J6" i="46"/>
  <c r="P6" i="46" s="1"/>
  <c r="P9" i="44"/>
  <c r="J9" i="46"/>
  <c r="P9" i="46" s="1"/>
  <c r="P14" i="44"/>
  <c r="J14" i="46"/>
  <c r="P14" i="46" s="1"/>
  <c r="G23" i="46"/>
  <c r="M23" i="46" s="1"/>
  <c r="M23" i="44"/>
  <c r="G31" i="46"/>
  <c r="M31" i="46" s="1"/>
  <c r="M31" i="44"/>
  <c r="I82" i="46"/>
  <c r="O82" i="46" s="1"/>
  <c r="L82" i="46" s="1"/>
  <c r="O82" i="44"/>
  <c r="M6" i="44"/>
  <c r="M7" i="44"/>
  <c r="M9" i="44"/>
  <c r="M11" i="44"/>
  <c r="N18" i="44"/>
  <c r="O19" i="44"/>
  <c r="N6" i="44"/>
  <c r="N7" i="44"/>
  <c r="N8" i="44"/>
  <c r="N9" i="44"/>
  <c r="N10" i="44"/>
  <c r="N11" i="44"/>
  <c r="N12" i="44"/>
  <c r="N13" i="44"/>
  <c r="N14" i="44"/>
  <c r="N15" i="44"/>
  <c r="N16" i="44"/>
  <c r="N17" i="44"/>
  <c r="O18" i="44"/>
  <c r="G20" i="46"/>
  <c r="M20" i="46" s="1"/>
  <c r="M20" i="44"/>
  <c r="P23" i="44"/>
  <c r="J23" i="46"/>
  <c r="P23" i="46" s="1"/>
  <c r="Q24" i="44"/>
  <c r="K24" i="46"/>
  <c r="Q24" i="46" s="1"/>
  <c r="N25" i="44"/>
  <c r="O26" i="44"/>
  <c r="G28" i="46"/>
  <c r="M28" i="46" s="1"/>
  <c r="M28" i="44"/>
  <c r="P31" i="44"/>
  <c r="J31" i="46"/>
  <c r="P31" i="46" s="1"/>
  <c r="L31" i="46" s="1"/>
  <c r="Q32" i="44"/>
  <c r="K32" i="46"/>
  <c r="Q32" i="46" s="1"/>
  <c r="N33" i="44"/>
  <c r="O34" i="44"/>
  <c r="G36" i="46"/>
  <c r="M36" i="46" s="1"/>
  <c r="M36" i="44"/>
  <c r="P39" i="44"/>
  <c r="J39" i="46"/>
  <c r="P39" i="46" s="1"/>
  <c r="L39" i="46" s="1"/>
  <c r="Q40" i="44"/>
  <c r="K40" i="46"/>
  <c r="Q40" i="46" s="1"/>
  <c r="M42" i="44"/>
  <c r="G42" i="46"/>
  <c r="M42" i="46" s="1"/>
  <c r="Q44" i="44"/>
  <c r="K44" i="46"/>
  <c r="Q44" i="46" s="1"/>
  <c r="G46" i="46"/>
  <c r="M46" i="46" s="1"/>
  <c r="M46" i="44"/>
  <c r="I47" i="46"/>
  <c r="O47" i="46" s="1"/>
  <c r="O47" i="44"/>
  <c r="Q48" i="44"/>
  <c r="K48" i="46"/>
  <c r="Q48" i="46" s="1"/>
  <c r="I51" i="46"/>
  <c r="O51" i="46" s="1"/>
  <c r="O51" i="44"/>
  <c r="Q52" i="44"/>
  <c r="K52" i="46"/>
  <c r="Q52" i="46" s="1"/>
  <c r="L52" i="46" s="1"/>
  <c r="G54" i="46"/>
  <c r="M54" i="46" s="1"/>
  <c r="M54" i="44"/>
  <c r="I55" i="46"/>
  <c r="O55" i="46" s="1"/>
  <c r="O55" i="44"/>
  <c r="Q56" i="44"/>
  <c r="K56" i="46"/>
  <c r="Q56" i="46" s="1"/>
  <c r="G58" i="46"/>
  <c r="M58" i="46" s="1"/>
  <c r="M58" i="44"/>
  <c r="I59" i="46"/>
  <c r="O59" i="46" s="1"/>
  <c r="O59" i="44"/>
  <c r="Q60" i="44"/>
  <c r="K60" i="46"/>
  <c r="Q60" i="46" s="1"/>
  <c r="G62" i="46"/>
  <c r="M62" i="46" s="1"/>
  <c r="M62" i="44"/>
  <c r="I63" i="46"/>
  <c r="O63" i="46" s="1"/>
  <c r="L63" i="46" s="1"/>
  <c r="O63" i="44"/>
  <c r="Q64" i="44"/>
  <c r="K64" i="46"/>
  <c r="Q64" i="46" s="1"/>
  <c r="G66" i="46"/>
  <c r="M66" i="46" s="1"/>
  <c r="M66" i="44"/>
  <c r="O67" i="44"/>
  <c r="I67" i="46"/>
  <c r="O67" i="46" s="1"/>
  <c r="G70" i="46"/>
  <c r="M70" i="46" s="1"/>
  <c r="M70" i="44"/>
  <c r="I71" i="46"/>
  <c r="O71" i="46" s="1"/>
  <c r="O71" i="44"/>
  <c r="I79" i="46"/>
  <c r="O79" i="46" s="1"/>
  <c r="O79" i="44"/>
  <c r="P80" i="44"/>
  <c r="J80" i="46"/>
  <c r="P80" i="46" s="1"/>
  <c r="I75" i="46"/>
  <c r="O75" i="46" s="1"/>
  <c r="K49" i="46"/>
  <c r="Q49" i="46" s="1"/>
  <c r="H24" i="46"/>
  <c r="N24" i="46" s="1"/>
  <c r="I41" i="46"/>
  <c r="O41" i="46" s="1"/>
  <c r="O41" i="44"/>
  <c r="Q50" i="44"/>
  <c r="K50" i="46"/>
  <c r="Q50" i="46" s="1"/>
  <c r="I77" i="46"/>
  <c r="O77" i="46" s="1"/>
  <c r="O77" i="44"/>
  <c r="P5" i="44"/>
  <c r="J5" i="46"/>
  <c r="P5" i="46" s="1"/>
  <c r="P10" i="44"/>
  <c r="J10" i="46"/>
  <c r="P10" i="46" s="1"/>
  <c r="P13" i="44"/>
  <c r="J13" i="46"/>
  <c r="P13" i="46" s="1"/>
  <c r="P18" i="44"/>
  <c r="J18" i="46"/>
  <c r="P18" i="46" s="1"/>
  <c r="Q35" i="44"/>
  <c r="K35" i="46"/>
  <c r="Q35" i="46" s="1"/>
  <c r="G39" i="46"/>
  <c r="M39" i="46" s="1"/>
  <c r="M39" i="44"/>
  <c r="P41" i="44"/>
  <c r="J41" i="46"/>
  <c r="P41" i="46" s="1"/>
  <c r="O4" i="44"/>
  <c r="O5" i="44"/>
  <c r="O6" i="44"/>
  <c r="O7" i="44"/>
  <c r="O8" i="44"/>
  <c r="O9" i="44"/>
  <c r="O10" i="44"/>
  <c r="O12" i="44"/>
  <c r="O13" i="44"/>
  <c r="O14" i="44"/>
  <c r="O15" i="44"/>
  <c r="O16" i="44"/>
  <c r="O17" i="44"/>
  <c r="G19" i="46"/>
  <c r="M19" i="46" s="1"/>
  <c r="M19" i="44"/>
  <c r="P22" i="44"/>
  <c r="J22" i="46"/>
  <c r="P22" i="46" s="1"/>
  <c r="Q23" i="44"/>
  <c r="K23" i="46"/>
  <c r="Q23" i="46" s="1"/>
  <c r="O25" i="44"/>
  <c r="G27" i="46"/>
  <c r="M27" i="46" s="1"/>
  <c r="M27" i="44"/>
  <c r="Q31" i="44"/>
  <c r="K31" i="46"/>
  <c r="Q31" i="46" s="1"/>
  <c r="N32" i="44"/>
  <c r="O33" i="44"/>
  <c r="G35" i="46"/>
  <c r="M35" i="46" s="1"/>
  <c r="L35" i="46" s="1"/>
  <c r="M35" i="44"/>
  <c r="P38" i="44"/>
  <c r="J38" i="46"/>
  <c r="P38" i="46" s="1"/>
  <c r="Q39" i="44"/>
  <c r="K39" i="46"/>
  <c r="Q39" i="46" s="1"/>
  <c r="N40" i="44"/>
  <c r="N44" i="44"/>
  <c r="P47" i="44"/>
  <c r="J47" i="46"/>
  <c r="P47" i="46" s="1"/>
  <c r="N48" i="44"/>
  <c r="P51" i="44"/>
  <c r="J51" i="46"/>
  <c r="P51" i="46" s="1"/>
  <c r="N52" i="44"/>
  <c r="P55" i="44"/>
  <c r="J55" i="46"/>
  <c r="P55" i="46" s="1"/>
  <c r="P59" i="44"/>
  <c r="J59" i="46"/>
  <c r="P59" i="46" s="1"/>
  <c r="N60" i="44"/>
  <c r="P63" i="44"/>
  <c r="J63" i="46"/>
  <c r="P63" i="46" s="1"/>
  <c r="N64" i="44"/>
  <c r="P67" i="44"/>
  <c r="J67" i="46"/>
  <c r="P67" i="46" s="1"/>
  <c r="N68" i="44"/>
  <c r="P71" i="44"/>
  <c r="J71" i="46"/>
  <c r="P71" i="46" s="1"/>
  <c r="N72" i="44"/>
  <c r="P79" i="44"/>
  <c r="J79" i="46"/>
  <c r="P79" i="46" s="1"/>
  <c r="J43" i="46"/>
  <c r="P43" i="46" s="1"/>
  <c r="G18" i="46"/>
  <c r="M18" i="46" s="1"/>
  <c r="L18" i="46" s="1"/>
  <c r="G40" i="46"/>
  <c r="M40" i="46" s="1"/>
  <c r="M40" i="44"/>
  <c r="Q46" i="44"/>
  <c r="K46" i="46"/>
  <c r="Q46" i="46" s="1"/>
  <c r="I53" i="46"/>
  <c r="O53" i="46" s="1"/>
  <c r="O53" i="44"/>
  <c r="Q58" i="44"/>
  <c r="K58" i="46"/>
  <c r="Q58" i="46" s="1"/>
  <c r="Q66" i="44"/>
  <c r="K66" i="46"/>
  <c r="Q66" i="46" s="1"/>
  <c r="P16" i="44"/>
  <c r="J16" i="46"/>
  <c r="P16" i="46" s="1"/>
  <c r="C7" i="45"/>
  <c r="J7" i="45" s="1"/>
  <c r="C6" i="45"/>
  <c r="J6" i="45" s="1"/>
  <c r="P21" i="44"/>
  <c r="J21" i="46"/>
  <c r="P21" i="46" s="1"/>
  <c r="Q22" i="44"/>
  <c r="K22" i="46"/>
  <c r="Q22" i="46" s="1"/>
  <c r="G26" i="46"/>
  <c r="M26" i="46" s="1"/>
  <c r="L26" i="46" s="1"/>
  <c r="M26" i="44"/>
  <c r="P29" i="44"/>
  <c r="J29" i="46"/>
  <c r="P29" i="46" s="1"/>
  <c r="N31" i="44"/>
  <c r="G34" i="46"/>
  <c r="M34" i="46" s="1"/>
  <c r="M34" i="44"/>
  <c r="P37" i="44"/>
  <c r="J37" i="46"/>
  <c r="P37" i="46" s="1"/>
  <c r="Q38" i="44"/>
  <c r="K38" i="46"/>
  <c r="Q38" i="46" s="1"/>
  <c r="N39" i="44"/>
  <c r="G41" i="46"/>
  <c r="M41" i="46" s="1"/>
  <c r="M41" i="44"/>
  <c r="I42" i="46"/>
  <c r="O42" i="46" s="1"/>
  <c r="O42" i="44"/>
  <c r="Q43" i="44"/>
  <c r="L43" i="44" s="1"/>
  <c r="K43" i="46"/>
  <c r="Q43" i="46" s="1"/>
  <c r="G45" i="46"/>
  <c r="M45" i="46" s="1"/>
  <c r="M45" i="44"/>
  <c r="I46" i="46"/>
  <c r="O46" i="46" s="1"/>
  <c r="O46" i="44"/>
  <c r="Q47" i="44"/>
  <c r="K47" i="46"/>
  <c r="Q47" i="46" s="1"/>
  <c r="G49" i="46"/>
  <c r="M49" i="46" s="1"/>
  <c r="M49" i="44"/>
  <c r="I50" i="46"/>
  <c r="O50" i="46" s="1"/>
  <c r="O50" i="44"/>
  <c r="Q51" i="44"/>
  <c r="K51" i="46"/>
  <c r="Q51" i="46" s="1"/>
  <c r="G53" i="46"/>
  <c r="M53" i="46" s="1"/>
  <c r="M53" i="44"/>
  <c r="I54" i="46"/>
  <c r="O54" i="46" s="1"/>
  <c r="O54" i="44"/>
  <c r="Q55" i="44"/>
  <c r="K55" i="46"/>
  <c r="Q55" i="46" s="1"/>
  <c r="G57" i="46"/>
  <c r="M57" i="46" s="1"/>
  <c r="M57" i="44"/>
  <c r="I58" i="46"/>
  <c r="O58" i="46" s="1"/>
  <c r="O58" i="44"/>
  <c r="Q59" i="44"/>
  <c r="K59" i="46"/>
  <c r="Q59" i="46" s="1"/>
  <c r="G61" i="46"/>
  <c r="M61" i="46" s="1"/>
  <c r="L61" i="46" s="1"/>
  <c r="M61" i="44"/>
  <c r="I62" i="46"/>
  <c r="O62" i="46" s="1"/>
  <c r="O62" i="44"/>
  <c r="L62" i="44" s="1"/>
  <c r="Q63" i="44"/>
  <c r="K63" i="46"/>
  <c r="Q63" i="46" s="1"/>
  <c r="G65" i="46"/>
  <c r="M65" i="46" s="1"/>
  <c r="M65" i="44"/>
  <c r="I66" i="46"/>
  <c r="O66" i="46" s="1"/>
  <c r="O66" i="44"/>
  <c r="Q67" i="44"/>
  <c r="K67" i="46"/>
  <c r="Q67" i="46" s="1"/>
  <c r="I70" i="46"/>
  <c r="O70" i="46" s="1"/>
  <c r="O70" i="44"/>
  <c r="I74" i="46"/>
  <c r="O74" i="46" s="1"/>
  <c r="O74" i="44"/>
  <c r="I78" i="46"/>
  <c r="O78" i="46" s="1"/>
  <c r="O78" i="44"/>
  <c r="G69" i="46"/>
  <c r="M69" i="46" s="1"/>
  <c r="I43" i="46"/>
  <c r="O43" i="46" s="1"/>
  <c r="L43" i="46" s="1"/>
  <c r="K17" i="46"/>
  <c r="Q17" i="46" s="1"/>
  <c r="D5" i="45"/>
  <c r="K5" i="45" s="1"/>
  <c r="H4" i="46"/>
  <c r="N4" i="46" s="1"/>
  <c r="D4" i="45"/>
  <c r="K4" i="45" s="1"/>
  <c r="D7" i="45"/>
  <c r="K7" i="45" s="1"/>
  <c r="D6" i="45"/>
  <c r="K6" i="45" s="1"/>
  <c r="P20" i="44"/>
  <c r="J20" i="46"/>
  <c r="P20" i="46" s="1"/>
  <c r="L20" i="46" s="1"/>
  <c r="Q21" i="44"/>
  <c r="K21" i="46"/>
  <c r="Q21" i="46" s="1"/>
  <c r="G25" i="46"/>
  <c r="M25" i="46" s="1"/>
  <c r="M25" i="44"/>
  <c r="P28" i="44"/>
  <c r="J28" i="46"/>
  <c r="P28" i="46" s="1"/>
  <c r="Q29" i="44"/>
  <c r="K29" i="46"/>
  <c r="Q29" i="46" s="1"/>
  <c r="G33" i="46"/>
  <c r="M33" i="46" s="1"/>
  <c r="M33" i="44"/>
  <c r="P36" i="44"/>
  <c r="J36" i="46"/>
  <c r="P36" i="46" s="1"/>
  <c r="L36" i="46" s="1"/>
  <c r="Q37" i="44"/>
  <c r="K37" i="46"/>
  <c r="Q37" i="46" s="1"/>
  <c r="L37" i="46" s="1"/>
  <c r="P42" i="44"/>
  <c r="J42" i="46"/>
  <c r="P42" i="46" s="1"/>
  <c r="P46" i="44"/>
  <c r="J46" i="46"/>
  <c r="P46" i="46" s="1"/>
  <c r="P50" i="44"/>
  <c r="J50" i="46"/>
  <c r="P50" i="46" s="1"/>
  <c r="P54" i="44"/>
  <c r="J54" i="46"/>
  <c r="P54" i="46" s="1"/>
  <c r="P58" i="44"/>
  <c r="J58" i="46"/>
  <c r="P58" i="46" s="1"/>
  <c r="P66" i="44"/>
  <c r="J66" i="46"/>
  <c r="P66" i="46" s="1"/>
  <c r="P70" i="44"/>
  <c r="J70" i="46"/>
  <c r="P70" i="46" s="1"/>
  <c r="P74" i="44"/>
  <c r="J74" i="46"/>
  <c r="P74" i="46" s="1"/>
  <c r="P78" i="44"/>
  <c r="J78" i="46"/>
  <c r="P78" i="46" s="1"/>
  <c r="G8" i="45"/>
  <c r="N4" i="45"/>
  <c r="K62" i="46"/>
  <c r="Q62" i="46" s="1"/>
  <c r="J11" i="46"/>
  <c r="P11" i="46" s="1"/>
  <c r="Q68" i="44"/>
  <c r="K68" i="46"/>
  <c r="Q68" i="46" s="1"/>
  <c r="Q69" i="44"/>
  <c r="K69" i="46"/>
  <c r="Q69" i="46" s="1"/>
  <c r="Q71" i="44"/>
  <c r="K71" i="46"/>
  <c r="Q71" i="46" s="1"/>
  <c r="Q72" i="44"/>
  <c r="K72" i="46"/>
  <c r="Q72" i="46" s="1"/>
  <c r="Q74" i="44"/>
  <c r="K74" i="46"/>
  <c r="Q74" i="46" s="1"/>
  <c r="Q75" i="44"/>
  <c r="K75" i="46"/>
  <c r="Q75" i="46" s="1"/>
  <c r="Q76" i="44"/>
  <c r="K76" i="46"/>
  <c r="Q76" i="46" s="1"/>
  <c r="L76" i="46" s="1"/>
  <c r="Q77" i="44"/>
  <c r="K77" i="46"/>
  <c r="Q77" i="46" s="1"/>
  <c r="Q79" i="44"/>
  <c r="K79" i="46"/>
  <c r="Q79" i="46" s="1"/>
  <c r="L79" i="46" s="1"/>
  <c r="Q80" i="44"/>
  <c r="K80" i="46"/>
  <c r="Q80" i="46" s="1"/>
  <c r="Q82" i="44"/>
  <c r="K82" i="46"/>
  <c r="Q82" i="46" s="1"/>
  <c r="G74" i="46"/>
  <c r="M74" i="46" s="1"/>
  <c r="M72" i="44"/>
  <c r="M73" i="44"/>
  <c r="M75" i="44"/>
  <c r="L75" i="44" s="1"/>
  <c r="M76" i="44"/>
  <c r="M77" i="44"/>
  <c r="M78" i="44"/>
  <c r="K73" i="46"/>
  <c r="Q73" i="46" s="1"/>
  <c r="Q83" i="44"/>
  <c r="K83" i="46"/>
  <c r="Q83" i="46" s="1"/>
  <c r="K78" i="46"/>
  <c r="Q78" i="46" s="1"/>
  <c r="J83" i="46"/>
  <c r="P83" i="46" s="1"/>
  <c r="K70" i="46"/>
  <c r="Q70" i="46" s="1"/>
  <c r="I83" i="46"/>
  <c r="O83" i="46" s="1"/>
  <c r="C4" i="45"/>
  <c r="C5" i="45"/>
  <c r="J5" i="45" s="1"/>
  <c r="L27" i="46"/>
  <c r="L15" i="46"/>
  <c r="L14" i="46"/>
  <c r="L71" i="46"/>
  <c r="L24" i="46"/>
  <c r="L10" i="46"/>
  <c r="L13" i="46"/>
  <c r="L32" i="46"/>
  <c r="L77" i="46"/>
  <c r="L67" i="46" l="1"/>
  <c r="L75" i="46"/>
  <c r="L68" i="46"/>
  <c r="L83" i="44"/>
  <c r="L70" i="46"/>
  <c r="L42" i="44"/>
  <c r="L69" i="46"/>
  <c r="L62" i="46"/>
  <c r="L46" i="46"/>
  <c r="L18" i="44"/>
  <c r="L80" i="46"/>
  <c r="L11" i="46"/>
  <c r="L29" i="46"/>
  <c r="L56" i="46"/>
  <c r="L80" i="44"/>
  <c r="L64" i="46"/>
  <c r="L59" i="46"/>
  <c r="L22" i="46"/>
  <c r="L45" i="46"/>
  <c r="L23" i="46"/>
  <c r="L38" i="46"/>
  <c r="L6" i="46"/>
  <c r="L8" i="44"/>
  <c r="L7" i="46"/>
  <c r="L4" i="46"/>
  <c r="L58" i="44"/>
  <c r="L51" i="46"/>
  <c r="L11" i="44"/>
  <c r="L74" i="44"/>
  <c r="L74" i="46"/>
  <c r="L55" i="46"/>
  <c r="L68" i="44"/>
  <c r="L77" i="44"/>
  <c r="L70" i="44"/>
  <c r="L60" i="44"/>
  <c r="L6" i="44"/>
  <c r="L83" i="46"/>
  <c r="L78" i="46"/>
  <c r="L71" i="44"/>
  <c r="F8" i="45"/>
  <c r="L31" i="44"/>
  <c r="L28" i="46"/>
  <c r="L53" i="46"/>
  <c r="L40" i="46"/>
  <c r="L5" i="46"/>
  <c r="L54" i="46"/>
  <c r="L24" i="44"/>
  <c r="L9" i="46"/>
  <c r="C8" i="45"/>
  <c r="I4" i="45" s="1"/>
  <c r="L52" i="44"/>
  <c r="L39" i="44"/>
  <c r="L23" i="44"/>
  <c r="L26" i="44"/>
  <c r="L7" i="44"/>
  <c r="L35" i="44"/>
  <c r="L69" i="44"/>
  <c r="L49" i="44"/>
  <c r="L15" i="44"/>
  <c r="L79" i="44"/>
  <c r="L50" i="44"/>
  <c r="L33" i="46"/>
  <c r="L25" i="44"/>
  <c r="L16" i="44"/>
  <c r="L12" i="44"/>
  <c r="L4" i="44"/>
  <c r="L66" i="44"/>
  <c r="L37" i="44"/>
  <c r="L63" i="44"/>
  <c r="L51" i="44"/>
  <c r="L22" i="44"/>
  <c r="L41" i="46"/>
  <c r="L50" i="46"/>
  <c r="L56" i="44"/>
  <c r="L44" i="44"/>
  <c r="L27" i="44"/>
  <c r="L28" i="44"/>
  <c r="L33" i="44"/>
  <c r="L61" i="44"/>
  <c r="L45" i="44"/>
  <c r="L36" i="44"/>
  <c r="L46" i="44"/>
  <c r="L66" i="46"/>
  <c r="L41" i="44"/>
  <c r="L13" i="44"/>
  <c r="L17" i="46"/>
  <c r="L57" i="46"/>
  <c r="L4" i="45"/>
  <c r="E8" i="45"/>
  <c r="L78" i="44"/>
  <c r="L38" i="44"/>
  <c r="L48" i="44"/>
  <c r="L20" i="44"/>
  <c r="L76" i="44"/>
  <c r="L17" i="44"/>
  <c r="L57" i="44"/>
  <c r="L34" i="44"/>
  <c r="L21" i="44"/>
  <c r="L58" i="46"/>
  <c r="L59" i="44"/>
  <c r="L47" i="44"/>
  <c r="L10" i="44"/>
  <c r="L14" i="44"/>
  <c r="L65" i="46"/>
  <c r="L42" i="46"/>
  <c r="L73" i="46"/>
  <c r="L64" i="44"/>
  <c r="L40" i="44"/>
  <c r="L32" i="44"/>
  <c r="L72" i="44"/>
  <c r="L65" i="44"/>
  <c r="L19" i="44"/>
  <c r="L73" i="44"/>
  <c r="L53" i="44"/>
  <c r="D8" i="45"/>
  <c r="L54" i="44"/>
  <c r="L29" i="44"/>
  <c r="L67" i="44"/>
  <c r="L55" i="44"/>
  <c r="L5" i="44"/>
  <c r="L9" i="44"/>
  <c r="L21" i="46"/>
  <c r="L34" i="46"/>
  <c r="L49" i="46"/>
  <c r="J4" i="45"/>
  <c r="H8" i="45" l="1"/>
  <c r="I5" i="45"/>
  <c r="I7" i="45"/>
  <c r="I6" i="45"/>
  <c r="I8" i="45" l="1"/>
  <c r="C84" i="41"/>
  <c r="C83" i="41"/>
  <c r="C82" i="41"/>
  <c r="C81" i="41"/>
  <c r="C80" i="41"/>
  <c r="C79" i="41"/>
  <c r="C78" i="41"/>
  <c r="C77" i="41"/>
  <c r="C76" i="41"/>
  <c r="C75" i="41"/>
  <c r="C74" i="41"/>
  <c r="C73" i="41"/>
  <c r="C72" i="41"/>
  <c r="C71" i="41"/>
  <c r="C70" i="41"/>
  <c r="C69" i="41"/>
  <c r="C68" i="41"/>
  <c r="C67" i="41"/>
  <c r="C66" i="41"/>
  <c r="C65" i="41"/>
  <c r="C64" i="41"/>
  <c r="C63" i="41"/>
  <c r="C62" i="41"/>
  <c r="C61" i="41"/>
  <c r="C60" i="41"/>
  <c r="C59" i="41"/>
  <c r="C58" i="41"/>
  <c r="C57" i="41"/>
  <c r="C56" i="41"/>
  <c r="C55" i="41"/>
  <c r="C54" i="41"/>
  <c r="C53" i="41"/>
  <c r="C52" i="41"/>
  <c r="C51" i="41"/>
  <c r="C50" i="41"/>
  <c r="C49" i="41"/>
  <c r="C48" i="41"/>
  <c r="C47" i="41"/>
  <c r="C46" i="41"/>
  <c r="C45" i="41"/>
  <c r="C44" i="41"/>
  <c r="C43" i="41"/>
  <c r="C42" i="41"/>
  <c r="C41" i="41"/>
  <c r="C40" i="41"/>
  <c r="C39" i="41"/>
  <c r="C38" i="41"/>
  <c r="C37" i="41"/>
  <c r="C36" i="41"/>
  <c r="C35" i="41"/>
  <c r="C34" i="41"/>
  <c r="C33" i="41"/>
  <c r="C32" i="41"/>
  <c r="C31" i="41"/>
  <c r="C30" i="41"/>
  <c r="C29" i="41"/>
  <c r="C28" i="41"/>
  <c r="C27" i="41"/>
  <c r="C26" i="41"/>
  <c r="C25" i="41"/>
  <c r="C24" i="41"/>
  <c r="C23" i="41"/>
  <c r="C22" i="41"/>
  <c r="C21" i="41"/>
  <c r="C20" i="41"/>
  <c r="C19" i="41"/>
  <c r="C18" i="41"/>
  <c r="C17" i="41"/>
  <c r="C16" i="41"/>
  <c r="C15" i="41"/>
  <c r="C14" i="41"/>
  <c r="C13" i="41"/>
  <c r="C12" i="41"/>
  <c r="C11" i="41"/>
  <c r="C10" i="41"/>
  <c r="C9" i="41"/>
  <c r="C8" i="41"/>
  <c r="C7" i="41"/>
  <c r="C6" i="41"/>
  <c r="C5" i="41"/>
  <c r="C36" i="2"/>
  <c r="W4" i="41" l="1"/>
  <c r="F36" i="2"/>
  <c r="G36" i="2" s="1"/>
  <c r="E36" i="2"/>
  <c r="D36" i="2"/>
  <c r="L36" i="2" l="1"/>
  <c r="D19" i="1"/>
  <c r="D18" i="1"/>
  <c r="A1" i="31" s="1"/>
  <c r="I8" i="1"/>
  <c r="D3" i="35"/>
  <c r="D4" i="35"/>
  <c r="D2" i="35"/>
  <c r="F41" i="2" l="1"/>
  <c r="Y1" i="31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L35" i="2" l="1"/>
  <c r="L71" i="2" s="1"/>
  <c r="L34" i="2"/>
  <c r="L70" i="2" s="1"/>
  <c r="N7" i="2" l="1"/>
  <c r="E7" i="2"/>
  <c r="J5" i="33" l="1"/>
  <c r="C85" i="33"/>
  <c r="C84" i="33"/>
  <c r="C83" i="33"/>
  <c r="C82" i="33"/>
  <c r="C81" i="33"/>
  <c r="C80" i="33"/>
  <c r="C79" i="33"/>
  <c r="C78" i="33"/>
  <c r="C77" i="33"/>
  <c r="C76" i="33"/>
  <c r="C75" i="33"/>
  <c r="C74" i="33"/>
  <c r="C73" i="33"/>
  <c r="C72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41" i="33"/>
  <c r="C40" i="33"/>
  <c r="C39" i="33"/>
  <c r="C38" i="33"/>
  <c r="C37" i="33"/>
  <c r="C36" i="33"/>
  <c r="C35" i="33"/>
  <c r="C34" i="33"/>
  <c r="C33" i="33"/>
  <c r="C32" i="33"/>
  <c r="C31" i="33"/>
  <c r="C30" i="33"/>
  <c r="C29" i="33"/>
  <c r="C28" i="33"/>
  <c r="C27" i="33"/>
  <c r="C26" i="33"/>
  <c r="C25" i="33"/>
  <c r="C24" i="33"/>
  <c r="C23" i="33"/>
  <c r="C22" i="33"/>
  <c r="C21" i="33"/>
  <c r="C20" i="33"/>
  <c r="C19" i="33"/>
  <c r="C18" i="33"/>
  <c r="C17" i="33"/>
  <c r="C16" i="33"/>
  <c r="C15" i="33"/>
  <c r="C14" i="33"/>
  <c r="C13" i="33"/>
  <c r="C12" i="33"/>
  <c r="C11" i="33"/>
  <c r="C10" i="33"/>
  <c r="C9" i="33"/>
  <c r="C8" i="33"/>
  <c r="C7" i="33"/>
  <c r="C6" i="33"/>
  <c r="J4" i="6"/>
  <c r="I4" i="6"/>
  <c r="W4" i="6" s="1"/>
  <c r="J3" i="6"/>
  <c r="AB1" i="4" l="1"/>
  <c r="H4" i="21" l="1"/>
  <c r="O4" i="21"/>
  <c r="H5" i="21"/>
  <c r="O5" i="21"/>
  <c r="H6" i="21"/>
  <c r="O6" i="21"/>
  <c r="H7" i="21"/>
  <c r="O7" i="21"/>
  <c r="H8" i="21"/>
  <c r="O8" i="21"/>
  <c r="H9" i="21"/>
  <c r="O9" i="21"/>
  <c r="H10" i="21"/>
  <c r="O10" i="21"/>
  <c r="H11" i="21"/>
  <c r="O11" i="21"/>
  <c r="H12" i="21"/>
  <c r="O12" i="21"/>
  <c r="H13" i="21"/>
  <c r="O13" i="21"/>
  <c r="H14" i="21"/>
  <c r="O14" i="21"/>
  <c r="H15" i="21"/>
  <c r="O15" i="21"/>
  <c r="H16" i="21"/>
  <c r="O16" i="21"/>
  <c r="H17" i="21"/>
  <c r="O17" i="21"/>
  <c r="H18" i="21"/>
  <c r="O18" i="21"/>
  <c r="H19" i="21"/>
  <c r="O19" i="21"/>
  <c r="H20" i="21"/>
  <c r="O20" i="21"/>
  <c r="H21" i="21"/>
  <c r="O21" i="21"/>
  <c r="H22" i="21"/>
  <c r="O22" i="21"/>
  <c r="H23" i="21"/>
  <c r="O23" i="21"/>
  <c r="H24" i="21"/>
  <c r="O24" i="21"/>
  <c r="H25" i="21"/>
  <c r="O25" i="21"/>
  <c r="H26" i="21"/>
  <c r="O26" i="21"/>
  <c r="H27" i="21"/>
  <c r="O27" i="21"/>
  <c r="H28" i="21"/>
  <c r="O28" i="21"/>
  <c r="H29" i="21"/>
  <c r="O29" i="21"/>
  <c r="H30" i="21"/>
  <c r="O30" i="21"/>
  <c r="H31" i="21"/>
  <c r="O31" i="21"/>
  <c r="H32" i="21"/>
  <c r="O32" i="21"/>
  <c r="H33" i="21"/>
  <c r="O33" i="21"/>
  <c r="H34" i="21"/>
  <c r="O34" i="21"/>
  <c r="H35" i="21"/>
  <c r="O35" i="21"/>
  <c r="H36" i="21"/>
  <c r="O36" i="21"/>
  <c r="H37" i="21"/>
  <c r="O37" i="21"/>
  <c r="H38" i="21"/>
  <c r="O38" i="21"/>
  <c r="H39" i="21"/>
  <c r="O39" i="21"/>
  <c r="H40" i="21"/>
  <c r="O40" i="21"/>
  <c r="H41" i="21"/>
  <c r="O41" i="21"/>
  <c r="H42" i="21"/>
  <c r="O42" i="21"/>
  <c r="H43" i="21"/>
  <c r="O43" i="21"/>
  <c r="H44" i="21"/>
  <c r="O44" i="21"/>
  <c r="H45" i="21"/>
  <c r="O45" i="21"/>
  <c r="H46" i="21"/>
  <c r="O46" i="21"/>
  <c r="H47" i="21"/>
  <c r="O47" i="21"/>
  <c r="H48" i="21"/>
  <c r="O48" i="21"/>
  <c r="H49" i="21"/>
  <c r="O49" i="21"/>
  <c r="H50" i="21"/>
  <c r="O50" i="21"/>
  <c r="H51" i="21"/>
  <c r="O51" i="21"/>
  <c r="H52" i="21"/>
  <c r="O52" i="21"/>
  <c r="H53" i="21"/>
  <c r="O53" i="21"/>
  <c r="H54" i="21"/>
  <c r="O54" i="21"/>
  <c r="H55" i="21"/>
  <c r="O55" i="21"/>
  <c r="H56" i="21"/>
  <c r="O56" i="21"/>
  <c r="H57" i="21"/>
  <c r="O57" i="21"/>
  <c r="H58" i="21"/>
  <c r="O58" i="21"/>
  <c r="H59" i="21"/>
  <c r="O59" i="21"/>
  <c r="H60" i="21"/>
  <c r="O60" i="21"/>
  <c r="H61" i="21"/>
  <c r="O61" i="21"/>
  <c r="H62" i="21"/>
  <c r="O62" i="21"/>
  <c r="H63" i="21"/>
  <c r="O63" i="21"/>
  <c r="H64" i="21"/>
  <c r="O64" i="21"/>
  <c r="H65" i="21"/>
  <c r="O65" i="21"/>
  <c r="H66" i="21"/>
  <c r="O66" i="21"/>
  <c r="H67" i="21"/>
  <c r="O67" i="21"/>
  <c r="H68" i="21"/>
  <c r="O68" i="21"/>
  <c r="H69" i="21"/>
  <c r="O69" i="21"/>
  <c r="H70" i="21"/>
  <c r="O70" i="21"/>
  <c r="H71" i="21"/>
  <c r="O71" i="21"/>
  <c r="H72" i="21"/>
  <c r="O72" i="21"/>
  <c r="H73" i="21"/>
  <c r="O73" i="21"/>
  <c r="H74" i="21"/>
  <c r="O74" i="21"/>
  <c r="H75" i="21"/>
  <c r="O75" i="21"/>
  <c r="H76" i="21"/>
  <c r="O76" i="21"/>
  <c r="H77" i="21"/>
  <c r="O77" i="21"/>
  <c r="H78" i="21"/>
  <c r="O78" i="21"/>
  <c r="H79" i="21"/>
  <c r="O79" i="21"/>
  <c r="H80" i="21"/>
  <c r="O80" i="21"/>
  <c r="H81" i="21"/>
  <c r="O81" i="21"/>
  <c r="H82" i="21"/>
  <c r="O82" i="21"/>
  <c r="H3" i="21"/>
  <c r="O3" i="21"/>
  <c r="B5" i="30" l="1"/>
  <c r="I6" i="29"/>
  <c r="B5" i="29"/>
  <c r="N6" i="33" l="1"/>
  <c r="N7" i="33"/>
  <c r="N8" i="33"/>
  <c r="N9" i="33"/>
  <c r="N10" i="33"/>
  <c r="N11" i="33"/>
  <c r="N12" i="33"/>
  <c r="N13" i="33"/>
  <c r="N14" i="33"/>
  <c r="N15" i="33"/>
  <c r="N16" i="33"/>
  <c r="N17" i="33"/>
  <c r="N18" i="33"/>
  <c r="N19" i="33"/>
  <c r="N20" i="33"/>
  <c r="N4" i="21" l="1"/>
  <c r="N10" i="21"/>
  <c r="N17" i="21"/>
  <c r="N9" i="21"/>
  <c r="N8" i="21"/>
  <c r="N7" i="21"/>
  <c r="N14" i="21"/>
  <c r="N6" i="21"/>
  <c r="N16" i="21"/>
  <c r="N15" i="21"/>
  <c r="N13" i="21"/>
  <c r="N5" i="21"/>
  <c r="N12" i="21"/>
  <c r="N11" i="21"/>
  <c r="N3" i="21"/>
  <c r="N85" i="33"/>
  <c r="N77" i="33"/>
  <c r="N65" i="33"/>
  <c r="N53" i="33"/>
  <c r="N41" i="33"/>
  <c r="N29" i="33"/>
  <c r="N25" i="33"/>
  <c r="N21" i="33"/>
  <c r="N84" i="33"/>
  <c r="N80" i="33"/>
  <c r="N76" i="33"/>
  <c r="N72" i="33"/>
  <c r="N68" i="33"/>
  <c r="N64" i="33"/>
  <c r="N60" i="33"/>
  <c r="N56" i="33"/>
  <c r="N52" i="33"/>
  <c r="N48" i="33"/>
  <c r="N44" i="33"/>
  <c r="N40" i="33"/>
  <c r="N36" i="33"/>
  <c r="N32" i="33"/>
  <c r="N28" i="33"/>
  <c r="N24" i="33"/>
  <c r="N73" i="33"/>
  <c r="N61" i="33"/>
  <c r="N49" i="33"/>
  <c r="N37" i="33"/>
  <c r="N83" i="33"/>
  <c r="N79" i="33"/>
  <c r="N75" i="33"/>
  <c r="N71" i="33"/>
  <c r="N67" i="33"/>
  <c r="N63" i="33"/>
  <c r="N59" i="33"/>
  <c r="N55" i="33"/>
  <c r="N51" i="33"/>
  <c r="N47" i="33"/>
  <c r="N43" i="33"/>
  <c r="N39" i="33"/>
  <c r="N35" i="33"/>
  <c r="N31" i="33"/>
  <c r="N27" i="33"/>
  <c r="N23" i="33"/>
  <c r="N81" i="33"/>
  <c r="N69" i="33"/>
  <c r="N57" i="33"/>
  <c r="N45" i="33"/>
  <c r="N33" i="33"/>
  <c r="N82" i="33"/>
  <c r="N78" i="33"/>
  <c r="N74" i="33"/>
  <c r="N70" i="33"/>
  <c r="N66" i="33"/>
  <c r="N62" i="33"/>
  <c r="N58" i="33"/>
  <c r="N54" i="33"/>
  <c r="N50" i="33"/>
  <c r="N46" i="33"/>
  <c r="N42" i="33"/>
  <c r="N38" i="33"/>
  <c r="N34" i="33"/>
  <c r="N30" i="33"/>
  <c r="N26" i="33"/>
  <c r="N22" i="33"/>
  <c r="N55" i="21" l="1"/>
  <c r="N68" i="21"/>
  <c r="N54" i="21"/>
  <c r="N47" i="21"/>
  <c r="N79" i="21"/>
  <c r="N28" i="21"/>
  <c r="N60" i="21"/>
  <c r="N58" i="21"/>
  <c r="N45" i="21"/>
  <c r="N77" i="21"/>
  <c r="N74" i="21"/>
  <c r="N23" i="21"/>
  <c r="N36" i="21"/>
  <c r="N18" i="21"/>
  <c r="N40" i="21"/>
  <c r="N19" i="21"/>
  <c r="N51" i="21"/>
  <c r="N30" i="21"/>
  <c r="N32" i="21"/>
  <c r="N64" i="21"/>
  <c r="N70" i="21"/>
  <c r="N49" i="21"/>
  <c r="N81" i="21"/>
  <c r="N82" i="21"/>
  <c r="N57" i="21"/>
  <c r="N31" i="21"/>
  <c r="N63" i="21"/>
  <c r="N66" i="21"/>
  <c r="N44" i="21"/>
  <c r="N76" i="21"/>
  <c r="N29" i="21"/>
  <c r="N61" i="21"/>
  <c r="N26" i="21"/>
  <c r="N21" i="21"/>
  <c r="N59" i="21"/>
  <c r="N22" i="21"/>
  <c r="N35" i="21"/>
  <c r="N67" i="21"/>
  <c r="N78" i="21"/>
  <c r="N48" i="21"/>
  <c r="N80" i="21"/>
  <c r="N33" i="21"/>
  <c r="N65" i="21"/>
  <c r="N38" i="21"/>
  <c r="N42" i="21"/>
  <c r="N72" i="21"/>
  <c r="N39" i="21"/>
  <c r="N71" i="21"/>
  <c r="N20" i="21"/>
  <c r="N52" i="21"/>
  <c r="N34" i="21"/>
  <c r="N37" i="21"/>
  <c r="N69" i="21"/>
  <c r="N50" i="21"/>
  <c r="N53" i="21"/>
  <c r="N27" i="21"/>
  <c r="N25" i="21"/>
  <c r="N43" i="21"/>
  <c r="N75" i="21"/>
  <c r="N24" i="21"/>
  <c r="N56" i="21"/>
  <c r="N46" i="21"/>
  <c r="N41" i="21"/>
  <c r="N73" i="21"/>
  <c r="N62" i="21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X2" i="15" l="1"/>
  <c r="O1" i="26"/>
  <c r="N1" i="26"/>
  <c r="M1" i="26"/>
  <c r="L1" i="26"/>
  <c r="K1" i="26"/>
  <c r="J1" i="26"/>
  <c r="I1" i="26"/>
  <c r="H1" i="26"/>
  <c r="G1" i="26"/>
  <c r="F1" i="26"/>
  <c r="E1" i="26"/>
  <c r="E38" i="26" s="1"/>
  <c r="D1" i="26"/>
  <c r="AC3" i="15"/>
  <c r="AB3" i="15" s="1"/>
  <c r="AD3" i="15"/>
  <c r="AA3" i="15" s="1"/>
  <c r="AC4" i="15"/>
  <c r="AD4" i="15"/>
  <c r="AC5" i="15"/>
  <c r="AD5" i="15"/>
  <c r="AC6" i="15"/>
  <c r="AD6" i="15"/>
  <c r="AC7" i="15"/>
  <c r="AD7" i="15"/>
  <c r="AC8" i="15"/>
  <c r="AD8" i="15"/>
  <c r="AC9" i="15"/>
  <c r="AD9" i="15"/>
  <c r="AC10" i="15"/>
  <c r="AD10" i="15"/>
  <c r="AC11" i="15"/>
  <c r="AD11" i="15"/>
  <c r="AC12" i="15"/>
  <c r="AD12" i="15"/>
  <c r="AC13" i="15"/>
  <c r="AD13" i="15"/>
  <c r="AC14" i="15"/>
  <c r="AD14" i="15"/>
  <c r="AC15" i="15"/>
  <c r="AD15" i="15"/>
  <c r="AC16" i="15"/>
  <c r="AD16" i="15"/>
  <c r="AC17" i="15"/>
  <c r="AD17" i="15"/>
  <c r="AC18" i="15"/>
  <c r="AD18" i="15"/>
  <c r="AC19" i="15"/>
  <c r="AD19" i="15"/>
  <c r="AC20" i="15"/>
  <c r="AD20" i="15"/>
  <c r="AC21" i="15"/>
  <c r="AD21" i="15"/>
  <c r="AC22" i="15"/>
  <c r="AD22" i="15"/>
  <c r="AC23" i="15"/>
  <c r="AD23" i="15"/>
  <c r="AC24" i="15"/>
  <c r="AD24" i="15"/>
  <c r="AC25" i="15"/>
  <c r="AD25" i="15"/>
  <c r="AC26" i="15"/>
  <c r="AD26" i="15"/>
  <c r="AC27" i="15"/>
  <c r="AD27" i="15"/>
  <c r="AC28" i="15"/>
  <c r="AD28" i="15"/>
  <c r="AC29" i="15"/>
  <c r="AD29" i="15"/>
  <c r="AC30" i="15"/>
  <c r="AD30" i="15"/>
  <c r="AC31" i="15"/>
  <c r="AD31" i="15"/>
  <c r="AC32" i="15"/>
  <c r="AD32" i="15"/>
  <c r="AC33" i="15"/>
  <c r="AD33" i="15"/>
  <c r="AC34" i="15"/>
  <c r="AD34" i="15"/>
  <c r="AC35" i="15"/>
  <c r="AD35" i="15"/>
  <c r="AC36" i="15"/>
  <c r="AD36" i="15"/>
  <c r="AC37" i="15"/>
  <c r="AD37" i="15"/>
  <c r="AC38" i="15"/>
  <c r="AD38" i="15"/>
  <c r="AC39" i="15"/>
  <c r="AD39" i="15"/>
  <c r="AC40" i="15"/>
  <c r="AD40" i="15"/>
  <c r="AC41" i="15"/>
  <c r="AD41" i="15"/>
  <c r="AC42" i="15"/>
  <c r="AD42" i="15"/>
  <c r="AC43" i="15"/>
  <c r="AD43" i="15"/>
  <c r="AC44" i="15"/>
  <c r="AD44" i="15"/>
  <c r="AC45" i="15"/>
  <c r="AD45" i="15"/>
  <c r="AC46" i="15"/>
  <c r="AD46" i="15"/>
  <c r="AC47" i="15"/>
  <c r="AD47" i="15"/>
  <c r="AC48" i="15"/>
  <c r="AD48" i="15"/>
  <c r="AC49" i="15"/>
  <c r="AD49" i="15"/>
  <c r="AC50" i="15"/>
  <c r="AD50" i="15"/>
  <c r="AC51" i="15"/>
  <c r="AD51" i="15"/>
  <c r="AC52" i="15"/>
  <c r="AD52" i="15"/>
  <c r="AC53" i="15"/>
  <c r="AD53" i="15"/>
  <c r="AC54" i="15"/>
  <c r="AD54" i="15"/>
  <c r="AC55" i="15"/>
  <c r="AD55" i="15"/>
  <c r="AC56" i="15"/>
  <c r="AD56" i="15"/>
  <c r="AC57" i="15"/>
  <c r="AD57" i="15"/>
  <c r="AC58" i="15"/>
  <c r="AD58" i="15"/>
  <c r="AC59" i="15"/>
  <c r="AD59" i="15"/>
  <c r="AC60" i="15"/>
  <c r="AD60" i="15"/>
  <c r="AC61" i="15"/>
  <c r="AD61" i="15"/>
  <c r="AC62" i="15"/>
  <c r="AD62" i="15"/>
  <c r="AC63" i="15"/>
  <c r="AD63" i="15"/>
  <c r="AC64" i="15"/>
  <c r="AD64" i="15"/>
  <c r="AC65" i="15"/>
  <c r="AD65" i="15"/>
  <c r="AC66" i="15"/>
  <c r="AD66" i="15"/>
  <c r="AC67" i="15"/>
  <c r="AD67" i="15"/>
  <c r="AC68" i="15"/>
  <c r="AD68" i="15"/>
  <c r="AC69" i="15"/>
  <c r="AD69" i="15"/>
  <c r="AC70" i="15"/>
  <c r="AD70" i="15"/>
  <c r="AC71" i="15"/>
  <c r="AD71" i="15"/>
  <c r="AC72" i="15"/>
  <c r="AD72" i="15"/>
  <c r="AC73" i="15"/>
  <c r="AD73" i="15"/>
  <c r="AC74" i="15"/>
  <c r="AD74" i="15"/>
  <c r="AC75" i="15"/>
  <c r="AD75" i="15"/>
  <c r="AC76" i="15"/>
  <c r="AD76" i="15"/>
  <c r="AC77" i="15"/>
  <c r="AD77" i="15"/>
  <c r="AC78" i="15"/>
  <c r="AD78" i="15"/>
  <c r="AC79" i="15"/>
  <c r="AD79" i="15"/>
  <c r="AC80" i="15"/>
  <c r="AD80" i="15"/>
  <c r="AC81" i="15"/>
  <c r="AD81" i="15"/>
  <c r="AC82" i="15"/>
  <c r="AD82" i="15"/>
  <c r="AC83" i="15"/>
  <c r="AD83" i="15"/>
  <c r="AC84" i="15"/>
  <c r="AD84" i="15"/>
  <c r="AC85" i="15"/>
  <c r="AD85" i="15"/>
  <c r="AC86" i="15"/>
  <c r="AD86" i="15"/>
  <c r="AC87" i="15"/>
  <c r="AD87" i="15"/>
  <c r="AC88" i="15"/>
  <c r="AD88" i="15"/>
  <c r="AC89" i="15"/>
  <c r="AD89" i="15"/>
  <c r="AC90" i="15"/>
  <c r="AD90" i="15"/>
  <c r="AC91" i="15"/>
  <c r="AD91" i="15"/>
  <c r="AC92" i="15"/>
  <c r="AD92" i="15"/>
  <c r="AC93" i="15"/>
  <c r="AD93" i="15"/>
  <c r="AC94" i="15"/>
  <c r="AD94" i="15"/>
  <c r="AC95" i="15"/>
  <c r="AD95" i="15"/>
  <c r="AC96" i="15"/>
  <c r="AD96" i="15"/>
  <c r="AC97" i="15"/>
  <c r="AD97" i="15"/>
  <c r="AC98" i="15"/>
  <c r="AD98" i="15"/>
  <c r="AC99" i="15"/>
  <c r="AD99" i="15"/>
  <c r="AC100" i="15"/>
  <c r="AD100" i="15"/>
  <c r="AC101" i="15"/>
  <c r="AD101" i="15"/>
  <c r="AC102" i="15"/>
  <c r="AD102" i="15"/>
  <c r="AC103" i="15"/>
  <c r="AD103" i="15"/>
  <c r="AC104" i="15"/>
  <c r="AD104" i="15"/>
  <c r="AC105" i="15"/>
  <c r="AD105" i="15"/>
  <c r="AC106" i="15"/>
  <c r="AD106" i="15"/>
  <c r="AC107" i="15"/>
  <c r="AD107" i="15"/>
  <c r="AC108" i="15"/>
  <c r="AD108" i="15"/>
  <c r="AC109" i="15"/>
  <c r="AD109" i="15"/>
  <c r="AC110" i="15"/>
  <c r="AD110" i="15"/>
  <c r="AC111" i="15"/>
  <c r="AD111" i="15"/>
  <c r="AC112" i="15"/>
  <c r="AD112" i="15"/>
  <c r="AC113" i="15"/>
  <c r="AD113" i="15"/>
  <c r="AC114" i="15"/>
  <c r="AD114" i="15"/>
  <c r="AC115" i="15"/>
  <c r="AD115" i="15"/>
  <c r="AC116" i="15"/>
  <c r="AD116" i="15"/>
  <c r="AC117" i="15"/>
  <c r="AD117" i="15"/>
  <c r="AC118" i="15"/>
  <c r="AD118" i="15"/>
  <c r="AC119" i="15"/>
  <c r="AD119" i="15"/>
  <c r="AC120" i="15"/>
  <c r="AD120" i="15"/>
  <c r="AC121" i="15"/>
  <c r="AD121" i="15"/>
  <c r="AC122" i="15"/>
  <c r="AD122" i="15"/>
  <c r="AC123" i="15"/>
  <c r="AD123" i="15"/>
  <c r="AC124" i="15"/>
  <c r="AD124" i="15"/>
  <c r="AC125" i="15"/>
  <c r="AD125" i="15"/>
  <c r="AC126" i="15"/>
  <c r="AD126" i="15"/>
  <c r="AC127" i="15"/>
  <c r="AD127" i="15"/>
  <c r="AC128" i="15"/>
  <c r="AD128" i="15"/>
  <c r="AC129" i="15"/>
  <c r="AD129" i="15"/>
  <c r="AC130" i="15"/>
  <c r="AD130" i="15"/>
  <c r="AC131" i="15"/>
  <c r="AD131" i="15"/>
  <c r="AC132" i="15"/>
  <c r="AD132" i="15"/>
  <c r="AC133" i="15"/>
  <c r="AD133" i="15"/>
  <c r="AC134" i="15"/>
  <c r="AD134" i="15"/>
  <c r="AC135" i="15"/>
  <c r="AD135" i="15"/>
  <c r="AC136" i="15"/>
  <c r="AD136" i="15"/>
  <c r="AC137" i="15"/>
  <c r="AD137" i="15"/>
  <c r="AC138" i="15"/>
  <c r="AD138" i="15"/>
  <c r="AC139" i="15"/>
  <c r="AD139" i="15"/>
  <c r="AC140" i="15"/>
  <c r="AD140" i="15"/>
  <c r="AC141" i="15"/>
  <c r="AD141" i="15"/>
  <c r="AC142" i="15"/>
  <c r="AD142" i="15"/>
  <c r="AC143" i="15"/>
  <c r="AD143" i="15"/>
  <c r="AC144" i="15"/>
  <c r="AD144" i="15"/>
  <c r="AC145" i="15"/>
  <c r="AD145" i="15"/>
  <c r="AC146" i="15"/>
  <c r="AD146" i="15"/>
  <c r="AC147" i="15"/>
  <c r="AD147" i="15"/>
  <c r="AC148" i="15"/>
  <c r="AD148" i="15"/>
  <c r="AC149" i="15"/>
  <c r="AD149" i="15"/>
  <c r="AC150" i="15"/>
  <c r="AD150" i="15"/>
  <c r="AC151" i="15"/>
  <c r="AD151" i="15"/>
  <c r="AC152" i="15"/>
  <c r="AD152" i="15"/>
  <c r="AC153" i="15"/>
  <c r="AD153" i="15"/>
  <c r="AC154" i="15"/>
  <c r="AD154" i="15"/>
  <c r="AC155" i="15"/>
  <c r="AD155" i="15"/>
  <c r="AC156" i="15"/>
  <c r="AD156" i="15"/>
  <c r="AC157" i="15"/>
  <c r="AD157" i="15"/>
  <c r="AC158" i="15"/>
  <c r="AD158" i="15"/>
  <c r="AC159" i="15"/>
  <c r="AD159" i="15"/>
  <c r="AC160" i="15"/>
  <c r="AD160" i="15"/>
  <c r="AC161" i="15"/>
  <c r="AD161" i="15"/>
  <c r="AC162" i="15"/>
  <c r="AD162" i="15"/>
  <c r="AC163" i="15"/>
  <c r="AD163" i="15"/>
  <c r="AC164" i="15"/>
  <c r="AD164" i="15"/>
  <c r="AC165" i="15"/>
  <c r="AD165" i="15"/>
  <c r="AC166" i="15"/>
  <c r="AD166" i="15"/>
  <c r="AC167" i="15"/>
  <c r="AD167" i="15"/>
  <c r="AC168" i="15"/>
  <c r="AD168" i="15"/>
  <c r="AC169" i="15"/>
  <c r="AD169" i="15"/>
  <c r="AC170" i="15"/>
  <c r="AD170" i="15"/>
  <c r="AC171" i="15"/>
  <c r="AD171" i="15"/>
  <c r="AC172" i="15"/>
  <c r="AD172" i="15"/>
  <c r="AC173" i="15"/>
  <c r="AD173" i="15"/>
  <c r="AC174" i="15"/>
  <c r="AD174" i="15"/>
  <c r="AC175" i="15"/>
  <c r="AD175" i="15"/>
  <c r="AC176" i="15"/>
  <c r="AD176" i="15"/>
  <c r="AC177" i="15"/>
  <c r="AD177" i="15"/>
  <c r="AC178" i="15"/>
  <c r="AD178" i="15"/>
  <c r="AC179" i="15"/>
  <c r="AD179" i="15"/>
  <c r="AC180" i="15"/>
  <c r="AD180" i="15"/>
  <c r="AC181" i="15"/>
  <c r="AD181" i="15"/>
  <c r="AC182" i="15"/>
  <c r="AD182" i="15"/>
  <c r="AC183" i="15"/>
  <c r="AD183" i="15"/>
  <c r="AC184" i="15"/>
  <c r="AD184" i="15"/>
  <c r="AC185" i="15"/>
  <c r="AD185" i="15"/>
  <c r="AC186" i="15"/>
  <c r="AD186" i="15"/>
  <c r="AC187" i="15"/>
  <c r="AD187" i="15"/>
  <c r="AC188" i="15"/>
  <c r="AD188" i="15"/>
  <c r="AC189" i="15"/>
  <c r="AD189" i="15"/>
  <c r="AC190" i="15"/>
  <c r="AD190" i="15"/>
  <c r="AC191" i="15"/>
  <c r="AD191" i="15"/>
  <c r="AC192" i="15"/>
  <c r="AD192" i="15"/>
  <c r="AC193" i="15"/>
  <c r="AD193" i="15"/>
  <c r="AC194" i="15"/>
  <c r="AD194" i="15"/>
  <c r="AC195" i="15"/>
  <c r="AD195" i="15"/>
  <c r="AC196" i="15"/>
  <c r="AD196" i="15"/>
  <c r="AC197" i="15"/>
  <c r="AD197" i="15"/>
  <c r="AC198" i="15"/>
  <c r="AD198" i="15"/>
  <c r="AC199" i="15"/>
  <c r="AD199" i="15"/>
  <c r="AC200" i="15"/>
  <c r="AD200" i="15"/>
  <c r="AC201" i="15"/>
  <c r="AD201" i="15"/>
  <c r="AC202" i="15"/>
  <c r="AD202" i="15"/>
  <c r="AC203" i="15"/>
  <c r="AD203" i="15"/>
  <c r="AC204" i="15"/>
  <c r="AD204" i="15"/>
  <c r="AC205" i="15"/>
  <c r="AD205" i="15"/>
  <c r="AC206" i="15"/>
  <c r="AD206" i="15"/>
  <c r="AC207" i="15"/>
  <c r="AD207" i="15"/>
  <c r="AC208" i="15"/>
  <c r="AD208" i="15"/>
  <c r="AC209" i="15"/>
  <c r="AD209" i="15"/>
  <c r="AC210" i="15"/>
  <c r="AD210" i="15"/>
  <c r="AC211" i="15"/>
  <c r="AD211" i="15"/>
  <c r="AC212" i="15"/>
  <c r="AD212" i="15"/>
  <c r="AC213" i="15"/>
  <c r="AD213" i="15"/>
  <c r="AC214" i="15"/>
  <c r="AD214" i="15"/>
  <c r="AC215" i="15"/>
  <c r="AD215" i="15"/>
  <c r="AC216" i="15"/>
  <c r="AD216" i="15"/>
  <c r="AC217" i="15"/>
  <c r="AD217" i="15"/>
  <c r="AC218" i="15"/>
  <c r="AD218" i="15"/>
  <c r="AC219" i="15"/>
  <c r="AD219" i="15"/>
  <c r="AC220" i="15"/>
  <c r="AD220" i="15"/>
  <c r="AC221" i="15"/>
  <c r="AD221" i="15"/>
  <c r="AC222" i="15"/>
  <c r="AD222" i="15"/>
  <c r="AC223" i="15"/>
  <c r="AD223" i="15"/>
  <c r="AC224" i="15"/>
  <c r="AD224" i="15"/>
  <c r="AC225" i="15"/>
  <c r="AD225" i="15"/>
  <c r="AC226" i="15"/>
  <c r="AD226" i="15"/>
  <c r="AC227" i="15"/>
  <c r="AD227" i="15"/>
  <c r="AC228" i="15"/>
  <c r="AD228" i="15"/>
  <c r="AC229" i="15"/>
  <c r="AD229" i="15"/>
  <c r="AC230" i="15"/>
  <c r="AD230" i="15"/>
  <c r="AC231" i="15"/>
  <c r="AD231" i="15"/>
  <c r="AC232" i="15"/>
  <c r="AD232" i="15"/>
  <c r="AC233" i="15"/>
  <c r="AD233" i="15"/>
  <c r="AC234" i="15"/>
  <c r="AD234" i="15"/>
  <c r="AC235" i="15"/>
  <c r="AD235" i="15"/>
  <c r="AC236" i="15"/>
  <c r="AD236" i="15"/>
  <c r="AC237" i="15"/>
  <c r="AD237" i="15"/>
  <c r="AC238" i="15"/>
  <c r="AD238" i="15"/>
  <c r="AC239" i="15"/>
  <c r="AD239" i="15"/>
  <c r="AC240" i="15"/>
  <c r="AD240" i="15"/>
  <c r="AC241" i="15"/>
  <c r="AD241" i="15"/>
  <c r="AC242" i="15"/>
  <c r="AD242" i="15"/>
  <c r="AC243" i="15"/>
  <c r="AD243" i="15"/>
  <c r="AC244" i="15"/>
  <c r="AD244" i="15"/>
  <c r="AC245" i="15"/>
  <c r="AD245" i="15"/>
  <c r="AC246" i="15"/>
  <c r="AD246" i="15"/>
  <c r="AC247" i="15"/>
  <c r="AD247" i="15"/>
  <c r="AC248" i="15"/>
  <c r="AD248" i="15"/>
  <c r="AC249" i="15"/>
  <c r="AD249" i="15"/>
  <c r="AC250" i="15"/>
  <c r="AD250" i="15"/>
  <c r="AC251" i="15"/>
  <c r="AD251" i="15"/>
  <c r="AC252" i="15"/>
  <c r="AD252" i="15"/>
  <c r="AC253" i="15"/>
  <c r="AD253" i="15"/>
  <c r="AC254" i="15"/>
  <c r="AD254" i="15"/>
  <c r="AC255" i="15"/>
  <c r="AD255" i="15"/>
  <c r="AC256" i="15"/>
  <c r="AD256" i="15"/>
  <c r="AC257" i="15"/>
  <c r="AD257" i="15"/>
  <c r="AC258" i="15"/>
  <c r="AD258" i="15"/>
  <c r="AC259" i="15"/>
  <c r="AD259" i="15"/>
  <c r="AC260" i="15"/>
  <c r="AD260" i="15"/>
  <c r="AC261" i="15"/>
  <c r="AD261" i="15"/>
  <c r="AC262" i="15"/>
  <c r="AD262" i="15"/>
  <c r="AC263" i="15"/>
  <c r="AD263" i="15"/>
  <c r="AC264" i="15"/>
  <c r="AD264" i="15"/>
  <c r="AC265" i="15"/>
  <c r="AD265" i="15"/>
  <c r="AC266" i="15"/>
  <c r="AD266" i="15"/>
  <c r="AC267" i="15"/>
  <c r="AD267" i="15"/>
  <c r="AC268" i="15"/>
  <c r="AD268" i="15"/>
  <c r="AC269" i="15"/>
  <c r="AD269" i="15"/>
  <c r="AC270" i="15"/>
  <c r="AD270" i="15"/>
  <c r="AC271" i="15"/>
  <c r="AD271" i="15"/>
  <c r="AC272" i="15"/>
  <c r="AD272" i="15"/>
  <c r="AC273" i="15"/>
  <c r="AD273" i="15"/>
  <c r="AC274" i="15"/>
  <c r="AD274" i="15"/>
  <c r="AC275" i="15"/>
  <c r="AD275" i="15"/>
  <c r="AC276" i="15"/>
  <c r="AD276" i="15"/>
  <c r="AC277" i="15"/>
  <c r="AD277" i="15"/>
  <c r="AC278" i="15"/>
  <c r="AD278" i="15"/>
  <c r="AC279" i="15"/>
  <c r="AD279" i="15"/>
  <c r="AC280" i="15"/>
  <c r="AD280" i="15"/>
  <c r="AC281" i="15"/>
  <c r="AD281" i="15"/>
  <c r="AC282" i="15"/>
  <c r="AD282" i="15"/>
  <c r="AC283" i="15"/>
  <c r="AD283" i="15"/>
  <c r="AC284" i="15"/>
  <c r="AD284" i="15"/>
  <c r="AC285" i="15"/>
  <c r="AD285" i="15"/>
  <c r="AC286" i="15"/>
  <c r="AD286" i="15"/>
  <c r="AC287" i="15"/>
  <c r="AD287" i="15"/>
  <c r="AC288" i="15"/>
  <c r="AD288" i="15"/>
  <c r="AC289" i="15"/>
  <c r="AD289" i="15"/>
  <c r="AC290" i="15"/>
  <c r="AD290" i="15"/>
  <c r="AC291" i="15"/>
  <c r="AD291" i="15"/>
  <c r="AC292" i="15"/>
  <c r="AD292" i="15"/>
  <c r="AC293" i="15"/>
  <c r="AD293" i="15"/>
  <c r="AC294" i="15"/>
  <c r="AD294" i="15"/>
  <c r="AC295" i="15"/>
  <c r="AD295" i="15"/>
  <c r="AC296" i="15"/>
  <c r="AD296" i="15"/>
  <c r="AC297" i="15"/>
  <c r="AD297" i="15"/>
  <c r="AC298" i="15"/>
  <c r="AD298" i="15"/>
  <c r="AC299" i="15"/>
  <c r="AD299" i="15"/>
  <c r="AC300" i="15"/>
  <c r="AD300" i="15"/>
  <c r="AC301" i="15"/>
  <c r="AD301" i="15"/>
  <c r="AC302" i="15"/>
  <c r="AD302" i="15"/>
  <c r="AC303" i="15"/>
  <c r="AD303" i="15"/>
  <c r="AC304" i="15"/>
  <c r="AD304" i="15"/>
  <c r="AC305" i="15"/>
  <c r="AD305" i="15"/>
  <c r="AC306" i="15"/>
  <c r="AD306" i="15"/>
  <c r="AC307" i="15"/>
  <c r="AD307" i="15"/>
  <c r="AC308" i="15"/>
  <c r="AD308" i="15"/>
  <c r="AC309" i="15"/>
  <c r="AD309" i="15"/>
  <c r="AC310" i="15"/>
  <c r="AD310" i="15"/>
  <c r="AC311" i="15"/>
  <c r="AD311" i="15"/>
  <c r="AC312" i="15"/>
  <c r="AD312" i="15"/>
  <c r="AC313" i="15"/>
  <c r="AD313" i="15"/>
  <c r="AC314" i="15"/>
  <c r="AD314" i="15"/>
  <c r="AC315" i="15"/>
  <c r="AD315" i="15"/>
  <c r="AC316" i="15"/>
  <c r="AD316" i="15"/>
  <c r="AC317" i="15"/>
  <c r="AD317" i="15"/>
  <c r="AC318" i="15"/>
  <c r="AD318" i="15"/>
  <c r="AC319" i="15"/>
  <c r="AD319" i="15"/>
  <c r="AC320" i="15"/>
  <c r="AD320" i="15"/>
  <c r="AC321" i="15"/>
  <c r="AD321" i="15"/>
  <c r="AC322" i="15"/>
  <c r="AD322" i="15"/>
  <c r="AC323" i="15"/>
  <c r="AD323" i="15"/>
  <c r="AC324" i="15"/>
  <c r="AD324" i="15"/>
  <c r="AC325" i="15"/>
  <c r="AD325" i="15"/>
  <c r="AC326" i="15"/>
  <c r="AD326" i="15"/>
  <c r="AC327" i="15"/>
  <c r="AD327" i="15"/>
  <c r="AC328" i="15"/>
  <c r="AD328" i="15"/>
  <c r="AC329" i="15"/>
  <c r="AD329" i="15"/>
  <c r="AC330" i="15"/>
  <c r="AD330" i="15"/>
  <c r="AC331" i="15"/>
  <c r="AD331" i="15"/>
  <c r="AC332" i="15"/>
  <c r="AD332" i="15"/>
  <c r="AC333" i="15"/>
  <c r="AD333" i="15"/>
  <c r="AC334" i="15"/>
  <c r="AD334" i="15"/>
  <c r="AC335" i="15"/>
  <c r="AD335" i="15"/>
  <c r="AC336" i="15"/>
  <c r="AD336" i="15"/>
  <c r="AC337" i="15"/>
  <c r="AD337" i="15"/>
  <c r="AC338" i="15"/>
  <c r="AD338" i="15"/>
  <c r="AC339" i="15"/>
  <c r="AD339" i="15"/>
  <c r="AC340" i="15"/>
  <c r="AD340" i="15"/>
  <c r="AC341" i="15"/>
  <c r="AD341" i="15"/>
  <c r="AC342" i="15"/>
  <c r="AD342" i="15"/>
  <c r="AC343" i="15"/>
  <c r="AD343" i="15"/>
  <c r="AC344" i="15"/>
  <c r="AD344" i="15"/>
  <c r="AC345" i="15"/>
  <c r="AD345" i="15"/>
  <c r="AC346" i="15"/>
  <c r="AD346" i="15"/>
  <c r="AC347" i="15"/>
  <c r="AD347" i="15"/>
  <c r="AC348" i="15"/>
  <c r="AD348" i="15"/>
  <c r="AC349" i="15"/>
  <c r="AD349" i="15"/>
  <c r="AC350" i="15"/>
  <c r="AD350" i="15"/>
  <c r="AC351" i="15"/>
  <c r="AD351" i="15"/>
  <c r="AC352" i="15"/>
  <c r="AD352" i="15"/>
  <c r="AC353" i="15"/>
  <c r="AD353" i="15"/>
  <c r="AC354" i="15"/>
  <c r="AD354" i="15"/>
  <c r="AC355" i="15"/>
  <c r="AD355" i="15"/>
  <c r="AC356" i="15"/>
  <c r="AD356" i="15"/>
  <c r="AC357" i="15"/>
  <c r="AD357" i="15"/>
  <c r="AC358" i="15"/>
  <c r="AD358" i="15"/>
  <c r="AC359" i="15"/>
  <c r="AD359" i="15"/>
  <c r="AC360" i="15"/>
  <c r="AD360" i="15"/>
  <c r="AC361" i="15"/>
  <c r="AD361" i="15"/>
  <c r="AC362" i="15"/>
  <c r="AD362" i="15"/>
  <c r="AC363" i="15"/>
  <c r="AD363" i="15"/>
  <c r="AC364" i="15"/>
  <c r="AD364" i="15"/>
  <c r="AC365" i="15"/>
  <c r="AD365" i="15"/>
  <c r="AC366" i="15"/>
  <c r="AD366" i="15"/>
  <c r="AC367" i="15"/>
  <c r="AD367" i="15"/>
  <c r="AC368" i="15"/>
  <c r="AD368" i="15"/>
  <c r="AC369" i="15"/>
  <c r="AD369" i="15"/>
  <c r="AC370" i="15"/>
  <c r="AD370" i="15"/>
  <c r="AC371" i="15"/>
  <c r="AD371" i="15"/>
  <c r="AC372" i="15"/>
  <c r="AD372" i="15"/>
  <c r="AC373" i="15"/>
  <c r="AD373" i="15"/>
  <c r="AC374" i="15"/>
  <c r="AD374" i="15"/>
  <c r="AC375" i="15"/>
  <c r="AD375" i="15"/>
  <c r="AC376" i="15"/>
  <c r="AD376" i="15"/>
  <c r="AC377" i="15"/>
  <c r="AD377" i="15"/>
  <c r="AC378" i="15"/>
  <c r="AD378" i="15"/>
  <c r="AC379" i="15"/>
  <c r="AD379" i="15"/>
  <c r="AC380" i="15"/>
  <c r="AD380" i="15"/>
  <c r="AC381" i="15"/>
  <c r="AD381" i="15"/>
  <c r="AC382" i="15"/>
  <c r="AD382" i="15"/>
  <c r="AC383" i="15"/>
  <c r="AD383" i="15"/>
  <c r="AC384" i="15"/>
  <c r="AD384" i="15"/>
  <c r="AC385" i="15"/>
  <c r="AD385" i="15"/>
  <c r="AC386" i="15"/>
  <c r="AD386" i="15"/>
  <c r="AC387" i="15"/>
  <c r="AD387" i="15"/>
  <c r="AC388" i="15"/>
  <c r="AD388" i="15"/>
  <c r="AC389" i="15"/>
  <c r="AD389" i="15"/>
  <c r="AC390" i="15"/>
  <c r="AD390" i="15"/>
  <c r="AC391" i="15"/>
  <c r="AD391" i="15"/>
  <c r="AC392" i="15"/>
  <c r="AD392" i="15"/>
  <c r="AC393" i="15"/>
  <c r="AD393" i="15"/>
  <c r="AC394" i="15"/>
  <c r="AD394" i="15"/>
  <c r="AC395" i="15"/>
  <c r="AD395" i="15"/>
  <c r="AC396" i="15"/>
  <c r="AD396" i="15"/>
  <c r="AC397" i="15"/>
  <c r="AD397" i="15"/>
  <c r="AC398" i="15"/>
  <c r="AD398" i="15"/>
  <c r="AC399" i="15"/>
  <c r="AD399" i="15"/>
  <c r="AC400" i="15"/>
  <c r="AD400" i="15"/>
  <c r="AC401" i="15"/>
  <c r="AD401" i="15"/>
  <c r="AC402" i="15"/>
  <c r="AD402" i="15"/>
  <c r="AC403" i="15"/>
  <c r="AD403" i="15"/>
  <c r="AC404" i="15"/>
  <c r="AD404" i="15"/>
  <c r="AC405" i="15"/>
  <c r="AD405" i="15"/>
  <c r="AC406" i="15"/>
  <c r="AD406" i="15"/>
  <c r="AC407" i="15"/>
  <c r="AD407" i="15"/>
  <c r="AC408" i="15"/>
  <c r="AD408" i="15"/>
  <c r="AC409" i="15"/>
  <c r="AD409" i="15"/>
  <c r="AC410" i="15"/>
  <c r="AD410" i="15"/>
  <c r="AC411" i="15"/>
  <c r="AD411" i="15"/>
  <c r="AC412" i="15"/>
  <c r="AD412" i="15"/>
  <c r="AC413" i="15"/>
  <c r="AD413" i="15"/>
  <c r="AC414" i="15"/>
  <c r="AD414" i="15"/>
  <c r="AC415" i="15"/>
  <c r="AD415" i="15"/>
  <c r="AC416" i="15"/>
  <c r="AD416" i="15"/>
  <c r="AC417" i="15"/>
  <c r="AD417" i="15"/>
  <c r="AC418" i="15"/>
  <c r="AD418" i="15"/>
  <c r="AC419" i="15"/>
  <c r="AD419" i="15"/>
  <c r="AC420" i="15"/>
  <c r="AD420" i="15"/>
  <c r="AC421" i="15"/>
  <c r="AD421" i="15"/>
  <c r="AC422" i="15"/>
  <c r="AD422" i="15"/>
  <c r="AC423" i="15"/>
  <c r="AD423" i="15"/>
  <c r="AC424" i="15"/>
  <c r="AD424" i="15"/>
  <c r="AC425" i="15"/>
  <c r="AD425" i="15"/>
  <c r="AC426" i="15"/>
  <c r="AD426" i="15"/>
  <c r="AC427" i="15"/>
  <c r="AD427" i="15"/>
  <c r="AC428" i="15"/>
  <c r="AD428" i="15"/>
  <c r="AC429" i="15"/>
  <c r="AD429" i="15"/>
  <c r="AC430" i="15"/>
  <c r="AD430" i="15"/>
  <c r="AC431" i="15"/>
  <c r="AD431" i="15"/>
  <c r="AC432" i="15"/>
  <c r="AD432" i="15"/>
  <c r="AC433" i="15"/>
  <c r="AD433" i="15"/>
  <c r="AC434" i="15"/>
  <c r="AD434" i="15"/>
  <c r="AC435" i="15"/>
  <c r="AD435" i="15"/>
  <c r="AC436" i="15"/>
  <c r="AD436" i="15"/>
  <c r="AC437" i="15"/>
  <c r="AD437" i="15"/>
  <c r="AC438" i="15"/>
  <c r="AD438" i="15"/>
  <c r="AC439" i="15"/>
  <c r="AD439" i="15"/>
  <c r="AC440" i="15"/>
  <c r="AD440" i="15"/>
  <c r="AC441" i="15"/>
  <c r="AD441" i="15"/>
  <c r="AC442" i="15"/>
  <c r="AD442" i="15"/>
  <c r="AC443" i="15"/>
  <c r="AD443" i="15"/>
  <c r="AC444" i="15"/>
  <c r="AD444" i="15"/>
  <c r="AC445" i="15"/>
  <c r="AD445" i="15"/>
  <c r="AC446" i="15"/>
  <c r="AD446" i="15"/>
  <c r="AC447" i="15"/>
  <c r="AD447" i="15"/>
  <c r="AC448" i="15"/>
  <c r="AD448" i="15"/>
  <c r="AC449" i="15"/>
  <c r="AD449" i="15"/>
  <c r="AC450" i="15"/>
  <c r="AD450" i="15"/>
  <c r="AC451" i="15"/>
  <c r="AD451" i="15"/>
  <c r="AC452" i="15"/>
  <c r="AD452" i="15"/>
  <c r="AC453" i="15"/>
  <c r="AD453" i="15"/>
  <c r="AC454" i="15"/>
  <c r="AD454" i="15"/>
  <c r="AC455" i="15"/>
  <c r="AD455" i="15"/>
  <c r="AC456" i="15"/>
  <c r="AD456" i="15"/>
  <c r="AC457" i="15"/>
  <c r="AD457" i="15"/>
  <c r="AC458" i="15"/>
  <c r="AD458" i="15"/>
  <c r="AC459" i="15"/>
  <c r="AD459" i="15"/>
  <c r="AC460" i="15"/>
  <c r="AD460" i="15"/>
  <c r="AC461" i="15"/>
  <c r="AD461" i="15"/>
  <c r="AC462" i="15"/>
  <c r="AD462" i="15"/>
  <c r="AC463" i="15"/>
  <c r="AD463" i="15"/>
  <c r="AC464" i="15"/>
  <c r="AD464" i="15"/>
  <c r="AC465" i="15"/>
  <c r="AD465" i="15"/>
  <c r="AC466" i="15"/>
  <c r="AD466" i="15"/>
  <c r="AC467" i="15"/>
  <c r="AD467" i="15"/>
  <c r="AC468" i="15"/>
  <c r="AD468" i="15"/>
  <c r="AC469" i="15"/>
  <c r="AD469" i="15"/>
  <c r="AC470" i="15"/>
  <c r="AD470" i="15"/>
  <c r="AC471" i="15"/>
  <c r="AD471" i="15"/>
  <c r="AC472" i="15"/>
  <c r="AD472" i="15"/>
  <c r="AC473" i="15"/>
  <c r="AD473" i="15"/>
  <c r="AC474" i="15"/>
  <c r="AD474" i="15"/>
  <c r="AC475" i="15"/>
  <c r="AD475" i="15"/>
  <c r="AC476" i="15"/>
  <c r="AD476" i="15"/>
  <c r="AC477" i="15"/>
  <c r="AD477" i="15"/>
  <c r="AC478" i="15"/>
  <c r="AD478" i="15"/>
  <c r="AC479" i="15"/>
  <c r="AD479" i="15"/>
  <c r="AC480" i="15"/>
  <c r="AD480" i="15"/>
  <c r="AC481" i="15"/>
  <c r="AD481" i="15"/>
  <c r="AC482" i="15"/>
  <c r="AD482" i="15"/>
  <c r="AC483" i="15"/>
  <c r="AD483" i="15"/>
  <c r="AC484" i="15"/>
  <c r="AD484" i="15"/>
  <c r="AC485" i="15"/>
  <c r="AD485" i="15"/>
  <c r="AC486" i="15"/>
  <c r="AD486" i="15"/>
  <c r="AC487" i="15"/>
  <c r="AD487" i="15"/>
  <c r="AC488" i="15"/>
  <c r="AD488" i="15"/>
  <c r="AC489" i="15"/>
  <c r="AD489" i="15"/>
  <c r="AC490" i="15"/>
  <c r="AD490" i="15"/>
  <c r="AC491" i="15"/>
  <c r="AD491" i="15"/>
  <c r="AC492" i="15"/>
  <c r="AD492" i="15"/>
  <c r="AC493" i="15"/>
  <c r="AD493" i="15"/>
  <c r="AC494" i="15"/>
  <c r="AD494" i="15"/>
  <c r="AC495" i="15"/>
  <c r="AD495" i="15"/>
  <c r="AC496" i="15"/>
  <c r="AD496" i="15"/>
  <c r="AC497" i="15"/>
  <c r="AD497" i="15"/>
  <c r="AC498" i="15"/>
  <c r="AD498" i="15"/>
  <c r="AC499" i="15"/>
  <c r="AD499" i="15"/>
  <c r="AC500" i="15"/>
  <c r="AD500" i="15"/>
  <c r="AC501" i="15"/>
  <c r="AD501" i="15"/>
  <c r="AC502" i="15"/>
  <c r="AD502" i="15"/>
  <c r="AC503" i="15"/>
  <c r="AD503" i="15"/>
  <c r="AC504" i="15"/>
  <c r="AD504" i="15"/>
  <c r="AC505" i="15"/>
  <c r="AD505" i="15"/>
  <c r="AC506" i="15"/>
  <c r="AD506" i="15"/>
  <c r="AC507" i="15"/>
  <c r="AD507" i="15"/>
  <c r="AC508" i="15"/>
  <c r="AD508" i="15"/>
  <c r="AC509" i="15"/>
  <c r="AD509" i="15"/>
  <c r="AC510" i="15"/>
  <c r="AD510" i="15"/>
  <c r="AC511" i="15"/>
  <c r="AD511" i="15"/>
  <c r="AC512" i="15"/>
  <c r="AD512" i="15"/>
  <c r="AC513" i="15"/>
  <c r="AD513" i="15"/>
  <c r="AC514" i="15"/>
  <c r="AD514" i="15"/>
  <c r="AC515" i="15"/>
  <c r="AD515" i="15"/>
  <c r="AC516" i="15"/>
  <c r="AD516" i="15"/>
  <c r="AC517" i="15"/>
  <c r="AD517" i="15"/>
  <c r="AC518" i="15"/>
  <c r="AD518" i="15"/>
  <c r="AC519" i="15"/>
  <c r="AD519" i="15"/>
  <c r="AC520" i="15"/>
  <c r="AD520" i="15"/>
  <c r="AC521" i="15"/>
  <c r="AD521" i="15"/>
  <c r="AC522" i="15"/>
  <c r="AD522" i="15"/>
  <c r="AC523" i="15"/>
  <c r="AD523" i="15"/>
  <c r="AC524" i="15"/>
  <c r="AD524" i="15"/>
  <c r="AC525" i="15"/>
  <c r="AD525" i="15"/>
  <c r="AC526" i="15"/>
  <c r="AD526" i="15"/>
  <c r="AC527" i="15"/>
  <c r="AD527" i="15"/>
  <c r="AC528" i="15"/>
  <c r="AD528" i="15"/>
  <c r="AC529" i="15"/>
  <c r="AD529" i="15"/>
  <c r="AC530" i="15"/>
  <c r="AD530" i="15"/>
  <c r="AC531" i="15"/>
  <c r="AD531" i="15"/>
  <c r="AC532" i="15"/>
  <c r="AD532" i="15"/>
  <c r="AC533" i="15"/>
  <c r="AD533" i="15"/>
  <c r="AC534" i="15"/>
  <c r="AD534" i="15"/>
  <c r="AC535" i="15"/>
  <c r="AD535" i="15"/>
  <c r="AC536" i="15"/>
  <c r="AD536" i="15"/>
  <c r="AC537" i="15"/>
  <c r="AD537" i="15"/>
  <c r="AC538" i="15"/>
  <c r="AD538" i="15"/>
  <c r="AC539" i="15"/>
  <c r="AD539" i="15"/>
  <c r="AC540" i="15"/>
  <c r="AD540" i="15"/>
  <c r="AC541" i="15"/>
  <c r="AD541" i="15"/>
  <c r="AC542" i="15"/>
  <c r="AD542" i="15"/>
  <c r="AC543" i="15"/>
  <c r="AD543" i="15"/>
  <c r="AC544" i="15"/>
  <c r="AD544" i="15"/>
  <c r="AC545" i="15"/>
  <c r="AD545" i="15"/>
  <c r="AC546" i="15"/>
  <c r="AD546" i="15"/>
  <c r="AC547" i="15"/>
  <c r="AD547" i="15"/>
  <c r="AC548" i="15"/>
  <c r="AD548" i="15"/>
  <c r="AC549" i="15"/>
  <c r="AD549" i="15"/>
  <c r="AC550" i="15"/>
  <c r="AD550" i="15"/>
  <c r="AC551" i="15"/>
  <c r="AD551" i="15"/>
  <c r="AC552" i="15"/>
  <c r="AD552" i="15"/>
  <c r="AC553" i="15"/>
  <c r="AD553" i="15"/>
  <c r="AC554" i="15"/>
  <c r="AD554" i="15"/>
  <c r="AC555" i="15"/>
  <c r="AD555" i="15"/>
  <c r="AC556" i="15"/>
  <c r="AD556" i="15"/>
  <c r="AC557" i="15"/>
  <c r="AD557" i="15"/>
  <c r="AC558" i="15"/>
  <c r="AD558" i="15"/>
  <c r="AC559" i="15"/>
  <c r="AD559" i="15"/>
  <c r="AC560" i="15"/>
  <c r="AD560" i="15"/>
  <c r="AC561" i="15"/>
  <c r="AD561" i="15"/>
  <c r="AC562" i="15"/>
  <c r="AD562" i="15"/>
  <c r="AC563" i="15"/>
  <c r="AD563" i="15"/>
  <c r="AC564" i="15"/>
  <c r="AD564" i="15"/>
  <c r="AC565" i="15"/>
  <c r="AD565" i="15"/>
  <c r="AC566" i="15"/>
  <c r="AD566" i="15"/>
  <c r="AC567" i="15"/>
  <c r="AD567" i="15"/>
  <c r="AC568" i="15"/>
  <c r="AD568" i="15"/>
  <c r="AC569" i="15"/>
  <c r="AD569" i="15"/>
  <c r="AC570" i="15"/>
  <c r="AD570" i="15"/>
  <c r="AC571" i="15"/>
  <c r="AD571" i="15"/>
  <c r="AC572" i="15"/>
  <c r="AD572" i="15"/>
  <c r="AC573" i="15"/>
  <c r="AD573" i="15"/>
  <c r="AC574" i="15"/>
  <c r="AD574" i="15"/>
  <c r="AC575" i="15"/>
  <c r="AD575" i="15"/>
  <c r="AC576" i="15"/>
  <c r="AD576" i="15"/>
  <c r="AC577" i="15"/>
  <c r="AD577" i="15"/>
  <c r="AC578" i="15"/>
  <c r="AD578" i="15"/>
  <c r="AC579" i="15"/>
  <c r="AD579" i="15"/>
  <c r="AC580" i="15"/>
  <c r="AD580" i="15"/>
  <c r="AC581" i="15"/>
  <c r="AD581" i="15"/>
  <c r="AC582" i="15"/>
  <c r="AD582" i="15"/>
  <c r="AC583" i="15"/>
  <c r="AD583" i="15"/>
  <c r="AC584" i="15"/>
  <c r="AD584" i="15"/>
  <c r="AC585" i="15"/>
  <c r="AD585" i="15"/>
  <c r="AC586" i="15"/>
  <c r="AD586" i="15"/>
  <c r="AC587" i="15"/>
  <c r="AD587" i="15"/>
  <c r="AC588" i="15"/>
  <c r="AD588" i="15"/>
  <c r="AC589" i="15"/>
  <c r="AD589" i="15"/>
  <c r="AC590" i="15"/>
  <c r="AD590" i="15"/>
  <c r="AC591" i="15"/>
  <c r="AD591" i="15"/>
  <c r="AC592" i="15"/>
  <c r="AD592" i="15"/>
  <c r="AC593" i="15"/>
  <c r="AD593" i="15"/>
  <c r="AC594" i="15"/>
  <c r="AD594" i="15"/>
  <c r="AC595" i="15"/>
  <c r="AD595" i="15"/>
  <c r="AC596" i="15"/>
  <c r="AD596" i="15"/>
  <c r="AC597" i="15"/>
  <c r="AD597" i="15"/>
  <c r="AC598" i="15"/>
  <c r="AD598" i="15"/>
  <c r="AC599" i="15"/>
  <c r="AD599" i="15"/>
  <c r="AC600" i="15"/>
  <c r="AD600" i="15"/>
  <c r="AC601" i="15"/>
  <c r="AD601" i="15"/>
  <c r="AC602" i="15"/>
  <c r="AD602" i="15"/>
  <c r="AC603" i="15"/>
  <c r="AD603" i="15"/>
  <c r="AC604" i="15"/>
  <c r="AD604" i="15"/>
  <c r="AC605" i="15"/>
  <c r="AD605" i="15"/>
  <c r="AC606" i="15"/>
  <c r="AD606" i="15"/>
  <c r="AC607" i="15"/>
  <c r="AD607" i="15"/>
  <c r="AC608" i="15"/>
  <c r="AD608" i="15"/>
  <c r="AC609" i="15"/>
  <c r="AD609" i="15"/>
  <c r="AC610" i="15"/>
  <c r="AD610" i="15"/>
  <c r="AC611" i="15"/>
  <c r="AD611" i="15"/>
  <c r="AC612" i="15"/>
  <c r="AD612" i="15"/>
  <c r="AC613" i="15"/>
  <c r="AD613" i="15"/>
  <c r="AC614" i="15"/>
  <c r="AD614" i="15"/>
  <c r="AC615" i="15"/>
  <c r="AD615" i="15"/>
  <c r="AC616" i="15"/>
  <c r="AD616" i="15"/>
  <c r="AC617" i="15"/>
  <c r="AD617" i="15"/>
  <c r="AC618" i="15"/>
  <c r="AD618" i="15"/>
  <c r="AC619" i="15"/>
  <c r="AD619" i="15"/>
  <c r="AC620" i="15"/>
  <c r="AD620" i="15"/>
  <c r="AC621" i="15"/>
  <c r="AD621" i="15"/>
  <c r="AC622" i="15"/>
  <c r="AD622" i="15"/>
  <c r="AC623" i="15"/>
  <c r="AD623" i="15"/>
  <c r="AC624" i="15"/>
  <c r="AD624" i="15"/>
  <c r="AC625" i="15"/>
  <c r="AD625" i="15"/>
  <c r="AC626" i="15"/>
  <c r="AD626" i="15"/>
  <c r="AC627" i="15"/>
  <c r="AD627" i="15"/>
  <c r="AC628" i="15"/>
  <c r="AD628" i="15"/>
  <c r="AC629" i="15"/>
  <c r="AD629" i="15"/>
  <c r="AC630" i="15"/>
  <c r="AD630" i="15"/>
  <c r="AC631" i="15"/>
  <c r="AD631" i="15"/>
  <c r="AC632" i="15"/>
  <c r="AD632" i="15"/>
  <c r="AC633" i="15"/>
  <c r="AD633" i="15"/>
  <c r="AC634" i="15"/>
  <c r="AD634" i="15"/>
  <c r="AC635" i="15"/>
  <c r="AD635" i="15"/>
  <c r="AC636" i="15"/>
  <c r="AD636" i="15"/>
  <c r="AC637" i="15"/>
  <c r="AD637" i="15"/>
  <c r="AC638" i="15"/>
  <c r="AD638" i="15"/>
  <c r="AC639" i="15"/>
  <c r="AD639" i="15"/>
  <c r="AC640" i="15"/>
  <c r="AD640" i="15"/>
  <c r="AC641" i="15"/>
  <c r="AD641" i="15"/>
  <c r="AC642" i="15"/>
  <c r="AD642" i="15"/>
  <c r="AC643" i="15"/>
  <c r="AD643" i="15"/>
  <c r="AC644" i="15"/>
  <c r="AD644" i="15"/>
  <c r="AC645" i="15"/>
  <c r="AD645" i="15"/>
  <c r="AC646" i="15"/>
  <c r="AD646" i="15"/>
  <c r="AC647" i="15"/>
  <c r="AD647" i="15"/>
  <c r="AC648" i="15"/>
  <c r="AD648" i="15"/>
  <c r="AC649" i="15"/>
  <c r="AD649" i="15"/>
  <c r="AC650" i="15"/>
  <c r="AD650" i="15"/>
  <c r="AC651" i="15"/>
  <c r="AD651" i="15"/>
  <c r="AC652" i="15"/>
  <c r="AD652" i="15"/>
  <c r="AC653" i="15"/>
  <c r="AD653" i="15"/>
  <c r="AC654" i="15"/>
  <c r="AD654" i="15"/>
  <c r="AC655" i="15"/>
  <c r="AD655" i="15"/>
  <c r="AC656" i="15"/>
  <c r="AD656" i="15"/>
  <c r="AC657" i="15"/>
  <c r="AD657" i="15"/>
  <c r="AC658" i="15"/>
  <c r="AD658" i="15"/>
  <c r="AC659" i="15"/>
  <c r="AD659" i="15"/>
  <c r="AC660" i="15"/>
  <c r="AD660" i="15"/>
  <c r="AC661" i="15"/>
  <c r="AD661" i="15"/>
  <c r="AC662" i="15"/>
  <c r="AD662" i="15"/>
  <c r="AC663" i="15"/>
  <c r="AD663" i="15"/>
  <c r="AC664" i="15"/>
  <c r="AD664" i="15"/>
  <c r="AC665" i="15"/>
  <c r="AD665" i="15"/>
  <c r="AC666" i="15"/>
  <c r="AD666" i="15"/>
  <c r="AC667" i="15"/>
  <c r="AD667" i="15"/>
  <c r="AC668" i="15"/>
  <c r="AD668" i="15"/>
  <c r="AC669" i="15"/>
  <c r="AD669" i="15"/>
  <c r="AC670" i="15"/>
  <c r="AD670" i="15"/>
  <c r="AC671" i="15"/>
  <c r="AD671" i="15"/>
  <c r="AC672" i="15"/>
  <c r="AD672" i="15"/>
  <c r="AC673" i="15"/>
  <c r="AD673" i="15"/>
  <c r="AC674" i="15"/>
  <c r="AD674" i="15"/>
  <c r="AC675" i="15"/>
  <c r="AD675" i="15"/>
  <c r="AC676" i="15"/>
  <c r="AD676" i="15"/>
  <c r="AC677" i="15"/>
  <c r="AD677" i="15"/>
  <c r="AC678" i="15"/>
  <c r="AD678" i="15"/>
  <c r="AC679" i="15"/>
  <c r="AD679" i="15"/>
  <c r="AC680" i="15"/>
  <c r="AD680" i="15"/>
  <c r="AC681" i="15"/>
  <c r="AD681" i="15"/>
  <c r="AC682" i="15"/>
  <c r="AD682" i="15"/>
  <c r="AC683" i="15"/>
  <c r="AD683" i="15"/>
  <c r="AC684" i="15"/>
  <c r="AD684" i="15"/>
  <c r="AC685" i="15"/>
  <c r="AD685" i="15"/>
  <c r="AC686" i="15"/>
  <c r="AD686" i="15"/>
  <c r="AC687" i="15"/>
  <c r="AD687" i="15"/>
  <c r="AC688" i="15"/>
  <c r="AD688" i="15"/>
  <c r="AC689" i="15"/>
  <c r="AD689" i="15"/>
  <c r="AC690" i="15"/>
  <c r="AD690" i="15"/>
  <c r="AC691" i="15"/>
  <c r="AD691" i="15"/>
  <c r="AC692" i="15"/>
  <c r="AD692" i="15"/>
  <c r="AC693" i="15"/>
  <c r="AD693" i="15"/>
  <c r="AC694" i="15"/>
  <c r="AD694" i="15"/>
  <c r="AC695" i="15"/>
  <c r="AD695" i="15"/>
  <c r="AC696" i="15"/>
  <c r="AD696" i="15"/>
  <c r="AC697" i="15"/>
  <c r="AD697" i="15"/>
  <c r="AC698" i="15"/>
  <c r="AD698" i="15"/>
  <c r="AC699" i="15"/>
  <c r="AD699" i="15"/>
  <c r="AC700" i="15"/>
  <c r="AD700" i="15"/>
  <c r="AC701" i="15"/>
  <c r="AD701" i="15"/>
  <c r="AC702" i="15"/>
  <c r="AD702" i="15"/>
  <c r="AC703" i="15"/>
  <c r="AD703" i="15"/>
  <c r="AC704" i="15"/>
  <c r="AD704" i="15"/>
  <c r="AC705" i="15"/>
  <c r="AD705" i="15"/>
  <c r="AC706" i="15"/>
  <c r="AD706" i="15"/>
  <c r="AC707" i="15"/>
  <c r="AD707" i="15"/>
  <c r="AC708" i="15"/>
  <c r="AD708" i="15"/>
  <c r="AC709" i="15"/>
  <c r="AD709" i="15"/>
  <c r="AC710" i="15"/>
  <c r="AD710" i="15"/>
  <c r="AC711" i="15"/>
  <c r="AD711" i="15"/>
  <c r="AC712" i="15"/>
  <c r="AD712" i="15"/>
  <c r="AC713" i="15"/>
  <c r="AD713" i="15"/>
  <c r="AC714" i="15"/>
  <c r="AD714" i="15"/>
  <c r="AC715" i="15"/>
  <c r="AD715" i="15"/>
  <c r="AC716" i="15"/>
  <c r="AD716" i="15"/>
  <c r="AC717" i="15"/>
  <c r="AD717" i="15"/>
  <c r="AC718" i="15"/>
  <c r="AD718" i="15"/>
  <c r="AC719" i="15"/>
  <c r="AD719" i="15"/>
  <c r="AC720" i="15"/>
  <c r="AD720" i="15"/>
  <c r="AC721" i="15"/>
  <c r="AD721" i="15"/>
  <c r="AC722" i="15"/>
  <c r="AD722" i="15"/>
  <c r="AC723" i="15"/>
  <c r="AD723" i="15"/>
  <c r="AC724" i="15"/>
  <c r="AD724" i="15"/>
  <c r="AC725" i="15"/>
  <c r="AD725" i="15"/>
  <c r="AC726" i="15"/>
  <c r="AD726" i="15"/>
  <c r="AC727" i="15"/>
  <c r="AD727" i="15"/>
  <c r="AC728" i="15"/>
  <c r="AD728" i="15"/>
  <c r="AC729" i="15"/>
  <c r="AD729" i="15"/>
  <c r="AC730" i="15"/>
  <c r="AD730" i="15"/>
  <c r="AC731" i="15"/>
  <c r="AD731" i="15"/>
  <c r="AC732" i="15"/>
  <c r="AD732" i="15"/>
  <c r="AC733" i="15"/>
  <c r="AD733" i="15"/>
  <c r="AC734" i="15"/>
  <c r="AD734" i="15"/>
  <c r="AC735" i="15"/>
  <c r="AD735" i="15"/>
  <c r="AC736" i="15"/>
  <c r="AD736" i="15"/>
  <c r="AC737" i="15"/>
  <c r="AD737" i="15"/>
  <c r="AC738" i="15"/>
  <c r="AD738" i="15"/>
  <c r="AC739" i="15"/>
  <c r="AD739" i="15"/>
  <c r="AC740" i="15"/>
  <c r="AD740" i="15"/>
  <c r="AC741" i="15"/>
  <c r="AD741" i="15"/>
  <c r="AC742" i="15"/>
  <c r="AD742" i="15"/>
  <c r="AC743" i="15"/>
  <c r="AD743" i="15"/>
  <c r="AC744" i="15"/>
  <c r="AD744" i="15"/>
  <c r="AC745" i="15"/>
  <c r="AD745" i="15"/>
  <c r="AC746" i="15"/>
  <c r="AD746" i="15"/>
  <c r="AC747" i="15"/>
  <c r="AD747" i="15"/>
  <c r="AC748" i="15"/>
  <c r="AD748" i="15"/>
  <c r="AC749" i="15"/>
  <c r="AD749" i="15"/>
  <c r="AC750" i="15"/>
  <c r="AD750" i="15"/>
  <c r="AC751" i="15"/>
  <c r="AD751" i="15"/>
  <c r="AC752" i="15"/>
  <c r="AD752" i="15"/>
  <c r="AC753" i="15"/>
  <c r="AD753" i="15"/>
  <c r="AC754" i="15"/>
  <c r="AD754" i="15"/>
  <c r="AC755" i="15"/>
  <c r="AD755" i="15"/>
  <c r="AC756" i="15"/>
  <c r="AD756" i="15"/>
  <c r="AC757" i="15"/>
  <c r="AD757" i="15"/>
  <c r="AC758" i="15"/>
  <c r="AD758" i="15"/>
  <c r="AC759" i="15"/>
  <c r="AD759" i="15"/>
  <c r="AC760" i="15"/>
  <c r="AD760" i="15"/>
  <c r="AC761" i="15"/>
  <c r="AD761" i="15"/>
  <c r="AC762" i="15"/>
  <c r="AD762" i="15"/>
  <c r="AC763" i="15"/>
  <c r="AD763" i="15"/>
  <c r="AC764" i="15"/>
  <c r="AD764" i="15"/>
  <c r="AC765" i="15"/>
  <c r="AD765" i="15"/>
  <c r="AC766" i="15"/>
  <c r="AD766" i="15"/>
  <c r="AC767" i="15"/>
  <c r="AD767" i="15"/>
  <c r="AC768" i="15"/>
  <c r="AD768" i="15"/>
  <c r="AC769" i="15"/>
  <c r="AD769" i="15"/>
  <c r="AC770" i="15"/>
  <c r="AD770" i="15"/>
  <c r="AC771" i="15"/>
  <c r="AD771" i="15"/>
  <c r="AC772" i="15"/>
  <c r="AD772" i="15"/>
  <c r="AC773" i="15"/>
  <c r="AD773" i="15"/>
  <c r="AC774" i="15"/>
  <c r="AD774" i="15"/>
  <c r="AC775" i="15"/>
  <c r="AD775" i="15"/>
  <c r="AC776" i="15"/>
  <c r="AD776" i="15"/>
  <c r="AC777" i="15"/>
  <c r="AD777" i="15"/>
  <c r="AC778" i="15"/>
  <c r="AD778" i="15"/>
  <c r="AC779" i="15"/>
  <c r="AD779" i="15"/>
  <c r="AC780" i="15"/>
  <c r="AD780" i="15"/>
  <c r="AC781" i="15"/>
  <c r="AD781" i="15"/>
  <c r="AC782" i="15"/>
  <c r="AD782" i="15"/>
  <c r="AC783" i="15"/>
  <c r="AD783" i="15"/>
  <c r="AC784" i="15"/>
  <c r="AD784" i="15"/>
  <c r="AC785" i="15"/>
  <c r="AD785" i="15"/>
  <c r="AC786" i="15"/>
  <c r="AD786" i="15"/>
  <c r="AC787" i="15"/>
  <c r="AD787" i="15"/>
  <c r="AC788" i="15"/>
  <c r="AD788" i="15"/>
  <c r="AC789" i="15"/>
  <c r="AD789" i="15"/>
  <c r="AC790" i="15"/>
  <c r="AD790" i="15"/>
  <c r="AC791" i="15"/>
  <c r="AD791" i="15"/>
  <c r="AC792" i="15"/>
  <c r="AD792" i="15"/>
  <c r="AC793" i="15"/>
  <c r="AD793" i="15"/>
  <c r="AC794" i="15"/>
  <c r="AD794" i="15"/>
  <c r="AC795" i="15"/>
  <c r="AD795" i="15"/>
  <c r="AC796" i="15"/>
  <c r="AD796" i="15"/>
  <c r="AC797" i="15"/>
  <c r="AD797" i="15"/>
  <c r="AC798" i="15"/>
  <c r="AD798" i="15"/>
  <c r="AC799" i="15"/>
  <c r="AD799" i="15"/>
  <c r="AC800" i="15"/>
  <c r="AD800" i="15"/>
  <c r="AC801" i="15"/>
  <c r="AD801" i="15"/>
  <c r="AC802" i="15"/>
  <c r="AD802" i="15"/>
  <c r="AC803" i="15"/>
  <c r="AD803" i="15"/>
  <c r="AC804" i="15"/>
  <c r="AD804" i="15"/>
  <c r="AC805" i="15"/>
  <c r="AD805" i="15"/>
  <c r="AC806" i="15"/>
  <c r="AD806" i="15"/>
  <c r="AC807" i="15"/>
  <c r="AD807" i="15"/>
  <c r="AC808" i="15"/>
  <c r="AD808" i="15"/>
  <c r="AC809" i="15"/>
  <c r="AD809" i="15"/>
  <c r="AC810" i="15"/>
  <c r="AD810" i="15"/>
  <c r="AC811" i="15"/>
  <c r="AD811" i="15"/>
  <c r="AC812" i="15"/>
  <c r="AD812" i="15"/>
  <c r="AC813" i="15"/>
  <c r="AD813" i="15"/>
  <c r="AC814" i="15"/>
  <c r="AD814" i="15"/>
  <c r="AC815" i="15"/>
  <c r="AD815" i="15"/>
  <c r="AC816" i="15"/>
  <c r="AD816" i="15"/>
  <c r="AC817" i="15"/>
  <c r="AD817" i="15"/>
  <c r="AC818" i="15"/>
  <c r="AD818" i="15"/>
  <c r="AC819" i="15"/>
  <c r="AD819" i="15"/>
  <c r="AC820" i="15"/>
  <c r="AD820" i="15"/>
  <c r="AC821" i="15"/>
  <c r="AD821" i="15"/>
  <c r="AC822" i="15"/>
  <c r="AD822" i="15"/>
  <c r="AC823" i="15"/>
  <c r="AD823" i="15"/>
  <c r="AC824" i="15"/>
  <c r="AD824" i="15"/>
  <c r="AC825" i="15"/>
  <c r="AD825" i="15"/>
  <c r="AC826" i="15"/>
  <c r="AD826" i="15"/>
  <c r="AC827" i="15"/>
  <c r="AD827" i="15"/>
  <c r="AC828" i="15"/>
  <c r="AD828" i="15"/>
  <c r="AC829" i="15"/>
  <c r="AD829" i="15"/>
  <c r="AC830" i="15"/>
  <c r="AD830" i="15"/>
  <c r="AC831" i="15"/>
  <c r="AD831" i="15"/>
  <c r="AC832" i="15"/>
  <c r="AD832" i="15"/>
  <c r="AC833" i="15"/>
  <c r="AD833" i="15"/>
  <c r="AC834" i="15"/>
  <c r="AD834" i="15"/>
  <c r="AC835" i="15"/>
  <c r="AD835" i="15"/>
  <c r="AC836" i="15"/>
  <c r="AD836" i="15"/>
  <c r="AC837" i="15"/>
  <c r="AD837" i="15"/>
  <c r="AC838" i="15"/>
  <c r="AD838" i="15"/>
  <c r="AC839" i="15"/>
  <c r="AD839" i="15"/>
  <c r="AC840" i="15"/>
  <c r="AD840" i="15"/>
  <c r="AC841" i="15"/>
  <c r="AD841" i="15"/>
  <c r="AC842" i="15"/>
  <c r="AD842" i="15"/>
  <c r="AC843" i="15"/>
  <c r="AD843" i="15"/>
  <c r="AC844" i="15"/>
  <c r="AD844" i="15"/>
  <c r="AC845" i="15"/>
  <c r="AD845" i="15"/>
  <c r="AC846" i="15"/>
  <c r="AD846" i="15"/>
  <c r="AC847" i="15"/>
  <c r="AD847" i="15"/>
  <c r="AC848" i="15"/>
  <c r="AD848" i="15"/>
  <c r="AC849" i="15"/>
  <c r="AD849" i="15"/>
  <c r="AC850" i="15"/>
  <c r="AD850" i="15"/>
  <c r="AC851" i="15"/>
  <c r="AD851" i="15"/>
  <c r="AC852" i="15"/>
  <c r="AD852" i="15"/>
  <c r="AC853" i="15"/>
  <c r="AD853" i="15"/>
  <c r="AC854" i="15"/>
  <c r="AD854" i="15"/>
  <c r="AC855" i="15"/>
  <c r="AD855" i="15"/>
  <c r="AC856" i="15"/>
  <c r="AD856" i="15"/>
  <c r="AC857" i="15"/>
  <c r="AD857" i="15"/>
  <c r="AC858" i="15"/>
  <c r="AD858" i="15"/>
  <c r="AC859" i="15"/>
  <c r="AD859" i="15"/>
  <c r="AC860" i="15"/>
  <c r="AD860" i="15"/>
  <c r="AC861" i="15"/>
  <c r="AD861" i="15"/>
  <c r="AC862" i="15"/>
  <c r="AD862" i="15"/>
  <c r="AC863" i="15"/>
  <c r="AD863" i="15"/>
  <c r="AC864" i="15"/>
  <c r="AD864" i="15"/>
  <c r="AC865" i="15"/>
  <c r="AD865" i="15"/>
  <c r="AC866" i="15"/>
  <c r="AD866" i="15"/>
  <c r="AC867" i="15"/>
  <c r="AD867" i="15"/>
  <c r="AC868" i="15"/>
  <c r="AD868" i="15"/>
  <c r="AC869" i="15"/>
  <c r="AD869" i="15"/>
  <c r="AC870" i="15"/>
  <c r="AD870" i="15"/>
  <c r="AC871" i="15"/>
  <c r="AD871" i="15"/>
  <c r="AC872" i="15"/>
  <c r="AD872" i="15"/>
  <c r="AC873" i="15"/>
  <c r="AD873" i="15"/>
  <c r="AC874" i="15"/>
  <c r="AD874" i="15"/>
  <c r="AC875" i="15"/>
  <c r="AD875" i="15"/>
  <c r="AC876" i="15"/>
  <c r="AD876" i="15"/>
  <c r="AC877" i="15"/>
  <c r="AD877" i="15"/>
  <c r="AC878" i="15"/>
  <c r="AD878" i="15"/>
  <c r="AC879" i="15"/>
  <c r="AD879" i="15"/>
  <c r="AC880" i="15"/>
  <c r="AD880" i="15"/>
  <c r="AC881" i="15"/>
  <c r="AD881" i="15"/>
  <c r="AC882" i="15"/>
  <c r="AD882" i="15"/>
  <c r="AC883" i="15"/>
  <c r="AD883" i="15"/>
  <c r="AC884" i="15"/>
  <c r="AD884" i="15"/>
  <c r="AC885" i="15"/>
  <c r="AD885" i="15"/>
  <c r="AC886" i="15"/>
  <c r="AD886" i="15"/>
  <c r="AC887" i="15"/>
  <c r="AD887" i="15"/>
  <c r="AC888" i="15"/>
  <c r="AD888" i="15"/>
  <c r="AC889" i="15"/>
  <c r="AD889" i="15"/>
  <c r="AC890" i="15"/>
  <c r="AD890" i="15"/>
  <c r="AC891" i="15"/>
  <c r="AD891" i="15"/>
  <c r="AC892" i="15"/>
  <c r="AD892" i="15"/>
  <c r="AC893" i="15"/>
  <c r="AD893" i="15"/>
  <c r="AC894" i="15"/>
  <c r="AD894" i="15"/>
  <c r="AC895" i="15"/>
  <c r="AD895" i="15"/>
  <c r="AC896" i="15"/>
  <c r="AD896" i="15"/>
  <c r="AC897" i="15"/>
  <c r="AD897" i="15"/>
  <c r="AC898" i="15"/>
  <c r="AD898" i="15"/>
  <c r="AC899" i="15"/>
  <c r="AD899" i="15"/>
  <c r="AC900" i="15"/>
  <c r="AD900" i="15"/>
  <c r="AC901" i="15"/>
  <c r="AD901" i="15"/>
  <c r="AC902" i="15"/>
  <c r="AD902" i="15"/>
  <c r="AC903" i="15"/>
  <c r="AD903" i="15"/>
  <c r="AC904" i="15"/>
  <c r="AD904" i="15"/>
  <c r="AC905" i="15"/>
  <c r="AD905" i="15"/>
  <c r="AC906" i="15"/>
  <c r="AD906" i="15"/>
  <c r="AC907" i="15"/>
  <c r="AD907" i="15"/>
  <c r="AC908" i="15"/>
  <c r="AD908" i="15"/>
  <c r="AC909" i="15"/>
  <c r="AD909" i="15"/>
  <c r="AC910" i="15"/>
  <c r="AD910" i="15"/>
  <c r="AC911" i="15"/>
  <c r="AD911" i="15"/>
  <c r="AC912" i="15"/>
  <c r="AD912" i="15"/>
  <c r="AC913" i="15"/>
  <c r="AD913" i="15"/>
  <c r="AC914" i="15"/>
  <c r="AD914" i="15"/>
  <c r="AC915" i="15"/>
  <c r="AD915" i="15"/>
  <c r="AC916" i="15"/>
  <c r="AD916" i="15"/>
  <c r="AC917" i="15"/>
  <c r="AD917" i="15"/>
  <c r="AC918" i="15"/>
  <c r="AD918" i="15"/>
  <c r="AC919" i="15"/>
  <c r="AD919" i="15"/>
  <c r="AC920" i="15"/>
  <c r="AD920" i="15"/>
  <c r="AC921" i="15"/>
  <c r="AD921" i="15"/>
  <c r="AC922" i="15"/>
  <c r="AD922" i="15"/>
  <c r="AC923" i="15"/>
  <c r="AD923" i="15"/>
  <c r="AC924" i="15"/>
  <c r="AD924" i="15"/>
  <c r="AC925" i="15"/>
  <c r="AD925" i="15"/>
  <c r="AC926" i="15"/>
  <c r="AD926" i="15"/>
  <c r="AC927" i="15"/>
  <c r="AD927" i="15"/>
  <c r="AC928" i="15"/>
  <c r="AD928" i="15"/>
  <c r="AC929" i="15"/>
  <c r="AD929" i="15"/>
  <c r="AC930" i="15"/>
  <c r="AD930" i="15"/>
  <c r="AC931" i="15"/>
  <c r="AD931" i="15"/>
  <c r="AC932" i="15"/>
  <c r="AD932" i="15"/>
  <c r="AC933" i="15"/>
  <c r="AD933" i="15"/>
  <c r="AC934" i="15"/>
  <c r="AD934" i="15"/>
  <c r="AC935" i="15"/>
  <c r="AD935" i="15"/>
  <c r="AC936" i="15"/>
  <c r="AD936" i="15"/>
  <c r="AC937" i="15"/>
  <c r="AD937" i="15"/>
  <c r="AC938" i="15"/>
  <c r="AD938" i="15"/>
  <c r="AC939" i="15"/>
  <c r="AD939" i="15"/>
  <c r="AC940" i="15"/>
  <c r="AD940" i="15"/>
  <c r="AC941" i="15"/>
  <c r="AD941" i="15"/>
  <c r="AC942" i="15"/>
  <c r="AD942" i="15"/>
  <c r="AC943" i="15"/>
  <c r="AD943" i="15"/>
  <c r="AC944" i="15"/>
  <c r="AD944" i="15"/>
  <c r="AC945" i="15"/>
  <c r="AD945" i="15"/>
  <c r="AC946" i="15"/>
  <c r="AD946" i="15"/>
  <c r="AC947" i="15"/>
  <c r="AD947" i="15"/>
  <c r="AC948" i="15"/>
  <c r="AD948" i="15"/>
  <c r="AC949" i="15"/>
  <c r="AD949" i="15"/>
  <c r="AC950" i="15"/>
  <c r="AD950" i="15"/>
  <c r="AC951" i="15"/>
  <c r="AD951" i="15"/>
  <c r="AC952" i="15"/>
  <c r="AD952" i="15"/>
  <c r="AC953" i="15"/>
  <c r="AD953" i="15"/>
  <c r="AC954" i="15"/>
  <c r="AD954" i="15"/>
  <c r="AC955" i="15"/>
  <c r="AD955" i="15"/>
  <c r="AC956" i="15"/>
  <c r="AD956" i="15"/>
  <c r="AC957" i="15"/>
  <c r="AD957" i="15"/>
  <c r="AC958" i="15"/>
  <c r="AD958" i="15"/>
  <c r="AC959" i="15"/>
  <c r="AD959" i="15"/>
  <c r="AC960" i="15"/>
  <c r="AD960" i="15"/>
  <c r="AC961" i="15"/>
  <c r="AD961" i="15"/>
  <c r="AC962" i="15"/>
  <c r="AD962" i="15"/>
  <c r="AC963" i="15"/>
  <c r="AD963" i="15"/>
  <c r="AC964" i="15"/>
  <c r="AD964" i="15"/>
  <c r="AC965" i="15"/>
  <c r="AD965" i="15"/>
  <c r="AC966" i="15"/>
  <c r="AD966" i="15"/>
  <c r="AC967" i="15"/>
  <c r="AD967" i="15"/>
  <c r="AC968" i="15"/>
  <c r="AD968" i="15"/>
  <c r="AC969" i="15"/>
  <c r="AD969" i="15"/>
  <c r="AC970" i="15"/>
  <c r="AD970" i="15"/>
  <c r="AC971" i="15"/>
  <c r="AD971" i="15"/>
  <c r="AC972" i="15"/>
  <c r="AD972" i="15"/>
  <c r="AC973" i="15"/>
  <c r="AD973" i="15"/>
  <c r="AC974" i="15"/>
  <c r="AD974" i="15"/>
  <c r="AC975" i="15"/>
  <c r="AD975" i="15"/>
  <c r="AC976" i="15"/>
  <c r="AD976" i="15"/>
  <c r="AC977" i="15"/>
  <c r="AD977" i="15"/>
  <c r="AC978" i="15"/>
  <c r="AD978" i="15"/>
  <c r="AC979" i="15"/>
  <c r="AD979" i="15"/>
  <c r="AC980" i="15"/>
  <c r="AD980" i="15"/>
  <c r="AC981" i="15"/>
  <c r="AD981" i="15"/>
  <c r="AC982" i="15"/>
  <c r="AD982" i="15"/>
  <c r="AC983" i="15"/>
  <c r="AD983" i="15"/>
  <c r="AC984" i="15"/>
  <c r="AD984" i="15"/>
  <c r="AC985" i="15"/>
  <c r="AD985" i="15"/>
  <c r="AC986" i="15"/>
  <c r="AD986" i="15"/>
  <c r="AC987" i="15"/>
  <c r="AD987" i="15"/>
  <c r="AC988" i="15"/>
  <c r="AD988" i="15"/>
  <c r="AC989" i="15"/>
  <c r="AD989" i="15"/>
  <c r="AC990" i="15"/>
  <c r="AD990" i="15"/>
  <c r="AC991" i="15"/>
  <c r="AD991" i="15"/>
  <c r="AC992" i="15"/>
  <c r="AD992" i="15"/>
  <c r="AC993" i="15"/>
  <c r="AD993" i="15"/>
  <c r="AC994" i="15"/>
  <c r="AD994" i="15"/>
  <c r="AC995" i="15"/>
  <c r="AD995" i="15"/>
  <c r="AC996" i="15"/>
  <c r="AD996" i="15"/>
  <c r="AC997" i="15"/>
  <c r="AD997" i="15"/>
  <c r="AC998" i="15"/>
  <c r="AD998" i="15"/>
  <c r="AC999" i="15"/>
  <c r="AD999" i="15"/>
  <c r="AC1000" i="15"/>
  <c r="AD1000" i="15"/>
  <c r="AC1001" i="15"/>
  <c r="AD1001" i="15"/>
  <c r="AC1002" i="15"/>
  <c r="AD1002" i="15"/>
  <c r="AC1003" i="15"/>
  <c r="AD1003" i="15"/>
  <c r="AC1004" i="15"/>
  <c r="AD1004" i="15"/>
  <c r="AC1005" i="15"/>
  <c r="AD1005" i="15"/>
  <c r="AC1006" i="15"/>
  <c r="AD1006" i="15"/>
  <c r="AC1007" i="15"/>
  <c r="AD1007" i="15"/>
  <c r="AC1008" i="15"/>
  <c r="AD1008" i="15"/>
  <c r="AC1009" i="15"/>
  <c r="AD1009" i="15"/>
  <c r="AC1010" i="15"/>
  <c r="AD1010" i="15"/>
  <c r="AC1011" i="15"/>
  <c r="AD1011" i="15"/>
  <c r="AC1012" i="15"/>
  <c r="AD1012" i="15"/>
  <c r="AC1013" i="15"/>
  <c r="AD1013" i="15"/>
  <c r="AC1014" i="15"/>
  <c r="AD1014" i="15"/>
  <c r="AC1015" i="15"/>
  <c r="AD1015" i="15"/>
  <c r="AC1016" i="15"/>
  <c r="AD1016" i="15"/>
  <c r="AC1017" i="15"/>
  <c r="AD1017" i="15"/>
  <c r="AC1018" i="15"/>
  <c r="AD1018" i="15"/>
  <c r="AC1019" i="15"/>
  <c r="AD1019" i="15"/>
  <c r="AC1020" i="15"/>
  <c r="AD1020" i="15"/>
  <c r="AC1021" i="15"/>
  <c r="AD1021" i="15"/>
  <c r="AC1022" i="15"/>
  <c r="AD1022" i="15"/>
  <c r="AC1023" i="15"/>
  <c r="AD1023" i="15"/>
  <c r="AC1024" i="15"/>
  <c r="AD1024" i="15"/>
  <c r="AC1025" i="15"/>
  <c r="AD1025" i="15"/>
  <c r="AC1026" i="15"/>
  <c r="AD1026" i="15"/>
  <c r="AC1027" i="15"/>
  <c r="AD1027" i="15"/>
  <c r="AC1028" i="15"/>
  <c r="AD1028" i="15"/>
  <c r="AC1029" i="15"/>
  <c r="AD1029" i="15"/>
  <c r="AC1030" i="15"/>
  <c r="AD1030" i="15"/>
  <c r="AC1031" i="15"/>
  <c r="AD1031" i="15"/>
  <c r="AC1032" i="15"/>
  <c r="AD1032" i="15"/>
  <c r="AC1033" i="15"/>
  <c r="AD1033" i="15"/>
  <c r="AC1034" i="15"/>
  <c r="AD1034" i="15"/>
  <c r="AC1035" i="15"/>
  <c r="AD1035" i="15"/>
  <c r="AC1036" i="15"/>
  <c r="AD1036" i="15"/>
  <c r="AC1037" i="15"/>
  <c r="AD1037" i="15"/>
  <c r="AC1038" i="15"/>
  <c r="AD1038" i="15"/>
  <c r="AC1039" i="15"/>
  <c r="AD1039" i="15"/>
  <c r="AC1040" i="15"/>
  <c r="AD1040" i="15"/>
  <c r="AC1041" i="15"/>
  <c r="AD1041" i="15"/>
  <c r="AC1042" i="15"/>
  <c r="AD1042" i="15"/>
  <c r="AC1043" i="15"/>
  <c r="AD1043" i="15"/>
  <c r="AC1044" i="15"/>
  <c r="AD1044" i="15"/>
  <c r="AC1045" i="15"/>
  <c r="AD1045" i="15"/>
  <c r="AC1046" i="15"/>
  <c r="AD1046" i="15"/>
  <c r="AC1047" i="15"/>
  <c r="AD1047" i="15"/>
  <c r="AC1048" i="15"/>
  <c r="AD1048" i="15"/>
  <c r="AC1049" i="15"/>
  <c r="AD1049" i="15"/>
  <c r="AC1050" i="15"/>
  <c r="AD1050" i="15"/>
  <c r="AC1051" i="15"/>
  <c r="AD1051" i="15"/>
  <c r="AC1052" i="15"/>
  <c r="AD1052" i="15"/>
  <c r="AC1053" i="15"/>
  <c r="AD1053" i="15"/>
  <c r="AC1054" i="15"/>
  <c r="AD1054" i="15"/>
  <c r="AC1055" i="15"/>
  <c r="AD1055" i="15"/>
  <c r="AC1056" i="15"/>
  <c r="AD1056" i="15"/>
  <c r="AC1057" i="15"/>
  <c r="AD1057" i="15"/>
  <c r="AC1058" i="15"/>
  <c r="AD1058" i="15"/>
  <c r="AC1059" i="15"/>
  <c r="AD1059" i="15"/>
  <c r="AC1060" i="15"/>
  <c r="AD1060" i="15"/>
  <c r="AC1061" i="15"/>
  <c r="AD1061" i="15"/>
  <c r="AC1062" i="15"/>
  <c r="AD1062" i="15"/>
  <c r="AC1063" i="15"/>
  <c r="AD1063" i="15"/>
  <c r="AC1064" i="15"/>
  <c r="AD1064" i="15"/>
  <c r="AC1065" i="15"/>
  <c r="AD1065" i="15"/>
  <c r="AC1066" i="15"/>
  <c r="AD1066" i="15"/>
  <c r="AC1067" i="15"/>
  <c r="AD1067" i="15"/>
  <c r="AC1068" i="15"/>
  <c r="AD1068" i="15"/>
  <c r="AC1069" i="15"/>
  <c r="AD1069" i="15"/>
  <c r="AC1070" i="15"/>
  <c r="AD1070" i="15"/>
  <c r="AC1071" i="15"/>
  <c r="AD1071" i="15"/>
  <c r="AC1072" i="15"/>
  <c r="AD1072" i="15"/>
  <c r="AC1073" i="15"/>
  <c r="AD1073" i="15"/>
  <c r="AC1074" i="15"/>
  <c r="AD1074" i="15"/>
  <c r="AC1075" i="15"/>
  <c r="AD1075" i="15"/>
  <c r="AC1076" i="15"/>
  <c r="AD1076" i="15"/>
  <c r="AC1077" i="15"/>
  <c r="AD1077" i="15"/>
  <c r="AC1078" i="15"/>
  <c r="AD1078" i="15"/>
  <c r="AC1079" i="15"/>
  <c r="AD1079" i="15"/>
  <c r="AC1080" i="15"/>
  <c r="AD1080" i="15"/>
  <c r="AC1081" i="15"/>
  <c r="AD1081" i="15"/>
  <c r="AC1082" i="15"/>
  <c r="AD1082" i="15"/>
  <c r="AC1083" i="15"/>
  <c r="AD1083" i="15"/>
  <c r="AC1084" i="15"/>
  <c r="AD1084" i="15"/>
  <c r="AC1085" i="15"/>
  <c r="AD1085" i="15"/>
  <c r="AC1086" i="15"/>
  <c r="AD1086" i="15"/>
  <c r="AC1087" i="15"/>
  <c r="AD1087" i="15"/>
  <c r="AC1088" i="15"/>
  <c r="AD1088" i="15"/>
  <c r="AC1089" i="15"/>
  <c r="AD1089" i="15"/>
  <c r="AC1090" i="15"/>
  <c r="AD1090" i="15"/>
  <c r="AC1091" i="15"/>
  <c r="AD1091" i="15"/>
  <c r="AC1092" i="15"/>
  <c r="AD1092" i="15"/>
  <c r="AC1093" i="15"/>
  <c r="AD1093" i="15"/>
  <c r="AC1094" i="15"/>
  <c r="AD1094" i="15"/>
  <c r="AC1095" i="15"/>
  <c r="AD1095" i="15"/>
  <c r="AC1096" i="15"/>
  <c r="AD1096" i="15"/>
  <c r="AC1097" i="15"/>
  <c r="AD1097" i="15"/>
  <c r="AC1098" i="15"/>
  <c r="AD1098" i="15"/>
  <c r="AC1099" i="15"/>
  <c r="AD1099" i="15"/>
  <c r="AC1100" i="15"/>
  <c r="AD1100" i="15"/>
  <c r="AC1101" i="15"/>
  <c r="AD1101" i="15"/>
  <c r="AC1102" i="15"/>
  <c r="AD1102" i="15"/>
  <c r="AC1103" i="15"/>
  <c r="AD1103" i="15"/>
  <c r="AC1104" i="15"/>
  <c r="AD1104" i="15"/>
  <c r="AC1105" i="15"/>
  <c r="AD1105" i="15"/>
  <c r="AC1106" i="15"/>
  <c r="AD1106" i="15"/>
  <c r="AC1107" i="15"/>
  <c r="AD1107" i="15"/>
  <c r="AC1108" i="15"/>
  <c r="AD1108" i="15"/>
  <c r="AC1109" i="15"/>
  <c r="AD1109" i="15"/>
  <c r="AC1110" i="15"/>
  <c r="AD1110" i="15"/>
  <c r="AC1111" i="15"/>
  <c r="AD1111" i="15"/>
  <c r="AC1112" i="15"/>
  <c r="AD1112" i="15"/>
  <c r="AC1113" i="15"/>
  <c r="AD1113" i="15"/>
  <c r="AC1114" i="15"/>
  <c r="AD1114" i="15"/>
  <c r="AC1115" i="15"/>
  <c r="AD1115" i="15"/>
  <c r="AC1116" i="15"/>
  <c r="AD1116" i="15"/>
  <c r="AC1117" i="15"/>
  <c r="AD1117" i="15"/>
  <c r="AC1118" i="15"/>
  <c r="AD1118" i="15"/>
  <c r="AC1119" i="15"/>
  <c r="AD1119" i="15"/>
  <c r="AC1120" i="15"/>
  <c r="AD1120" i="15"/>
  <c r="AC1121" i="15"/>
  <c r="AD1121" i="15"/>
  <c r="AC1122" i="15"/>
  <c r="AD1122" i="15"/>
  <c r="AC1123" i="15"/>
  <c r="AD1123" i="15"/>
  <c r="AC1124" i="15"/>
  <c r="AD1124" i="15"/>
  <c r="AC1125" i="15"/>
  <c r="AD1125" i="15"/>
  <c r="AC1126" i="15"/>
  <c r="AD1126" i="15"/>
  <c r="AC1127" i="15"/>
  <c r="AD1127" i="15"/>
  <c r="AC1128" i="15"/>
  <c r="AD1128" i="15"/>
  <c r="AC1129" i="15"/>
  <c r="AD1129" i="15"/>
  <c r="AC1130" i="15"/>
  <c r="AD1130" i="15"/>
  <c r="AC1131" i="15"/>
  <c r="AD1131" i="15"/>
  <c r="AC1132" i="15"/>
  <c r="AD1132" i="15"/>
  <c r="AC1133" i="15"/>
  <c r="AD1133" i="15"/>
  <c r="AC1134" i="15"/>
  <c r="AD1134" i="15"/>
  <c r="AC1135" i="15"/>
  <c r="AD1135" i="15"/>
  <c r="AC1136" i="15"/>
  <c r="AD1136" i="15"/>
  <c r="AC1137" i="15"/>
  <c r="AD1137" i="15"/>
  <c r="AC1138" i="15"/>
  <c r="AD1138" i="15"/>
  <c r="AC1139" i="15"/>
  <c r="AD1139" i="15"/>
  <c r="AC1140" i="15"/>
  <c r="AD1140" i="15"/>
  <c r="AC1141" i="15"/>
  <c r="AD1141" i="15"/>
  <c r="AC1142" i="15"/>
  <c r="AD1142" i="15"/>
  <c r="AC1143" i="15"/>
  <c r="AD1143" i="15"/>
  <c r="AC1144" i="15"/>
  <c r="AD1144" i="15"/>
  <c r="AC1145" i="15"/>
  <c r="AD1145" i="15"/>
  <c r="AC1146" i="15"/>
  <c r="AD1146" i="15"/>
  <c r="AC1147" i="15"/>
  <c r="AD1147" i="15"/>
  <c r="AC1148" i="15"/>
  <c r="AD1148" i="15"/>
  <c r="AC1149" i="15"/>
  <c r="AD1149" i="15"/>
  <c r="AC1150" i="15"/>
  <c r="AD1150" i="15"/>
  <c r="AC1151" i="15"/>
  <c r="AD1151" i="15"/>
  <c r="AC1152" i="15"/>
  <c r="AD1152" i="15"/>
  <c r="AC1153" i="15"/>
  <c r="AD1153" i="15"/>
  <c r="AC1154" i="15"/>
  <c r="AD1154" i="15"/>
  <c r="AC1155" i="15"/>
  <c r="AD1155" i="15"/>
  <c r="AC1156" i="15"/>
  <c r="AD1156" i="15"/>
  <c r="AC1157" i="15"/>
  <c r="AD1157" i="15"/>
  <c r="AC1158" i="15"/>
  <c r="AD1158" i="15"/>
  <c r="AC1159" i="15"/>
  <c r="AD1159" i="15"/>
  <c r="AC1160" i="15"/>
  <c r="AD1160" i="15"/>
  <c r="AC1161" i="15"/>
  <c r="AD1161" i="15"/>
  <c r="AC1162" i="15"/>
  <c r="AD1162" i="15"/>
  <c r="AC1163" i="15"/>
  <c r="AD1163" i="15"/>
  <c r="AC1164" i="15"/>
  <c r="AD1164" i="15"/>
  <c r="AC1165" i="15"/>
  <c r="AD1165" i="15"/>
  <c r="AC1166" i="15"/>
  <c r="AD1166" i="15"/>
  <c r="AC1167" i="15"/>
  <c r="AD1167" i="15"/>
  <c r="AC1168" i="15"/>
  <c r="AD1168" i="15"/>
  <c r="AC1169" i="15"/>
  <c r="AD1169" i="15"/>
  <c r="AC1170" i="15"/>
  <c r="AD1170" i="15"/>
  <c r="AC1171" i="15"/>
  <c r="AD1171" i="15"/>
  <c r="AC1172" i="15"/>
  <c r="AD1172" i="15"/>
  <c r="AC1173" i="15"/>
  <c r="AD1173" i="15"/>
  <c r="AC1174" i="15"/>
  <c r="AD1174" i="15"/>
  <c r="AC1175" i="15"/>
  <c r="AD1175" i="15"/>
  <c r="AC1176" i="15"/>
  <c r="AD1176" i="15"/>
  <c r="AC1177" i="15"/>
  <c r="AD1177" i="15"/>
  <c r="AC1178" i="15"/>
  <c r="AD1178" i="15"/>
  <c r="AC1179" i="15"/>
  <c r="AD1179" i="15"/>
  <c r="AC1180" i="15"/>
  <c r="AD1180" i="15"/>
  <c r="AC1181" i="15"/>
  <c r="AD1181" i="15"/>
  <c r="AC1182" i="15"/>
  <c r="AD1182" i="15"/>
  <c r="AC1183" i="15"/>
  <c r="AD1183" i="15"/>
  <c r="AC1184" i="15"/>
  <c r="AD1184" i="15"/>
  <c r="AC1185" i="15"/>
  <c r="AD1185" i="15"/>
  <c r="AC1186" i="15"/>
  <c r="AD1186" i="15"/>
  <c r="AC1187" i="15"/>
  <c r="AD1187" i="15"/>
  <c r="AC1188" i="15"/>
  <c r="AD1188" i="15"/>
  <c r="AC1189" i="15"/>
  <c r="AD1189" i="15"/>
  <c r="AC1190" i="15"/>
  <c r="AD1190" i="15"/>
  <c r="AC1191" i="15"/>
  <c r="AD1191" i="15"/>
  <c r="AC1192" i="15"/>
  <c r="AD1192" i="15"/>
  <c r="AC1193" i="15"/>
  <c r="AD1193" i="15"/>
  <c r="AC1194" i="15"/>
  <c r="AD1194" i="15"/>
  <c r="AC1195" i="15"/>
  <c r="AD1195" i="15"/>
  <c r="AC1196" i="15"/>
  <c r="AD1196" i="15"/>
  <c r="AC1197" i="15"/>
  <c r="AD1197" i="15"/>
  <c r="AC1198" i="15"/>
  <c r="AD1198" i="15"/>
  <c r="AC1199" i="15"/>
  <c r="AD1199" i="15"/>
  <c r="AC1200" i="15"/>
  <c r="AD1200" i="15"/>
  <c r="AC1201" i="15"/>
  <c r="AD1201" i="15"/>
  <c r="AC1202" i="15"/>
  <c r="AD1202" i="15"/>
  <c r="K3" i="26" l="1"/>
  <c r="G4" i="26"/>
  <c r="O4" i="26"/>
  <c r="K5" i="26"/>
  <c r="O6" i="26"/>
  <c r="K7" i="26"/>
  <c r="G8" i="26"/>
  <c r="O8" i="26"/>
  <c r="O13" i="26" s="1"/>
  <c r="K9" i="26"/>
  <c r="G10" i="26"/>
  <c r="O10" i="26"/>
  <c r="K11" i="26"/>
  <c r="G12" i="26"/>
  <c r="O12" i="26"/>
  <c r="K13" i="26"/>
  <c r="G14" i="26"/>
  <c r="G16" i="26"/>
  <c r="O16" i="26"/>
  <c r="K17" i="26"/>
  <c r="O18" i="26"/>
  <c r="K19" i="26"/>
  <c r="G20" i="26"/>
  <c r="O20" i="26"/>
  <c r="F3" i="26"/>
  <c r="N3" i="26"/>
  <c r="J4" i="26"/>
  <c r="N5" i="26"/>
  <c r="J6" i="26"/>
  <c r="F7" i="26"/>
  <c r="N7" i="26"/>
  <c r="N8" i="26"/>
  <c r="F10" i="26"/>
  <c r="N10" i="26"/>
  <c r="J11" i="26"/>
  <c r="F12" i="26"/>
  <c r="N12" i="26"/>
  <c r="J13" i="26"/>
  <c r="F14" i="26"/>
  <c r="N14" i="26"/>
  <c r="F16" i="26"/>
  <c r="N16" i="26"/>
  <c r="J17" i="26"/>
  <c r="F18" i="26"/>
  <c r="N18" i="26"/>
  <c r="J19" i="26"/>
  <c r="F20" i="26"/>
  <c r="N20" i="26"/>
  <c r="E3" i="26"/>
  <c r="E4" i="26" s="1"/>
  <c r="I3" i="26"/>
  <c r="M3" i="26"/>
  <c r="I4" i="26"/>
  <c r="M4" i="26"/>
  <c r="E5" i="26"/>
  <c r="I5" i="26"/>
  <c r="M5" i="26"/>
  <c r="I6" i="26"/>
  <c r="M6" i="26"/>
  <c r="E7" i="26"/>
  <c r="I7" i="26"/>
  <c r="M7" i="26"/>
  <c r="M8" i="26"/>
  <c r="E9" i="26"/>
  <c r="I9" i="26"/>
  <c r="M9" i="26"/>
  <c r="I10" i="26"/>
  <c r="M10" i="26"/>
  <c r="I11" i="26"/>
  <c r="M11" i="26"/>
  <c r="I12" i="26"/>
  <c r="E13" i="26"/>
  <c r="I13" i="26"/>
  <c r="M13" i="26"/>
  <c r="I14" i="26"/>
  <c r="M14" i="26"/>
  <c r="M15" i="26"/>
  <c r="I16" i="26"/>
  <c r="M16" i="26"/>
  <c r="E17" i="26"/>
  <c r="I17" i="26"/>
  <c r="M17" i="26"/>
  <c r="E18" i="26"/>
  <c r="I18" i="26"/>
  <c r="M18" i="26"/>
  <c r="E19" i="26"/>
  <c r="I19" i="26"/>
  <c r="M19" i="26"/>
  <c r="M20" i="26"/>
  <c r="E21" i="26"/>
  <c r="E23" i="26"/>
  <c r="E24" i="26"/>
  <c r="E25" i="26"/>
  <c r="E26" i="26"/>
  <c r="E27" i="26"/>
  <c r="E29" i="26"/>
  <c r="E31" i="26"/>
  <c r="E32" i="26"/>
  <c r="E33" i="26"/>
  <c r="E34" i="26"/>
  <c r="E35" i="26"/>
  <c r="E36" i="26"/>
  <c r="E37" i="26"/>
  <c r="G3" i="26"/>
  <c r="O3" i="26"/>
  <c r="K4" i="26"/>
  <c r="G5" i="26"/>
  <c r="O5" i="26"/>
  <c r="K6" i="26"/>
  <c r="G7" i="26"/>
  <c r="O7" i="26"/>
  <c r="K8" i="26"/>
  <c r="K15" i="26" s="1"/>
  <c r="G9" i="26"/>
  <c r="O9" i="26"/>
  <c r="G11" i="26"/>
  <c r="O11" i="26"/>
  <c r="K12" i="26"/>
  <c r="G13" i="26"/>
  <c r="K14" i="26"/>
  <c r="K16" i="26"/>
  <c r="G17" i="26"/>
  <c r="O17" i="26"/>
  <c r="K18" i="26"/>
  <c r="G19" i="26"/>
  <c r="O19" i="26"/>
  <c r="K20" i="26"/>
  <c r="J3" i="26"/>
  <c r="F4" i="26"/>
  <c r="N4" i="26"/>
  <c r="J5" i="26"/>
  <c r="F6" i="26"/>
  <c r="N6" i="26"/>
  <c r="J7" i="26"/>
  <c r="F8" i="26"/>
  <c r="J8" i="26"/>
  <c r="F9" i="26"/>
  <c r="N9" i="26"/>
  <c r="J10" i="26"/>
  <c r="F11" i="26"/>
  <c r="N11" i="26"/>
  <c r="J12" i="26"/>
  <c r="F13" i="26"/>
  <c r="J14" i="26"/>
  <c r="J16" i="26"/>
  <c r="N17" i="26"/>
  <c r="J18" i="26"/>
  <c r="F19" i="26"/>
  <c r="N19" i="26"/>
  <c r="J20" i="26"/>
  <c r="D3" i="26"/>
  <c r="H3" i="26"/>
  <c r="L3" i="26"/>
  <c r="D4" i="26"/>
  <c r="D5" i="26" s="1"/>
  <c r="H4" i="26"/>
  <c r="L4" i="26"/>
  <c r="H5" i="26"/>
  <c r="L5" i="26"/>
  <c r="D6" i="26"/>
  <c r="H6" i="26"/>
  <c r="L6" i="26"/>
  <c r="L7" i="26"/>
  <c r="D8" i="26"/>
  <c r="H8" i="26"/>
  <c r="L8" i="26"/>
  <c r="H9" i="26"/>
  <c r="L9" i="26"/>
  <c r="H10" i="26"/>
  <c r="L10" i="26"/>
  <c r="H11" i="26"/>
  <c r="D12" i="26"/>
  <c r="H12" i="26"/>
  <c r="L12" i="26"/>
  <c r="H13" i="26"/>
  <c r="L13" i="26"/>
  <c r="D14" i="26"/>
  <c r="H14" i="26"/>
  <c r="L14" i="26"/>
  <c r="H16" i="26"/>
  <c r="L16" i="26"/>
  <c r="H17" i="26"/>
  <c r="L17" i="26"/>
  <c r="D18" i="26"/>
  <c r="H18" i="26"/>
  <c r="L18" i="26"/>
  <c r="L19" i="26"/>
  <c r="D20" i="26"/>
  <c r="H20" i="26"/>
  <c r="L20" i="26"/>
  <c r="E6" i="26" l="1"/>
  <c r="D7" i="26"/>
  <c r="E8" i="26"/>
  <c r="K10" i="26"/>
  <c r="K21" i="26" s="1"/>
  <c r="M12" i="26"/>
  <c r="E16" i="26"/>
  <c r="E20" i="26" s="1"/>
  <c r="N15" i="26"/>
  <c r="G15" i="26"/>
  <c r="D15" i="26"/>
  <c r="N13" i="26"/>
  <c r="H7" i="26"/>
  <c r="H15" i="26" s="1"/>
  <c r="H19" i="26" s="1"/>
  <c r="I8" i="26"/>
  <c r="I15" i="26" s="1"/>
  <c r="I20" i="26" s="1"/>
  <c r="L11" i="26"/>
  <c r="J9" i="26"/>
  <c r="J15" i="26" s="1"/>
  <c r="J21" i="26" s="1"/>
  <c r="O14" i="26"/>
  <c r="G6" i="26"/>
  <c r="G18" i="26" s="1"/>
  <c r="F5" i="26"/>
  <c r="F15" i="26" s="1"/>
  <c r="E11" i="26" l="1"/>
  <c r="D9" i="26"/>
  <c r="D10" i="26"/>
  <c r="D11" i="26" s="1"/>
  <c r="E10" i="26"/>
  <c r="D13" i="26"/>
  <c r="E15" i="26"/>
  <c r="E14" i="26"/>
  <c r="L15" i="26"/>
  <c r="L21" i="26" s="1"/>
  <c r="M21" i="26"/>
  <c r="M22" i="26" s="1"/>
  <c r="N21" i="26"/>
  <c r="N22" i="26" s="1"/>
  <c r="K22" i="26"/>
  <c r="K23" i="26" s="1"/>
  <c r="K24" i="26" s="1"/>
  <c r="H21" i="26"/>
  <c r="G21" i="26"/>
  <c r="G22" i="26" s="1"/>
  <c r="O15" i="26"/>
  <c r="O21" i="26" s="1"/>
  <c r="I21" i="26"/>
  <c r="I22" i="26" s="1"/>
  <c r="J22" i="26"/>
  <c r="J23" i="26" s="1"/>
  <c r="E22" i="26"/>
  <c r="F17" i="26"/>
  <c r="D16" i="26"/>
  <c r="G39" i="1"/>
  <c r="B5" i="20"/>
  <c r="B4" i="20"/>
  <c r="I3" i="6"/>
  <c r="H3" i="6"/>
  <c r="E12" i="26" l="1"/>
  <c r="D17" i="26"/>
  <c r="O22" i="26"/>
  <c r="O23" i="26" s="1"/>
  <c r="O24" i="26" s="1"/>
  <c r="O25" i="26" s="1"/>
  <c r="F21" i="26"/>
  <c r="F22" i="26" s="1"/>
  <c r="N23" i="26"/>
  <c r="N24" i="26" s="1"/>
  <c r="M23" i="26"/>
  <c r="M24" i="26" s="1"/>
  <c r="H22" i="26"/>
  <c r="H23" i="26" s="1"/>
  <c r="I23" i="26"/>
  <c r="I24" i="26" s="1"/>
  <c r="I25" i="26" s="1"/>
  <c r="G23" i="26"/>
  <c r="G24" i="26" s="1"/>
  <c r="L22" i="26"/>
  <c r="L23" i="26" s="1"/>
  <c r="L24" i="26" s="1"/>
  <c r="L25" i="26" s="1"/>
  <c r="D19" i="26"/>
  <c r="K25" i="26"/>
  <c r="J24" i="26"/>
  <c r="E30" i="26"/>
  <c r="E28" i="26"/>
  <c r="D22" i="26" l="1"/>
  <c r="D21" i="26"/>
  <c r="N25" i="26"/>
  <c r="N26" i="26" s="1"/>
  <c r="N27" i="26" s="1"/>
  <c r="F23" i="26"/>
  <c r="F24" i="26" s="1"/>
  <c r="F25" i="26" s="1"/>
  <c r="H24" i="26"/>
  <c r="H25" i="26" s="1"/>
  <c r="H26" i="26" s="1"/>
  <c r="M25" i="26"/>
  <c r="M26" i="26" s="1"/>
  <c r="G25" i="26"/>
  <c r="G26" i="26" s="1"/>
  <c r="I26" i="26"/>
  <c r="I27" i="26" s="1"/>
  <c r="O26" i="26"/>
  <c r="J25" i="26"/>
  <c r="J26" i="26" s="1"/>
  <c r="K26" i="26"/>
  <c r="L26" i="26"/>
  <c r="L27" i="26" s="1"/>
  <c r="E19" i="1"/>
  <c r="F45" i="2" s="1"/>
  <c r="D23" i="26" l="1"/>
  <c r="D24" i="26"/>
  <c r="M27" i="26"/>
  <c r="M28" i="26" s="1"/>
  <c r="F26" i="26"/>
  <c r="F27" i="26" s="1"/>
  <c r="H27" i="26"/>
  <c r="H28" i="26" s="1"/>
  <c r="H29" i="26" s="1"/>
  <c r="N28" i="26"/>
  <c r="N29" i="26" s="1"/>
  <c r="N30" i="26" s="1"/>
  <c r="G27" i="26"/>
  <c r="G28" i="26" s="1"/>
  <c r="J27" i="26"/>
  <c r="J28" i="26" s="1"/>
  <c r="J29" i="26" s="1"/>
  <c r="K27" i="26"/>
  <c r="K28" i="26" s="1"/>
  <c r="L28" i="26"/>
  <c r="O27" i="26"/>
  <c r="I28" i="26"/>
  <c r="I29" i="26" s="1"/>
  <c r="C9" i="11"/>
  <c r="C8" i="11"/>
  <c r="D25" i="26" l="1"/>
  <c r="F28" i="26"/>
  <c r="F29" i="26" s="1"/>
  <c r="F30" i="26" s="1"/>
  <c r="M29" i="26"/>
  <c r="H30" i="26"/>
  <c r="I30" i="26"/>
  <c r="I31" i="26" s="1"/>
  <c r="N31" i="26"/>
  <c r="O28" i="26"/>
  <c r="K29" i="26"/>
  <c r="K30" i="26" s="1"/>
  <c r="J30" i="26"/>
  <c r="J31" i="26" s="1"/>
  <c r="G29" i="26"/>
  <c r="G30" i="26" s="1"/>
  <c r="M30" i="26"/>
  <c r="L29" i="26"/>
  <c r="AE4" i="15"/>
  <c r="AE5" i="15"/>
  <c r="AE6" i="15"/>
  <c r="AE7" i="15"/>
  <c r="AE8" i="15"/>
  <c r="AE9" i="15"/>
  <c r="AE10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380" i="15"/>
  <c r="AE381" i="15"/>
  <c r="AE382" i="15"/>
  <c r="AE383" i="15"/>
  <c r="AE384" i="15"/>
  <c r="AE385" i="15"/>
  <c r="AE386" i="15"/>
  <c r="AE387" i="15"/>
  <c r="AE388" i="15"/>
  <c r="AE389" i="15"/>
  <c r="AE390" i="15"/>
  <c r="AE391" i="15"/>
  <c r="AE392" i="15"/>
  <c r="AE393" i="15"/>
  <c r="AE394" i="15"/>
  <c r="AE395" i="15"/>
  <c r="AE396" i="15"/>
  <c r="AE397" i="15"/>
  <c r="AE398" i="15"/>
  <c r="AE399" i="15"/>
  <c r="AE400" i="15"/>
  <c r="AE401" i="15"/>
  <c r="AE402" i="15"/>
  <c r="AE403" i="15"/>
  <c r="AE404" i="15"/>
  <c r="AE405" i="15"/>
  <c r="AE406" i="15"/>
  <c r="AE407" i="15"/>
  <c r="AE408" i="15"/>
  <c r="AE409" i="15"/>
  <c r="AE410" i="15"/>
  <c r="AE411" i="15"/>
  <c r="AE412" i="15"/>
  <c r="AE413" i="15"/>
  <c r="AE414" i="15"/>
  <c r="AE415" i="15"/>
  <c r="AE416" i="15"/>
  <c r="AE417" i="15"/>
  <c r="AE418" i="15"/>
  <c r="AE419" i="15"/>
  <c r="AE420" i="15"/>
  <c r="AE421" i="15"/>
  <c r="AE422" i="15"/>
  <c r="AE423" i="15"/>
  <c r="AE424" i="15"/>
  <c r="AE425" i="15"/>
  <c r="AE426" i="15"/>
  <c r="AE427" i="15"/>
  <c r="AE428" i="15"/>
  <c r="AE429" i="15"/>
  <c r="AE430" i="15"/>
  <c r="AE431" i="15"/>
  <c r="AE432" i="15"/>
  <c r="AE433" i="15"/>
  <c r="AE434" i="15"/>
  <c r="AE435" i="15"/>
  <c r="AE436" i="15"/>
  <c r="AE437" i="15"/>
  <c r="AE438" i="15"/>
  <c r="AE439" i="15"/>
  <c r="AE440" i="15"/>
  <c r="AE441" i="15"/>
  <c r="AE442" i="15"/>
  <c r="AE443" i="15"/>
  <c r="AE444" i="15"/>
  <c r="AE445" i="15"/>
  <c r="AE446" i="15"/>
  <c r="AE447" i="15"/>
  <c r="AE448" i="15"/>
  <c r="AE449" i="15"/>
  <c r="AE450" i="15"/>
  <c r="AE451" i="15"/>
  <c r="AE452" i="15"/>
  <c r="AE453" i="15"/>
  <c r="AE454" i="15"/>
  <c r="AE455" i="15"/>
  <c r="AE456" i="15"/>
  <c r="AE457" i="15"/>
  <c r="AE458" i="15"/>
  <c r="AE459" i="15"/>
  <c r="AE460" i="15"/>
  <c r="AE461" i="15"/>
  <c r="AE462" i="15"/>
  <c r="AE463" i="15"/>
  <c r="AE464" i="15"/>
  <c r="AE465" i="15"/>
  <c r="AE466" i="15"/>
  <c r="AE467" i="15"/>
  <c r="AE468" i="15"/>
  <c r="AE469" i="15"/>
  <c r="AE470" i="15"/>
  <c r="AE471" i="15"/>
  <c r="AE472" i="15"/>
  <c r="AE473" i="15"/>
  <c r="AE474" i="15"/>
  <c r="AE475" i="15"/>
  <c r="AE476" i="15"/>
  <c r="AE477" i="15"/>
  <c r="AE478" i="15"/>
  <c r="AE479" i="15"/>
  <c r="AE480" i="15"/>
  <c r="AE481" i="15"/>
  <c r="AE482" i="15"/>
  <c r="AE483" i="15"/>
  <c r="AE484" i="15"/>
  <c r="AE485" i="15"/>
  <c r="AE486" i="15"/>
  <c r="AE487" i="15"/>
  <c r="AE488" i="15"/>
  <c r="AE489" i="15"/>
  <c r="AE490" i="15"/>
  <c r="AE491" i="15"/>
  <c r="AE492" i="15"/>
  <c r="AE493" i="15"/>
  <c r="AE494" i="15"/>
  <c r="AE495" i="15"/>
  <c r="AE496" i="15"/>
  <c r="AE497" i="15"/>
  <c r="AE498" i="15"/>
  <c r="AE499" i="15"/>
  <c r="AE500" i="15"/>
  <c r="AE501" i="15"/>
  <c r="AE502" i="15"/>
  <c r="AE503" i="15"/>
  <c r="AE504" i="15"/>
  <c r="AE505" i="15"/>
  <c r="AE506" i="15"/>
  <c r="AE507" i="15"/>
  <c r="AE508" i="15"/>
  <c r="AE509" i="15"/>
  <c r="AE510" i="15"/>
  <c r="AE511" i="15"/>
  <c r="AE512" i="15"/>
  <c r="AE513" i="15"/>
  <c r="AE514" i="15"/>
  <c r="AE515" i="15"/>
  <c r="AE516" i="15"/>
  <c r="AE517" i="15"/>
  <c r="AE518" i="15"/>
  <c r="AE519" i="15"/>
  <c r="AE520" i="15"/>
  <c r="AE521" i="15"/>
  <c r="AE522" i="15"/>
  <c r="AE523" i="15"/>
  <c r="AE524" i="15"/>
  <c r="AE525" i="15"/>
  <c r="AE526" i="15"/>
  <c r="AE527" i="15"/>
  <c r="AE528" i="15"/>
  <c r="AE529" i="15"/>
  <c r="AE530" i="15"/>
  <c r="AE531" i="15"/>
  <c r="AE532" i="15"/>
  <c r="AE533" i="15"/>
  <c r="AE534" i="15"/>
  <c r="AE535" i="15"/>
  <c r="AE536" i="15"/>
  <c r="AE537" i="15"/>
  <c r="AE538" i="15"/>
  <c r="AE539" i="15"/>
  <c r="AE540" i="15"/>
  <c r="AE541" i="15"/>
  <c r="AE542" i="15"/>
  <c r="AE543" i="15"/>
  <c r="AE544" i="15"/>
  <c r="AE545" i="15"/>
  <c r="AE546" i="15"/>
  <c r="AE547" i="15"/>
  <c r="AE548" i="15"/>
  <c r="AE549" i="15"/>
  <c r="AE550" i="15"/>
  <c r="AE551" i="15"/>
  <c r="AE552" i="15"/>
  <c r="AE553" i="15"/>
  <c r="AE554" i="15"/>
  <c r="AE555" i="15"/>
  <c r="AE556" i="15"/>
  <c r="AE557" i="15"/>
  <c r="AE558" i="15"/>
  <c r="AE559" i="15"/>
  <c r="AE560" i="15"/>
  <c r="AE561" i="15"/>
  <c r="AE562" i="15"/>
  <c r="AE563" i="15"/>
  <c r="AE564" i="15"/>
  <c r="AE565" i="15"/>
  <c r="AE566" i="15"/>
  <c r="AE567" i="15"/>
  <c r="AE568" i="15"/>
  <c r="AE569" i="15"/>
  <c r="AE570" i="15"/>
  <c r="AE571" i="15"/>
  <c r="AE572" i="15"/>
  <c r="AE573" i="15"/>
  <c r="AE574" i="15"/>
  <c r="AE575" i="15"/>
  <c r="AE576" i="15"/>
  <c r="AE577" i="15"/>
  <c r="AE578" i="15"/>
  <c r="AE579" i="15"/>
  <c r="AE580" i="15"/>
  <c r="AE581" i="15"/>
  <c r="AE582" i="15"/>
  <c r="AE583" i="15"/>
  <c r="AE584" i="15"/>
  <c r="AE585" i="15"/>
  <c r="AE586" i="15"/>
  <c r="AE587" i="15"/>
  <c r="AE588" i="15"/>
  <c r="AE589" i="15"/>
  <c r="AE590" i="15"/>
  <c r="AE591" i="15"/>
  <c r="AE592" i="15"/>
  <c r="AE593" i="15"/>
  <c r="AE594" i="15"/>
  <c r="AE595" i="15"/>
  <c r="AE596" i="15"/>
  <c r="AE597" i="15"/>
  <c r="AE598" i="15"/>
  <c r="AE599" i="15"/>
  <c r="AE600" i="15"/>
  <c r="AE601" i="15"/>
  <c r="AE602" i="15"/>
  <c r="AE603" i="15"/>
  <c r="AE604" i="15"/>
  <c r="AE605" i="15"/>
  <c r="AE606" i="15"/>
  <c r="AE607" i="15"/>
  <c r="AE608" i="15"/>
  <c r="AE609" i="15"/>
  <c r="AE610" i="15"/>
  <c r="AE611" i="15"/>
  <c r="AE612" i="15"/>
  <c r="AE613" i="15"/>
  <c r="AE614" i="15"/>
  <c r="AE615" i="15"/>
  <c r="AE616" i="15"/>
  <c r="AE617" i="15"/>
  <c r="AE618" i="15"/>
  <c r="AE619" i="15"/>
  <c r="AE620" i="15"/>
  <c r="AE621" i="15"/>
  <c r="AE622" i="15"/>
  <c r="AE623" i="15"/>
  <c r="AE624" i="15"/>
  <c r="AE625" i="15"/>
  <c r="AE626" i="15"/>
  <c r="AE627" i="15"/>
  <c r="AE628" i="15"/>
  <c r="AE629" i="15"/>
  <c r="AE630" i="15"/>
  <c r="AE631" i="15"/>
  <c r="AE632" i="15"/>
  <c r="AE633" i="15"/>
  <c r="AE634" i="15"/>
  <c r="AE635" i="15"/>
  <c r="AE636" i="15"/>
  <c r="AE637" i="15"/>
  <c r="AE638" i="15"/>
  <c r="AE639" i="15"/>
  <c r="AE640" i="15"/>
  <c r="AE641" i="15"/>
  <c r="AE642" i="15"/>
  <c r="AE643" i="15"/>
  <c r="AE644" i="15"/>
  <c r="AE645" i="15"/>
  <c r="AE646" i="15"/>
  <c r="AE647" i="15"/>
  <c r="AE648" i="15"/>
  <c r="AE649" i="15"/>
  <c r="AE650" i="15"/>
  <c r="AE651" i="15"/>
  <c r="AE652" i="15"/>
  <c r="AE653" i="15"/>
  <c r="AE654" i="15"/>
  <c r="AE655" i="15"/>
  <c r="AE656" i="15"/>
  <c r="AE657" i="15"/>
  <c r="AE658" i="15"/>
  <c r="AE659" i="15"/>
  <c r="AE660" i="15"/>
  <c r="AE661" i="15"/>
  <c r="AE662" i="15"/>
  <c r="AE663" i="15"/>
  <c r="AE664" i="15"/>
  <c r="AE665" i="15"/>
  <c r="AE666" i="15"/>
  <c r="AE667" i="15"/>
  <c r="AE668" i="15"/>
  <c r="AE669" i="15"/>
  <c r="AE670" i="15"/>
  <c r="AE671" i="15"/>
  <c r="AE672" i="15"/>
  <c r="AE673" i="15"/>
  <c r="AE674" i="15"/>
  <c r="AE675" i="15"/>
  <c r="AE676" i="15"/>
  <c r="AE677" i="15"/>
  <c r="AE678" i="15"/>
  <c r="AE679" i="15"/>
  <c r="AE680" i="15"/>
  <c r="AE681" i="15"/>
  <c r="AE682" i="15"/>
  <c r="AE683" i="15"/>
  <c r="AE684" i="15"/>
  <c r="AE685" i="15"/>
  <c r="AE686" i="15"/>
  <c r="AE687" i="15"/>
  <c r="AE688" i="15"/>
  <c r="AE689" i="15"/>
  <c r="AE690" i="15"/>
  <c r="AE691" i="15"/>
  <c r="AE692" i="15"/>
  <c r="AE693" i="15"/>
  <c r="AE694" i="15"/>
  <c r="AE695" i="15"/>
  <c r="AE696" i="15"/>
  <c r="AE697" i="15"/>
  <c r="AE698" i="15"/>
  <c r="AE699" i="15"/>
  <c r="AE700" i="15"/>
  <c r="AE701" i="15"/>
  <c r="AE702" i="15"/>
  <c r="AE703" i="15"/>
  <c r="AE704" i="15"/>
  <c r="AE705" i="15"/>
  <c r="AE706" i="15"/>
  <c r="AE707" i="15"/>
  <c r="AE708" i="15"/>
  <c r="AE709" i="15"/>
  <c r="AE710" i="15"/>
  <c r="AE711" i="15"/>
  <c r="AE712" i="15"/>
  <c r="AE713" i="15"/>
  <c r="AE714" i="15"/>
  <c r="AE715" i="15"/>
  <c r="AE716" i="15"/>
  <c r="AE717" i="15"/>
  <c r="AE718" i="15"/>
  <c r="AE719" i="15"/>
  <c r="AE720" i="15"/>
  <c r="AE721" i="15"/>
  <c r="AE722" i="15"/>
  <c r="AE723" i="15"/>
  <c r="AE724" i="15"/>
  <c r="AE725" i="15"/>
  <c r="AE726" i="15"/>
  <c r="AE727" i="15"/>
  <c r="AE728" i="15"/>
  <c r="AE729" i="15"/>
  <c r="AE730" i="15"/>
  <c r="AE731" i="15"/>
  <c r="AE732" i="15"/>
  <c r="AE733" i="15"/>
  <c r="AE734" i="15"/>
  <c r="AE735" i="15"/>
  <c r="AE736" i="15"/>
  <c r="AE737" i="15"/>
  <c r="AE738" i="15"/>
  <c r="AE739" i="15"/>
  <c r="AE740" i="15"/>
  <c r="AE741" i="15"/>
  <c r="AE742" i="15"/>
  <c r="AE743" i="15"/>
  <c r="AE744" i="15"/>
  <c r="AE745" i="15"/>
  <c r="AE746" i="15"/>
  <c r="AE747" i="15"/>
  <c r="AE748" i="15"/>
  <c r="AE749" i="15"/>
  <c r="AE750" i="15"/>
  <c r="AE751" i="15"/>
  <c r="AE752" i="15"/>
  <c r="AE753" i="15"/>
  <c r="AE754" i="15"/>
  <c r="AE755" i="15"/>
  <c r="AE756" i="15"/>
  <c r="AE757" i="15"/>
  <c r="AE758" i="15"/>
  <c r="AE759" i="15"/>
  <c r="AE760" i="15"/>
  <c r="AE761" i="15"/>
  <c r="AE762" i="15"/>
  <c r="AE763" i="15"/>
  <c r="AE764" i="15"/>
  <c r="AE765" i="15"/>
  <c r="AE766" i="15"/>
  <c r="AE767" i="15"/>
  <c r="AE768" i="15"/>
  <c r="AE769" i="15"/>
  <c r="AE770" i="15"/>
  <c r="AE771" i="15"/>
  <c r="AE772" i="15"/>
  <c r="AE773" i="15"/>
  <c r="AE774" i="15"/>
  <c r="AE775" i="15"/>
  <c r="AE776" i="15"/>
  <c r="AE777" i="15"/>
  <c r="AE778" i="15"/>
  <c r="AE779" i="15"/>
  <c r="AE780" i="15"/>
  <c r="AE781" i="15"/>
  <c r="AE782" i="15"/>
  <c r="AE783" i="15"/>
  <c r="AE784" i="15"/>
  <c r="AE785" i="15"/>
  <c r="AE786" i="15"/>
  <c r="AE787" i="15"/>
  <c r="AE788" i="15"/>
  <c r="AE789" i="15"/>
  <c r="AE790" i="15"/>
  <c r="AE791" i="15"/>
  <c r="AE792" i="15"/>
  <c r="AE793" i="15"/>
  <c r="AE794" i="15"/>
  <c r="AE795" i="15"/>
  <c r="AE796" i="15"/>
  <c r="AE797" i="15"/>
  <c r="AE798" i="15"/>
  <c r="AE799" i="15"/>
  <c r="AE800" i="15"/>
  <c r="AE801" i="15"/>
  <c r="AE802" i="15"/>
  <c r="AE803" i="15"/>
  <c r="AE804" i="15"/>
  <c r="AE805" i="15"/>
  <c r="AE806" i="15"/>
  <c r="AE807" i="15"/>
  <c r="AE808" i="15"/>
  <c r="AE809" i="15"/>
  <c r="AE810" i="15"/>
  <c r="AE811" i="15"/>
  <c r="AE812" i="15"/>
  <c r="AE813" i="15"/>
  <c r="AE814" i="15"/>
  <c r="AE815" i="15"/>
  <c r="AE816" i="15"/>
  <c r="AE817" i="15"/>
  <c r="AE818" i="15"/>
  <c r="AE819" i="15"/>
  <c r="AE820" i="15"/>
  <c r="AE821" i="15"/>
  <c r="AE822" i="15"/>
  <c r="AE823" i="15"/>
  <c r="AE824" i="15"/>
  <c r="AE825" i="15"/>
  <c r="AE826" i="15"/>
  <c r="AE827" i="15"/>
  <c r="AE828" i="15"/>
  <c r="AE829" i="15"/>
  <c r="AE830" i="15"/>
  <c r="AE831" i="15"/>
  <c r="AE832" i="15"/>
  <c r="AE833" i="15"/>
  <c r="AE834" i="15"/>
  <c r="AE835" i="15"/>
  <c r="AE836" i="15"/>
  <c r="AE837" i="15"/>
  <c r="AE838" i="15"/>
  <c r="AE839" i="15"/>
  <c r="AE840" i="15"/>
  <c r="AE841" i="15"/>
  <c r="AE842" i="15"/>
  <c r="AE843" i="15"/>
  <c r="AE844" i="15"/>
  <c r="AE845" i="15"/>
  <c r="AE846" i="15"/>
  <c r="AE847" i="15"/>
  <c r="AE848" i="15"/>
  <c r="AE849" i="15"/>
  <c r="AE850" i="15"/>
  <c r="AE851" i="15"/>
  <c r="AE852" i="15"/>
  <c r="AE853" i="15"/>
  <c r="AE854" i="15"/>
  <c r="AE855" i="15"/>
  <c r="AE856" i="15"/>
  <c r="AE857" i="15"/>
  <c r="AE858" i="15"/>
  <c r="AE859" i="15"/>
  <c r="AE860" i="15"/>
  <c r="AE861" i="15"/>
  <c r="AE862" i="15"/>
  <c r="AE863" i="15"/>
  <c r="AE864" i="15"/>
  <c r="AE865" i="15"/>
  <c r="AE866" i="15"/>
  <c r="AE867" i="15"/>
  <c r="AE868" i="15"/>
  <c r="AE869" i="15"/>
  <c r="AE870" i="15"/>
  <c r="AE871" i="15"/>
  <c r="AE872" i="15"/>
  <c r="AE873" i="15"/>
  <c r="AE874" i="15"/>
  <c r="AE875" i="15"/>
  <c r="AE876" i="15"/>
  <c r="AE877" i="15"/>
  <c r="AE878" i="15"/>
  <c r="AE879" i="15"/>
  <c r="AE880" i="15"/>
  <c r="AE881" i="15"/>
  <c r="AE882" i="15"/>
  <c r="AE883" i="15"/>
  <c r="AE884" i="15"/>
  <c r="AE885" i="15"/>
  <c r="AE886" i="15"/>
  <c r="AE887" i="15"/>
  <c r="AE888" i="15"/>
  <c r="AE889" i="15"/>
  <c r="AE890" i="15"/>
  <c r="AE891" i="15"/>
  <c r="AE892" i="15"/>
  <c r="AE893" i="15"/>
  <c r="AE894" i="15"/>
  <c r="AE895" i="15"/>
  <c r="AE896" i="15"/>
  <c r="AE897" i="15"/>
  <c r="AE898" i="15"/>
  <c r="AE899" i="15"/>
  <c r="AE900" i="15"/>
  <c r="AE901" i="15"/>
  <c r="AE902" i="15"/>
  <c r="AE903" i="15"/>
  <c r="AE904" i="15"/>
  <c r="AE905" i="15"/>
  <c r="AE906" i="15"/>
  <c r="AE907" i="15"/>
  <c r="AE908" i="15"/>
  <c r="AE909" i="15"/>
  <c r="AE910" i="15"/>
  <c r="AE911" i="15"/>
  <c r="AE912" i="15"/>
  <c r="AE913" i="15"/>
  <c r="AE914" i="15"/>
  <c r="AE915" i="15"/>
  <c r="AE916" i="15"/>
  <c r="AE917" i="15"/>
  <c r="AE918" i="15"/>
  <c r="AE919" i="15"/>
  <c r="AE920" i="15"/>
  <c r="AE921" i="15"/>
  <c r="AE922" i="15"/>
  <c r="AE923" i="15"/>
  <c r="AE924" i="15"/>
  <c r="AE925" i="15"/>
  <c r="AE926" i="15"/>
  <c r="AE927" i="15"/>
  <c r="AE928" i="15"/>
  <c r="AE929" i="15"/>
  <c r="AE930" i="15"/>
  <c r="AE931" i="15"/>
  <c r="AE932" i="15"/>
  <c r="AE933" i="15"/>
  <c r="AE934" i="15"/>
  <c r="AE935" i="15"/>
  <c r="AE936" i="15"/>
  <c r="AE937" i="15"/>
  <c r="AE938" i="15"/>
  <c r="AE939" i="15"/>
  <c r="AE940" i="15"/>
  <c r="AE941" i="15"/>
  <c r="AE942" i="15"/>
  <c r="AE943" i="15"/>
  <c r="AE944" i="15"/>
  <c r="AE945" i="15"/>
  <c r="AE946" i="15"/>
  <c r="AE947" i="15"/>
  <c r="AE948" i="15"/>
  <c r="AE949" i="15"/>
  <c r="AE950" i="15"/>
  <c r="AE951" i="15"/>
  <c r="AE952" i="15"/>
  <c r="AE953" i="15"/>
  <c r="AE954" i="15"/>
  <c r="AE955" i="15"/>
  <c r="AE956" i="15"/>
  <c r="AE957" i="15"/>
  <c r="AE958" i="15"/>
  <c r="AE959" i="15"/>
  <c r="AE960" i="15"/>
  <c r="AE961" i="15"/>
  <c r="AE962" i="15"/>
  <c r="AE963" i="15"/>
  <c r="AE964" i="15"/>
  <c r="AE965" i="15"/>
  <c r="AE966" i="15"/>
  <c r="AE967" i="15"/>
  <c r="AE968" i="15"/>
  <c r="AE969" i="15"/>
  <c r="AE970" i="15"/>
  <c r="AE971" i="15"/>
  <c r="AE972" i="15"/>
  <c r="AE973" i="15"/>
  <c r="AE974" i="15"/>
  <c r="AE975" i="15"/>
  <c r="AE976" i="15"/>
  <c r="AE977" i="15"/>
  <c r="AE978" i="15"/>
  <c r="AE979" i="15"/>
  <c r="AE980" i="15"/>
  <c r="AE981" i="15"/>
  <c r="AE982" i="15"/>
  <c r="AE983" i="15"/>
  <c r="AE984" i="15"/>
  <c r="AE985" i="15"/>
  <c r="AE986" i="15"/>
  <c r="AE987" i="15"/>
  <c r="AE988" i="15"/>
  <c r="AE989" i="15"/>
  <c r="AE990" i="15"/>
  <c r="AE991" i="15"/>
  <c r="AE992" i="15"/>
  <c r="AE993" i="15"/>
  <c r="AE994" i="15"/>
  <c r="AE995" i="15"/>
  <c r="AE996" i="15"/>
  <c r="AE997" i="15"/>
  <c r="AE998" i="15"/>
  <c r="AE999" i="15"/>
  <c r="AE1000" i="15"/>
  <c r="AE1001" i="15"/>
  <c r="AE1002" i="15"/>
  <c r="AE1003" i="15"/>
  <c r="AE1004" i="15"/>
  <c r="AE1005" i="15"/>
  <c r="AE1006" i="15"/>
  <c r="AE1007" i="15"/>
  <c r="AE1008" i="15"/>
  <c r="AE1009" i="15"/>
  <c r="AE1010" i="15"/>
  <c r="AE1011" i="15"/>
  <c r="AE1012" i="15"/>
  <c r="AE1013" i="15"/>
  <c r="AE1014" i="15"/>
  <c r="AE1015" i="15"/>
  <c r="AE1016" i="15"/>
  <c r="AE1017" i="15"/>
  <c r="AE1018" i="15"/>
  <c r="AE1019" i="15"/>
  <c r="AE1020" i="15"/>
  <c r="AE1021" i="15"/>
  <c r="AE1022" i="15"/>
  <c r="AE1023" i="15"/>
  <c r="AE1024" i="15"/>
  <c r="AE1025" i="15"/>
  <c r="AE1026" i="15"/>
  <c r="AE1027" i="15"/>
  <c r="AE1028" i="15"/>
  <c r="AE1029" i="15"/>
  <c r="AE1030" i="15"/>
  <c r="AE1031" i="15"/>
  <c r="AE1032" i="15"/>
  <c r="AE1033" i="15"/>
  <c r="AE1034" i="15"/>
  <c r="AE1035" i="15"/>
  <c r="AE1036" i="15"/>
  <c r="AE1037" i="15"/>
  <c r="AE1038" i="15"/>
  <c r="AE1039" i="15"/>
  <c r="AE1040" i="15"/>
  <c r="AE1041" i="15"/>
  <c r="AE1042" i="15"/>
  <c r="AE1043" i="15"/>
  <c r="AE1044" i="15"/>
  <c r="AE1045" i="15"/>
  <c r="AE1046" i="15"/>
  <c r="AE1047" i="15"/>
  <c r="AE1048" i="15"/>
  <c r="AE1049" i="15"/>
  <c r="AE1050" i="15"/>
  <c r="AE1051" i="15"/>
  <c r="AE1052" i="15"/>
  <c r="AE1053" i="15"/>
  <c r="AE1054" i="15"/>
  <c r="AE1055" i="15"/>
  <c r="AE1056" i="15"/>
  <c r="AE1057" i="15"/>
  <c r="AE1058" i="15"/>
  <c r="AE1059" i="15"/>
  <c r="AE1060" i="15"/>
  <c r="AE1061" i="15"/>
  <c r="AE1062" i="15"/>
  <c r="AE1063" i="15"/>
  <c r="AE1064" i="15"/>
  <c r="AE1065" i="15"/>
  <c r="AE1066" i="15"/>
  <c r="AE1067" i="15"/>
  <c r="AE1068" i="15"/>
  <c r="AE1069" i="15"/>
  <c r="AE1070" i="15"/>
  <c r="AE1071" i="15"/>
  <c r="AE1072" i="15"/>
  <c r="AE1073" i="15"/>
  <c r="AE1074" i="15"/>
  <c r="AE1075" i="15"/>
  <c r="AE1076" i="15"/>
  <c r="AE1077" i="15"/>
  <c r="AE1078" i="15"/>
  <c r="AE1079" i="15"/>
  <c r="AE1080" i="15"/>
  <c r="AE1081" i="15"/>
  <c r="AE1082" i="15"/>
  <c r="AE1083" i="15"/>
  <c r="AE1084" i="15"/>
  <c r="AE1085" i="15"/>
  <c r="AE1086" i="15"/>
  <c r="AE1087" i="15"/>
  <c r="AE1088" i="15"/>
  <c r="AE1089" i="15"/>
  <c r="AE1090" i="15"/>
  <c r="AE1091" i="15"/>
  <c r="AE1092" i="15"/>
  <c r="AE1093" i="15"/>
  <c r="AE1094" i="15"/>
  <c r="AE1095" i="15"/>
  <c r="AE1096" i="15"/>
  <c r="AE1097" i="15"/>
  <c r="AE1098" i="15"/>
  <c r="AE1099" i="15"/>
  <c r="AE1100" i="15"/>
  <c r="AE1101" i="15"/>
  <c r="AE1102" i="15"/>
  <c r="AE1103" i="15"/>
  <c r="AE1104" i="15"/>
  <c r="AE1105" i="15"/>
  <c r="AE1106" i="15"/>
  <c r="AE1107" i="15"/>
  <c r="AE1108" i="15"/>
  <c r="AE1109" i="15"/>
  <c r="AE1110" i="15"/>
  <c r="AE1111" i="15"/>
  <c r="AE1112" i="15"/>
  <c r="AE1113" i="15"/>
  <c r="AE1114" i="15"/>
  <c r="AE1115" i="15"/>
  <c r="AE1116" i="15"/>
  <c r="AE1117" i="15"/>
  <c r="AE1118" i="15"/>
  <c r="AE1119" i="15"/>
  <c r="AE1120" i="15"/>
  <c r="AE1121" i="15"/>
  <c r="AE1122" i="15"/>
  <c r="AE1123" i="15"/>
  <c r="AE1124" i="15"/>
  <c r="AE1125" i="15"/>
  <c r="AE1126" i="15"/>
  <c r="AE1127" i="15"/>
  <c r="AE1128" i="15"/>
  <c r="AE1129" i="15"/>
  <c r="AE1130" i="15"/>
  <c r="AE1131" i="15"/>
  <c r="AE1132" i="15"/>
  <c r="AE1133" i="15"/>
  <c r="AE1134" i="15"/>
  <c r="AE1135" i="15"/>
  <c r="AE1136" i="15"/>
  <c r="AE1137" i="15"/>
  <c r="AE1138" i="15"/>
  <c r="AE1139" i="15"/>
  <c r="AE1140" i="15"/>
  <c r="AE1141" i="15"/>
  <c r="AE1142" i="15"/>
  <c r="AE1143" i="15"/>
  <c r="AE1144" i="15"/>
  <c r="AE1145" i="15"/>
  <c r="AE1146" i="15"/>
  <c r="AE1147" i="15"/>
  <c r="AE1148" i="15"/>
  <c r="AE1149" i="15"/>
  <c r="AE1150" i="15"/>
  <c r="AE1151" i="15"/>
  <c r="AE1152" i="15"/>
  <c r="AE1153" i="15"/>
  <c r="AE1154" i="15"/>
  <c r="AE1155" i="15"/>
  <c r="AE1156" i="15"/>
  <c r="AE1157" i="15"/>
  <c r="AE1158" i="15"/>
  <c r="AE1159" i="15"/>
  <c r="AE1160" i="15"/>
  <c r="AE1161" i="15"/>
  <c r="AE1162" i="15"/>
  <c r="AE1163" i="15"/>
  <c r="AE1164" i="15"/>
  <c r="AE1165" i="15"/>
  <c r="AE1166" i="15"/>
  <c r="AE1167" i="15"/>
  <c r="AE1168" i="15"/>
  <c r="AE1169" i="15"/>
  <c r="AE1170" i="15"/>
  <c r="AE1171" i="15"/>
  <c r="AE1172" i="15"/>
  <c r="AE1173" i="15"/>
  <c r="AE1174" i="15"/>
  <c r="AE1175" i="15"/>
  <c r="AE1176" i="15"/>
  <c r="AE1177" i="15"/>
  <c r="AE1178" i="15"/>
  <c r="AE1179" i="15"/>
  <c r="AE1180" i="15"/>
  <c r="AE1181" i="15"/>
  <c r="AE1182" i="15"/>
  <c r="AE1183" i="15"/>
  <c r="AE1184" i="15"/>
  <c r="AE1185" i="15"/>
  <c r="AE1186" i="15"/>
  <c r="AE1187" i="15"/>
  <c r="AE1188" i="15"/>
  <c r="AE1189" i="15"/>
  <c r="AE1190" i="15"/>
  <c r="AE1191" i="15"/>
  <c r="AE1192" i="15"/>
  <c r="AE1193" i="15"/>
  <c r="AE1194" i="15"/>
  <c r="AE1195" i="15"/>
  <c r="AE1196" i="15"/>
  <c r="AE1197" i="15"/>
  <c r="AE1198" i="15"/>
  <c r="AE1199" i="15"/>
  <c r="AE1200" i="15"/>
  <c r="AE1201" i="15"/>
  <c r="AE1202" i="15"/>
  <c r="AE3" i="15"/>
  <c r="AF3" i="15" s="1"/>
  <c r="D26" i="26" l="1"/>
  <c r="J32" i="26"/>
  <c r="F31" i="26"/>
  <c r="F32" i="26" s="1"/>
  <c r="H31" i="26"/>
  <c r="H32" i="26" s="1"/>
  <c r="J33" i="26"/>
  <c r="J34" i="26" s="1"/>
  <c r="I32" i="26"/>
  <c r="I33" i="26" s="1"/>
  <c r="K31" i="26"/>
  <c r="O29" i="26"/>
  <c r="O30" i="26" s="1"/>
  <c r="O31" i="26" s="1"/>
  <c r="L30" i="26"/>
  <c r="N32" i="26"/>
  <c r="N33" i="26" s="1"/>
  <c r="M31" i="26"/>
  <c r="G31" i="26"/>
  <c r="L31" i="26"/>
  <c r="C1" i="17"/>
  <c r="D27" i="26" l="1"/>
  <c r="D28" i="26" s="1"/>
  <c r="H33" i="26"/>
  <c r="H34" i="26" s="1"/>
  <c r="H35" i="26" s="1"/>
  <c r="F33" i="26"/>
  <c r="N34" i="26"/>
  <c r="K32" i="26"/>
  <c r="K33" i="26" s="1"/>
  <c r="G32" i="26"/>
  <c r="J35" i="26"/>
  <c r="J36" i="26" s="1"/>
  <c r="I34" i="26"/>
  <c r="I35" i="26" s="1"/>
  <c r="M32" i="26"/>
  <c r="L32" i="26"/>
  <c r="L33" i="26" s="1"/>
  <c r="L34" i="26" s="1"/>
  <c r="O32" i="26"/>
  <c r="B1" i="11"/>
  <c r="O1" i="18"/>
  <c r="C1" i="1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6" i="6"/>
  <c r="C7" i="43" s="1"/>
  <c r="C7" i="6"/>
  <c r="C8" i="43" s="1"/>
  <c r="C8" i="6"/>
  <c r="C9" i="43" s="1"/>
  <c r="C9" i="6"/>
  <c r="C10" i="43" s="1"/>
  <c r="C10" i="6"/>
  <c r="C11" i="43" s="1"/>
  <c r="C11" i="6"/>
  <c r="C12" i="43" s="1"/>
  <c r="C12" i="6"/>
  <c r="C13" i="43" s="1"/>
  <c r="C13" i="6"/>
  <c r="C14" i="43" s="1"/>
  <c r="C14" i="6"/>
  <c r="C15" i="43" s="1"/>
  <c r="C15" i="6"/>
  <c r="C16" i="43" s="1"/>
  <c r="C16" i="6"/>
  <c r="C17" i="43" s="1"/>
  <c r="C17" i="6"/>
  <c r="C18" i="43" s="1"/>
  <c r="C18" i="6"/>
  <c r="C19" i="43" s="1"/>
  <c r="C19" i="6"/>
  <c r="C20" i="43" s="1"/>
  <c r="C20" i="6"/>
  <c r="C21" i="43" s="1"/>
  <c r="C21" i="6"/>
  <c r="C22" i="43" s="1"/>
  <c r="C22" i="6"/>
  <c r="C23" i="43" s="1"/>
  <c r="C23" i="6"/>
  <c r="C24" i="43" s="1"/>
  <c r="C24" i="6"/>
  <c r="C25" i="43" s="1"/>
  <c r="C25" i="6"/>
  <c r="C26" i="43" s="1"/>
  <c r="C26" i="6"/>
  <c r="C27" i="43" s="1"/>
  <c r="C27" i="6"/>
  <c r="C28" i="43" s="1"/>
  <c r="C28" i="6"/>
  <c r="C29" i="43" s="1"/>
  <c r="C29" i="6"/>
  <c r="C30" i="43" s="1"/>
  <c r="C30" i="6"/>
  <c r="C31" i="43" s="1"/>
  <c r="C31" i="6"/>
  <c r="C32" i="43" s="1"/>
  <c r="C32" i="6"/>
  <c r="C33" i="43" s="1"/>
  <c r="C33" i="6"/>
  <c r="C34" i="43" s="1"/>
  <c r="C34" i="6"/>
  <c r="C35" i="43" s="1"/>
  <c r="C35" i="6"/>
  <c r="C36" i="43" s="1"/>
  <c r="C36" i="6"/>
  <c r="C37" i="43" s="1"/>
  <c r="C37" i="6"/>
  <c r="C38" i="43" s="1"/>
  <c r="C38" i="6"/>
  <c r="C39" i="43" s="1"/>
  <c r="C39" i="6"/>
  <c r="C40" i="43" s="1"/>
  <c r="C40" i="6"/>
  <c r="C41" i="43" s="1"/>
  <c r="C41" i="6"/>
  <c r="C42" i="43" s="1"/>
  <c r="C42" i="6"/>
  <c r="C43" i="43" s="1"/>
  <c r="C43" i="6"/>
  <c r="C44" i="43" s="1"/>
  <c r="C44" i="6"/>
  <c r="C45" i="43" s="1"/>
  <c r="C45" i="6"/>
  <c r="C46" i="43" s="1"/>
  <c r="C46" i="6"/>
  <c r="C47" i="43" s="1"/>
  <c r="C47" i="6"/>
  <c r="C48" i="43" s="1"/>
  <c r="C48" i="6"/>
  <c r="C49" i="43" s="1"/>
  <c r="C49" i="6"/>
  <c r="C50" i="43" s="1"/>
  <c r="C50" i="6"/>
  <c r="C51" i="43" s="1"/>
  <c r="C51" i="6"/>
  <c r="C52" i="43" s="1"/>
  <c r="C52" i="6"/>
  <c r="C53" i="43" s="1"/>
  <c r="C53" i="6"/>
  <c r="C54" i="43" s="1"/>
  <c r="C54" i="6"/>
  <c r="C55" i="43" s="1"/>
  <c r="C55" i="6"/>
  <c r="C56" i="43" s="1"/>
  <c r="C56" i="6"/>
  <c r="C57" i="43" s="1"/>
  <c r="C57" i="6"/>
  <c r="C58" i="43" s="1"/>
  <c r="C58" i="6"/>
  <c r="C59" i="43" s="1"/>
  <c r="C59" i="6"/>
  <c r="C60" i="43" s="1"/>
  <c r="C60" i="6"/>
  <c r="C61" i="43" s="1"/>
  <c r="C61" i="6"/>
  <c r="C62" i="43" s="1"/>
  <c r="C62" i="6"/>
  <c r="C63" i="43" s="1"/>
  <c r="C63" i="6"/>
  <c r="C64" i="43" s="1"/>
  <c r="C64" i="6"/>
  <c r="C65" i="43" s="1"/>
  <c r="C65" i="6"/>
  <c r="C66" i="43" s="1"/>
  <c r="C66" i="6"/>
  <c r="C67" i="43" s="1"/>
  <c r="C67" i="6"/>
  <c r="C68" i="43" s="1"/>
  <c r="C68" i="6"/>
  <c r="C69" i="43" s="1"/>
  <c r="C69" i="6"/>
  <c r="C70" i="43" s="1"/>
  <c r="C70" i="6"/>
  <c r="C71" i="43" s="1"/>
  <c r="C71" i="6"/>
  <c r="C72" i="43" s="1"/>
  <c r="C72" i="6"/>
  <c r="C73" i="43" s="1"/>
  <c r="C73" i="6"/>
  <c r="C74" i="43" s="1"/>
  <c r="C74" i="6"/>
  <c r="C75" i="43" s="1"/>
  <c r="C75" i="6"/>
  <c r="C76" i="43" s="1"/>
  <c r="C76" i="6"/>
  <c r="C77" i="43" s="1"/>
  <c r="C77" i="6"/>
  <c r="C78" i="43" s="1"/>
  <c r="C78" i="6"/>
  <c r="C79" i="43" s="1"/>
  <c r="C79" i="6"/>
  <c r="C80" i="43" s="1"/>
  <c r="C80" i="6"/>
  <c r="C81" i="43" s="1"/>
  <c r="C81" i="6"/>
  <c r="C82" i="43" s="1"/>
  <c r="C82" i="6"/>
  <c r="C83" i="43" s="1"/>
  <c r="C83" i="6"/>
  <c r="C84" i="43" s="1"/>
  <c r="C84" i="6"/>
  <c r="C85" i="43" s="1"/>
  <c r="C4" i="2"/>
  <c r="C3" i="2"/>
  <c r="C2" i="17"/>
  <c r="AF46" i="15"/>
  <c r="AF47" i="15"/>
  <c r="AF48" i="15"/>
  <c r="AF49" i="15"/>
  <c r="AF50" i="15"/>
  <c r="AF51" i="15"/>
  <c r="AF52" i="15"/>
  <c r="AF53" i="15"/>
  <c r="AF54" i="15"/>
  <c r="AF55" i="15"/>
  <c r="AF56" i="15"/>
  <c r="AF57" i="15"/>
  <c r="AF58" i="15"/>
  <c r="AF59" i="15"/>
  <c r="AF60" i="15"/>
  <c r="AF61" i="15"/>
  <c r="AF62" i="15"/>
  <c r="AF63" i="15"/>
  <c r="AF64" i="15"/>
  <c r="AF65" i="15"/>
  <c r="AF66" i="15"/>
  <c r="AF67" i="15"/>
  <c r="AF68" i="15"/>
  <c r="AF69" i="15"/>
  <c r="AF70" i="15"/>
  <c r="AF71" i="15"/>
  <c r="AF72" i="15"/>
  <c r="AF73" i="15"/>
  <c r="AF74" i="15"/>
  <c r="AF75" i="15"/>
  <c r="AF76" i="15"/>
  <c r="AF77" i="15"/>
  <c r="AF78" i="15"/>
  <c r="AF79" i="15"/>
  <c r="AF80" i="15"/>
  <c r="AF81" i="15"/>
  <c r="AF82" i="15"/>
  <c r="AF83" i="15"/>
  <c r="AF84" i="15"/>
  <c r="AF85" i="15"/>
  <c r="AF86" i="15"/>
  <c r="AF87" i="15"/>
  <c r="AF88" i="15"/>
  <c r="AF89" i="15"/>
  <c r="AF90" i="15"/>
  <c r="AF91" i="15"/>
  <c r="AF92" i="15"/>
  <c r="AF93" i="15"/>
  <c r="AF94" i="15"/>
  <c r="AF95" i="15"/>
  <c r="AF96" i="15"/>
  <c r="AF97" i="15"/>
  <c r="AF98" i="15"/>
  <c r="AF99" i="15"/>
  <c r="AF100" i="15"/>
  <c r="AF101" i="15"/>
  <c r="AF102" i="15"/>
  <c r="AF103" i="15"/>
  <c r="AF104" i="15"/>
  <c r="AF105" i="15"/>
  <c r="AF106" i="15"/>
  <c r="AF107" i="15"/>
  <c r="AF108" i="15"/>
  <c r="AF109" i="15"/>
  <c r="AF110" i="15"/>
  <c r="AF111" i="15"/>
  <c r="AF112" i="15"/>
  <c r="AF113" i="15"/>
  <c r="AF114" i="15"/>
  <c r="AF115" i="15"/>
  <c r="AF116" i="15"/>
  <c r="AF117" i="15"/>
  <c r="AF118" i="15"/>
  <c r="AF119" i="15"/>
  <c r="AF120" i="15"/>
  <c r="AF121" i="15"/>
  <c r="AF122" i="15"/>
  <c r="AF123" i="15"/>
  <c r="AF124" i="15"/>
  <c r="AF125" i="15"/>
  <c r="AF126" i="15"/>
  <c r="AF127" i="15"/>
  <c r="AF128" i="15"/>
  <c r="AF129" i="15"/>
  <c r="AF130" i="15"/>
  <c r="AF131" i="15"/>
  <c r="AF132" i="15"/>
  <c r="AF133" i="15"/>
  <c r="AF134" i="15"/>
  <c r="AF135" i="15"/>
  <c r="AF136" i="15"/>
  <c r="AF137" i="15"/>
  <c r="AF138" i="15"/>
  <c r="AF139" i="15"/>
  <c r="AF140" i="15"/>
  <c r="AF141" i="15"/>
  <c r="AF142" i="15"/>
  <c r="AF143" i="15"/>
  <c r="AF144" i="15"/>
  <c r="AF145" i="15"/>
  <c r="AF146" i="15"/>
  <c r="AF147" i="15"/>
  <c r="AF148" i="15"/>
  <c r="AF149" i="15"/>
  <c r="AF150" i="15"/>
  <c r="AF151" i="15"/>
  <c r="AF152" i="15"/>
  <c r="AF153" i="15"/>
  <c r="AF154" i="15"/>
  <c r="AF155" i="15"/>
  <c r="AF156" i="15"/>
  <c r="AF157" i="15"/>
  <c r="AF158" i="15"/>
  <c r="AF159" i="15"/>
  <c r="AF160" i="15"/>
  <c r="AF161" i="15"/>
  <c r="AF162" i="15"/>
  <c r="AF163" i="15"/>
  <c r="AF164" i="15"/>
  <c r="AF165" i="15"/>
  <c r="AF166" i="15"/>
  <c r="AF167" i="15"/>
  <c r="AF168" i="15"/>
  <c r="AF169" i="15"/>
  <c r="AF170" i="15"/>
  <c r="AF171" i="15"/>
  <c r="AF172" i="15"/>
  <c r="AF173" i="15"/>
  <c r="AF174" i="15"/>
  <c r="AF175" i="15"/>
  <c r="AF176" i="15"/>
  <c r="AF177" i="15"/>
  <c r="AF178" i="15"/>
  <c r="AF179" i="15"/>
  <c r="AF180" i="15"/>
  <c r="AF181" i="15"/>
  <c r="AF182" i="15"/>
  <c r="AF183" i="15"/>
  <c r="AF184" i="15"/>
  <c r="AF185" i="15"/>
  <c r="AF186" i="15"/>
  <c r="AF187" i="15"/>
  <c r="AF188" i="15"/>
  <c r="AF189" i="15"/>
  <c r="AF190" i="15"/>
  <c r="AF191" i="15"/>
  <c r="AF192" i="15"/>
  <c r="AF193" i="15"/>
  <c r="AF194" i="15"/>
  <c r="AF195" i="15"/>
  <c r="AF196" i="15"/>
  <c r="AF197" i="15"/>
  <c r="AF198" i="15"/>
  <c r="AF199" i="15"/>
  <c r="AF200" i="15"/>
  <c r="AF201" i="15"/>
  <c r="AF202" i="15"/>
  <c r="AF203" i="15"/>
  <c r="AF204" i="15"/>
  <c r="AF205" i="15"/>
  <c r="AF206" i="15"/>
  <c r="AF207" i="15"/>
  <c r="AF208" i="15"/>
  <c r="AF209" i="15"/>
  <c r="AF210" i="15"/>
  <c r="AF211" i="15"/>
  <c r="AF212" i="15"/>
  <c r="AF213" i="15"/>
  <c r="AF214" i="15"/>
  <c r="AF215" i="15"/>
  <c r="AF216" i="15"/>
  <c r="AF217" i="15"/>
  <c r="AF218" i="15"/>
  <c r="AF219" i="15"/>
  <c r="AF220" i="15"/>
  <c r="AF221" i="15"/>
  <c r="AF222" i="15"/>
  <c r="AF223" i="15"/>
  <c r="AF224" i="15"/>
  <c r="AF225" i="15"/>
  <c r="AF226" i="15"/>
  <c r="AF227" i="15"/>
  <c r="AF228" i="15"/>
  <c r="AF229" i="15"/>
  <c r="AF230" i="15"/>
  <c r="AF231" i="15"/>
  <c r="AF232" i="15"/>
  <c r="AF233" i="15"/>
  <c r="AF234" i="15"/>
  <c r="AF235" i="15"/>
  <c r="AF236" i="15"/>
  <c r="AF237" i="15"/>
  <c r="AF238" i="15"/>
  <c r="AF239" i="15"/>
  <c r="AF240" i="15"/>
  <c r="AF241" i="15"/>
  <c r="AF242" i="15"/>
  <c r="AF243" i="15"/>
  <c r="AF244" i="15"/>
  <c r="AF245" i="15"/>
  <c r="AF246" i="15"/>
  <c r="AF247" i="15"/>
  <c r="AF248" i="15"/>
  <c r="AF249" i="15"/>
  <c r="AF250" i="15"/>
  <c r="AF251" i="15"/>
  <c r="AF252" i="15"/>
  <c r="AF253" i="15"/>
  <c r="AF254" i="15"/>
  <c r="AF255" i="15"/>
  <c r="AF256" i="15"/>
  <c r="AF257" i="15"/>
  <c r="AF258" i="15"/>
  <c r="AF259" i="15"/>
  <c r="AF260" i="15"/>
  <c r="AF261" i="15"/>
  <c r="AF262" i="15"/>
  <c r="AF263" i="15"/>
  <c r="AF264" i="15"/>
  <c r="AF265" i="15"/>
  <c r="AF266" i="15"/>
  <c r="AF267" i="15"/>
  <c r="AF268" i="15"/>
  <c r="AF269" i="15"/>
  <c r="AF270" i="15"/>
  <c r="AF271" i="15"/>
  <c r="AF272" i="15"/>
  <c r="AF273" i="15"/>
  <c r="AF274" i="15"/>
  <c r="AF275" i="15"/>
  <c r="AF276" i="15"/>
  <c r="AF277" i="15"/>
  <c r="AF278" i="15"/>
  <c r="AF279" i="15"/>
  <c r="AF280" i="15"/>
  <c r="AF281" i="15"/>
  <c r="AF282" i="15"/>
  <c r="AF283" i="15"/>
  <c r="AF284" i="15"/>
  <c r="AF285" i="15"/>
  <c r="AF286" i="15"/>
  <c r="AF287" i="15"/>
  <c r="AF288" i="15"/>
  <c r="AF289" i="15"/>
  <c r="AF290" i="15"/>
  <c r="AF291" i="15"/>
  <c r="AF292" i="15"/>
  <c r="AF293" i="15"/>
  <c r="AF294" i="15"/>
  <c r="AF295" i="15"/>
  <c r="AF296" i="15"/>
  <c r="AF297" i="15"/>
  <c r="AF298" i="15"/>
  <c r="AF299" i="15"/>
  <c r="AF300" i="15"/>
  <c r="AF301" i="15"/>
  <c r="AF302" i="15"/>
  <c r="AF303" i="15"/>
  <c r="AF304" i="15"/>
  <c r="AF305" i="15"/>
  <c r="AF306" i="15"/>
  <c r="AF307" i="15"/>
  <c r="AF308" i="15"/>
  <c r="AF309" i="15"/>
  <c r="AF310" i="15"/>
  <c r="AF311" i="15"/>
  <c r="AF312" i="15"/>
  <c r="AF313" i="15"/>
  <c r="AF314" i="15"/>
  <c r="AF315" i="15"/>
  <c r="AF316" i="15"/>
  <c r="AF317" i="15"/>
  <c r="AF318" i="15"/>
  <c r="AF319" i="15"/>
  <c r="AF320" i="15"/>
  <c r="AF321" i="15"/>
  <c r="AF322" i="15"/>
  <c r="AF323" i="15"/>
  <c r="AF324" i="15"/>
  <c r="AF325" i="15"/>
  <c r="AF326" i="15"/>
  <c r="AF327" i="15"/>
  <c r="AF328" i="15"/>
  <c r="AF329" i="15"/>
  <c r="AF330" i="15"/>
  <c r="AF331" i="15"/>
  <c r="AF332" i="15"/>
  <c r="AF333" i="15"/>
  <c r="AF334" i="15"/>
  <c r="AF335" i="15"/>
  <c r="AF336" i="15"/>
  <c r="AF337" i="15"/>
  <c r="AF338" i="15"/>
  <c r="AF339" i="15"/>
  <c r="AF340" i="15"/>
  <c r="AF341" i="15"/>
  <c r="AF342" i="15"/>
  <c r="AF343" i="15"/>
  <c r="AF344" i="15"/>
  <c r="AF345" i="15"/>
  <c r="AF346" i="15"/>
  <c r="AF347" i="15"/>
  <c r="AF348" i="15"/>
  <c r="AF349" i="15"/>
  <c r="AF350" i="15"/>
  <c r="AF351" i="15"/>
  <c r="AF352" i="15"/>
  <c r="AF353" i="15"/>
  <c r="AF354" i="15"/>
  <c r="AF355" i="15"/>
  <c r="AF356" i="15"/>
  <c r="AF357" i="15"/>
  <c r="AF358" i="15"/>
  <c r="AF359" i="15"/>
  <c r="AF360" i="15"/>
  <c r="AF361" i="15"/>
  <c r="AF362" i="15"/>
  <c r="AF363" i="15"/>
  <c r="AF364" i="15"/>
  <c r="AF365" i="15"/>
  <c r="AF366" i="15"/>
  <c r="AF367" i="15"/>
  <c r="AF368" i="15"/>
  <c r="AF369" i="15"/>
  <c r="AF370" i="15"/>
  <c r="AF371" i="15"/>
  <c r="AF372" i="15"/>
  <c r="AF373" i="15"/>
  <c r="AF374" i="15"/>
  <c r="AF375" i="15"/>
  <c r="AF376" i="15"/>
  <c r="AF377" i="15"/>
  <c r="AF378" i="15"/>
  <c r="AF379" i="15"/>
  <c r="AF380" i="15"/>
  <c r="AF381" i="15"/>
  <c r="AF382" i="15"/>
  <c r="AF383" i="15"/>
  <c r="AF384" i="15"/>
  <c r="AF385" i="15"/>
  <c r="AF386" i="15"/>
  <c r="AF387" i="15"/>
  <c r="AF388" i="15"/>
  <c r="AF389" i="15"/>
  <c r="AF390" i="15"/>
  <c r="AF391" i="15"/>
  <c r="AF392" i="15"/>
  <c r="AF393" i="15"/>
  <c r="AF394" i="15"/>
  <c r="AF395" i="15"/>
  <c r="AF396" i="15"/>
  <c r="AF397" i="15"/>
  <c r="AF398" i="15"/>
  <c r="AF399" i="15"/>
  <c r="AF400" i="15"/>
  <c r="AF401" i="15"/>
  <c r="AF402" i="15"/>
  <c r="AF403" i="15"/>
  <c r="AF404" i="15"/>
  <c r="AF405" i="15"/>
  <c r="AF406" i="15"/>
  <c r="AF407" i="15"/>
  <c r="AF408" i="15"/>
  <c r="AF409" i="15"/>
  <c r="AF410" i="15"/>
  <c r="AF411" i="15"/>
  <c r="AF412" i="15"/>
  <c r="AF413" i="15"/>
  <c r="AF414" i="15"/>
  <c r="AF415" i="15"/>
  <c r="AF416" i="15"/>
  <c r="AF417" i="15"/>
  <c r="AF418" i="15"/>
  <c r="AF419" i="15"/>
  <c r="AF420" i="15"/>
  <c r="AF421" i="15"/>
  <c r="AF422" i="15"/>
  <c r="AF423" i="15"/>
  <c r="AF424" i="15"/>
  <c r="AF425" i="15"/>
  <c r="AF426" i="15"/>
  <c r="AF427" i="15"/>
  <c r="AF428" i="15"/>
  <c r="AF429" i="15"/>
  <c r="AF430" i="15"/>
  <c r="AF431" i="15"/>
  <c r="AF432" i="15"/>
  <c r="AF433" i="15"/>
  <c r="AF434" i="15"/>
  <c r="AF435" i="15"/>
  <c r="AF436" i="15"/>
  <c r="AF437" i="15"/>
  <c r="AF438" i="15"/>
  <c r="AF439" i="15"/>
  <c r="AF440" i="15"/>
  <c r="AF441" i="15"/>
  <c r="AF442" i="15"/>
  <c r="AF443" i="15"/>
  <c r="AF444" i="15"/>
  <c r="AF445" i="15"/>
  <c r="AF446" i="15"/>
  <c r="AF447" i="15"/>
  <c r="AF448" i="15"/>
  <c r="AF449" i="15"/>
  <c r="AF450" i="15"/>
  <c r="AF451" i="15"/>
  <c r="AF452" i="15"/>
  <c r="AF453" i="15"/>
  <c r="AF454" i="15"/>
  <c r="AF455" i="15"/>
  <c r="AF456" i="15"/>
  <c r="AF457" i="15"/>
  <c r="AF458" i="15"/>
  <c r="AF459" i="15"/>
  <c r="AF460" i="15"/>
  <c r="AF461" i="15"/>
  <c r="AF462" i="15"/>
  <c r="AF463" i="15"/>
  <c r="AF464" i="15"/>
  <c r="AF465" i="15"/>
  <c r="AF466" i="15"/>
  <c r="AF467" i="15"/>
  <c r="AF468" i="15"/>
  <c r="AF469" i="15"/>
  <c r="AF470" i="15"/>
  <c r="AF471" i="15"/>
  <c r="AF472" i="15"/>
  <c r="AF473" i="15"/>
  <c r="AF474" i="15"/>
  <c r="AF475" i="15"/>
  <c r="AF476" i="15"/>
  <c r="AF477" i="15"/>
  <c r="AF478" i="15"/>
  <c r="AF479" i="15"/>
  <c r="AF480" i="15"/>
  <c r="AF481" i="15"/>
  <c r="AF482" i="15"/>
  <c r="AF483" i="15"/>
  <c r="AF484" i="15"/>
  <c r="AF485" i="15"/>
  <c r="AF486" i="15"/>
  <c r="AF487" i="15"/>
  <c r="AF488" i="15"/>
  <c r="AF489" i="15"/>
  <c r="AF490" i="15"/>
  <c r="AF491" i="15"/>
  <c r="AF492" i="15"/>
  <c r="AF493" i="15"/>
  <c r="AF494" i="15"/>
  <c r="AF495" i="15"/>
  <c r="AF496" i="15"/>
  <c r="AF497" i="15"/>
  <c r="AF498" i="15"/>
  <c r="AF499" i="15"/>
  <c r="AF500" i="15"/>
  <c r="AF501" i="15"/>
  <c r="AF502" i="15"/>
  <c r="AF503" i="15"/>
  <c r="AF504" i="15"/>
  <c r="AF505" i="15"/>
  <c r="AF506" i="15"/>
  <c r="AF507" i="15"/>
  <c r="AF508" i="15"/>
  <c r="AF509" i="15"/>
  <c r="AF510" i="15"/>
  <c r="AF511" i="15"/>
  <c r="AF512" i="15"/>
  <c r="AF513" i="15"/>
  <c r="AF514" i="15"/>
  <c r="AF515" i="15"/>
  <c r="AF516" i="15"/>
  <c r="AF517" i="15"/>
  <c r="AF518" i="15"/>
  <c r="AF519" i="15"/>
  <c r="AF520" i="15"/>
  <c r="AF521" i="15"/>
  <c r="AF522" i="15"/>
  <c r="AF523" i="15"/>
  <c r="AF524" i="15"/>
  <c r="AF525" i="15"/>
  <c r="AF526" i="15"/>
  <c r="AF527" i="15"/>
  <c r="AF528" i="15"/>
  <c r="AF529" i="15"/>
  <c r="AF530" i="15"/>
  <c r="AF531" i="15"/>
  <c r="AF532" i="15"/>
  <c r="AF533" i="15"/>
  <c r="AF534" i="15"/>
  <c r="AF535" i="15"/>
  <c r="AF536" i="15"/>
  <c r="AF537" i="15"/>
  <c r="AF538" i="15"/>
  <c r="AF539" i="15"/>
  <c r="AF540" i="15"/>
  <c r="AF541" i="15"/>
  <c r="AF542" i="15"/>
  <c r="AF543" i="15"/>
  <c r="AF544" i="15"/>
  <c r="AF545" i="15"/>
  <c r="AF546" i="15"/>
  <c r="AF547" i="15"/>
  <c r="AF548" i="15"/>
  <c r="AF549" i="15"/>
  <c r="AF550" i="15"/>
  <c r="AF551" i="15"/>
  <c r="AF552" i="15"/>
  <c r="AF553" i="15"/>
  <c r="AF554" i="15"/>
  <c r="AF555" i="15"/>
  <c r="AF556" i="15"/>
  <c r="AF557" i="15"/>
  <c r="AF558" i="15"/>
  <c r="AF559" i="15"/>
  <c r="AF560" i="15"/>
  <c r="AF561" i="15"/>
  <c r="AF562" i="15"/>
  <c r="AF563" i="15"/>
  <c r="AF564" i="15"/>
  <c r="AF565" i="15"/>
  <c r="AF566" i="15"/>
  <c r="AF567" i="15"/>
  <c r="AF568" i="15"/>
  <c r="AF569" i="15"/>
  <c r="AF570" i="15"/>
  <c r="AF571" i="15"/>
  <c r="AF572" i="15"/>
  <c r="AF573" i="15"/>
  <c r="AF574" i="15"/>
  <c r="AF575" i="15"/>
  <c r="AF576" i="15"/>
  <c r="AF577" i="15"/>
  <c r="AF578" i="15"/>
  <c r="AF579" i="15"/>
  <c r="AF580" i="15"/>
  <c r="AF581" i="15"/>
  <c r="AF582" i="15"/>
  <c r="AF583" i="15"/>
  <c r="AF584" i="15"/>
  <c r="AF585" i="15"/>
  <c r="AF586" i="15"/>
  <c r="AF587" i="15"/>
  <c r="AF588" i="15"/>
  <c r="AF589" i="15"/>
  <c r="AF590" i="15"/>
  <c r="AF591" i="15"/>
  <c r="AF592" i="15"/>
  <c r="AF593" i="15"/>
  <c r="AF594" i="15"/>
  <c r="AF595" i="15"/>
  <c r="AF596" i="15"/>
  <c r="AF597" i="15"/>
  <c r="AF598" i="15"/>
  <c r="AF599" i="15"/>
  <c r="AF600" i="15"/>
  <c r="AF601" i="15"/>
  <c r="AF602" i="15"/>
  <c r="AF603" i="15"/>
  <c r="AF604" i="15"/>
  <c r="AF605" i="15"/>
  <c r="AF606" i="15"/>
  <c r="AF607" i="15"/>
  <c r="AF608" i="15"/>
  <c r="AF609" i="15"/>
  <c r="AF610" i="15"/>
  <c r="AF611" i="15"/>
  <c r="AF612" i="15"/>
  <c r="AF613" i="15"/>
  <c r="AF614" i="15"/>
  <c r="AF615" i="15"/>
  <c r="AF616" i="15"/>
  <c r="AF617" i="15"/>
  <c r="AF618" i="15"/>
  <c r="AF619" i="15"/>
  <c r="AF620" i="15"/>
  <c r="AF621" i="15"/>
  <c r="AF622" i="15"/>
  <c r="AF623" i="15"/>
  <c r="AF624" i="15"/>
  <c r="AF625" i="15"/>
  <c r="AF626" i="15"/>
  <c r="AF627" i="15"/>
  <c r="AF628" i="15"/>
  <c r="AF629" i="15"/>
  <c r="AF630" i="15"/>
  <c r="AF631" i="15"/>
  <c r="AF632" i="15"/>
  <c r="AF633" i="15"/>
  <c r="AF634" i="15"/>
  <c r="AF635" i="15"/>
  <c r="AF636" i="15"/>
  <c r="AF637" i="15"/>
  <c r="AF638" i="15"/>
  <c r="AF639" i="15"/>
  <c r="AF640" i="15"/>
  <c r="AF641" i="15"/>
  <c r="AF642" i="15"/>
  <c r="AF643" i="15"/>
  <c r="AF644" i="15"/>
  <c r="AF645" i="15"/>
  <c r="AF646" i="15"/>
  <c r="AF647" i="15"/>
  <c r="AF648" i="15"/>
  <c r="AF649" i="15"/>
  <c r="AF650" i="15"/>
  <c r="AF651" i="15"/>
  <c r="AF652" i="15"/>
  <c r="AF653" i="15"/>
  <c r="AF654" i="15"/>
  <c r="AF655" i="15"/>
  <c r="AF656" i="15"/>
  <c r="AF657" i="15"/>
  <c r="AF658" i="15"/>
  <c r="AF659" i="15"/>
  <c r="AF660" i="15"/>
  <c r="AF661" i="15"/>
  <c r="AF662" i="15"/>
  <c r="AF663" i="15"/>
  <c r="AF664" i="15"/>
  <c r="AF665" i="15"/>
  <c r="AF666" i="15"/>
  <c r="AF667" i="15"/>
  <c r="AF668" i="15"/>
  <c r="AF669" i="15"/>
  <c r="AF670" i="15"/>
  <c r="AF671" i="15"/>
  <c r="AF672" i="15"/>
  <c r="AF673" i="15"/>
  <c r="AF674" i="15"/>
  <c r="AF675" i="15"/>
  <c r="AF676" i="15"/>
  <c r="AF677" i="15"/>
  <c r="AF678" i="15"/>
  <c r="AF679" i="15"/>
  <c r="AF680" i="15"/>
  <c r="AF681" i="15"/>
  <c r="AF682" i="15"/>
  <c r="AF683" i="15"/>
  <c r="AF684" i="15"/>
  <c r="AF685" i="15"/>
  <c r="AF686" i="15"/>
  <c r="AF687" i="15"/>
  <c r="AF688" i="15"/>
  <c r="AF689" i="15"/>
  <c r="AF690" i="15"/>
  <c r="AF691" i="15"/>
  <c r="AF692" i="15"/>
  <c r="AF693" i="15"/>
  <c r="AF694" i="15"/>
  <c r="AF695" i="15"/>
  <c r="AF696" i="15"/>
  <c r="AF697" i="15"/>
  <c r="AF698" i="15"/>
  <c r="AF699" i="15"/>
  <c r="AF700" i="15"/>
  <c r="AF701" i="15"/>
  <c r="AF702" i="15"/>
  <c r="AF703" i="15"/>
  <c r="AF704" i="15"/>
  <c r="AF705" i="15"/>
  <c r="AF706" i="15"/>
  <c r="AF707" i="15"/>
  <c r="AF708" i="15"/>
  <c r="AF709" i="15"/>
  <c r="AF710" i="15"/>
  <c r="AF711" i="15"/>
  <c r="AF712" i="15"/>
  <c r="AF713" i="15"/>
  <c r="AF714" i="15"/>
  <c r="AF715" i="15"/>
  <c r="AF716" i="15"/>
  <c r="AF717" i="15"/>
  <c r="AF718" i="15"/>
  <c r="AF719" i="15"/>
  <c r="AF720" i="15"/>
  <c r="AF721" i="15"/>
  <c r="AF722" i="15"/>
  <c r="AF723" i="15"/>
  <c r="AF724" i="15"/>
  <c r="AF725" i="15"/>
  <c r="AF726" i="15"/>
  <c r="AF727" i="15"/>
  <c r="AF728" i="15"/>
  <c r="AF729" i="15"/>
  <c r="AF730" i="15"/>
  <c r="AF731" i="15"/>
  <c r="AF732" i="15"/>
  <c r="AF733" i="15"/>
  <c r="AF734" i="15"/>
  <c r="AF735" i="15"/>
  <c r="AF736" i="15"/>
  <c r="AF737" i="15"/>
  <c r="AF738" i="15"/>
  <c r="AF739" i="15"/>
  <c r="AF740" i="15"/>
  <c r="AF741" i="15"/>
  <c r="AF742" i="15"/>
  <c r="AF743" i="15"/>
  <c r="AF744" i="15"/>
  <c r="AF745" i="15"/>
  <c r="AF746" i="15"/>
  <c r="AF747" i="15"/>
  <c r="AF748" i="15"/>
  <c r="AF749" i="15"/>
  <c r="AF750" i="15"/>
  <c r="AF751" i="15"/>
  <c r="AF752" i="15"/>
  <c r="AF753" i="15"/>
  <c r="AF754" i="15"/>
  <c r="AF755" i="15"/>
  <c r="AF756" i="15"/>
  <c r="AF757" i="15"/>
  <c r="AF758" i="15"/>
  <c r="AF759" i="15"/>
  <c r="AF760" i="15"/>
  <c r="AF761" i="15"/>
  <c r="AF762" i="15"/>
  <c r="AF763" i="15"/>
  <c r="AF764" i="15"/>
  <c r="AF765" i="15"/>
  <c r="AF766" i="15"/>
  <c r="AF767" i="15"/>
  <c r="AF768" i="15"/>
  <c r="AF769" i="15"/>
  <c r="AF770" i="15"/>
  <c r="AF771" i="15"/>
  <c r="AF772" i="15"/>
  <c r="AF773" i="15"/>
  <c r="AF774" i="15"/>
  <c r="AF775" i="15"/>
  <c r="AF776" i="15"/>
  <c r="AF777" i="15"/>
  <c r="AF778" i="15"/>
  <c r="AF779" i="15"/>
  <c r="AF780" i="15"/>
  <c r="AF781" i="15"/>
  <c r="AF782" i="15"/>
  <c r="AF783" i="15"/>
  <c r="AF784" i="15"/>
  <c r="AF785" i="15"/>
  <c r="AF786" i="15"/>
  <c r="AF787" i="15"/>
  <c r="AF788" i="15"/>
  <c r="AF789" i="15"/>
  <c r="AF790" i="15"/>
  <c r="AF791" i="15"/>
  <c r="AF792" i="15"/>
  <c r="AF793" i="15"/>
  <c r="AF794" i="15"/>
  <c r="AF795" i="15"/>
  <c r="AF796" i="15"/>
  <c r="AF797" i="15"/>
  <c r="AF798" i="15"/>
  <c r="AF799" i="15"/>
  <c r="AF800" i="15"/>
  <c r="AF801" i="15"/>
  <c r="AF802" i="15"/>
  <c r="AF803" i="15"/>
  <c r="AF804" i="15"/>
  <c r="AF805" i="15"/>
  <c r="AF806" i="15"/>
  <c r="AF807" i="15"/>
  <c r="AF808" i="15"/>
  <c r="AF809" i="15"/>
  <c r="AF810" i="15"/>
  <c r="AF811" i="15"/>
  <c r="AF812" i="15"/>
  <c r="AF813" i="15"/>
  <c r="AF814" i="15"/>
  <c r="AF815" i="15"/>
  <c r="AF816" i="15"/>
  <c r="AF817" i="15"/>
  <c r="AF818" i="15"/>
  <c r="AF819" i="15"/>
  <c r="AF820" i="15"/>
  <c r="AF821" i="15"/>
  <c r="AF822" i="15"/>
  <c r="AF823" i="15"/>
  <c r="AF824" i="15"/>
  <c r="AF825" i="15"/>
  <c r="AF826" i="15"/>
  <c r="AF827" i="15"/>
  <c r="AF828" i="15"/>
  <c r="AF829" i="15"/>
  <c r="AF830" i="15"/>
  <c r="AF831" i="15"/>
  <c r="AF832" i="15"/>
  <c r="AF833" i="15"/>
  <c r="AF834" i="15"/>
  <c r="AF835" i="15"/>
  <c r="AF836" i="15"/>
  <c r="AF837" i="15"/>
  <c r="AF838" i="15"/>
  <c r="AF839" i="15"/>
  <c r="AF840" i="15"/>
  <c r="AF841" i="15"/>
  <c r="AF842" i="15"/>
  <c r="AF843" i="15"/>
  <c r="AF844" i="15"/>
  <c r="AF845" i="15"/>
  <c r="AF846" i="15"/>
  <c r="AF847" i="15"/>
  <c r="AF848" i="15"/>
  <c r="AF849" i="15"/>
  <c r="AF850" i="15"/>
  <c r="AF851" i="15"/>
  <c r="AF852" i="15"/>
  <c r="AF853" i="15"/>
  <c r="AF854" i="15"/>
  <c r="AF855" i="15"/>
  <c r="AF856" i="15"/>
  <c r="AF857" i="15"/>
  <c r="AF858" i="15"/>
  <c r="AF859" i="15"/>
  <c r="AF860" i="15"/>
  <c r="AF861" i="15"/>
  <c r="AF862" i="15"/>
  <c r="AF863" i="15"/>
  <c r="AF864" i="15"/>
  <c r="AF865" i="15"/>
  <c r="AF866" i="15"/>
  <c r="AF867" i="15"/>
  <c r="AF868" i="15"/>
  <c r="AF869" i="15"/>
  <c r="AF870" i="15"/>
  <c r="AF871" i="15"/>
  <c r="AF872" i="15"/>
  <c r="AF873" i="15"/>
  <c r="AF874" i="15"/>
  <c r="AF875" i="15"/>
  <c r="AF876" i="15"/>
  <c r="AF877" i="15"/>
  <c r="AF878" i="15"/>
  <c r="AF879" i="15"/>
  <c r="AF880" i="15"/>
  <c r="AF881" i="15"/>
  <c r="AF882" i="15"/>
  <c r="AF883" i="15"/>
  <c r="AF884" i="15"/>
  <c r="AF885" i="15"/>
  <c r="AF886" i="15"/>
  <c r="AF887" i="15"/>
  <c r="AF888" i="15"/>
  <c r="AF889" i="15"/>
  <c r="AF890" i="15"/>
  <c r="AF891" i="15"/>
  <c r="AF892" i="15"/>
  <c r="AF893" i="15"/>
  <c r="AF894" i="15"/>
  <c r="AF895" i="15"/>
  <c r="AF896" i="15"/>
  <c r="AF897" i="15"/>
  <c r="AF898" i="15"/>
  <c r="AF899" i="15"/>
  <c r="AF900" i="15"/>
  <c r="AF901" i="15"/>
  <c r="AF902" i="15"/>
  <c r="AF903" i="15"/>
  <c r="AF904" i="15"/>
  <c r="AF905" i="15"/>
  <c r="AF906" i="15"/>
  <c r="AF907" i="15"/>
  <c r="AF908" i="15"/>
  <c r="AF909" i="15"/>
  <c r="AF910" i="15"/>
  <c r="AF911" i="15"/>
  <c r="AF912" i="15"/>
  <c r="AF913" i="15"/>
  <c r="AF914" i="15"/>
  <c r="AF915" i="15"/>
  <c r="AF916" i="15"/>
  <c r="AF917" i="15"/>
  <c r="AF918" i="15"/>
  <c r="AF919" i="15"/>
  <c r="AF920" i="15"/>
  <c r="AF921" i="15"/>
  <c r="AF922" i="15"/>
  <c r="AF923" i="15"/>
  <c r="AF924" i="15"/>
  <c r="AF925" i="15"/>
  <c r="AF926" i="15"/>
  <c r="AF927" i="15"/>
  <c r="AF928" i="15"/>
  <c r="AF929" i="15"/>
  <c r="AF930" i="15"/>
  <c r="AF931" i="15"/>
  <c r="AF932" i="15"/>
  <c r="AF933" i="15"/>
  <c r="AF934" i="15"/>
  <c r="AF935" i="15"/>
  <c r="AF936" i="15"/>
  <c r="AF937" i="15"/>
  <c r="AF938" i="15"/>
  <c r="AF939" i="15"/>
  <c r="AF940" i="15"/>
  <c r="AF941" i="15"/>
  <c r="AF942" i="15"/>
  <c r="AF943" i="15"/>
  <c r="AF944" i="15"/>
  <c r="AF945" i="15"/>
  <c r="AF946" i="15"/>
  <c r="AF947" i="15"/>
  <c r="AF948" i="15"/>
  <c r="AF949" i="15"/>
  <c r="AF950" i="15"/>
  <c r="AF951" i="15"/>
  <c r="AF952" i="15"/>
  <c r="AF953" i="15"/>
  <c r="AF954" i="15"/>
  <c r="AF955" i="15"/>
  <c r="AF956" i="15"/>
  <c r="AF957" i="15"/>
  <c r="AF958" i="15"/>
  <c r="AF959" i="15"/>
  <c r="AF960" i="15"/>
  <c r="AF961" i="15"/>
  <c r="AF962" i="15"/>
  <c r="AF963" i="15"/>
  <c r="AF964" i="15"/>
  <c r="AF965" i="15"/>
  <c r="AF966" i="15"/>
  <c r="AF967" i="15"/>
  <c r="AF968" i="15"/>
  <c r="AF969" i="15"/>
  <c r="AF970" i="15"/>
  <c r="AF971" i="15"/>
  <c r="AF972" i="15"/>
  <c r="AF973" i="15"/>
  <c r="AF974" i="15"/>
  <c r="AF975" i="15"/>
  <c r="AF976" i="15"/>
  <c r="AF977" i="15"/>
  <c r="AF978" i="15"/>
  <c r="AF979" i="15"/>
  <c r="AF980" i="15"/>
  <c r="AF981" i="15"/>
  <c r="AF982" i="15"/>
  <c r="AF983" i="15"/>
  <c r="AF984" i="15"/>
  <c r="AF985" i="15"/>
  <c r="AF986" i="15"/>
  <c r="AF987" i="15"/>
  <c r="AF988" i="15"/>
  <c r="AF989" i="15"/>
  <c r="AF990" i="15"/>
  <c r="AF991" i="15"/>
  <c r="AF992" i="15"/>
  <c r="AF993" i="15"/>
  <c r="AF994" i="15"/>
  <c r="AF995" i="15"/>
  <c r="AF996" i="15"/>
  <c r="AF997" i="15"/>
  <c r="AF998" i="15"/>
  <c r="AF999" i="15"/>
  <c r="AF1000" i="15"/>
  <c r="AF1001" i="15"/>
  <c r="AF1002" i="15"/>
  <c r="AF1003" i="15"/>
  <c r="AF1004" i="15"/>
  <c r="AF1005" i="15"/>
  <c r="AF1006" i="15"/>
  <c r="AF1007" i="15"/>
  <c r="AF1008" i="15"/>
  <c r="AF1009" i="15"/>
  <c r="AF1010" i="15"/>
  <c r="AF1011" i="15"/>
  <c r="AF1012" i="15"/>
  <c r="AF1013" i="15"/>
  <c r="AF1014" i="15"/>
  <c r="AF1015" i="15"/>
  <c r="AF1016" i="15"/>
  <c r="AF1017" i="15"/>
  <c r="AF1018" i="15"/>
  <c r="AF1019" i="15"/>
  <c r="AF1020" i="15"/>
  <c r="AF1021" i="15"/>
  <c r="AF1022" i="15"/>
  <c r="AF1023" i="15"/>
  <c r="AF1024" i="15"/>
  <c r="AF1025" i="15"/>
  <c r="AF1026" i="15"/>
  <c r="AF1027" i="15"/>
  <c r="AF1028" i="15"/>
  <c r="AF1029" i="15"/>
  <c r="AF1030" i="15"/>
  <c r="AF1031" i="15"/>
  <c r="AF1032" i="15"/>
  <c r="AF1033" i="15"/>
  <c r="AF1034" i="15"/>
  <c r="AF1035" i="15"/>
  <c r="AF1036" i="15"/>
  <c r="AF1037" i="15"/>
  <c r="AF1038" i="15"/>
  <c r="AF1039" i="15"/>
  <c r="AF1040" i="15"/>
  <c r="AF1041" i="15"/>
  <c r="AF1042" i="15"/>
  <c r="AF1043" i="15"/>
  <c r="AF1044" i="15"/>
  <c r="AF1045" i="15"/>
  <c r="AF1046" i="15"/>
  <c r="AF1047" i="15"/>
  <c r="AF1048" i="15"/>
  <c r="AF1049" i="15"/>
  <c r="AF1050" i="15"/>
  <c r="AF1051" i="15"/>
  <c r="AF1052" i="15"/>
  <c r="AF1053" i="15"/>
  <c r="AF1054" i="15"/>
  <c r="AF1055" i="15"/>
  <c r="AF1056" i="15"/>
  <c r="AF1057" i="15"/>
  <c r="AF1058" i="15"/>
  <c r="AF1059" i="15"/>
  <c r="AF1060" i="15"/>
  <c r="AF1061" i="15"/>
  <c r="AF1062" i="15"/>
  <c r="AF1063" i="15"/>
  <c r="AF1064" i="15"/>
  <c r="AF1065" i="15"/>
  <c r="AF1066" i="15"/>
  <c r="AF1067" i="15"/>
  <c r="AF1068" i="15"/>
  <c r="AF1069" i="15"/>
  <c r="AF1070" i="15"/>
  <c r="AF1071" i="15"/>
  <c r="AF1072" i="15"/>
  <c r="AF1073" i="15"/>
  <c r="AF1074" i="15"/>
  <c r="AF1075" i="15"/>
  <c r="AF1076" i="15"/>
  <c r="AF1077" i="15"/>
  <c r="AF1078" i="15"/>
  <c r="AF1079" i="15"/>
  <c r="AF1080" i="15"/>
  <c r="AF1081" i="15"/>
  <c r="AF1082" i="15"/>
  <c r="AF1083" i="15"/>
  <c r="AF1084" i="15"/>
  <c r="AF1085" i="15"/>
  <c r="AF1086" i="15"/>
  <c r="AF1087" i="15"/>
  <c r="AF1088" i="15"/>
  <c r="AF1089" i="15"/>
  <c r="AF1090" i="15"/>
  <c r="AF1091" i="15"/>
  <c r="AF1092" i="15"/>
  <c r="AF1093" i="15"/>
  <c r="AF1094" i="15"/>
  <c r="AF1095" i="15"/>
  <c r="AF1096" i="15"/>
  <c r="AF1097" i="15"/>
  <c r="AF1098" i="15"/>
  <c r="AF1099" i="15"/>
  <c r="AF1100" i="15"/>
  <c r="AF1101" i="15"/>
  <c r="AF1102" i="15"/>
  <c r="AF1103" i="15"/>
  <c r="AF1104" i="15"/>
  <c r="AF1105" i="15"/>
  <c r="AF1106" i="15"/>
  <c r="AF1107" i="15"/>
  <c r="AF1108" i="15"/>
  <c r="AF1109" i="15"/>
  <c r="AF1110" i="15"/>
  <c r="AF1111" i="15"/>
  <c r="AF1112" i="15"/>
  <c r="AF1113" i="15"/>
  <c r="AF1114" i="15"/>
  <c r="AF1115" i="15"/>
  <c r="AF1116" i="15"/>
  <c r="AF1117" i="15"/>
  <c r="AF1118" i="15"/>
  <c r="AF1119" i="15"/>
  <c r="AF1120" i="15"/>
  <c r="AF1121" i="15"/>
  <c r="AF1122" i="15"/>
  <c r="AF1123" i="15"/>
  <c r="AF1124" i="15"/>
  <c r="AF1125" i="15"/>
  <c r="AF1126" i="15"/>
  <c r="AF1127" i="15"/>
  <c r="AF1128" i="15"/>
  <c r="AF1129" i="15"/>
  <c r="AF1130" i="15"/>
  <c r="AF1131" i="15"/>
  <c r="AF1132" i="15"/>
  <c r="AF1133" i="15"/>
  <c r="AF1134" i="15"/>
  <c r="AF1135" i="15"/>
  <c r="AF1136" i="15"/>
  <c r="AF1137" i="15"/>
  <c r="AF1138" i="15"/>
  <c r="AF1139" i="15"/>
  <c r="AF1140" i="15"/>
  <c r="AF1141" i="15"/>
  <c r="AF1142" i="15"/>
  <c r="AF1143" i="15"/>
  <c r="AF1144" i="15"/>
  <c r="AF1145" i="15"/>
  <c r="AF1146" i="15"/>
  <c r="AF1147" i="15"/>
  <c r="AF1148" i="15"/>
  <c r="AF1149" i="15"/>
  <c r="AF1150" i="15"/>
  <c r="AF1151" i="15"/>
  <c r="AF1152" i="15"/>
  <c r="AF1153" i="15"/>
  <c r="AF1154" i="15"/>
  <c r="AF1155" i="15"/>
  <c r="AF1156" i="15"/>
  <c r="AF1157" i="15"/>
  <c r="AF1158" i="15"/>
  <c r="AF1159" i="15"/>
  <c r="AF1160" i="15"/>
  <c r="AF1161" i="15"/>
  <c r="AF1162" i="15"/>
  <c r="AF1163" i="15"/>
  <c r="AF1164" i="15"/>
  <c r="AF1165" i="15"/>
  <c r="AF1166" i="15"/>
  <c r="AF1167" i="15"/>
  <c r="AF1168" i="15"/>
  <c r="AF1169" i="15"/>
  <c r="AF1170" i="15"/>
  <c r="AF1171" i="15"/>
  <c r="AF1172" i="15"/>
  <c r="AF1173" i="15"/>
  <c r="AF1174" i="15"/>
  <c r="AF1175" i="15"/>
  <c r="AF1176" i="15"/>
  <c r="AF1177" i="15"/>
  <c r="AF1178" i="15"/>
  <c r="AF1179" i="15"/>
  <c r="AF1180" i="15"/>
  <c r="AF1181" i="15"/>
  <c r="AF1182" i="15"/>
  <c r="AF1183" i="15"/>
  <c r="AF1184" i="15"/>
  <c r="AF1185" i="15"/>
  <c r="AF1186" i="15"/>
  <c r="AF1187" i="15"/>
  <c r="AF1188" i="15"/>
  <c r="AF1189" i="15"/>
  <c r="AF1190" i="15"/>
  <c r="AF1191" i="15"/>
  <c r="AF1192" i="15"/>
  <c r="AF1193" i="15"/>
  <c r="AF1194" i="15"/>
  <c r="AF1195" i="15"/>
  <c r="AF1196" i="15"/>
  <c r="AF1197" i="15"/>
  <c r="AF1198" i="15"/>
  <c r="AF1199" i="15"/>
  <c r="AF1200" i="15"/>
  <c r="AF1201" i="15"/>
  <c r="AF1202" i="15"/>
  <c r="AF4" i="15"/>
  <c r="AF5" i="15"/>
  <c r="AF6" i="15"/>
  <c r="AF7" i="15"/>
  <c r="AF8" i="15"/>
  <c r="AF9" i="15"/>
  <c r="AF10" i="15"/>
  <c r="AF11" i="15"/>
  <c r="AF12" i="15"/>
  <c r="AF13" i="15"/>
  <c r="AF14" i="15"/>
  <c r="AF15" i="15"/>
  <c r="AF16" i="15"/>
  <c r="AF17" i="15"/>
  <c r="AF18" i="15"/>
  <c r="AF19" i="15"/>
  <c r="AF20" i="15"/>
  <c r="AF21" i="15"/>
  <c r="AF22" i="15"/>
  <c r="AF23" i="15"/>
  <c r="AF24" i="15"/>
  <c r="AF25" i="15"/>
  <c r="AF26" i="15"/>
  <c r="AF27" i="15"/>
  <c r="AF28" i="15"/>
  <c r="AF29" i="15"/>
  <c r="AF30" i="15"/>
  <c r="AF31" i="15"/>
  <c r="AF32" i="15"/>
  <c r="AF33" i="15"/>
  <c r="AF34" i="15"/>
  <c r="AF35" i="15"/>
  <c r="AF36" i="15"/>
  <c r="AF37" i="15"/>
  <c r="AF38" i="15"/>
  <c r="AF39" i="15"/>
  <c r="AF40" i="15"/>
  <c r="AF41" i="15"/>
  <c r="AF42" i="15"/>
  <c r="AF43" i="15"/>
  <c r="AF44" i="15"/>
  <c r="AF45" i="15"/>
  <c r="AB4" i="15"/>
  <c r="AA4" i="15"/>
  <c r="AB5" i="15"/>
  <c r="AA5" i="15"/>
  <c r="AB6" i="15"/>
  <c r="AA6" i="15"/>
  <c r="AB7" i="15"/>
  <c r="AA7" i="15"/>
  <c r="AB8" i="15"/>
  <c r="AA8" i="15"/>
  <c r="AB9" i="15"/>
  <c r="AA9" i="15"/>
  <c r="AB10" i="15"/>
  <c r="AA10" i="15"/>
  <c r="AB11" i="15"/>
  <c r="AA11" i="15"/>
  <c r="AB12" i="15"/>
  <c r="AA12" i="15"/>
  <c r="AB13" i="15"/>
  <c r="AA13" i="15"/>
  <c r="AB14" i="15"/>
  <c r="AA14" i="15"/>
  <c r="AB15" i="15"/>
  <c r="AA15" i="15"/>
  <c r="AB16" i="15"/>
  <c r="AA16" i="15"/>
  <c r="AB17" i="15"/>
  <c r="AA17" i="15"/>
  <c r="AB18" i="15"/>
  <c r="AA18" i="15"/>
  <c r="AB19" i="15"/>
  <c r="AA19" i="15"/>
  <c r="AB20" i="15"/>
  <c r="AA20" i="15"/>
  <c r="AB21" i="15"/>
  <c r="AA21" i="15"/>
  <c r="AB22" i="15"/>
  <c r="AA22" i="15"/>
  <c r="AB23" i="15"/>
  <c r="AA23" i="15"/>
  <c r="AB24" i="15"/>
  <c r="AA24" i="15"/>
  <c r="AB25" i="15"/>
  <c r="AA25" i="15"/>
  <c r="AB26" i="15"/>
  <c r="AA26" i="15"/>
  <c r="AB27" i="15"/>
  <c r="AA27" i="15"/>
  <c r="AB28" i="15"/>
  <c r="AA28" i="15"/>
  <c r="AB29" i="15"/>
  <c r="AA29" i="15"/>
  <c r="AB30" i="15"/>
  <c r="AA30" i="15"/>
  <c r="AB31" i="15"/>
  <c r="AA31" i="15"/>
  <c r="AB32" i="15"/>
  <c r="AA32" i="15"/>
  <c r="AB33" i="15"/>
  <c r="AA33" i="15"/>
  <c r="AB34" i="15"/>
  <c r="AA34" i="15"/>
  <c r="AB35" i="15"/>
  <c r="AA35" i="15"/>
  <c r="AB36" i="15"/>
  <c r="AA36" i="15"/>
  <c r="AB37" i="15"/>
  <c r="AA37" i="15"/>
  <c r="AB38" i="15"/>
  <c r="AA38" i="15"/>
  <c r="AB39" i="15"/>
  <c r="AA39" i="15"/>
  <c r="AB40" i="15"/>
  <c r="AA40" i="15"/>
  <c r="AB41" i="15"/>
  <c r="AA41" i="15"/>
  <c r="AB42" i="15"/>
  <c r="AA42" i="15"/>
  <c r="AB43" i="15"/>
  <c r="AA43" i="15"/>
  <c r="AB44" i="15"/>
  <c r="AA44" i="15"/>
  <c r="AB45" i="15"/>
  <c r="AA45" i="15"/>
  <c r="AB46" i="15"/>
  <c r="AA46" i="15"/>
  <c r="AB47" i="15"/>
  <c r="AA47" i="15"/>
  <c r="AB48" i="15"/>
  <c r="AA48" i="15"/>
  <c r="AB49" i="15"/>
  <c r="AA49" i="15"/>
  <c r="AB50" i="15"/>
  <c r="AA50" i="15"/>
  <c r="AB51" i="15"/>
  <c r="AA51" i="15"/>
  <c r="AB52" i="15"/>
  <c r="AA52" i="15"/>
  <c r="AB53" i="15"/>
  <c r="AA53" i="15"/>
  <c r="AB54" i="15"/>
  <c r="AA54" i="15"/>
  <c r="AB55" i="15"/>
  <c r="AA55" i="15"/>
  <c r="AB56" i="15"/>
  <c r="AA56" i="15"/>
  <c r="AB57" i="15"/>
  <c r="AA57" i="15"/>
  <c r="AB58" i="15"/>
  <c r="AA58" i="15"/>
  <c r="AB59" i="15"/>
  <c r="AA59" i="15"/>
  <c r="AB60" i="15"/>
  <c r="AA60" i="15"/>
  <c r="AB61" i="15"/>
  <c r="AA61" i="15"/>
  <c r="AB62" i="15"/>
  <c r="AA62" i="15"/>
  <c r="AB63" i="15"/>
  <c r="AA63" i="15"/>
  <c r="AB64" i="15"/>
  <c r="AA64" i="15"/>
  <c r="AB65" i="15"/>
  <c r="AA65" i="15"/>
  <c r="AB66" i="15"/>
  <c r="AA66" i="15"/>
  <c r="AB67" i="15"/>
  <c r="AA67" i="15"/>
  <c r="AB68" i="15"/>
  <c r="AA68" i="15"/>
  <c r="AB69" i="15"/>
  <c r="AA69" i="15"/>
  <c r="AB70" i="15"/>
  <c r="AA70" i="15"/>
  <c r="AB71" i="15"/>
  <c r="AA71" i="15"/>
  <c r="AB72" i="15"/>
  <c r="AA72" i="15"/>
  <c r="AB73" i="15"/>
  <c r="AA73" i="15"/>
  <c r="AB74" i="15"/>
  <c r="AA74" i="15"/>
  <c r="AB75" i="15"/>
  <c r="AA75" i="15"/>
  <c r="AB76" i="15"/>
  <c r="AA76" i="15"/>
  <c r="AB77" i="15"/>
  <c r="AA77" i="15"/>
  <c r="AB78" i="15"/>
  <c r="AA78" i="15"/>
  <c r="AB79" i="15"/>
  <c r="AA79" i="15"/>
  <c r="AB80" i="15"/>
  <c r="AA80" i="15"/>
  <c r="AB81" i="15"/>
  <c r="AA81" i="15"/>
  <c r="AB82" i="15"/>
  <c r="AA82" i="15"/>
  <c r="AB83" i="15"/>
  <c r="AA83" i="15"/>
  <c r="AB84" i="15"/>
  <c r="AA84" i="15"/>
  <c r="AB85" i="15"/>
  <c r="AA85" i="15"/>
  <c r="AB86" i="15"/>
  <c r="AA86" i="15"/>
  <c r="AB87" i="15"/>
  <c r="AA87" i="15"/>
  <c r="AB88" i="15"/>
  <c r="AA88" i="15"/>
  <c r="AB89" i="15"/>
  <c r="AA89" i="15"/>
  <c r="AB90" i="15"/>
  <c r="AA90" i="15"/>
  <c r="AB91" i="15"/>
  <c r="AA91" i="15"/>
  <c r="AB92" i="15"/>
  <c r="AA92" i="15"/>
  <c r="AB93" i="15"/>
  <c r="AA93" i="15"/>
  <c r="AB94" i="15"/>
  <c r="AA94" i="15"/>
  <c r="AB95" i="15"/>
  <c r="AA95" i="15"/>
  <c r="AB96" i="15"/>
  <c r="AA96" i="15"/>
  <c r="AB97" i="15"/>
  <c r="AA97" i="15"/>
  <c r="AB98" i="15"/>
  <c r="AA98" i="15"/>
  <c r="AB99" i="15"/>
  <c r="AA99" i="15"/>
  <c r="AB100" i="15"/>
  <c r="AA100" i="15"/>
  <c r="AB101" i="15"/>
  <c r="AA101" i="15"/>
  <c r="AB102" i="15"/>
  <c r="AA102" i="15"/>
  <c r="AB103" i="15"/>
  <c r="AA103" i="15"/>
  <c r="AB104" i="15"/>
  <c r="AA104" i="15"/>
  <c r="AB105" i="15"/>
  <c r="AA105" i="15"/>
  <c r="AB106" i="15"/>
  <c r="AA106" i="15"/>
  <c r="AB107" i="15"/>
  <c r="AA107" i="15"/>
  <c r="AB108" i="15"/>
  <c r="AA108" i="15"/>
  <c r="AB109" i="15"/>
  <c r="AA109" i="15"/>
  <c r="AB110" i="15"/>
  <c r="AA110" i="15"/>
  <c r="AB111" i="15"/>
  <c r="AA111" i="15"/>
  <c r="AB112" i="15"/>
  <c r="AA112" i="15"/>
  <c r="AB113" i="15"/>
  <c r="AA113" i="15"/>
  <c r="AB114" i="15"/>
  <c r="AA114" i="15"/>
  <c r="AB115" i="15"/>
  <c r="AA115" i="15"/>
  <c r="AB116" i="15"/>
  <c r="AA116" i="15"/>
  <c r="AB117" i="15"/>
  <c r="AA117" i="15"/>
  <c r="AB118" i="15"/>
  <c r="AA118" i="15"/>
  <c r="AB119" i="15"/>
  <c r="AA119" i="15"/>
  <c r="AB120" i="15"/>
  <c r="AA120" i="15"/>
  <c r="AB121" i="15"/>
  <c r="AA121" i="15"/>
  <c r="AB122" i="15"/>
  <c r="AA122" i="15"/>
  <c r="AB123" i="15"/>
  <c r="AA123" i="15"/>
  <c r="AB124" i="15"/>
  <c r="AA124" i="15"/>
  <c r="AB125" i="15"/>
  <c r="AA125" i="15"/>
  <c r="AB126" i="15"/>
  <c r="AA126" i="15"/>
  <c r="AB127" i="15"/>
  <c r="AA127" i="15"/>
  <c r="AB128" i="15"/>
  <c r="AA128" i="15"/>
  <c r="AB129" i="15"/>
  <c r="AA129" i="15"/>
  <c r="AB130" i="15"/>
  <c r="AA130" i="15"/>
  <c r="AB131" i="15"/>
  <c r="AA131" i="15"/>
  <c r="AB132" i="15"/>
  <c r="AA132" i="15"/>
  <c r="AB133" i="15"/>
  <c r="AA133" i="15"/>
  <c r="AB134" i="15"/>
  <c r="AA134" i="15"/>
  <c r="AB135" i="15"/>
  <c r="AA135" i="15"/>
  <c r="AB136" i="15"/>
  <c r="AA136" i="15"/>
  <c r="AB137" i="15"/>
  <c r="AA137" i="15"/>
  <c r="AB138" i="15"/>
  <c r="AA138" i="15"/>
  <c r="AB139" i="15"/>
  <c r="AA139" i="15"/>
  <c r="AB140" i="15"/>
  <c r="AA140" i="15"/>
  <c r="AB141" i="15"/>
  <c r="AA141" i="15"/>
  <c r="AB142" i="15"/>
  <c r="AA142" i="15"/>
  <c r="AB143" i="15"/>
  <c r="AA143" i="15"/>
  <c r="AB144" i="15"/>
  <c r="AA144" i="15"/>
  <c r="AB145" i="15"/>
  <c r="AA145" i="15"/>
  <c r="AB146" i="15"/>
  <c r="AA146" i="15"/>
  <c r="AB147" i="15"/>
  <c r="AA147" i="15"/>
  <c r="AB148" i="15"/>
  <c r="AA148" i="15"/>
  <c r="AB149" i="15"/>
  <c r="AA149" i="15"/>
  <c r="AB150" i="15"/>
  <c r="AA150" i="15"/>
  <c r="AB151" i="15"/>
  <c r="AA151" i="15"/>
  <c r="AB152" i="15"/>
  <c r="AA152" i="15"/>
  <c r="AB153" i="15"/>
  <c r="AA153" i="15"/>
  <c r="AB154" i="15"/>
  <c r="AA154" i="15"/>
  <c r="AB155" i="15"/>
  <c r="AA155" i="15"/>
  <c r="AB156" i="15"/>
  <c r="AA156" i="15"/>
  <c r="AB157" i="15"/>
  <c r="AA157" i="15"/>
  <c r="AB158" i="15"/>
  <c r="AA158" i="15"/>
  <c r="AB159" i="15"/>
  <c r="AA159" i="15"/>
  <c r="AB160" i="15"/>
  <c r="AA160" i="15"/>
  <c r="AB161" i="15"/>
  <c r="AA161" i="15"/>
  <c r="AB162" i="15"/>
  <c r="AA162" i="15"/>
  <c r="AB163" i="15"/>
  <c r="AA163" i="15"/>
  <c r="AB164" i="15"/>
  <c r="AA164" i="15"/>
  <c r="AB165" i="15"/>
  <c r="AA165" i="15"/>
  <c r="AB166" i="15"/>
  <c r="AA166" i="15"/>
  <c r="AB167" i="15"/>
  <c r="AA167" i="15"/>
  <c r="AB168" i="15"/>
  <c r="AA168" i="15"/>
  <c r="AB169" i="15"/>
  <c r="AA169" i="15"/>
  <c r="AB170" i="15"/>
  <c r="AA170" i="15"/>
  <c r="AB171" i="15"/>
  <c r="AA171" i="15"/>
  <c r="AB172" i="15"/>
  <c r="AA172" i="15"/>
  <c r="AB173" i="15"/>
  <c r="AA173" i="15"/>
  <c r="AB174" i="15"/>
  <c r="AA174" i="15"/>
  <c r="AB175" i="15"/>
  <c r="AA175" i="15"/>
  <c r="AB176" i="15"/>
  <c r="AA176" i="15"/>
  <c r="AB177" i="15"/>
  <c r="AA177" i="15"/>
  <c r="AB178" i="15"/>
  <c r="AA178" i="15"/>
  <c r="AB179" i="15"/>
  <c r="AA179" i="15"/>
  <c r="AB180" i="15"/>
  <c r="AA180" i="15"/>
  <c r="AB181" i="15"/>
  <c r="AA181" i="15"/>
  <c r="AB182" i="15"/>
  <c r="AA182" i="15"/>
  <c r="AB183" i="15"/>
  <c r="AA183" i="15"/>
  <c r="AB184" i="15"/>
  <c r="AA184" i="15"/>
  <c r="AB185" i="15"/>
  <c r="AA185" i="15"/>
  <c r="AB186" i="15"/>
  <c r="AA186" i="15"/>
  <c r="AB187" i="15"/>
  <c r="AA187" i="15"/>
  <c r="AB188" i="15"/>
  <c r="AA188" i="15"/>
  <c r="AB189" i="15"/>
  <c r="AA189" i="15"/>
  <c r="AB190" i="15"/>
  <c r="AA190" i="15"/>
  <c r="AB191" i="15"/>
  <c r="AA191" i="15"/>
  <c r="AB192" i="15"/>
  <c r="AA192" i="15"/>
  <c r="AB193" i="15"/>
  <c r="AA193" i="15"/>
  <c r="AB194" i="15"/>
  <c r="AA194" i="15"/>
  <c r="AB195" i="15"/>
  <c r="AA195" i="15"/>
  <c r="AB196" i="15"/>
  <c r="AA196" i="15"/>
  <c r="AB197" i="15"/>
  <c r="AA197" i="15"/>
  <c r="AB198" i="15"/>
  <c r="AA198" i="15"/>
  <c r="AB199" i="15"/>
  <c r="AA199" i="15"/>
  <c r="AB200" i="15"/>
  <c r="AA200" i="15"/>
  <c r="AB201" i="15"/>
  <c r="AA201" i="15"/>
  <c r="AB202" i="15"/>
  <c r="AA202" i="15"/>
  <c r="AB203" i="15"/>
  <c r="AA203" i="15"/>
  <c r="AB204" i="15"/>
  <c r="AA204" i="15"/>
  <c r="AB205" i="15"/>
  <c r="AA205" i="15"/>
  <c r="AB206" i="15"/>
  <c r="AA206" i="15"/>
  <c r="AB207" i="15"/>
  <c r="AA207" i="15"/>
  <c r="AB208" i="15"/>
  <c r="AA208" i="15"/>
  <c r="AB209" i="15"/>
  <c r="AA209" i="15"/>
  <c r="AB210" i="15"/>
  <c r="AA210" i="15"/>
  <c r="AB211" i="15"/>
  <c r="AA211" i="15"/>
  <c r="AB212" i="15"/>
  <c r="AA212" i="15"/>
  <c r="AB213" i="15"/>
  <c r="AA213" i="15"/>
  <c r="AB214" i="15"/>
  <c r="AA214" i="15"/>
  <c r="AB215" i="15"/>
  <c r="AA215" i="15"/>
  <c r="AB216" i="15"/>
  <c r="AA216" i="15"/>
  <c r="AB217" i="15"/>
  <c r="AA217" i="15"/>
  <c r="AB218" i="15"/>
  <c r="AA218" i="15"/>
  <c r="AB219" i="15"/>
  <c r="AA219" i="15"/>
  <c r="AB220" i="15"/>
  <c r="AA220" i="15"/>
  <c r="AB221" i="15"/>
  <c r="AA221" i="15"/>
  <c r="AB222" i="15"/>
  <c r="AA222" i="15"/>
  <c r="AB223" i="15"/>
  <c r="AA223" i="15"/>
  <c r="AB224" i="15"/>
  <c r="AA224" i="15"/>
  <c r="AB225" i="15"/>
  <c r="AA225" i="15"/>
  <c r="AB226" i="15"/>
  <c r="AA226" i="15"/>
  <c r="AB227" i="15"/>
  <c r="AA227" i="15"/>
  <c r="AB228" i="15"/>
  <c r="AA228" i="15"/>
  <c r="AB229" i="15"/>
  <c r="AA229" i="15"/>
  <c r="AB230" i="15"/>
  <c r="AA230" i="15"/>
  <c r="AB231" i="15"/>
  <c r="AA231" i="15"/>
  <c r="AB232" i="15"/>
  <c r="AA232" i="15"/>
  <c r="AB233" i="15"/>
  <c r="AA233" i="15"/>
  <c r="AB234" i="15"/>
  <c r="AA234" i="15"/>
  <c r="AB235" i="15"/>
  <c r="AA235" i="15"/>
  <c r="AB236" i="15"/>
  <c r="AA236" i="15"/>
  <c r="AB237" i="15"/>
  <c r="AA237" i="15"/>
  <c r="AB238" i="15"/>
  <c r="AA238" i="15"/>
  <c r="AB239" i="15"/>
  <c r="AA239" i="15"/>
  <c r="AB240" i="15"/>
  <c r="AA240" i="15"/>
  <c r="AB241" i="15"/>
  <c r="AA241" i="15"/>
  <c r="AB242" i="15"/>
  <c r="AA242" i="15"/>
  <c r="AB243" i="15"/>
  <c r="AA243" i="15"/>
  <c r="AB244" i="15"/>
  <c r="AA244" i="15"/>
  <c r="AB245" i="15"/>
  <c r="AA245" i="15"/>
  <c r="AB246" i="15"/>
  <c r="AA246" i="15"/>
  <c r="AB247" i="15"/>
  <c r="AA247" i="15"/>
  <c r="AB248" i="15"/>
  <c r="AA248" i="15"/>
  <c r="AB249" i="15"/>
  <c r="AA249" i="15"/>
  <c r="AB250" i="15"/>
  <c r="AA250" i="15"/>
  <c r="AB251" i="15"/>
  <c r="AA251" i="15"/>
  <c r="AB252" i="15"/>
  <c r="AA252" i="15"/>
  <c r="AB253" i="15"/>
  <c r="AA253" i="15"/>
  <c r="AB254" i="15"/>
  <c r="AA254" i="15"/>
  <c r="AB255" i="15"/>
  <c r="AA255" i="15"/>
  <c r="AB256" i="15"/>
  <c r="AA256" i="15"/>
  <c r="AB257" i="15"/>
  <c r="AA257" i="15"/>
  <c r="AB258" i="15"/>
  <c r="AA258" i="15"/>
  <c r="AB259" i="15"/>
  <c r="AA259" i="15"/>
  <c r="AB260" i="15"/>
  <c r="AA260" i="15"/>
  <c r="AB261" i="15"/>
  <c r="AA261" i="15"/>
  <c r="AB262" i="15"/>
  <c r="AA262" i="15"/>
  <c r="AB263" i="15"/>
  <c r="AA263" i="15"/>
  <c r="AB264" i="15"/>
  <c r="AA264" i="15"/>
  <c r="AB265" i="15"/>
  <c r="AA265" i="15"/>
  <c r="AB266" i="15"/>
  <c r="AA266" i="15"/>
  <c r="AB267" i="15"/>
  <c r="AA267" i="15"/>
  <c r="AB268" i="15"/>
  <c r="AA268" i="15"/>
  <c r="AB269" i="15"/>
  <c r="AA269" i="15"/>
  <c r="AB270" i="15"/>
  <c r="AA270" i="15"/>
  <c r="AB271" i="15"/>
  <c r="AA271" i="15"/>
  <c r="AB272" i="15"/>
  <c r="AA272" i="15"/>
  <c r="AB273" i="15"/>
  <c r="AA273" i="15"/>
  <c r="AB274" i="15"/>
  <c r="AA274" i="15"/>
  <c r="AB275" i="15"/>
  <c r="AA275" i="15"/>
  <c r="AB276" i="15"/>
  <c r="AA276" i="15"/>
  <c r="AB277" i="15"/>
  <c r="AA277" i="15"/>
  <c r="AB278" i="15"/>
  <c r="AA278" i="15"/>
  <c r="AB279" i="15"/>
  <c r="AA279" i="15"/>
  <c r="AB280" i="15"/>
  <c r="AA280" i="15"/>
  <c r="AB281" i="15"/>
  <c r="AA281" i="15"/>
  <c r="AB282" i="15"/>
  <c r="AA282" i="15"/>
  <c r="AB283" i="15"/>
  <c r="AA283" i="15"/>
  <c r="AB284" i="15"/>
  <c r="AA284" i="15"/>
  <c r="AB285" i="15"/>
  <c r="AA285" i="15"/>
  <c r="AB286" i="15"/>
  <c r="AA286" i="15"/>
  <c r="AB287" i="15"/>
  <c r="AA287" i="15"/>
  <c r="AB288" i="15"/>
  <c r="AA288" i="15"/>
  <c r="AB289" i="15"/>
  <c r="AA289" i="15"/>
  <c r="AB290" i="15"/>
  <c r="AA290" i="15"/>
  <c r="AB291" i="15"/>
  <c r="AA291" i="15"/>
  <c r="AB292" i="15"/>
  <c r="AA292" i="15"/>
  <c r="AB293" i="15"/>
  <c r="AA293" i="15"/>
  <c r="AB294" i="15"/>
  <c r="AA294" i="15"/>
  <c r="AB295" i="15"/>
  <c r="AA295" i="15"/>
  <c r="AB296" i="15"/>
  <c r="AA296" i="15"/>
  <c r="AB297" i="15"/>
  <c r="AA297" i="15"/>
  <c r="AB298" i="15"/>
  <c r="AA298" i="15"/>
  <c r="AB299" i="15"/>
  <c r="AA299" i="15"/>
  <c r="AB300" i="15"/>
  <c r="AA300" i="15"/>
  <c r="AB301" i="15"/>
  <c r="AA301" i="15"/>
  <c r="AB302" i="15"/>
  <c r="AA302" i="15"/>
  <c r="AB303" i="15"/>
  <c r="AA303" i="15"/>
  <c r="AB304" i="15"/>
  <c r="AA304" i="15"/>
  <c r="AB305" i="15"/>
  <c r="AA305" i="15"/>
  <c r="AB306" i="15"/>
  <c r="AA306" i="15"/>
  <c r="AB307" i="15"/>
  <c r="AA307" i="15"/>
  <c r="AB308" i="15"/>
  <c r="AA308" i="15"/>
  <c r="AB309" i="15"/>
  <c r="AA309" i="15"/>
  <c r="AB310" i="15"/>
  <c r="AA310" i="15"/>
  <c r="AB311" i="15"/>
  <c r="AA311" i="15"/>
  <c r="AB312" i="15"/>
  <c r="AA312" i="15"/>
  <c r="AB313" i="15"/>
  <c r="AA313" i="15"/>
  <c r="AB314" i="15"/>
  <c r="AA314" i="15"/>
  <c r="AB315" i="15"/>
  <c r="AA315" i="15"/>
  <c r="AB316" i="15"/>
  <c r="AA316" i="15"/>
  <c r="AB317" i="15"/>
  <c r="AA317" i="15"/>
  <c r="AB318" i="15"/>
  <c r="AA318" i="15"/>
  <c r="AB319" i="15"/>
  <c r="AA319" i="15"/>
  <c r="AB320" i="15"/>
  <c r="AA320" i="15"/>
  <c r="AB321" i="15"/>
  <c r="AA321" i="15"/>
  <c r="AB322" i="15"/>
  <c r="AA322" i="15"/>
  <c r="AB323" i="15"/>
  <c r="AA323" i="15"/>
  <c r="AB324" i="15"/>
  <c r="AA324" i="15"/>
  <c r="AB325" i="15"/>
  <c r="AA325" i="15"/>
  <c r="AB326" i="15"/>
  <c r="AA326" i="15"/>
  <c r="AB327" i="15"/>
  <c r="AA327" i="15"/>
  <c r="AB328" i="15"/>
  <c r="AA328" i="15"/>
  <c r="AB329" i="15"/>
  <c r="AA329" i="15"/>
  <c r="AB330" i="15"/>
  <c r="AA330" i="15"/>
  <c r="AB331" i="15"/>
  <c r="AA331" i="15"/>
  <c r="AB332" i="15"/>
  <c r="AA332" i="15"/>
  <c r="AB333" i="15"/>
  <c r="AA333" i="15"/>
  <c r="AB334" i="15"/>
  <c r="AA334" i="15"/>
  <c r="AB335" i="15"/>
  <c r="AA335" i="15"/>
  <c r="AB336" i="15"/>
  <c r="AA336" i="15"/>
  <c r="AB337" i="15"/>
  <c r="AA337" i="15"/>
  <c r="AB338" i="15"/>
  <c r="AA338" i="15"/>
  <c r="AB339" i="15"/>
  <c r="AA339" i="15"/>
  <c r="AB340" i="15"/>
  <c r="AA340" i="15"/>
  <c r="AB341" i="15"/>
  <c r="AA341" i="15"/>
  <c r="AB342" i="15"/>
  <c r="AA342" i="15"/>
  <c r="AB343" i="15"/>
  <c r="AA343" i="15"/>
  <c r="AB344" i="15"/>
  <c r="AA344" i="15"/>
  <c r="AB345" i="15"/>
  <c r="AA345" i="15"/>
  <c r="AB346" i="15"/>
  <c r="AA346" i="15"/>
  <c r="AB347" i="15"/>
  <c r="AA347" i="15"/>
  <c r="AB348" i="15"/>
  <c r="AA348" i="15"/>
  <c r="AB349" i="15"/>
  <c r="AA349" i="15"/>
  <c r="AB350" i="15"/>
  <c r="AA350" i="15"/>
  <c r="AB351" i="15"/>
  <c r="AA351" i="15"/>
  <c r="AB352" i="15"/>
  <c r="AA352" i="15"/>
  <c r="AB353" i="15"/>
  <c r="AA353" i="15"/>
  <c r="AB354" i="15"/>
  <c r="AA354" i="15"/>
  <c r="AB355" i="15"/>
  <c r="AA355" i="15"/>
  <c r="AB356" i="15"/>
  <c r="AA356" i="15"/>
  <c r="AB357" i="15"/>
  <c r="AA357" i="15"/>
  <c r="AB358" i="15"/>
  <c r="AA358" i="15"/>
  <c r="AB359" i="15"/>
  <c r="AA359" i="15"/>
  <c r="AB360" i="15"/>
  <c r="AA360" i="15"/>
  <c r="AB361" i="15"/>
  <c r="AA361" i="15"/>
  <c r="AB362" i="15"/>
  <c r="AA362" i="15"/>
  <c r="AB363" i="15"/>
  <c r="AA363" i="15"/>
  <c r="AB364" i="15"/>
  <c r="AA364" i="15"/>
  <c r="AB365" i="15"/>
  <c r="AA365" i="15"/>
  <c r="AB366" i="15"/>
  <c r="AA366" i="15"/>
  <c r="AB367" i="15"/>
  <c r="AA367" i="15"/>
  <c r="AB368" i="15"/>
  <c r="AA368" i="15"/>
  <c r="AB369" i="15"/>
  <c r="AA369" i="15"/>
  <c r="AB370" i="15"/>
  <c r="AA370" i="15"/>
  <c r="AB371" i="15"/>
  <c r="AA371" i="15"/>
  <c r="AB372" i="15"/>
  <c r="AA372" i="15"/>
  <c r="AB373" i="15"/>
  <c r="AA373" i="15"/>
  <c r="AB374" i="15"/>
  <c r="AA374" i="15"/>
  <c r="AB375" i="15"/>
  <c r="AA375" i="15"/>
  <c r="AB376" i="15"/>
  <c r="AA376" i="15"/>
  <c r="AB377" i="15"/>
  <c r="AA377" i="15"/>
  <c r="AB378" i="15"/>
  <c r="AA378" i="15"/>
  <c r="AB379" i="15"/>
  <c r="AA379" i="15"/>
  <c r="AB380" i="15"/>
  <c r="AA380" i="15"/>
  <c r="AB381" i="15"/>
  <c r="AA381" i="15"/>
  <c r="AB382" i="15"/>
  <c r="AA382" i="15"/>
  <c r="AB383" i="15"/>
  <c r="AA383" i="15"/>
  <c r="AB384" i="15"/>
  <c r="AA384" i="15"/>
  <c r="AB385" i="15"/>
  <c r="AA385" i="15"/>
  <c r="AB386" i="15"/>
  <c r="AA386" i="15"/>
  <c r="AB387" i="15"/>
  <c r="AA387" i="15"/>
  <c r="AB388" i="15"/>
  <c r="AA388" i="15"/>
  <c r="AB389" i="15"/>
  <c r="AA389" i="15"/>
  <c r="AB390" i="15"/>
  <c r="AA390" i="15"/>
  <c r="AB391" i="15"/>
  <c r="AA391" i="15"/>
  <c r="AB392" i="15"/>
  <c r="AA392" i="15"/>
  <c r="AB393" i="15"/>
  <c r="AA393" i="15"/>
  <c r="AB394" i="15"/>
  <c r="AA394" i="15"/>
  <c r="AB395" i="15"/>
  <c r="AA395" i="15"/>
  <c r="AB396" i="15"/>
  <c r="AA396" i="15"/>
  <c r="AB397" i="15"/>
  <c r="AA397" i="15"/>
  <c r="AB398" i="15"/>
  <c r="AA398" i="15"/>
  <c r="AB399" i="15"/>
  <c r="AA399" i="15"/>
  <c r="AB400" i="15"/>
  <c r="AA400" i="15"/>
  <c r="AB401" i="15"/>
  <c r="AA401" i="15"/>
  <c r="AB402" i="15"/>
  <c r="AA402" i="15"/>
  <c r="AB403" i="15"/>
  <c r="AA403" i="15"/>
  <c r="AB404" i="15"/>
  <c r="AA404" i="15"/>
  <c r="AB405" i="15"/>
  <c r="AA405" i="15"/>
  <c r="AB406" i="15"/>
  <c r="AA406" i="15"/>
  <c r="AB407" i="15"/>
  <c r="AA407" i="15"/>
  <c r="AB408" i="15"/>
  <c r="AA408" i="15"/>
  <c r="AB409" i="15"/>
  <c r="AA409" i="15"/>
  <c r="AB410" i="15"/>
  <c r="AA410" i="15"/>
  <c r="AB411" i="15"/>
  <c r="AA411" i="15"/>
  <c r="AB412" i="15"/>
  <c r="AA412" i="15"/>
  <c r="AB413" i="15"/>
  <c r="AA413" i="15"/>
  <c r="AB414" i="15"/>
  <c r="AA414" i="15"/>
  <c r="AB415" i="15"/>
  <c r="AA415" i="15"/>
  <c r="AB416" i="15"/>
  <c r="AA416" i="15"/>
  <c r="AB417" i="15"/>
  <c r="AA417" i="15"/>
  <c r="AB418" i="15"/>
  <c r="AA418" i="15"/>
  <c r="AB419" i="15"/>
  <c r="AA419" i="15"/>
  <c r="AB420" i="15"/>
  <c r="AA420" i="15"/>
  <c r="AB421" i="15"/>
  <c r="AA421" i="15"/>
  <c r="AB422" i="15"/>
  <c r="AA422" i="15"/>
  <c r="AB423" i="15"/>
  <c r="AA423" i="15"/>
  <c r="AB424" i="15"/>
  <c r="AA424" i="15"/>
  <c r="AB425" i="15"/>
  <c r="AA425" i="15"/>
  <c r="AB426" i="15"/>
  <c r="AA426" i="15"/>
  <c r="AB427" i="15"/>
  <c r="AA427" i="15"/>
  <c r="AB428" i="15"/>
  <c r="AA428" i="15"/>
  <c r="AB429" i="15"/>
  <c r="AA429" i="15"/>
  <c r="AB430" i="15"/>
  <c r="AA430" i="15"/>
  <c r="AB431" i="15"/>
  <c r="AA431" i="15"/>
  <c r="AB432" i="15"/>
  <c r="AA432" i="15"/>
  <c r="AB433" i="15"/>
  <c r="AA433" i="15"/>
  <c r="AB434" i="15"/>
  <c r="AA434" i="15"/>
  <c r="AB435" i="15"/>
  <c r="AA435" i="15"/>
  <c r="AB436" i="15"/>
  <c r="AA436" i="15"/>
  <c r="AB437" i="15"/>
  <c r="AA437" i="15"/>
  <c r="AB438" i="15"/>
  <c r="AA438" i="15"/>
  <c r="AB439" i="15"/>
  <c r="AA439" i="15"/>
  <c r="AB440" i="15"/>
  <c r="AA440" i="15"/>
  <c r="AB441" i="15"/>
  <c r="AA441" i="15"/>
  <c r="AB442" i="15"/>
  <c r="AA442" i="15"/>
  <c r="AB443" i="15"/>
  <c r="AA443" i="15"/>
  <c r="AB444" i="15"/>
  <c r="AA444" i="15"/>
  <c r="AB445" i="15"/>
  <c r="AA445" i="15"/>
  <c r="AB446" i="15"/>
  <c r="AA446" i="15"/>
  <c r="AB447" i="15"/>
  <c r="AA447" i="15"/>
  <c r="AB448" i="15"/>
  <c r="AA448" i="15"/>
  <c r="AB449" i="15"/>
  <c r="AA449" i="15"/>
  <c r="AB450" i="15"/>
  <c r="AA450" i="15"/>
  <c r="AB451" i="15"/>
  <c r="AA451" i="15"/>
  <c r="AB452" i="15"/>
  <c r="AA452" i="15"/>
  <c r="AB453" i="15"/>
  <c r="AA453" i="15"/>
  <c r="AB454" i="15"/>
  <c r="AA454" i="15"/>
  <c r="AB455" i="15"/>
  <c r="AA455" i="15"/>
  <c r="AB456" i="15"/>
  <c r="AA456" i="15"/>
  <c r="AB457" i="15"/>
  <c r="AA457" i="15"/>
  <c r="AB458" i="15"/>
  <c r="AA458" i="15"/>
  <c r="AB459" i="15"/>
  <c r="AA459" i="15"/>
  <c r="AB460" i="15"/>
  <c r="AA460" i="15"/>
  <c r="AB461" i="15"/>
  <c r="AA461" i="15"/>
  <c r="AB462" i="15"/>
  <c r="AA462" i="15"/>
  <c r="AB463" i="15"/>
  <c r="AA463" i="15"/>
  <c r="AB464" i="15"/>
  <c r="AA464" i="15"/>
  <c r="AB465" i="15"/>
  <c r="AA465" i="15"/>
  <c r="AB466" i="15"/>
  <c r="AA466" i="15"/>
  <c r="AB467" i="15"/>
  <c r="AA467" i="15"/>
  <c r="AB468" i="15"/>
  <c r="AA468" i="15"/>
  <c r="AB469" i="15"/>
  <c r="AA469" i="15"/>
  <c r="AB470" i="15"/>
  <c r="AA470" i="15"/>
  <c r="AB471" i="15"/>
  <c r="AA471" i="15"/>
  <c r="AB472" i="15"/>
  <c r="AA472" i="15"/>
  <c r="AB473" i="15"/>
  <c r="AA473" i="15"/>
  <c r="AB474" i="15"/>
  <c r="AA474" i="15"/>
  <c r="AB475" i="15"/>
  <c r="AA475" i="15"/>
  <c r="AB476" i="15"/>
  <c r="AA476" i="15"/>
  <c r="AB477" i="15"/>
  <c r="AA477" i="15"/>
  <c r="AB478" i="15"/>
  <c r="AA478" i="15"/>
  <c r="AB479" i="15"/>
  <c r="AA479" i="15"/>
  <c r="AB480" i="15"/>
  <c r="AA480" i="15"/>
  <c r="AB481" i="15"/>
  <c r="AA481" i="15"/>
  <c r="AB482" i="15"/>
  <c r="AA482" i="15"/>
  <c r="AB483" i="15"/>
  <c r="AA483" i="15"/>
  <c r="AB484" i="15"/>
  <c r="AA484" i="15"/>
  <c r="AB485" i="15"/>
  <c r="AA485" i="15"/>
  <c r="AB486" i="15"/>
  <c r="AA486" i="15"/>
  <c r="AB487" i="15"/>
  <c r="AA487" i="15"/>
  <c r="AB488" i="15"/>
  <c r="AA488" i="15"/>
  <c r="AB489" i="15"/>
  <c r="AA489" i="15"/>
  <c r="AB490" i="15"/>
  <c r="AA490" i="15"/>
  <c r="AB491" i="15"/>
  <c r="AA491" i="15"/>
  <c r="AB492" i="15"/>
  <c r="AA492" i="15"/>
  <c r="AB493" i="15"/>
  <c r="AA493" i="15"/>
  <c r="AB494" i="15"/>
  <c r="AA494" i="15"/>
  <c r="AB495" i="15"/>
  <c r="AA495" i="15"/>
  <c r="AB496" i="15"/>
  <c r="AA496" i="15"/>
  <c r="AB497" i="15"/>
  <c r="AA497" i="15"/>
  <c r="AB498" i="15"/>
  <c r="AA498" i="15"/>
  <c r="AB499" i="15"/>
  <c r="AA499" i="15"/>
  <c r="AB500" i="15"/>
  <c r="AA500" i="15"/>
  <c r="AB501" i="15"/>
  <c r="AA501" i="15"/>
  <c r="AB502" i="15"/>
  <c r="AA502" i="15"/>
  <c r="AB503" i="15"/>
  <c r="AA503" i="15"/>
  <c r="AB504" i="15"/>
  <c r="AA504" i="15"/>
  <c r="AB505" i="15"/>
  <c r="AA505" i="15"/>
  <c r="AB506" i="15"/>
  <c r="AA506" i="15"/>
  <c r="AB507" i="15"/>
  <c r="AA507" i="15"/>
  <c r="AB508" i="15"/>
  <c r="AA508" i="15"/>
  <c r="AB509" i="15"/>
  <c r="AA509" i="15"/>
  <c r="AB510" i="15"/>
  <c r="AA510" i="15"/>
  <c r="AB511" i="15"/>
  <c r="AA511" i="15"/>
  <c r="AB512" i="15"/>
  <c r="AA512" i="15"/>
  <c r="AB513" i="15"/>
  <c r="AA513" i="15"/>
  <c r="AB514" i="15"/>
  <c r="AA514" i="15"/>
  <c r="AB515" i="15"/>
  <c r="AA515" i="15"/>
  <c r="AB516" i="15"/>
  <c r="AA516" i="15"/>
  <c r="AB517" i="15"/>
  <c r="AA517" i="15"/>
  <c r="AB518" i="15"/>
  <c r="AA518" i="15"/>
  <c r="AB519" i="15"/>
  <c r="AA519" i="15"/>
  <c r="AB520" i="15"/>
  <c r="AA520" i="15"/>
  <c r="AB521" i="15"/>
  <c r="AA521" i="15"/>
  <c r="AB522" i="15"/>
  <c r="AA522" i="15"/>
  <c r="AB523" i="15"/>
  <c r="AA523" i="15"/>
  <c r="AB524" i="15"/>
  <c r="AA524" i="15"/>
  <c r="AB525" i="15"/>
  <c r="AA525" i="15"/>
  <c r="AB526" i="15"/>
  <c r="AA526" i="15"/>
  <c r="AB527" i="15"/>
  <c r="AA527" i="15"/>
  <c r="AB528" i="15"/>
  <c r="AA528" i="15"/>
  <c r="AB529" i="15"/>
  <c r="AA529" i="15"/>
  <c r="AB530" i="15"/>
  <c r="AA530" i="15"/>
  <c r="AB531" i="15"/>
  <c r="AA531" i="15"/>
  <c r="AB532" i="15"/>
  <c r="AA532" i="15"/>
  <c r="AB533" i="15"/>
  <c r="AA533" i="15"/>
  <c r="AB534" i="15"/>
  <c r="AA534" i="15"/>
  <c r="AB535" i="15"/>
  <c r="AA535" i="15"/>
  <c r="AB536" i="15"/>
  <c r="AA536" i="15"/>
  <c r="AB537" i="15"/>
  <c r="AA537" i="15"/>
  <c r="AB538" i="15"/>
  <c r="AA538" i="15"/>
  <c r="AB539" i="15"/>
  <c r="AA539" i="15"/>
  <c r="AB540" i="15"/>
  <c r="AA540" i="15"/>
  <c r="AB541" i="15"/>
  <c r="AA541" i="15"/>
  <c r="AB542" i="15"/>
  <c r="AA542" i="15"/>
  <c r="AB543" i="15"/>
  <c r="AA543" i="15"/>
  <c r="AB544" i="15"/>
  <c r="AA544" i="15"/>
  <c r="AB545" i="15"/>
  <c r="AA545" i="15"/>
  <c r="AB546" i="15"/>
  <c r="AA546" i="15"/>
  <c r="AB547" i="15"/>
  <c r="AA547" i="15"/>
  <c r="AB548" i="15"/>
  <c r="AA548" i="15"/>
  <c r="AB549" i="15"/>
  <c r="AA549" i="15"/>
  <c r="AB550" i="15"/>
  <c r="AA550" i="15"/>
  <c r="AB551" i="15"/>
  <c r="AA551" i="15"/>
  <c r="AB552" i="15"/>
  <c r="AA552" i="15"/>
  <c r="AB553" i="15"/>
  <c r="AA553" i="15"/>
  <c r="AB554" i="15"/>
  <c r="AA554" i="15"/>
  <c r="AB555" i="15"/>
  <c r="AA555" i="15"/>
  <c r="AB556" i="15"/>
  <c r="AA556" i="15"/>
  <c r="AB557" i="15"/>
  <c r="AA557" i="15"/>
  <c r="AB558" i="15"/>
  <c r="AA558" i="15"/>
  <c r="AB559" i="15"/>
  <c r="AA559" i="15"/>
  <c r="AB560" i="15"/>
  <c r="AA560" i="15"/>
  <c r="AB561" i="15"/>
  <c r="AA561" i="15"/>
  <c r="AB562" i="15"/>
  <c r="AA562" i="15"/>
  <c r="AB563" i="15"/>
  <c r="AA563" i="15"/>
  <c r="AB564" i="15"/>
  <c r="AA564" i="15"/>
  <c r="AB565" i="15"/>
  <c r="AA565" i="15"/>
  <c r="AB566" i="15"/>
  <c r="AA566" i="15"/>
  <c r="AB567" i="15"/>
  <c r="AA567" i="15"/>
  <c r="AB568" i="15"/>
  <c r="AA568" i="15"/>
  <c r="AB569" i="15"/>
  <c r="AA569" i="15"/>
  <c r="AB570" i="15"/>
  <c r="AA570" i="15"/>
  <c r="AB571" i="15"/>
  <c r="AA571" i="15"/>
  <c r="AB572" i="15"/>
  <c r="AA572" i="15"/>
  <c r="AB573" i="15"/>
  <c r="AA573" i="15"/>
  <c r="AB574" i="15"/>
  <c r="AA574" i="15"/>
  <c r="AB575" i="15"/>
  <c r="AA575" i="15"/>
  <c r="AB576" i="15"/>
  <c r="AA576" i="15"/>
  <c r="AB577" i="15"/>
  <c r="AA577" i="15"/>
  <c r="AB578" i="15"/>
  <c r="AA578" i="15"/>
  <c r="AB579" i="15"/>
  <c r="AA579" i="15"/>
  <c r="AB580" i="15"/>
  <c r="AA580" i="15"/>
  <c r="AB581" i="15"/>
  <c r="AA581" i="15"/>
  <c r="AB582" i="15"/>
  <c r="AA582" i="15"/>
  <c r="AB583" i="15"/>
  <c r="AA583" i="15"/>
  <c r="AB584" i="15"/>
  <c r="AA584" i="15"/>
  <c r="AB585" i="15"/>
  <c r="AA585" i="15"/>
  <c r="AB586" i="15"/>
  <c r="AA586" i="15"/>
  <c r="AB587" i="15"/>
  <c r="AA587" i="15"/>
  <c r="AB588" i="15"/>
  <c r="AA588" i="15"/>
  <c r="AB589" i="15"/>
  <c r="AA589" i="15"/>
  <c r="AB590" i="15"/>
  <c r="AA590" i="15"/>
  <c r="AB591" i="15"/>
  <c r="AA591" i="15"/>
  <c r="AB592" i="15"/>
  <c r="AA592" i="15"/>
  <c r="AB593" i="15"/>
  <c r="AA593" i="15"/>
  <c r="AB594" i="15"/>
  <c r="AA594" i="15"/>
  <c r="AB595" i="15"/>
  <c r="AA595" i="15"/>
  <c r="AB596" i="15"/>
  <c r="AA596" i="15"/>
  <c r="AB597" i="15"/>
  <c r="AA597" i="15"/>
  <c r="AB598" i="15"/>
  <c r="AA598" i="15"/>
  <c r="AB599" i="15"/>
  <c r="AA599" i="15"/>
  <c r="AB600" i="15"/>
  <c r="AA600" i="15"/>
  <c r="AB601" i="15"/>
  <c r="AA601" i="15"/>
  <c r="AB602" i="15"/>
  <c r="AA602" i="15"/>
  <c r="AB603" i="15"/>
  <c r="AA603" i="15"/>
  <c r="AB604" i="15"/>
  <c r="AA604" i="15"/>
  <c r="AB605" i="15"/>
  <c r="AA605" i="15"/>
  <c r="AB606" i="15"/>
  <c r="AA606" i="15"/>
  <c r="AB607" i="15"/>
  <c r="AA607" i="15"/>
  <c r="AB608" i="15"/>
  <c r="AA608" i="15"/>
  <c r="AB609" i="15"/>
  <c r="AA609" i="15"/>
  <c r="AB610" i="15"/>
  <c r="AA610" i="15"/>
  <c r="AB611" i="15"/>
  <c r="AA611" i="15"/>
  <c r="AB612" i="15"/>
  <c r="AA612" i="15"/>
  <c r="AB613" i="15"/>
  <c r="AA613" i="15"/>
  <c r="AB614" i="15"/>
  <c r="AA614" i="15"/>
  <c r="AB615" i="15"/>
  <c r="AA615" i="15"/>
  <c r="AB616" i="15"/>
  <c r="AA616" i="15"/>
  <c r="AB617" i="15"/>
  <c r="AA617" i="15"/>
  <c r="AB618" i="15"/>
  <c r="AA618" i="15"/>
  <c r="AB619" i="15"/>
  <c r="AA619" i="15"/>
  <c r="AB620" i="15"/>
  <c r="AA620" i="15"/>
  <c r="AB621" i="15"/>
  <c r="AA621" i="15"/>
  <c r="AB622" i="15"/>
  <c r="AA622" i="15"/>
  <c r="AB623" i="15"/>
  <c r="AA623" i="15"/>
  <c r="AB624" i="15"/>
  <c r="AA624" i="15"/>
  <c r="AB625" i="15"/>
  <c r="AA625" i="15"/>
  <c r="AB626" i="15"/>
  <c r="AA626" i="15"/>
  <c r="AB627" i="15"/>
  <c r="AA627" i="15"/>
  <c r="AB628" i="15"/>
  <c r="AA628" i="15"/>
  <c r="AB629" i="15"/>
  <c r="AA629" i="15"/>
  <c r="AB630" i="15"/>
  <c r="AA630" i="15"/>
  <c r="AB631" i="15"/>
  <c r="AA631" i="15"/>
  <c r="AB632" i="15"/>
  <c r="AA632" i="15"/>
  <c r="AB633" i="15"/>
  <c r="AA633" i="15"/>
  <c r="AB634" i="15"/>
  <c r="AA634" i="15"/>
  <c r="AB635" i="15"/>
  <c r="AA635" i="15"/>
  <c r="AB636" i="15"/>
  <c r="AA636" i="15"/>
  <c r="AB637" i="15"/>
  <c r="AA637" i="15"/>
  <c r="AB638" i="15"/>
  <c r="AA638" i="15"/>
  <c r="AB639" i="15"/>
  <c r="AA639" i="15"/>
  <c r="AB640" i="15"/>
  <c r="AA640" i="15"/>
  <c r="AB641" i="15"/>
  <c r="AA641" i="15"/>
  <c r="AB642" i="15"/>
  <c r="AA642" i="15"/>
  <c r="AB643" i="15"/>
  <c r="AA643" i="15"/>
  <c r="AB644" i="15"/>
  <c r="AA644" i="15"/>
  <c r="AB645" i="15"/>
  <c r="AA645" i="15"/>
  <c r="AB646" i="15"/>
  <c r="AA646" i="15"/>
  <c r="AB647" i="15"/>
  <c r="AA647" i="15"/>
  <c r="AB648" i="15"/>
  <c r="AA648" i="15"/>
  <c r="AB649" i="15"/>
  <c r="AA649" i="15"/>
  <c r="AB650" i="15"/>
  <c r="AA650" i="15"/>
  <c r="AB651" i="15"/>
  <c r="AA651" i="15"/>
  <c r="AB652" i="15"/>
  <c r="AA652" i="15"/>
  <c r="AB653" i="15"/>
  <c r="AA653" i="15"/>
  <c r="AB654" i="15"/>
  <c r="AA654" i="15"/>
  <c r="AB655" i="15"/>
  <c r="AA655" i="15"/>
  <c r="AB656" i="15"/>
  <c r="AA656" i="15"/>
  <c r="AB657" i="15"/>
  <c r="AA657" i="15"/>
  <c r="AB658" i="15"/>
  <c r="AA658" i="15"/>
  <c r="AB659" i="15"/>
  <c r="AA659" i="15"/>
  <c r="AB660" i="15"/>
  <c r="AA660" i="15"/>
  <c r="AB661" i="15"/>
  <c r="AA661" i="15"/>
  <c r="AB662" i="15"/>
  <c r="AA662" i="15"/>
  <c r="AB663" i="15"/>
  <c r="AA663" i="15"/>
  <c r="AB664" i="15"/>
  <c r="AA664" i="15"/>
  <c r="AB665" i="15"/>
  <c r="AA665" i="15"/>
  <c r="AB666" i="15"/>
  <c r="AA666" i="15"/>
  <c r="AB667" i="15"/>
  <c r="AA667" i="15"/>
  <c r="AB668" i="15"/>
  <c r="AA668" i="15"/>
  <c r="AB669" i="15"/>
  <c r="AA669" i="15"/>
  <c r="AB670" i="15"/>
  <c r="AA670" i="15"/>
  <c r="AB671" i="15"/>
  <c r="AA671" i="15"/>
  <c r="AB672" i="15"/>
  <c r="AA672" i="15"/>
  <c r="AB673" i="15"/>
  <c r="AA673" i="15"/>
  <c r="AB674" i="15"/>
  <c r="AA674" i="15"/>
  <c r="AB675" i="15"/>
  <c r="AA675" i="15"/>
  <c r="AB676" i="15"/>
  <c r="AA676" i="15"/>
  <c r="AB677" i="15"/>
  <c r="AA677" i="15"/>
  <c r="AB678" i="15"/>
  <c r="AA678" i="15"/>
  <c r="AB679" i="15"/>
  <c r="AA679" i="15"/>
  <c r="AB680" i="15"/>
  <c r="AA680" i="15"/>
  <c r="AB681" i="15"/>
  <c r="AA681" i="15"/>
  <c r="AB682" i="15"/>
  <c r="AA682" i="15"/>
  <c r="AB683" i="15"/>
  <c r="AA683" i="15"/>
  <c r="AB684" i="15"/>
  <c r="AA684" i="15"/>
  <c r="AB685" i="15"/>
  <c r="AA685" i="15"/>
  <c r="AB686" i="15"/>
  <c r="AA686" i="15"/>
  <c r="AB687" i="15"/>
  <c r="AA687" i="15"/>
  <c r="AB688" i="15"/>
  <c r="AA688" i="15"/>
  <c r="AB689" i="15"/>
  <c r="AA689" i="15"/>
  <c r="AB690" i="15"/>
  <c r="AA690" i="15"/>
  <c r="AB691" i="15"/>
  <c r="AA691" i="15"/>
  <c r="AB692" i="15"/>
  <c r="AA692" i="15"/>
  <c r="AB693" i="15"/>
  <c r="AA693" i="15"/>
  <c r="AB694" i="15"/>
  <c r="AA694" i="15"/>
  <c r="AB695" i="15"/>
  <c r="AA695" i="15"/>
  <c r="AB696" i="15"/>
  <c r="AA696" i="15"/>
  <c r="AB697" i="15"/>
  <c r="AA697" i="15"/>
  <c r="AB698" i="15"/>
  <c r="AA698" i="15"/>
  <c r="AB699" i="15"/>
  <c r="AA699" i="15"/>
  <c r="AB700" i="15"/>
  <c r="AA700" i="15"/>
  <c r="AB701" i="15"/>
  <c r="AA701" i="15"/>
  <c r="AB702" i="15"/>
  <c r="AA702" i="15"/>
  <c r="AB703" i="15"/>
  <c r="AA703" i="15"/>
  <c r="AB704" i="15"/>
  <c r="AA704" i="15"/>
  <c r="AB705" i="15"/>
  <c r="AA705" i="15"/>
  <c r="AB706" i="15"/>
  <c r="AA706" i="15"/>
  <c r="AB707" i="15"/>
  <c r="AA707" i="15"/>
  <c r="AB708" i="15"/>
  <c r="AA708" i="15"/>
  <c r="AB709" i="15"/>
  <c r="AA709" i="15"/>
  <c r="AB710" i="15"/>
  <c r="AA710" i="15"/>
  <c r="AB711" i="15"/>
  <c r="AA711" i="15"/>
  <c r="AB712" i="15"/>
  <c r="AA712" i="15"/>
  <c r="AB713" i="15"/>
  <c r="AA713" i="15"/>
  <c r="AB714" i="15"/>
  <c r="AA714" i="15"/>
  <c r="AB715" i="15"/>
  <c r="AA715" i="15"/>
  <c r="AB716" i="15"/>
  <c r="AA716" i="15"/>
  <c r="AB717" i="15"/>
  <c r="AA717" i="15"/>
  <c r="AB718" i="15"/>
  <c r="AA718" i="15"/>
  <c r="AB719" i="15"/>
  <c r="AA719" i="15"/>
  <c r="AB720" i="15"/>
  <c r="AA720" i="15"/>
  <c r="AB721" i="15"/>
  <c r="AA721" i="15"/>
  <c r="AB722" i="15"/>
  <c r="AA722" i="15"/>
  <c r="AB723" i="15"/>
  <c r="AA723" i="15"/>
  <c r="AB724" i="15"/>
  <c r="AA724" i="15"/>
  <c r="AB725" i="15"/>
  <c r="AA725" i="15"/>
  <c r="AB726" i="15"/>
  <c r="AA726" i="15"/>
  <c r="AB727" i="15"/>
  <c r="AA727" i="15"/>
  <c r="AB728" i="15"/>
  <c r="AA728" i="15"/>
  <c r="AB729" i="15"/>
  <c r="AA729" i="15"/>
  <c r="AB730" i="15"/>
  <c r="AA730" i="15"/>
  <c r="AB731" i="15"/>
  <c r="AA731" i="15"/>
  <c r="AB732" i="15"/>
  <c r="AA732" i="15"/>
  <c r="AB733" i="15"/>
  <c r="AA733" i="15"/>
  <c r="AB734" i="15"/>
  <c r="AA734" i="15"/>
  <c r="AB735" i="15"/>
  <c r="AA735" i="15"/>
  <c r="AB736" i="15"/>
  <c r="AA736" i="15"/>
  <c r="AB737" i="15"/>
  <c r="AA737" i="15"/>
  <c r="AB738" i="15"/>
  <c r="AA738" i="15"/>
  <c r="AB739" i="15"/>
  <c r="AA739" i="15"/>
  <c r="AB740" i="15"/>
  <c r="AA740" i="15"/>
  <c r="AB741" i="15"/>
  <c r="AA741" i="15"/>
  <c r="AB742" i="15"/>
  <c r="AA742" i="15"/>
  <c r="AB743" i="15"/>
  <c r="AA743" i="15"/>
  <c r="AB744" i="15"/>
  <c r="AA744" i="15"/>
  <c r="AB745" i="15"/>
  <c r="AA745" i="15"/>
  <c r="AB746" i="15"/>
  <c r="AA746" i="15"/>
  <c r="AB747" i="15"/>
  <c r="AA747" i="15"/>
  <c r="AB748" i="15"/>
  <c r="AA748" i="15"/>
  <c r="AB749" i="15"/>
  <c r="AA749" i="15"/>
  <c r="AB750" i="15"/>
  <c r="AA750" i="15"/>
  <c r="AB751" i="15"/>
  <c r="AA751" i="15"/>
  <c r="AB752" i="15"/>
  <c r="AA752" i="15"/>
  <c r="AB753" i="15"/>
  <c r="AA753" i="15"/>
  <c r="AB754" i="15"/>
  <c r="AA754" i="15"/>
  <c r="AB755" i="15"/>
  <c r="AA755" i="15"/>
  <c r="AB756" i="15"/>
  <c r="AA756" i="15"/>
  <c r="AB757" i="15"/>
  <c r="AA757" i="15"/>
  <c r="AB758" i="15"/>
  <c r="AA758" i="15"/>
  <c r="AB759" i="15"/>
  <c r="AA759" i="15"/>
  <c r="AB760" i="15"/>
  <c r="AA760" i="15"/>
  <c r="AB761" i="15"/>
  <c r="AA761" i="15"/>
  <c r="AB762" i="15"/>
  <c r="AA762" i="15"/>
  <c r="AB763" i="15"/>
  <c r="AA763" i="15"/>
  <c r="AB764" i="15"/>
  <c r="AA764" i="15"/>
  <c r="AB765" i="15"/>
  <c r="AA765" i="15"/>
  <c r="AB766" i="15"/>
  <c r="AA766" i="15"/>
  <c r="AB767" i="15"/>
  <c r="AA767" i="15"/>
  <c r="AB768" i="15"/>
  <c r="AA768" i="15"/>
  <c r="AB769" i="15"/>
  <c r="AA769" i="15"/>
  <c r="AB770" i="15"/>
  <c r="AA770" i="15"/>
  <c r="AB771" i="15"/>
  <c r="AA771" i="15"/>
  <c r="AB772" i="15"/>
  <c r="AA772" i="15"/>
  <c r="AB773" i="15"/>
  <c r="AA773" i="15"/>
  <c r="AB774" i="15"/>
  <c r="AA774" i="15"/>
  <c r="AB775" i="15"/>
  <c r="AA775" i="15"/>
  <c r="AB776" i="15"/>
  <c r="AA776" i="15"/>
  <c r="AB777" i="15"/>
  <c r="AA777" i="15"/>
  <c r="AB778" i="15"/>
  <c r="AA778" i="15"/>
  <c r="AB779" i="15"/>
  <c r="AA779" i="15"/>
  <c r="AB780" i="15"/>
  <c r="AA780" i="15"/>
  <c r="AB781" i="15"/>
  <c r="AA781" i="15"/>
  <c r="AB782" i="15"/>
  <c r="AA782" i="15"/>
  <c r="AB783" i="15"/>
  <c r="AA783" i="15"/>
  <c r="AB784" i="15"/>
  <c r="AA784" i="15"/>
  <c r="AB785" i="15"/>
  <c r="AA785" i="15"/>
  <c r="AB786" i="15"/>
  <c r="AA786" i="15"/>
  <c r="AB787" i="15"/>
  <c r="AA787" i="15"/>
  <c r="AB788" i="15"/>
  <c r="AA788" i="15"/>
  <c r="AB789" i="15"/>
  <c r="AA789" i="15"/>
  <c r="AB790" i="15"/>
  <c r="AA790" i="15"/>
  <c r="AB791" i="15"/>
  <c r="AA791" i="15"/>
  <c r="AB792" i="15"/>
  <c r="AA792" i="15"/>
  <c r="AB793" i="15"/>
  <c r="AA793" i="15"/>
  <c r="AB794" i="15"/>
  <c r="AA794" i="15"/>
  <c r="AB795" i="15"/>
  <c r="AA795" i="15"/>
  <c r="AB796" i="15"/>
  <c r="AA796" i="15"/>
  <c r="AB797" i="15"/>
  <c r="AA797" i="15"/>
  <c r="AB798" i="15"/>
  <c r="AA798" i="15"/>
  <c r="AB799" i="15"/>
  <c r="AA799" i="15"/>
  <c r="AB800" i="15"/>
  <c r="AA800" i="15"/>
  <c r="AB801" i="15"/>
  <c r="AA801" i="15"/>
  <c r="AB802" i="15"/>
  <c r="AA802" i="15"/>
  <c r="AB803" i="15"/>
  <c r="AA803" i="15"/>
  <c r="AB804" i="15"/>
  <c r="AA804" i="15"/>
  <c r="AB805" i="15"/>
  <c r="AA805" i="15"/>
  <c r="AB806" i="15"/>
  <c r="AA806" i="15"/>
  <c r="AB807" i="15"/>
  <c r="AA807" i="15"/>
  <c r="AB808" i="15"/>
  <c r="AA808" i="15"/>
  <c r="AB809" i="15"/>
  <c r="AA809" i="15"/>
  <c r="AB810" i="15"/>
  <c r="AA810" i="15"/>
  <c r="AB811" i="15"/>
  <c r="AA811" i="15"/>
  <c r="AB812" i="15"/>
  <c r="AA812" i="15"/>
  <c r="AB813" i="15"/>
  <c r="AA813" i="15"/>
  <c r="AB814" i="15"/>
  <c r="AA814" i="15"/>
  <c r="AB815" i="15"/>
  <c r="AA815" i="15"/>
  <c r="AB816" i="15"/>
  <c r="AA816" i="15"/>
  <c r="AB817" i="15"/>
  <c r="AA817" i="15"/>
  <c r="AB818" i="15"/>
  <c r="AA818" i="15"/>
  <c r="AB819" i="15"/>
  <c r="AA819" i="15"/>
  <c r="AB820" i="15"/>
  <c r="AA820" i="15"/>
  <c r="AB821" i="15"/>
  <c r="AA821" i="15"/>
  <c r="AB822" i="15"/>
  <c r="AA822" i="15"/>
  <c r="AB823" i="15"/>
  <c r="AA823" i="15"/>
  <c r="AB824" i="15"/>
  <c r="AA824" i="15"/>
  <c r="AB825" i="15"/>
  <c r="AA825" i="15"/>
  <c r="AB826" i="15"/>
  <c r="AA826" i="15"/>
  <c r="AB827" i="15"/>
  <c r="AA827" i="15"/>
  <c r="AB828" i="15"/>
  <c r="AA828" i="15"/>
  <c r="AB829" i="15"/>
  <c r="AA829" i="15"/>
  <c r="AB830" i="15"/>
  <c r="AA830" i="15"/>
  <c r="AB831" i="15"/>
  <c r="AA831" i="15"/>
  <c r="AB832" i="15"/>
  <c r="AA832" i="15"/>
  <c r="AB833" i="15"/>
  <c r="AA833" i="15"/>
  <c r="AB834" i="15"/>
  <c r="AA834" i="15"/>
  <c r="AB835" i="15"/>
  <c r="AA835" i="15"/>
  <c r="AB836" i="15"/>
  <c r="AA836" i="15"/>
  <c r="AB837" i="15"/>
  <c r="AA837" i="15"/>
  <c r="AB838" i="15"/>
  <c r="AA838" i="15"/>
  <c r="AB839" i="15"/>
  <c r="AA839" i="15"/>
  <c r="AB840" i="15"/>
  <c r="AA840" i="15"/>
  <c r="AB841" i="15"/>
  <c r="AA841" i="15"/>
  <c r="AB842" i="15"/>
  <c r="AA842" i="15"/>
  <c r="AB843" i="15"/>
  <c r="AA843" i="15"/>
  <c r="AB844" i="15"/>
  <c r="AA844" i="15"/>
  <c r="AB845" i="15"/>
  <c r="AA845" i="15"/>
  <c r="AB846" i="15"/>
  <c r="AA846" i="15"/>
  <c r="AB847" i="15"/>
  <c r="AA847" i="15"/>
  <c r="AB848" i="15"/>
  <c r="AA848" i="15"/>
  <c r="AB849" i="15"/>
  <c r="AA849" i="15"/>
  <c r="AB850" i="15"/>
  <c r="AA850" i="15"/>
  <c r="AB851" i="15"/>
  <c r="AA851" i="15"/>
  <c r="AB852" i="15"/>
  <c r="AA852" i="15"/>
  <c r="AB853" i="15"/>
  <c r="AA853" i="15"/>
  <c r="AB854" i="15"/>
  <c r="AA854" i="15"/>
  <c r="AB855" i="15"/>
  <c r="AA855" i="15"/>
  <c r="AB856" i="15"/>
  <c r="AA856" i="15"/>
  <c r="AB857" i="15"/>
  <c r="AA857" i="15"/>
  <c r="AB858" i="15"/>
  <c r="AA858" i="15"/>
  <c r="AB859" i="15"/>
  <c r="AA859" i="15"/>
  <c r="AB860" i="15"/>
  <c r="AA860" i="15"/>
  <c r="AB861" i="15"/>
  <c r="AA861" i="15"/>
  <c r="AB862" i="15"/>
  <c r="AA862" i="15"/>
  <c r="AB863" i="15"/>
  <c r="AA863" i="15"/>
  <c r="AB864" i="15"/>
  <c r="AA864" i="15"/>
  <c r="AB865" i="15"/>
  <c r="AA865" i="15"/>
  <c r="AB866" i="15"/>
  <c r="AA866" i="15"/>
  <c r="AB867" i="15"/>
  <c r="AA867" i="15"/>
  <c r="AB868" i="15"/>
  <c r="AA868" i="15"/>
  <c r="AB869" i="15"/>
  <c r="AA869" i="15"/>
  <c r="AB870" i="15"/>
  <c r="AA870" i="15"/>
  <c r="AB871" i="15"/>
  <c r="AA871" i="15"/>
  <c r="AB872" i="15"/>
  <c r="AA872" i="15"/>
  <c r="AB873" i="15"/>
  <c r="AA873" i="15"/>
  <c r="AB874" i="15"/>
  <c r="AA874" i="15"/>
  <c r="AB875" i="15"/>
  <c r="AA875" i="15"/>
  <c r="AB876" i="15"/>
  <c r="AA876" i="15"/>
  <c r="AB877" i="15"/>
  <c r="AA877" i="15"/>
  <c r="AB878" i="15"/>
  <c r="AA878" i="15"/>
  <c r="AB879" i="15"/>
  <c r="AA879" i="15"/>
  <c r="AB880" i="15"/>
  <c r="AA880" i="15"/>
  <c r="AB881" i="15"/>
  <c r="AA881" i="15"/>
  <c r="AB882" i="15"/>
  <c r="AA882" i="15"/>
  <c r="AB883" i="15"/>
  <c r="AA883" i="15"/>
  <c r="AB884" i="15"/>
  <c r="AA884" i="15"/>
  <c r="AB885" i="15"/>
  <c r="AA885" i="15"/>
  <c r="AB886" i="15"/>
  <c r="AA886" i="15"/>
  <c r="AB887" i="15"/>
  <c r="AA887" i="15"/>
  <c r="AB888" i="15"/>
  <c r="AA888" i="15"/>
  <c r="AB889" i="15"/>
  <c r="AA889" i="15"/>
  <c r="AB890" i="15"/>
  <c r="AA890" i="15"/>
  <c r="AB891" i="15"/>
  <c r="AA891" i="15"/>
  <c r="AB892" i="15"/>
  <c r="AA892" i="15"/>
  <c r="AB893" i="15"/>
  <c r="AA893" i="15"/>
  <c r="AB894" i="15"/>
  <c r="AA894" i="15"/>
  <c r="AB895" i="15"/>
  <c r="AA895" i="15"/>
  <c r="AB896" i="15"/>
  <c r="AA896" i="15"/>
  <c r="AB897" i="15"/>
  <c r="AA897" i="15"/>
  <c r="AB898" i="15"/>
  <c r="AA898" i="15"/>
  <c r="AB899" i="15"/>
  <c r="AA899" i="15"/>
  <c r="AB900" i="15"/>
  <c r="AA900" i="15"/>
  <c r="AB901" i="15"/>
  <c r="AA901" i="15"/>
  <c r="AB902" i="15"/>
  <c r="AA902" i="15"/>
  <c r="AB903" i="15"/>
  <c r="AA903" i="15"/>
  <c r="AB904" i="15"/>
  <c r="AA904" i="15"/>
  <c r="AB905" i="15"/>
  <c r="AA905" i="15"/>
  <c r="AB906" i="15"/>
  <c r="AA906" i="15"/>
  <c r="AB907" i="15"/>
  <c r="AA907" i="15"/>
  <c r="AB908" i="15"/>
  <c r="AA908" i="15"/>
  <c r="AB909" i="15"/>
  <c r="AA909" i="15"/>
  <c r="AB910" i="15"/>
  <c r="AA910" i="15"/>
  <c r="AB911" i="15"/>
  <c r="AA911" i="15"/>
  <c r="AB912" i="15"/>
  <c r="AA912" i="15"/>
  <c r="AB913" i="15"/>
  <c r="AA913" i="15"/>
  <c r="AB914" i="15"/>
  <c r="AA914" i="15"/>
  <c r="AB915" i="15"/>
  <c r="AA915" i="15"/>
  <c r="AB916" i="15"/>
  <c r="AA916" i="15"/>
  <c r="AB917" i="15"/>
  <c r="AA917" i="15"/>
  <c r="AB918" i="15"/>
  <c r="AA918" i="15"/>
  <c r="AB919" i="15"/>
  <c r="AA919" i="15"/>
  <c r="AB920" i="15"/>
  <c r="AA920" i="15"/>
  <c r="AB921" i="15"/>
  <c r="AA921" i="15"/>
  <c r="AB922" i="15"/>
  <c r="AA922" i="15"/>
  <c r="AB923" i="15"/>
  <c r="AA923" i="15"/>
  <c r="AB924" i="15"/>
  <c r="AA924" i="15"/>
  <c r="AB925" i="15"/>
  <c r="AA925" i="15"/>
  <c r="AB926" i="15"/>
  <c r="AA926" i="15"/>
  <c r="AB927" i="15"/>
  <c r="AA927" i="15"/>
  <c r="AB928" i="15"/>
  <c r="AA928" i="15"/>
  <c r="AB929" i="15"/>
  <c r="AA929" i="15"/>
  <c r="AB930" i="15"/>
  <c r="AA930" i="15"/>
  <c r="AB931" i="15"/>
  <c r="AA931" i="15"/>
  <c r="AB932" i="15"/>
  <c r="AA932" i="15"/>
  <c r="AB933" i="15"/>
  <c r="AA933" i="15"/>
  <c r="AB934" i="15"/>
  <c r="AA934" i="15"/>
  <c r="AB935" i="15"/>
  <c r="AA935" i="15"/>
  <c r="AB936" i="15"/>
  <c r="AA936" i="15"/>
  <c r="AB937" i="15"/>
  <c r="AA937" i="15"/>
  <c r="AB938" i="15"/>
  <c r="AA938" i="15"/>
  <c r="AB939" i="15"/>
  <c r="AA939" i="15"/>
  <c r="AB940" i="15"/>
  <c r="AA940" i="15"/>
  <c r="AB941" i="15"/>
  <c r="AA941" i="15"/>
  <c r="AB942" i="15"/>
  <c r="AA942" i="15"/>
  <c r="AB943" i="15"/>
  <c r="AA943" i="15"/>
  <c r="AB944" i="15"/>
  <c r="AA944" i="15"/>
  <c r="AB945" i="15"/>
  <c r="AA945" i="15"/>
  <c r="AB946" i="15"/>
  <c r="AA946" i="15"/>
  <c r="AB947" i="15"/>
  <c r="AA947" i="15"/>
  <c r="AB948" i="15"/>
  <c r="AA948" i="15"/>
  <c r="AB949" i="15"/>
  <c r="AA949" i="15"/>
  <c r="AB950" i="15"/>
  <c r="AA950" i="15"/>
  <c r="AB951" i="15"/>
  <c r="AA951" i="15"/>
  <c r="AB952" i="15"/>
  <c r="AA952" i="15"/>
  <c r="AB953" i="15"/>
  <c r="AA953" i="15"/>
  <c r="AB954" i="15"/>
  <c r="AA954" i="15"/>
  <c r="AB955" i="15"/>
  <c r="AA955" i="15"/>
  <c r="AB956" i="15"/>
  <c r="AA956" i="15"/>
  <c r="AB957" i="15"/>
  <c r="AA957" i="15"/>
  <c r="AB958" i="15"/>
  <c r="AA958" i="15"/>
  <c r="AB959" i="15"/>
  <c r="AA959" i="15"/>
  <c r="AB960" i="15"/>
  <c r="AA960" i="15"/>
  <c r="AB961" i="15"/>
  <c r="AA961" i="15"/>
  <c r="AB962" i="15"/>
  <c r="AA962" i="15"/>
  <c r="AB963" i="15"/>
  <c r="AA963" i="15"/>
  <c r="AB964" i="15"/>
  <c r="AA964" i="15"/>
  <c r="AB965" i="15"/>
  <c r="AA965" i="15"/>
  <c r="AB966" i="15"/>
  <c r="AA966" i="15"/>
  <c r="AB967" i="15"/>
  <c r="AA967" i="15"/>
  <c r="AB968" i="15"/>
  <c r="AA968" i="15"/>
  <c r="AB969" i="15"/>
  <c r="AA969" i="15"/>
  <c r="AB970" i="15"/>
  <c r="AA970" i="15"/>
  <c r="AB971" i="15"/>
  <c r="AA971" i="15"/>
  <c r="AB972" i="15"/>
  <c r="AA972" i="15"/>
  <c r="AB973" i="15"/>
  <c r="AA973" i="15"/>
  <c r="AB974" i="15"/>
  <c r="AA974" i="15"/>
  <c r="AB975" i="15"/>
  <c r="AA975" i="15"/>
  <c r="AB976" i="15"/>
  <c r="AA976" i="15"/>
  <c r="AB977" i="15"/>
  <c r="AA977" i="15"/>
  <c r="AB978" i="15"/>
  <c r="AA978" i="15"/>
  <c r="AB979" i="15"/>
  <c r="AA979" i="15"/>
  <c r="AB980" i="15"/>
  <c r="AA980" i="15"/>
  <c r="AB981" i="15"/>
  <c r="AA981" i="15"/>
  <c r="AB982" i="15"/>
  <c r="AA982" i="15"/>
  <c r="AB983" i="15"/>
  <c r="AA983" i="15"/>
  <c r="AB984" i="15"/>
  <c r="AA984" i="15"/>
  <c r="AB985" i="15"/>
  <c r="AA985" i="15"/>
  <c r="AB986" i="15"/>
  <c r="AA986" i="15"/>
  <c r="AB987" i="15"/>
  <c r="AA987" i="15"/>
  <c r="AB988" i="15"/>
  <c r="AA988" i="15"/>
  <c r="AB989" i="15"/>
  <c r="AA989" i="15"/>
  <c r="AB990" i="15"/>
  <c r="AA990" i="15"/>
  <c r="AB991" i="15"/>
  <c r="AA991" i="15"/>
  <c r="AB992" i="15"/>
  <c r="AA992" i="15"/>
  <c r="AB993" i="15"/>
  <c r="AA993" i="15"/>
  <c r="AB994" i="15"/>
  <c r="AA994" i="15"/>
  <c r="AB995" i="15"/>
  <c r="AA995" i="15"/>
  <c r="AB996" i="15"/>
  <c r="AA996" i="15"/>
  <c r="AB997" i="15"/>
  <c r="AA997" i="15"/>
  <c r="AB998" i="15"/>
  <c r="AA998" i="15"/>
  <c r="AB999" i="15"/>
  <c r="AA999" i="15"/>
  <c r="AB1000" i="15"/>
  <c r="AA1000" i="15"/>
  <c r="AB1001" i="15"/>
  <c r="AA1001" i="15"/>
  <c r="AB1002" i="15"/>
  <c r="AA1002" i="15"/>
  <c r="AB1003" i="15"/>
  <c r="AA1003" i="15"/>
  <c r="AB1004" i="15"/>
  <c r="AA1004" i="15"/>
  <c r="AB1005" i="15"/>
  <c r="AA1005" i="15"/>
  <c r="AB1006" i="15"/>
  <c r="AA1006" i="15"/>
  <c r="AB1007" i="15"/>
  <c r="AA1007" i="15"/>
  <c r="AB1008" i="15"/>
  <c r="AA1008" i="15"/>
  <c r="AB1009" i="15"/>
  <c r="AA1009" i="15"/>
  <c r="AB1010" i="15"/>
  <c r="AA1010" i="15"/>
  <c r="AB1011" i="15"/>
  <c r="AA1011" i="15"/>
  <c r="AB1012" i="15"/>
  <c r="AA1012" i="15"/>
  <c r="AB1013" i="15"/>
  <c r="AA1013" i="15"/>
  <c r="AB1014" i="15"/>
  <c r="AA1014" i="15"/>
  <c r="AB1015" i="15"/>
  <c r="AA1015" i="15"/>
  <c r="AB1016" i="15"/>
  <c r="AA1016" i="15"/>
  <c r="AB1017" i="15"/>
  <c r="AA1017" i="15"/>
  <c r="AB1018" i="15"/>
  <c r="AA1018" i="15"/>
  <c r="AB1019" i="15"/>
  <c r="AA1019" i="15"/>
  <c r="AB1020" i="15"/>
  <c r="AA1020" i="15"/>
  <c r="AB1021" i="15"/>
  <c r="AA1021" i="15"/>
  <c r="AB1022" i="15"/>
  <c r="AA1022" i="15"/>
  <c r="AB1023" i="15"/>
  <c r="AA1023" i="15"/>
  <c r="AB1024" i="15"/>
  <c r="AA1024" i="15"/>
  <c r="AB1025" i="15"/>
  <c r="AA1025" i="15"/>
  <c r="AB1026" i="15"/>
  <c r="AA1026" i="15"/>
  <c r="AB1027" i="15"/>
  <c r="AA1027" i="15"/>
  <c r="AB1028" i="15"/>
  <c r="AA1028" i="15"/>
  <c r="AB1029" i="15"/>
  <c r="AA1029" i="15"/>
  <c r="AB1030" i="15"/>
  <c r="AA1030" i="15"/>
  <c r="AB1031" i="15"/>
  <c r="AA1031" i="15"/>
  <c r="AB1032" i="15"/>
  <c r="AA1032" i="15"/>
  <c r="AB1033" i="15"/>
  <c r="AA1033" i="15"/>
  <c r="AB1034" i="15"/>
  <c r="AA1034" i="15"/>
  <c r="AB1035" i="15"/>
  <c r="AA1035" i="15"/>
  <c r="AB1036" i="15"/>
  <c r="AA1036" i="15"/>
  <c r="AB1037" i="15"/>
  <c r="AA1037" i="15"/>
  <c r="AB1038" i="15"/>
  <c r="AA1038" i="15"/>
  <c r="AB1039" i="15"/>
  <c r="AA1039" i="15"/>
  <c r="AB1040" i="15"/>
  <c r="AA1040" i="15"/>
  <c r="AB1041" i="15"/>
  <c r="AA1041" i="15"/>
  <c r="AB1042" i="15"/>
  <c r="AA1042" i="15"/>
  <c r="AB1043" i="15"/>
  <c r="AA1043" i="15"/>
  <c r="AB1044" i="15"/>
  <c r="AA1044" i="15"/>
  <c r="AB1045" i="15"/>
  <c r="AA1045" i="15"/>
  <c r="AB1046" i="15"/>
  <c r="AA1046" i="15"/>
  <c r="AB1047" i="15"/>
  <c r="AA1047" i="15"/>
  <c r="AB1048" i="15"/>
  <c r="AA1048" i="15"/>
  <c r="AB1049" i="15"/>
  <c r="AA1049" i="15"/>
  <c r="AB1050" i="15"/>
  <c r="AA1050" i="15"/>
  <c r="AB1051" i="15"/>
  <c r="AA1051" i="15"/>
  <c r="AB1052" i="15"/>
  <c r="AA1052" i="15"/>
  <c r="AB1053" i="15"/>
  <c r="AA1053" i="15"/>
  <c r="AB1054" i="15"/>
  <c r="AA1054" i="15"/>
  <c r="AB1055" i="15"/>
  <c r="AA1055" i="15"/>
  <c r="AB1056" i="15"/>
  <c r="AA1056" i="15"/>
  <c r="AB1057" i="15"/>
  <c r="AA1057" i="15"/>
  <c r="AB1058" i="15"/>
  <c r="AA1058" i="15"/>
  <c r="AB1059" i="15"/>
  <c r="AA1059" i="15"/>
  <c r="AB1060" i="15"/>
  <c r="AA1060" i="15"/>
  <c r="AB1061" i="15"/>
  <c r="AA1061" i="15"/>
  <c r="AB1062" i="15"/>
  <c r="AA1062" i="15"/>
  <c r="AB1063" i="15"/>
  <c r="AA1063" i="15"/>
  <c r="AB1064" i="15"/>
  <c r="AA1064" i="15"/>
  <c r="AB1065" i="15"/>
  <c r="AA1065" i="15"/>
  <c r="AB1066" i="15"/>
  <c r="AA1066" i="15"/>
  <c r="AB1067" i="15"/>
  <c r="AA1067" i="15"/>
  <c r="AB1068" i="15"/>
  <c r="AA1068" i="15"/>
  <c r="AB1069" i="15"/>
  <c r="AA1069" i="15"/>
  <c r="AB1070" i="15"/>
  <c r="AA1070" i="15"/>
  <c r="AB1071" i="15"/>
  <c r="AA1071" i="15"/>
  <c r="AB1072" i="15"/>
  <c r="AA1072" i="15"/>
  <c r="AB1073" i="15"/>
  <c r="AA1073" i="15"/>
  <c r="AB1074" i="15"/>
  <c r="AA1074" i="15"/>
  <c r="AB1075" i="15"/>
  <c r="AA1075" i="15"/>
  <c r="AB1076" i="15"/>
  <c r="AA1076" i="15"/>
  <c r="AB1077" i="15"/>
  <c r="AA1077" i="15"/>
  <c r="AB1078" i="15"/>
  <c r="AA1078" i="15"/>
  <c r="AB1079" i="15"/>
  <c r="AA1079" i="15"/>
  <c r="AB1080" i="15"/>
  <c r="AA1080" i="15"/>
  <c r="AB1081" i="15"/>
  <c r="AA1081" i="15"/>
  <c r="AB1082" i="15"/>
  <c r="AA1082" i="15"/>
  <c r="AB1083" i="15"/>
  <c r="AA1083" i="15"/>
  <c r="AB1084" i="15"/>
  <c r="AA1084" i="15"/>
  <c r="AB1085" i="15"/>
  <c r="AA1085" i="15"/>
  <c r="AB1086" i="15"/>
  <c r="AA1086" i="15"/>
  <c r="AB1087" i="15"/>
  <c r="AA1087" i="15"/>
  <c r="AB1088" i="15"/>
  <c r="AA1088" i="15"/>
  <c r="AB1089" i="15"/>
  <c r="AA1089" i="15"/>
  <c r="AB1090" i="15"/>
  <c r="AA1090" i="15"/>
  <c r="AB1091" i="15"/>
  <c r="AA1091" i="15"/>
  <c r="AB1092" i="15"/>
  <c r="AA1092" i="15"/>
  <c r="AB1093" i="15"/>
  <c r="AA1093" i="15"/>
  <c r="AB1094" i="15"/>
  <c r="AA1094" i="15"/>
  <c r="AB1095" i="15"/>
  <c r="AA1095" i="15"/>
  <c r="AB1096" i="15"/>
  <c r="AA1096" i="15"/>
  <c r="AB1097" i="15"/>
  <c r="AA1097" i="15"/>
  <c r="AB1098" i="15"/>
  <c r="AA1098" i="15"/>
  <c r="AB1099" i="15"/>
  <c r="AA1099" i="15"/>
  <c r="AB1100" i="15"/>
  <c r="AA1100" i="15"/>
  <c r="AB1101" i="15"/>
  <c r="AA1101" i="15"/>
  <c r="AB1102" i="15"/>
  <c r="AA1102" i="15"/>
  <c r="AB1103" i="15"/>
  <c r="AA1103" i="15"/>
  <c r="AB1104" i="15"/>
  <c r="AA1104" i="15"/>
  <c r="AB1105" i="15"/>
  <c r="AA1105" i="15"/>
  <c r="AB1106" i="15"/>
  <c r="AA1106" i="15"/>
  <c r="AB1107" i="15"/>
  <c r="AA1107" i="15"/>
  <c r="AB1108" i="15"/>
  <c r="AA1108" i="15"/>
  <c r="AB1109" i="15"/>
  <c r="AA1109" i="15"/>
  <c r="AB1110" i="15"/>
  <c r="AA1110" i="15"/>
  <c r="AB1111" i="15"/>
  <c r="AA1111" i="15"/>
  <c r="AB1112" i="15"/>
  <c r="AA1112" i="15"/>
  <c r="AB1113" i="15"/>
  <c r="AA1113" i="15"/>
  <c r="AB1114" i="15"/>
  <c r="AA1114" i="15"/>
  <c r="AB1115" i="15"/>
  <c r="AA1115" i="15"/>
  <c r="AB1116" i="15"/>
  <c r="AA1116" i="15"/>
  <c r="AB1117" i="15"/>
  <c r="AA1117" i="15"/>
  <c r="AB1118" i="15"/>
  <c r="AA1118" i="15"/>
  <c r="AB1119" i="15"/>
  <c r="AA1119" i="15"/>
  <c r="AB1120" i="15"/>
  <c r="AA1120" i="15"/>
  <c r="AB1121" i="15"/>
  <c r="AA1121" i="15"/>
  <c r="AB1122" i="15"/>
  <c r="AA1122" i="15"/>
  <c r="AB1123" i="15"/>
  <c r="AA1123" i="15"/>
  <c r="AB1124" i="15"/>
  <c r="AA1124" i="15"/>
  <c r="AB1125" i="15"/>
  <c r="AA1125" i="15"/>
  <c r="AB1126" i="15"/>
  <c r="AA1126" i="15"/>
  <c r="AB1127" i="15"/>
  <c r="AA1127" i="15"/>
  <c r="AB1128" i="15"/>
  <c r="AA1128" i="15"/>
  <c r="AB1129" i="15"/>
  <c r="AA1129" i="15"/>
  <c r="AB1130" i="15"/>
  <c r="AA1130" i="15"/>
  <c r="AB1131" i="15"/>
  <c r="AA1131" i="15"/>
  <c r="AB1132" i="15"/>
  <c r="AA1132" i="15"/>
  <c r="AB1133" i="15"/>
  <c r="AA1133" i="15"/>
  <c r="AB1134" i="15"/>
  <c r="AA1134" i="15"/>
  <c r="AB1135" i="15"/>
  <c r="AA1135" i="15"/>
  <c r="AB1136" i="15"/>
  <c r="AA1136" i="15"/>
  <c r="AB1137" i="15"/>
  <c r="AA1137" i="15"/>
  <c r="AB1138" i="15"/>
  <c r="AA1138" i="15"/>
  <c r="AB1139" i="15"/>
  <c r="AA1139" i="15"/>
  <c r="AB1140" i="15"/>
  <c r="AA1140" i="15"/>
  <c r="AB1141" i="15"/>
  <c r="AA1141" i="15"/>
  <c r="AB1142" i="15"/>
  <c r="AA1142" i="15"/>
  <c r="AB1143" i="15"/>
  <c r="AA1143" i="15"/>
  <c r="AB1144" i="15"/>
  <c r="AA1144" i="15"/>
  <c r="AB1145" i="15"/>
  <c r="AA1145" i="15"/>
  <c r="AB1146" i="15"/>
  <c r="AA1146" i="15"/>
  <c r="AB1147" i="15"/>
  <c r="AA1147" i="15"/>
  <c r="AB1148" i="15"/>
  <c r="AA1148" i="15"/>
  <c r="AB1149" i="15"/>
  <c r="AA1149" i="15"/>
  <c r="AB1150" i="15"/>
  <c r="AA1150" i="15"/>
  <c r="AB1151" i="15"/>
  <c r="AA1151" i="15"/>
  <c r="AB1152" i="15"/>
  <c r="AA1152" i="15"/>
  <c r="AB1153" i="15"/>
  <c r="AA1153" i="15"/>
  <c r="AB1154" i="15"/>
  <c r="AA1154" i="15"/>
  <c r="AB1155" i="15"/>
  <c r="AA1155" i="15"/>
  <c r="AB1156" i="15"/>
  <c r="AA1156" i="15"/>
  <c r="AB1157" i="15"/>
  <c r="AA1157" i="15"/>
  <c r="AB1158" i="15"/>
  <c r="AA1158" i="15"/>
  <c r="AB1159" i="15"/>
  <c r="AA1159" i="15"/>
  <c r="AB1160" i="15"/>
  <c r="AA1160" i="15"/>
  <c r="AB1161" i="15"/>
  <c r="AA1161" i="15"/>
  <c r="AB1162" i="15"/>
  <c r="AA1162" i="15"/>
  <c r="AB1163" i="15"/>
  <c r="AA1163" i="15"/>
  <c r="AB1164" i="15"/>
  <c r="AA1164" i="15"/>
  <c r="AB1165" i="15"/>
  <c r="AA1165" i="15"/>
  <c r="AB1166" i="15"/>
  <c r="AA1166" i="15"/>
  <c r="AB1167" i="15"/>
  <c r="AA1167" i="15"/>
  <c r="AB1168" i="15"/>
  <c r="AA1168" i="15"/>
  <c r="AB1169" i="15"/>
  <c r="AA1169" i="15"/>
  <c r="AB1170" i="15"/>
  <c r="AA1170" i="15"/>
  <c r="AB1171" i="15"/>
  <c r="AA1171" i="15"/>
  <c r="AB1172" i="15"/>
  <c r="AA1172" i="15"/>
  <c r="AB1173" i="15"/>
  <c r="AA1173" i="15"/>
  <c r="AB1174" i="15"/>
  <c r="AA1174" i="15"/>
  <c r="AB1175" i="15"/>
  <c r="AA1175" i="15"/>
  <c r="AB1176" i="15"/>
  <c r="AA1176" i="15"/>
  <c r="AB1177" i="15"/>
  <c r="AA1177" i="15"/>
  <c r="AB1178" i="15"/>
  <c r="AA1178" i="15"/>
  <c r="AB1179" i="15"/>
  <c r="AA1179" i="15"/>
  <c r="AB1180" i="15"/>
  <c r="AA1180" i="15"/>
  <c r="AB1181" i="15"/>
  <c r="AA1181" i="15"/>
  <c r="AB1182" i="15"/>
  <c r="AA1182" i="15"/>
  <c r="AB1183" i="15"/>
  <c r="AA1183" i="15"/>
  <c r="AB1184" i="15"/>
  <c r="AA1184" i="15"/>
  <c r="AB1185" i="15"/>
  <c r="AA1185" i="15"/>
  <c r="AB1186" i="15"/>
  <c r="AA1186" i="15"/>
  <c r="AB1187" i="15"/>
  <c r="AA1187" i="15"/>
  <c r="AB1188" i="15"/>
  <c r="AA1188" i="15"/>
  <c r="AB1189" i="15"/>
  <c r="AA1189" i="15"/>
  <c r="AB1190" i="15"/>
  <c r="AA1190" i="15"/>
  <c r="AB1191" i="15"/>
  <c r="AA1191" i="15"/>
  <c r="AB1192" i="15"/>
  <c r="AA1192" i="15"/>
  <c r="AB1193" i="15"/>
  <c r="AA1193" i="15"/>
  <c r="AB1194" i="15"/>
  <c r="AA1194" i="15"/>
  <c r="AB1195" i="15"/>
  <c r="AA1195" i="15"/>
  <c r="AB1196" i="15"/>
  <c r="AA1196" i="15"/>
  <c r="AB1197" i="15"/>
  <c r="AA1197" i="15"/>
  <c r="AB1198" i="15"/>
  <c r="AA1198" i="15"/>
  <c r="AB1199" i="15"/>
  <c r="AA1199" i="15"/>
  <c r="AB1200" i="15"/>
  <c r="AA1200" i="15"/>
  <c r="AB1201" i="15"/>
  <c r="AA1201" i="15"/>
  <c r="AB1202" i="15"/>
  <c r="AA1202" i="15"/>
  <c r="S1" i="15"/>
  <c r="R1" i="15"/>
  <c r="Q1" i="15"/>
  <c r="P1" i="15"/>
  <c r="O1" i="15"/>
  <c r="N1" i="15"/>
  <c r="M1" i="15"/>
  <c r="O9" i="11"/>
  <c r="O8" i="11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1001" i="15"/>
  <c r="G1002" i="15"/>
  <c r="G1003" i="15"/>
  <c r="G1004" i="15"/>
  <c r="G1005" i="15"/>
  <c r="G1006" i="15"/>
  <c r="G1007" i="15"/>
  <c r="G1008" i="15"/>
  <c r="G1009" i="15"/>
  <c r="G1010" i="15"/>
  <c r="G1011" i="15"/>
  <c r="G1012" i="15"/>
  <c r="G1013" i="15"/>
  <c r="G1014" i="15"/>
  <c r="G1015" i="15"/>
  <c r="G1016" i="15"/>
  <c r="G1017" i="15"/>
  <c r="G1018" i="15"/>
  <c r="G1019" i="15"/>
  <c r="G1020" i="15"/>
  <c r="G1021" i="15"/>
  <c r="G1022" i="15"/>
  <c r="G1023" i="15"/>
  <c r="G1024" i="15"/>
  <c r="G1025" i="15"/>
  <c r="G1026" i="15"/>
  <c r="G1027" i="15"/>
  <c r="G1028" i="15"/>
  <c r="G1029" i="15"/>
  <c r="G1030" i="15"/>
  <c r="G1031" i="15"/>
  <c r="G1032" i="15"/>
  <c r="G1033" i="15"/>
  <c r="G1034" i="15"/>
  <c r="G1035" i="15"/>
  <c r="G1036" i="15"/>
  <c r="G1037" i="15"/>
  <c r="G1038" i="15"/>
  <c r="G1039" i="15"/>
  <c r="G1040" i="15"/>
  <c r="G1041" i="15"/>
  <c r="G1042" i="15"/>
  <c r="G1043" i="15"/>
  <c r="G1044" i="15"/>
  <c r="G1045" i="15"/>
  <c r="G1046" i="15"/>
  <c r="G1047" i="15"/>
  <c r="G1048" i="15"/>
  <c r="G1049" i="15"/>
  <c r="G1050" i="15"/>
  <c r="G1051" i="15"/>
  <c r="G1052" i="15"/>
  <c r="G1053" i="15"/>
  <c r="G1054" i="15"/>
  <c r="G1055" i="15"/>
  <c r="G1056" i="15"/>
  <c r="G1057" i="15"/>
  <c r="G1058" i="15"/>
  <c r="G1059" i="15"/>
  <c r="G1060" i="15"/>
  <c r="G1061" i="15"/>
  <c r="G1062" i="15"/>
  <c r="G1063" i="15"/>
  <c r="G1064" i="15"/>
  <c r="G1065" i="15"/>
  <c r="G1066" i="15"/>
  <c r="G1067" i="15"/>
  <c r="G1068" i="15"/>
  <c r="G1069" i="15"/>
  <c r="G1070" i="15"/>
  <c r="G1071" i="15"/>
  <c r="G1072" i="15"/>
  <c r="G1073" i="15"/>
  <c r="G1074" i="15"/>
  <c r="G1075" i="15"/>
  <c r="G1076" i="15"/>
  <c r="G1077" i="15"/>
  <c r="G1078" i="15"/>
  <c r="G1079" i="15"/>
  <c r="G1080" i="15"/>
  <c r="G1081" i="15"/>
  <c r="G1082" i="15"/>
  <c r="G1083" i="15"/>
  <c r="G1084" i="15"/>
  <c r="G1085" i="15"/>
  <c r="G1086" i="15"/>
  <c r="G1087" i="15"/>
  <c r="G1088" i="15"/>
  <c r="G1089" i="15"/>
  <c r="G1090" i="15"/>
  <c r="G1091" i="15"/>
  <c r="G1092" i="15"/>
  <c r="G1093" i="15"/>
  <c r="G1094" i="15"/>
  <c r="G1095" i="15"/>
  <c r="G1096" i="15"/>
  <c r="G1097" i="15"/>
  <c r="G1098" i="15"/>
  <c r="G1099" i="15"/>
  <c r="G1100" i="15"/>
  <c r="G1101" i="15"/>
  <c r="G1102" i="15"/>
  <c r="G1103" i="15"/>
  <c r="G1104" i="15"/>
  <c r="G1105" i="15"/>
  <c r="G1106" i="15"/>
  <c r="G1107" i="15"/>
  <c r="G1108" i="15"/>
  <c r="G1109" i="15"/>
  <c r="G1110" i="15"/>
  <c r="G1111" i="15"/>
  <c r="G1112" i="15"/>
  <c r="G1113" i="15"/>
  <c r="G1114" i="15"/>
  <c r="G1115" i="15"/>
  <c r="G1116" i="15"/>
  <c r="G1117" i="15"/>
  <c r="G1118" i="15"/>
  <c r="G1119" i="15"/>
  <c r="G1120" i="15"/>
  <c r="G1121" i="15"/>
  <c r="G1122" i="15"/>
  <c r="G1123" i="15"/>
  <c r="G1124" i="15"/>
  <c r="G1125" i="15"/>
  <c r="G1126" i="15"/>
  <c r="G1127" i="15"/>
  <c r="G1128" i="15"/>
  <c r="G1129" i="15"/>
  <c r="G1130" i="15"/>
  <c r="G1131" i="15"/>
  <c r="G1132" i="15"/>
  <c r="G1133" i="15"/>
  <c r="G1134" i="15"/>
  <c r="G1135" i="15"/>
  <c r="G1136" i="15"/>
  <c r="G1137" i="15"/>
  <c r="G1138" i="15"/>
  <c r="G1139" i="15"/>
  <c r="G1140" i="15"/>
  <c r="G1141" i="15"/>
  <c r="G1142" i="15"/>
  <c r="G1143" i="15"/>
  <c r="G1144" i="15"/>
  <c r="G1145" i="15"/>
  <c r="G1146" i="15"/>
  <c r="G1147" i="15"/>
  <c r="G1148" i="15"/>
  <c r="G1149" i="15"/>
  <c r="G1150" i="15"/>
  <c r="G1151" i="15"/>
  <c r="G1152" i="15"/>
  <c r="G1153" i="15"/>
  <c r="G1154" i="15"/>
  <c r="G1155" i="15"/>
  <c r="G1156" i="15"/>
  <c r="G1157" i="15"/>
  <c r="G1158" i="15"/>
  <c r="G1159" i="15"/>
  <c r="G1160" i="15"/>
  <c r="G1161" i="15"/>
  <c r="G1162" i="15"/>
  <c r="G1163" i="15"/>
  <c r="G1164" i="15"/>
  <c r="G1165" i="15"/>
  <c r="G1166" i="15"/>
  <c r="G1167" i="15"/>
  <c r="G1168" i="15"/>
  <c r="G1169" i="15"/>
  <c r="G1170" i="15"/>
  <c r="G1171" i="15"/>
  <c r="G1172" i="15"/>
  <c r="G1173" i="15"/>
  <c r="G1174" i="15"/>
  <c r="G1175" i="15"/>
  <c r="G1176" i="15"/>
  <c r="G1177" i="15"/>
  <c r="G1178" i="15"/>
  <c r="G1179" i="15"/>
  <c r="G1180" i="15"/>
  <c r="G1181" i="15"/>
  <c r="G1182" i="15"/>
  <c r="G1183" i="15"/>
  <c r="G1184" i="15"/>
  <c r="G1185" i="15"/>
  <c r="G1186" i="15"/>
  <c r="G1187" i="15"/>
  <c r="G1188" i="15"/>
  <c r="G1189" i="15"/>
  <c r="G1190" i="15"/>
  <c r="G1191" i="15"/>
  <c r="G1192" i="15"/>
  <c r="G1193" i="15"/>
  <c r="G1194" i="15"/>
  <c r="G1195" i="15"/>
  <c r="G1196" i="15"/>
  <c r="G1197" i="15"/>
  <c r="G1198" i="15"/>
  <c r="G1199" i="15"/>
  <c r="G1200" i="15"/>
  <c r="G1201" i="15"/>
  <c r="G1202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L1" i="15"/>
  <c r="K1" i="15"/>
  <c r="J1" i="15"/>
  <c r="I1" i="15"/>
  <c r="H1" i="15"/>
  <c r="B45" i="4"/>
  <c r="B5" i="4"/>
  <c r="F5" i="2"/>
  <c r="M33" i="2"/>
  <c r="C5" i="8"/>
  <c r="F8" i="2"/>
  <c r="M6" i="2"/>
  <c r="F6" i="2"/>
  <c r="P5" i="2"/>
  <c r="C5" i="6"/>
  <c r="C6" i="43" s="1"/>
  <c r="C45" i="44" l="1"/>
  <c r="C45" i="46"/>
  <c r="C5" i="44"/>
  <c r="C5" i="46"/>
  <c r="C79" i="44"/>
  <c r="C79" i="46"/>
  <c r="C71" i="44"/>
  <c r="C71" i="46"/>
  <c r="C63" i="44"/>
  <c r="C63" i="46"/>
  <c r="C55" i="44"/>
  <c r="C55" i="46"/>
  <c r="C47" i="44"/>
  <c r="C47" i="46"/>
  <c r="C39" i="44"/>
  <c r="C39" i="46"/>
  <c r="C31" i="44"/>
  <c r="C31" i="46"/>
  <c r="C23" i="44"/>
  <c r="C23" i="46"/>
  <c r="C15" i="44"/>
  <c r="C15" i="46"/>
  <c r="C7" i="44"/>
  <c r="C7" i="46"/>
  <c r="C13" i="44"/>
  <c r="C13" i="46"/>
  <c r="C78" i="44"/>
  <c r="C78" i="46"/>
  <c r="C70" i="44"/>
  <c r="C70" i="46"/>
  <c r="C62" i="44"/>
  <c r="C62" i="46"/>
  <c r="C54" i="44"/>
  <c r="C54" i="46"/>
  <c r="C46" i="44"/>
  <c r="C46" i="46"/>
  <c r="C38" i="44"/>
  <c r="C38" i="46"/>
  <c r="C30" i="44"/>
  <c r="C30" i="46"/>
  <c r="C22" i="44"/>
  <c r="C22" i="46"/>
  <c r="C14" i="44"/>
  <c r="C14" i="46"/>
  <c r="C6" i="44"/>
  <c r="C6" i="46"/>
  <c r="C69" i="44"/>
  <c r="C69" i="46"/>
  <c r="C76" i="46"/>
  <c r="C76" i="44"/>
  <c r="C68" i="46"/>
  <c r="C68" i="44"/>
  <c r="C60" i="46"/>
  <c r="C60" i="44"/>
  <c r="C52" i="46"/>
  <c r="C52" i="44"/>
  <c r="C44" i="44"/>
  <c r="C44" i="46"/>
  <c r="C36" i="46"/>
  <c r="C36" i="44"/>
  <c r="C28" i="46"/>
  <c r="C28" i="44"/>
  <c r="C20" i="46"/>
  <c r="C20" i="44"/>
  <c r="C12" i="46"/>
  <c r="C12" i="44"/>
  <c r="C77" i="44"/>
  <c r="C77" i="46"/>
  <c r="C29" i="44"/>
  <c r="C29" i="46"/>
  <c r="C83" i="44"/>
  <c r="C83" i="46"/>
  <c r="C75" i="46"/>
  <c r="C75" i="44"/>
  <c r="C67" i="46"/>
  <c r="C67" i="44"/>
  <c r="C59" i="46"/>
  <c r="C59" i="44"/>
  <c r="C51" i="46"/>
  <c r="C51" i="44"/>
  <c r="C43" i="46"/>
  <c r="C43" i="44"/>
  <c r="C35" i="46"/>
  <c r="C35" i="44"/>
  <c r="C27" i="46"/>
  <c r="C27" i="44"/>
  <c r="C19" i="46"/>
  <c r="C19" i="44"/>
  <c r="C11" i="46"/>
  <c r="C11" i="44"/>
  <c r="C82" i="44"/>
  <c r="C82" i="46"/>
  <c r="C74" i="46"/>
  <c r="C74" i="44"/>
  <c r="C66" i="44"/>
  <c r="C66" i="46"/>
  <c r="C58" i="46"/>
  <c r="C58" i="44"/>
  <c r="C50" i="46"/>
  <c r="C50" i="44"/>
  <c r="C42" i="46"/>
  <c r="C42" i="44"/>
  <c r="C34" i="44"/>
  <c r="C34" i="46"/>
  <c r="C26" i="46"/>
  <c r="C26" i="44"/>
  <c r="C18" i="44"/>
  <c r="C18" i="46"/>
  <c r="C10" i="46"/>
  <c r="C10" i="44"/>
  <c r="C61" i="44"/>
  <c r="C61" i="46"/>
  <c r="C81" i="44"/>
  <c r="C81" i="46"/>
  <c r="C73" i="44"/>
  <c r="C73" i="46"/>
  <c r="C65" i="44"/>
  <c r="C65" i="46"/>
  <c r="C57" i="44"/>
  <c r="C57" i="46"/>
  <c r="C49" i="44"/>
  <c r="C49" i="46"/>
  <c r="C41" i="44"/>
  <c r="C41" i="46"/>
  <c r="C33" i="44"/>
  <c r="C33" i="46"/>
  <c r="C25" i="44"/>
  <c r="C25" i="46"/>
  <c r="C17" i="44"/>
  <c r="C17" i="46"/>
  <c r="C9" i="44"/>
  <c r="C9" i="46"/>
  <c r="C53" i="44"/>
  <c r="C53" i="46"/>
  <c r="C37" i="44"/>
  <c r="C37" i="46"/>
  <c r="C21" i="44"/>
  <c r="C21" i="46"/>
  <c r="C4" i="46"/>
  <c r="C4" i="44"/>
  <c r="C80" i="44"/>
  <c r="C80" i="46"/>
  <c r="C72" i="44"/>
  <c r="C72" i="46"/>
  <c r="C64" i="44"/>
  <c r="C64" i="46"/>
  <c r="C56" i="44"/>
  <c r="C56" i="46"/>
  <c r="C48" i="44"/>
  <c r="C48" i="46"/>
  <c r="C40" i="44"/>
  <c r="C40" i="46"/>
  <c r="C32" i="44"/>
  <c r="C32" i="46"/>
  <c r="C24" i="44"/>
  <c r="C24" i="46"/>
  <c r="C16" i="44"/>
  <c r="C16" i="46"/>
  <c r="C8" i="44"/>
  <c r="C8" i="46"/>
  <c r="B5" i="41"/>
  <c r="B45" i="41"/>
  <c r="C68" i="21"/>
  <c r="C60" i="21"/>
  <c r="C44" i="21"/>
  <c r="C20" i="21"/>
  <c r="C4" i="21"/>
  <c r="C78" i="21"/>
  <c r="C70" i="21"/>
  <c r="C62" i="21"/>
  <c r="C54" i="21"/>
  <c r="C46" i="21"/>
  <c r="C38" i="21"/>
  <c r="C30" i="21"/>
  <c r="C22" i="21"/>
  <c r="C14" i="21"/>
  <c r="C6" i="21"/>
  <c r="C76" i="21"/>
  <c r="C52" i="21"/>
  <c r="C36" i="21"/>
  <c r="C28" i="21"/>
  <c r="C12" i="21"/>
  <c r="C3" i="21"/>
  <c r="C77" i="21"/>
  <c r="C69" i="21"/>
  <c r="C61" i="21"/>
  <c r="C53" i="21"/>
  <c r="C45" i="21"/>
  <c r="C37" i="21"/>
  <c r="C29" i="21"/>
  <c r="C21" i="21"/>
  <c r="C13" i="21"/>
  <c r="C5" i="21"/>
  <c r="C75" i="21"/>
  <c r="C67" i="21"/>
  <c r="C59" i="21"/>
  <c r="C51" i="21"/>
  <c r="C43" i="21"/>
  <c r="C35" i="21"/>
  <c r="C27" i="21"/>
  <c r="C19" i="21"/>
  <c r="C11" i="21"/>
  <c r="C82" i="21"/>
  <c r="C74" i="21"/>
  <c r="C66" i="21"/>
  <c r="C58" i="21"/>
  <c r="C50" i="21"/>
  <c r="C42" i="21"/>
  <c r="C34" i="21"/>
  <c r="C26" i="21"/>
  <c r="C18" i="21"/>
  <c r="C10" i="21"/>
  <c r="C81" i="21"/>
  <c r="C73" i="21"/>
  <c r="C65" i="21"/>
  <c r="C57" i="21"/>
  <c r="C49" i="21"/>
  <c r="C41" i="21"/>
  <c r="C33" i="21"/>
  <c r="C25" i="21"/>
  <c r="C17" i="21"/>
  <c r="C9" i="21"/>
  <c r="C80" i="21"/>
  <c r="C72" i="21"/>
  <c r="C64" i="21"/>
  <c r="C56" i="21"/>
  <c r="C48" i="21"/>
  <c r="C40" i="21"/>
  <c r="C32" i="21"/>
  <c r="C24" i="21"/>
  <c r="C16" i="21"/>
  <c r="C8" i="21"/>
  <c r="C79" i="21"/>
  <c r="C71" i="21"/>
  <c r="C63" i="21"/>
  <c r="C55" i="21"/>
  <c r="C47" i="21"/>
  <c r="C39" i="21"/>
  <c r="C31" i="21"/>
  <c r="C23" i="21"/>
  <c r="C15" i="21"/>
  <c r="C7" i="21"/>
  <c r="D29" i="26"/>
  <c r="B46" i="33"/>
  <c r="B6" i="33"/>
  <c r="J37" i="26"/>
  <c r="J38" i="26" s="1"/>
  <c r="F34" i="26"/>
  <c r="F35" i="26" s="1"/>
  <c r="I20" i="17"/>
  <c r="N19" i="17"/>
  <c r="D19" i="17"/>
  <c r="I5" i="17"/>
  <c r="N4" i="17"/>
  <c r="D4" i="17"/>
  <c r="J5" i="17"/>
  <c r="O20" i="17"/>
  <c r="E20" i="17"/>
  <c r="J19" i="17"/>
  <c r="O5" i="17"/>
  <c r="E5" i="17"/>
  <c r="J4" i="17"/>
  <c r="O4" i="17"/>
  <c r="N20" i="17"/>
  <c r="D20" i="17"/>
  <c r="I19" i="17"/>
  <c r="N5" i="17"/>
  <c r="D5" i="17"/>
  <c r="I4" i="17"/>
  <c r="J20" i="17"/>
  <c r="O19" i="17"/>
  <c r="E19" i="17"/>
  <c r="E4" i="17"/>
  <c r="G33" i="26"/>
  <c r="K34" i="26"/>
  <c r="K35" i="26" s="1"/>
  <c r="I36" i="26"/>
  <c r="I37" i="26" s="1"/>
  <c r="I38" i="26" s="1"/>
  <c r="L35" i="26"/>
  <c r="L36" i="26" s="1"/>
  <c r="M33" i="26"/>
  <c r="M34" i="26" s="1"/>
  <c r="N35" i="26"/>
  <c r="O33" i="26"/>
  <c r="H36" i="26"/>
  <c r="H37" i="26" s="1"/>
  <c r="H38" i="26" s="1"/>
  <c r="AA1" i="15"/>
  <c r="AB1" i="15"/>
  <c r="D35" i="17"/>
  <c r="E50" i="17"/>
  <c r="D60" i="17"/>
  <c r="E60" i="17"/>
  <c r="O34" i="17"/>
  <c r="E49" i="17"/>
  <c r="D53" i="17"/>
  <c r="I34" i="17"/>
  <c r="D34" i="17"/>
  <c r="E57" i="17"/>
  <c r="N60" i="17"/>
  <c r="N52" i="17"/>
  <c r="O56" i="17"/>
  <c r="O49" i="17"/>
  <c r="N53" i="17"/>
  <c r="O57" i="17"/>
  <c r="E51" i="17"/>
  <c r="D56" i="17"/>
  <c r="O35" i="17"/>
  <c r="O51" i="17"/>
  <c r="N54" i="17"/>
  <c r="O50" i="17"/>
  <c r="O59" i="17"/>
  <c r="J34" i="17"/>
  <c r="D57" i="17"/>
  <c r="N34" i="17"/>
  <c r="D49" i="17"/>
  <c r="E53" i="17"/>
  <c r="O60" i="17"/>
  <c r="N57" i="17"/>
  <c r="O53" i="17"/>
  <c r="N35" i="17"/>
  <c r="D58" i="17"/>
  <c r="E58" i="17"/>
  <c r="D52" i="17"/>
  <c r="E56" i="17"/>
  <c r="D59" i="17"/>
  <c r="D51" i="17"/>
  <c r="E55" i="17"/>
  <c r="N58" i="17"/>
  <c r="N50" i="17"/>
  <c r="O54" i="17"/>
  <c r="N59" i="17"/>
  <c r="N51" i="17"/>
  <c r="O55" i="17"/>
  <c r="D50" i="17"/>
  <c r="E52" i="17"/>
  <c r="E35" i="17"/>
  <c r="D55" i="17"/>
  <c r="E59" i="17"/>
  <c r="O58" i="17"/>
  <c r="N55" i="17"/>
  <c r="I35" i="17"/>
  <c r="D54" i="17"/>
  <c r="E54" i="17"/>
  <c r="E34" i="17"/>
  <c r="J35" i="17"/>
  <c r="N56" i="17"/>
  <c r="O52" i="17"/>
  <c r="N49" i="17"/>
  <c r="D2" i="25"/>
  <c r="E2" i="25"/>
  <c r="J51" i="17"/>
  <c r="J53" i="17"/>
  <c r="J55" i="17"/>
  <c r="J57" i="17"/>
  <c r="J59" i="17"/>
  <c r="I49" i="17"/>
  <c r="I59" i="17"/>
  <c r="I51" i="17"/>
  <c r="I53" i="17"/>
  <c r="I55" i="17"/>
  <c r="I57" i="17"/>
  <c r="J49" i="17"/>
  <c r="I50" i="17"/>
  <c r="I56" i="17"/>
  <c r="I60" i="17"/>
  <c r="J50" i="17"/>
  <c r="J52" i="17"/>
  <c r="J54" i="17"/>
  <c r="J56" i="17"/>
  <c r="J58" i="17"/>
  <c r="J60" i="17"/>
  <c r="I52" i="17"/>
  <c r="I54" i="17"/>
  <c r="I58" i="17"/>
  <c r="B5" i="6"/>
  <c r="B6" i="43" s="1"/>
  <c r="H3" i="15"/>
  <c r="O3" i="8"/>
  <c r="N3" i="8"/>
  <c r="B1" i="16"/>
  <c r="N1" i="16"/>
  <c r="B45" i="6"/>
  <c r="B46" i="43" s="1"/>
  <c r="AR1" i="16"/>
  <c r="R3" i="15"/>
  <c r="R4" i="15" s="1"/>
  <c r="AF1" i="16"/>
  <c r="S3" i="15"/>
  <c r="S4" i="15" s="1"/>
  <c r="BD1" i="16"/>
  <c r="Q3" i="15"/>
  <c r="J3" i="15"/>
  <c r="BP1" i="16"/>
  <c r="BJ1" i="16"/>
  <c r="O3" i="15"/>
  <c r="AX1" i="16"/>
  <c r="P3" i="15"/>
  <c r="P4" i="15" s="1"/>
  <c r="AL1" i="16"/>
  <c r="N3" i="15"/>
  <c r="T1" i="16"/>
  <c r="Z1" i="16"/>
  <c r="L3" i="15"/>
  <c r="B6" i="4"/>
  <c r="H1" i="16"/>
  <c r="I3" i="15"/>
  <c r="M3" i="15"/>
  <c r="M4" i="15" s="1"/>
  <c r="B46" i="4"/>
  <c r="K3" i="15"/>
  <c r="B44" i="46" l="1"/>
  <c r="B44" i="44"/>
  <c r="B4" i="46"/>
  <c r="B4" i="44"/>
  <c r="B46" i="41"/>
  <c r="B6" i="41"/>
  <c r="E16" i="17"/>
  <c r="B43" i="21"/>
  <c r="B3" i="21"/>
  <c r="D30" i="26"/>
  <c r="B47" i="33"/>
  <c r="B7" i="33"/>
  <c r="K36" i="26"/>
  <c r="K37" i="26" s="1"/>
  <c r="L37" i="26"/>
  <c r="L38" i="26" s="1"/>
  <c r="F36" i="26"/>
  <c r="F37" i="26" s="1"/>
  <c r="F38" i="26" s="1"/>
  <c r="K38" i="26"/>
  <c r="E31" i="17"/>
  <c r="F20" i="17"/>
  <c r="P57" i="17"/>
  <c r="F5" i="17"/>
  <c r="P20" i="17"/>
  <c r="O31" i="17"/>
  <c r="P5" i="17"/>
  <c r="O16" i="17"/>
  <c r="J16" i="17"/>
  <c r="K4" i="17"/>
  <c r="I16" i="17"/>
  <c r="K5" i="17"/>
  <c r="D31" i="17"/>
  <c r="F19" i="17"/>
  <c r="J31" i="17"/>
  <c r="F4" i="17"/>
  <c r="D16" i="17"/>
  <c r="N31" i="17"/>
  <c r="P19" i="17"/>
  <c r="I31" i="17"/>
  <c r="K19" i="17"/>
  <c r="P4" i="17"/>
  <c r="N16" i="17"/>
  <c r="K20" i="17"/>
  <c r="M35" i="26"/>
  <c r="O34" i="26"/>
  <c r="O35" i="26" s="1"/>
  <c r="G34" i="26"/>
  <c r="N36" i="26"/>
  <c r="N37" i="26" s="1"/>
  <c r="N38" i="26" s="1"/>
  <c r="K4" i="15"/>
  <c r="I4" i="15"/>
  <c r="I6" i="15"/>
  <c r="I5" i="15"/>
  <c r="J4" i="15"/>
  <c r="J5" i="15" s="1"/>
  <c r="L4" i="15"/>
  <c r="L5" i="15" s="1"/>
  <c r="F60" i="17"/>
  <c r="P56" i="17"/>
  <c r="F58" i="17"/>
  <c r="F57" i="17"/>
  <c r="P59" i="17"/>
  <c r="P55" i="17"/>
  <c r="F56" i="17"/>
  <c r="F54" i="17"/>
  <c r="K58" i="17"/>
  <c r="P58" i="17"/>
  <c r="P60" i="17"/>
  <c r="P54" i="17"/>
  <c r="K57" i="17"/>
  <c r="K52" i="17"/>
  <c r="K59" i="17"/>
  <c r="K54" i="17"/>
  <c r="K55" i="17"/>
  <c r="K56" i="17"/>
  <c r="P53" i="17"/>
  <c r="F59" i="17"/>
  <c r="K60" i="17"/>
  <c r="F55" i="17"/>
  <c r="K51" i="17"/>
  <c r="P52" i="17"/>
  <c r="K53" i="17"/>
  <c r="P50" i="17"/>
  <c r="K50" i="17"/>
  <c r="P51" i="17"/>
  <c r="O61" i="17"/>
  <c r="S5" i="15"/>
  <c r="S6" i="15" s="1"/>
  <c r="J61" i="17"/>
  <c r="F51" i="17"/>
  <c r="F53" i="17"/>
  <c r="O4" i="15"/>
  <c r="P5" i="15"/>
  <c r="P6" i="15" s="1"/>
  <c r="R5" i="15"/>
  <c r="Q4" i="15"/>
  <c r="Q5" i="15" s="1"/>
  <c r="F52" i="17"/>
  <c r="N61" i="17"/>
  <c r="P49" i="17"/>
  <c r="F50" i="17"/>
  <c r="K49" i="17"/>
  <c r="I61" i="17"/>
  <c r="E61" i="17"/>
  <c r="F49" i="17"/>
  <c r="D61" i="17"/>
  <c r="B46" i="6"/>
  <c r="B47" i="43" s="1"/>
  <c r="B6" i="6"/>
  <c r="B7" i="43" s="1"/>
  <c r="B47" i="4"/>
  <c r="H4" i="15"/>
  <c r="N4" i="15"/>
  <c r="N5" i="15" s="1"/>
  <c r="M5" i="15"/>
  <c r="B7" i="4"/>
  <c r="B45" i="44" l="1"/>
  <c r="B45" i="46"/>
  <c r="B5" i="44"/>
  <c r="B5" i="46"/>
  <c r="B7" i="41"/>
  <c r="B47" i="41"/>
  <c r="F31" i="17"/>
  <c r="B4" i="21"/>
  <c r="B44" i="21"/>
  <c r="F16" i="17"/>
  <c r="D31" i="26"/>
  <c r="B8" i="33"/>
  <c r="B48" i="33"/>
  <c r="P31" i="17"/>
  <c r="D65" i="17"/>
  <c r="P16" i="17"/>
  <c r="K16" i="17"/>
  <c r="K31" i="17"/>
  <c r="C65" i="17"/>
  <c r="M36" i="26"/>
  <c r="M37" i="26" s="1"/>
  <c r="M38" i="26" s="1"/>
  <c r="O36" i="26"/>
  <c r="O37" i="26" s="1"/>
  <c r="G35" i="26"/>
  <c r="G36" i="26" s="1"/>
  <c r="K5" i="15"/>
  <c r="K6" i="15" s="1"/>
  <c r="K7" i="15" s="1"/>
  <c r="J6" i="15"/>
  <c r="J7" i="15" s="1"/>
  <c r="I7" i="15"/>
  <c r="L6" i="15"/>
  <c r="P61" i="17"/>
  <c r="K61" i="17"/>
  <c r="S7" i="15"/>
  <c r="R6" i="15"/>
  <c r="O5" i="15"/>
  <c r="Q6" i="15"/>
  <c r="P7" i="15"/>
  <c r="F61" i="17"/>
  <c r="B48" i="4"/>
  <c r="B47" i="6"/>
  <c r="B48" i="43" s="1"/>
  <c r="H5" i="15"/>
  <c r="H6" i="15" s="1"/>
  <c r="B7" i="6"/>
  <c r="B8" i="43" s="1"/>
  <c r="N6" i="15"/>
  <c r="M6" i="15"/>
  <c r="M7" i="15" s="1"/>
  <c r="B8" i="4"/>
  <c r="B46" i="44" l="1"/>
  <c r="B46" i="46"/>
  <c r="B6" i="44"/>
  <c r="B6" i="46"/>
  <c r="B48" i="41"/>
  <c r="B8" i="41"/>
  <c r="B5" i="21"/>
  <c r="B45" i="21"/>
  <c r="D32" i="26"/>
  <c r="B9" i="33"/>
  <c r="B49" i="4"/>
  <c r="B49" i="33"/>
  <c r="E65" i="17"/>
  <c r="G37" i="26"/>
  <c r="G38" i="26" s="1"/>
  <c r="O38" i="26"/>
  <c r="L7" i="15"/>
  <c r="L8" i="15" s="1"/>
  <c r="J8" i="15"/>
  <c r="J9" i="15" s="1"/>
  <c r="I8" i="15"/>
  <c r="K8" i="15"/>
  <c r="K9" i="15" s="1"/>
  <c r="S8" i="15"/>
  <c r="S9" i="15" s="1"/>
  <c r="S10" i="15" s="1"/>
  <c r="S11" i="15" s="1"/>
  <c r="R7" i="15"/>
  <c r="R8" i="15" s="1"/>
  <c r="P8" i="15"/>
  <c r="Q7" i="15"/>
  <c r="O6" i="15"/>
  <c r="B48" i="6"/>
  <c r="B49" i="43" s="1"/>
  <c r="H7" i="15"/>
  <c r="H8" i="15" s="1"/>
  <c r="B8" i="6"/>
  <c r="B9" i="43" s="1"/>
  <c r="M8" i="15"/>
  <c r="M9" i="15" s="1"/>
  <c r="M10" i="15" s="1"/>
  <c r="N7" i="15"/>
  <c r="B9" i="4"/>
  <c r="B7" i="44" l="1"/>
  <c r="B7" i="46"/>
  <c r="B47" i="44"/>
  <c r="B47" i="46"/>
  <c r="B9" i="41"/>
  <c r="B49" i="41"/>
  <c r="B50" i="4"/>
  <c r="B50" i="6" s="1"/>
  <c r="B51" i="43" s="1"/>
  <c r="B6" i="21"/>
  <c r="B46" i="21"/>
  <c r="D33" i="26"/>
  <c r="D34" i="26" s="1"/>
  <c r="B49" i="6"/>
  <c r="B50" i="43" s="1"/>
  <c r="B50" i="33"/>
  <c r="B10" i="33"/>
  <c r="K10" i="15"/>
  <c r="K11" i="15" s="1"/>
  <c r="J10" i="15"/>
  <c r="L9" i="15"/>
  <c r="I9" i="15"/>
  <c r="S12" i="15"/>
  <c r="O7" i="15"/>
  <c r="P9" i="15"/>
  <c r="R9" i="15"/>
  <c r="Q8" i="15"/>
  <c r="H9" i="15"/>
  <c r="H10" i="15" s="1"/>
  <c r="H11" i="15" s="1"/>
  <c r="H12" i="15" s="1"/>
  <c r="B9" i="6"/>
  <c r="B10" i="43" s="1"/>
  <c r="N8" i="15"/>
  <c r="N9" i="15" s="1"/>
  <c r="M11" i="15"/>
  <c r="M12" i="15" s="1"/>
  <c r="B10" i="4"/>
  <c r="B48" i="46" l="1"/>
  <c r="B48" i="44"/>
  <c r="B8" i="46"/>
  <c r="B8" i="44"/>
  <c r="B49" i="44"/>
  <c r="B49" i="46"/>
  <c r="B51" i="4"/>
  <c r="B50" i="41"/>
  <c r="B10" i="41"/>
  <c r="B51" i="33"/>
  <c r="B48" i="21"/>
  <c r="B47" i="21"/>
  <c r="B7" i="21"/>
  <c r="D35" i="26"/>
  <c r="D36" i="26" s="1"/>
  <c r="B11" i="33"/>
  <c r="K12" i="15"/>
  <c r="K13" i="15" s="1"/>
  <c r="L10" i="15"/>
  <c r="L11" i="15" s="1"/>
  <c r="I10" i="15"/>
  <c r="I11" i="15" s="1"/>
  <c r="J11" i="15"/>
  <c r="J12" i="15" s="1"/>
  <c r="J13" i="15" s="1"/>
  <c r="Q9" i="15"/>
  <c r="Q10" i="15" s="1"/>
  <c r="P10" i="15"/>
  <c r="P11" i="15" s="1"/>
  <c r="R10" i="15"/>
  <c r="R11" i="15" s="1"/>
  <c r="S13" i="15"/>
  <c r="O8" i="15"/>
  <c r="O9" i="15" s="1"/>
  <c r="B10" i="6"/>
  <c r="B11" i="43" s="1"/>
  <c r="N10" i="15"/>
  <c r="M13" i="15"/>
  <c r="B11" i="4"/>
  <c r="H13" i="15"/>
  <c r="H14" i="15" s="1"/>
  <c r="B51" i="6" l="1"/>
  <c r="B52" i="43" s="1"/>
  <c r="B50" i="44" s="1"/>
  <c r="B9" i="44"/>
  <c r="B9" i="46"/>
  <c r="B52" i="4"/>
  <c r="B52" i="33"/>
  <c r="B11" i="41"/>
  <c r="B51" i="41"/>
  <c r="B8" i="21"/>
  <c r="D37" i="26"/>
  <c r="D38" i="26" s="1"/>
  <c r="E18" i="1" s="1"/>
  <c r="F9" i="2" s="1"/>
  <c r="B12" i="33"/>
  <c r="L12" i="15"/>
  <c r="L13" i="15" s="1"/>
  <c r="J14" i="15"/>
  <c r="I12" i="15"/>
  <c r="I13" i="15" s="1"/>
  <c r="K14" i="15"/>
  <c r="P12" i="15"/>
  <c r="P13" i="15" s="1"/>
  <c r="S14" i="15"/>
  <c r="Q11" i="15"/>
  <c r="O10" i="15"/>
  <c r="R12" i="15"/>
  <c r="B11" i="6"/>
  <c r="B12" i="43" s="1"/>
  <c r="N11" i="15"/>
  <c r="M14" i="15"/>
  <c r="M15" i="15" s="1"/>
  <c r="B12" i="4"/>
  <c r="H15" i="15"/>
  <c r="H16" i="15" s="1"/>
  <c r="H17" i="15" s="1"/>
  <c r="B53" i="4"/>
  <c r="B53" i="33" l="1"/>
  <c r="B50" i="46"/>
  <c r="B49" i="21"/>
  <c r="B52" i="6"/>
  <c r="B53" i="43" s="1"/>
  <c r="B51" i="46" s="1"/>
  <c r="B10" i="46"/>
  <c r="B10" i="44"/>
  <c r="B52" i="41"/>
  <c r="B53" i="41"/>
  <c r="B12" i="41"/>
  <c r="B9" i="21"/>
  <c r="B13" i="33"/>
  <c r="B54" i="33"/>
  <c r="I14" i="15"/>
  <c r="L14" i="15"/>
  <c r="L15" i="15" s="1"/>
  <c r="K15" i="15"/>
  <c r="J15" i="15"/>
  <c r="P14" i="15"/>
  <c r="R13" i="15"/>
  <c r="R14" i="15" s="1"/>
  <c r="O11" i="15"/>
  <c r="Q12" i="15"/>
  <c r="Q13" i="15" s="1"/>
  <c r="S15" i="15"/>
  <c r="B53" i="6"/>
  <c r="B54" i="43" s="1"/>
  <c r="B12" i="6"/>
  <c r="B13" i="43" s="1"/>
  <c r="N12" i="15"/>
  <c r="M16" i="15"/>
  <c r="B13" i="4"/>
  <c r="H18" i="15"/>
  <c r="B54" i="4"/>
  <c r="B50" i="21" l="1"/>
  <c r="B51" i="44"/>
  <c r="B11" i="44"/>
  <c r="B11" i="46"/>
  <c r="B52" i="46"/>
  <c r="B52" i="44"/>
  <c r="B13" i="41"/>
  <c r="B54" i="41"/>
  <c r="B10" i="21"/>
  <c r="B51" i="21"/>
  <c r="B14" i="33"/>
  <c r="B55" i="33"/>
  <c r="J16" i="15"/>
  <c r="J17" i="15" s="1"/>
  <c r="L16" i="15"/>
  <c r="I15" i="15"/>
  <c r="K16" i="15"/>
  <c r="I16" i="15"/>
  <c r="Q14" i="15"/>
  <c r="Q15" i="15" s="1"/>
  <c r="P15" i="15"/>
  <c r="R15" i="15"/>
  <c r="S16" i="15"/>
  <c r="S17" i="15" s="1"/>
  <c r="O12" i="15"/>
  <c r="O13" i="15" s="1"/>
  <c r="B54" i="6"/>
  <c r="B55" i="43" s="1"/>
  <c r="B13" i="6"/>
  <c r="B14" i="43" s="1"/>
  <c r="N13" i="15"/>
  <c r="M17" i="15"/>
  <c r="B14" i="4"/>
  <c r="H19" i="15"/>
  <c r="H20" i="15" s="1"/>
  <c r="B55" i="4"/>
  <c r="B12" i="46" l="1"/>
  <c r="B12" i="44"/>
  <c r="B53" i="44"/>
  <c r="B53" i="46"/>
  <c r="B55" i="41"/>
  <c r="B14" i="41"/>
  <c r="B11" i="21"/>
  <c r="B52" i="21"/>
  <c r="B56" i="33"/>
  <c r="B15" i="33"/>
  <c r="J18" i="15"/>
  <c r="K17" i="15"/>
  <c r="I17" i="15"/>
  <c r="L17" i="15"/>
  <c r="L18" i="15" s="1"/>
  <c r="P16" i="15"/>
  <c r="P17" i="15" s="1"/>
  <c r="Q16" i="15"/>
  <c r="O14" i="15"/>
  <c r="O15" i="15" s="1"/>
  <c r="S18" i="15"/>
  <c r="R16" i="15"/>
  <c r="B55" i="6"/>
  <c r="B56" i="43" s="1"/>
  <c r="B14" i="6"/>
  <c r="B15" i="43" s="1"/>
  <c r="N14" i="15"/>
  <c r="M18" i="15"/>
  <c r="M19" i="15" s="1"/>
  <c r="B15" i="4"/>
  <c r="H21" i="15"/>
  <c r="B56" i="4"/>
  <c r="B54" i="44" l="1"/>
  <c r="B54" i="46"/>
  <c r="B13" i="44"/>
  <c r="B13" i="46"/>
  <c r="B15" i="41"/>
  <c r="B56" i="41"/>
  <c r="B12" i="21"/>
  <c r="B53" i="21"/>
  <c r="B57" i="33"/>
  <c r="B16" i="33"/>
  <c r="I18" i="15"/>
  <c r="J19" i="15"/>
  <c r="L19" i="15"/>
  <c r="L20" i="15" s="1"/>
  <c r="K18" i="15"/>
  <c r="H22" i="15"/>
  <c r="H23" i="15" s="1"/>
  <c r="O16" i="15"/>
  <c r="O17" i="15" s="1"/>
  <c r="Q17" i="15"/>
  <c r="P18" i="15"/>
  <c r="R17" i="15"/>
  <c r="S19" i="15"/>
  <c r="B56" i="6"/>
  <c r="B57" i="43" s="1"/>
  <c r="B15" i="6"/>
  <c r="B16" i="43" s="1"/>
  <c r="N15" i="15"/>
  <c r="M20" i="15"/>
  <c r="B16" i="4"/>
  <c r="B57" i="4"/>
  <c r="B55" i="46" l="1"/>
  <c r="B55" i="44"/>
  <c r="B14" i="44"/>
  <c r="B14" i="46"/>
  <c r="B57" i="41"/>
  <c r="B16" i="41"/>
  <c r="B54" i="21"/>
  <c r="B13" i="21"/>
  <c r="B17" i="33"/>
  <c r="B58" i="33"/>
  <c r="I19" i="15"/>
  <c r="I20" i="15" s="1"/>
  <c r="K19" i="15"/>
  <c r="L21" i="15"/>
  <c r="J20" i="15"/>
  <c r="J21" i="15" s="1"/>
  <c r="H24" i="15"/>
  <c r="H25" i="15" s="1"/>
  <c r="H26" i="15" s="1"/>
  <c r="P19" i="15"/>
  <c r="P20" i="15" s="1"/>
  <c r="P21" i="15" s="1"/>
  <c r="O18" i="15"/>
  <c r="R18" i="15"/>
  <c r="S20" i="15"/>
  <c r="Q18" i="15"/>
  <c r="Q19" i="15" s="1"/>
  <c r="B57" i="6"/>
  <c r="B58" i="43" s="1"/>
  <c r="B16" i="6"/>
  <c r="B17" i="43" s="1"/>
  <c r="N16" i="15"/>
  <c r="N17" i="15" s="1"/>
  <c r="M21" i="15"/>
  <c r="B17" i="4"/>
  <c r="B58" i="4"/>
  <c r="B56" i="46" l="1"/>
  <c r="B56" i="44"/>
  <c r="B15" i="44"/>
  <c r="B15" i="46"/>
  <c r="B58" i="41"/>
  <c r="B17" i="41"/>
  <c r="B55" i="21"/>
  <c r="B14" i="21"/>
  <c r="B59" i="33"/>
  <c r="B18" i="33"/>
  <c r="I21" i="15"/>
  <c r="I22" i="15" s="1"/>
  <c r="J22" i="15"/>
  <c r="J23" i="15" s="1"/>
  <c r="J24" i="15" s="1"/>
  <c r="K20" i="15"/>
  <c r="K21" i="15" s="1"/>
  <c r="L22" i="15"/>
  <c r="L23" i="15" s="1"/>
  <c r="S21" i="15"/>
  <c r="R19" i="15"/>
  <c r="P22" i="15"/>
  <c r="O19" i="15"/>
  <c r="O20" i="15" s="1"/>
  <c r="Q20" i="15"/>
  <c r="B58" i="6"/>
  <c r="B59" i="43" s="1"/>
  <c r="B17" i="6"/>
  <c r="B18" i="43" s="1"/>
  <c r="N18" i="15"/>
  <c r="M22" i="15"/>
  <c r="B18" i="4"/>
  <c r="H27" i="15"/>
  <c r="B59" i="4"/>
  <c r="B16" i="46" l="1"/>
  <c r="B16" i="44"/>
  <c r="B57" i="44"/>
  <c r="B57" i="46"/>
  <c r="B18" i="41"/>
  <c r="B59" i="41"/>
  <c r="B15" i="21"/>
  <c r="B56" i="21"/>
  <c r="B60" i="33"/>
  <c r="B19" i="33"/>
  <c r="I23" i="15"/>
  <c r="J25" i="15"/>
  <c r="L24" i="15"/>
  <c r="I24" i="15"/>
  <c r="M23" i="15"/>
  <c r="M24" i="15" s="1"/>
  <c r="M25" i="15" s="1"/>
  <c r="K22" i="15"/>
  <c r="S22" i="15"/>
  <c r="Q21" i="15"/>
  <c r="R20" i="15"/>
  <c r="R21" i="15" s="1"/>
  <c r="O21" i="15"/>
  <c r="P23" i="15"/>
  <c r="P24" i="15" s="1"/>
  <c r="B59" i="6"/>
  <c r="B60" i="43" s="1"/>
  <c r="B18" i="6"/>
  <c r="B19" i="43" s="1"/>
  <c r="N19" i="15"/>
  <c r="B19" i="4"/>
  <c r="H28" i="15"/>
  <c r="B60" i="4"/>
  <c r="B58" i="44" l="1"/>
  <c r="B58" i="46"/>
  <c r="B17" i="44"/>
  <c r="B17" i="46"/>
  <c r="B60" i="41"/>
  <c r="B19" i="41"/>
  <c r="B57" i="21"/>
  <c r="B16" i="21"/>
  <c r="B61" i="33"/>
  <c r="B20" i="33"/>
  <c r="L25" i="15"/>
  <c r="N20" i="15"/>
  <c r="K23" i="15"/>
  <c r="J26" i="15"/>
  <c r="I25" i="15"/>
  <c r="I26" i="15" s="1"/>
  <c r="H29" i="15"/>
  <c r="H30" i="15" s="1"/>
  <c r="R22" i="15"/>
  <c r="R23" i="15" s="1"/>
  <c r="O22" i="15"/>
  <c r="P25" i="15"/>
  <c r="S23" i="15"/>
  <c r="Q22" i="15"/>
  <c r="B60" i="6"/>
  <c r="B61" i="43" s="1"/>
  <c r="B19" i="6"/>
  <c r="B20" i="43" s="1"/>
  <c r="N21" i="15"/>
  <c r="M26" i="15"/>
  <c r="B20" i="4"/>
  <c r="B61" i="4"/>
  <c r="B59" i="44" l="1"/>
  <c r="B59" i="46"/>
  <c r="B18" i="44"/>
  <c r="B18" i="46"/>
  <c r="B61" i="41"/>
  <c r="B20" i="41"/>
  <c r="B17" i="21"/>
  <c r="B58" i="21"/>
  <c r="B21" i="33"/>
  <c r="B62" i="33"/>
  <c r="K24" i="15"/>
  <c r="K25" i="15" s="1"/>
  <c r="K26" i="15" s="1"/>
  <c r="M27" i="15"/>
  <c r="M28" i="15" s="1"/>
  <c r="L26" i="15"/>
  <c r="J27" i="15"/>
  <c r="J28" i="15" s="1"/>
  <c r="N22" i="15"/>
  <c r="I27" i="15"/>
  <c r="H31" i="15"/>
  <c r="H32" i="15" s="1"/>
  <c r="Q23" i="15"/>
  <c r="R24" i="15"/>
  <c r="R25" i="15" s="1"/>
  <c r="P26" i="15"/>
  <c r="O23" i="15"/>
  <c r="O24" i="15" s="1"/>
  <c r="S24" i="15"/>
  <c r="B61" i="6"/>
  <c r="B62" i="43" s="1"/>
  <c r="B20" i="6"/>
  <c r="B21" i="43" s="1"/>
  <c r="N23" i="15"/>
  <c r="B21" i="4"/>
  <c r="B62" i="4"/>
  <c r="B19" i="46" l="1"/>
  <c r="B19" i="44"/>
  <c r="B60" i="46"/>
  <c r="B60" i="44"/>
  <c r="B62" i="41"/>
  <c r="B21" i="41"/>
  <c r="B18" i="21"/>
  <c r="B59" i="21"/>
  <c r="B63" i="33"/>
  <c r="B22" i="33"/>
  <c r="J29" i="15"/>
  <c r="L27" i="15"/>
  <c r="L28" i="15" s="1"/>
  <c r="I28" i="15"/>
  <c r="I29" i="15" s="1"/>
  <c r="K27" i="15"/>
  <c r="H33" i="15"/>
  <c r="H34" i="15" s="1"/>
  <c r="O25" i="15"/>
  <c r="O26" i="15" s="1"/>
  <c r="O27" i="15" s="1"/>
  <c r="P27" i="15"/>
  <c r="Q24" i="15"/>
  <c r="S25" i="15"/>
  <c r="R26" i="15"/>
  <c r="B62" i="6"/>
  <c r="B63" i="43" s="1"/>
  <c r="B21" i="6"/>
  <c r="B22" i="43" s="1"/>
  <c r="M29" i="15"/>
  <c r="N24" i="15"/>
  <c r="B22" i="4"/>
  <c r="B63" i="4"/>
  <c r="B20" i="46" l="1"/>
  <c r="B20" i="44"/>
  <c r="B61" i="44"/>
  <c r="B61" i="46"/>
  <c r="B63" i="41"/>
  <c r="B22" i="41"/>
  <c r="B19" i="21"/>
  <c r="B60" i="21"/>
  <c r="B64" i="33"/>
  <c r="B23" i="33"/>
  <c r="J30" i="15"/>
  <c r="J31" i="15" s="1"/>
  <c r="L29" i="15"/>
  <c r="K28" i="15"/>
  <c r="I30" i="15"/>
  <c r="I31" i="15" s="1"/>
  <c r="M30" i="15"/>
  <c r="H35" i="15"/>
  <c r="H36" i="15" s="1"/>
  <c r="Q25" i="15"/>
  <c r="S26" i="15"/>
  <c r="S27" i="15" s="1"/>
  <c r="P28" i="15"/>
  <c r="R27" i="15"/>
  <c r="R28" i="15" s="1"/>
  <c r="O28" i="15"/>
  <c r="B63" i="6"/>
  <c r="B64" i="43" s="1"/>
  <c r="B22" i="6"/>
  <c r="B23" i="43" s="1"/>
  <c r="N25" i="15"/>
  <c r="N26" i="15" s="1"/>
  <c r="B23" i="4"/>
  <c r="B64" i="4"/>
  <c r="B62" i="44" l="1"/>
  <c r="B62" i="46"/>
  <c r="B21" i="44"/>
  <c r="B21" i="46"/>
  <c r="B64" i="41"/>
  <c r="B23" i="41"/>
  <c r="B61" i="21"/>
  <c r="B20" i="21"/>
  <c r="B65" i="33"/>
  <c r="B24" i="33"/>
  <c r="I32" i="15"/>
  <c r="I33" i="15" s="1"/>
  <c r="M31" i="15"/>
  <c r="K29" i="15"/>
  <c r="K30" i="15" s="1"/>
  <c r="J32" i="15"/>
  <c r="L30" i="15"/>
  <c r="L31" i="15" s="1"/>
  <c r="P29" i="15"/>
  <c r="R29" i="15"/>
  <c r="R30" i="15" s="1"/>
  <c r="S28" i="15"/>
  <c r="O29" i="15"/>
  <c r="O30" i="15" s="1"/>
  <c r="Q26" i="15"/>
  <c r="Q27" i="15" s="1"/>
  <c r="B64" i="6"/>
  <c r="B65" i="43" s="1"/>
  <c r="B23" i="6"/>
  <c r="B24" i="43" s="1"/>
  <c r="N27" i="15"/>
  <c r="B24" i="4"/>
  <c r="H37" i="15"/>
  <c r="B65" i="4"/>
  <c r="B63" i="46" l="1"/>
  <c r="B63" i="44"/>
  <c r="B22" i="44"/>
  <c r="B22" i="46"/>
  <c r="B24" i="41"/>
  <c r="B65" i="41"/>
  <c r="B62" i="21"/>
  <c r="B21" i="21"/>
  <c r="B25" i="33"/>
  <c r="B66" i="33"/>
  <c r="M32" i="15"/>
  <c r="J33" i="15"/>
  <c r="L32" i="15"/>
  <c r="I34" i="15"/>
  <c r="K31" i="15"/>
  <c r="O31" i="15"/>
  <c r="O32" i="15" s="1"/>
  <c r="R31" i="15"/>
  <c r="S29" i="15"/>
  <c r="Q28" i="15"/>
  <c r="Q29" i="15" s="1"/>
  <c r="P30" i="15"/>
  <c r="P31" i="15" s="1"/>
  <c r="B65" i="6"/>
  <c r="B66" i="43" s="1"/>
  <c r="B24" i="6"/>
  <c r="B25" i="43" s="1"/>
  <c r="N28" i="15"/>
  <c r="B25" i="4"/>
  <c r="H38" i="15"/>
  <c r="B66" i="4"/>
  <c r="B64" i="46" l="1"/>
  <c r="B64" i="44"/>
  <c r="B23" i="44"/>
  <c r="B23" i="46"/>
  <c r="B25" i="41"/>
  <c r="B66" i="41"/>
  <c r="B22" i="21"/>
  <c r="B63" i="21"/>
  <c r="B26" i="33"/>
  <c r="B67" i="33"/>
  <c r="K32" i="15"/>
  <c r="K33" i="15" s="1"/>
  <c r="L33" i="15"/>
  <c r="J34" i="15"/>
  <c r="M33" i="15"/>
  <c r="I35" i="15"/>
  <c r="H39" i="15"/>
  <c r="S30" i="15"/>
  <c r="S31" i="15" s="1"/>
  <c r="Q30" i="15"/>
  <c r="Q31" i="15" s="1"/>
  <c r="P32" i="15"/>
  <c r="O33" i="15"/>
  <c r="O34" i="15" s="1"/>
  <c r="R32" i="15"/>
  <c r="B66" i="6"/>
  <c r="B67" i="43" s="1"/>
  <c r="B25" i="6"/>
  <c r="B26" i="43" s="1"/>
  <c r="N29" i="15"/>
  <c r="N30" i="15" s="1"/>
  <c r="B26" i="4"/>
  <c r="B67" i="4"/>
  <c r="B24" i="46" l="1"/>
  <c r="B24" i="44"/>
  <c r="B65" i="44"/>
  <c r="B65" i="46"/>
  <c r="B67" i="41"/>
  <c r="B26" i="41"/>
  <c r="B64" i="21"/>
  <c r="B23" i="21"/>
  <c r="B27" i="33"/>
  <c r="B68" i="33"/>
  <c r="K34" i="15"/>
  <c r="K35" i="15" s="1"/>
  <c r="H40" i="15"/>
  <c r="M34" i="15"/>
  <c r="L34" i="15"/>
  <c r="L35" i="15" s="1"/>
  <c r="J35" i="15"/>
  <c r="I36" i="15"/>
  <c r="H41" i="15"/>
  <c r="Q32" i="15"/>
  <c r="Q33" i="15" s="1"/>
  <c r="R33" i="15"/>
  <c r="R34" i="15" s="1"/>
  <c r="S32" i="15"/>
  <c r="O35" i="15"/>
  <c r="P33" i="15"/>
  <c r="B67" i="6"/>
  <c r="B68" i="43" s="1"/>
  <c r="B26" i="6"/>
  <c r="B27" i="43" s="1"/>
  <c r="N31" i="15"/>
  <c r="B27" i="4"/>
  <c r="B68" i="4"/>
  <c r="B25" i="44" l="1"/>
  <c r="B25" i="46"/>
  <c r="B66" i="44"/>
  <c r="B66" i="46"/>
  <c r="B68" i="41"/>
  <c r="B27" i="41"/>
  <c r="B65" i="21"/>
  <c r="B24" i="21"/>
  <c r="B28" i="33"/>
  <c r="B69" i="33"/>
  <c r="K36" i="15"/>
  <c r="K37" i="15" s="1"/>
  <c r="K38" i="15" s="1"/>
  <c r="L36" i="15"/>
  <c r="L37" i="15" s="1"/>
  <c r="J36" i="15"/>
  <c r="I37" i="15"/>
  <c r="M35" i="15"/>
  <c r="R35" i="15"/>
  <c r="R36" i="15" s="1"/>
  <c r="H42" i="15"/>
  <c r="Q34" i="15"/>
  <c r="Q35" i="15" s="1"/>
  <c r="P34" i="15"/>
  <c r="O36" i="15"/>
  <c r="S33" i="15"/>
  <c r="B68" i="6"/>
  <c r="B69" i="43" s="1"/>
  <c r="B27" i="6"/>
  <c r="B28" i="43" s="1"/>
  <c r="N32" i="15"/>
  <c r="B28" i="4"/>
  <c r="B69" i="4"/>
  <c r="B26" i="44" l="1"/>
  <c r="B26" i="46"/>
  <c r="B67" i="44"/>
  <c r="B67" i="46"/>
  <c r="B69" i="41"/>
  <c r="B28" i="41"/>
  <c r="B66" i="21"/>
  <c r="B25" i="21"/>
  <c r="K39" i="15"/>
  <c r="K40" i="15" s="1"/>
  <c r="B70" i="33"/>
  <c r="B29" i="33"/>
  <c r="L38" i="15"/>
  <c r="L39" i="15" s="1"/>
  <c r="J37" i="15"/>
  <c r="J38" i="15" s="1"/>
  <c r="M36" i="15"/>
  <c r="M37" i="15" s="1"/>
  <c r="I38" i="15"/>
  <c r="H43" i="15"/>
  <c r="Q36" i="15"/>
  <c r="O37" i="15"/>
  <c r="R37" i="15"/>
  <c r="R38" i="15" s="1"/>
  <c r="P35" i="15"/>
  <c r="S34" i="15"/>
  <c r="B69" i="6"/>
  <c r="B70" i="43" s="1"/>
  <c r="B28" i="6"/>
  <c r="B29" i="43" s="1"/>
  <c r="N33" i="15"/>
  <c r="B29" i="4"/>
  <c r="B70" i="4"/>
  <c r="B27" i="44" l="1"/>
  <c r="B27" i="46"/>
  <c r="B68" i="46"/>
  <c r="B68" i="44"/>
  <c r="B70" i="41"/>
  <c r="B29" i="41"/>
  <c r="B67" i="21"/>
  <c r="B26" i="21"/>
  <c r="K41" i="15"/>
  <c r="K42" i="15" s="1"/>
  <c r="B30" i="33"/>
  <c r="B71" i="33"/>
  <c r="H44" i="15"/>
  <c r="M38" i="15"/>
  <c r="M39" i="15" s="1"/>
  <c r="I39" i="15"/>
  <c r="L40" i="15"/>
  <c r="J39" i="15"/>
  <c r="R39" i="15"/>
  <c r="R40" i="15" s="1"/>
  <c r="Q37" i="15"/>
  <c r="S35" i="15"/>
  <c r="P36" i="15"/>
  <c r="O38" i="15"/>
  <c r="O39" i="15" s="1"/>
  <c r="B70" i="6"/>
  <c r="B71" i="43" s="1"/>
  <c r="B29" i="6"/>
  <c r="B30" i="43" s="1"/>
  <c r="N34" i="15"/>
  <c r="B30" i="4"/>
  <c r="B71" i="4"/>
  <c r="B69" i="44" l="1"/>
  <c r="B69" i="46"/>
  <c r="B28" i="46"/>
  <c r="B28" i="44"/>
  <c r="B71" i="41"/>
  <c r="B30" i="41"/>
  <c r="B68" i="21"/>
  <c r="B27" i="21"/>
  <c r="B72" i="33"/>
  <c r="B31" i="33"/>
  <c r="H45" i="15"/>
  <c r="I40" i="15"/>
  <c r="I41" i="15" s="1"/>
  <c r="K43" i="15"/>
  <c r="J40" i="15"/>
  <c r="M40" i="15"/>
  <c r="M41" i="15" s="1"/>
  <c r="N35" i="15"/>
  <c r="L41" i="15"/>
  <c r="Q38" i="15"/>
  <c r="Q39" i="15" s="1"/>
  <c r="Q40" i="15" s="1"/>
  <c r="O40" i="15"/>
  <c r="O41" i="15" s="1"/>
  <c r="R41" i="15"/>
  <c r="R42" i="15" s="1"/>
  <c r="S36" i="15"/>
  <c r="P37" i="15"/>
  <c r="B71" i="6"/>
  <c r="B72" i="43" s="1"/>
  <c r="B30" i="6"/>
  <c r="B31" i="43" s="1"/>
  <c r="B31" i="4"/>
  <c r="B72" i="4"/>
  <c r="B29" i="44" l="1"/>
  <c r="B29" i="46"/>
  <c r="B70" i="44"/>
  <c r="B70" i="46"/>
  <c r="B72" i="41"/>
  <c r="B31" i="41"/>
  <c r="B28" i="21"/>
  <c r="B69" i="21"/>
  <c r="B32" i="33"/>
  <c r="B73" i="33"/>
  <c r="H46" i="15"/>
  <c r="N36" i="15"/>
  <c r="K44" i="15"/>
  <c r="K45" i="15" s="1"/>
  <c r="L42" i="15"/>
  <c r="J41" i="15"/>
  <c r="J42" i="15" s="1"/>
  <c r="J43" i="15" s="1"/>
  <c r="I42" i="15"/>
  <c r="M42" i="15"/>
  <c r="Q41" i="15"/>
  <c r="Q42" i="15" s="1"/>
  <c r="O42" i="15"/>
  <c r="O43" i="15" s="1"/>
  <c r="R43" i="15"/>
  <c r="R44" i="15" s="1"/>
  <c r="S37" i="15"/>
  <c r="P38" i="15"/>
  <c r="B72" i="6"/>
  <c r="B73" i="43" s="1"/>
  <c r="B31" i="6"/>
  <c r="B32" i="43" s="1"/>
  <c r="B32" i="4"/>
  <c r="B73" i="4"/>
  <c r="B30" i="44" l="1"/>
  <c r="B30" i="46"/>
  <c r="B71" i="46"/>
  <c r="B71" i="44"/>
  <c r="B73" i="41"/>
  <c r="B32" i="41"/>
  <c r="B29" i="21"/>
  <c r="B70" i="21"/>
  <c r="B74" i="33"/>
  <c r="B33" i="33"/>
  <c r="H47" i="15"/>
  <c r="K46" i="15"/>
  <c r="K47" i="15" s="1"/>
  <c r="N37" i="15"/>
  <c r="M43" i="15"/>
  <c r="M44" i="15" s="1"/>
  <c r="J44" i="15"/>
  <c r="J45" i="15" s="1"/>
  <c r="L43" i="15"/>
  <c r="L44" i="15" s="1"/>
  <c r="I43" i="15"/>
  <c r="Q43" i="15"/>
  <c r="P39" i="15"/>
  <c r="P40" i="15" s="1"/>
  <c r="S38" i="15"/>
  <c r="R45" i="15"/>
  <c r="O44" i="15"/>
  <c r="O45" i="15" s="1"/>
  <c r="B73" i="6"/>
  <c r="B74" i="43" s="1"/>
  <c r="B32" i="6"/>
  <c r="B33" i="43" s="1"/>
  <c r="B33" i="4"/>
  <c r="B74" i="4"/>
  <c r="B72" i="46" l="1"/>
  <c r="B72" i="44"/>
  <c r="B31" i="46"/>
  <c r="B31" i="44"/>
  <c r="B74" i="41"/>
  <c r="B33" i="41"/>
  <c r="B71" i="21"/>
  <c r="B30" i="21"/>
  <c r="B75" i="33"/>
  <c r="B34" i="33"/>
  <c r="H48" i="15"/>
  <c r="M45" i="15"/>
  <c r="M46" i="15" s="1"/>
  <c r="K48" i="15"/>
  <c r="K49" i="15" s="1"/>
  <c r="L45" i="15"/>
  <c r="L46" i="15" s="1"/>
  <c r="I44" i="15"/>
  <c r="I45" i="15" s="1"/>
  <c r="N38" i="15"/>
  <c r="J46" i="15"/>
  <c r="Q44" i="15"/>
  <c r="Q45" i="15" s="1"/>
  <c r="Q46" i="15" s="1"/>
  <c r="O46" i="15"/>
  <c r="S39" i="15"/>
  <c r="S40" i="15" s="1"/>
  <c r="R46" i="15"/>
  <c r="P41" i="15"/>
  <c r="P42" i="15" s="1"/>
  <c r="B74" i="6"/>
  <c r="B75" i="43" s="1"/>
  <c r="B33" i="6"/>
  <c r="B34" i="43" s="1"/>
  <c r="B34" i="4"/>
  <c r="B75" i="4"/>
  <c r="B73" i="44" l="1"/>
  <c r="B73" i="46"/>
  <c r="B32" i="46"/>
  <c r="B32" i="44"/>
  <c r="B75" i="41"/>
  <c r="B34" i="41"/>
  <c r="B72" i="21"/>
  <c r="B31" i="21"/>
  <c r="B35" i="33"/>
  <c r="B76" i="33"/>
  <c r="H49" i="15"/>
  <c r="L47" i="15"/>
  <c r="L48" i="15" s="1"/>
  <c r="N39" i="15"/>
  <c r="N40" i="15" s="1"/>
  <c r="M47" i="15"/>
  <c r="M48" i="15" s="1"/>
  <c r="M49" i="15" s="1"/>
  <c r="I46" i="15"/>
  <c r="I47" i="15" s="1"/>
  <c r="K50" i="15"/>
  <c r="J47" i="15"/>
  <c r="Q47" i="15"/>
  <c r="Q48" i="15" s="1"/>
  <c r="R47" i="15"/>
  <c r="R48" i="15" s="1"/>
  <c r="S41" i="15"/>
  <c r="O47" i="15"/>
  <c r="O48" i="15" s="1"/>
  <c r="P43" i="15"/>
  <c r="B75" i="6"/>
  <c r="B76" i="43" s="1"/>
  <c r="B34" i="6"/>
  <c r="B35" i="43" s="1"/>
  <c r="B35" i="4"/>
  <c r="B76" i="4"/>
  <c r="B33" i="44" l="1"/>
  <c r="B33" i="46"/>
  <c r="B74" i="44"/>
  <c r="B74" i="46"/>
  <c r="B76" i="41"/>
  <c r="B35" i="41"/>
  <c r="B73" i="21"/>
  <c r="B32" i="21"/>
  <c r="B77" i="33"/>
  <c r="B36" i="33"/>
  <c r="N41" i="15"/>
  <c r="K51" i="15"/>
  <c r="H50" i="15"/>
  <c r="M50" i="15"/>
  <c r="M51" i="15" s="1"/>
  <c r="J48" i="15"/>
  <c r="J49" i="15" s="1"/>
  <c r="I48" i="15"/>
  <c r="I49" i="15" s="1"/>
  <c r="N42" i="15"/>
  <c r="L49" i="15"/>
  <c r="Q49" i="15"/>
  <c r="O49" i="15"/>
  <c r="O50" i="15" s="1"/>
  <c r="R49" i="15"/>
  <c r="R50" i="15" s="1"/>
  <c r="S42" i="15"/>
  <c r="S43" i="15" s="1"/>
  <c r="P44" i="15"/>
  <c r="B76" i="6"/>
  <c r="B77" i="43" s="1"/>
  <c r="B35" i="6"/>
  <c r="B36" i="43" s="1"/>
  <c r="B36" i="4"/>
  <c r="B77" i="4"/>
  <c r="B34" i="46" l="1"/>
  <c r="B34" i="44"/>
  <c r="B75" i="46"/>
  <c r="B75" i="44"/>
  <c r="B77" i="41"/>
  <c r="B36" i="41"/>
  <c r="B33" i="21"/>
  <c r="B74" i="21"/>
  <c r="B78" i="33"/>
  <c r="B37" i="33"/>
  <c r="K52" i="15"/>
  <c r="K53" i="15" s="1"/>
  <c r="H51" i="15"/>
  <c r="H52" i="15" s="1"/>
  <c r="L50" i="15"/>
  <c r="J50" i="15"/>
  <c r="J51" i="15" s="1"/>
  <c r="M52" i="15"/>
  <c r="M53" i="15" s="1"/>
  <c r="I50" i="15"/>
  <c r="I51" i="15" s="1"/>
  <c r="I52" i="15" s="1"/>
  <c r="N43" i="15"/>
  <c r="N44" i="15" s="1"/>
  <c r="Q50" i="15"/>
  <c r="S44" i="15"/>
  <c r="S45" i="15" s="1"/>
  <c r="S46" i="15" s="1"/>
  <c r="P45" i="15"/>
  <c r="O51" i="15"/>
  <c r="O52" i="15" s="1"/>
  <c r="R51" i="15"/>
  <c r="R52" i="15" s="1"/>
  <c r="B77" i="6"/>
  <c r="B78" i="43" s="1"/>
  <c r="B36" i="6"/>
  <c r="B37" i="43" s="1"/>
  <c r="B37" i="4"/>
  <c r="B78" i="4"/>
  <c r="B76" i="46" l="1"/>
  <c r="B76" i="44"/>
  <c r="B35" i="44"/>
  <c r="B35" i="46"/>
  <c r="B78" i="41"/>
  <c r="B37" i="41"/>
  <c r="B34" i="21"/>
  <c r="B75" i="21"/>
  <c r="B38" i="33"/>
  <c r="B79" i="33"/>
  <c r="K54" i="15"/>
  <c r="H53" i="15"/>
  <c r="I53" i="15"/>
  <c r="L51" i="15"/>
  <c r="L52" i="15" s="1"/>
  <c r="N45" i="15"/>
  <c r="M54" i="15"/>
  <c r="M55" i="15" s="1"/>
  <c r="J52" i="15"/>
  <c r="J53" i="15" s="1"/>
  <c r="Q51" i="15"/>
  <c r="O53" i="15"/>
  <c r="S47" i="15"/>
  <c r="R53" i="15"/>
  <c r="P46" i="15"/>
  <c r="B78" i="6"/>
  <c r="B79" i="43" s="1"/>
  <c r="B37" i="6"/>
  <c r="B38" i="43" s="1"/>
  <c r="B38" i="4"/>
  <c r="B79" i="4"/>
  <c r="B36" i="46" l="1"/>
  <c r="B36" i="44"/>
  <c r="B77" i="44"/>
  <c r="B77" i="46"/>
  <c r="B79" i="41"/>
  <c r="B38" i="41"/>
  <c r="B35" i="21"/>
  <c r="B76" i="21"/>
  <c r="B39" i="33"/>
  <c r="B80" i="33"/>
  <c r="H54" i="15"/>
  <c r="K55" i="15"/>
  <c r="L53" i="15"/>
  <c r="M56" i="15"/>
  <c r="I54" i="15"/>
  <c r="N46" i="15"/>
  <c r="J54" i="15"/>
  <c r="Q52" i="15"/>
  <c r="S48" i="15"/>
  <c r="O54" i="15"/>
  <c r="P47" i="15"/>
  <c r="R54" i="15"/>
  <c r="R55" i="15" s="1"/>
  <c r="B79" i="6"/>
  <c r="B80" i="43" s="1"/>
  <c r="B38" i="6"/>
  <c r="B39" i="43" s="1"/>
  <c r="B39" i="4"/>
  <c r="B80" i="4"/>
  <c r="B37" i="44" l="1"/>
  <c r="B37" i="46"/>
  <c r="B78" i="46"/>
  <c r="B78" i="44"/>
  <c r="B80" i="41"/>
  <c r="B39" i="41"/>
  <c r="B77" i="21"/>
  <c r="B36" i="21"/>
  <c r="B40" i="33"/>
  <c r="B81" i="33"/>
  <c r="L54" i="15"/>
  <c r="L55" i="15" s="1"/>
  <c r="L56" i="15" s="1"/>
  <c r="J55" i="15"/>
  <c r="J56" i="15" s="1"/>
  <c r="K56" i="15"/>
  <c r="K57" i="15" s="1"/>
  <c r="H55" i="15"/>
  <c r="N47" i="15"/>
  <c r="N48" i="15" s="1"/>
  <c r="M57" i="15"/>
  <c r="M58" i="15" s="1"/>
  <c r="I55" i="15"/>
  <c r="Q53" i="15"/>
  <c r="Q54" i="15" s="1"/>
  <c r="O55" i="15"/>
  <c r="O56" i="15" s="1"/>
  <c r="S49" i="15"/>
  <c r="S50" i="15" s="1"/>
  <c r="R56" i="15"/>
  <c r="R57" i="15" s="1"/>
  <c r="P48" i="15"/>
  <c r="B80" i="6"/>
  <c r="B81" i="43" s="1"/>
  <c r="B39" i="6"/>
  <c r="B40" i="43" s="1"/>
  <c r="B40" i="4"/>
  <c r="B81" i="4"/>
  <c r="B79" i="44" l="1"/>
  <c r="B79" i="46"/>
  <c r="B38" i="44"/>
  <c r="B38" i="46"/>
  <c r="B81" i="41"/>
  <c r="B40" i="41"/>
  <c r="B37" i="21"/>
  <c r="B78" i="21"/>
  <c r="B82" i="33"/>
  <c r="B41" i="33"/>
  <c r="J57" i="15"/>
  <c r="K58" i="15"/>
  <c r="H56" i="15"/>
  <c r="H57" i="15" s="1"/>
  <c r="M59" i="15"/>
  <c r="L57" i="15"/>
  <c r="I56" i="15"/>
  <c r="I57" i="15" s="1"/>
  <c r="N49" i="15"/>
  <c r="Q55" i="15"/>
  <c r="Q56" i="15" s="1"/>
  <c r="R58" i="15"/>
  <c r="S51" i="15"/>
  <c r="S52" i="15" s="1"/>
  <c r="S53" i="15" s="1"/>
  <c r="O57" i="15"/>
  <c r="P49" i="15"/>
  <c r="P50" i="15" s="1"/>
  <c r="B81" i="6"/>
  <c r="B82" i="43" s="1"/>
  <c r="B40" i="6"/>
  <c r="B41" i="43" s="1"/>
  <c r="B41" i="4"/>
  <c r="B82" i="4"/>
  <c r="B39" i="44" l="1"/>
  <c r="B39" i="46"/>
  <c r="B80" i="46"/>
  <c r="B80" i="44"/>
  <c r="B82" i="41"/>
  <c r="B41" i="41"/>
  <c r="B38" i="21"/>
  <c r="B79" i="21"/>
  <c r="B83" i="33"/>
  <c r="B42" i="33"/>
  <c r="H58" i="15"/>
  <c r="H59" i="15" s="1"/>
  <c r="J58" i="15"/>
  <c r="J59" i="15" s="1"/>
  <c r="K59" i="15"/>
  <c r="I58" i="15"/>
  <c r="L58" i="15"/>
  <c r="L59" i="15" s="1"/>
  <c r="M60" i="15"/>
  <c r="N50" i="15"/>
  <c r="Q57" i="15"/>
  <c r="Q58" i="15" s="1"/>
  <c r="Q59" i="15" s="1"/>
  <c r="O58" i="15"/>
  <c r="O59" i="15" s="1"/>
  <c r="P51" i="15"/>
  <c r="S54" i="15"/>
  <c r="S55" i="15" s="1"/>
  <c r="R59" i="15"/>
  <c r="B82" i="6"/>
  <c r="B83" i="43" s="1"/>
  <c r="B41" i="6"/>
  <c r="B42" i="43" s="1"/>
  <c r="B42" i="4"/>
  <c r="B83" i="4"/>
  <c r="B81" i="44" l="1"/>
  <c r="B81" i="46"/>
  <c r="B40" i="46"/>
  <c r="B40" i="44"/>
  <c r="B83" i="41"/>
  <c r="B42" i="41"/>
  <c r="B39" i="21"/>
  <c r="B80" i="21"/>
  <c r="B43" i="33"/>
  <c r="B84" i="33"/>
  <c r="H60" i="15"/>
  <c r="J60" i="15"/>
  <c r="K60" i="15"/>
  <c r="K61" i="15" s="1"/>
  <c r="I59" i="15"/>
  <c r="N51" i="15"/>
  <c r="N52" i="15" s="1"/>
  <c r="M61" i="15"/>
  <c r="M62" i="15" s="1"/>
  <c r="L60" i="15"/>
  <c r="L61" i="15" s="1"/>
  <c r="Q60" i="15"/>
  <c r="Q61" i="15" s="1"/>
  <c r="O60" i="15"/>
  <c r="O61" i="15" s="1"/>
  <c r="S56" i="15"/>
  <c r="S57" i="15" s="1"/>
  <c r="P52" i="15"/>
  <c r="R60" i="15"/>
  <c r="R61" i="15" s="1"/>
  <c r="B83" i="6"/>
  <c r="B84" i="43" s="1"/>
  <c r="B42" i="6"/>
  <c r="B43" i="43" s="1"/>
  <c r="B43" i="4"/>
  <c r="B84" i="4"/>
  <c r="B41" i="44" l="1"/>
  <c r="B41" i="46"/>
  <c r="B82" i="44"/>
  <c r="B82" i="46"/>
  <c r="B84" i="41"/>
  <c r="B43" i="41"/>
  <c r="B40" i="21"/>
  <c r="B81" i="21"/>
  <c r="B85" i="33"/>
  <c r="B44" i="33"/>
  <c r="J61" i="15"/>
  <c r="J62" i="15" s="1"/>
  <c r="K62" i="15"/>
  <c r="H61" i="15"/>
  <c r="H62" i="15" s="1"/>
  <c r="L62" i="15"/>
  <c r="N53" i="15"/>
  <c r="I60" i="15"/>
  <c r="I61" i="15" s="1"/>
  <c r="M63" i="15"/>
  <c r="Q62" i="15"/>
  <c r="S58" i="15"/>
  <c r="S59" i="15" s="1"/>
  <c r="S60" i="15" s="1"/>
  <c r="P53" i="15"/>
  <c r="P54" i="15" s="1"/>
  <c r="R62" i="15"/>
  <c r="O62" i="15"/>
  <c r="B84" i="6"/>
  <c r="B85" i="43" s="1"/>
  <c r="B43" i="6"/>
  <c r="B44" i="43" s="1"/>
  <c r="B44" i="4"/>
  <c r="B42" i="44" l="1"/>
  <c r="B42" i="46"/>
  <c r="B83" i="44"/>
  <c r="B83" i="46"/>
  <c r="B44" i="41"/>
  <c r="B41" i="21"/>
  <c r="B82" i="21"/>
  <c r="B45" i="33"/>
  <c r="K63" i="15"/>
  <c r="K64" i="15" s="1"/>
  <c r="K65" i="15" s="1"/>
  <c r="H63" i="15"/>
  <c r="J63" i="15"/>
  <c r="M64" i="15"/>
  <c r="M65" i="15" s="1"/>
  <c r="I62" i="15"/>
  <c r="I63" i="15" s="1"/>
  <c r="L63" i="15"/>
  <c r="L64" i="15" s="1"/>
  <c r="N54" i="15"/>
  <c r="N55" i="15" s="1"/>
  <c r="Q63" i="15"/>
  <c r="Q64" i="15" s="1"/>
  <c r="S61" i="15"/>
  <c r="S62" i="15" s="1"/>
  <c r="S63" i="15" s="1"/>
  <c r="P55" i="15"/>
  <c r="O63" i="15"/>
  <c r="O64" i="15" s="1"/>
  <c r="R63" i="15"/>
  <c r="B44" i="6"/>
  <c r="B45" i="43" s="1"/>
  <c r="B43" i="46" l="1"/>
  <c r="B43" i="44"/>
  <c r="B42" i="21"/>
  <c r="J64" i="15"/>
  <c r="J65" i="15" s="1"/>
  <c r="H64" i="15"/>
  <c r="H65" i="15" s="1"/>
  <c r="K66" i="15"/>
  <c r="I64" i="15"/>
  <c r="I65" i="15" s="1"/>
  <c r="N56" i="15"/>
  <c r="N57" i="15" s="1"/>
  <c r="M66" i="15"/>
  <c r="M67" i="15" s="1"/>
  <c r="L65" i="15"/>
  <c r="L66" i="15" s="1"/>
  <c r="Q65" i="15"/>
  <c r="Q66" i="15" s="1"/>
  <c r="O65" i="15"/>
  <c r="O66" i="15" s="1"/>
  <c r="O67" i="15" s="1"/>
  <c r="S64" i="15"/>
  <c r="R64" i="15"/>
  <c r="P56" i="15"/>
  <c r="Q67" i="15" l="1"/>
  <c r="J66" i="15"/>
  <c r="J67" i="15" s="1"/>
  <c r="J68" i="15" s="1"/>
  <c r="K67" i="15"/>
  <c r="K68" i="15" s="1"/>
  <c r="H66" i="15"/>
  <c r="L67" i="15"/>
  <c r="L68" i="15" s="1"/>
  <c r="M68" i="15"/>
  <c r="N58" i="15"/>
  <c r="I66" i="15"/>
  <c r="I67" i="15" s="1"/>
  <c r="Q68" i="15"/>
  <c r="P57" i="15"/>
  <c r="O68" i="15"/>
  <c r="S65" i="15"/>
  <c r="R65" i="15"/>
  <c r="H67" i="15" l="1"/>
  <c r="H68" i="15" s="1"/>
  <c r="K69" i="15"/>
  <c r="K70" i="15" s="1"/>
  <c r="L69" i="15"/>
  <c r="J69" i="15"/>
  <c r="M69" i="15"/>
  <c r="I68" i="15"/>
  <c r="I69" i="15" s="1"/>
  <c r="N59" i="15"/>
  <c r="R66" i="15"/>
  <c r="O69" i="15"/>
  <c r="O70" i="15" s="1"/>
  <c r="S66" i="15"/>
  <c r="Q69" i="15"/>
  <c r="P58" i="15"/>
  <c r="K71" i="15" l="1"/>
  <c r="K72" i="15" s="1"/>
  <c r="K73" i="15" s="1"/>
  <c r="H69" i="15"/>
  <c r="N60" i="15"/>
  <c r="N61" i="15" s="1"/>
  <c r="I70" i="15"/>
  <c r="I71" i="15" s="1"/>
  <c r="M70" i="15"/>
  <c r="L70" i="15"/>
  <c r="J70" i="15"/>
  <c r="Q70" i="15"/>
  <c r="S67" i="15"/>
  <c r="R67" i="15"/>
  <c r="O71" i="15"/>
  <c r="O72" i="15" s="1"/>
  <c r="P59" i="15"/>
  <c r="P60" i="15" s="1"/>
  <c r="K74" i="15" l="1"/>
  <c r="K75" i="15" s="1"/>
  <c r="H70" i="15"/>
  <c r="I72" i="15"/>
  <c r="J71" i="15"/>
  <c r="L71" i="15"/>
  <c r="M71" i="15"/>
  <c r="N62" i="15"/>
  <c r="O73" i="15"/>
  <c r="O74" i="15" s="1"/>
  <c r="O75" i="15" s="1"/>
  <c r="P61" i="15"/>
  <c r="R68" i="15"/>
  <c r="S68" i="15"/>
  <c r="Q71" i="15"/>
  <c r="K76" i="15" l="1"/>
  <c r="K77" i="15" s="1"/>
  <c r="H71" i="15"/>
  <c r="N63" i="15"/>
  <c r="N64" i="15" s="1"/>
  <c r="J72" i="15"/>
  <c r="I73" i="15"/>
  <c r="L72" i="15"/>
  <c r="M72" i="15"/>
  <c r="Q72" i="15"/>
  <c r="S69" i="15"/>
  <c r="R69" i="15"/>
  <c r="O76" i="15"/>
  <c r="P62" i="15"/>
  <c r="K78" i="15" l="1"/>
  <c r="H72" i="15"/>
  <c r="H73" i="15" s="1"/>
  <c r="M73" i="15"/>
  <c r="L73" i="15"/>
  <c r="J73" i="15"/>
  <c r="N65" i="15"/>
  <c r="I74" i="15"/>
  <c r="R70" i="15"/>
  <c r="Q73" i="15"/>
  <c r="P63" i="15"/>
  <c r="S70" i="15"/>
  <c r="O77" i="15"/>
  <c r="K79" i="15" l="1"/>
  <c r="K80" i="15" s="1"/>
  <c r="K81" i="15" s="1"/>
  <c r="H74" i="15"/>
  <c r="H75" i="15" s="1"/>
  <c r="L74" i="15"/>
  <c r="M74" i="15"/>
  <c r="I75" i="15"/>
  <c r="J74" i="15"/>
  <c r="N66" i="15"/>
  <c r="S71" i="15"/>
  <c r="Q74" i="15"/>
  <c r="P64" i="15"/>
  <c r="P65" i="15" s="1"/>
  <c r="R71" i="15"/>
  <c r="O78" i="15"/>
  <c r="H76" i="15" l="1"/>
  <c r="J75" i="15"/>
  <c r="L75" i="15"/>
  <c r="K82" i="15"/>
  <c r="N67" i="15"/>
  <c r="I76" i="15"/>
  <c r="M75" i="15"/>
  <c r="P66" i="15"/>
  <c r="P67" i="15" s="1"/>
  <c r="O79" i="15"/>
  <c r="R72" i="15"/>
  <c r="Q75" i="15"/>
  <c r="S72" i="15"/>
  <c r="H77" i="15" l="1"/>
  <c r="H78" i="15" s="1"/>
  <c r="K83" i="15"/>
  <c r="L76" i="15"/>
  <c r="M76" i="15"/>
  <c r="N68" i="15"/>
  <c r="I77" i="15"/>
  <c r="J76" i="15"/>
  <c r="S73" i="15"/>
  <c r="Q76" i="15"/>
  <c r="R73" i="15"/>
  <c r="P68" i="15"/>
  <c r="O80" i="15"/>
  <c r="H79" i="15" l="1"/>
  <c r="H80" i="15" s="1"/>
  <c r="H81" i="15" s="1"/>
  <c r="J77" i="15"/>
  <c r="N69" i="15"/>
  <c r="K84" i="15"/>
  <c r="M77" i="15"/>
  <c r="L77" i="15"/>
  <c r="I78" i="15"/>
  <c r="O81" i="15"/>
  <c r="R74" i="15"/>
  <c r="S74" i="15"/>
  <c r="P69" i="15"/>
  <c r="Q77" i="15"/>
  <c r="H82" i="15" l="1"/>
  <c r="H83" i="15" s="1"/>
  <c r="I79" i="15"/>
  <c r="L78" i="15"/>
  <c r="N70" i="15"/>
  <c r="M78" i="15"/>
  <c r="K85" i="15"/>
  <c r="J78" i="15"/>
  <c r="S75" i="15"/>
  <c r="O82" i="15"/>
  <c r="Q78" i="15"/>
  <c r="P70" i="15"/>
  <c r="R75" i="15"/>
  <c r="H84" i="15" l="1"/>
  <c r="N71" i="15"/>
  <c r="J79" i="15"/>
  <c r="I80" i="15"/>
  <c r="M79" i="15"/>
  <c r="K86" i="15"/>
  <c r="L79" i="15"/>
  <c r="R76" i="15"/>
  <c r="Q79" i="15"/>
  <c r="O83" i="15"/>
  <c r="S76" i="15"/>
  <c r="P71" i="15"/>
  <c r="H85" i="15" l="1"/>
  <c r="M80" i="15"/>
  <c r="J80" i="15"/>
  <c r="L80" i="15"/>
  <c r="I81" i="15"/>
  <c r="N72" i="15"/>
  <c r="K87" i="15"/>
  <c r="R77" i="15"/>
  <c r="P72" i="15"/>
  <c r="S77" i="15"/>
  <c r="O84" i="15"/>
  <c r="Q80" i="15"/>
  <c r="H86" i="15" l="1"/>
  <c r="L81" i="15"/>
  <c r="N73" i="15"/>
  <c r="I82" i="15"/>
  <c r="J81" i="15"/>
  <c r="K88" i="15"/>
  <c r="M81" i="15"/>
  <c r="Q81" i="15"/>
  <c r="O85" i="15"/>
  <c r="P73" i="15"/>
  <c r="R78" i="15"/>
  <c r="S78" i="15"/>
  <c r="H87" i="15" l="1"/>
  <c r="K89" i="15"/>
  <c r="J82" i="15"/>
  <c r="L82" i="15"/>
  <c r="M82" i="15"/>
  <c r="I83" i="15"/>
  <c r="N74" i="15"/>
  <c r="S79" i="15"/>
  <c r="R79" i="15"/>
  <c r="Q82" i="15"/>
  <c r="P74" i="15"/>
  <c r="O86" i="15"/>
  <c r="H88" i="15" l="1"/>
  <c r="M83" i="15"/>
  <c r="I84" i="15"/>
  <c r="J83" i="15"/>
  <c r="K90" i="15"/>
  <c r="N75" i="15"/>
  <c r="L83" i="15"/>
  <c r="Q83" i="15"/>
  <c r="O87" i="15"/>
  <c r="P75" i="15"/>
  <c r="R80" i="15"/>
  <c r="S80" i="15"/>
  <c r="H89" i="15" l="1"/>
  <c r="I85" i="15"/>
  <c r="K91" i="15"/>
  <c r="J84" i="15"/>
  <c r="L84" i="15"/>
  <c r="N76" i="15"/>
  <c r="M84" i="15"/>
  <c r="O88" i="15"/>
  <c r="S81" i="15"/>
  <c r="R81" i="15"/>
  <c r="P76" i="15"/>
  <c r="Q84" i="15"/>
  <c r="H90" i="15" l="1"/>
  <c r="J85" i="15"/>
  <c r="L85" i="15"/>
  <c r="K92" i="15"/>
  <c r="I86" i="15"/>
  <c r="M85" i="15"/>
  <c r="N77" i="15"/>
  <c r="Q85" i="15"/>
  <c r="R82" i="15"/>
  <c r="O89" i="15"/>
  <c r="P77" i="15"/>
  <c r="S82" i="15"/>
  <c r="H91" i="15" l="1"/>
  <c r="I87" i="15"/>
  <c r="J86" i="15"/>
  <c r="M86" i="15"/>
  <c r="N78" i="15"/>
  <c r="L86" i="15"/>
  <c r="K93" i="15"/>
  <c r="P78" i="15"/>
  <c r="Q86" i="15"/>
  <c r="S83" i="15"/>
  <c r="O90" i="15"/>
  <c r="R83" i="15"/>
  <c r="H92" i="15" l="1"/>
  <c r="N79" i="15"/>
  <c r="I88" i="15"/>
  <c r="L87" i="15"/>
  <c r="K94" i="15"/>
  <c r="M87" i="15"/>
  <c r="J87" i="15"/>
  <c r="R84" i="15"/>
  <c r="O91" i="15"/>
  <c r="P79" i="15"/>
  <c r="S84" i="15"/>
  <c r="Q87" i="15"/>
  <c r="H93" i="15" l="1"/>
  <c r="K95" i="15"/>
  <c r="I89" i="15"/>
  <c r="L88" i="15"/>
  <c r="J88" i="15"/>
  <c r="M88" i="15"/>
  <c r="N80" i="15"/>
  <c r="S85" i="15"/>
  <c r="R85" i="15"/>
  <c r="Q88" i="15"/>
  <c r="P80" i="15"/>
  <c r="O92" i="15"/>
  <c r="H94" i="15" l="1"/>
  <c r="L89" i="15"/>
  <c r="J89" i="15"/>
  <c r="I90" i="15"/>
  <c r="N81" i="15"/>
  <c r="M89" i="15"/>
  <c r="K96" i="15"/>
  <c r="P81" i="15"/>
  <c r="Q89" i="15"/>
  <c r="S86" i="15"/>
  <c r="O93" i="15"/>
  <c r="R86" i="15"/>
  <c r="H95" i="15" l="1"/>
  <c r="K97" i="15"/>
  <c r="M90" i="15"/>
  <c r="N82" i="15"/>
  <c r="I91" i="15"/>
  <c r="L90" i="15"/>
  <c r="J90" i="15"/>
  <c r="R87" i="15"/>
  <c r="Q90" i="15"/>
  <c r="P82" i="15"/>
  <c r="O94" i="15"/>
  <c r="S87" i="15"/>
  <c r="H96" i="15" l="1"/>
  <c r="I92" i="15"/>
  <c r="I93" i="15" s="1"/>
  <c r="L91" i="15"/>
  <c r="J91" i="15"/>
  <c r="N83" i="15"/>
  <c r="M91" i="15"/>
  <c r="K98" i="15"/>
  <c r="P83" i="15"/>
  <c r="R88" i="15"/>
  <c r="S88" i="15"/>
  <c r="O95" i="15"/>
  <c r="Q91" i="15"/>
  <c r="I94" i="15" l="1"/>
  <c r="I95" i="15" s="1"/>
  <c r="H97" i="15"/>
  <c r="L92" i="15"/>
  <c r="K99" i="15"/>
  <c r="M92" i="15"/>
  <c r="N84" i="15"/>
  <c r="J92" i="15"/>
  <c r="O96" i="15"/>
  <c r="R89" i="15"/>
  <c r="Q92" i="15"/>
  <c r="S89" i="15"/>
  <c r="P84" i="15"/>
  <c r="I96" i="15" l="1"/>
  <c r="I97" i="15" s="1"/>
  <c r="I98" i="15" s="1"/>
  <c r="I99" i="15" s="1"/>
  <c r="H98" i="15"/>
  <c r="J93" i="15"/>
  <c r="K100" i="15"/>
  <c r="M93" i="15"/>
  <c r="N85" i="15"/>
  <c r="L93" i="15"/>
  <c r="P85" i="15"/>
  <c r="R90" i="15"/>
  <c r="O97" i="15"/>
  <c r="S90" i="15"/>
  <c r="Q93" i="15"/>
  <c r="H99" i="15" l="1"/>
  <c r="L94" i="15"/>
  <c r="M94" i="15"/>
  <c r="I100" i="15"/>
  <c r="I101" i="15" s="1"/>
  <c r="J94" i="15"/>
  <c r="N86" i="15"/>
  <c r="K101" i="15"/>
  <c r="O98" i="15"/>
  <c r="P86" i="15"/>
  <c r="Q94" i="15"/>
  <c r="S91" i="15"/>
  <c r="R91" i="15"/>
  <c r="H100" i="15" l="1"/>
  <c r="N87" i="15"/>
  <c r="K102" i="15"/>
  <c r="M95" i="15"/>
  <c r="I102" i="15"/>
  <c r="I103" i="15" s="1"/>
  <c r="J95" i="15"/>
  <c r="L95" i="15"/>
  <c r="S92" i="15"/>
  <c r="P87" i="15"/>
  <c r="R92" i="15"/>
  <c r="Q95" i="15"/>
  <c r="O99" i="15"/>
  <c r="I104" i="15" l="1"/>
  <c r="I105" i="15" s="1"/>
  <c r="H101" i="15"/>
  <c r="K103" i="15"/>
  <c r="N88" i="15"/>
  <c r="J96" i="15"/>
  <c r="M96" i="15"/>
  <c r="L96" i="15"/>
  <c r="R93" i="15"/>
  <c r="S93" i="15"/>
  <c r="O100" i="15"/>
  <c r="Q96" i="15"/>
  <c r="P88" i="15"/>
  <c r="I106" i="15" l="1"/>
  <c r="I107" i="15" s="1"/>
  <c r="I108" i="15" s="1"/>
  <c r="I109" i="15" s="1"/>
  <c r="H102" i="15"/>
  <c r="J97" i="15"/>
  <c r="N89" i="15"/>
  <c r="M97" i="15"/>
  <c r="K104" i="15"/>
  <c r="L97" i="15"/>
  <c r="Q97" i="15"/>
  <c r="O101" i="15"/>
  <c r="P89" i="15"/>
  <c r="S94" i="15"/>
  <c r="R94" i="15"/>
  <c r="H103" i="15" l="1"/>
  <c r="M98" i="15"/>
  <c r="L98" i="15"/>
  <c r="J98" i="15"/>
  <c r="K105" i="15"/>
  <c r="I110" i="15"/>
  <c r="N90" i="15"/>
  <c r="R95" i="15"/>
  <c r="P90" i="15"/>
  <c r="O102" i="15"/>
  <c r="Q98" i="15"/>
  <c r="S95" i="15"/>
  <c r="H104" i="15" l="1"/>
  <c r="L99" i="15"/>
  <c r="J99" i="15"/>
  <c r="M99" i="15"/>
  <c r="K106" i="15"/>
  <c r="N91" i="15"/>
  <c r="I111" i="15"/>
  <c r="O103" i="15"/>
  <c r="R96" i="15"/>
  <c r="S96" i="15"/>
  <c r="Q99" i="15"/>
  <c r="P91" i="15"/>
  <c r="H105" i="15" l="1"/>
  <c r="I112" i="15"/>
  <c r="M100" i="15"/>
  <c r="J100" i="15"/>
  <c r="N92" i="15"/>
  <c r="K107" i="15"/>
  <c r="L100" i="15"/>
  <c r="P92" i="15"/>
  <c r="Q100" i="15"/>
  <c r="S97" i="15"/>
  <c r="O104" i="15"/>
  <c r="R97" i="15"/>
  <c r="H106" i="15" l="1"/>
  <c r="J101" i="15"/>
  <c r="K108" i="15"/>
  <c r="N93" i="15"/>
  <c r="M101" i="15"/>
  <c r="L101" i="15"/>
  <c r="I113" i="15"/>
  <c r="R98" i="15"/>
  <c r="O105" i="15"/>
  <c r="P93" i="15"/>
  <c r="S98" i="15"/>
  <c r="Q101" i="15"/>
  <c r="H107" i="15" l="1"/>
  <c r="I114" i="15"/>
  <c r="N94" i="15"/>
  <c r="K109" i="15"/>
  <c r="J102" i="15"/>
  <c r="M102" i="15"/>
  <c r="L102" i="15"/>
  <c r="Q102" i="15"/>
  <c r="P94" i="15"/>
  <c r="S99" i="15"/>
  <c r="O106" i="15"/>
  <c r="R99" i="15"/>
  <c r="H108" i="15" l="1"/>
  <c r="L103" i="15"/>
  <c r="K110" i="15"/>
  <c r="J103" i="15"/>
  <c r="N95" i="15"/>
  <c r="M103" i="15"/>
  <c r="I115" i="15"/>
  <c r="R100" i="15"/>
  <c r="O107" i="15"/>
  <c r="Q103" i="15"/>
  <c r="S100" i="15"/>
  <c r="P95" i="15"/>
  <c r="H109" i="15" l="1"/>
  <c r="M104" i="15"/>
  <c r="I116" i="15"/>
  <c r="N96" i="15"/>
  <c r="K111" i="15"/>
  <c r="J104" i="15"/>
  <c r="L104" i="15"/>
  <c r="S101" i="15"/>
  <c r="Q104" i="15"/>
  <c r="R101" i="15"/>
  <c r="P96" i="15"/>
  <c r="O108" i="15"/>
  <c r="H110" i="15" l="1"/>
  <c r="L105" i="15"/>
  <c r="K112" i="15"/>
  <c r="N97" i="15"/>
  <c r="M105" i="15"/>
  <c r="J105" i="15"/>
  <c r="I117" i="15"/>
  <c r="P97" i="15"/>
  <c r="Q105" i="15"/>
  <c r="O109" i="15"/>
  <c r="R102" i="15"/>
  <c r="S102" i="15"/>
  <c r="H111" i="15" l="1"/>
  <c r="J106" i="15"/>
  <c r="N98" i="15"/>
  <c r="K113" i="15"/>
  <c r="L106" i="15"/>
  <c r="I118" i="15"/>
  <c r="M106" i="15"/>
  <c r="S103" i="15"/>
  <c r="R103" i="15"/>
  <c r="O110" i="15"/>
  <c r="Q106" i="15"/>
  <c r="P98" i="15"/>
  <c r="H112" i="15" l="1"/>
  <c r="L107" i="15"/>
  <c r="I119" i="15"/>
  <c r="N99" i="15"/>
  <c r="J107" i="15"/>
  <c r="M107" i="15"/>
  <c r="K114" i="15"/>
  <c r="P99" i="15"/>
  <c r="Q107" i="15"/>
  <c r="O111" i="15"/>
  <c r="R104" i="15"/>
  <c r="S104" i="15"/>
  <c r="H113" i="15" l="1"/>
  <c r="L108" i="15"/>
  <c r="K115" i="15"/>
  <c r="N100" i="15"/>
  <c r="M108" i="15"/>
  <c r="J108" i="15"/>
  <c r="I120" i="15"/>
  <c r="Q108" i="15"/>
  <c r="S105" i="15"/>
  <c r="R105" i="15"/>
  <c r="O112" i="15"/>
  <c r="P100" i="15"/>
  <c r="H114" i="15" l="1"/>
  <c r="M109" i="15"/>
  <c r="I121" i="15"/>
  <c r="J109" i="15"/>
  <c r="N101" i="15"/>
  <c r="K116" i="15"/>
  <c r="L109" i="15"/>
  <c r="P101" i="15"/>
  <c r="R106" i="15"/>
  <c r="S106" i="15"/>
  <c r="Q109" i="15"/>
  <c r="O113" i="15"/>
  <c r="H115" i="15" l="1"/>
  <c r="M110" i="15"/>
  <c r="I122" i="15"/>
  <c r="N102" i="15"/>
  <c r="J110" i="15"/>
  <c r="L110" i="15"/>
  <c r="K117" i="15"/>
  <c r="O114" i="15"/>
  <c r="Q110" i="15"/>
  <c r="R107" i="15"/>
  <c r="P102" i="15"/>
  <c r="S107" i="15"/>
  <c r="H116" i="15" l="1"/>
  <c r="L111" i="15"/>
  <c r="K118" i="15"/>
  <c r="N103" i="15"/>
  <c r="M111" i="15"/>
  <c r="J111" i="15"/>
  <c r="I123" i="15"/>
  <c r="S108" i="15"/>
  <c r="P103" i="15"/>
  <c r="Q111" i="15"/>
  <c r="R108" i="15"/>
  <c r="O115" i="15"/>
  <c r="H117" i="15" l="1"/>
  <c r="M112" i="15"/>
  <c r="L112" i="15"/>
  <c r="N104" i="15"/>
  <c r="K119" i="15"/>
  <c r="I124" i="15"/>
  <c r="J112" i="15"/>
  <c r="O116" i="15"/>
  <c r="R109" i="15"/>
  <c r="Q112" i="15"/>
  <c r="S109" i="15"/>
  <c r="P104" i="15"/>
  <c r="H118" i="15" l="1"/>
  <c r="K120" i="15"/>
  <c r="M113" i="15"/>
  <c r="N105" i="15"/>
  <c r="J113" i="15"/>
  <c r="I125" i="15"/>
  <c r="L113" i="15"/>
  <c r="P105" i="15"/>
  <c r="S110" i="15"/>
  <c r="Q113" i="15"/>
  <c r="R110" i="15"/>
  <c r="O117" i="15"/>
  <c r="H119" i="15" l="1"/>
  <c r="L114" i="15"/>
  <c r="N106" i="15"/>
  <c r="K121" i="15"/>
  <c r="I126" i="15"/>
  <c r="J114" i="15"/>
  <c r="M114" i="15"/>
  <c r="R111" i="15"/>
  <c r="Q114" i="15"/>
  <c r="S111" i="15"/>
  <c r="O118" i="15"/>
  <c r="P106" i="15"/>
  <c r="H120" i="15" l="1"/>
  <c r="I127" i="15"/>
  <c r="N107" i="15"/>
  <c r="L115" i="15"/>
  <c r="J115" i="15"/>
  <c r="K122" i="15"/>
  <c r="M115" i="15"/>
  <c r="O119" i="15"/>
  <c r="Q115" i="15"/>
  <c r="R112" i="15"/>
  <c r="P107" i="15"/>
  <c r="S112" i="15"/>
  <c r="H121" i="15" l="1"/>
  <c r="M116" i="15"/>
  <c r="L116" i="15"/>
  <c r="I128" i="15"/>
  <c r="K123" i="15"/>
  <c r="J116" i="15"/>
  <c r="N108" i="15"/>
  <c r="S113" i="15"/>
  <c r="P108" i="15"/>
  <c r="Q116" i="15"/>
  <c r="R113" i="15"/>
  <c r="O120" i="15"/>
  <c r="H122" i="15" l="1"/>
  <c r="I129" i="15"/>
  <c r="N109" i="15"/>
  <c r="K124" i="15"/>
  <c r="M117" i="15"/>
  <c r="J117" i="15"/>
  <c r="L117" i="15"/>
  <c r="R114" i="15"/>
  <c r="Q117" i="15"/>
  <c r="P109" i="15"/>
  <c r="O121" i="15"/>
  <c r="S114" i="15"/>
  <c r="H123" i="15" l="1"/>
  <c r="K125" i="15"/>
  <c r="L118" i="15"/>
  <c r="I130" i="15"/>
  <c r="N110" i="15"/>
  <c r="M118" i="15"/>
  <c r="J118" i="15"/>
  <c r="Q118" i="15"/>
  <c r="S115" i="15"/>
  <c r="O122" i="15"/>
  <c r="P110" i="15"/>
  <c r="R115" i="15"/>
  <c r="H124" i="15" l="1"/>
  <c r="J119" i="15"/>
  <c r="K126" i="15"/>
  <c r="N111" i="15"/>
  <c r="I131" i="15"/>
  <c r="M119" i="15"/>
  <c r="L119" i="15"/>
  <c r="P111" i="15"/>
  <c r="O123" i="15"/>
  <c r="Q119" i="15"/>
  <c r="R116" i="15"/>
  <c r="S116" i="15"/>
  <c r="H125" i="15" l="1"/>
  <c r="N112" i="15"/>
  <c r="J120" i="15"/>
  <c r="K127" i="15"/>
  <c r="M120" i="15"/>
  <c r="L120" i="15"/>
  <c r="I132" i="15"/>
  <c r="P112" i="15"/>
  <c r="S117" i="15"/>
  <c r="R117" i="15"/>
  <c r="Q120" i="15"/>
  <c r="O124" i="15"/>
  <c r="H126" i="15" l="1"/>
  <c r="I133" i="15"/>
  <c r="L121" i="15"/>
  <c r="K128" i="15"/>
  <c r="M121" i="15"/>
  <c r="N113" i="15"/>
  <c r="J121" i="15"/>
  <c r="O125" i="15"/>
  <c r="R118" i="15"/>
  <c r="P113" i="15"/>
  <c r="Q121" i="15"/>
  <c r="S118" i="15"/>
  <c r="H127" i="15" l="1"/>
  <c r="J122" i="15"/>
  <c r="L122" i="15"/>
  <c r="I134" i="15"/>
  <c r="K129" i="15"/>
  <c r="M122" i="15"/>
  <c r="N114" i="15"/>
  <c r="Q122" i="15"/>
  <c r="P114" i="15"/>
  <c r="R119" i="15"/>
  <c r="S119" i="15"/>
  <c r="O126" i="15"/>
  <c r="H128" i="15" l="1"/>
  <c r="I135" i="15"/>
  <c r="J123" i="15"/>
  <c r="N115" i="15"/>
  <c r="K130" i="15"/>
  <c r="M123" i="15"/>
  <c r="L123" i="15"/>
  <c r="O127" i="15"/>
  <c r="S120" i="15"/>
  <c r="R120" i="15"/>
  <c r="P115" i="15"/>
  <c r="Q123" i="15"/>
  <c r="H129" i="15" l="1"/>
  <c r="N116" i="15"/>
  <c r="I136" i="15"/>
  <c r="L124" i="15"/>
  <c r="M124" i="15"/>
  <c r="K131" i="15"/>
  <c r="J124" i="15"/>
  <c r="Q124" i="15"/>
  <c r="R121" i="15"/>
  <c r="O128" i="15"/>
  <c r="P116" i="15"/>
  <c r="S121" i="15"/>
  <c r="H130" i="15" l="1"/>
  <c r="J125" i="15"/>
  <c r="L125" i="15"/>
  <c r="I137" i="15"/>
  <c r="K132" i="15"/>
  <c r="M125" i="15"/>
  <c r="N117" i="15"/>
  <c r="R122" i="15"/>
  <c r="Q125" i="15"/>
  <c r="S122" i="15"/>
  <c r="P117" i="15"/>
  <c r="O129" i="15"/>
  <c r="H131" i="15" l="1"/>
  <c r="M126" i="15"/>
  <c r="J126" i="15"/>
  <c r="K133" i="15"/>
  <c r="N118" i="15"/>
  <c r="I138" i="15"/>
  <c r="L126" i="15"/>
  <c r="P118" i="15"/>
  <c r="Q126" i="15"/>
  <c r="R123" i="15"/>
  <c r="O130" i="15"/>
  <c r="S123" i="15"/>
  <c r="H132" i="15" l="1"/>
  <c r="K134" i="15"/>
  <c r="L127" i="15"/>
  <c r="M127" i="15"/>
  <c r="I139" i="15"/>
  <c r="J127" i="15"/>
  <c r="N119" i="15"/>
  <c r="Q127" i="15"/>
  <c r="P119" i="15"/>
  <c r="S124" i="15"/>
  <c r="O131" i="15"/>
  <c r="R124" i="15"/>
  <c r="H133" i="15" l="1"/>
  <c r="J128" i="15"/>
  <c r="L128" i="15"/>
  <c r="K135" i="15"/>
  <c r="I140" i="15"/>
  <c r="N120" i="15"/>
  <c r="M128" i="15"/>
  <c r="R125" i="15"/>
  <c r="O132" i="15"/>
  <c r="P120" i="15"/>
  <c r="Q128" i="15"/>
  <c r="S125" i="15"/>
  <c r="H134" i="15" l="1"/>
  <c r="J129" i="15"/>
  <c r="N121" i="15"/>
  <c r="I141" i="15"/>
  <c r="K136" i="15"/>
  <c r="M129" i="15"/>
  <c r="L129" i="15"/>
  <c r="S126" i="15"/>
  <c r="Q129" i="15"/>
  <c r="O133" i="15"/>
  <c r="P121" i="15"/>
  <c r="R126" i="15"/>
  <c r="H135" i="15" l="1"/>
  <c r="L130" i="15"/>
  <c r="N122" i="15"/>
  <c r="J130" i="15"/>
  <c r="K137" i="15"/>
  <c r="I142" i="15"/>
  <c r="M130" i="15"/>
  <c r="Q130" i="15"/>
  <c r="R127" i="15"/>
  <c r="P122" i="15"/>
  <c r="O134" i="15"/>
  <c r="S127" i="15"/>
  <c r="H136" i="15" l="1"/>
  <c r="J131" i="15"/>
  <c r="K138" i="15"/>
  <c r="L131" i="15"/>
  <c r="I143" i="15"/>
  <c r="M131" i="15"/>
  <c r="N123" i="15"/>
  <c r="O135" i="15"/>
  <c r="P123" i="15"/>
  <c r="Q131" i="15"/>
  <c r="S128" i="15"/>
  <c r="R128" i="15"/>
  <c r="H137" i="15" l="1"/>
  <c r="M132" i="15"/>
  <c r="L132" i="15"/>
  <c r="K139" i="15"/>
  <c r="J132" i="15"/>
  <c r="N124" i="15"/>
  <c r="I144" i="15"/>
  <c r="R129" i="15"/>
  <c r="P124" i="15"/>
  <c r="S129" i="15"/>
  <c r="Q132" i="15"/>
  <c r="O136" i="15"/>
  <c r="H138" i="15" l="1"/>
  <c r="K140" i="15"/>
  <c r="M133" i="15"/>
  <c r="N125" i="15"/>
  <c r="L133" i="15"/>
  <c r="I145" i="15"/>
  <c r="J133" i="15"/>
  <c r="Q133" i="15"/>
  <c r="S130" i="15"/>
  <c r="R130" i="15"/>
  <c r="O137" i="15"/>
  <c r="P125" i="15"/>
  <c r="H139" i="15" l="1"/>
  <c r="J134" i="15"/>
  <c r="I146" i="15"/>
  <c r="N126" i="15"/>
  <c r="M134" i="15"/>
  <c r="L134" i="15"/>
  <c r="K141" i="15"/>
  <c r="R131" i="15"/>
  <c r="S131" i="15"/>
  <c r="P126" i="15"/>
  <c r="O138" i="15"/>
  <c r="Q134" i="15"/>
  <c r="H140" i="15" l="1"/>
  <c r="M135" i="15"/>
  <c r="K142" i="15"/>
  <c r="N127" i="15"/>
  <c r="I147" i="15"/>
  <c r="J135" i="15"/>
  <c r="L135" i="15"/>
  <c r="Q135" i="15"/>
  <c r="O139" i="15"/>
  <c r="P127" i="15"/>
  <c r="S132" i="15"/>
  <c r="R132" i="15"/>
  <c r="H141" i="15" l="1"/>
  <c r="J136" i="15"/>
  <c r="I148" i="15"/>
  <c r="K143" i="15"/>
  <c r="M136" i="15"/>
  <c r="L136" i="15"/>
  <c r="N128" i="15"/>
  <c r="R133" i="15"/>
  <c r="S133" i="15"/>
  <c r="O140" i="15"/>
  <c r="P128" i="15"/>
  <c r="Q136" i="15"/>
  <c r="H142" i="15" l="1"/>
  <c r="K144" i="15"/>
  <c r="N129" i="15"/>
  <c r="I149" i="15"/>
  <c r="J137" i="15"/>
  <c r="L137" i="15"/>
  <c r="M137" i="15"/>
  <c r="P129" i="15"/>
  <c r="S134" i="15"/>
  <c r="Q137" i="15"/>
  <c r="O141" i="15"/>
  <c r="R134" i="15"/>
  <c r="H143" i="15" l="1"/>
  <c r="M138" i="15"/>
  <c r="J138" i="15"/>
  <c r="K145" i="15"/>
  <c r="L138" i="15"/>
  <c r="I150" i="15"/>
  <c r="N130" i="15"/>
  <c r="O142" i="15"/>
  <c r="S135" i="15"/>
  <c r="P130" i="15"/>
  <c r="R135" i="15"/>
  <c r="Q138" i="15"/>
  <c r="H144" i="15" l="1"/>
  <c r="J139" i="15"/>
  <c r="I151" i="15"/>
  <c r="L139" i="15"/>
  <c r="K146" i="15"/>
  <c r="M139" i="15"/>
  <c r="N131" i="15"/>
  <c r="Q139" i="15"/>
  <c r="S136" i="15"/>
  <c r="O143" i="15"/>
  <c r="R136" i="15"/>
  <c r="P131" i="15"/>
  <c r="H145" i="15" l="1"/>
  <c r="K147" i="15"/>
  <c r="I152" i="15"/>
  <c r="L140" i="15"/>
  <c r="N132" i="15"/>
  <c r="M140" i="15"/>
  <c r="J140" i="15"/>
  <c r="P132" i="15"/>
  <c r="S137" i="15"/>
  <c r="Q140" i="15"/>
  <c r="R137" i="15"/>
  <c r="O144" i="15"/>
  <c r="H146" i="15" l="1"/>
  <c r="L141" i="15"/>
  <c r="I153" i="15"/>
  <c r="K148" i="15"/>
  <c r="J141" i="15"/>
  <c r="M141" i="15"/>
  <c r="N133" i="15"/>
  <c r="O145" i="15"/>
  <c r="R138" i="15"/>
  <c r="Q141" i="15"/>
  <c r="S138" i="15"/>
  <c r="P133" i="15"/>
  <c r="H147" i="15" l="1"/>
  <c r="I154" i="15"/>
  <c r="L142" i="15"/>
  <c r="K149" i="15"/>
  <c r="N134" i="15"/>
  <c r="M142" i="15"/>
  <c r="J142" i="15"/>
  <c r="S139" i="15"/>
  <c r="Q142" i="15"/>
  <c r="O146" i="15"/>
  <c r="P134" i="15"/>
  <c r="R139" i="15"/>
  <c r="H148" i="15" l="1"/>
  <c r="K150" i="15"/>
  <c r="I155" i="15"/>
  <c r="J143" i="15"/>
  <c r="M143" i="15"/>
  <c r="N135" i="15"/>
  <c r="L143" i="15"/>
  <c r="R140" i="15"/>
  <c r="Q143" i="15"/>
  <c r="P135" i="15"/>
  <c r="O147" i="15"/>
  <c r="S140" i="15"/>
  <c r="H149" i="15" l="1"/>
  <c r="N136" i="15"/>
  <c r="M144" i="15"/>
  <c r="L144" i="15"/>
  <c r="J144" i="15"/>
  <c r="I156" i="15"/>
  <c r="K151" i="15"/>
  <c r="P136" i="15"/>
  <c r="S141" i="15"/>
  <c r="O148" i="15"/>
  <c r="Q144" i="15"/>
  <c r="R141" i="15"/>
  <c r="H150" i="15" l="1"/>
  <c r="L145" i="15"/>
  <c r="M145" i="15"/>
  <c r="N137" i="15"/>
  <c r="K152" i="15"/>
  <c r="I157" i="15"/>
  <c r="J145" i="15"/>
  <c r="R142" i="15"/>
  <c r="Q145" i="15"/>
  <c r="P137" i="15"/>
  <c r="O149" i="15"/>
  <c r="S142" i="15"/>
  <c r="H151" i="15" l="1"/>
  <c r="L146" i="15"/>
  <c r="J146" i="15"/>
  <c r="N138" i="15"/>
  <c r="I158" i="15"/>
  <c r="K153" i="15"/>
  <c r="M146" i="15"/>
  <c r="S143" i="15"/>
  <c r="O150" i="15"/>
  <c r="Q146" i="15"/>
  <c r="P138" i="15"/>
  <c r="R143" i="15"/>
  <c r="H152" i="15" l="1"/>
  <c r="M147" i="15"/>
  <c r="N139" i="15"/>
  <c r="I159" i="15"/>
  <c r="K154" i="15"/>
  <c r="J147" i="15"/>
  <c r="L147" i="15"/>
  <c r="R144" i="15"/>
  <c r="P139" i="15"/>
  <c r="Q147" i="15"/>
  <c r="O151" i="15"/>
  <c r="S144" i="15"/>
  <c r="H153" i="15" l="1"/>
  <c r="L148" i="15"/>
  <c r="K155" i="15"/>
  <c r="M148" i="15"/>
  <c r="J148" i="15"/>
  <c r="I160" i="15"/>
  <c r="N140" i="15"/>
  <c r="S145" i="15"/>
  <c r="Q148" i="15"/>
  <c r="R145" i="15"/>
  <c r="O152" i="15"/>
  <c r="P140" i="15"/>
  <c r="H154" i="15" l="1"/>
  <c r="J149" i="15"/>
  <c r="L149" i="15"/>
  <c r="N141" i="15"/>
  <c r="M149" i="15"/>
  <c r="K156" i="15"/>
  <c r="I161" i="15"/>
  <c r="R146" i="15"/>
  <c r="S146" i="15"/>
  <c r="P141" i="15"/>
  <c r="O153" i="15"/>
  <c r="Q149" i="15"/>
  <c r="H155" i="15" l="1"/>
  <c r="K157" i="15"/>
  <c r="J150" i="15"/>
  <c r="I162" i="15"/>
  <c r="L150" i="15"/>
  <c r="M150" i="15"/>
  <c r="N142" i="15"/>
  <c r="O154" i="15"/>
  <c r="P142" i="15"/>
  <c r="Q150" i="15"/>
  <c r="S147" i="15"/>
  <c r="R147" i="15"/>
  <c r="H156" i="15" l="1"/>
  <c r="K158" i="15"/>
  <c r="I163" i="15"/>
  <c r="L151" i="15"/>
  <c r="M151" i="15"/>
  <c r="N143" i="15"/>
  <c r="J151" i="15"/>
  <c r="S148" i="15"/>
  <c r="P143" i="15"/>
  <c r="R148" i="15"/>
  <c r="Q151" i="15"/>
  <c r="O155" i="15"/>
  <c r="H157" i="15" l="1"/>
  <c r="M152" i="15"/>
  <c r="L152" i="15"/>
  <c r="K159" i="15"/>
  <c r="J152" i="15"/>
  <c r="N144" i="15"/>
  <c r="I164" i="15"/>
  <c r="O156" i="15"/>
  <c r="Q152" i="15"/>
  <c r="P144" i="15"/>
  <c r="S149" i="15"/>
  <c r="R149" i="15"/>
  <c r="H158" i="15" l="1"/>
  <c r="I165" i="15"/>
  <c r="L153" i="15"/>
  <c r="J153" i="15"/>
  <c r="M153" i="15"/>
  <c r="K160" i="15"/>
  <c r="N145" i="15"/>
  <c r="R150" i="15"/>
  <c r="P145" i="15"/>
  <c r="Q153" i="15"/>
  <c r="S150" i="15"/>
  <c r="O157" i="15"/>
  <c r="H159" i="15" l="1"/>
  <c r="K161" i="15"/>
  <c r="N146" i="15"/>
  <c r="J154" i="15"/>
  <c r="L154" i="15"/>
  <c r="I166" i="15"/>
  <c r="M154" i="15"/>
  <c r="Q154" i="15"/>
  <c r="R151" i="15"/>
  <c r="O158" i="15"/>
  <c r="S151" i="15"/>
  <c r="P146" i="15"/>
  <c r="H160" i="15" l="1"/>
  <c r="K162" i="15"/>
  <c r="L155" i="15"/>
  <c r="J155" i="15"/>
  <c r="I167" i="15"/>
  <c r="M155" i="15"/>
  <c r="N147" i="15"/>
  <c r="P147" i="15"/>
  <c r="S152" i="15"/>
  <c r="Q155" i="15"/>
  <c r="O159" i="15"/>
  <c r="R152" i="15"/>
  <c r="H161" i="15" l="1"/>
  <c r="K163" i="15"/>
  <c r="J156" i="15"/>
  <c r="L156" i="15"/>
  <c r="N148" i="15"/>
  <c r="M156" i="15"/>
  <c r="I168" i="15"/>
  <c r="R153" i="15"/>
  <c r="P148" i="15"/>
  <c r="O160" i="15"/>
  <c r="Q156" i="15"/>
  <c r="S153" i="15"/>
  <c r="H162" i="15" l="1"/>
  <c r="K164" i="15"/>
  <c r="J157" i="15"/>
  <c r="I169" i="15"/>
  <c r="M157" i="15"/>
  <c r="L157" i="15"/>
  <c r="N149" i="15"/>
  <c r="Q157" i="15"/>
  <c r="O161" i="15"/>
  <c r="R154" i="15"/>
  <c r="S154" i="15"/>
  <c r="P149" i="15"/>
  <c r="H163" i="15" l="1"/>
  <c r="L158" i="15"/>
  <c r="K165" i="15"/>
  <c r="J158" i="15"/>
  <c r="N150" i="15"/>
  <c r="M158" i="15"/>
  <c r="I170" i="15"/>
  <c r="P150" i="15"/>
  <c r="R155" i="15"/>
  <c r="S155" i="15"/>
  <c r="O162" i="15"/>
  <c r="Q158" i="15"/>
  <c r="H164" i="15" l="1"/>
  <c r="M159" i="15"/>
  <c r="J159" i="15"/>
  <c r="L159" i="15"/>
  <c r="K166" i="15"/>
  <c r="I171" i="15"/>
  <c r="N151" i="15"/>
  <c r="O163" i="15"/>
  <c r="S156" i="15"/>
  <c r="R156" i="15"/>
  <c r="P151" i="15"/>
  <c r="Q159" i="15"/>
  <c r="H165" i="15" l="1"/>
  <c r="M160" i="15"/>
  <c r="K167" i="15"/>
  <c r="J160" i="15"/>
  <c r="L160" i="15"/>
  <c r="I172" i="15"/>
  <c r="N152" i="15"/>
  <c r="P152" i="15"/>
  <c r="Q160" i="15"/>
  <c r="R157" i="15"/>
  <c r="S157" i="15"/>
  <c r="O164" i="15"/>
  <c r="H166" i="15" l="1"/>
  <c r="J161" i="15"/>
  <c r="M161" i="15"/>
  <c r="L161" i="15"/>
  <c r="I173" i="15"/>
  <c r="K168" i="15"/>
  <c r="N153" i="15"/>
  <c r="P153" i="15"/>
  <c r="O165" i="15"/>
  <c r="S158" i="15"/>
  <c r="R158" i="15"/>
  <c r="Q161" i="15"/>
  <c r="H167" i="15" l="1"/>
  <c r="M162" i="15"/>
  <c r="N154" i="15"/>
  <c r="I174" i="15"/>
  <c r="K169" i="15"/>
  <c r="L162" i="15"/>
  <c r="J162" i="15"/>
  <c r="O166" i="15"/>
  <c r="P154" i="15"/>
  <c r="Q162" i="15"/>
  <c r="R159" i="15"/>
  <c r="S159" i="15"/>
  <c r="H168" i="15" l="1"/>
  <c r="J163" i="15"/>
  <c r="N155" i="15"/>
  <c r="L163" i="15"/>
  <c r="K170" i="15"/>
  <c r="M163" i="15"/>
  <c r="I175" i="15"/>
  <c r="S160" i="15"/>
  <c r="Q163" i="15"/>
  <c r="O167" i="15"/>
  <c r="R160" i="15"/>
  <c r="P155" i="15"/>
  <c r="H169" i="15" l="1"/>
  <c r="K171" i="15"/>
  <c r="I176" i="15"/>
  <c r="M164" i="15"/>
  <c r="J164" i="15"/>
  <c r="L164" i="15"/>
  <c r="N156" i="15"/>
  <c r="R161" i="15"/>
  <c r="Q164" i="15"/>
  <c r="S161" i="15"/>
  <c r="P156" i="15"/>
  <c r="O168" i="15"/>
  <c r="H170" i="15" l="1"/>
  <c r="N157" i="15"/>
  <c r="M165" i="15"/>
  <c r="K172" i="15"/>
  <c r="L165" i="15"/>
  <c r="J165" i="15"/>
  <c r="I177" i="15"/>
  <c r="O169" i="15"/>
  <c r="P157" i="15"/>
  <c r="S162" i="15"/>
  <c r="Q165" i="15"/>
  <c r="R162" i="15"/>
  <c r="H171" i="15" l="1"/>
  <c r="M166" i="15"/>
  <c r="I178" i="15"/>
  <c r="J166" i="15"/>
  <c r="K173" i="15"/>
  <c r="L166" i="15"/>
  <c r="N158" i="15"/>
  <c r="R163" i="15"/>
  <c r="Q166" i="15"/>
  <c r="S163" i="15"/>
  <c r="P158" i="15"/>
  <c r="O170" i="15"/>
  <c r="H172" i="15" l="1"/>
  <c r="L167" i="15"/>
  <c r="M167" i="15"/>
  <c r="N159" i="15"/>
  <c r="K174" i="15"/>
  <c r="I179" i="15"/>
  <c r="J167" i="15"/>
  <c r="P159" i="15"/>
  <c r="S164" i="15"/>
  <c r="Q167" i="15"/>
  <c r="O171" i="15"/>
  <c r="R164" i="15"/>
  <c r="H173" i="15" l="1"/>
  <c r="J168" i="15"/>
  <c r="K175" i="15"/>
  <c r="M168" i="15"/>
  <c r="L168" i="15"/>
  <c r="I180" i="15"/>
  <c r="N160" i="15"/>
  <c r="R165" i="15"/>
  <c r="Q168" i="15"/>
  <c r="P160" i="15"/>
  <c r="O172" i="15"/>
  <c r="S165" i="15"/>
  <c r="H174" i="15" l="1"/>
  <c r="I181" i="15"/>
  <c r="K176" i="15"/>
  <c r="M169" i="15"/>
  <c r="M170" i="15" s="1"/>
  <c r="L169" i="15"/>
  <c r="N161" i="15"/>
  <c r="J169" i="15"/>
  <c r="P161" i="15"/>
  <c r="Q169" i="15"/>
  <c r="S166" i="15"/>
  <c r="O173" i="15"/>
  <c r="R166" i="15"/>
  <c r="H175" i="15" l="1"/>
  <c r="M171" i="15"/>
  <c r="I182" i="15"/>
  <c r="J170" i="15"/>
  <c r="L170" i="15"/>
  <c r="K177" i="15"/>
  <c r="N162" i="15"/>
  <c r="R167" i="15"/>
  <c r="Q170" i="15"/>
  <c r="O174" i="15"/>
  <c r="S167" i="15"/>
  <c r="P162" i="15"/>
  <c r="H176" i="15" l="1"/>
  <c r="N163" i="15"/>
  <c r="K178" i="15"/>
  <c r="L171" i="15"/>
  <c r="M172" i="15"/>
  <c r="J171" i="15"/>
  <c r="I183" i="15"/>
  <c r="S168" i="15"/>
  <c r="P163" i="15"/>
  <c r="O175" i="15"/>
  <c r="Q171" i="15"/>
  <c r="R168" i="15"/>
  <c r="H177" i="15" l="1"/>
  <c r="J172" i="15"/>
  <c r="M173" i="15"/>
  <c r="I184" i="15"/>
  <c r="L172" i="15"/>
  <c r="K179" i="15"/>
  <c r="N164" i="15"/>
  <c r="R169" i="15"/>
  <c r="Q172" i="15"/>
  <c r="O176" i="15"/>
  <c r="P164" i="15"/>
  <c r="S169" i="15"/>
  <c r="H178" i="15" l="1"/>
  <c r="N165" i="15"/>
  <c r="I185" i="15"/>
  <c r="J173" i="15"/>
  <c r="L173" i="15"/>
  <c r="M174" i="15"/>
  <c r="K180" i="15"/>
  <c r="S170" i="15"/>
  <c r="P165" i="15"/>
  <c r="O177" i="15"/>
  <c r="Q173" i="15"/>
  <c r="R170" i="15"/>
  <c r="H179" i="15" l="1"/>
  <c r="N166" i="15"/>
  <c r="K181" i="15"/>
  <c r="L174" i="15"/>
  <c r="I186" i="15"/>
  <c r="M175" i="15"/>
  <c r="J174" i="15"/>
  <c r="R171" i="15"/>
  <c r="P166" i="15"/>
  <c r="S171" i="15"/>
  <c r="Q174" i="15"/>
  <c r="O178" i="15"/>
  <c r="H180" i="15" l="1"/>
  <c r="I187" i="15"/>
  <c r="N167" i="15"/>
  <c r="L175" i="15"/>
  <c r="K182" i="15"/>
  <c r="J175" i="15"/>
  <c r="M176" i="15"/>
  <c r="O179" i="15"/>
  <c r="S172" i="15"/>
  <c r="Q175" i="15"/>
  <c r="P167" i="15"/>
  <c r="R172" i="15"/>
  <c r="H181" i="15" l="1"/>
  <c r="M177" i="15"/>
  <c r="I188" i="15"/>
  <c r="J176" i="15"/>
  <c r="N168" i="15"/>
  <c r="K183" i="15"/>
  <c r="L176" i="15"/>
  <c r="P168" i="15"/>
  <c r="R173" i="15"/>
  <c r="Q176" i="15"/>
  <c r="S173" i="15"/>
  <c r="O180" i="15"/>
  <c r="H182" i="15" l="1"/>
  <c r="L177" i="15"/>
  <c r="K184" i="15"/>
  <c r="N169" i="15"/>
  <c r="M178" i="15"/>
  <c r="J177" i="15"/>
  <c r="I189" i="15"/>
  <c r="S174" i="15"/>
  <c r="Q177" i="15"/>
  <c r="R174" i="15"/>
  <c r="P169" i="15"/>
  <c r="O181" i="15"/>
  <c r="H183" i="15" l="1"/>
  <c r="I190" i="15"/>
  <c r="N170" i="15"/>
  <c r="L178" i="15"/>
  <c r="M179" i="15"/>
  <c r="K185" i="15"/>
  <c r="J178" i="15"/>
  <c r="P170" i="15"/>
  <c r="Q178" i="15"/>
  <c r="S175" i="15"/>
  <c r="O182" i="15"/>
  <c r="R175" i="15"/>
  <c r="H184" i="15" l="1"/>
  <c r="I191" i="15"/>
  <c r="N171" i="15"/>
  <c r="K186" i="15"/>
  <c r="M180" i="15"/>
  <c r="J179" i="15"/>
  <c r="L179" i="15"/>
  <c r="R176" i="15"/>
  <c r="S176" i="15"/>
  <c r="P171" i="15"/>
  <c r="O183" i="15"/>
  <c r="Q179" i="15"/>
  <c r="H185" i="15" l="1"/>
  <c r="I192" i="15"/>
  <c r="K187" i="15"/>
  <c r="J180" i="15"/>
  <c r="N172" i="15"/>
  <c r="L180" i="15"/>
  <c r="M181" i="15"/>
  <c r="P172" i="15"/>
  <c r="Q180" i="15"/>
  <c r="O184" i="15"/>
  <c r="S177" i="15"/>
  <c r="R177" i="15"/>
  <c r="H186" i="15" l="1"/>
  <c r="N173" i="15"/>
  <c r="K188" i="15"/>
  <c r="I193" i="15"/>
  <c r="L181" i="15"/>
  <c r="M182" i="15"/>
  <c r="J181" i="15"/>
  <c r="R178" i="15"/>
  <c r="S178" i="15"/>
  <c r="O185" i="15"/>
  <c r="Q181" i="15"/>
  <c r="P173" i="15"/>
  <c r="H187" i="15" l="1"/>
  <c r="J182" i="15"/>
  <c r="I194" i="15"/>
  <c r="M183" i="15"/>
  <c r="L182" i="15"/>
  <c r="K189" i="15"/>
  <c r="N174" i="15"/>
  <c r="P174" i="15"/>
  <c r="Q182" i="15"/>
  <c r="R179" i="15"/>
  <c r="O186" i="15"/>
  <c r="S179" i="15"/>
  <c r="H188" i="15" l="1"/>
  <c r="K190" i="15"/>
  <c r="I195" i="15"/>
  <c r="M184" i="15"/>
  <c r="L183" i="15"/>
  <c r="N175" i="15"/>
  <c r="J183" i="15"/>
  <c r="R180" i="15"/>
  <c r="Q183" i="15"/>
  <c r="P175" i="15"/>
  <c r="S180" i="15"/>
  <c r="O187" i="15"/>
  <c r="H189" i="15" l="1"/>
  <c r="J184" i="15"/>
  <c r="M185" i="15"/>
  <c r="L184" i="15"/>
  <c r="I196" i="15"/>
  <c r="K191" i="15"/>
  <c r="N176" i="15"/>
  <c r="S181" i="15"/>
  <c r="Q184" i="15"/>
  <c r="R181" i="15"/>
  <c r="O188" i="15"/>
  <c r="P176" i="15"/>
  <c r="H190" i="15" l="1"/>
  <c r="K192" i="15"/>
  <c r="I197" i="15"/>
  <c r="J185" i="15"/>
  <c r="L185" i="15"/>
  <c r="M186" i="15"/>
  <c r="N177" i="15"/>
  <c r="P177" i="15"/>
  <c r="R182" i="15"/>
  <c r="S182" i="15"/>
  <c r="O189" i="15"/>
  <c r="Q185" i="15"/>
  <c r="H191" i="15" l="1"/>
  <c r="M187" i="15"/>
  <c r="J186" i="15"/>
  <c r="K193" i="15"/>
  <c r="N178" i="15"/>
  <c r="L186" i="15"/>
  <c r="I198" i="15"/>
  <c r="O190" i="15"/>
  <c r="R183" i="15"/>
  <c r="Q186" i="15"/>
  <c r="S183" i="15"/>
  <c r="P178" i="15"/>
  <c r="H192" i="15" l="1"/>
  <c r="L187" i="15"/>
  <c r="N179" i="15"/>
  <c r="I199" i="15"/>
  <c r="J187" i="15"/>
  <c r="K194" i="15"/>
  <c r="M188" i="15"/>
  <c r="P179" i="15"/>
  <c r="Q187" i="15"/>
  <c r="O191" i="15"/>
  <c r="S184" i="15"/>
  <c r="R184" i="15"/>
  <c r="H193" i="15" l="1"/>
  <c r="L188" i="15"/>
  <c r="J188" i="15"/>
  <c r="I200" i="15"/>
  <c r="M189" i="15"/>
  <c r="M190" i="15" s="1"/>
  <c r="K195" i="15"/>
  <c r="N180" i="15"/>
  <c r="Q188" i="15"/>
  <c r="R185" i="15"/>
  <c r="S185" i="15"/>
  <c r="O192" i="15"/>
  <c r="P180" i="15"/>
  <c r="H194" i="15" l="1"/>
  <c r="M191" i="15"/>
  <c r="N181" i="15"/>
  <c r="J189" i="15"/>
  <c r="L189" i="15"/>
  <c r="K196" i="15"/>
  <c r="I201" i="15"/>
  <c r="O193" i="15"/>
  <c r="P181" i="15"/>
  <c r="S186" i="15"/>
  <c r="R186" i="15"/>
  <c r="Q189" i="15"/>
  <c r="H195" i="15" l="1"/>
  <c r="J190" i="15"/>
  <c r="K197" i="15"/>
  <c r="L190" i="15"/>
  <c r="N182" i="15"/>
  <c r="I202" i="15"/>
  <c r="M192" i="15"/>
  <c r="R187" i="15"/>
  <c r="P182" i="15"/>
  <c r="O194" i="15"/>
  <c r="Q190" i="15"/>
  <c r="S187" i="15"/>
  <c r="H196" i="15" l="1"/>
  <c r="L191" i="15"/>
  <c r="M193" i="15"/>
  <c r="K198" i="15"/>
  <c r="J191" i="15"/>
  <c r="I203" i="15"/>
  <c r="N183" i="15"/>
  <c r="R188" i="15"/>
  <c r="Q191" i="15"/>
  <c r="S188" i="15"/>
  <c r="O195" i="15"/>
  <c r="P183" i="15"/>
  <c r="H197" i="15" l="1"/>
  <c r="N184" i="15"/>
  <c r="I204" i="15"/>
  <c r="K199" i="15"/>
  <c r="L192" i="15"/>
  <c r="J192" i="15"/>
  <c r="M194" i="15"/>
  <c r="Q192" i="15"/>
  <c r="R189" i="15"/>
  <c r="P184" i="15"/>
  <c r="O196" i="15"/>
  <c r="S189" i="15"/>
  <c r="H198" i="15" l="1"/>
  <c r="J193" i="15"/>
  <c r="L193" i="15"/>
  <c r="M195" i="15"/>
  <c r="I205" i="15"/>
  <c r="K200" i="15"/>
  <c r="N185" i="15"/>
  <c r="S190" i="15"/>
  <c r="O197" i="15"/>
  <c r="P185" i="15"/>
  <c r="R190" i="15"/>
  <c r="Q193" i="15"/>
  <c r="H199" i="15" l="1"/>
  <c r="N186" i="15"/>
  <c r="I206" i="15"/>
  <c r="J194" i="15"/>
  <c r="K201" i="15"/>
  <c r="L194" i="15"/>
  <c r="M196" i="15"/>
  <c r="R191" i="15"/>
  <c r="S191" i="15"/>
  <c r="Q194" i="15"/>
  <c r="P186" i="15"/>
  <c r="O198" i="15"/>
  <c r="H200" i="15" l="1"/>
  <c r="K202" i="15"/>
  <c r="I207" i="15"/>
  <c r="N187" i="15"/>
  <c r="L195" i="15"/>
  <c r="M197" i="15"/>
  <c r="J195" i="15"/>
  <c r="O199" i="15"/>
  <c r="R192" i="15"/>
  <c r="P187" i="15"/>
  <c r="Q195" i="15"/>
  <c r="S192" i="15"/>
  <c r="H201" i="15" l="1"/>
  <c r="N188" i="15"/>
  <c r="J196" i="15"/>
  <c r="K203" i="15"/>
  <c r="L196" i="15"/>
  <c r="I208" i="15"/>
  <c r="M198" i="15"/>
  <c r="S193" i="15"/>
  <c r="P188" i="15"/>
  <c r="Q196" i="15"/>
  <c r="R193" i="15"/>
  <c r="O200" i="15"/>
  <c r="H202" i="15" l="1"/>
  <c r="K204" i="15"/>
  <c r="J197" i="15"/>
  <c r="L197" i="15"/>
  <c r="I209" i="15"/>
  <c r="M199" i="15"/>
  <c r="N189" i="15"/>
  <c r="S194" i="15"/>
  <c r="O201" i="15"/>
  <c r="R194" i="15"/>
  <c r="Q197" i="15"/>
  <c r="P189" i="15"/>
  <c r="H203" i="15" l="1"/>
  <c r="N190" i="15"/>
  <c r="J198" i="15"/>
  <c r="K205" i="15"/>
  <c r="M200" i="15"/>
  <c r="I210" i="15"/>
  <c r="L198" i="15"/>
  <c r="P190" i="15"/>
  <c r="Q198" i="15"/>
  <c r="R195" i="15"/>
  <c r="O202" i="15"/>
  <c r="S195" i="15"/>
  <c r="H204" i="15" l="1"/>
  <c r="I211" i="15"/>
  <c r="L199" i="15"/>
  <c r="M201" i="15"/>
  <c r="N191" i="15"/>
  <c r="K206" i="15"/>
  <c r="J199" i="15"/>
  <c r="P191" i="15"/>
  <c r="S196" i="15"/>
  <c r="O203" i="15"/>
  <c r="R196" i="15"/>
  <c r="Q199" i="15"/>
  <c r="H205" i="15" l="1"/>
  <c r="K207" i="15"/>
  <c r="J200" i="15"/>
  <c r="M202" i="15"/>
  <c r="I212" i="15"/>
  <c r="N192" i="15"/>
  <c r="L200" i="15"/>
  <c r="Q200" i="15"/>
  <c r="S197" i="15"/>
  <c r="P192" i="15"/>
  <c r="R197" i="15"/>
  <c r="O204" i="15"/>
  <c r="H206" i="15" l="1"/>
  <c r="I213" i="15"/>
  <c r="N193" i="15"/>
  <c r="J201" i="15"/>
  <c r="K208" i="15"/>
  <c r="M203" i="15"/>
  <c r="L201" i="15"/>
  <c r="O205" i="15"/>
  <c r="R198" i="15"/>
  <c r="P193" i="15"/>
  <c r="Q201" i="15"/>
  <c r="S198" i="15"/>
  <c r="H207" i="15" l="1"/>
  <c r="M204" i="15"/>
  <c r="L202" i="15"/>
  <c r="I214" i="15"/>
  <c r="N194" i="15"/>
  <c r="K209" i="15"/>
  <c r="J202" i="15"/>
  <c r="S199" i="15"/>
  <c r="P194" i="15"/>
  <c r="Q202" i="15"/>
  <c r="R199" i="15"/>
  <c r="O206" i="15"/>
  <c r="H208" i="15" l="1"/>
  <c r="J203" i="15"/>
  <c r="M205" i="15"/>
  <c r="L203" i="15"/>
  <c r="N195" i="15"/>
  <c r="K210" i="15"/>
  <c r="I215" i="15"/>
  <c r="Q203" i="15"/>
  <c r="P195" i="15"/>
  <c r="O207" i="15"/>
  <c r="R200" i="15"/>
  <c r="S200" i="15"/>
  <c r="H209" i="15" l="1"/>
  <c r="L204" i="15"/>
  <c r="I216" i="15"/>
  <c r="K211" i="15"/>
  <c r="J204" i="15"/>
  <c r="N196" i="15"/>
  <c r="M206" i="15"/>
  <c r="R201" i="15"/>
  <c r="P196" i="15"/>
  <c r="Q204" i="15"/>
  <c r="S201" i="15"/>
  <c r="O208" i="15"/>
  <c r="H210" i="15" l="1"/>
  <c r="K212" i="15"/>
  <c r="L205" i="15"/>
  <c r="N197" i="15"/>
  <c r="I217" i="15"/>
  <c r="M207" i="15"/>
  <c r="J205" i="15"/>
  <c r="O209" i="15"/>
  <c r="Q205" i="15"/>
  <c r="P197" i="15"/>
  <c r="R202" i="15"/>
  <c r="S202" i="15"/>
  <c r="H211" i="15" l="1"/>
  <c r="J206" i="15"/>
  <c r="M208" i="15"/>
  <c r="N198" i="15"/>
  <c r="K213" i="15"/>
  <c r="L206" i="15"/>
  <c r="I218" i="15"/>
  <c r="S203" i="15"/>
  <c r="R203" i="15"/>
  <c r="P198" i="15"/>
  <c r="Q206" i="15"/>
  <c r="O210" i="15"/>
  <c r="H212" i="15" l="1"/>
  <c r="K214" i="15"/>
  <c r="M209" i="15"/>
  <c r="N199" i="15"/>
  <c r="L207" i="15"/>
  <c r="J207" i="15"/>
  <c r="I219" i="15"/>
  <c r="Q207" i="15"/>
  <c r="O211" i="15"/>
  <c r="P199" i="15"/>
  <c r="R204" i="15"/>
  <c r="S204" i="15"/>
  <c r="H213" i="15" l="1"/>
  <c r="I220" i="15"/>
  <c r="N200" i="15"/>
  <c r="M210" i="15"/>
  <c r="L208" i="15"/>
  <c r="K215" i="15"/>
  <c r="J208" i="15"/>
  <c r="Q208" i="15"/>
  <c r="S205" i="15"/>
  <c r="R205" i="15"/>
  <c r="P200" i="15"/>
  <c r="O212" i="15"/>
  <c r="H214" i="15" l="1"/>
  <c r="N201" i="15"/>
  <c r="I221" i="15"/>
  <c r="J209" i="15"/>
  <c r="L209" i="15"/>
  <c r="M211" i="15"/>
  <c r="K216" i="15"/>
  <c r="O213" i="15"/>
  <c r="P201" i="15"/>
  <c r="S206" i="15"/>
  <c r="Q209" i="15"/>
  <c r="R206" i="15"/>
  <c r="H215" i="15" l="1"/>
  <c r="L210" i="15"/>
  <c r="K217" i="15"/>
  <c r="M212" i="15"/>
  <c r="J210" i="15"/>
  <c r="I222" i="15"/>
  <c r="N202" i="15"/>
  <c r="R207" i="15"/>
  <c r="P202" i="15"/>
  <c r="O214" i="15"/>
  <c r="Q210" i="15"/>
  <c r="S207" i="15"/>
  <c r="H216" i="15" l="1"/>
  <c r="L211" i="15"/>
  <c r="J211" i="15"/>
  <c r="M213" i="15"/>
  <c r="N203" i="15"/>
  <c r="I223" i="15"/>
  <c r="K218" i="15"/>
  <c r="Q211" i="15"/>
  <c r="P203" i="15"/>
  <c r="S208" i="15"/>
  <c r="O215" i="15"/>
  <c r="R208" i="15"/>
  <c r="H217" i="15" l="1"/>
  <c r="N204" i="15"/>
  <c r="K219" i="15"/>
  <c r="I224" i="15"/>
  <c r="M214" i="15"/>
  <c r="L212" i="15"/>
  <c r="J212" i="15"/>
  <c r="O216" i="15"/>
  <c r="P204" i="15"/>
  <c r="Q212" i="15"/>
  <c r="R209" i="15"/>
  <c r="S209" i="15"/>
  <c r="H218" i="15" l="1"/>
  <c r="M215" i="15"/>
  <c r="K220" i="15"/>
  <c r="L213" i="15"/>
  <c r="J213" i="15"/>
  <c r="I225" i="15"/>
  <c r="N205" i="15"/>
  <c r="O217" i="15"/>
  <c r="S210" i="15"/>
  <c r="R210" i="15"/>
  <c r="Q213" i="15"/>
  <c r="P205" i="15"/>
  <c r="H219" i="15" l="1"/>
  <c r="K221" i="15"/>
  <c r="N206" i="15"/>
  <c r="J214" i="15"/>
  <c r="L214" i="15"/>
  <c r="M216" i="15"/>
  <c r="I226" i="15"/>
  <c r="R211" i="15"/>
  <c r="O218" i="15"/>
  <c r="P206" i="15"/>
  <c r="Q214" i="15"/>
  <c r="S211" i="15"/>
  <c r="H220" i="15" l="1"/>
  <c r="M217" i="15"/>
  <c r="N207" i="15"/>
  <c r="I227" i="15"/>
  <c r="J215" i="15"/>
  <c r="L215" i="15"/>
  <c r="K222" i="15"/>
  <c r="S212" i="15"/>
  <c r="P207" i="15"/>
  <c r="O219" i="15"/>
  <c r="Q215" i="15"/>
  <c r="R212" i="15"/>
  <c r="H221" i="15" l="1"/>
  <c r="M218" i="15"/>
  <c r="J216" i="15"/>
  <c r="I228" i="15"/>
  <c r="N208" i="15"/>
  <c r="K223" i="15"/>
  <c r="L216" i="15"/>
  <c r="R213" i="15"/>
  <c r="P208" i="15"/>
  <c r="Q216" i="15"/>
  <c r="O220" i="15"/>
  <c r="S213" i="15"/>
  <c r="H222" i="15" l="1"/>
  <c r="K224" i="15"/>
  <c r="M219" i="15"/>
  <c r="J217" i="15"/>
  <c r="L217" i="15"/>
  <c r="N209" i="15"/>
  <c r="I229" i="15"/>
  <c r="O221" i="15"/>
  <c r="Q217" i="15"/>
  <c r="R214" i="15"/>
  <c r="S214" i="15"/>
  <c r="P209" i="15"/>
  <c r="H223" i="15" l="1"/>
  <c r="I230" i="15"/>
  <c r="N210" i="15"/>
  <c r="M220" i="15"/>
  <c r="J218" i="15"/>
  <c r="L218" i="15"/>
  <c r="K225" i="15"/>
  <c r="P210" i="15"/>
  <c r="S215" i="15"/>
  <c r="O222" i="15"/>
  <c r="R215" i="15"/>
  <c r="Q218" i="15"/>
  <c r="H224" i="15" l="1"/>
  <c r="K226" i="15"/>
  <c r="L219" i="15"/>
  <c r="N211" i="15"/>
  <c r="I231" i="15"/>
  <c r="J219" i="15"/>
  <c r="M221" i="15"/>
  <c r="O223" i="15"/>
  <c r="S216" i="15"/>
  <c r="P211" i="15"/>
  <c r="Q219" i="15"/>
  <c r="R216" i="15"/>
  <c r="H225" i="15" l="1"/>
  <c r="J220" i="15"/>
  <c r="M222" i="15"/>
  <c r="N212" i="15"/>
  <c r="I232" i="15"/>
  <c r="L220" i="15"/>
  <c r="K227" i="15"/>
  <c r="R217" i="15"/>
  <c r="Q220" i="15"/>
  <c r="S217" i="15"/>
  <c r="P212" i="15"/>
  <c r="O224" i="15"/>
  <c r="H226" i="15" l="1"/>
  <c r="N213" i="15"/>
  <c r="J221" i="15"/>
  <c r="I233" i="15"/>
  <c r="K228" i="15"/>
  <c r="L221" i="15"/>
  <c r="M223" i="15"/>
  <c r="P213" i="15"/>
  <c r="Q221" i="15"/>
  <c r="O225" i="15"/>
  <c r="S218" i="15"/>
  <c r="R218" i="15"/>
  <c r="H227" i="15" l="1"/>
  <c r="M224" i="15"/>
  <c r="I234" i="15"/>
  <c r="N214" i="15"/>
  <c r="L222" i="15"/>
  <c r="K229" i="15"/>
  <c r="J222" i="15"/>
  <c r="Q222" i="15"/>
  <c r="P214" i="15"/>
  <c r="R219" i="15"/>
  <c r="S219" i="15"/>
  <c r="O226" i="15"/>
  <c r="H228" i="15" l="1"/>
  <c r="N215" i="15"/>
  <c r="L223" i="15"/>
  <c r="I235" i="15"/>
  <c r="M225" i="15"/>
  <c r="J223" i="15"/>
  <c r="K230" i="15"/>
  <c r="O227" i="15"/>
  <c r="R220" i="15"/>
  <c r="Q223" i="15"/>
  <c r="S220" i="15"/>
  <c r="P215" i="15"/>
  <c r="H229" i="15" l="1"/>
  <c r="K231" i="15"/>
  <c r="J224" i="15"/>
  <c r="L224" i="15"/>
  <c r="I236" i="15"/>
  <c r="N216" i="15"/>
  <c r="M226" i="15"/>
  <c r="S221" i="15"/>
  <c r="R221" i="15"/>
  <c r="P216" i="15"/>
  <c r="Q224" i="15"/>
  <c r="O228" i="15"/>
  <c r="H230" i="15" l="1"/>
  <c r="L225" i="15"/>
  <c r="M227" i="15"/>
  <c r="I237" i="15"/>
  <c r="K232" i="15"/>
  <c r="N217" i="15"/>
  <c r="J225" i="15"/>
  <c r="Q225" i="15"/>
  <c r="P217" i="15"/>
  <c r="O229" i="15"/>
  <c r="R222" i="15"/>
  <c r="S222" i="15"/>
  <c r="H231" i="15" l="1"/>
  <c r="N218" i="15"/>
  <c r="J226" i="15"/>
  <c r="K233" i="15"/>
  <c r="L226" i="15"/>
  <c r="I238" i="15"/>
  <c r="M228" i="15"/>
  <c r="S223" i="15"/>
  <c r="Q226" i="15"/>
  <c r="R223" i="15"/>
  <c r="O230" i="15"/>
  <c r="P218" i="15"/>
  <c r="H232" i="15" l="1"/>
  <c r="N219" i="15"/>
  <c r="I239" i="15"/>
  <c r="K234" i="15"/>
  <c r="M229" i="15"/>
  <c r="L227" i="15"/>
  <c r="J227" i="15"/>
  <c r="P219" i="15"/>
  <c r="O231" i="15"/>
  <c r="Q227" i="15"/>
  <c r="S224" i="15"/>
  <c r="R224" i="15"/>
  <c r="H233" i="15" l="1"/>
  <c r="M230" i="15"/>
  <c r="L228" i="15"/>
  <c r="J228" i="15"/>
  <c r="I240" i="15"/>
  <c r="N220" i="15"/>
  <c r="K235" i="15"/>
  <c r="R225" i="15"/>
  <c r="S225" i="15"/>
  <c r="P220" i="15"/>
  <c r="Q228" i="15"/>
  <c r="O232" i="15"/>
  <c r="H234" i="15" l="1"/>
  <c r="K236" i="15"/>
  <c r="L229" i="15"/>
  <c r="M231" i="15"/>
  <c r="I241" i="15"/>
  <c r="J229" i="15"/>
  <c r="N221" i="15"/>
  <c r="O233" i="15"/>
  <c r="Q229" i="15"/>
  <c r="P221" i="15"/>
  <c r="R226" i="15"/>
  <c r="S226" i="15"/>
  <c r="H235" i="15" l="1"/>
  <c r="N222" i="15"/>
  <c r="J230" i="15"/>
  <c r="L230" i="15"/>
  <c r="I242" i="15"/>
  <c r="M232" i="15"/>
  <c r="K237" i="15"/>
  <c r="Q230" i="15"/>
  <c r="O234" i="15"/>
  <c r="S227" i="15"/>
  <c r="R227" i="15"/>
  <c r="P222" i="15"/>
  <c r="H236" i="15" l="1"/>
  <c r="K238" i="15"/>
  <c r="I243" i="15"/>
  <c r="M233" i="15"/>
  <c r="L231" i="15"/>
  <c r="J231" i="15"/>
  <c r="N223" i="15"/>
  <c r="S228" i="15"/>
  <c r="O235" i="15"/>
  <c r="P223" i="15"/>
  <c r="R228" i="15"/>
  <c r="Q231" i="15"/>
  <c r="H237" i="15" l="1"/>
  <c r="L232" i="15"/>
  <c r="K239" i="15"/>
  <c r="I244" i="15"/>
  <c r="N224" i="15"/>
  <c r="J232" i="15"/>
  <c r="M234" i="15"/>
  <c r="P224" i="15"/>
  <c r="S229" i="15"/>
  <c r="Q232" i="15"/>
  <c r="R229" i="15"/>
  <c r="O236" i="15"/>
  <c r="H238" i="15" l="1"/>
  <c r="K240" i="15"/>
  <c r="M235" i="15"/>
  <c r="I245" i="15"/>
  <c r="L233" i="15"/>
  <c r="N225" i="15"/>
  <c r="J233" i="15"/>
  <c r="S230" i="15"/>
  <c r="O237" i="15"/>
  <c r="R230" i="15"/>
  <c r="Q233" i="15"/>
  <c r="P225" i="15"/>
  <c r="H239" i="15" l="1"/>
  <c r="J234" i="15"/>
  <c r="N226" i="15"/>
  <c r="L234" i="15"/>
  <c r="I246" i="15"/>
  <c r="K241" i="15"/>
  <c r="M236" i="15"/>
  <c r="P226" i="15"/>
  <c r="Q234" i="15"/>
  <c r="R231" i="15"/>
  <c r="O238" i="15"/>
  <c r="S231" i="15"/>
  <c r="H240" i="15" l="1"/>
  <c r="N227" i="15"/>
  <c r="N228" i="15" s="1"/>
  <c r="L235" i="15"/>
  <c r="J235" i="15"/>
  <c r="K242" i="15"/>
  <c r="M237" i="15"/>
  <c r="I247" i="15"/>
  <c r="O239" i="15"/>
  <c r="R232" i="15"/>
  <c r="Q235" i="15"/>
  <c r="S232" i="15"/>
  <c r="P227" i="15"/>
  <c r="H241" i="15" l="1"/>
  <c r="N229" i="15"/>
  <c r="I248" i="15"/>
  <c r="M238" i="15"/>
  <c r="J236" i="15"/>
  <c r="L236" i="15"/>
  <c r="K243" i="15"/>
  <c r="P228" i="15"/>
  <c r="S233" i="15"/>
  <c r="Q236" i="15"/>
  <c r="R233" i="15"/>
  <c r="O240" i="15"/>
  <c r="H242" i="15" l="1"/>
  <c r="K244" i="15"/>
  <c r="L237" i="15"/>
  <c r="M239" i="15"/>
  <c r="N230" i="15"/>
  <c r="I249" i="15"/>
  <c r="J237" i="15"/>
  <c r="O241" i="15"/>
  <c r="R234" i="15"/>
  <c r="P229" i="15"/>
  <c r="Q237" i="15"/>
  <c r="S234" i="15"/>
  <c r="H243" i="15" l="1"/>
  <c r="J238" i="15"/>
  <c r="N231" i="15"/>
  <c r="K245" i="15"/>
  <c r="L238" i="15"/>
  <c r="I250" i="15"/>
  <c r="M240" i="15"/>
  <c r="S235" i="15"/>
  <c r="P230" i="15"/>
  <c r="O242" i="15"/>
  <c r="Q238" i="15"/>
  <c r="R235" i="15"/>
  <c r="H244" i="15" l="1"/>
  <c r="I251" i="15"/>
  <c r="L239" i="15"/>
  <c r="M241" i="15"/>
  <c r="N232" i="15"/>
  <c r="J239" i="15"/>
  <c r="K246" i="15"/>
  <c r="S236" i="15"/>
  <c r="Q239" i="15"/>
  <c r="R236" i="15"/>
  <c r="O243" i="15"/>
  <c r="P231" i="15"/>
  <c r="H245" i="15" l="1"/>
  <c r="I252" i="15"/>
  <c r="M242" i="15"/>
  <c r="J240" i="15"/>
  <c r="N233" i="15"/>
  <c r="L240" i="15"/>
  <c r="K247" i="15"/>
  <c r="O244" i="15"/>
  <c r="R237" i="15"/>
  <c r="Q240" i="15"/>
  <c r="S237" i="15"/>
  <c r="P232" i="15"/>
  <c r="H246" i="15" l="1"/>
  <c r="K248" i="15"/>
  <c r="N234" i="15"/>
  <c r="M243" i="15"/>
  <c r="I253" i="15"/>
  <c r="L241" i="15"/>
  <c r="J241" i="15"/>
  <c r="P233" i="15"/>
  <c r="S238" i="15"/>
  <c r="Q241" i="15"/>
  <c r="R238" i="15"/>
  <c r="O245" i="15"/>
  <c r="H247" i="15" l="1"/>
  <c r="J242" i="15"/>
  <c r="M244" i="15"/>
  <c r="I254" i="15"/>
  <c r="L242" i="15"/>
  <c r="N235" i="15"/>
  <c r="K249" i="15"/>
  <c r="Q242" i="15"/>
  <c r="O246" i="15"/>
  <c r="R239" i="15"/>
  <c r="S239" i="15"/>
  <c r="P234" i="15"/>
  <c r="H248" i="15" l="1"/>
  <c r="N236" i="15"/>
  <c r="I255" i="15"/>
  <c r="J243" i="15"/>
  <c r="K250" i="15"/>
  <c r="M245" i="15"/>
  <c r="L243" i="15"/>
  <c r="S240" i="15"/>
  <c r="Q243" i="15"/>
  <c r="P235" i="15"/>
  <c r="R240" i="15"/>
  <c r="O247" i="15"/>
  <c r="H249" i="15" l="1"/>
  <c r="L244" i="15"/>
  <c r="J244" i="15"/>
  <c r="M246" i="15"/>
  <c r="I256" i="15"/>
  <c r="K251" i="15"/>
  <c r="N237" i="15"/>
  <c r="O248" i="15"/>
  <c r="Q244" i="15"/>
  <c r="R241" i="15"/>
  <c r="P236" i="15"/>
  <c r="S241" i="15"/>
  <c r="H250" i="15" l="1"/>
  <c r="J245" i="15"/>
  <c r="N238" i="15"/>
  <c r="K252" i="15"/>
  <c r="M247" i="15"/>
  <c r="L245" i="15"/>
  <c r="I257" i="15"/>
  <c r="S242" i="15"/>
  <c r="Q245" i="15"/>
  <c r="P237" i="15"/>
  <c r="R242" i="15"/>
  <c r="O249" i="15"/>
  <c r="H251" i="15" l="1"/>
  <c r="I258" i="15"/>
  <c r="K253" i="15"/>
  <c r="M248" i="15"/>
  <c r="L246" i="15"/>
  <c r="N239" i="15"/>
  <c r="J246" i="15"/>
  <c r="O250" i="15"/>
  <c r="P238" i="15"/>
  <c r="Q246" i="15"/>
  <c r="S243" i="15"/>
  <c r="R243" i="15"/>
  <c r="H252" i="15" l="1"/>
  <c r="K254" i="15"/>
  <c r="J247" i="15"/>
  <c r="L247" i="15"/>
  <c r="M249" i="15"/>
  <c r="I259" i="15"/>
  <c r="N240" i="15"/>
  <c r="R244" i="15"/>
  <c r="Q247" i="15"/>
  <c r="S244" i="15"/>
  <c r="P239" i="15"/>
  <c r="O251" i="15"/>
  <c r="H253" i="15" l="1"/>
  <c r="L248" i="15"/>
  <c r="N241" i="15"/>
  <c r="I260" i="15"/>
  <c r="M250" i="15"/>
  <c r="J248" i="15"/>
  <c r="K255" i="15"/>
  <c r="O252" i="15"/>
  <c r="Q248" i="15"/>
  <c r="R245" i="15"/>
  <c r="P240" i="15"/>
  <c r="S245" i="15"/>
  <c r="H254" i="15" l="1"/>
  <c r="I261" i="15"/>
  <c r="K256" i="15"/>
  <c r="N242" i="15"/>
  <c r="L249" i="15"/>
  <c r="J249" i="15"/>
  <c r="M251" i="15"/>
  <c r="R246" i="15"/>
  <c r="Q249" i="15"/>
  <c r="O253" i="15"/>
  <c r="S246" i="15"/>
  <c r="P241" i="15"/>
  <c r="H255" i="15" l="1"/>
  <c r="K257" i="15"/>
  <c r="M252" i="15"/>
  <c r="L250" i="15"/>
  <c r="J250" i="15"/>
  <c r="N243" i="15"/>
  <c r="I262" i="15"/>
  <c r="R247" i="15"/>
  <c r="O254" i="15"/>
  <c r="P242" i="15"/>
  <c r="S247" i="15"/>
  <c r="Q250" i="15"/>
  <c r="H256" i="15" l="1"/>
  <c r="I263" i="15"/>
  <c r="N244" i="15"/>
  <c r="J251" i="15"/>
  <c r="K258" i="15"/>
  <c r="L251" i="15"/>
  <c r="M253" i="15"/>
  <c r="Q251" i="15"/>
  <c r="S248" i="15"/>
  <c r="P243" i="15"/>
  <c r="O255" i="15"/>
  <c r="R248" i="15"/>
  <c r="H257" i="15" l="1"/>
  <c r="J252" i="15"/>
  <c r="L252" i="15"/>
  <c r="K259" i="15"/>
  <c r="M254" i="15"/>
  <c r="N245" i="15"/>
  <c r="I264" i="15"/>
  <c r="R249" i="15"/>
  <c r="O256" i="15"/>
  <c r="P244" i="15"/>
  <c r="S249" i="15"/>
  <c r="Q252" i="15"/>
  <c r="H258" i="15" l="1"/>
  <c r="J253" i="15"/>
  <c r="K260" i="15"/>
  <c r="M255" i="15"/>
  <c r="I265" i="15"/>
  <c r="N246" i="15"/>
  <c r="L253" i="15"/>
  <c r="Q253" i="15"/>
  <c r="P245" i="15"/>
  <c r="O257" i="15"/>
  <c r="R250" i="15"/>
  <c r="S250" i="15"/>
  <c r="H259" i="15" l="1"/>
  <c r="I266" i="15"/>
  <c r="K261" i="15"/>
  <c r="M256" i="15"/>
  <c r="L254" i="15"/>
  <c r="N247" i="15"/>
  <c r="J254" i="15"/>
  <c r="S251" i="15"/>
  <c r="R251" i="15"/>
  <c r="O258" i="15"/>
  <c r="P246" i="15"/>
  <c r="Q254" i="15"/>
  <c r="H260" i="15" l="1"/>
  <c r="J255" i="15"/>
  <c r="N248" i="15"/>
  <c r="M257" i="15"/>
  <c r="I267" i="15"/>
  <c r="L255" i="15"/>
  <c r="K262" i="15"/>
  <c r="P247" i="15"/>
  <c r="O259" i="15"/>
  <c r="Q255" i="15"/>
  <c r="R252" i="15"/>
  <c r="S252" i="15"/>
  <c r="H261" i="15" l="1"/>
  <c r="N249" i="15"/>
  <c r="J256" i="15"/>
  <c r="L256" i="15"/>
  <c r="M258" i="15"/>
  <c r="K263" i="15"/>
  <c r="I268" i="15"/>
  <c r="R253" i="15"/>
  <c r="S253" i="15"/>
  <c r="Q256" i="15"/>
  <c r="O260" i="15"/>
  <c r="P248" i="15"/>
  <c r="H262" i="15" l="1"/>
  <c r="K264" i="15"/>
  <c r="J257" i="15"/>
  <c r="M259" i="15"/>
  <c r="N250" i="15"/>
  <c r="I269" i="15"/>
  <c r="L257" i="15"/>
  <c r="P249" i="15"/>
  <c r="Q257" i="15"/>
  <c r="R254" i="15"/>
  <c r="O261" i="15"/>
  <c r="S254" i="15"/>
  <c r="H263" i="15" l="1"/>
  <c r="I270" i="15"/>
  <c r="L258" i="15"/>
  <c r="J258" i="15"/>
  <c r="K265" i="15"/>
  <c r="N251" i="15"/>
  <c r="M260" i="15"/>
  <c r="S255" i="15"/>
  <c r="O262" i="15"/>
  <c r="Q258" i="15"/>
  <c r="R255" i="15"/>
  <c r="P250" i="15"/>
  <c r="H264" i="15" l="1"/>
  <c r="J259" i="15"/>
  <c r="I271" i="15"/>
  <c r="N252" i="15"/>
  <c r="K266" i="15"/>
  <c r="M261" i="15"/>
  <c r="L259" i="15"/>
  <c r="P251" i="15"/>
  <c r="Q259" i="15"/>
  <c r="S256" i="15"/>
  <c r="R256" i="15"/>
  <c r="O263" i="15"/>
  <c r="H265" i="15" l="1"/>
  <c r="M262" i="15"/>
  <c r="L260" i="15"/>
  <c r="K267" i="15"/>
  <c r="J260" i="15"/>
  <c r="I272" i="15"/>
  <c r="N253" i="15"/>
  <c r="O264" i="15"/>
  <c r="S257" i="15"/>
  <c r="P252" i="15"/>
  <c r="R257" i="15"/>
  <c r="Q260" i="15"/>
  <c r="H266" i="15" l="1"/>
  <c r="J261" i="15"/>
  <c r="L261" i="15"/>
  <c r="M263" i="15"/>
  <c r="N254" i="15"/>
  <c r="I273" i="15"/>
  <c r="K268" i="15"/>
  <c r="Q261" i="15"/>
  <c r="P253" i="15"/>
  <c r="S258" i="15"/>
  <c r="O265" i="15"/>
  <c r="R258" i="15"/>
  <c r="H267" i="15" l="1"/>
  <c r="N255" i="15"/>
  <c r="M264" i="15"/>
  <c r="I274" i="15"/>
  <c r="K269" i="15"/>
  <c r="L262" i="15"/>
  <c r="J262" i="15"/>
  <c r="R259" i="15"/>
  <c r="S259" i="15"/>
  <c r="Q262" i="15"/>
  <c r="O266" i="15"/>
  <c r="P254" i="15"/>
  <c r="H268" i="15" l="1"/>
  <c r="L263" i="15"/>
  <c r="K270" i="15"/>
  <c r="M265" i="15"/>
  <c r="J263" i="15"/>
  <c r="I275" i="15"/>
  <c r="N256" i="15"/>
  <c r="O267" i="15"/>
  <c r="P255" i="15"/>
  <c r="Q263" i="15"/>
  <c r="R260" i="15"/>
  <c r="S260" i="15"/>
  <c r="H269" i="15" l="1"/>
  <c r="N257" i="15"/>
  <c r="I276" i="15"/>
  <c r="J264" i="15"/>
  <c r="M266" i="15"/>
  <c r="L264" i="15"/>
  <c r="K271" i="15"/>
  <c r="S261" i="15"/>
  <c r="R261" i="15"/>
  <c r="P256" i="15"/>
  <c r="O268" i="15"/>
  <c r="Q264" i="15"/>
  <c r="H270" i="15" l="1"/>
  <c r="J265" i="15"/>
  <c r="K272" i="15"/>
  <c r="M267" i="15"/>
  <c r="I277" i="15"/>
  <c r="N258" i="15"/>
  <c r="L265" i="15"/>
  <c r="Q265" i="15"/>
  <c r="O269" i="15"/>
  <c r="R262" i="15"/>
  <c r="P257" i="15"/>
  <c r="S262" i="15"/>
  <c r="H271" i="15" l="1"/>
  <c r="L266" i="15"/>
  <c r="M268" i="15"/>
  <c r="N259" i="15"/>
  <c r="I278" i="15"/>
  <c r="J266" i="15"/>
  <c r="K273" i="15"/>
  <c r="O270" i="15"/>
  <c r="S263" i="15"/>
  <c r="P258" i="15"/>
  <c r="R263" i="15"/>
  <c r="Q266" i="15"/>
  <c r="H272" i="15" l="1"/>
  <c r="J267" i="15"/>
  <c r="K274" i="15"/>
  <c r="I279" i="15"/>
  <c r="N260" i="15"/>
  <c r="M269" i="15"/>
  <c r="L267" i="15"/>
  <c r="S264" i="15"/>
  <c r="Q267" i="15"/>
  <c r="R264" i="15"/>
  <c r="P259" i="15"/>
  <c r="O271" i="15"/>
  <c r="H273" i="15" l="1"/>
  <c r="I280" i="15"/>
  <c r="J268" i="15"/>
  <c r="L268" i="15"/>
  <c r="K275" i="15"/>
  <c r="M270" i="15"/>
  <c r="N261" i="15"/>
  <c r="R265" i="15"/>
  <c r="O272" i="15"/>
  <c r="P260" i="15"/>
  <c r="Q268" i="15"/>
  <c r="S265" i="15"/>
  <c r="H274" i="15" l="1"/>
  <c r="K276" i="15"/>
  <c r="I281" i="15"/>
  <c r="M271" i="15"/>
  <c r="N262" i="15"/>
  <c r="L269" i="15"/>
  <c r="J269" i="15"/>
  <c r="S266" i="15"/>
  <c r="Q269" i="15"/>
  <c r="O273" i="15"/>
  <c r="R266" i="15"/>
  <c r="P261" i="15"/>
  <c r="H275" i="15" l="1"/>
  <c r="N263" i="15"/>
  <c r="M272" i="15"/>
  <c r="J270" i="15"/>
  <c r="L270" i="15"/>
  <c r="I282" i="15"/>
  <c r="K277" i="15"/>
  <c r="P262" i="15"/>
  <c r="R267" i="15"/>
  <c r="O274" i="15"/>
  <c r="Q270" i="15"/>
  <c r="S267" i="15"/>
  <c r="H276" i="15" l="1"/>
  <c r="I283" i="15"/>
  <c r="N264" i="15"/>
  <c r="K278" i="15"/>
  <c r="M273" i="15"/>
  <c r="L271" i="15"/>
  <c r="J271" i="15"/>
  <c r="S268" i="15"/>
  <c r="O275" i="15"/>
  <c r="R268" i="15"/>
  <c r="Q271" i="15"/>
  <c r="P263" i="15"/>
  <c r="H277" i="15" l="1"/>
  <c r="J272" i="15"/>
  <c r="I284" i="15"/>
  <c r="L272" i="15"/>
  <c r="K279" i="15"/>
  <c r="N265" i="15"/>
  <c r="M274" i="15"/>
  <c r="P264" i="15"/>
  <c r="Q272" i="15"/>
  <c r="R269" i="15"/>
  <c r="O276" i="15"/>
  <c r="S269" i="15"/>
  <c r="H278" i="15" l="1"/>
  <c r="K280" i="15"/>
  <c r="J273" i="15"/>
  <c r="M275" i="15"/>
  <c r="N266" i="15"/>
  <c r="I285" i="15"/>
  <c r="L273" i="15"/>
  <c r="S270" i="15"/>
  <c r="O277" i="15"/>
  <c r="R270" i="15"/>
  <c r="Q273" i="15"/>
  <c r="P265" i="15"/>
  <c r="H279" i="15" l="1"/>
  <c r="L274" i="15"/>
  <c r="K281" i="15"/>
  <c r="I286" i="15"/>
  <c r="M276" i="15"/>
  <c r="J274" i="15"/>
  <c r="N267" i="15"/>
  <c r="S271" i="15"/>
  <c r="P266" i="15"/>
  <c r="Q274" i="15"/>
  <c r="R271" i="15"/>
  <c r="O278" i="15"/>
  <c r="H280" i="15" l="1"/>
  <c r="N268" i="15"/>
  <c r="J275" i="15"/>
  <c r="M277" i="15"/>
  <c r="K282" i="15"/>
  <c r="L275" i="15"/>
  <c r="I287" i="15"/>
  <c r="R272" i="15"/>
  <c r="P267" i="15"/>
  <c r="S272" i="15"/>
  <c r="O279" i="15"/>
  <c r="Q275" i="15"/>
  <c r="H281" i="15" l="1"/>
  <c r="L276" i="15"/>
  <c r="K283" i="15"/>
  <c r="M278" i="15"/>
  <c r="I288" i="15"/>
  <c r="N269" i="15"/>
  <c r="J276" i="15"/>
  <c r="Q276" i="15"/>
  <c r="O280" i="15"/>
  <c r="P268" i="15"/>
  <c r="R273" i="15"/>
  <c r="S273" i="15"/>
  <c r="H282" i="15" l="1"/>
  <c r="I289" i="15"/>
  <c r="N270" i="15"/>
  <c r="L277" i="15"/>
  <c r="M279" i="15"/>
  <c r="J277" i="15"/>
  <c r="K284" i="15"/>
  <c r="R274" i="15"/>
  <c r="O281" i="15"/>
  <c r="Q277" i="15"/>
  <c r="S274" i="15"/>
  <c r="P269" i="15"/>
  <c r="H283" i="15" l="1"/>
  <c r="K285" i="15"/>
  <c r="J278" i="15"/>
  <c r="L278" i="15"/>
  <c r="I290" i="15"/>
  <c r="N271" i="15"/>
  <c r="M280" i="15"/>
  <c r="P270" i="15"/>
  <c r="Q278" i="15"/>
  <c r="R275" i="15"/>
  <c r="S275" i="15"/>
  <c r="O282" i="15"/>
  <c r="H284" i="15" l="1"/>
  <c r="M281" i="15"/>
  <c r="I291" i="15"/>
  <c r="L279" i="15"/>
  <c r="J279" i="15"/>
  <c r="K286" i="15"/>
  <c r="N272" i="15"/>
  <c r="O283" i="15"/>
  <c r="S276" i="15"/>
  <c r="Q279" i="15"/>
  <c r="P271" i="15"/>
  <c r="R276" i="15"/>
  <c r="H285" i="15" l="1"/>
  <c r="L280" i="15"/>
  <c r="I292" i="15"/>
  <c r="K287" i="15"/>
  <c r="M282" i="15"/>
  <c r="N273" i="15"/>
  <c r="J280" i="15"/>
  <c r="R277" i="15"/>
  <c r="P272" i="15"/>
  <c r="S277" i="15"/>
  <c r="Q280" i="15"/>
  <c r="O284" i="15"/>
  <c r="H286" i="15" l="1"/>
  <c r="M283" i="15"/>
  <c r="I293" i="15"/>
  <c r="N274" i="15"/>
  <c r="K288" i="15"/>
  <c r="L281" i="15"/>
  <c r="J281" i="15"/>
  <c r="O285" i="15"/>
  <c r="S278" i="15"/>
  <c r="R278" i="15"/>
  <c r="Q281" i="15"/>
  <c r="P273" i="15"/>
  <c r="H287" i="15" l="1"/>
  <c r="K289" i="15"/>
  <c r="L282" i="15"/>
  <c r="M284" i="15"/>
  <c r="J282" i="15"/>
  <c r="N275" i="15"/>
  <c r="I294" i="15"/>
  <c r="P274" i="15"/>
  <c r="Q282" i="15"/>
  <c r="R279" i="15"/>
  <c r="S279" i="15"/>
  <c r="O286" i="15"/>
  <c r="H288" i="15" l="1"/>
  <c r="N276" i="15"/>
  <c r="M285" i="15"/>
  <c r="L283" i="15"/>
  <c r="I295" i="15"/>
  <c r="J283" i="15"/>
  <c r="K290" i="15"/>
  <c r="S280" i="15"/>
  <c r="Q283" i="15"/>
  <c r="P275" i="15"/>
  <c r="O287" i="15"/>
  <c r="R280" i="15"/>
  <c r="H289" i="15" l="1"/>
  <c r="K291" i="15"/>
  <c r="I296" i="15"/>
  <c r="N277" i="15"/>
  <c r="J284" i="15"/>
  <c r="L284" i="15"/>
  <c r="M286" i="15"/>
  <c r="O288" i="15"/>
  <c r="Q284" i="15"/>
  <c r="R281" i="15"/>
  <c r="P276" i="15"/>
  <c r="S281" i="15"/>
  <c r="H290" i="15" l="1"/>
  <c r="J285" i="15"/>
  <c r="M287" i="15"/>
  <c r="I297" i="15"/>
  <c r="N278" i="15"/>
  <c r="L285" i="15"/>
  <c r="K292" i="15"/>
  <c r="S282" i="15"/>
  <c r="Q285" i="15"/>
  <c r="O289" i="15"/>
  <c r="P277" i="15"/>
  <c r="R282" i="15"/>
  <c r="H291" i="15" l="1"/>
  <c r="J286" i="15"/>
  <c r="K293" i="15"/>
  <c r="L286" i="15"/>
  <c r="I298" i="15"/>
  <c r="N279" i="15"/>
  <c r="M288" i="15"/>
  <c r="Q286" i="15"/>
  <c r="R283" i="15"/>
  <c r="P278" i="15"/>
  <c r="O290" i="15"/>
  <c r="S283" i="15"/>
  <c r="H292" i="15" l="1"/>
  <c r="N280" i="15"/>
  <c r="L287" i="15"/>
  <c r="J287" i="15"/>
  <c r="K294" i="15"/>
  <c r="M289" i="15"/>
  <c r="I299" i="15"/>
  <c r="O291" i="15"/>
  <c r="P279" i="15"/>
  <c r="R284" i="15"/>
  <c r="S284" i="15"/>
  <c r="Q287" i="15"/>
  <c r="H293" i="15" l="1"/>
  <c r="N281" i="15"/>
  <c r="I300" i="15"/>
  <c r="K295" i="15"/>
  <c r="J288" i="15"/>
  <c r="L288" i="15"/>
  <c r="M290" i="15"/>
  <c r="Q288" i="15"/>
  <c r="S285" i="15"/>
  <c r="R285" i="15"/>
  <c r="P280" i="15"/>
  <c r="O292" i="15"/>
  <c r="H294" i="15" l="1"/>
  <c r="M291" i="15"/>
  <c r="L289" i="15"/>
  <c r="K296" i="15"/>
  <c r="I301" i="15"/>
  <c r="N282" i="15"/>
  <c r="J289" i="15"/>
  <c r="R286" i="15"/>
  <c r="Q289" i="15"/>
  <c r="O293" i="15"/>
  <c r="S286" i="15"/>
  <c r="P281" i="15"/>
  <c r="H295" i="15" l="1"/>
  <c r="L290" i="15"/>
  <c r="J290" i="15"/>
  <c r="I302" i="15"/>
  <c r="M292" i="15"/>
  <c r="N283" i="15"/>
  <c r="K297" i="15"/>
  <c r="P282" i="15"/>
  <c r="S287" i="15"/>
  <c r="Q290" i="15"/>
  <c r="R287" i="15"/>
  <c r="O294" i="15"/>
  <c r="H296" i="15" l="1"/>
  <c r="I303" i="15"/>
  <c r="L291" i="15"/>
  <c r="K298" i="15"/>
  <c r="M293" i="15"/>
  <c r="J291" i="15"/>
  <c r="N284" i="15"/>
  <c r="R288" i="15"/>
  <c r="Q291" i="15"/>
  <c r="S288" i="15"/>
  <c r="O295" i="15"/>
  <c r="P283" i="15"/>
  <c r="H297" i="15" l="1"/>
  <c r="J292" i="15"/>
  <c r="M294" i="15"/>
  <c r="N285" i="15"/>
  <c r="K299" i="15"/>
  <c r="L292" i="15"/>
  <c r="I304" i="15"/>
  <c r="P284" i="15"/>
  <c r="S289" i="15"/>
  <c r="Q292" i="15"/>
  <c r="R289" i="15"/>
  <c r="O296" i="15"/>
  <c r="H298" i="15" l="1"/>
  <c r="I305" i="15"/>
  <c r="M295" i="15"/>
  <c r="L293" i="15"/>
  <c r="N286" i="15"/>
  <c r="J293" i="15"/>
  <c r="K300" i="15"/>
  <c r="O297" i="15"/>
  <c r="Q293" i="15"/>
  <c r="S290" i="15"/>
  <c r="P285" i="15"/>
  <c r="R290" i="15"/>
  <c r="H299" i="15" l="1"/>
  <c r="L294" i="15"/>
  <c r="M296" i="15"/>
  <c r="J294" i="15"/>
  <c r="N287" i="15"/>
  <c r="K301" i="15"/>
  <c r="I306" i="15"/>
  <c r="R291" i="15"/>
  <c r="P286" i="15"/>
  <c r="S291" i="15"/>
  <c r="O298" i="15"/>
  <c r="Q294" i="15"/>
  <c r="H300" i="15" l="1"/>
  <c r="I307" i="15"/>
  <c r="J295" i="15"/>
  <c r="M297" i="15"/>
  <c r="L295" i="15"/>
  <c r="K302" i="15"/>
  <c r="N288" i="15"/>
  <c r="Q295" i="15"/>
  <c r="O299" i="15"/>
  <c r="R292" i="15"/>
  <c r="S292" i="15"/>
  <c r="P287" i="15"/>
  <c r="H301" i="15" l="1"/>
  <c r="K303" i="15"/>
  <c r="M298" i="15"/>
  <c r="N289" i="15"/>
  <c r="J296" i="15"/>
  <c r="I308" i="15"/>
  <c r="L296" i="15"/>
  <c r="P288" i="15"/>
  <c r="S293" i="15"/>
  <c r="R293" i="15"/>
  <c r="O300" i="15"/>
  <c r="Q296" i="15"/>
  <c r="H302" i="15" l="1"/>
  <c r="K304" i="15"/>
  <c r="L297" i="15"/>
  <c r="I309" i="15"/>
  <c r="M299" i="15"/>
  <c r="J297" i="15"/>
  <c r="N290" i="15"/>
  <c r="O301" i="15"/>
  <c r="R294" i="15"/>
  <c r="S294" i="15"/>
  <c r="Q297" i="15"/>
  <c r="P289" i="15"/>
  <c r="H303" i="15" l="1"/>
  <c r="N291" i="15"/>
  <c r="I310" i="15"/>
  <c r="M300" i="15"/>
  <c r="L298" i="15"/>
  <c r="J298" i="15"/>
  <c r="K305" i="15"/>
  <c r="P290" i="15"/>
  <c r="S295" i="15"/>
  <c r="R295" i="15"/>
  <c r="O302" i="15"/>
  <c r="Q298" i="15"/>
  <c r="H304" i="15" l="1"/>
  <c r="I311" i="15"/>
  <c r="N292" i="15"/>
  <c r="J299" i="15"/>
  <c r="M301" i="15"/>
  <c r="K306" i="15"/>
  <c r="L299" i="15"/>
  <c r="S296" i="15"/>
  <c r="P291" i="15"/>
  <c r="Q299" i="15"/>
  <c r="O303" i="15"/>
  <c r="R296" i="15"/>
  <c r="H305" i="15" l="1"/>
  <c r="J300" i="15"/>
  <c r="N293" i="15"/>
  <c r="L300" i="15"/>
  <c r="M302" i="15"/>
  <c r="K307" i="15"/>
  <c r="I312" i="15"/>
  <c r="R297" i="15"/>
  <c r="O304" i="15"/>
  <c r="P292" i="15"/>
  <c r="S297" i="15"/>
  <c r="Q300" i="15"/>
  <c r="H306" i="15" l="1"/>
  <c r="L301" i="15"/>
  <c r="J301" i="15"/>
  <c r="I313" i="15"/>
  <c r="K308" i="15"/>
  <c r="M303" i="15"/>
  <c r="N294" i="15"/>
  <c r="Q301" i="15"/>
  <c r="O305" i="15"/>
  <c r="R298" i="15"/>
  <c r="S298" i="15"/>
  <c r="P293" i="15"/>
  <c r="H307" i="15" l="1"/>
  <c r="L302" i="15"/>
  <c r="I314" i="15"/>
  <c r="M304" i="15"/>
  <c r="K309" i="15"/>
  <c r="J302" i="15"/>
  <c r="N295" i="15"/>
  <c r="R299" i="15"/>
  <c r="Q302" i="15"/>
  <c r="P294" i="15"/>
  <c r="S299" i="15"/>
  <c r="O306" i="15"/>
  <c r="H308" i="15" l="1"/>
  <c r="J303" i="15"/>
  <c r="K310" i="15"/>
  <c r="I315" i="15"/>
  <c r="N296" i="15"/>
  <c r="L303" i="15"/>
  <c r="M305" i="15"/>
  <c r="O307" i="15"/>
  <c r="S300" i="15"/>
  <c r="P295" i="15"/>
  <c r="Q303" i="15"/>
  <c r="R300" i="15"/>
  <c r="H309" i="15" l="1"/>
  <c r="I316" i="15"/>
  <c r="M306" i="15"/>
  <c r="L304" i="15"/>
  <c r="N297" i="15"/>
  <c r="K311" i="15"/>
  <c r="J304" i="15"/>
  <c r="R301" i="15"/>
  <c r="Q304" i="15"/>
  <c r="P296" i="15"/>
  <c r="O308" i="15"/>
  <c r="S301" i="15"/>
  <c r="H310" i="15" l="1"/>
  <c r="K312" i="15"/>
  <c r="L305" i="15"/>
  <c r="M307" i="15"/>
  <c r="N298" i="15"/>
  <c r="I317" i="15"/>
  <c r="J305" i="15"/>
  <c r="S302" i="15"/>
  <c r="R302" i="15"/>
  <c r="O309" i="15"/>
  <c r="P297" i="15"/>
  <c r="Q305" i="15"/>
  <c r="H311" i="15" l="1"/>
  <c r="J306" i="15"/>
  <c r="I318" i="15"/>
  <c r="M308" i="15"/>
  <c r="N299" i="15"/>
  <c r="K313" i="15"/>
  <c r="L306" i="15"/>
  <c r="O310" i="15"/>
  <c r="S303" i="15"/>
  <c r="Q306" i="15"/>
  <c r="P298" i="15"/>
  <c r="R303" i="15"/>
  <c r="H312" i="15" l="1"/>
  <c r="L307" i="15"/>
  <c r="N300" i="15"/>
  <c r="J307" i="15"/>
  <c r="K314" i="15"/>
  <c r="M309" i="15"/>
  <c r="I319" i="15"/>
  <c r="R304" i="15"/>
  <c r="P299" i="15"/>
  <c r="Q307" i="15"/>
  <c r="S304" i="15"/>
  <c r="O311" i="15"/>
  <c r="H313" i="15" l="1"/>
  <c r="M310" i="15"/>
  <c r="K315" i="15"/>
  <c r="I320" i="15"/>
  <c r="L308" i="15"/>
  <c r="J308" i="15"/>
  <c r="N301" i="15"/>
  <c r="O312" i="15"/>
  <c r="S305" i="15"/>
  <c r="P300" i="15"/>
  <c r="Q308" i="15"/>
  <c r="R305" i="15"/>
  <c r="H314" i="15" l="1"/>
  <c r="J309" i="15"/>
  <c r="L309" i="15"/>
  <c r="K316" i="15"/>
  <c r="N302" i="15"/>
  <c r="I321" i="15"/>
  <c r="M311" i="15"/>
  <c r="R306" i="15"/>
  <c r="Q309" i="15"/>
  <c r="P301" i="15"/>
  <c r="S306" i="15"/>
  <c r="O313" i="15"/>
  <c r="H315" i="15" l="1"/>
  <c r="M312" i="15"/>
  <c r="I322" i="15"/>
  <c r="L310" i="15"/>
  <c r="J310" i="15"/>
  <c r="K317" i="15"/>
  <c r="N303" i="15"/>
  <c r="O314" i="15"/>
  <c r="P302" i="15"/>
  <c r="R307" i="15"/>
  <c r="S307" i="15"/>
  <c r="Q310" i="15"/>
  <c r="H316" i="15" l="1"/>
  <c r="N304" i="15"/>
  <c r="I323" i="15"/>
  <c r="J311" i="15"/>
  <c r="L311" i="15"/>
  <c r="K318" i="15"/>
  <c r="M313" i="15"/>
  <c r="Q311" i="15"/>
  <c r="S308" i="15"/>
  <c r="O315" i="15"/>
  <c r="R308" i="15"/>
  <c r="P303" i="15"/>
  <c r="H317" i="15" l="1"/>
  <c r="N305" i="15"/>
  <c r="M314" i="15"/>
  <c r="J312" i="15"/>
  <c r="I324" i="15"/>
  <c r="K319" i="15"/>
  <c r="L312" i="15"/>
  <c r="P304" i="15"/>
  <c r="O316" i="15"/>
  <c r="R309" i="15"/>
  <c r="S309" i="15"/>
  <c r="Q312" i="15"/>
  <c r="H318" i="15" l="1"/>
  <c r="L313" i="15"/>
  <c r="J313" i="15"/>
  <c r="N306" i="15"/>
  <c r="I325" i="15"/>
  <c r="K320" i="15"/>
  <c r="M315" i="15"/>
  <c r="R310" i="15"/>
  <c r="O317" i="15"/>
  <c r="Q313" i="15"/>
  <c r="S310" i="15"/>
  <c r="P305" i="15"/>
  <c r="H319" i="15" l="1"/>
  <c r="J314" i="15"/>
  <c r="I326" i="15"/>
  <c r="K321" i="15"/>
  <c r="L314" i="15"/>
  <c r="M316" i="15"/>
  <c r="N307" i="15"/>
  <c r="S311" i="15"/>
  <c r="Q314" i="15"/>
  <c r="P306" i="15"/>
  <c r="O318" i="15"/>
  <c r="R311" i="15"/>
  <c r="H320" i="15" l="1"/>
  <c r="M317" i="15"/>
  <c r="K322" i="15"/>
  <c r="J315" i="15"/>
  <c r="N308" i="15"/>
  <c r="L315" i="15"/>
  <c r="I327" i="15"/>
  <c r="R312" i="15"/>
  <c r="O319" i="15"/>
  <c r="P307" i="15"/>
  <c r="Q315" i="15"/>
  <c r="S312" i="15"/>
  <c r="H321" i="15" l="1"/>
  <c r="K323" i="15"/>
  <c r="N309" i="15"/>
  <c r="I328" i="15"/>
  <c r="L316" i="15"/>
  <c r="J316" i="15"/>
  <c r="M318" i="15"/>
  <c r="S313" i="15"/>
  <c r="Q316" i="15"/>
  <c r="O320" i="15"/>
  <c r="P308" i="15"/>
  <c r="R313" i="15"/>
  <c r="H322" i="15" l="1"/>
  <c r="J317" i="15"/>
  <c r="M319" i="15"/>
  <c r="L317" i="15"/>
  <c r="N310" i="15"/>
  <c r="I329" i="15"/>
  <c r="K324" i="15"/>
  <c r="R314" i="15"/>
  <c r="P309" i="15"/>
  <c r="S314" i="15"/>
  <c r="O321" i="15"/>
  <c r="Q317" i="15"/>
  <c r="H323" i="15" l="1"/>
  <c r="I330" i="15"/>
  <c r="M320" i="15"/>
  <c r="K325" i="15"/>
  <c r="N311" i="15"/>
  <c r="L318" i="15"/>
  <c r="J318" i="15"/>
  <c r="O322" i="15"/>
  <c r="Q318" i="15"/>
  <c r="S315" i="15"/>
  <c r="P310" i="15"/>
  <c r="R315" i="15"/>
  <c r="H324" i="15" l="1"/>
  <c r="L319" i="15"/>
  <c r="M321" i="15"/>
  <c r="I331" i="15"/>
  <c r="N312" i="15"/>
  <c r="J319" i="15"/>
  <c r="K326" i="15"/>
  <c r="R316" i="15"/>
  <c r="Q319" i="15"/>
  <c r="P311" i="15"/>
  <c r="S316" i="15"/>
  <c r="O323" i="15"/>
  <c r="H325" i="15" l="1"/>
  <c r="N313" i="15"/>
  <c r="K327" i="15"/>
  <c r="I332" i="15"/>
  <c r="M322" i="15"/>
  <c r="L320" i="15"/>
  <c r="J320" i="15"/>
  <c r="O324" i="15"/>
  <c r="S317" i="15"/>
  <c r="Q320" i="15"/>
  <c r="P312" i="15"/>
  <c r="R317" i="15"/>
  <c r="H326" i="15" l="1"/>
  <c r="J321" i="15"/>
  <c r="I333" i="15"/>
  <c r="N314" i="15"/>
  <c r="K328" i="15"/>
  <c r="L321" i="15"/>
  <c r="M323" i="15"/>
  <c r="P313" i="15"/>
  <c r="Q321" i="15"/>
  <c r="O325" i="15"/>
  <c r="R318" i="15"/>
  <c r="S318" i="15"/>
  <c r="H327" i="15" l="1"/>
  <c r="I334" i="15"/>
  <c r="L322" i="15"/>
  <c r="J322" i="15"/>
  <c r="M324" i="15"/>
  <c r="N315" i="15"/>
  <c r="K329" i="15"/>
  <c r="R319" i="15"/>
  <c r="Q322" i="15"/>
  <c r="P314" i="15"/>
  <c r="S319" i="15"/>
  <c r="O326" i="15"/>
  <c r="H328" i="15" l="1"/>
  <c r="M325" i="15"/>
  <c r="J323" i="15"/>
  <c r="L323" i="15"/>
  <c r="I335" i="15"/>
  <c r="K330" i="15"/>
  <c r="N316" i="15"/>
  <c r="O327" i="15"/>
  <c r="P315" i="15"/>
  <c r="Q323" i="15"/>
  <c r="R320" i="15"/>
  <c r="S320" i="15"/>
  <c r="H329" i="15" l="1"/>
  <c r="L324" i="15"/>
  <c r="J324" i="15"/>
  <c r="N317" i="15"/>
  <c r="I336" i="15"/>
  <c r="M326" i="15"/>
  <c r="K331" i="15"/>
  <c r="S321" i="15"/>
  <c r="R321" i="15"/>
  <c r="Q324" i="15"/>
  <c r="O328" i="15"/>
  <c r="P316" i="15"/>
  <c r="H330" i="15" l="1"/>
  <c r="I337" i="15"/>
  <c r="N318" i="15"/>
  <c r="J325" i="15"/>
  <c r="L325" i="15"/>
  <c r="K332" i="15"/>
  <c r="M327" i="15"/>
  <c r="O329" i="15"/>
  <c r="S322" i="15"/>
  <c r="P317" i="15"/>
  <c r="Q325" i="15"/>
  <c r="R322" i="15"/>
  <c r="H331" i="15" l="1"/>
  <c r="N319" i="15"/>
  <c r="M328" i="15"/>
  <c r="L326" i="15"/>
  <c r="J326" i="15"/>
  <c r="I338" i="15"/>
  <c r="K333" i="15"/>
  <c r="R323" i="15"/>
  <c r="S323" i="15"/>
  <c r="Q326" i="15"/>
  <c r="P318" i="15"/>
  <c r="O330" i="15"/>
  <c r="H332" i="15" l="1"/>
  <c r="I339" i="15"/>
  <c r="M329" i="15"/>
  <c r="N320" i="15"/>
  <c r="L327" i="15"/>
  <c r="K334" i="15"/>
  <c r="J327" i="15"/>
  <c r="P319" i="15"/>
  <c r="O331" i="15"/>
  <c r="Q327" i="15"/>
  <c r="S324" i="15"/>
  <c r="R324" i="15"/>
  <c r="H333" i="15" l="1"/>
  <c r="J328" i="15"/>
  <c r="L328" i="15"/>
  <c r="M330" i="15"/>
  <c r="K335" i="15"/>
  <c r="I340" i="15"/>
  <c r="N321" i="15"/>
  <c r="R325" i="15"/>
  <c r="S325" i="15"/>
  <c r="Q328" i="15"/>
  <c r="O332" i="15"/>
  <c r="P320" i="15"/>
  <c r="H334" i="15" l="1"/>
  <c r="N322" i="15"/>
  <c r="J329" i="15"/>
  <c r="L329" i="15"/>
  <c r="I341" i="15"/>
  <c r="K336" i="15"/>
  <c r="M331" i="15"/>
  <c r="O333" i="15"/>
  <c r="S326" i="15"/>
  <c r="R326" i="15"/>
  <c r="P321" i="15"/>
  <c r="Q329" i="15"/>
  <c r="H335" i="15" l="1"/>
  <c r="J330" i="15"/>
  <c r="N323" i="15"/>
  <c r="K337" i="15"/>
  <c r="L330" i="15"/>
  <c r="M332" i="15"/>
  <c r="I342" i="15"/>
  <c r="Q330" i="15"/>
  <c r="R327" i="15"/>
  <c r="O334" i="15"/>
  <c r="P322" i="15"/>
  <c r="S327" i="15"/>
  <c r="H336" i="15" l="1"/>
  <c r="L331" i="15"/>
  <c r="N324" i="15"/>
  <c r="I343" i="15"/>
  <c r="J331" i="15"/>
  <c r="M333" i="15"/>
  <c r="K338" i="15"/>
  <c r="P323" i="15"/>
  <c r="R328" i="15"/>
  <c r="Q331" i="15"/>
  <c r="S328" i="15"/>
  <c r="O335" i="15"/>
  <c r="H337" i="15" l="1"/>
  <c r="J332" i="15"/>
  <c r="L332" i="15"/>
  <c r="M334" i="15"/>
  <c r="K339" i="15"/>
  <c r="N325" i="15"/>
  <c r="I344" i="15"/>
  <c r="O336" i="15"/>
  <c r="S329" i="15"/>
  <c r="P324" i="15"/>
  <c r="Q332" i="15"/>
  <c r="R329" i="15"/>
  <c r="H338" i="15" l="1"/>
  <c r="K340" i="15"/>
  <c r="J333" i="15"/>
  <c r="N326" i="15"/>
  <c r="M335" i="15"/>
  <c r="L333" i="15"/>
  <c r="I345" i="15"/>
  <c r="Q333" i="15"/>
  <c r="S330" i="15"/>
  <c r="O337" i="15"/>
  <c r="R330" i="15"/>
  <c r="P325" i="15"/>
  <c r="H339" i="15" l="1"/>
  <c r="M336" i="15"/>
  <c r="N327" i="15"/>
  <c r="I346" i="15"/>
  <c r="L334" i="15"/>
  <c r="K341" i="15"/>
  <c r="J334" i="15"/>
  <c r="R331" i="15"/>
  <c r="S331" i="15"/>
  <c r="P326" i="15"/>
  <c r="O338" i="15"/>
  <c r="Q334" i="15"/>
  <c r="H340" i="15" l="1"/>
  <c r="K342" i="15"/>
  <c r="L335" i="15"/>
  <c r="I347" i="15"/>
  <c r="J335" i="15"/>
  <c r="N328" i="15"/>
  <c r="M337" i="15"/>
  <c r="O339" i="15"/>
  <c r="P327" i="15"/>
  <c r="Q335" i="15"/>
  <c r="S332" i="15"/>
  <c r="R332" i="15"/>
  <c r="H341" i="15" l="1"/>
  <c r="J336" i="15"/>
  <c r="M338" i="15"/>
  <c r="L336" i="15"/>
  <c r="K343" i="15"/>
  <c r="N329" i="15"/>
  <c r="I348" i="15"/>
  <c r="R333" i="15"/>
  <c r="Q336" i="15"/>
  <c r="O340" i="15"/>
  <c r="S333" i="15"/>
  <c r="P328" i="15"/>
  <c r="H342" i="15" l="1"/>
  <c r="J337" i="15"/>
  <c r="I349" i="15"/>
  <c r="N330" i="15"/>
  <c r="K344" i="15"/>
  <c r="L337" i="15"/>
  <c r="M339" i="15"/>
  <c r="S334" i="15"/>
  <c r="O341" i="15"/>
  <c r="R334" i="15"/>
  <c r="P329" i="15"/>
  <c r="Q337" i="15"/>
  <c r="H343" i="15" l="1"/>
  <c r="I350" i="15"/>
  <c r="M340" i="15"/>
  <c r="L338" i="15"/>
  <c r="J338" i="15"/>
  <c r="K345" i="15"/>
  <c r="N331" i="15"/>
  <c r="Q338" i="15"/>
  <c r="R335" i="15"/>
  <c r="P330" i="15"/>
  <c r="O342" i="15"/>
  <c r="S335" i="15"/>
  <c r="H344" i="15" l="1"/>
  <c r="J339" i="15"/>
  <c r="M341" i="15"/>
  <c r="N332" i="15"/>
  <c r="K346" i="15"/>
  <c r="L339" i="15"/>
  <c r="I351" i="15"/>
  <c r="P331" i="15"/>
  <c r="S336" i="15"/>
  <c r="O343" i="15"/>
  <c r="R336" i="15"/>
  <c r="Q339" i="15"/>
  <c r="H345" i="15" l="1"/>
  <c r="I352" i="15"/>
  <c r="N333" i="15"/>
  <c r="J340" i="15"/>
  <c r="L340" i="15"/>
  <c r="M342" i="15"/>
  <c r="K347" i="15"/>
  <c r="O344" i="15"/>
  <c r="S337" i="15"/>
  <c r="P332" i="15"/>
  <c r="Q340" i="15"/>
  <c r="R337" i="15"/>
  <c r="H346" i="15" l="1"/>
  <c r="J341" i="15"/>
  <c r="N334" i="15"/>
  <c r="K348" i="15"/>
  <c r="M343" i="15"/>
  <c r="L341" i="15"/>
  <c r="I353" i="15"/>
  <c r="R338" i="15"/>
  <c r="Q341" i="15"/>
  <c r="S338" i="15"/>
  <c r="P333" i="15"/>
  <c r="O345" i="15"/>
  <c r="H347" i="15" l="1"/>
  <c r="N335" i="15"/>
  <c r="J342" i="15"/>
  <c r="I354" i="15"/>
  <c r="L342" i="15"/>
  <c r="M344" i="15"/>
  <c r="K349" i="15"/>
  <c r="S339" i="15"/>
  <c r="R339" i="15"/>
  <c r="O346" i="15"/>
  <c r="P334" i="15"/>
  <c r="Q342" i="15"/>
  <c r="H348" i="15" l="1"/>
  <c r="K350" i="15"/>
  <c r="I355" i="15"/>
  <c r="N336" i="15"/>
  <c r="M345" i="15"/>
  <c r="J343" i="15"/>
  <c r="L343" i="15"/>
  <c r="P335" i="15"/>
  <c r="Q343" i="15"/>
  <c r="O347" i="15"/>
  <c r="S340" i="15"/>
  <c r="R340" i="15"/>
  <c r="H349" i="15" l="1"/>
  <c r="I356" i="15"/>
  <c r="M346" i="15"/>
  <c r="L344" i="15"/>
  <c r="J344" i="15"/>
  <c r="K351" i="15"/>
  <c r="N337" i="15"/>
  <c r="R341" i="15"/>
  <c r="O348" i="15"/>
  <c r="P336" i="15"/>
  <c r="S341" i="15"/>
  <c r="Q344" i="15"/>
  <c r="H350" i="15" l="1"/>
  <c r="N338" i="15"/>
  <c r="L345" i="15"/>
  <c r="M347" i="15"/>
  <c r="K352" i="15"/>
  <c r="J345" i="15"/>
  <c r="I357" i="15"/>
  <c r="Q345" i="15"/>
  <c r="O349" i="15"/>
  <c r="S342" i="15"/>
  <c r="P337" i="15"/>
  <c r="R342" i="15"/>
  <c r="H351" i="15" l="1"/>
  <c r="N339" i="15"/>
  <c r="J346" i="15"/>
  <c r="M348" i="15"/>
  <c r="L346" i="15"/>
  <c r="I358" i="15"/>
  <c r="K353" i="15"/>
  <c r="R343" i="15"/>
  <c r="S343" i="15"/>
  <c r="Q346" i="15"/>
  <c r="P338" i="15"/>
  <c r="O350" i="15"/>
  <c r="H352" i="15" l="1"/>
  <c r="L347" i="15"/>
  <c r="K354" i="15"/>
  <c r="M349" i="15"/>
  <c r="I359" i="15"/>
  <c r="J347" i="15"/>
  <c r="N340" i="15"/>
  <c r="O351" i="15"/>
  <c r="Q347" i="15"/>
  <c r="S344" i="15"/>
  <c r="P339" i="15"/>
  <c r="R344" i="15"/>
  <c r="H353" i="15" l="1"/>
  <c r="L348" i="15"/>
  <c r="I360" i="15"/>
  <c r="M350" i="15"/>
  <c r="K355" i="15"/>
  <c r="J348" i="15"/>
  <c r="N341" i="15"/>
  <c r="P340" i="15"/>
  <c r="Q348" i="15"/>
  <c r="O352" i="15"/>
  <c r="R345" i="15"/>
  <c r="S345" i="15"/>
  <c r="H354" i="15" l="1"/>
  <c r="K356" i="15"/>
  <c r="I361" i="15"/>
  <c r="M351" i="15"/>
  <c r="J349" i="15"/>
  <c r="L349" i="15"/>
  <c r="N342" i="15"/>
  <c r="P341" i="15"/>
  <c r="S346" i="15"/>
  <c r="R346" i="15"/>
  <c r="O353" i="15"/>
  <c r="Q349" i="15"/>
  <c r="H355" i="15" l="1"/>
  <c r="L350" i="15"/>
  <c r="M352" i="15"/>
  <c r="N343" i="15"/>
  <c r="J350" i="15"/>
  <c r="I362" i="15"/>
  <c r="K357" i="15"/>
  <c r="Q350" i="15"/>
  <c r="O354" i="15"/>
  <c r="R347" i="15"/>
  <c r="P342" i="15"/>
  <c r="S347" i="15"/>
  <c r="H356" i="15" l="1"/>
  <c r="M353" i="15"/>
  <c r="I363" i="15"/>
  <c r="J351" i="15"/>
  <c r="K358" i="15"/>
  <c r="N344" i="15"/>
  <c r="L351" i="15"/>
  <c r="O355" i="15"/>
  <c r="S348" i="15"/>
  <c r="P343" i="15"/>
  <c r="R348" i="15"/>
  <c r="Q351" i="15"/>
  <c r="H357" i="15" l="1"/>
  <c r="M354" i="15"/>
  <c r="L352" i="15"/>
  <c r="N345" i="15"/>
  <c r="J352" i="15"/>
  <c r="I364" i="15"/>
  <c r="K359" i="15"/>
  <c r="R349" i="15"/>
  <c r="P344" i="15"/>
  <c r="O356" i="15"/>
  <c r="Q352" i="15"/>
  <c r="S349" i="15"/>
  <c r="H358" i="15" l="1"/>
  <c r="K360" i="15"/>
  <c r="L353" i="15"/>
  <c r="N346" i="15"/>
  <c r="I365" i="15"/>
  <c r="J353" i="15"/>
  <c r="M355" i="15"/>
  <c r="Q353" i="15"/>
  <c r="O357" i="15"/>
  <c r="P345" i="15"/>
  <c r="S350" i="15"/>
  <c r="R350" i="15"/>
  <c r="H359" i="15" l="1"/>
  <c r="M356" i="15"/>
  <c r="I366" i="15"/>
  <c r="N347" i="15"/>
  <c r="K361" i="15"/>
  <c r="J354" i="15"/>
  <c r="L354" i="15"/>
  <c r="R351" i="15"/>
  <c r="S351" i="15"/>
  <c r="P346" i="15"/>
  <c r="O358" i="15"/>
  <c r="Q354" i="15"/>
  <c r="H360" i="15" l="1"/>
  <c r="J355" i="15"/>
  <c r="M357" i="15"/>
  <c r="N348" i="15"/>
  <c r="L355" i="15"/>
  <c r="K362" i="15"/>
  <c r="I367" i="15"/>
  <c r="Q355" i="15"/>
  <c r="R352" i="15"/>
  <c r="O359" i="15"/>
  <c r="P347" i="15"/>
  <c r="S352" i="15"/>
  <c r="H361" i="15" l="1"/>
  <c r="M358" i="15"/>
  <c r="I368" i="15"/>
  <c r="L356" i="15"/>
  <c r="N349" i="15"/>
  <c r="J356" i="15"/>
  <c r="K363" i="15"/>
  <c r="P348" i="15"/>
  <c r="R353" i="15"/>
  <c r="S353" i="15"/>
  <c r="O360" i="15"/>
  <c r="Q356" i="15"/>
  <c r="H362" i="15" l="1"/>
  <c r="H363" i="15" s="1"/>
  <c r="L357" i="15"/>
  <c r="N350" i="15"/>
  <c r="I369" i="15"/>
  <c r="K364" i="15"/>
  <c r="J357" i="15"/>
  <c r="M359" i="15"/>
  <c r="Q357" i="15"/>
  <c r="S354" i="15"/>
  <c r="P349" i="15"/>
  <c r="O361" i="15"/>
  <c r="R354" i="15"/>
  <c r="H364" i="15" l="1"/>
  <c r="M360" i="15"/>
  <c r="K365" i="15"/>
  <c r="I370" i="15"/>
  <c r="L358" i="15"/>
  <c r="J358" i="15"/>
  <c r="N351" i="15"/>
  <c r="P350" i="15"/>
  <c r="Q358" i="15"/>
  <c r="R355" i="15"/>
  <c r="O362" i="15"/>
  <c r="S355" i="15"/>
  <c r="H365" i="15" l="1"/>
  <c r="K366" i="15"/>
  <c r="M361" i="15"/>
  <c r="J359" i="15"/>
  <c r="I371" i="15"/>
  <c r="N352" i="15"/>
  <c r="L359" i="15"/>
  <c r="S356" i="15"/>
  <c r="O363" i="15"/>
  <c r="R356" i="15"/>
  <c r="Q359" i="15"/>
  <c r="P351" i="15"/>
  <c r="H366" i="15" l="1"/>
  <c r="K367" i="15"/>
  <c r="M362" i="15"/>
  <c r="I372" i="15"/>
  <c r="J360" i="15"/>
  <c r="L360" i="15"/>
  <c r="N353" i="15"/>
  <c r="P352" i="15"/>
  <c r="Q360" i="15"/>
  <c r="R357" i="15"/>
  <c r="O364" i="15"/>
  <c r="S357" i="15"/>
  <c r="H367" i="15" l="1"/>
  <c r="L361" i="15"/>
  <c r="I373" i="15"/>
  <c r="N354" i="15"/>
  <c r="M363" i="15"/>
  <c r="K368" i="15"/>
  <c r="J361" i="15"/>
  <c r="S358" i="15"/>
  <c r="O365" i="15"/>
  <c r="R358" i="15"/>
  <c r="Q361" i="15"/>
  <c r="P353" i="15"/>
  <c r="H368" i="15" l="1"/>
  <c r="K369" i="15"/>
  <c r="M364" i="15"/>
  <c r="J362" i="15"/>
  <c r="N355" i="15"/>
  <c r="I374" i="15"/>
  <c r="L362" i="15"/>
  <c r="P354" i="15"/>
  <c r="R359" i="15"/>
  <c r="O366" i="15"/>
  <c r="S359" i="15"/>
  <c r="Q362" i="15"/>
  <c r="H369" i="15" l="1"/>
  <c r="L363" i="15"/>
  <c r="K370" i="15"/>
  <c r="J363" i="15"/>
  <c r="N356" i="15"/>
  <c r="M365" i="15"/>
  <c r="I375" i="15"/>
  <c r="Q363" i="15"/>
  <c r="O367" i="15"/>
  <c r="R360" i="15"/>
  <c r="P355" i="15"/>
  <c r="S360" i="15"/>
  <c r="H370" i="15" l="1"/>
  <c r="J364" i="15"/>
  <c r="M366" i="15"/>
  <c r="L364" i="15"/>
  <c r="N357" i="15"/>
  <c r="I376" i="15"/>
  <c r="K371" i="15"/>
  <c r="P356" i="15"/>
  <c r="Q364" i="15"/>
  <c r="S361" i="15"/>
  <c r="R361" i="15"/>
  <c r="O368" i="15"/>
  <c r="H371" i="15" l="1"/>
  <c r="I377" i="15"/>
  <c r="J365" i="15"/>
  <c r="N358" i="15"/>
  <c r="L365" i="15"/>
  <c r="K372" i="15"/>
  <c r="M367" i="15"/>
  <c r="O369" i="15"/>
  <c r="R362" i="15"/>
  <c r="Q365" i="15"/>
  <c r="P357" i="15"/>
  <c r="S362" i="15"/>
  <c r="H372" i="15" l="1"/>
  <c r="M368" i="15"/>
  <c r="N359" i="15"/>
  <c r="L366" i="15"/>
  <c r="I378" i="15"/>
  <c r="K373" i="15"/>
  <c r="J366" i="15"/>
  <c r="S363" i="15"/>
  <c r="R363" i="15"/>
  <c r="O370" i="15"/>
  <c r="P358" i="15"/>
  <c r="Q366" i="15"/>
  <c r="H373" i="15" l="1"/>
  <c r="N360" i="15"/>
  <c r="M369" i="15"/>
  <c r="K374" i="15"/>
  <c r="I379" i="15"/>
  <c r="J367" i="15"/>
  <c r="L367" i="15"/>
  <c r="R364" i="15"/>
  <c r="S364" i="15"/>
  <c r="Q367" i="15"/>
  <c r="P359" i="15"/>
  <c r="O371" i="15"/>
  <c r="H374" i="15" l="1"/>
  <c r="M370" i="15"/>
  <c r="I380" i="15"/>
  <c r="K375" i="15"/>
  <c r="L368" i="15"/>
  <c r="J368" i="15"/>
  <c r="N361" i="15"/>
  <c r="Q368" i="15"/>
  <c r="R365" i="15"/>
  <c r="O372" i="15"/>
  <c r="P360" i="15"/>
  <c r="S365" i="15"/>
  <c r="H375" i="15" l="1"/>
  <c r="N362" i="15"/>
  <c r="M371" i="15"/>
  <c r="K376" i="15"/>
  <c r="J369" i="15"/>
  <c r="L369" i="15"/>
  <c r="I381" i="15"/>
  <c r="S366" i="15"/>
  <c r="P361" i="15"/>
  <c r="R366" i="15"/>
  <c r="Q369" i="15"/>
  <c r="O373" i="15"/>
  <c r="H376" i="15" l="1"/>
  <c r="L370" i="15"/>
  <c r="K377" i="15"/>
  <c r="J370" i="15"/>
  <c r="N363" i="15"/>
  <c r="I382" i="15"/>
  <c r="M372" i="15"/>
  <c r="O374" i="15"/>
  <c r="Q370" i="15"/>
  <c r="R367" i="15"/>
  <c r="P362" i="15"/>
  <c r="S367" i="15"/>
  <c r="H377" i="15" l="1"/>
  <c r="K378" i="15"/>
  <c r="I383" i="15"/>
  <c r="L371" i="15"/>
  <c r="M373" i="15"/>
  <c r="N364" i="15"/>
  <c r="J371" i="15"/>
  <c r="P363" i="15"/>
  <c r="Q371" i="15"/>
  <c r="O375" i="15"/>
  <c r="S368" i="15"/>
  <c r="R368" i="15"/>
  <c r="H378" i="15" l="1"/>
  <c r="K379" i="15"/>
  <c r="L372" i="15"/>
  <c r="M374" i="15"/>
  <c r="J372" i="15"/>
  <c r="N365" i="15"/>
  <c r="I384" i="15"/>
  <c r="S369" i="15"/>
  <c r="O376" i="15"/>
  <c r="P364" i="15"/>
  <c r="R369" i="15"/>
  <c r="Q372" i="15"/>
  <c r="H379" i="15" l="1"/>
  <c r="M375" i="15"/>
  <c r="N366" i="15"/>
  <c r="K380" i="15"/>
  <c r="J373" i="15"/>
  <c r="I385" i="15"/>
  <c r="L373" i="15"/>
  <c r="P365" i="15"/>
  <c r="S370" i="15"/>
  <c r="Q373" i="15"/>
  <c r="R370" i="15"/>
  <c r="O377" i="15"/>
  <c r="H380" i="15" l="1"/>
  <c r="M376" i="15"/>
  <c r="J374" i="15"/>
  <c r="K381" i="15"/>
  <c r="I386" i="15"/>
  <c r="L374" i="15"/>
  <c r="N367" i="15"/>
  <c r="S371" i="15"/>
  <c r="R371" i="15"/>
  <c r="O378" i="15"/>
  <c r="Q374" i="15"/>
  <c r="P366" i="15"/>
  <c r="H381" i="15" l="1"/>
  <c r="M377" i="15"/>
  <c r="L375" i="15"/>
  <c r="K382" i="15"/>
  <c r="I387" i="15"/>
  <c r="J375" i="15"/>
  <c r="N368" i="15"/>
  <c r="O379" i="15"/>
  <c r="P367" i="15"/>
  <c r="Q375" i="15"/>
  <c r="R372" i="15"/>
  <c r="S372" i="15"/>
  <c r="H382" i="15" l="1"/>
  <c r="N369" i="15"/>
  <c r="J376" i="15"/>
  <c r="I388" i="15"/>
  <c r="K383" i="15"/>
  <c r="M378" i="15"/>
  <c r="L376" i="15"/>
  <c r="S373" i="15"/>
  <c r="Q376" i="15"/>
  <c r="O380" i="15"/>
  <c r="R373" i="15"/>
  <c r="P368" i="15"/>
  <c r="H383" i="15" l="1"/>
  <c r="K384" i="15"/>
  <c r="I389" i="15"/>
  <c r="M379" i="15"/>
  <c r="J377" i="15"/>
  <c r="L377" i="15"/>
  <c r="N370" i="15"/>
  <c r="P369" i="15"/>
  <c r="R374" i="15"/>
  <c r="Q377" i="15"/>
  <c r="O381" i="15"/>
  <c r="S374" i="15"/>
  <c r="H384" i="15" l="1"/>
  <c r="K385" i="15"/>
  <c r="N371" i="15"/>
  <c r="J378" i="15"/>
  <c r="I390" i="15"/>
  <c r="L378" i="15"/>
  <c r="M380" i="15"/>
  <c r="O382" i="15"/>
  <c r="P370" i="15"/>
  <c r="S375" i="15"/>
  <c r="Q378" i="15"/>
  <c r="R375" i="15"/>
  <c r="H385" i="15" l="1"/>
  <c r="L379" i="15"/>
  <c r="I391" i="15"/>
  <c r="J379" i="15"/>
  <c r="N372" i="15"/>
  <c r="K386" i="15"/>
  <c r="M381" i="15"/>
  <c r="S376" i="15"/>
  <c r="O383" i="15"/>
  <c r="R376" i="15"/>
  <c r="Q379" i="15"/>
  <c r="P371" i="15"/>
  <c r="H386" i="15" l="1"/>
  <c r="I392" i="15"/>
  <c r="L380" i="15"/>
  <c r="M382" i="15"/>
  <c r="N373" i="15"/>
  <c r="K387" i="15"/>
  <c r="J380" i="15"/>
  <c r="P372" i="15"/>
  <c r="Q380" i="15"/>
  <c r="O384" i="15"/>
  <c r="S377" i="15"/>
  <c r="R377" i="15"/>
  <c r="H387" i="15" l="1"/>
  <c r="I393" i="15"/>
  <c r="K388" i="15"/>
  <c r="L381" i="15"/>
  <c r="J381" i="15"/>
  <c r="N374" i="15"/>
  <c r="M383" i="15"/>
  <c r="O385" i="15"/>
  <c r="P373" i="15"/>
  <c r="R378" i="15"/>
  <c r="S378" i="15"/>
  <c r="Q381" i="15"/>
  <c r="H388" i="15" l="1"/>
  <c r="M384" i="15"/>
  <c r="K389" i="15"/>
  <c r="J382" i="15"/>
  <c r="L382" i="15"/>
  <c r="I394" i="15"/>
  <c r="N375" i="15"/>
  <c r="Q382" i="15"/>
  <c r="R379" i="15"/>
  <c r="S379" i="15"/>
  <c r="P374" i="15"/>
  <c r="O386" i="15"/>
  <c r="H389" i="15" l="1"/>
  <c r="N376" i="15"/>
  <c r="L383" i="15"/>
  <c r="K390" i="15"/>
  <c r="M385" i="15"/>
  <c r="I395" i="15"/>
  <c r="J383" i="15"/>
  <c r="O387" i="15"/>
  <c r="P375" i="15"/>
  <c r="R380" i="15"/>
  <c r="Q383" i="15"/>
  <c r="S380" i="15"/>
  <c r="H390" i="15" l="1"/>
  <c r="J384" i="15"/>
  <c r="I396" i="15"/>
  <c r="N377" i="15"/>
  <c r="M386" i="15"/>
  <c r="K391" i="15"/>
  <c r="L384" i="15"/>
  <c r="S381" i="15"/>
  <c r="P376" i="15"/>
  <c r="O388" i="15"/>
  <c r="Q384" i="15"/>
  <c r="R381" i="15"/>
  <c r="H391" i="15" l="1"/>
  <c r="N378" i="15"/>
  <c r="I397" i="15"/>
  <c r="L385" i="15"/>
  <c r="J385" i="15"/>
  <c r="K392" i="15"/>
  <c r="M387" i="15"/>
  <c r="R382" i="15"/>
  <c r="Q385" i="15"/>
  <c r="O389" i="15"/>
  <c r="S382" i="15"/>
  <c r="P377" i="15"/>
  <c r="K35" i="17"/>
  <c r="J46" i="17"/>
  <c r="H392" i="15" l="1"/>
  <c r="I398" i="15"/>
  <c r="M388" i="15"/>
  <c r="K393" i="15"/>
  <c r="J386" i="15"/>
  <c r="N379" i="15"/>
  <c r="L386" i="15"/>
  <c r="P378" i="15"/>
  <c r="O390" i="15"/>
  <c r="Q386" i="15"/>
  <c r="S383" i="15"/>
  <c r="R383" i="15"/>
  <c r="O46" i="17"/>
  <c r="F34" i="17"/>
  <c r="D46" i="17"/>
  <c r="E46" i="17"/>
  <c r="P35" i="17"/>
  <c r="N46" i="17"/>
  <c r="P34" i="17"/>
  <c r="I46" i="17"/>
  <c r="K34" i="17"/>
  <c r="F35" i="17"/>
  <c r="I65" i="17" l="1"/>
  <c r="N65" i="17" s="1"/>
  <c r="H65" i="17"/>
  <c r="H393" i="15"/>
  <c r="L387" i="15"/>
  <c r="K394" i="15"/>
  <c r="N380" i="15"/>
  <c r="I399" i="15"/>
  <c r="J387" i="15"/>
  <c r="M389" i="15"/>
  <c r="S384" i="15"/>
  <c r="Q387" i="15"/>
  <c r="P379" i="15"/>
  <c r="R384" i="15"/>
  <c r="O391" i="15"/>
  <c r="K46" i="17"/>
  <c r="F46" i="17"/>
  <c r="P46" i="17"/>
  <c r="J65" i="17" l="1"/>
  <c r="M65" i="17"/>
  <c r="O65" i="17" s="1"/>
  <c r="H394" i="15"/>
  <c r="N381" i="15"/>
  <c r="L388" i="15"/>
  <c r="J388" i="15"/>
  <c r="I400" i="15"/>
  <c r="M390" i="15"/>
  <c r="K395" i="15"/>
  <c r="O392" i="15"/>
  <c r="S385" i="15"/>
  <c r="R385" i="15"/>
  <c r="P380" i="15"/>
  <c r="Q388" i="15"/>
  <c r="H395" i="15" l="1"/>
  <c r="K396" i="15"/>
  <c r="L389" i="15"/>
  <c r="M391" i="15"/>
  <c r="J389" i="15"/>
  <c r="I401" i="15"/>
  <c r="N382" i="15"/>
  <c r="Q389" i="15"/>
  <c r="P381" i="15"/>
  <c r="O393" i="15"/>
  <c r="R386" i="15"/>
  <c r="S386" i="15"/>
  <c r="H396" i="15" l="1"/>
  <c r="J390" i="15"/>
  <c r="L390" i="15"/>
  <c r="K397" i="15"/>
  <c r="N383" i="15"/>
  <c r="I402" i="15"/>
  <c r="M392" i="15"/>
  <c r="R387" i="15"/>
  <c r="O394" i="15"/>
  <c r="Q390" i="15"/>
  <c r="S387" i="15"/>
  <c r="P382" i="15"/>
  <c r="H397" i="15" l="1"/>
  <c r="N384" i="15"/>
  <c r="M393" i="15"/>
  <c r="K398" i="15"/>
  <c r="J391" i="15"/>
  <c r="L391" i="15"/>
  <c r="I403" i="15"/>
  <c r="Q391" i="15"/>
  <c r="P383" i="15"/>
  <c r="S388" i="15"/>
  <c r="O395" i="15"/>
  <c r="R388" i="15"/>
  <c r="H398" i="15" l="1"/>
  <c r="J392" i="15"/>
  <c r="M394" i="15"/>
  <c r="K399" i="15"/>
  <c r="I404" i="15"/>
  <c r="L392" i="15"/>
  <c r="N385" i="15"/>
  <c r="R389" i="15"/>
  <c r="O396" i="15"/>
  <c r="P384" i="15"/>
  <c r="Q392" i="15"/>
  <c r="S389" i="15"/>
  <c r="H399" i="15" l="1"/>
  <c r="J393" i="15"/>
  <c r="M395" i="15"/>
  <c r="N386" i="15"/>
  <c r="L393" i="15"/>
  <c r="I405" i="15"/>
  <c r="K400" i="15"/>
  <c r="S390" i="15"/>
  <c r="P385" i="15"/>
  <c r="R390" i="15"/>
  <c r="Q393" i="15"/>
  <c r="O397" i="15"/>
  <c r="H400" i="15" l="1"/>
  <c r="K401" i="15"/>
  <c r="N387" i="15"/>
  <c r="I406" i="15"/>
  <c r="J394" i="15"/>
  <c r="L394" i="15"/>
  <c r="M396" i="15"/>
  <c r="R391" i="15"/>
  <c r="S391" i="15"/>
  <c r="O398" i="15"/>
  <c r="Q394" i="15"/>
  <c r="P386" i="15"/>
  <c r="H401" i="15" l="1"/>
  <c r="M397" i="15"/>
  <c r="J395" i="15"/>
  <c r="I407" i="15"/>
  <c r="K402" i="15"/>
  <c r="L395" i="15"/>
  <c r="N388" i="15"/>
  <c r="P387" i="15"/>
  <c r="O399" i="15"/>
  <c r="S392" i="15"/>
  <c r="Q395" i="15"/>
  <c r="R392" i="15"/>
  <c r="H402" i="15" l="1"/>
  <c r="L396" i="15"/>
  <c r="M398" i="15"/>
  <c r="I408" i="15"/>
  <c r="K403" i="15"/>
  <c r="J396" i="15"/>
  <c r="N389" i="15"/>
  <c r="O400" i="15"/>
  <c r="P388" i="15"/>
  <c r="R393" i="15"/>
  <c r="Q396" i="15"/>
  <c r="S393" i="15"/>
  <c r="H403" i="15" l="1"/>
  <c r="I409" i="15"/>
  <c r="J397" i="15"/>
  <c r="M399" i="15"/>
  <c r="K404" i="15"/>
  <c r="L397" i="15"/>
  <c r="N390" i="15"/>
  <c r="S394" i="15"/>
  <c r="R394" i="15"/>
  <c r="O401" i="15"/>
  <c r="Q397" i="15"/>
  <c r="P389" i="15"/>
  <c r="H404" i="15" l="1"/>
  <c r="N391" i="15"/>
  <c r="L398" i="15"/>
  <c r="M400" i="15"/>
  <c r="I410" i="15"/>
  <c r="K405" i="15"/>
  <c r="J398" i="15"/>
  <c r="Q398" i="15"/>
  <c r="R395" i="15"/>
  <c r="P390" i="15"/>
  <c r="O402" i="15"/>
  <c r="S395" i="15"/>
  <c r="H405" i="15" l="1"/>
  <c r="M401" i="15"/>
  <c r="K406" i="15"/>
  <c r="I411" i="15"/>
  <c r="J399" i="15"/>
  <c r="L399" i="15"/>
  <c r="N392" i="15"/>
  <c r="P391" i="15"/>
  <c r="Q399" i="15"/>
  <c r="S396" i="15"/>
  <c r="O403" i="15"/>
  <c r="R396" i="15"/>
  <c r="H406" i="15" l="1"/>
  <c r="J400" i="15"/>
  <c r="L400" i="15"/>
  <c r="I412" i="15"/>
  <c r="K407" i="15"/>
  <c r="N393" i="15"/>
  <c r="M402" i="15"/>
  <c r="R397" i="15"/>
  <c r="S397" i="15"/>
  <c r="P392" i="15"/>
  <c r="O404" i="15"/>
  <c r="Q400" i="15"/>
  <c r="H407" i="15" l="1"/>
  <c r="M403" i="15"/>
  <c r="K408" i="15"/>
  <c r="J401" i="15"/>
  <c r="N394" i="15"/>
  <c r="I413" i="15"/>
  <c r="L401" i="15"/>
  <c r="O405" i="15"/>
  <c r="P393" i="15"/>
  <c r="R398" i="15"/>
  <c r="Q401" i="15"/>
  <c r="S398" i="15"/>
  <c r="H408" i="15" l="1"/>
  <c r="M404" i="15"/>
  <c r="J402" i="15"/>
  <c r="K409" i="15"/>
  <c r="L402" i="15"/>
  <c r="I414" i="15"/>
  <c r="N395" i="15"/>
  <c r="S399" i="15"/>
  <c r="Q402" i="15"/>
  <c r="P394" i="15"/>
  <c r="R399" i="15"/>
  <c r="O406" i="15"/>
  <c r="H409" i="15" l="1"/>
  <c r="N396" i="15"/>
  <c r="J403" i="15"/>
  <c r="I415" i="15"/>
  <c r="K410" i="15"/>
  <c r="L403" i="15"/>
  <c r="M405" i="15"/>
  <c r="R400" i="15"/>
  <c r="S400" i="15"/>
  <c r="O407" i="15"/>
  <c r="P395" i="15"/>
  <c r="Q403" i="15"/>
  <c r="H410" i="15" l="1"/>
  <c r="L404" i="15"/>
  <c r="M406" i="15"/>
  <c r="J404" i="15"/>
  <c r="N397" i="15"/>
  <c r="K411" i="15"/>
  <c r="I416" i="15"/>
  <c r="S401" i="15"/>
  <c r="R401" i="15"/>
  <c r="Q404" i="15"/>
  <c r="P396" i="15"/>
  <c r="O408" i="15"/>
  <c r="H411" i="15" l="1"/>
  <c r="J405" i="15"/>
  <c r="I417" i="15"/>
  <c r="K412" i="15"/>
  <c r="N398" i="15"/>
  <c r="M407" i="15"/>
  <c r="L405" i="15"/>
  <c r="O409" i="15"/>
  <c r="P397" i="15"/>
  <c r="Q405" i="15"/>
  <c r="R402" i="15"/>
  <c r="S402" i="15"/>
  <c r="H412" i="15" l="1"/>
  <c r="N399" i="15"/>
  <c r="I418" i="15"/>
  <c r="M408" i="15"/>
  <c r="K413" i="15"/>
  <c r="L406" i="15"/>
  <c r="J406" i="15"/>
  <c r="S403" i="15"/>
  <c r="R403" i="15"/>
  <c r="O410" i="15"/>
  <c r="Q406" i="15"/>
  <c r="P398" i="15"/>
  <c r="H413" i="15" l="1"/>
  <c r="M409" i="15"/>
  <c r="N400" i="15"/>
  <c r="K414" i="15"/>
  <c r="J407" i="15"/>
  <c r="I419" i="15"/>
  <c r="L407" i="15"/>
  <c r="P399" i="15"/>
  <c r="Q407" i="15"/>
  <c r="S404" i="15"/>
  <c r="O411" i="15"/>
  <c r="R404" i="15"/>
  <c r="H414" i="15" l="1"/>
  <c r="L408" i="15"/>
  <c r="I420" i="15"/>
  <c r="J408" i="15"/>
  <c r="K415" i="15"/>
  <c r="M410" i="15"/>
  <c r="N401" i="15"/>
  <c r="P400" i="15"/>
  <c r="R405" i="15"/>
  <c r="S405" i="15"/>
  <c r="O412" i="15"/>
  <c r="Q408" i="15"/>
  <c r="H415" i="15" l="1"/>
  <c r="L409" i="15"/>
  <c r="M411" i="15"/>
  <c r="N402" i="15"/>
  <c r="K416" i="15"/>
  <c r="J409" i="15"/>
  <c r="I421" i="15"/>
  <c r="S406" i="15"/>
  <c r="R406" i="15"/>
  <c r="P401" i="15"/>
  <c r="Q409" i="15"/>
  <c r="O413" i="15"/>
  <c r="H416" i="15" l="1"/>
  <c r="K417" i="15"/>
  <c r="M412" i="15"/>
  <c r="N403" i="15"/>
  <c r="L410" i="15"/>
  <c r="J410" i="15"/>
  <c r="I422" i="15"/>
  <c r="P402" i="15"/>
  <c r="O414" i="15"/>
  <c r="Q410" i="15"/>
  <c r="R407" i="15"/>
  <c r="S407" i="15"/>
  <c r="H417" i="15" l="1"/>
  <c r="I423" i="15"/>
  <c r="L411" i="15"/>
  <c r="M413" i="15"/>
  <c r="J411" i="15"/>
  <c r="N404" i="15"/>
  <c r="K418" i="15"/>
  <c r="S408" i="15"/>
  <c r="P403" i="15"/>
  <c r="R408" i="15"/>
  <c r="Q411" i="15"/>
  <c r="O415" i="15"/>
  <c r="H418" i="15" l="1"/>
  <c r="I424" i="15"/>
  <c r="K419" i="15"/>
  <c r="J412" i="15"/>
  <c r="N405" i="15"/>
  <c r="M414" i="15"/>
  <c r="L412" i="15"/>
  <c r="R409" i="15"/>
  <c r="S409" i="15"/>
  <c r="O416" i="15"/>
  <c r="Q412" i="15"/>
  <c r="P404" i="15"/>
  <c r="H419" i="15" l="1"/>
  <c r="M415" i="15"/>
  <c r="K420" i="15"/>
  <c r="L413" i="15"/>
  <c r="I425" i="15"/>
  <c r="J413" i="15"/>
  <c r="N406" i="15"/>
  <c r="P405" i="15"/>
  <c r="Q413" i="15"/>
  <c r="R410" i="15"/>
  <c r="O417" i="15"/>
  <c r="S410" i="15"/>
  <c r="H420" i="15" l="1"/>
  <c r="L414" i="15"/>
  <c r="K421" i="15"/>
  <c r="J414" i="15"/>
  <c r="N407" i="15"/>
  <c r="M416" i="15"/>
  <c r="I426" i="15"/>
  <c r="S411" i="15"/>
  <c r="O418" i="15"/>
  <c r="R411" i="15"/>
  <c r="Q414" i="15"/>
  <c r="P406" i="15"/>
  <c r="H421" i="15" l="1"/>
  <c r="J415" i="15"/>
  <c r="L415" i="15"/>
  <c r="I427" i="15"/>
  <c r="K422" i="15"/>
  <c r="M417" i="15"/>
  <c r="N408" i="15"/>
  <c r="P407" i="15"/>
  <c r="Q415" i="15"/>
  <c r="R412" i="15"/>
  <c r="O419" i="15"/>
  <c r="S412" i="15"/>
  <c r="H422" i="15" l="1"/>
  <c r="M418" i="15"/>
  <c r="I428" i="15"/>
  <c r="K423" i="15"/>
  <c r="L416" i="15"/>
  <c r="N409" i="15"/>
  <c r="J416" i="15"/>
  <c r="S413" i="15"/>
  <c r="O420" i="15"/>
  <c r="R413" i="15"/>
  <c r="Q416" i="15"/>
  <c r="P408" i="15"/>
  <c r="H423" i="15" l="1"/>
  <c r="M419" i="15"/>
  <c r="J417" i="15"/>
  <c r="N410" i="15"/>
  <c r="K424" i="15"/>
  <c r="L417" i="15"/>
  <c r="I429" i="15"/>
  <c r="P409" i="15"/>
  <c r="Q417" i="15"/>
  <c r="O421" i="15"/>
  <c r="R414" i="15"/>
  <c r="S414" i="15"/>
  <c r="H424" i="15" l="1"/>
  <c r="L418" i="15"/>
  <c r="J418" i="15"/>
  <c r="K425" i="15"/>
  <c r="N411" i="15"/>
  <c r="M420" i="15"/>
  <c r="I430" i="15"/>
  <c r="O422" i="15"/>
  <c r="P410" i="15"/>
  <c r="S415" i="15"/>
  <c r="R415" i="15"/>
  <c r="Q418" i="15"/>
  <c r="H425" i="15" l="1"/>
  <c r="K426" i="15"/>
  <c r="L419" i="15"/>
  <c r="M421" i="15"/>
  <c r="N412" i="15"/>
  <c r="I431" i="15"/>
  <c r="J419" i="15"/>
  <c r="Q419" i="15"/>
  <c r="S416" i="15"/>
  <c r="R416" i="15"/>
  <c r="P411" i="15"/>
  <c r="O423" i="15"/>
  <c r="H426" i="15" l="1"/>
  <c r="I432" i="15"/>
  <c r="M422" i="15"/>
  <c r="L420" i="15"/>
  <c r="N413" i="15"/>
  <c r="K427" i="15"/>
  <c r="J420" i="15"/>
  <c r="P412" i="15"/>
  <c r="R417" i="15"/>
  <c r="Q420" i="15"/>
  <c r="O424" i="15"/>
  <c r="S417" i="15"/>
  <c r="H427" i="15" l="1"/>
  <c r="L421" i="15"/>
  <c r="K428" i="15"/>
  <c r="N414" i="15"/>
  <c r="I433" i="15"/>
  <c r="J421" i="15"/>
  <c r="M423" i="15"/>
  <c r="S418" i="15"/>
  <c r="O425" i="15"/>
  <c r="R418" i="15"/>
  <c r="P413" i="15"/>
  <c r="Q421" i="15"/>
  <c r="H428" i="15" l="1"/>
  <c r="N415" i="15"/>
  <c r="J422" i="15"/>
  <c r="K429" i="15"/>
  <c r="L422" i="15"/>
  <c r="M424" i="15"/>
  <c r="I434" i="15"/>
  <c r="Q422" i="15"/>
  <c r="O426" i="15"/>
  <c r="S419" i="15"/>
  <c r="P414" i="15"/>
  <c r="R419" i="15"/>
  <c r="H429" i="15" l="1"/>
  <c r="M425" i="15"/>
  <c r="L423" i="15"/>
  <c r="N416" i="15"/>
  <c r="I435" i="15"/>
  <c r="K430" i="15"/>
  <c r="J423" i="15"/>
  <c r="R420" i="15"/>
  <c r="O427" i="15"/>
  <c r="P415" i="15"/>
  <c r="S420" i="15"/>
  <c r="Q423" i="15"/>
  <c r="H430" i="15" l="1"/>
  <c r="K431" i="15"/>
  <c r="L424" i="15"/>
  <c r="I436" i="15"/>
  <c r="J424" i="15"/>
  <c r="N417" i="15"/>
  <c r="M426" i="15"/>
  <c r="R421" i="15"/>
  <c r="Q424" i="15"/>
  <c r="S421" i="15"/>
  <c r="P416" i="15"/>
  <c r="O428" i="15"/>
  <c r="H431" i="15" l="1"/>
  <c r="J425" i="15"/>
  <c r="N418" i="15"/>
  <c r="L425" i="15"/>
  <c r="M427" i="15"/>
  <c r="I437" i="15"/>
  <c r="K432" i="15"/>
  <c r="O429" i="15"/>
  <c r="P417" i="15"/>
  <c r="S422" i="15"/>
  <c r="R422" i="15"/>
  <c r="Q425" i="15"/>
  <c r="H432" i="15" l="1"/>
  <c r="L426" i="15"/>
  <c r="K433" i="15"/>
  <c r="I438" i="15"/>
  <c r="M428" i="15"/>
  <c r="N419" i="15"/>
  <c r="J426" i="15"/>
  <c r="S423" i="15"/>
  <c r="P418" i="15"/>
  <c r="Q426" i="15"/>
  <c r="R423" i="15"/>
  <c r="O430" i="15"/>
  <c r="H433" i="15" l="1"/>
  <c r="J427" i="15"/>
  <c r="M429" i="15"/>
  <c r="L427" i="15"/>
  <c r="K434" i="15"/>
  <c r="N420" i="15"/>
  <c r="I439" i="15"/>
  <c r="R424" i="15"/>
  <c r="Q427" i="15"/>
  <c r="S424" i="15"/>
  <c r="O431" i="15"/>
  <c r="P419" i="15"/>
  <c r="H434" i="15" l="1"/>
  <c r="L428" i="15"/>
  <c r="J428" i="15"/>
  <c r="I440" i="15"/>
  <c r="N421" i="15"/>
  <c r="M430" i="15"/>
  <c r="K435" i="15"/>
  <c r="O432" i="15"/>
  <c r="S425" i="15"/>
  <c r="R425" i="15"/>
  <c r="P420" i="15"/>
  <c r="Q428" i="15"/>
  <c r="H435" i="15" l="1"/>
  <c r="J429" i="15"/>
  <c r="K436" i="15"/>
  <c r="M431" i="15"/>
  <c r="N422" i="15"/>
  <c r="L429" i="15"/>
  <c r="I441" i="15"/>
  <c r="Q429" i="15"/>
  <c r="P421" i="15"/>
  <c r="S426" i="15"/>
  <c r="O433" i="15"/>
  <c r="R426" i="15"/>
  <c r="H436" i="15" l="1"/>
  <c r="I442" i="15"/>
  <c r="N423" i="15"/>
  <c r="K437" i="15"/>
  <c r="J430" i="15"/>
  <c r="M432" i="15"/>
  <c r="L430" i="15"/>
  <c r="O434" i="15"/>
  <c r="P422" i="15"/>
  <c r="R427" i="15"/>
  <c r="S427" i="15"/>
  <c r="Q430" i="15"/>
  <c r="H437" i="15" l="1"/>
  <c r="L431" i="15"/>
  <c r="J431" i="15"/>
  <c r="K438" i="15"/>
  <c r="M433" i="15"/>
  <c r="I443" i="15"/>
  <c r="N424" i="15"/>
  <c r="Q431" i="15"/>
  <c r="R428" i="15"/>
  <c r="S428" i="15"/>
  <c r="P423" i="15"/>
  <c r="O435" i="15"/>
  <c r="H438" i="15" l="1"/>
  <c r="K439" i="15"/>
  <c r="N425" i="15"/>
  <c r="L432" i="15"/>
  <c r="M434" i="15"/>
  <c r="I444" i="15"/>
  <c r="J432" i="15"/>
  <c r="O436" i="15"/>
  <c r="S429" i="15"/>
  <c r="R429" i="15"/>
  <c r="P424" i="15"/>
  <c r="Q432" i="15"/>
  <c r="H439" i="15" l="1"/>
  <c r="J433" i="15"/>
  <c r="I445" i="15"/>
  <c r="M435" i="15"/>
  <c r="L433" i="15"/>
  <c r="N426" i="15"/>
  <c r="K440" i="15"/>
  <c r="Q433" i="15"/>
  <c r="R430" i="15"/>
  <c r="S430" i="15"/>
  <c r="O437" i="15"/>
  <c r="P425" i="15"/>
  <c r="H440" i="15" l="1"/>
  <c r="L434" i="15"/>
  <c r="K441" i="15"/>
  <c r="M436" i="15"/>
  <c r="I446" i="15"/>
  <c r="N427" i="15"/>
  <c r="J434" i="15"/>
  <c r="S431" i="15"/>
  <c r="Q434" i="15"/>
  <c r="P426" i="15"/>
  <c r="O438" i="15"/>
  <c r="R431" i="15"/>
  <c r="H441" i="15" l="1"/>
  <c r="K442" i="15"/>
  <c r="N428" i="15"/>
  <c r="M437" i="15"/>
  <c r="L435" i="15"/>
  <c r="J435" i="15"/>
  <c r="I447" i="15"/>
  <c r="P427" i="15"/>
  <c r="R432" i="15"/>
  <c r="O439" i="15"/>
  <c r="Q435" i="15"/>
  <c r="S432" i="15"/>
  <c r="H442" i="15" l="1"/>
  <c r="J436" i="15"/>
  <c r="N429" i="15"/>
  <c r="K443" i="15"/>
  <c r="I448" i="15"/>
  <c r="L436" i="15"/>
  <c r="M438" i="15"/>
  <c r="O440" i="15"/>
  <c r="P428" i="15"/>
  <c r="S433" i="15"/>
  <c r="Q436" i="15"/>
  <c r="R433" i="15"/>
  <c r="H443" i="15" l="1"/>
  <c r="I449" i="15"/>
  <c r="N430" i="15"/>
  <c r="M439" i="15"/>
  <c r="L437" i="15"/>
  <c r="K444" i="15"/>
  <c r="J437" i="15"/>
  <c r="Q437" i="15"/>
  <c r="R434" i="15"/>
  <c r="S434" i="15"/>
  <c r="P429" i="15"/>
  <c r="O441" i="15"/>
  <c r="H444" i="15" l="1"/>
  <c r="K445" i="15"/>
  <c r="J438" i="15"/>
  <c r="L438" i="15"/>
  <c r="N431" i="15"/>
  <c r="M440" i="15"/>
  <c r="I450" i="15"/>
  <c r="P430" i="15"/>
  <c r="S435" i="15"/>
  <c r="R435" i="15"/>
  <c r="Q438" i="15"/>
  <c r="O442" i="15"/>
  <c r="H445" i="15" l="1"/>
  <c r="N432" i="15"/>
  <c r="J439" i="15"/>
  <c r="I451" i="15"/>
  <c r="M441" i="15"/>
  <c r="K446" i="15"/>
  <c r="L439" i="15"/>
  <c r="O443" i="15"/>
  <c r="P431" i="15"/>
  <c r="R436" i="15"/>
  <c r="Q439" i="15"/>
  <c r="S436" i="15"/>
  <c r="H446" i="15" l="1"/>
  <c r="I452" i="15"/>
  <c r="N433" i="15"/>
  <c r="L440" i="15"/>
  <c r="K447" i="15"/>
  <c r="J440" i="15"/>
  <c r="M442" i="15"/>
  <c r="Q440" i="15"/>
  <c r="P432" i="15"/>
  <c r="O444" i="15"/>
  <c r="S437" i="15"/>
  <c r="R437" i="15"/>
  <c r="H447" i="15" l="1"/>
  <c r="L441" i="15"/>
  <c r="M443" i="15"/>
  <c r="K448" i="15"/>
  <c r="I453" i="15"/>
  <c r="J441" i="15"/>
  <c r="N434" i="15"/>
  <c r="R438" i="15"/>
  <c r="P433" i="15"/>
  <c r="S438" i="15"/>
  <c r="O445" i="15"/>
  <c r="Q441" i="15"/>
  <c r="H448" i="15" l="1"/>
  <c r="J442" i="15"/>
  <c r="K449" i="15"/>
  <c r="M444" i="15"/>
  <c r="N435" i="15"/>
  <c r="I454" i="15"/>
  <c r="L442" i="15"/>
  <c r="Q442" i="15"/>
  <c r="S439" i="15"/>
  <c r="R439" i="15"/>
  <c r="O446" i="15"/>
  <c r="P434" i="15"/>
  <c r="H449" i="15" l="1"/>
  <c r="N436" i="15"/>
  <c r="K450" i="15"/>
  <c r="I455" i="15"/>
  <c r="M445" i="15"/>
  <c r="J443" i="15"/>
  <c r="L443" i="15"/>
  <c r="P435" i="15"/>
  <c r="O447" i="15"/>
  <c r="R440" i="15"/>
  <c r="Q443" i="15"/>
  <c r="S440" i="15"/>
  <c r="H450" i="15" l="1"/>
  <c r="N437" i="15"/>
  <c r="I456" i="15"/>
  <c r="L444" i="15"/>
  <c r="J444" i="15"/>
  <c r="M446" i="15"/>
  <c r="K451" i="15"/>
  <c r="R441" i="15"/>
  <c r="O448" i="15"/>
  <c r="S441" i="15"/>
  <c r="Q444" i="15"/>
  <c r="P436" i="15"/>
  <c r="H451" i="15" l="1"/>
  <c r="K452" i="15"/>
  <c r="N438" i="15"/>
  <c r="J445" i="15"/>
  <c r="L445" i="15"/>
  <c r="M447" i="15"/>
  <c r="I457" i="15"/>
  <c r="Q445" i="15"/>
  <c r="R442" i="15"/>
  <c r="P437" i="15"/>
  <c r="S442" i="15"/>
  <c r="O449" i="15"/>
  <c r="H452" i="15" l="1"/>
  <c r="N439" i="15"/>
  <c r="L446" i="15"/>
  <c r="M448" i="15"/>
  <c r="J446" i="15"/>
  <c r="K453" i="15"/>
  <c r="I458" i="15"/>
  <c r="O450" i="15"/>
  <c r="S443" i="15"/>
  <c r="P438" i="15"/>
  <c r="Q446" i="15"/>
  <c r="R443" i="15"/>
  <c r="H453" i="15" l="1"/>
  <c r="I459" i="15"/>
  <c r="M449" i="15"/>
  <c r="K454" i="15"/>
  <c r="J447" i="15"/>
  <c r="N440" i="15"/>
  <c r="L447" i="15"/>
  <c r="Q447" i="15"/>
  <c r="P439" i="15"/>
  <c r="S444" i="15"/>
  <c r="R444" i="15"/>
  <c r="O451" i="15"/>
  <c r="H454" i="15" l="1"/>
  <c r="L448" i="15"/>
  <c r="J448" i="15"/>
  <c r="I460" i="15"/>
  <c r="K455" i="15"/>
  <c r="M450" i="15"/>
  <c r="N441" i="15"/>
  <c r="R445" i="15"/>
  <c r="S445" i="15"/>
  <c r="Q448" i="15"/>
  <c r="O452" i="15"/>
  <c r="P440" i="15"/>
  <c r="H455" i="15" l="1"/>
  <c r="M451" i="15"/>
  <c r="J449" i="15"/>
  <c r="L449" i="15"/>
  <c r="I461" i="15"/>
  <c r="N442" i="15"/>
  <c r="K456" i="15"/>
  <c r="Q449" i="15"/>
  <c r="R446" i="15"/>
  <c r="P441" i="15"/>
  <c r="O453" i="15"/>
  <c r="S446" i="15"/>
  <c r="H456" i="15" l="1"/>
  <c r="M452" i="15"/>
  <c r="I462" i="15"/>
  <c r="K457" i="15"/>
  <c r="J450" i="15"/>
  <c r="N443" i="15"/>
  <c r="L450" i="15"/>
  <c r="P442" i="15"/>
  <c r="S447" i="15"/>
  <c r="O454" i="15"/>
  <c r="R447" i="15"/>
  <c r="Q450" i="15"/>
  <c r="H457" i="15" l="1"/>
  <c r="L451" i="15"/>
  <c r="N444" i="15"/>
  <c r="I463" i="15"/>
  <c r="M453" i="15"/>
  <c r="J451" i="15"/>
  <c r="K458" i="15"/>
  <c r="Q451" i="15"/>
  <c r="R448" i="15"/>
  <c r="S448" i="15"/>
  <c r="P443" i="15"/>
  <c r="O455" i="15"/>
  <c r="H458" i="15" l="1"/>
  <c r="N445" i="15"/>
  <c r="L452" i="15"/>
  <c r="K459" i="15"/>
  <c r="M454" i="15"/>
  <c r="J452" i="15"/>
  <c r="I464" i="15"/>
  <c r="S449" i="15"/>
  <c r="Q452" i="15"/>
  <c r="O456" i="15"/>
  <c r="P444" i="15"/>
  <c r="R449" i="15"/>
  <c r="H459" i="15" l="1"/>
  <c r="J453" i="15"/>
  <c r="L453" i="15"/>
  <c r="N446" i="15"/>
  <c r="M455" i="15"/>
  <c r="I465" i="15"/>
  <c r="K460" i="15"/>
  <c r="R450" i="15"/>
  <c r="P445" i="15"/>
  <c r="Q453" i="15"/>
  <c r="O457" i="15"/>
  <c r="S450" i="15"/>
  <c r="H460" i="15" l="1"/>
  <c r="M456" i="15"/>
  <c r="N447" i="15"/>
  <c r="L454" i="15"/>
  <c r="I466" i="15"/>
  <c r="J454" i="15"/>
  <c r="K461" i="15"/>
  <c r="P446" i="15"/>
  <c r="S451" i="15"/>
  <c r="O458" i="15"/>
  <c r="Q454" i="15"/>
  <c r="R451" i="15"/>
  <c r="H461" i="15" l="1"/>
  <c r="J455" i="15"/>
  <c r="L455" i="15"/>
  <c r="M457" i="15"/>
  <c r="I467" i="15"/>
  <c r="K462" i="15"/>
  <c r="N448" i="15"/>
  <c r="R452" i="15"/>
  <c r="Q455" i="15"/>
  <c r="O459" i="15"/>
  <c r="S452" i="15"/>
  <c r="P447" i="15"/>
  <c r="H462" i="15" l="1"/>
  <c r="N449" i="15"/>
  <c r="J456" i="15"/>
  <c r="M458" i="15"/>
  <c r="I468" i="15"/>
  <c r="K463" i="15"/>
  <c r="L456" i="15"/>
  <c r="S453" i="15"/>
  <c r="Q456" i="15"/>
  <c r="R453" i="15"/>
  <c r="P448" i="15"/>
  <c r="O460" i="15"/>
  <c r="H463" i="15" l="1"/>
  <c r="I469" i="15"/>
  <c r="M459" i="15"/>
  <c r="J457" i="15"/>
  <c r="N450" i="15"/>
  <c r="K464" i="15"/>
  <c r="L457" i="15"/>
  <c r="O461" i="15"/>
  <c r="R454" i="15"/>
  <c r="S454" i="15"/>
  <c r="P449" i="15"/>
  <c r="Q457" i="15"/>
  <c r="H464" i="15" l="1"/>
  <c r="L458" i="15"/>
  <c r="J458" i="15"/>
  <c r="M460" i="15"/>
  <c r="K465" i="15"/>
  <c r="N451" i="15"/>
  <c r="I470" i="15"/>
  <c r="R455" i="15"/>
  <c r="Q458" i="15"/>
  <c r="P450" i="15"/>
  <c r="S455" i="15"/>
  <c r="O462" i="15"/>
  <c r="H465" i="15" l="1"/>
  <c r="I471" i="15"/>
  <c r="J459" i="15"/>
  <c r="L459" i="15"/>
  <c r="K466" i="15"/>
  <c r="M461" i="15"/>
  <c r="N452" i="15"/>
  <c r="O463" i="15"/>
  <c r="P451" i="15"/>
  <c r="S456" i="15"/>
  <c r="Q459" i="15"/>
  <c r="R456" i="15"/>
  <c r="H466" i="15" l="1"/>
  <c r="N453" i="15"/>
  <c r="L460" i="15"/>
  <c r="M462" i="15"/>
  <c r="K467" i="15"/>
  <c r="J460" i="15"/>
  <c r="I472" i="15"/>
  <c r="Q460" i="15"/>
  <c r="S457" i="15"/>
  <c r="O464" i="15"/>
  <c r="R457" i="15"/>
  <c r="P452" i="15"/>
  <c r="H467" i="15" l="1"/>
  <c r="N454" i="15"/>
  <c r="M463" i="15"/>
  <c r="I473" i="15"/>
  <c r="J461" i="15"/>
  <c r="L461" i="15"/>
  <c r="K468" i="15"/>
  <c r="P453" i="15"/>
  <c r="S458" i="15"/>
  <c r="Q461" i="15"/>
  <c r="R458" i="15"/>
  <c r="O465" i="15"/>
  <c r="H468" i="15" l="1"/>
  <c r="K469" i="15"/>
  <c r="J462" i="15"/>
  <c r="I474" i="15"/>
  <c r="N455" i="15"/>
  <c r="L462" i="15"/>
  <c r="M464" i="15"/>
  <c r="O466" i="15"/>
  <c r="P454" i="15"/>
  <c r="R459" i="15"/>
  <c r="Q462" i="15"/>
  <c r="S459" i="15"/>
  <c r="H469" i="15" l="1"/>
  <c r="M465" i="15"/>
  <c r="I475" i="15"/>
  <c r="J463" i="15"/>
  <c r="K470" i="15"/>
  <c r="N456" i="15"/>
  <c r="L463" i="15"/>
  <c r="Q463" i="15"/>
  <c r="P455" i="15"/>
  <c r="S460" i="15"/>
  <c r="R460" i="15"/>
  <c r="O467" i="15"/>
  <c r="H470" i="15" l="1"/>
  <c r="J464" i="15"/>
  <c r="M466" i="15"/>
  <c r="N457" i="15"/>
  <c r="L464" i="15"/>
  <c r="I476" i="15"/>
  <c r="K471" i="15"/>
  <c r="K472" i="15" s="1"/>
  <c r="S461" i="15"/>
  <c r="P456" i="15"/>
  <c r="Q464" i="15"/>
  <c r="O468" i="15"/>
  <c r="R461" i="15"/>
  <c r="H471" i="15" l="1"/>
  <c r="K473" i="15"/>
  <c r="L465" i="15"/>
  <c r="N458" i="15"/>
  <c r="M467" i="15"/>
  <c r="I477" i="15"/>
  <c r="J465" i="15"/>
  <c r="Q465" i="15"/>
  <c r="S462" i="15"/>
  <c r="R462" i="15"/>
  <c r="O469" i="15"/>
  <c r="P457" i="15"/>
  <c r="H472" i="15" l="1"/>
  <c r="N459" i="15"/>
  <c r="J466" i="15"/>
  <c r="M468" i="15"/>
  <c r="L466" i="15"/>
  <c r="K474" i="15"/>
  <c r="I478" i="15"/>
  <c r="R463" i="15"/>
  <c r="Q466" i="15"/>
  <c r="P458" i="15"/>
  <c r="O470" i="15"/>
  <c r="S463" i="15"/>
  <c r="H473" i="15" l="1"/>
  <c r="N460" i="15"/>
  <c r="K475" i="15"/>
  <c r="L467" i="15"/>
  <c r="M469" i="15"/>
  <c r="J467" i="15"/>
  <c r="I479" i="15"/>
  <c r="R464" i="15"/>
  <c r="S464" i="15"/>
  <c r="O471" i="15"/>
  <c r="P459" i="15"/>
  <c r="Q467" i="15"/>
  <c r="H474" i="15" l="1"/>
  <c r="N461" i="15"/>
  <c r="M470" i="15"/>
  <c r="J468" i="15"/>
  <c r="I480" i="15"/>
  <c r="L468" i="15"/>
  <c r="K476" i="15"/>
  <c r="Q468" i="15"/>
  <c r="P460" i="15"/>
  <c r="R465" i="15"/>
  <c r="O472" i="15"/>
  <c r="S465" i="15"/>
  <c r="H475" i="15" l="1"/>
  <c r="I481" i="15"/>
  <c r="M471" i="15"/>
  <c r="M472" i="15" s="1"/>
  <c r="N462" i="15"/>
  <c r="K477" i="15"/>
  <c r="L469" i="15"/>
  <c r="J469" i="15"/>
  <c r="S466" i="15"/>
  <c r="R466" i="15"/>
  <c r="Q469" i="15"/>
  <c r="O473" i="15"/>
  <c r="P461" i="15"/>
  <c r="H476" i="15" l="1"/>
  <c r="M473" i="15"/>
  <c r="I482" i="15"/>
  <c r="K478" i="15"/>
  <c r="N463" i="15"/>
  <c r="J470" i="15"/>
  <c r="L470" i="15"/>
  <c r="P462" i="15"/>
  <c r="O474" i="15"/>
  <c r="Q470" i="15"/>
  <c r="S467" i="15"/>
  <c r="R467" i="15"/>
  <c r="H477" i="15" l="1"/>
  <c r="N464" i="15"/>
  <c r="M474" i="15"/>
  <c r="K479" i="15"/>
  <c r="L471" i="15"/>
  <c r="L472" i="15" s="1"/>
  <c r="J471" i="15"/>
  <c r="I483" i="15"/>
  <c r="R468" i="15"/>
  <c r="P463" i="15"/>
  <c r="S468" i="15"/>
  <c r="Q471" i="15"/>
  <c r="O475" i="15"/>
  <c r="H478" i="15" l="1"/>
  <c r="J472" i="15"/>
  <c r="L473" i="15"/>
  <c r="N465" i="15"/>
  <c r="I484" i="15"/>
  <c r="K480" i="15"/>
  <c r="M475" i="15"/>
  <c r="Q472" i="15"/>
  <c r="S469" i="15"/>
  <c r="R469" i="15"/>
  <c r="O476" i="15"/>
  <c r="P464" i="15"/>
  <c r="H479" i="15" l="1"/>
  <c r="I485" i="15"/>
  <c r="L474" i="15"/>
  <c r="N466" i="15"/>
  <c r="M476" i="15"/>
  <c r="K481" i="15"/>
  <c r="J473" i="15"/>
  <c r="O477" i="15"/>
  <c r="R470" i="15"/>
  <c r="Q473" i="15"/>
  <c r="P465" i="15"/>
  <c r="S470" i="15"/>
  <c r="H480" i="15" l="1"/>
  <c r="N467" i="15"/>
  <c r="I486" i="15"/>
  <c r="K482" i="15"/>
  <c r="J474" i="15"/>
  <c r="M477" i="15"/>
  <c r="L475" i="15"/>
  <c r="S471" i="15"/>
  <c r="Q474" i="15"/>
  <c r="R471" i="15"/>
  <c r="O478" i="15"/>
  <c r="P466" i="15"/>
  <c r="H481" i="15" l="1"/>
  <c r="I487" i="15"/>
  <c r="N468" i="15"/>
  <c r="M478" i="15"/>
  <c r="K483" i="15"/>
  <c r="L476" i="15"/>
  <c r="J475" i="15"/>
  <c r="O479" i="15"/>
  <c r="R472" i="15"/>
  <c r="Q475" i="15"/>
  <c r="P467" i="15"/>
  <c r="S472" i="15"/>
  <c r="H482" i="15" l="1"/>
  <c r="I488" i="15"/>
  <c r="K484" i="15"/>
  <c r="N469" i="15"/>
  <c r="J476" i="15"/>
  <c r="M479" i="15"/>
  <c r="L477" i="15"/>
  <c r="S473" i="15"/>
  <c r="R473" i="15"/>
  <c r="P468" i="15"/>
  <c r="Q476" i="15"/>
  <c r="O480" i="15"/>
  <c r="H483" i="15" l="1"/>
  <c r="M480" i="15"/>
  <c r="K485" i="15"/>
  <c r="I489" i="15"/>
  <c r="L478" i="15"/>
  <c r="N470" i="15"/>
  <c r="J477" i="15"/>
  <c r="Q477" i="15"/>
  <c r="P469" i="15"/>
  <c r="O481" i="15"/>
  <c r="R474" i="15"/>
  <c r="S474" i="15"/>
  <c r="H484" i="15" l="1"/>
  <c r="J478" i="15"/>
  <c r="N471" i="15"/>
  <c r="N472" i="15" s="1"/>
  <c r="M481" i="15"/>
  <c r="K486" i="15"/>
  <c r="I490" i="15"/>
  <c r="L479" i="15"/>
  <c r="S475" i="15"/>
  <c r="O482" i="15"/>
  <c r="Q478" i="15"/>
  <c r="R475" i="15"/>
  <c r="P470" i="15"/>
  <c r="H485" i="15" l="1"/>
  <c r="I491" i="15"/>
  <c r="L480" i="15"/>
  <c r="N473" i="15"/>
  <c r="J479" i="15"/>
  <c r="M482" i="15"/>
  <c r="K487" i="15"/>
  <c r="P471" i="15"/>
  <c r="R476" i="15"/>
  <c r="S476" i="15"/>
  <c r="Q479" i="15"/>
  <c r="O483" i="15"/>
  <c r="H486" i="15" l="1"/>
  <c r="K488" i="15"/>
  <c r="N474" i="15"/>
  <c r="I492" i="15"/>
  <c r="J480" i="15"/>
  <c r="M483" i="15"/>
  <c r="L481" i="15"/>
  <c r="O484" i="15"/>
  <c r="Q480" i="15"/>
  <c r="S477" i="15"/>
  <c r="R477" i="15"/>
  <c r="P472" i="15"/>
  <c r="H487" i="15" l="1"/>
  <c r="L482" i="15"/>
  <c r="J481" i="15"/>
  <c r="N475" i="15"/>
  <c r="I493" i="15"/>
  <c r="M484" i="15"/>
  <c r="K489" i="15"/>
  <c r="R478" i="15"/>
  <c r="Q481" i="15"/>
  <c r="P473" i="15"/>
  <c r="S478" i="15"/>
  <c r="O485" i="15"/>
  <c r="H488" i="15" l="1"/>
  <c r="I494" i="15"/>
  <c r="L483" i="15"/>
  <c r="K490" i="15"/>
  <c r="M485" i="15"/>
  <c r="N476" i="15"/>
  <c r="J482" i="15"/>
  <c r="S479" i="15"/>
  <c r="P474" i="15"/>
  <c r="Q482" i="15"/>
  <c r="O486" i="15"/>
  <c r="R479" i="15"/>
  <c r="H489" i="15" l="1"/>
  <c r="J483" i="15"/>
  <c r="N477" i="15"/>
  <c r="K491" i="15"/>
  <c r="L484" i="15"/>
  <c r="M486" i="15"/>
  <c r="I495" i="15"/>
  <c r="R480" i="15"/>
  <c r="O487" i="15"/>
  <c r="P475" i="15"/>
  <c r="Q483" i="15"/>
  <c r="S480" i="15"/>
  <c r="H490" i="15" l="1"/>
  <c r="M487" i="15"/>
  <c r="K492" i="15"/>
  <c r="L485" i="15"/>
  <c r="N478" i="15"/>
  <c r="J484" i="15"/>
  <c r="I496" i="15"/>
  <c r="S481" i="15"/>
  <c r="P476" i="15"/>
  <c r="R481" i="15"/>
  <c r="Q484" i="15"/>
  <c r="O488" i="15"/>
  <c r="H491" i="15" l="1"/>
  <c r="L486" i="15"/>
  <c r="N479" i="15"/>
  <c r="K493" i="15"/>
  <c r="M488" i="15"/>
  <c r="I497" i="15"/>
  <c r="J485" i="15"/>
  <c r="O489" i="15"/>
  <c r="Q485" i="15"/>
  <c r="P477" i="15"/>
  <c r="S482" i="15"/>
  <c r="R482" i="15"/>
  <c r="H492" i="15" l="1"/>
  <c r="M489" i="15"/>
  <c r="K494" i="15"/>
  <c r="I498" i="15"/>
  <c r="N480" i="15"/>
  <c r="L487" i="15"/>
  <c r="J486" i="15"/>
  <c r="R483" i="15"/>
  <c r="P478" i="15"/>
  <c r="O490" i="15"/>
  <c r="S483" i="15"/>
  <c r="Q486" i="15"/>
  <c r="H493" i="15" l="1"/>
  <c r="L488" i="15"/>
  <c r="M490" i="15"/>
  <c r="N481" i="15"/>
  <c r="J487" i="15"/>
  <c r="I499" i="15"/>
  <c r="K495" i="15"/>
  <c r="S484" i="15"/>
  <c r="P479" i="15"/>
  <c r="R484" i="15"/>
  <c r="Q487" i="15"/>
  <c r="O491" i="15"/>
  <c r="H494" i="15" l="1"/>
  <c r="K496" i="15"/>
  <c r="N482" i="15"/>
  <c r="L489" i="15"/>
  <c r="J488" i="15"/>
  <c r="I500" i="15"/>
  <c r="M491" i="15"/>
  <c r="O492" i="15"/>
  <c r="Q488" i="15"/>
  <c r="P480" i="15"/>
  <c r="S485" i="15"/>
  <c r="R485" i="15"/>
  <c r="H495" i="15" l="1"/>
  <c r="M492" i="15"/>
  <c r="I501" i="15"/>
  <c r="K497" i="15"/>
  <c r="N483" i="15"/>
  <c r="J489" i="15"/>
  <c r="L490" i="15"/>
  <c r="R486" i="15"/>
  <c r="P481" i="15"/>
  <c r="S486" i="15"/>
  <c r="Q489" i="15"/>
  <c r="O493" i="15"/>
  <c r="H496" i="15" l="1"/>
  <c r="J490" i="15"/>
  <c r="K498" i="15"/>
  <c r="M493" i="15"/>
  <c r="N484" i="15"/>
  <c r="L491" i="15"/>
  <c r="I502" i="15"/>
  <c r="O494" i="15"/>
  <c r="S487" i="15"/>
  <c r="R487" i="15"/>
  <c r="Q490" i="15"/>
  <c r="P482" i="15"/>
  <c r="H497" i="15" l="1"/>
  <c r="K499" i="15"/>
  <c r="L492" i="15"/>
  <c r="N485" i="15"/>
  <c r="I503" i="15"/>
  <c r="J491" i="15"/>
  <c r="M494" i="15"/>
  <c r="Q491" i="15"/>
  <c r="S488" i="15"/>
  <c r="P483" i="15"/>
  <c r="R488" i="15"/>
  <c r="O495" i="15"/>
  <c r="H498" i="15" l="1"/>
  <c r="J492" i="15"/>
  <c r="I504" i="15"/>
  <c r="L493" i="15"/>
  <c r="M495" i="15"/>
  <c r="N486" i="15"/>
  <c r="K500" i="15"/>
  <c r="R489" i="15"/>
  <c r="P484" i="15"/>
  <c r="O496" i="15"/>
  <c r="S489" i="15"/>
  <c r="Q492" i="15"/>
  <c r="H499" i="15" l="1"/>
  <c r="K501" i="15"/>
  <c r="M496" i="15"/>
  <c r="J493" i="15"/>
  <c r="N487" i="15"/>
  <c r="I505" i="15"/>
  <c r="L494" i="15"/>
  <c r="O497" i="15"/>
  <c r="R490" i="15"/>
  <c r="Q493" i="15"/>
  <c r="S490" i="15"/>
  <c r="P485" i="15"/>
  <c r="H500" i="15" l="1"/>
  <c r="I506" i="15"/>
  <c r="J494" i="15"/>
  <c r="N488" i="15"/>
  <c r="L495" i="15"/>
  <c r="M497" i="15"/>
  <c r="K502" i="15"/>
  <c r="S491" i="15"/>
  <c r="R491" i="15"/>
  <c r="P486" i="15"/>
  <c r="Q494" i="15"/>
  <c r="O498" i="15"/>
  <c r="H501" i="15" l="1"/>
  <c r="M498" i="15"/>
  <c r="J495" i="15"/>
  <c r="I507" i="15"/>
  <c r="L496" i="15"/>
  <c r="N489" i="15"/>
  <c r="K503" i="15"/>
  <c r="O499" i="15"/>
  <c r="Q495" i="15"/>
  <c r="P487" i="15"/>
  <c r="R492" i="15"/>
  <c r="S492" i="15"/>
  <c r="H502" i="15" l="1"/>
  <c r="K504" i="15"/>
  <c r="N490" i="15"/>
  <c r="L497" i="15"/>
  <c r="J496" i="15"/>
  <c r="M499" i="15"/>
  <c r="I508" i="15"/>
  <c r="Q496" i="15"/>
  <c r="S493" i="15"/>
  <c r="R493" i="15"/>
  <c r="P488" i="15"/>
  <c r="O500" i="15"/>
  <c r="H503" i="15" l="1"/>
  <c r="M500" i="15"/>
  <c r="K505" i="15"/>
  <c r="I509" i="15"/>
  <c r="J497" i="15"/>
  <c r="L498" i="15"/>
  <c r="N491" i="15"/>
  <c r="O501" i="15"/>
  <c r="P489" i="15"/>
  <c r="R494" i="15"/>
  <c r="Q497" i="15"/>
  <c r="S494" i="15"/>
  <c r="H504" i="15" l="1"/>
  <c r="M501" i="15"/>
  <c r="N492" i="15"/>
  <c r="L499" i="15"/>
  <c r="K506" i="15"/>
  <c r="J498" i="15"/>
  <c r="I510" i="15"/>
  <c r="S495" i="15"/>
  <c r="Q498" i="15"/>
  <c r="O502" i="15"/>
  <c r="R495" i="15"/>
  <c r="P490" i="15"/>
  <c r="H505" i="15" l="1"/>
  <c r="I511" i="15"/>
  <c r="L500" i="15"/>
  <c r="K507" i="15"/>
  <c r="M502" i="15"/>
  <c r="N493" i="15"/>
  <c r="J499" i="15"/>
  <c r="R496" i="15"/>
  <c r="Q499" i="15"/>
  <c r="S496" i="15"/>
  <c r="P491" i="15"/>
  <c r="O503" i="15"/>
  <c r="H506" i="15" l="1"/>
  <c r="I512" i="15"/>
  <c r="N494" i="15"/>
  <c r="K508" i="15"/>
  <c r="J500" i="15"/>
  <c r="M503" i="15"/>
  <c r="L501" i="15"/>
  <c r="Q500" i="15"/>
  <c r="R497" i="15"/>
  <c r="O504" i="15"/>
  <c r="P492" i="15"/>
  <c r="S497" i="15"/>
  <c r="H507" i="15" l="1"/>
  <c r="L502" i="15"/>
  <c r="J501" i="15"/>
  <c r="I513" i="15"/>
  <c r="K509" i="15"/>
  <c r="M504" i="15"/>
  <c r="N495" i="15"/>
  <c r="P493" i="15"/>
  <c r="O505" i="15"/>
  <c r="S498" i="15"/>
  <c r="R498" i="15"/>
  <c r="Q501" i="15"/>
  <c r="H508" i="15" l="1"/>
  <c r="K510" i="15"/>
  <c r="I514" i="15"/>
  <c r="L503" i="15"/>
  <c r="N496" i="15"/>
  <c r="M505" i="15"/>
  <c r="J502" i="15"/>
  <c r="Q502" i="15"/>
  <c r="P494" i="15"/>
  <c r="R499" i="15"/>
  <c r="S499" i="15"/>
  <c r="O506" i="15"/>
  <c r="H509" i="15" l="1"/>
  <c r="L504" i="15"/>
  <c r="J503" i="15"/>
  <c r="I515" i="15"/>
  <c r="N497" i="15"/>
  <c r="K511" i="15"/>
  <c r="M506" i="15"/>
  <c r="S500" i="15"/>
  <c r="R500" i="15"/>
  <c r="P495" i="15"/>
  <c r="Q503" i="15"/>
  <c r="O507" i="15"/>
  <c r="H510" i="15" l="1"/>
  <c r="K512" i="15"/>
  <c r="J504" i="15"/>
  <c r="L505" i="15"/>
  <c r="N498" i="15"/>
  <c r="I516" i="15"/>
  <c r="M507" i="15"/>
  <c r="Q504" i="15"/>
  <c r="P496" i="15"/>
  <c r="O508" i="15"/>
  <c r="R501" i="15"/>
  <c r="S501" i="15"/>
  <c r="H511" i="15" l="1"/>
  <c r="I517" i="15"/>
  <c r="M508" i="15"/>
  <c r="J505" i="15"/>
  <c r="N499" i="15"/>
  <c r="L506" i="15"/>
  <c r="K513" i="15"/>
  <c r="S502" i="15"/>
  <c r="O509" i="15"/>
  <c r="Q505" i="15"/>
  <c r="R502" i="15"/>
  <c r="P497" i="15"/>
  <c r="H512" i="15" l="1"/>
  <c r="N500" i="15"/>
  <c r="J506" i="15"/>
  <c r="I518" i="15"/>
  <c r="M509" i="15"/>
  <c r="K514" i="15"/>
  <c r="L507" i="15"/>
  <c r="R503" i="15"/>
  <c r="O510" i="15"/>
  <c r="S503" i="15"/>
  <c r="P498" i="15"/>
  <c r="Q506" i="15"/>
  <c r="H513" i="15" l="1"/>
  <c r="K515" i="15"/>
  <c r="I519" i="15"/>
  <c r="L508" i="15"/>
  <c r="M510" i="15"/>
  <c r="J507" i="15"/>
  <c r="N501" i="15"/>
  <c r="P499" i="15"/>
  <c r="S504" i="15"/>
  <c r="O511" i="15"/>
  <c r="Q507" i="15"/>
  <c r="R504" i="15"/>
  <c r="H514" i="15" l="1"/>
  <c r="N502" i="15"/>
  <c r="J508" i="15"/>
  <c r="K516" i="15"/>
  <c r="L509" i="15"/>
  <c r="M511" i="15"/>
  <c r="I520" i="15"/>
  <c r="Q508" i="15"/>
  <c r="S505" i="15"/>
  <c r="R505" i="15"/>
  <c r="O512" i="15"/>
  <c r="P500" i="15"/>
  <c r="H515" i="15" l="1"/>
  <c r="I521" i="15"/>
  <c r="L510" i="15"/>
  <c r="K517" i="15"/>
  <c r="M512" i="15"/>
  <c r="N503" i="15"/>
  <c r="J509" i="15"/>
  <c r="R506" i="15"/>
  <c r="Q509" i="15"/>
  <c r="P501" i="15"/>
  <c r="O513" i="15"/>
  <c r="S506" i="15"/>
  <c r="H516" i="15" l="1"/>
  <c r="N504" i="15"/>
  <c r="M513" i="15"/>
  <c r="I522" i="15"/>
  <c r="L511" i="15"/>
  <c r="K518" i="15"/>
  <c r="J510" i="15"/>
  <c r="S507" i="15"/>
  <c r="Q510" i="15"/>
  <c r="R507" i="15"/>
  <c r="O514" i="15"/>
  <c r="P502" i="15"/>
  <c r="H517" i="15" l="1"/>
  <c r="K519" i="15"/>
  <c r="L512" i="15"/>
  <c r="M514" i="15"/>
  <c r="J511" i="15"/>
  <c r="I523" i="15"/>
  <c r="N505" i="15"/>
  <c r="P503" i="15"/>
  <c r="R508" i="15"/>
  <c r="S508" i="15"/>
  <c r="O515" i="15"/>
  <c r="Q511" i="15"/>
  <c r="H518" i="15" l="1"/>
  <c r="I524" i="15"/>
  <c r="N506" i="15"/>
  <c r="M515" i="15"/>
  <c r="J512" i="15"/>
  <c r="K520" i="15"/>
  <c r="L513" i="15"/>
  <c r="Q512" i="15"/>
  <c r="R509" i="15"/>
  <c r="O516" i="15"/>
  <c r="S509" i="15"/>
  <c r="P504" i="15"/>
  <c r="H519" i="15" l="1"/>
  <c r="M516" i="15"/>
  <c r="L514" i="15"/>
  <c r="K521" i="15"/>
  <c r="J513" i="15"/>
  <c r="N507" i="15"/>
  <c r="I525" i="15"/>
  <c r="P505" i="15"/>
  <c r="R510" i="15"/>
  <c r="Q513" i="15"/>
  <c r="S510" i="15"/>
  <c r="O517" i="15"/>
  <c r="H520" i="15" l="1"/>
  <c r="I526" i="15"/>
  <c r="M517" i="15"/>
  <c r="J514" i="15"/>
  <c r="L515" i="15"/>
  <c r="N508" i="15"/>
  <c r="K522" i="15"/>
  <c r="S511" i="15"/>
  <c r="P506" i="15"/>
  <c r="O518" i="15"/>
  <c r="Q514" i="15"/>
  <c r="R511" i="15"/>
  <c r="H521" i="15" l="1"/>
  <c r="K523" i="15"/>
  <c r="L516" i="15"/>
  <c r="J515" i="15"/>
  <c r="M518" i="15"/>
  <c r="N509" i="15"/>
  <c r="I527" i="15"/>
  <c r="Q515" i="15"/>
  <c r="S512" i="15"/>
  <c r="R512" i="15"/>
  <c r="O519" i="15"/>
  <c r="P507" i="15"/>
  <c r="H522" i="15" l="1"/>
  <c r="M519" i="15"/>
  <c r="L517" i="15"/>
  <c r="N510" i="15"/>
  <c r="J516" i="15"/>
  <c r="K524" i="15"/>
  <c r="I528" i="15"/>
  <c r="P508" i="15"/>
  <c r="O520" i="15"/>
  <c r="S513" i="15"/>
  <c r="R513" i="15"/>
  <c r="Q516" i="15"/>
  <c r="H523" i="15" l="1"/>
  <c r="L518" i="15"/>
  <c r="K525" i="15"/>
  <c r="N511" i="15"/>
  <c r="M520" i="15"/>
  <c r="I529" i="15"/>
  <c r="J517" i="15"/>
  <c r="R514" i="15"/>
  <c r="S514" i="15"/>
  <c r="O521" i="15"/>
  <c r="P509" i="15"/>
  <c r="Q517" i="15"/>
  <c r="H524" i="15" l="1"/>
  <c r="K526" i="15"/>
  <c r="J518" i="15"/>
  <c r="M521" i="15"/>
  <c r="I530" i="15"/>
  <c r="N512" i="15"/>
  <c r="L519" i="15"/>
  <c r="Q518" i="15"/>
  <c r="R515" i="15"/>
  <c r="P510" i="15"/>
  <c r="O522" i="15"/>
  <c r="S515" i="15"/>
  <c r="H525" i="15" l="1"/>
  <c r="N513" i="15"/>
  <c r="J519" i="15"/>
  <c r="K527" i="15"/>
  <c r="M522" i="15"/>
  <c r="L520" i="15"/>
  <c r="I531" i="15"/>
  <c r="P511" i="15"/>
  <c r="S516" i="15"/>
  <c r="O523" i="15"/>
  <c r="R516" i="15"/>
  <c r="Q519" i="15"/>
  <c r="H526" i="15" l="1"/>
  <c r="K528" i="15"/>
  <c r="L521" i="15"/>
  <c r="I532" i="15"/>
  <c r="J520" i="15"/>
  <c r="M523" i="15"/>
  <c r="N514" i="15"/>
  <c r="Q520" i="15"/>
  <c r="O524" i="15"/>
  <c r="P512" i="15"/>
  <c r="R517" i="15"/>
  <c r="S517" i="15"/>
  <c r="H527" i="15" l="1"/>
  <c r="I533" i="15"/>
  <c r="J521" i="15"/>
  <c r="L522" i="15"/>
  <c r="N515" i="15"/>
  <c r="K529" i="15"/>
  <c r="M524" i="15"/>
  <c r="S518" i="15"/>
  <c r="P513" i="15"/>
  <c r="R518" i="15"/>
  <c r="O525" i="15"/>
  <c r="Q521" i="15"/>
  <c r="H528" i="15" l="1"/>
  <c r="N516" i="15"/>
  <c r="L523" i="15"/>
  <c r="I534" i="15"/>
  <c r="M525" i="15"/>
  <c r="J522" i="15"/>
  <c r="K530" i="15"/>
  <c r="Q522" i="15"/>
  <c r="O526" i="15"/>
  <c r="R519" i="15"/>
  <c r="P514" i="15"/>
  <c r="S519" i="15"/>
  <c r="H529" i="15" l="1"/>
  <c r="L524" i="15"/>
  <c r="M526" i="15"/>
  <c r="I535" i="15"/>
  <c r="J523" i="15"/>
  <c r="N517" i="15"/>
  <c r="K531" i="15"/>
  <c r="S520" i="15"/>
  <c r="R520" i="15"/>
  <c r="Q523" i="15"/>
  <c r="P515" i="15"/>
  <c r="O527" i="15"/>
  <c r="H530" i="15" l="1"/>
  <c r="M527" i="15"/>
  <c r="N518" i="15"/>
  <c r="J524" i="15"/>
  <c r="I536" i="15"/>
  <c r="K532" i="15"/>
  <c r="L525" i="15"/>
  <c r="O528" i="15"/>
  <c r="P516" i="15"/>
  <c r="Q524" i="15"/>
  <c r="R521" i="15"/>
  <c r="S521" i="15"/>
  <c r="H531" i="15" l="1"/>
  <c r="L526" i="15"/>
  <c r="J525" i="15"/>
  <c r="K533" i="15"/>
  <c r="I537" i="15"/>
  <c r="N519" i="15"/>
  <c r="M528" i="15"/>
  <c r="O529" i="15"/>
  <c r="S522" i="15"/>
  <c r="R522" i="15"/>
  <c r="Q525" i="15"/>
  <c r="P517" i="15"/>
  <c r="H532" i="15" l="1"/>
  <c r="M529" i="15"/>
  <c r="K534" i="15"/>
  <c r="L527" i="15"/>
  <c r="N520" i="15"/>
  <c r="I538" i="15"/>
  <c r="J526" i="15"/>
  <c r="Q526" i="15"/>
  <c r="S523" i="15"/>
  <c r="P518" i="15"/>
  <c r="R523" i="15"/>
  <c r="O530" i="15"/>
  <c r="H533" i="15" l="1"/>
  <c r="I539" i="15"/>
  <c r="N521" i="15"/>
  <c r="L528" i="15"/>
  <c r="K535" i="15"/>
  <c r="M530" i="15"/>
  <c r="J527" i="15"/>
  <c r="O531" i="15"/>
  <c r="R524" i="15"/>
  <c r="Q527" i="15"/>
  <c r="P519" i="15"/>
  <c r="S524" i="15"/>
  <c r="H534" i="15" l="1"/>
  <c r="J528" i="15"/>
  <c r="M531" i="15"/>
  <c r="L529" i="15"/>
  <c r="I540" i="15"/>
  <c r="K536" i="15"/>
  <c r="N522" i="15"/>
  <c r="Q528" i="15"/>
  <c r="R525" i="15"/>
  <c r="O532" i="15"/>
  <c r="S525" i="15"/>
  <c r="P520" i="15"/>
  <c r="H535" i="15" l="1"/>
  <c r="J529" i="15"/>
  <c r="N523" i="15"/>
  <c r="L530" i="15"/>
  <c r="K537" i="15"/>
  <c r="I541" i="15"/>
  <c r="M532" i="15"/>
  <c r="O533" i="15"/>
  <c r="Q529" i="15"/>
  <c r="P521" i="15"/>
  <c r="S526" i="15"/>
  <c r="R526" i="15"/>
  <c r="H536" i="15" l="1"/>
  <c r="K538" i="15"/>
  <c r="J530" i="15"/>
  <c r="M533" i="15"/>
  <c r="I542" i="15"/>
  <c r="L531" i="15"/>
  <c r="N524" i="15"/>
  <c r="S527" i="15"/>
  <c r="R527" i="15"/>
  <c r="P522" i="15"/>
  <c r="Q530" i="15"/>
  <c r="O534" i="15"/>
  <c r="H537" i="15" l="1"/>
  <c r="M534" i="15"/>
  <c r="K539" i="15"/>
  <c r="I543" i="15"/>
  <c r="J531" i="15"/>
  <c r="N525" i="15"/>
  <c r="L532" i="15"/>
  <c r="O535" i="15"/>
  <c r="Q531" i="15"/>
  <c r="P523" i="15"/>
  <c r="R528" i="15"/>
  <c r="S528" i="15"/>
  <c r="H538" i="15" l="1"/>
  <c r="J532" i="15"/>
  <c r="L533" i="15"/>
  <c r="K540" i="15"/>
  <c r="I544" i="15"/>
  <c r="M535" i="15"/>
  <c r="N526" i="15"/>
  <c r="S529" i="15"/>
  <c r="P524" i="15"/>
  <c r="O536" i="15"/>
  <c r="R529" i="15"/>
  <c r="Q532" i="15"/>
  <c r="H539" i="15" l="1"/>
  <c r="L534" i="15"/>
  <c r="N527" i="15"/>
  <c r="J533" i="15"/>
  <c r="M536" i="15"/>
  <c r="K541" i="15"/>
  <c r="I545" i="15"/>
  <c r="Q533" i="15"/>
  <c r="R530" i="15"/>
  <c r="O537" i="15"/>
  <c r="P525" i="15"/>
  <c r="S530" i="15"/>
  <c r="H540" i="15" l="1"/>
  <c r="K542" i="15"/>
  <c r="J534" i="15"/>
  <c r="I546" i="15"/>
  <c r="L535" i="15"/>
  <c r="M537" i="15"/>
  <c r="N528" i="15"/>
  <c r="O538" i="15"/>
  <c r="S531" i="15"/>
  <c r="P526" i="15"/>
  <c r="R531" i="15"/>
  <c r="Q534" i="15"/>
  <c r="H541" i="15" l="1"/>
  <c r="L536" i="15"/>
  <c r="J535" i="15"/>
  <c r="N529" i="15"/>
  <c r="I547" i="15"/>
  <c r="M538" i="15"/>
  <c r="K543" i="15"/>
  <c r="P527" i="15"/>
  <c r="O539" i="15"/>
  <c r="Q535" i="15"/>
  <c r="R532" i="15"/>
  <c r="S532" i="15"/>
  <c r="H542" i="15" l="1"/>
  <c r="M539" i="15"/>
  <c r="N530" i="15"/>
  <c r="J536" i="15"/>
  <c r="K544" i="15"/>
  <c r="I548" i="15"/>
  <c r="L537" i="15"/>
  <c r="S533" i="15"/>
  <c r="Q536" i="15"/>
  <c r="R533" i="15"/>
  <c r="O540" i="15"/>
  <c r="P528" i="15"/>
  <c r="H543" i="15" l="1"/>
  <c r="J537" i="15"/>
  <c r="K545" i="15"/>
  <c r="N531" i="15"/>
  <c r="M540" i="15"/>
  <c r="I549" i="15"/>
  <c r="L538" i="15"/>
  <c r="O541" i="15"/>
  <c r="P529" i="15"/>
  <c r="R534" i="15"/>
  <c r="Q537" i="15"/>
  <c r="S534" i="15"/>
  <c r="H544" i="15" l="1"/>
  <c r="M541" i="15"/>
  <c r="L539" i="15"/>
  <c r="I550" i="15"/>
  <c r="J538" i="15"/>
  <c r="N532" i="15"/>
  <c r="K546" i="15"/>
  <c r="S535" i="15"/>
  <c r="Q538" i="15"/>
  <c r="R535" i="15"/>
  <c r="P530" i="15"/>
  <c r="O542" i="15"/>
  <c r="H545" i="15" l="1"/>
  <c r="N533" i="15"/>
  <c r="L540" i="15"/>
  <c r="K547" i="15"/>
  <c r="J539" i="15"/>
  <c r="I551" i="15"/>
  <c r="M542" i="15"/>
  <c r="P531" i="15"/>
  <c r="R536" i="15"/>
  <c r="S536" i="15"/>
  <c r="O543" i="15"/>
  <c r="Q539" i="15"/>
  <c r="H546" i="15" l="1"/>
  <c r="M543" i="15"/>
  <c r="J540" i="15"/>
  <c r="L541" i="15"/>
  <c r="I552" i="15"/>
  <c r="K548" i="15"/>
  <c r="N534" i="15"/>
  <c r="S537" i="15"/>
  <c r="R537" i="15"/>
  <c r="P532" i="15"/>
  <c r="Q540" i="15"/>
  <c r="O544" i="15"/>
  <c r="H547" i="15" l="1"/>
  <c r="I553" i="15"/>
  <c r="K549" i="15"/>
  <c r="L542" i="15"/>
  <c r="M544" i="15"/>
  <c r="N535" i="15"/>
  <c r="J541" i="15"/>
  <c r="O545" i="15"/>
  <c r="P533" i="15"/>
  <c r="S538" i="15"/>
  <c r="Q541" i="15"/>
  <c r="R538" i="15"/>
  <c r="H548" i="15" l="1"/>
  <c r="N536" i="15"/>
  <c r="I554" i="15"/>
  <c r="J542" i="15"/>
  <c r="M545" i="15"/>
  <c r="L543" i="15"/>
  <c r="K550" i="15"/>
  <c r="Q542" i="15"/>
  <c r="S539" i="15"/>
  <c r="R539" i="15"/>
  <c r="P534" i="15"/>
  <c r="O546" i="15"/>
  <c r="H549" i="15" l="1"/>
  <c r="M546" i="15"/>
  <c r="J543" i="15"/>
  <c r="I555" i="15"/>
  <c r="L544" i="15"/>
  <c r="K551" i="15"/>
  <c r="N537" i="15"/>
  <c r="P535" i="15"/>
  <c r="R540" i="15"/>
  <c r="S540" i="15"/>
  <c r="Q543" i="15"/>
  <c r="O547" i="15"/>
  <c r="H550" i="15" l="1"/>
  <c r="I556" i="15"/>
  <c r="L545" i="15"/>
  <c r="N538" i="15"/>
  <c r="M547" i="15"/>
  <c r="K552" i="15"/>
  <c r="J544" i="15"/>
  <c r="O548" i="15"/>
  <c r="S541" i="15"/>
  <c r="P536" i="15"/>
  <c r="Q544" i="15"/>
  <c r="R541" i="15"/>
  <c r="H551" i="15" l="1"/>
  <c r="K553" i="15"/>
  <c r="I557" i="15"/>
  <c r="J545" i="15"/>
  <c r="N539" i="15"/>
  <c r="L546" i="15"/>
  <c r="M548" i="15"/>
  <c r="P537" i="15"/>
  <c r="S542" i="15"/>
  <c r="O549" i="15"/>
  <c r="R542" i="15"/>
  <c r="Q545" i="15"/>
  <c r="H552" i="15" l="1"/>
  <c r="L547" i="15"/>
  <c r="I558" i="15"/>
  <c r="N540" i="15"/>
  <c r="J546" i="15"/>
  <c r="M549" i="15"/>
  <c r="K554" i="15"/>
  <c r="O550" i="15"/>
  <c r="P538" i="15"/>
  <c r="Q546" i="15"/>
  <c r="R543" i="15"/>
  <c r="S543" i="15"/>
  <c r="H553" i="15" l="1"/>
  <c r="J547" i="15"/>
  <c r="M550" i="15"/>
  <c r="L548" i="15"/>
  <c r="K555" i="15"/>
  <c r="N541" i="15"/>
  <c r="I559" i="15"/>
  <c r="Q547" i="15"/>
  <c r="O551" i="15"/>
  <c r="S544" i="15"/>
  <c r="R544" i="15"/>
  <c r="P539" i="15"/>
  <c r="H554" i="15" l="1"/>
  <c r="I560" i="15"/>
  <c r="J548" i="15"/>
  <c r="M551" i="15"/>
  <c r="N542" i="15"/>
  <c r="K556" i="15"/>
  <c r="L549" i="15"/>
  <c r="P540" i="15"/>
  <c r="R545" i="15"/>
  <c r="O552" i="15"/>
  <c r="Q548" i="15"/>
  <c r="S545" i="15"/>
  <c r="H555" i="15" l="1"/>
  <c r="K557" i="15"/>
  <c r="I561" i="15"/>
  <c r="J549" i="15"/>
  <c r="M552" i="15"/>
  <c r="L550" i="15"/>
  <c r="N543" i="15"/>
  <c r="S546" i="15"/>
  <c r="Q549" i="15"/>
  <c r="R546" i="15"/>
  <c r="P541" i="15"/>
  <c r="O553" i="15"/>
  <c r="H556" i="15" l="1"/>
  <c r="N544" i="15"/>
  <c r="J550" i="15"/>
  <c r="K558" i="15"/>
  <c r="L551" i="15"/>
  <c r="I562" i="15"/>
  <c r="M553" i="15"/>
  <c r="P542" i="15"/>
  <c r="R547" i="15"/>
  <c r="S547" i="15"/>
  <c r="O554" i="15"/>
  <c r="Q550" i="15"/>
  <c r="H557" i="15" l="1"/>
  <c r="L552" i="15"/>
  <c r="K559" i="15"/>
  <c r="I563" i="15"/>
  <c r="N545" i="15"/>
  <c r="M554" i="15"/>
  <c r="J551" i="15"/>
  <c r="Q551" i="15"/>
  <c r="O555" i="15"/>
  <c r="S548" i="15"/>
  <c r="P543" i="15"/>
  <c r="R548" i="15"/>
  <c r="H558" i="15" l="1"/>
  <c r="K560" i="15"/>
  <c r="I564" i="15"/>
  <c r="M555" i="15"/>
  <c r="L553" i="15"/>
  <c r="J552" i="15"/>
  <c r="N546" i="15"/>
  <c r="R549" i="15"/>
  <c r="S549" i="15"/>
  <c r="P544" i="15"/>
  <c r="O556" i="15"/>
  <c r="Q552" i="15"/>
  <c r="H559" i="15" l="1"/>
  <c r="M556" i="15"/>
  <c r="I565" i="15"/>
  <c r="N547" i="15"/>
  <c r="L554" i="15"/>
  <c r="J553" i="15"/>
  <c r="K561" i="15"/>
  <c r="Q553" i="15"/>
  <c r="P545" i="15"/>
  <c r="R550" i="15"/>
  <c r="O557" i="15"/>
  <c r="S550" i="15"/>
  <c r="H560" i="15" l="1"/>
  <c r="L555" i="15"/>
  <c r="M557" i="15"/>
  <c r="J554" i="15"/>
  <c r="N548" i="15"/>
  <c r="I566" i="15"/>
  <c r="K562" i="15"/>
  <c r="O558" i="15"/>
  <c r="P546" i="15"/>
  <c r="Q554" i="15"/>
  <c r="S551" i="15"/>
  <c r="R551" i="15"/>
  <c r="H561" i="15" l="1"/>
  <c r="K563" i="15"/>
  <c r="M558" i="15"/>
  <c r="L556" i="15"/>
  <c r="I567" i="15"/>
  <c r="N549" i="15"/>
  <c r="J555" i="15"/>
  <c r="O559" i="15"/>
  <c r="R552" i="15"/>
  <c r="S552" i="15"/>
  <c r="Q555" i="15"/>
  <c r="P547" i="15"/>
  <c r="H562" i="15" l="1"/>
  <c r="J556" i="15"/>
  <c r="I568" i="15"/>
  <c r="L557" i="15"/>
  <c r="K564" i="15"/>
  <c r="N550" i="15"/>
  <c r="M559" i="15"/>
  <c r="P548" i="15"/>
  <c r="R553" i="15"/>
  <c r="Q556" i="15"/>
  <c r="S553" i="15"/>
  <c r="O560" i="15"/>
  <c r="H563" i="15" l="1"/>
  <c r="N551" i="15"/>
  <c r="J557" i="15"/>
  <c r="L558" i="15"/>
  <c r="M560" i="15"/>
  <c r="K565" i="15"/>
  <c r="I569" i="15"/>
  <c r="O561" i="15"/>
  <c r="Q557" i="15"/>
  <c r="P549" i="15"/>
  <c r="S554" i="15"/>
  <c r="R554" i="15"/>
  <c r="H564" i="15" l="1"/>
  <c r="J558" i="15"/>
  <c r="M561" i="15"/>
  <c r="L559" i="15"/>
  <c r="N552" i="15"/>
  <c r="K566" i="15"/>
  <c r="I570" i="15"/>
  <c r="R555" i="15"/>
  <c r="S555" i="15"/>
  <c r="P550" i="15"/>
  <c r="O562" i="15"/>
  <c r="Q558" i="15"/>
  <c r="H565" i="15" l="1"/>
  <c r="K567" i="15"/>
  <c r="L560" i="15"/>
  <c r="J559" i="15"/>
  <c r="N553" i="15"/>
  <c r="I571" i="15"/>
  <c r="M562" i="15"/>
  <c r="O563" i="15"/>
  <c r="P551" i="15"/>
  <c r="Q559" i="15"/>
  <c r="S556" i="15"/>
  <c r="R556" i="15"/>
  <c r="H566" i="15" l="1"/>
  <c r="M563" i="15"/>
  <c r="J560" i="15"/>
  <c r="K568" i="15"/>
  <c r="I572" i="15"/>
  <c r="N554" i="15"/>
  <c r="L561" i="15"/>
  <c r="S557" i="15"/>
  <c r="R557" i="15"/>
  <c r="Q560" i="15"/>
  <c r="P552" i="15"/>
  <c r="O564" i="15"/>
  <c r="H567" i="15" l="1"/>
  <c r="N555" i="15"/>
  <c r="L562" i="15"/>
  <c r="K569" i="15"/>
  <c r="M564" i="15"/>
  <c r="I573" i="15"/>
  <c r="J561" i="15"/>
  <c r="O565" i="15"/>
  <c r="Q561" i="15"/>
  <c r="S558" i="15"/>
  <c r="P553" i="15"/>
  <c r="R558" i="15"/>
  <c r="H568" i="15" l="1"/>
  <c r="J562" i="15"/>
  <c r="M565" i="15"/>
  <c r="K570" i="15"/>
  <c r="N556" i="15"/>
  <c r="I574" i="15"/>
  <c r="L563" i="15"/>
  <c r="R559" i="15"/>
  <c r="S559" i="15"/>
  <c r="O566" i="15"/>
  <c r="P554" i="15"/>
  <c r="Q562" i="15"/>
  <c r="H569" i="15" l="1"/>
  <c r="L564" i="15"/>
  <c r="M566" i="15"/>
  <c r="J563" i="15"/>
  <c r="K571" i="15"/>
  <c r="I575" i="15"/>
  <c r="N557" i="15"/>
  <c r="R560" i="15"/>
  <c r="Q563" i="15"/>
  <c r="P555" i="15"/>
  <c r="O567" i="15"/>
  <c r="S560" i="15"/>
  <c r="H570" i="15" l="1"/>
  <c r="J564" i="15"/>
  <c r="L565" i="15"/>
  <c r="N558" i="15"/>
  <c r="I576" i="15"/>
  <c r="K572" i="15"/>
  <c r="M567" i="15"/>
  <c r="S561" i="15"/>
  <c r="P556" i="15"/>
  <c r="Q564" i="15"/>
  <c r="R561" i="15"/>
  <c r="O568" i="15"/>
  <c r="H571" i="15" l="1"/>
  <c r="M568" i="15"/>
  <c r="I577" i="15"/>
  <c r="N559" i="15"/>
  <c r="J565" i="15"/>
  <c r="K573" i="15"/>
  <c r="L566" i="15"/>
  <c r="O569" i="15"/>
  <c r="Q565" i="15"/>
  <c r="S562" i="15"/>
  <c r="R562" i="15"/>
  <c r="P557" i="15"/>
  <c r="H572" i="15" l="1"/>
  <c r="L567" i="15"/>
  <c r="I578" i="15"/>
  <c r="M569" i="15"/>
  <c r="K574" i="15"/>
  <c r="N560" i="15"/>
  <c r="J566" i="15"/>
  <c r="P558" i="15"/>
  <c r="O570" i="15"/>
  <c r="R563" i="15"/>
  <c r="S563" i="15"/>
  <c r="Q566" i="15"/>
  <c r="H573" i="15" l="1"/>
  <c r="N561" i="15"/>
  <c r="I579" i="15"/>
  <c r="L568" i="15"/>
  <c r="J567" i="15"/>
  <c r="K575" i="15"/>
  <c r="M570" i="15"/>
  <c r="P559" i="15"/>
  <c r="Q567" i="15"/>
  <c r="S564" i="15"/>
  <c r="R564" i="15"/>
  <c r="O571" i="15"/>
  <c r="H574" i="15" l="1"/>
  <c r="M571" i="15"/>
  <c r="I580" i="15"/>
  <c r="L569" i="15"/>
  <c r="N562" i="15"/>
  <c r="K576" i="15"/>
  <c r="J568" i="15"/>
  <c r="R565" i="15"/>
  <c r="Q568" i="15"/>
  <c r="O572" i="15"/>
  <c r="S565" i="15"/>
  <c r="P560" i="15"/>
  <c r="H575" i="15" l="1"/>
  <c r="K577" i="15"/>
  <c r="I581" i="15"/>
  <c r="J569" i="15"/>
  <c r="N563" i="15"/>
  <c r="M572" i="15"/>
  <c r="L570" i="15"/>
  <c r="P561" i="15"/>
  <c r="O573" i="15"/>
  <c r="R566" i="15"/>
  <c r="S566" i="15"/>
  <c r="Q569" i="15"/>
  <c r="H576" i="15" l="1"/>
  <c r="I582" i="15"/>
  <c r="K578" i="15"/>
  <c r="J570" i="15"/>
  <c r="M573" i="15"/>
  <c r="N564" i="15"/>
  <c r="L571" i="15"/>
  <c r="Q570" i="15"/>
  <c r="P562" i="15"/>
  <c r="S567" i="15"/>
  <c r="R567" i="15"/>
  <c r="O574" i="15"/>
  <c r="H577" i="15" l="1"/>
  <c r="M574" i="15"/>
  <c r="K579" i="15"/>
  <c r="J571" i="15"/>
  <c r="N565" i="15"/>
  <c r="I583" i="15"/>
  <c r="L572" i="15"/>
  <c r="R568" i="15"/>
  <c r="P563" i="15"/>
  <c r="Q571" i="15"/>
  <c r="O575" i="15"/>
  <c r="S568" i="15"/>
  <c r="H578" i="15" l="1"/>
  <c r="L573" i="15"/>
  <c r="M575" i="15"/>
  <c r="I584" i="15"/>
  <c r="N566" i="15"/>
  <c r="K580" i="15"/>
  <c r="J572" i="15"/>
  <c r="S569" i="15"/>
  <c r="P564" i="15"/>
  <c r="R569" i="15"/>
  <c r="O576" i="15"/>
  <c r="Q572" i="15"/>
  <c r="H579" i="15" l="1"/>
  <c r="L574" i="15"/>
  <c r="N567" i="15"/>
  <c r="K581" i="15"/>
  <c r="J573" i="15"/>
  <c r="I585" i="15"/>
  <c r="M576" i="15"/>
  <c r="O577" i="15"/>
  <c r="R570" i="15"/>
  <c r="S570" i="15"/>
  <c r="Q573" i="15"/>
  <c r="P565" i="15"/>
  <c r="H580" i="15" l="1"/>
  <c r="L575" i="15"/>
  <c r="I586" i="15"/>
  <c r="J574" i="15"/>
  <c r="K582" i="15"/>
  <c r="N568" i="15"/>
  <c r="M577" i="15"/>
  <c r="P566" i="15"/>
  <c r="S571" i="15"/>
  <c r="O578" i="15"/>
  <c r="Q574" i="15"/>
  <c r="R571" i="15"/>
  <c r="H581" i="15" l="1"/>
  <c r="N569" i="15"/>
  <c r="J575" i="15"/>
  <c r="L576" i="15"/>
  <c r="M578" i="15"/>
  <c r="K583" i="15"/>
  <c r="I587" i="15"/>
  <c r="R572" i="15"/>
  <c r="O579" i="15"/>
  <c r="S572" i="15"/>
  <c r="Q575" i="15"/>
  <c r="P567" i="15"/>
  <c r="H582" i="15" l="1"/>
  <c r="M579" i="15"/>
  <c r="K584" i="15"/>
  <c r="L577" i="15"/>
  <c r="N570" i="15"/>
  <c r="I588" i="15"/>
  <c r="J576" i="15"/>
  <c r="Q576" i="15"/>
  <c r="S573" i="15"/>
  <c r="R573" i="15"/>
  <c r="P568" i="15"/>
  <c r="O580" i="15"/>
  <c r="H583" i="15" l="1"/>
  <c r="I589" i="15"/>
  <c r="J577" i="15"/>
  <c r="N571" i="15"/>
  <c r="M580" i="15"/>
  <c r="K585" i="15"/>
  <c r="L578" i="15"/>
  <c r="P569" i="15"/>
  <c r="S574" i="15"/>
  <c r="O581" i="15"/>
  <c r="R574" i="15"/>
  <c r="Q577" i="15"/>
  <c r="H584" i="15" l="1"/>
  <c r="M581" i="15"/>
  <c r="K586" i="15"/>
  <c r="I590" i="15"/>
  <c r="L579" i="15"/>
  <c r="N572" i="15"/>
  <c r="J578" i="15"/>
  <c r="R575" i="15"/>
  <c r="P570" i="15"/>
  <c r="Q578" i="15"/>
  <c r="O582" i="15"/>
  <c r="S575" i="15"/>
  <c r="H585" i="15" l="1"/>
  <c r="J579" i="15"/>
  <c r="L580" i="15"/>
  <c r="I591" i="15"/>
  <c r="M582" i="15"/>
  <c r="N573" i="15"/>
  <c r="K587" i="15"/>
  <c r="Q579" i="15"/>
  <c r="P571" i="15"/>
  <c r="S576" i="15"/>
  <c r="O583" i="15"/>
  <c r="R576" i="15"/>
  <c r="H586" i="15" l="1"/>
  <c r="M583" i="15"/>
  <c r="J580" i="15"/>
  <c r="N574" i="15"/>
  <c r="I592" i="15"/>
  <c r="L581" i="15"/>
  <c r="K588" i="15"/>
  <c r="Q580" i="15"/>
  <c r="R577" i="15"/>
  <c r="O584" i="15"/>
  <c r="S577" i="15"/>
  <c r="P572" i="15"/>
  <c r="H587" i="15" l="1"/>
  <c r="I593" i="15"/>
  <c r="M584" i="15"/>
  <c r="L582" i="15"/>
  <c r="N575" i="15"/>
  <c r="J581" i="15"/>
  <c r="K589" i="15"/>
  <c r="S578" i="15"/>
  <c r="Q581" i="15"/>
  <c r="P573" i="15"/>
  <c r="O585" i="15"/>
  <c r="R578" i="15"/>
  <c r="H588" i="15" l="1"/>
  <c r="K590" i="15"/>
  <c r="J582" i="15"/>
  <c r="L583" i="15"/>
  <c r="M585" i="15"/>
  <c r="I594" i="15"/>
  <c r="N576" i="15"/>
  <c r="P574" i="15"/>
  <c r="R579" i="15"/>
  <c r="O586" i="15"/>
  <c r="Q582" i="15"/>
  <c r="S579" i="15"/>
  <c r="H589" i="15" l="1"/>
  <c r="K591" i="15"/>
  <c r="N577" i="15"/>
  <c r="L584" i="15"/>
  <c r="I595" i="15"/>
  <c r="M586" i="15"/>
  <c r="J583" i="15"/>
  <c r="S580" i="15"/>
  <c r="O587" i="15"/>
  <c r="P575" i="15"/>
  <c r="Q583" i="15"/>
  <c r="R580" i="15"/>
  <c r="H590" i="15" l="1"/>
  <c r="M587" i="15"/>
  <c r="L585" i="15"/>
  <c r="K592" i="15"/>
  <c r="J584" i="15"/>
  <c r="N578" i="15"/>
  <c r="I596" i="15"/>
  <c r="R581" i="15"/>
  <c r="S581" i="15"/>
  <c r="Q584" i="15"/>
  <c r="P576" i="15"/>
  <c r="O588" i="15"/>
  <c r="H591" i="15" l="1"/>
  <c r="K593" i="15"/>
  <c r="J585" i="15"/>
  <c r="M588" i="15"/>
  <c r="I597" i="15"/>
  <c r="N579" i="15"/>
  <c r="L586" i="15"/>
  <c r="O589" i="15"/>
  <c r="P577" i="15"/>
  <c r="Q585" i="15"/>
  <c r="S582" i="15"/>
  <c r="R582" i="15"/>
  <c r="H592" i="15" l="1"/>
  <c r="N580" i="15"/>
  <c r="L587" i="15"/>
  <c r="K594" i="15"/>
  <c r="I598" i="15"/>
  <c r="M589" i="15"/>
  <c r="J586" i="15"/>
  <c r="R583" i="15"/>
  <c r="Q586" i="15"/>
  <c r="O590" i="15"/>
  <c r="S583" i="15"/>
  <c r="P578" i="15"/>
  <c r="H593" i="15" l="1"/>
  <c r="I599" i="15"/>
  <c r="L588" i="15"/>
  <c r="M590" i="15"/>
  <c r="K595" i="15"/>
  <c r="N581" i="15"/>
  <c r="J587" i="15"/>
  <c r="Q587" i="15"/>
  <c r="P579" i="15"/>
  <c r="S584" i="15"/>
  <c r="O591" i="15"/>
  <c r="R584" i="15"/>
  <c r="H594" i="15" l="1"/>
  <c r="L589" i="15"/>
  <c r="N582" i="15"/>
  <c r="M591" i="15"/>
  <c r="J588" i="15"/>
  <c r="K596" i="15"/>
  <c r="I600" i="15"/>
  <c r="Q588" i="15"/>
  <c r="R585" i="15"/>
  <c r="O592" i="15"/>
  <c r="S585" i="15"/>
  <c r="P580" i="15"/>
  <c r="H595" i="15" l="1"/>
  <c r="L590" i="15"/>
  <c r="I601" i="15"/>
  <c r="K597" i="15"/>
  <c r="M592" i="15"/>
  <c r="J589" i="15"/>
  <c r="N583" i="15"/>
  <c r="P581" i="15"/>
  <c r="O593" i="15"/>
  <c r="Q589" i="15"/>
  <c r="S586" i="15"/>
  <c r="R586" i="15"/>
  <c r="H596" i="15" l="1"/>
  <c r="J590" i="15"/>
  <c r="K598" i="15"/>
  <c r="L591" i="15"/>
  <c r="N584" i="15"/>
  <c r="M593" i="15"/>
  <c r="I602" i="15"/>
  <c r="R587" i="15"/>
  <c r="Q590" i="15"/>
  <c r="S587" i="15"/>
  <c r="O594" i="15"/>
  <c r="P582" i="15"/>
  <c r="H597" i="15" l="1"/>
  <c r="M594" i="15"/>
  <c r="K599" i="15"/>
  <c r="I603" i="15"/>
  <c r="J591" i="15"/>
  <c r="N585" i="15"/>
  <c r="L592" i="15"/>
  <c r="P583" i="15"/>
  <c r="S588" i="15"/>
  <c r="R588" i="15"/>
  <c r="O595" i="15"/>
  <c r="Q591" i="15"/>
  <c r="H598" i="15" l="1"/>
  <c r="M595" i="15"/>
  <c r="L593" i="15"/>
  <c r="N586" i="15"/>
  <c r="K600" i="15"/>
  <c r="I604" i="15"/>
  <c r="J592" i="15"/>
  <c r="Q592" i="15"/>
  <c r="O596" i="15"/>
  <c r="S589" i="15"/>
  <c r="R589" i="15"/>
  <c r="P584" i="15"/>
  <c r="H599" i="15" l="1"/>
  <c r="N587" i="15"/>
  <c r="M596" i="15"/>
  <c r="K601" i="15"/>
  <c r="L594" i="15"/>
  <c r="I605" i="15"/>
  <c r="J593" i="15"/>
  <c r="P585" i="15"/>
  <c r="R590" i="15"/>
  <c r="O597" i="15"/>
  <c r="Q593" i="15"/>
  <c r="S590" i="15"/>
  <c r="H600" i="15" l="1"/>
  <c r="I606" i="15"/>
  <c r="N588" i="15"/>
  <c r="J594" i="15"/>
  <c r="M597" i="15"/>
  <c r="L595" i="15"/>
  <c r="K602" i="15"/>
  <c r="S591" i="15"/>
  <c r="P586" i="15"/>
  <c r="Q594" i="15"/>
  <c r="O598" i="15"/>
  <c r="R591" i="15"/>
  <c r="H601" i="15" l="1"/>
  <c r="J595" i="15"/>
  <c r="N589" i="15"/>
  <c r="L596" i="15"/>
  <c r="I607" i="15"/>
  <c r="M598" i="15"/>
  <c r="K603" i="15"/>
  <c r="R592" i="15"/>
  <c r="O599" i="15"/>
  <c r="P587" i="15"/>
  <c r="Q595" i="15"/>
  <c r="S592" i="15"/>
  <c r="H602" i="15" l="1"/>
  <c r="K604" i="15"/>
  <c r="N590" i="15"/>
  <c r="I608" i="15"/>
  <c r="L597" i="15"/>
  <c r="J596" i="15"/>
  <c r="M599" i="15"/>
  <c r="Q596" i="15"/>
  <c r="O600" i="15"/>
  <c r="R593" i="15"/>
  <c r="S593" i="15"/>
  <c r="P588" i="15"/>
  <c r="H603" i="15" l="1"/>
  <c r="M600" i="15"/>
  <c r="I609" i="15"/>
  <c r="K605" i="15"/>
  <c r="L598" i="15"/>
  <c r="N591" i="15"/>
  <c r="J597" i="15"/>
  <c r="S594" i="15"/>
  <c r="R594" i="15"/>
  <c r="O601" i="15"/>
  <c r="P589" i="15"/>
  <c r="Q597" i="15"/>
  <c r="H604" i="15" l="1"/>
  <c r="K606" i="15"/>
  <c r="M601" i="15"/>
  <c r="J598" i="15"/>
  <c r="N592" i="15"/>
  <c r="L599" i="15"/>
  <c r="I610" i="15"/>
  <c r="O602" i="15"/>
  <c r="S595" i="15"/>
  <c r="Q598" i="15"/>
  <c r="P590" i="15"/>
  <c r="R595" i="15"/>
  <c r="H605" i="15" l="1"/>
  <c r="I611" i="15"/>
  <c r="L600" i="15"/>
  <c r="K607" i="15"/>
  <c r="J599" i="15"/>
  <c r="M602" i="15"/>
  <c r="N593" i="15"/>
  <c r="R596" i="15"/>
  <c r="Q599" i="15"/>
  <c r="O603" i="15"/>
  <c r="P591" i="15"/>
  <c r="S596" i="15"/>
  <c r="H606" i="15" l="1"/>
  <c r="N594" i="15"/>
  <c r="I612" i="15"/>
  <c r="M603" i="15"/>
  <c r="L601" i="15"/>
  <c r="K608" i="15"/>
  <c r="J600" i="15"/>
  <c r="S597" i="15"/>
  <c r="P592" i="15"/>
  <c r="O604" i="15"/>
  <c r="Q600" i="15"/>
  <c r="R597" i="15"/>
  <c r="H607" i="15" l="1"/>
  <c r="J601" i="15"/>
  <c r="I613" i="15"/>
  <c r="M604" i="15"/>
  <c r="N595" i="15"/>
  <c r="L602" i="15"/>
  <c r="K609" i="15"/>
  <c r="O605" i="15"/>
  <c r="P593" i="15"/>
  <c r="R598" i="15"/>
  <c r="Q601" i="15"/>
  <c r="S598" i="15"/>
  <c r="H608" i="15" l="1"/>
  <c r="I614" i="15"/>
  <c r="M605" i="15"/>
  <c r="K610" i="15"/>
  <c r="J602" i="15"/>
  <c r="L603" i="15"/>
  <c r="N596" i="15"/>
  <c r="S599" i="15"/>
  <c r="R599" i="15"/>
  <c r="Q602" i="15"/>
  <c r="P594" i="15"/>
  <c r="O606" i="15"/>
  <c r="H609" i="15" l="1"/>
  <c r="K611" i="15"/>
  <c r="J603" i="15"/>
  <c r="I615" i="15"/>
  <c r="N597" i="15"/>
  <c r="L604" i="15"/>
  <c r="M606" i="15"/>
  <c r="O607" i="15"/>
  <c r="Q603" i="15"/>
  <c r="P595" i="15"/>
  <c r="R600" i="15"/>
  <c r="S600" i="15"/>
  <c r="H610" i="15" l="1"/>
  <c r="N598" i="15"/>
  <c r="I616" i="15"/>
  <c r="K612" i="15"/>
  <c r="L605" i="15"/>
  <c r="J604" i="15"/>
  <c r="M607" i="15"/>
  <c r="S601" i="15"/>
  <c r="P596" i="15"/>
  <c r="O608" i="15"/>
  <c r="R601" i="15"/>
  <c r="Q604" i="15"/>
  <c r="H611" i="15" l="1"/>
  <c r="L606" i="15"/>
  <c r="I617" i="15"/>
  <c r="K613" i="15"/>
  <c r="M608" i="15"/>
  <c r="J605" i="15"/>
  <c r="N599" i="15"/>
  <c r="O609" i="15"/>
  <c r="P597" i="15"/>
  <c r="S602" i="15"/>
  <c r="Q605" i="15"/>
  <c r="R602" i="15"/>
  <c r="H612" i="15" l="1"/>
  <c r="N600" i="15"/>
  <c r="J606" i="15"/>
  <c r="M609" i="15"/>
  <c r="I618" i="15"/>
  <c r="L607" i="15"/>
  <c r="K614" i="15"/>
  <c r="R603" i="15"/>
  <c r="P598" i="15"/>
  <c r="O610" i="15"/>
  <c r="Q606" i="15"/>
  <c r="S603" i="15"/>
  <c r="H613" i="15" l="1"/>
  <c r="I619" i="15"/>
  <c r="L608" i="15"/>
  <c r="M610" i="15"/>
  <c r="J607" i="15"/>
  <c r="N601" i="15"/>
  <c r="K615" i="15"/>
  <c r="S604" i="15"/>
  <c r="O611" i="15"/>
  <c r="R604" i="15"/>
  <c r="Q607" i="15"/>
  <c r="P599" i="15"/>
  <c r="H614" i="15" l="1"/>
  <c r="K616" i="15"/>
  <c r="J608" i="15"/>
  <c r="M611" i="15"/>
  <c r="I620" i="15"/>
  <c r="N602" i="15"/>
  <c r="L609" i="15"/>
  <c r="P600" i="15"/>
  <c r="Q608" i="15"/>
  <c r="R605" i="15"/>
  <c r="O612" i="15"/>
  <c r="S605" i="15"/>
  <c r="H615" i="15" l="1"/>
  <c r="L610" i="15"/>
  <c r="K617" i="15"/>
  <c r="J609" i="15"/>
  <c r="I621" i="15"/>
  <c r="M612" i="15"/>
  <c r="N603" i="15"/>
  <c r="R606" i="15"/>
  <c r="Q609" i="15"/>
  <c r="P601" i="15"/>
  <c r="S606" i="15"/>
  <c r="O613" i="15"/>
  <c r="B1" i="29" l="1"/>
  <c r="H616" i="15"/>
  <c r="M613" i="15"/>
  <c r="I622" i="15"/>
  <c r="L611" i="15"/>
  <c r="J610" i="15"/>
  <c r="K618" i="15"/>
  <c r="N604" i="15"/>
  <c r="O614" i="15"/>
  <c r="P602" i="15"/>
  <c r="R607" i="15"/>
  <c r="S607" i="15"/>
  <c r="Q610" i="15"/>
  <c r="C28" i="29" l="1"/>
  <c r="J28" i="29" s="1"/>
  <c r="E21" i="29"/>
  <c r="E10" i="29"/>
  <c r="I11" i="29"/>
  <c r="I22" i="29"/>
  <c r="E30" i="29"/>
  <c r="I20" i="29"/>
  <c r="I18" i="29"/>
  <c r="I15" i="29"/>
  <c r="F27" i="29"/>
  <c r="H30" i="29"/>
  <c r="G26" i="29"/>
  <c r="I8" i="29"/>
  <c r="C26" i="29"/>
  <c r="I24" i="29"/>
  <c r="I21" i="29"/>
  <c r="I26" i="29"/>
  <c r="I17" i="29"/>
  <c r="I29" i="29"/>
  <c r="E29" i="29"/>
  <c r="E13" i="29"/>
  <c r="I19" i="29"/>
  <c r="I10" i="29"/>
  <c r="C24" i="29"/>
  <c r="C25" i="29"/>
  <c r="E8" i="29"/>
  <c r="I23" i="29"/>
  <c r="E17" i="29"/>
  <c r="I9" i="29"/>
  <c r="I25" i="29"/>
  <c r="E20" i="29"/>
  <c r="H26" i="29"/>
  <c r="I30" i="29"/>
  <c r="E19" i="29"/>
  <c r="E16" i="29"/>
  <c r="E12" i="29"/>
  <c r="H29" i="29"/>
  <c r="I13" i="29"/>
  <c r="E9" i="29"/>
  <c r="E25" i="29"/>
  <c r="F26" i="29"/>
  <c r="E27" i="29"/>
  <c r="I27" i="29"/>
  <c r="I7" i="29"/>
  <c r="I16" i="29"/>
  <c r="C27" i="29"/>
  <c r="E22" i="29"/>
  <c r="H24" i="29"/>
  <c r="I14" i="29"/>
  <c r="G28" i="29"/>
  <c r="G29" i="29"/>
  <c r="F30" i="29"/>
  <c r="E28" i="29"/>
  <c r="G24" i="29"/>
  <c r="G27" i="29"/>
  <c r="F28" i="29"/>
  <c r="C29" i="29"/>
  <c r="E7" i="29"/>
  <c r="E18" i="29"/>
  <c r="G25" i="29"/>
  <c r="G30" i="29"/>
  <c r="H25" i="29"/>
  <c r="E24" i="29"/>
  <c r="H27" i="29"/>
  <c r="E15" i="29"/>
  <c r="E14" i="29"/>
  <c r="H28" i="29"/>
  <c r="E23" i="29"/>
  <c r="C23" i="29"/>
  <c r="F24" i="29"/>
  <c r="F25" i="29"/>
  <c r="E11" i="29"/>
  <c r="C10" i="29"/>
  <c r="I12" i="29"/>
  <c r="I28" i="29"/>
  <c r="F29" i="29"/>
  <c r="C30" i="29"/>
  <c r="E26" i="29"/>
  <c r="C11" i="29"/>
  <c r="C12" i="29"/>
  <c r="C7" i="29"/>
  <c r="C13" i="29"/>
  <c r="C16" i="29"/>
  <c r="C14" i="29"/>
  <c r="C15" i="29"/>
  <c r="C17" i="29"/>
  <c r="J17" i="29" s="1"/>
  <c r="C18" i="29"/>
  <c r="C9" i="29"/>
  <c r="C8" i="29"/>
  <c r="C19" i="29"/>
  <c r="J19" i="29" s="1"/>
  <c r="C20" i="29"/>
  <c r="C21" i="29"/>
  <c r="C22" i="29"/>
  <c r="H617" i="15"/>
  <c r="N605" i="15"/>
  <c r="L612" i="15"/>
  <c r="J611" i="15"/>
  <c r="K619" i="15"/>
  <c r="I623" i="15"/>
  <c r="M614" i="15"/>
  <c r="S608" i="15"/>
  <c r="P603" i="15"/>
  <c r="Q611" i="15"/>
  <c r="R608" i="15"/>
  <c r="O615" i="15"/>
  <c r="J13" i="29" l="1"/>
  <c r="J20" i="29"/>
  <c r="J18" i="29"/>
  <c r="J11" i="29"/>
  <c r="J29" i="29"/>
  <c r="J24" i="29"/>
  <c r="J26" i="29"/>
  <c r="J21" i="29"/>
  <c r="J9" i="29"/>
  <c r="J14" i="29"/>
  <c r="J12" i="29"/>
  <c r="J10" i="29"/>
  <c r="J23" i="29"/>
  <c r="J27" i="29"/>
  <c r="J25" i="29"/>
  <c r="J16" i="29"/>
  <c r="J22" i="29"/>
  <c r="J8" i="29"/>
  <c r="J15" i="29"/>
  <c r="J7" i="29"/>
  <c r="J30" i="29"/>
  <c r="H618" i="15"/>
  <c r="I624" i="15"/>
  <c r="L613" i="15"/>
  <c r="M615" i="15"/>
  <c r="J612" i="15"/>
  <c r="K620" i="15"/>
  <c r="N606" i="15"/>
  <c r="P604" i="15"/>
  <c r="O616" i="15"/>
  <c r="R609" i="15"/>
  <c r="Q612" i="15"/>
  <c r="S609" i="15"/>
  <c r="H619" i="15" l="1"/>
  <c r="N607" i="15"/>
  <c r="J613" i="15"/>
  <c r="I625" i="15"/>
  <c r="K621" i="15"/>
  <c r="M616" i="15"/>
  <c r="L614" i="15"/>
  <c r="Q613" i="15"/>
  <c r="O617" i="15"/>
  <c r="S610" i="15"/>
  <c r="R610" i="15"/>
  <c r="P605" i="15"/>
  <c r="H620" i="15" l="1"/>
  <c r="M617" i="15"/>
  <c r="L615" i="15"/>
  <c r="I626" i="15"/>
  <c r="J614" i="15"/>
  <c r="K622" i="15"/>
  <c r="N608" i="15"/>
  <c r="S611" i="15"/>
  <c r="Q614" i="15"/>
  <c r="P606" i="15"/>
  <c r="R611" i="15"/>
  <c r="O618" i="15"/>
  <c r="H621" i="15" l="1"/>
  <c r="M618" i="15"/>
  <c r="N609" i="15"/>
  <c r="J615" i="15"/>
  <c r="I627" i="15"/>
  <c r="L616" i="15"/>
  <c r="K623" i="15"/>
  <c r="P607" i="15"/>
  <c r="O619" i="15"/>
  <c r="R612" i="15"/>
  <c r="Q615" i="15"/>
  <c r="S612" i="15"/>
  <c r="H622" i="15" l="1"/>
  <c r="I628" i="15"/>
  <c r="L617" i="15"/>
  <c r="J616" i="15"/>
  <c r="K624" i="15"/>
  <c r="N610" i="15"/>
  <c r="M619" i="15"/>
  <c r="S613" i="15"/>
  <c r="R613" i="15"/>
  <c r="P608" i="15"/>
  <c r="Q616" i="15"/>
  <c r="O620" i="15"/>
  <c r="H623" i="15" l="1"/>
  <c r="K625" i="15"/>
  <c r="M620" i="15"/>
  <c r="N611" i="15"/>
  <c r="I629" i="15"/>
  <c r="J617" i="15"/>
  <c r="L618" i="15"/>
  <c r="O621" i="15"/>
  <c r="Q617" i="15"/>
  <c r="S614" i="15"/>
  <c r="P609" i="15"/>
  <c r="R614" i="15"/>
  <c r="H624" i="15" l="1"/>
  <c r="M621" i="15"/>
  <c r="K626" i="15"/>
  <c r="I630" i="15"/>
  <c r="N612" i="15"/>
  <c r="J618" i="15"/>
  <c r="L619" i="15"/>
  <c r="R615" i="15"/>
  <c r="P610" i="15"/>
  <c r="O622" i="15"/>
  <c r="S615" i="15"/>
  <c r="Q618" i="15"/>
  <c r="H625" i="15" l="1"/>
  <c r="K627" i="15"/>
  <c r="J619" i="15"/>
  <c r="N613" i="15"/>
  <c r="L620" i="15"/>
  <c r="I631" i="15"/>
  <c r="M622" i="15"/>
  <c r="Q619" i="15"/>
  <c r="S616" i="15"/>
  <c r="R616" i="15"/>
  <c r="O623" i="15"/>
  <c r="P611" i="15"/>
  <c r="H626" i="15" l="1"/>
  <c r="N614" i="15"/>
  <c r="K628" i="15"/>
  <c r="M623" i="15"/>
  <c r="I632" i="15"/>
  <c r="L621" i="15"/>
  <c r="J620" i="15"/>
  <c r="O624" i="15"/>
  <c r="R617" i="15"/>
  <c r="Q620" i="15"/>
  <c r="P612" i="15"/>
  <c r="S617" i="15"/>
  <c r="H627" i="15" l="1"/>
  <c r="K629" i="15"/>
  <c r="I633" i="15"/>
  <c r="J621" i="15"/>
  <c r="L622" i="15"/>
  <c r="M624" i="15"/>
  <c r="N615" i="15"/>
  <c r="P613" i="15"/>
  <c r="O625" i="15"/>
  <c r="S618" i="15"/>
  <c r="Q621" i="15"/>
  <c r="R618" i="15"/>
  <c r="H628" i="15" l="1"/>
  <c r="M625" i="15"/>
  <c r="K630" i="15"/>
  <c r="J622" i="15"/>
  <c r="N616" i="15"/>
  <c r="I634" i="15"/>
  <c r="L623" i="15"/>
  <c r="S619" i="15"/>
  <c r="O626" i="15"/>
  <c r="P614" i="15"/>
  <c r="R619" i="15"/>
  <c r="Q622" i="15"/>
  <c r="H629" i="15" l="1"/>
  <c r="I635" i="15"/>
  <c r="K631" i="15"/>
  <c r="M626" i="15"/>
  <c r="N617" i="15"/>
  <c r="L624" i="15"/>
  <c r="J623" i="15"/>
  <c r="P615" i="15"/>
  <c r="O627" i="15"/>
  <c r="S620" i="15"/>
  <c r="Q623" i="15"/>
  <c r="R620" i="15"/>
  <c r="H630" i="15" l="1"/>
  <c r="N618" i="15"/>
  <c r="J624" i="15"/>
  <c r="L625" i="15"/>
  <c r="K632" i="15"/>
  <c r="M627" i="15"/>
  <c r="I636" i="15"/>
  <c r="P616" i="15"/>
  <c r="R621" i="15"/>
  <c r="Q624" i="15"/>
  <c r="S621" i="15"/>
  <c r="O628" i="15"/>
  <c r="H631" i="15" l="1"/>
  <c r="L626" i="15"/>
  <c r="I637" i="15"/>
  <c r="K633" i="15"/>
  <c r="J625" i="15"/>
  <c r="M628" i="15"/>
  <c r="N619" i="15"/>
  <c r="O629" i="15"/>
  <c r="Q625" i="15"/>
  <c r="P617" i="15"/>
  <c r="S622" i="15"/>
  <c r="R622" i="15"/>
  <c r="H632" i="15" l="1"/>
  <c r="M629" i="15"/>
  <c r="I638" i="15"/>
  <c r="K634" i="15"/>
  <c r="L627" i="15"/>
  <c r="N620" i="15"/>
  <c r="J626" i="15"/>
  <c r="R623" i="15"/>
  <c r="S623" i="15"/>
  <c r="P618" i="15"/>
  <c r="Q626" i="15"/>
  <c r="O630" i="15"/>
  <c r="H633" i="15" l="1"/>
  <c r="L628" i="15"/>
  <c r="I639" i="15"/>
  <c r="M630" i="15"/>
  <c r="J627" i="15"/>
  <c r="N621" i="15"/>
  <c r="K635" i="15"/>
  <c r="O631" i="15"/>
  <c r="Q627" i="15"/>
  <c r="P619" i="15"/>
  <c r="S624" i="15"/>
  <c r="R624" i="15"/>
  <c r="H634" i="15" l="1"/>
  <c r="K636" i="15"/>
  <c r="J628" i="15"/>
  <c r="I640" i="15"/>
  <c r="L629" i="15"/>
  <c r="M631" i="15"/>
  <c r="N622" i="15"/>
  <c r="R625" i="15"/>
  <c r="P620" i="15"/>
  <c r="O632" i="15"/>
  <c r="S625" i="15"/>
  <c r="Q628" i="15"/>
  <c r="H635" i="15" l="1"/>
  <c r="L630" i="15"/>
  <c r="L631" i="15" s="1"/>
  <c r="J629" i="15"/>
  <c r="N623" i="15"/>
  <c r="K637" i="15"/>
  <c r="M632" i="15"/>
  <c r="I641" i="15"/>
  <c r="Q629" i="15"/>
  <c r="S626" i="15"/>
  <c r="O633" i="15"/>
  <c r="P621" i="15"/>
  <c r="R626" i="15"/>
  <c r="H636" i="15" l="1"/>
  <c r="L632" i="15"/>
  <c r="N624" i="15"/>
  <c r="J630" i="15"/>
  <c r="I642" i="15"/>
  <c r="M633" i="15"/>
  <c r="K638" i="15"/>
  <c r="O634" i="15"/>
  <c r="R627" i="15"/>
  <c r="P622" i="15"/>
  <c r="S627" i="15"/>
  <c r="Q630" i="15"/>
  <c r="H637" i="15" l="1"/>
  <c r="M634" i="15"/>
  <c r="J631" i="15"/>
  <c r="L633" i="15"/>
  <c r="N625" i="15"/>
  <c r="K639" i="15"/>
  <c r="I643" i="15"/>
  <c r="S628" i="15"/>
  <c r="O635" i="15"/>
  <c r="Q631" i="15"/>
  <c r="P623" i="15"/>
  <c r="R628" i="15"/>
  <c r="H638" i="15" l="1"/>
  <c r="M635" i="15"/>
  <c r="I644" i="15"/>
  <c r="J632" i="15"/>
  <c r="K640" i="15"/>
  <c r="N626" i="15"/>
  <c r="L634" i="15"/>
  <c r="R629" i="15"/>
  <c r="O636" i="15"/>
  <c r="S629" i="15"/>
  <c r="P624" i="15"/>
  <c r="Q632" i="15"/>
  <c r="H639" i="15" l="1"/>
  <c r="I645" i="15"/>
  <c r="M636" i="15"/>
  <c r="N627" i="15"/>
  <c r="K641" i="15"/>
  <c r="L635" i="15"/>
  <c r="J633" i="15"/>
  <c r="S630" i="15"/>
  <c r="O637" i="15"/>
  <c r="Q633" i="15"/>
  <c r="P625" i="15"/>
  <c r="R630" i="15"/>
  <c r="H640" i="15" l="1"/>
  <c r="K642" i="15"/>
  <c r="N628" i="15"/>
  <c r="I646" i="15"/>
  <c r="J634" i="15"/>
  <c r="L636" i="15"/>
  <c r="M637" i="15"/>
  <c r="P626" i="15"/>
  <c r="Q634" i="15"/>
  <c r="S631" i="15"/>
  <c r="R631" i="15"/>
  <c r="O638" i="15"/>
  <c r="H641" i="15" l="1"/>
  <c r="J635" i="15"/>
  <c r="L637" i="15"/>
  <c r="I647" i="15"/>
  <c r="N629" i="15"/>
  <c r="K643" i="15"/>
  <c r="M638" i="15"/>
  <c r="O639" i="15"/>
  <c r="R632" i="15"/>
  <c r="Q635" i="15"/>
  <c r="S632" i="15"/>
  <c r="P627" i="15"/>
  <c r="H642" i="15" l="1"/>
  <c r="K644" i="15"/>
  <c r="L638" i="15"/>
  <c r="M639" i="15"/>
  <c r="N630" i="15"/>
  <c r="I648" i="15"/>
  <c r="J636" i="15"/>
  <c r="P628" i="15"/>
  <c r="S633" i="15"/>
  <c r="Q636" i="15"/>
  <c r="R633" i="15"/>
  <c r="O640" i="15"/>
  <c r="H643" i="15" l="1"/>
  <c r="L639" i="15"/>
  <c r="I649" i="15"/>
  <c r="N631" i="15"/>
  <c r="J637" i="15"/>
  <c r="M640" i="15"/>
  <c r="K645" i="15"/>
  <c r="O641" i="15"/>
  <c r="Q637" i="15"/>
  <c r="P629" i="15"/>
  <c r="R634" i="15"/>
  <c r="S634" i="15"/>
  <c r="H644" i="15" l="1"/>
  <c r="N632" i="15"/>
  <c r="L640" i="15"/>
  <c r="I650" i="15"/>
  <c r="K646" i="15"/>
  <c r="J638" i="15"/>
  <c r="M641" i="15"/>
  <c r="S635" i="15"/>
  <c r="P630" i="15"/>
  <c r="Q638" i="15"/>
  <c r="R635" i="15"/>
  <c r="O642" i="15"/>
  <c r="H645" i="15" l="1"/>
  <c r="L641" i="15"/>
  <c r="J639" i="15"/>
  <c r="K647" i="15"/>
  <c r="I651" i="15"/>
  <c r="M642" i="15"/>
  <c r="N633" i="15"/>
  <c r="R636" i="15"/>
  <c r="Q639" i="15"/>
  <c r="P631" i="15"/>
  <c r="O643" i="15"/>
  <c r="S636" i="15"/>
  <c r="H646" i="15" l="1"/>
  <c r="L642" i="15"/>
  <c r="N634" i="15"/>
  <c r="I652" i="15"/>
  <c r="J640" i="15"/>
  <c r="M643" i="15"/>
  <c r="K648" i="15"/>
  <c r="O644" i="15"/>
  <c r="Q640" i="15"/>
  <c r="R637" i="15"/>
  <c r="S637" i="15"/>
  <c r="P632" i="15"/>
  <c r="H647" i="15" l="1"/>
  <c r="K649" i="15"/>
  <c r="J641" i="15"/>
  <c r="L643" i="15"/>
  <c r="M644" i="15"/>
  <c r="I653" i="15"/>
  <c r="N635" i="15"/>
  <c r="P633" i="15"/>
  <c r="S638" i="15"/>
  <c r="Q641" i="15"/>
  <c r="R638" i="15"/>
  <c r="O645" i="15"/>
  <c r="H648" i="15" l="1"/>
  <c r="M645" i="15"/>
  <c r="J642" i="15"/>
  <c r="N636" i="15"/>
  <c r="L644" i="15"/>
  <c r="K650" i="15"/>
  <c r="I654" i="15"/>
  <c r="R639" i="15"/>
  <c r="Q642" i="15"/>
  <c r="S639" i="15"/>
  <c r="P634" i="15"/>
  <c r="O646" i="15"/>
  <c r="H649" i="15" l="1"/>
  <c r="L645" i="15"/>
  <c r="M646" i="15"/>
  <c r="I655" i="15"/>
  <c r="K651" i="15"/>
  <c r="J643" i="15"/>
  <c r="N637" i="15"/>
  <c r="S640" i="15"/>
  <c r="Q643" i="15"/>
  <c r="O647" i="15"/>
  <c r="P635" i="15"/>
  <c r="R640" i="15"/>
  <c r="H650" i="15" l="1"/>
  <c r="J644" i="15"/>
  <c r="L646" i="15"/>
  <c r="N638" i="15"/>
  <c r="K652" i="15"/>
  <c r="I656" i="15"/>
  <c r="M647" i="15"/>
  <c r="P636" i="15"/>
  <c r="O648" i="15"/>
  <c r="S641" i="15"/>
  <c r="R641" i="15"/>
  <c r="Q644" i="15"/>
  <c r="H651" i="15" l="1"/>
  <c r="I657" i="15"/>
  <c r="K653" i="15"/>
  <c r="J645" i="15"/>
  <c r="M648" i="15"/>
  <c r="N639" i="15"/>
  <c r="L647" i="15"/>
  <c r="P637" i="15"/>
  <c r="Q645" i="15"/>
  <c r="R642" i="15"/>
  <c r="S642" i="15"/>
  <c r="O649" i="15"/>
  <c r="H652" i="15" l="1"/>
  <c r="K654" i="15"/>
  <c r="N640" i="15"/>
  <c r="L648" i="15"/>
  <c r="J646" i="15"/>
  <c r="I658" i="15"/>
  <c r="M649" i="15"/>
  <c r="O650" i="15"/>
  <c r="R643" i="15"/>
  <c r="P638" i="15"/>
  <c r="S643" i="15"/>
  <c r="Q646" i="15"/>
  <c r="H653" i="15" l="1"/>
  <c r="I659" i="15"/>
  <c r="N641" i="15"/>
  <c r="M650" i="15"/>
  <c r="J647" i="15"/>
  <c r="L649" i="15"/>
  <c r="K655" i="15"/>
  <c r="P639" i="15"/>
  <c r="R644" i="15"/>
  <c r="Q647" i="15"/>
  <c r="S644" i="15"/>
  <c r="O651" i="15"/>
  <c r="H654" i="15" l="1"/>
  <c r="L650" i="15"/>
  <c r="N642" i="15"/>
  <c r="K656" i="15"/>
  <c r="J648" i="15"/>
  <c r="M651" i="15"/>
  <c r="I660" i="15"/>
  <c r="S645" i="15"/>
  <c r="Q648" i="15"/>
  <c r="O652" i="15"/>
  <c r="R645" i="15"/>
  <c r="P640" i="15"/>
  <c r="H655" i="15" l="1"/>
  <c r="I661" i="15"/>
  <c r="K657" i="15"/>
  <c r="N643" i="15"/>
  <c r="L651" i="15"/>
  <c r="J649" i="15"/>
  <c r="M652" i="15"/>
  <c r="R646" i="15"/>
  <c r="P641" i="15"/>
  <c r="O653" i="15"/>
  <c r="S646" i="15"/>
  <c r="Q649" i="15"/>
  <c r="H656" i="15" l="1"/>
  <c r="M653" i="15"/>
  <c r="L652" i="15"/>
  <c r="K658" i="15"/>
  <c r="I662" i="15"/>
  <c r="J650" i="15"/>
  <c r="N644" i="15"/>
  <c r="Q650" i="15"/>
  <c r="S647" i="15"/>
  <c r="O654" i="15"/>
  <c r="P642" i="15"/>
  <c r="R647" i="15"/>
  <c r="H657" i="15" l="1"/>
  <c r="I663" i="15"/>
  <c r="M654" i="15"/>
  <c r="N645" i="15"/>
  <c r="J651" i="15"/>
  <c r="K659" i="15"/>
  <c r="L653" i="15"/>
  <c r="P643" i="15"/>
  <c r="S648" i="15"/>
  <c r="R648" i="15"/>
  <c r="O655" i="15"/>
  <c r="Q651" i="15"/>
  <c r="H658" i="15" l="1"/>
  <c r="L654" i="15"/>
  <c r="N646" i="15"/>
  <c r="I664" i="15"/>
  <c r="K660" i="15"/>
  <c r="J652" i="15"/>
  <c r="M655" i="15"/>
  <c r="Q652" i="15"/>
  <c r="R649" i="15"/>
  <c r="P644" i="15"/>
  <c r="O656" i="15"/>
  <c r="S649" i="15"/>
  <c r="H659" i="15" l="1"/>
  <c r="J653" i="15"/>
  <c r="L655" i="15"/>
  <c r="M656" i="15"/>
  <c r="K661" i="15"/>
  <c r="I665" i="15"/>
  <c r="N647" i="15"/>
  <c r="O657" i="15"/>
  <c r="P645" i="15"/>
  <c r="R650" i="15"/>
  <c r="S650" i="15"/>
  <c r="Q653" i="15"/>
  <c r="H660" i="15" l="1"/>
  <c r="N648" i="15"/>
  <c r="I666" i="15"/>
  <c r="K662" i="15"/>
  <c r="M657" i="15"/>
  <c r="J654" i="15"/>
  <c r="L656" i="15"/>
  <c r="O658" i="15"/>
  <c r="Q654" i="15"/>
  <c r="S651" i="15"/>
  <c r="R651" i="15"/>
  <c r="P646" i="15"/>
  <c r="H661" i="15" l="1"/>
  <c r="I667" i="15"/>
  <c r="J655" i="15"/>
  <c r="K663" i="15"/>
  <c r="N649" i="15"/>
  <c r="L657" i="15"/>
  <c r="M658" i="15"/>
  <c r="S652" i="15"/>
  <c r="O659" i="15"/>
  <c r="P647" i="15"/>
  <c r="R652" i="15"/>
  <c r="Q655" i="15"/>
  <c r="H662" i="15" l="1"/>
  <c r="L658" i="15"/>
  <c r="K664" i="15"/>
  <c r="J656" i="15"/>
  <c r="M659" i="15"/>
  <c r="N650" i="15"/>
  <c r="I668" i="15"/>
  <c r="Q656" i="15"/>
  <c r="P648" i="15"/>
  <c r="S653" i="15"/>
  <c r="R653" i="15"/>
  <c r="O660" i="15"/>
  <c r="H663" i="15" l="1"/>
  <c r="L659" i="15"/>
  <c r="J657" i="15"/>
  <c r="K665" i="15"/>
  <c r="I669" i="15"/>
  <c r="N651" i="15"/>
  <c r="M660" i="15"/>
  <c r="R654" i="15"/>
  <c r="S654" i="15"/>
  <c r="P649" i="15"/>
  <c r="O661" i="15"/>
  <c r="Q657" i="15"/>
  <c r="H664" i="15" l="1"/>
  <c r="M661" i="15"/>
  <c r="L660" i="15"/>
  <c r="I670" i="15"/>
  <c r="K666" i="15"/>
  <c r="J658" i="15"/>
  <c r="N652" i="15"/>
  <c r="Q658" i="15"/>
  <c r="P650" i="15"/>
  <c r="R655" i="15"/>
  <c r="O662" i="15"/>
  <c r="S655" i="15"/>
  <c r="H665" i="15" l="1"/>
  <c r="M662" i="15"/>
  <c r="J659" i="15"/>
  <c r="L661" i="15"/>
  <c r="K667" i="15"/>
  <c r="N653" i="15"/>
  <c r="I671" i="15"/>
  <c r="O663" i="15"/>
  <c r="P651" i="15"/>
  <c r="Q659" i="15"/>
  <c r="S656" i="15"/>
  <c r="R656" i="15"/>
  <c r="H666" i="15" l="1"/>
  <c r="K668" i="15"/>
  <c r="M663" i="15"/>
  <c r="J660" i="15"/>
  <c r="I672" i="15"/>
  <c r="N654" i="15"/>
  <c r="L662" i="15"/>
  <c r="O664" i="15"/>
  <c r="R657" i="15"/>
  <c r="S657" i="15"/>
  <c r="Q660" i="15"/>
  <c r="P652" i="15"/>
  <c r="H667" i="15" l="1"/>
  <c r="L663" i="15"/>
  <c r="I673" i="15"/>
  <c r="K669" i="15"/>
  <c r="N655" i="15"/>
  <c r="J661" i="15"/>
  <c r="M664" i="15"/>
  <c r="Q661" i="15"/>
  <c r="S658" i="15"/>
  <c r="O665" i="15"/>
  <c r="P653" i="15"/>
  <c r="R658" i="15"/>
  <c r="H668" i="15" l="1"/>
  <c r="J662" i="15"/>
  <c r="K670" i="15"/>
  <c r="L664" i="15"/>
  <c r="M665" i="15"/>
  <c r="N656" i="15"/>
  <c r="I674" i="15"/>
  <c r="R659" i="15"/>
  <c r="Q662" i="15"/>
  <c r="P654" i="15"/>
  <c r="O666" i="15"/>
  <c r="S659" i="15"/>
  <c r="H669" i="15" l="1"/>
  <c r="J663" i="15"/>
  <c r="N657" i="15"/>
  <c r="I675" i="15"/>
  <c r="M666" i="15"/>
  <c r="K671" i="15"/>
  <c r="L665" i="15"/>
  <c r="S660" i="15"/>
  <c r="O667" i="15"/>
  <c r="Q663" i="15"/>
  <c r="P655" i="15"/>
  <c r="R660" i="15"/>
  <c r="H670" i="15" l="1"/>
  <c r="L666" i="15"/>
  <c r="I676" i="15"/>
  <c r="J664" i="15"/>
  <c r="K672" i="15"/>
  <c r="M667" i="15"/>
  <c r="N658" i="15"/>
  <c r="Q664" i="15"/>
  <c r="R661" i="15"/>
  <c r="P656" i="15"/>
  <c r="O668" i="15"/>
  <c r="S661" i="15"/>
  <c r="H671" i="15" l="1"/>
  <c r="J665" i="15"/>
  <c r="L667" i="15"/>
  <c r="N659" i="15"/>
  <c r="I677" i="15"/>
  <c r="K673" i="15"/>
  <c r="M668" i="15"/>
  <c r="S662" i="15"/>
  <c r="Q665" i="15"/>
  <c r="O669" i="15"/>
  <c r="P657" i="15"/>
  <c r="R662" i="15"/>
  <c r="H672" i="15" l="1"/>
  <c r="M669" i="15"/>
  <c r="L668" i="15"/>
  <c r="N660" i="15"/>
  <c r="I678" i="15"/>
  <c r="K674" i="15"/>
  <c r="J666" i="15"/>
  <c r="P658" i="15"/>
  <c r="Q666" i="15"/>
  <c r="S663" i="15"/>
  <c r="R663" i="15"/>
  <c r="O670" i="15"/>
  <c r="H673" i="15" l="1"/>
  <c r="M670" i="15"/>
  <c r="I679" i="15"/>
  <c r="L669" i="15"/>
  <c r="J667" i="15"/>
  <c r="N661" i="15"/>
  <c r="K675" i="15"/>
  <c r="O671" i="15"/>
  <c r="S664" i="15"/>
  <c r="P659" i="15"/>
  <c r="R664" i="15"/>
  <c r="Q667" i="15"/>
  <c r="H674" i="15" l="1"/>
  <c r="M671" i="15"/>
  <c r="J668" i="15"/>
  <c r="I680" i="15"/>
  <c r="K676" i="15"/>
  <c r="N662" i="15"/>
  <c r="L670" i="15"/>
  <c r="P660" i="15"/>
  <c r="S665" i="15"/>
  <c r="Q668" i="15"/>
  <c r="R665" i="15"/>
  <c r="O672" i="15"/>
  <c r="H675" i="15" l="1"/>
  <c r="N663" i="15"/>
  <c r="K677" i="15"/>
  <c r="I681" i="15"/>
  <c r="J669" i="15"/>
  <c r="M672" i="15"/>
  <c r="L671" i="15"/>
  <c r="O673" i="15"/>
  <c r="R666" i="15"/>
  <c r="Q669" i="15"/>
  <c r="S666" i="15"/>
  <c r="P661" i="15"/>
  <c r="H676" i="15" l="1"/>
  <c r="L672" i="15"/>
  <c r="J670" i="15"/>
  <c r="M673" i="15"/>
  <c r="I682" i="15"/>
  <c r="N664" i="15"/>
  <c r="K678" i="15"/>
  <c r="S667" i="15"/>
  <c r="O674" i="15"/>
  <c r="P662" i="15"/>
  <c r="Q670" i="15"/>
  <c r="R667" i="15"/>
  <c r="H677" i="15" l="1"/>
  <c r="I683" i="15"/>
  <c r="M674" i="15"/>
  <c r="L673" i="15"/>
  <c r="K679" i="15"/>
  <c r="N665" i="15"/>
  <c r="J671" i="15"/>
  <c r="O675" i="15"/>
  <c r="R668" i="15"/>
  <c r="Q671" i="15"/>
  <c r="P663" i="15"/>
  <c r="S668" i="15"/>
  <c r="H678" i="15" l="1"/>
  <c r="I684" i="15"/>
  <c r="J672" i="15"/>
  <c r="N666" i="15"/>
  <c r="M675" i="15"/>
  <c r="K680" i="15"/>
  <c r="L674" i="15"/>
  <c r="Q672" i="15"/>
  <c r="S669" i="15"/>
  <c r="P664" i="15"/>
  <c r="R669" i="15"/>
  <c r="O676" i="15"/>
  <c r="H679" i="15" l="1"/>
  <c r="J673" i="15"/>
  <c r="I685" i="15"/>
  <c r="K681" i="15"/>
  <c r="N667" i="15"/>
  <c r="L675" i="15"/>
  <c r="M676" i="15"/>
  <c r="R670" i="15"/>
  <c r="P665" i="15"/>
  <c r="O677" i="15"/>
  <c r="S670" i="15"/>
  <c r="Q673" i="15"/>
  <c r="H680" i="15" l="1"/>
  <c r="J674" i="15"/>
  <c r="N668" i="15"/>
  <c r="I686" i="15"/>
  <c r="L676" i="15"/>
  <c r="M677" i="15"/>
  <c r="K682" i="15"/>
  <c r="Q674" i="15"/>
  <c r="S671" i="15"/>
  <c r="P666" i="15"/>
  <c r="R671" i="15"/>
  <c r="O678" i="15"/>
  <c r="H681" i="15" l="1"/>
  <c r="K683" i="15"/>
  <c r="L677" i="15"/>
  <c r="M678" i="15"/>
  <c r="N669" i="15"/>
  <c r="J675" i="15"/>
  <c r="I687" i="15"/>
  <c r="O679" i="15"/>
  <c r="S672" i="15"/>
  <c r="Q675" i="15"/>
  <c r="R672" i="15"/>
  <c r="P667" i="15"/>
  <c r="H682" i="15" l="1"/>
  <c r="N670" i="15"/>
  <c r="K684" i="15"/>
  <c r="J676" i="15"/>
  <c r="L678" i="15"/>
  <c r="I688" i="15"/>
  <c r="M679" i="15"/>
  <c r="S673" i="15"/>
  <c r="O680" i="15"/>
  <c r="P668" i="15"/>
  <c r="R673" i="15"/>
  <c r="Q676" i="15"/>
  <c r="H683" i="15" l="1"/>
  <c r="L679" i="15"/>
  <c r="N671" i="15"/>
  <c r="I689" i="15"/>
  <c r="K685" i="15"/>
  <c r="M680" i="15"/>
  <c r="J677" i="15"/>
  <c r="Q677" i="15"/>
  <c r="R674" i="15"/>
  <c r="P669" i="15"/>
  <c r="O681" i="15"/>
  <c r="S674" i="15"/>
  <c r="H684" i="15" l="1"/>
  <c r="K686" i="15"/>
  <c r="L680" i="15"/>
  <c r="M681" i="15"/>
  <c r="N672" i="15"/>
  <c r="J678" i="15"/>
  <c r="I690" i="15"/>
  <c r="S675" i="15"/>
  <c r="O682" i="15"/>
  <c r="P670" i="15"/>
  <c r="R675" i="15"/>
  <c r="Q678" i="15"/>
  <c r="H685" i="15" l="1"/>
  <c r="N673" i="15"/>
  <c r="M682" i="15"/>
  <c r="J679" i="15"/>
  <c r="K687" i="15"/>
  <c r="I691" i="15"/>
  <c r="L681" i="15"/>
  <c r="Q679" i="15"/>
  <c r="O683" i="15"/>
  <c r="S676" i="15"/>
  <c r="R676" i="15"/>
  <c r="P671" i="15"/>
  <c r="H686" i="15" l="1"/>
  <c r="L682" i="15"/>
  <c r="J680" i="15"/>
  <c r="M683" i="15"/>
  <c r="N674" i="15"/>
  <c r="K688" i="15"/>
  <c r="I692" i="15"/>
  <c r="P672" i="15"/>
  <c r="S677" i="15"/>
  <c r="R677" i="15"/>
  <c r="O684" i="15"/>
  <c r="Q680" i="15"/>
  <c r="H687" i="15" l="1"/>
  <c r="K689" i="15"/>
  <c r="J681" i="15"/>
  <c r="L683" i="15"/>
  <c r="M684" i="15"/>
  <c r="I693" i="15"/>
  <c r="N675" i="15"/>
  <c r="S678" i="15"/>
  <c r="Q681" i="15"/>
  <c r="O685" i="15"/>
  <c r="R678" i="15"/>
  <c r="P673" i="15"/>
  <c r="H688" i="15" l="1"/>
  <c r="I694" i="15"/>
  <c r="M685" i="15"/>
  <c r="N676" i="15"/>
  <c r="J682" i="15"/>
  <c r="L684" i="15"/>
  <c r="K690" i="15"/>
  <c r="R679" i="15"/>
  <c r="Q682" i="15"/>
  <c r="S679" i="15"/>
  <c r="P674" i="15"/>
  <c r="O686" i="15"/>
  <c r="H689" i="15" l="1"/>
  <c r="L685" i="15"/>
  <c r="I695" i="15"/>
  <c r="N677" i="15"/>
  <c r="M686" i="15"/>
  <c r="J683" i="15"/>
  <c r="K691" i="15"/>
  <c r="S680" i="15"/>
  <c r="R680" i="15"/>
  <c r="O687" i="15"/>
  <c r="P675" i="15"/>
  <c r="Q683" i="15"/>
  <c r="H690" i="15" l="1"/>
  <c r="N678" i="15"/>
  <c r="L686" i="15"/>
  <c r="K692" i="15"/>
  <c r="J684" i="15"/>
  <c r="M687" i="15"/>
  <c r="I696" i="15"/>
  <c r="Q684" i="15"/>
  <c r="P676" i="15"/>
  <c r="O688" i="15"/>
  <c r="R681" i="15"/>
  <c r="S681" i="15"/>
  <c r="H691" i="15" l="1"/>
  <c r="M688" i="15"/>
  <c r="N679" i="15"/>
  <c r="I697" i="15"/>
  <c r="L687" i="15"/>
  <c r="J685" i="15"/>
  <c r="K693" i="15"/>
  <c r="S682" i="15"/>
  <c r="R682" i="15"/>
  <c r="O689" i="15"/>
  <c r="P677" i="15"/>
  <c r="Q685" i="15"/>
  <c r="H692" i="15" l="1"/>
  <c r="L688" i="15"/>
  <c r="M689" i="15"/>
  <c r="K694" i="15"/>
  <c r="J686" i="15"/>
  <c r="I698" i="15"/>
  <c r="N680" i="15"/>
  <c r="P678" i="15"/>
  <c r="S683" i="15"/>
  <c r="Q686" i="15"/>
  <c r="O690" i="15"/>
  <c r="R683" i="15"/>
  <c r="H693" i="15" l="1"/>
  <c r="I699" i="15"/>
  <c r="L689" i="15"/>
  <c r="N681" i="15"/>
  <c r="M690" i="15"/>
  <c r="J687" i="15"/>
  <c r="K695" i="15"/>
  <c r="Q687" i="15"/>
  <c r="S684" i="15"/>
  <c r="P679" i="15"/>
  <c r="R684" i="15"/>
  <c r="O691" i="15"/>
  <c r="H694" i="15" l="1"/>
  <c r="J688" i="15"/>
  <c r="M691" i="15"/>
  <c r="I700" i="15"/>
  <c r="K696" i="15"/>
  <c r="L690" i="15"/>
  <c r="N682" i="15"/>
  <c r="O692" i="15"/>
  <c r="S685" i="15"/>
  <c r="Q688" i="15"/>
  <c r="R685" i="15"/>
  <c r="P680" i="15"/>
  <c r="H695" i="15" l="1"/>
  <c r="M692" i="15"/>
  <c r="N683" i="15"/>
  <c r="K697" i="15"/>
  <c r="L691" i="15"/>
  <c r="I701" i="15"/>
  <c r="J689" i="15"/>
  <c r="P681" i="15"/>
  <c r="R686" i="15"/>
  <c r="O693" i="15"/>
  <c r="Q689" i="15"/>
  <c r="S686" i="15"/>
  <c r="H696" i="15" l="1"/>
  <c r="L692" i="15"/>
  <c r="N684" i="15"/>
  <c r="M693" i="15"/>
  <c r="J690" i="15"/>
  <c r="I702" i="15"/>
  <c r="K698" i="15"/>
  <c r="S687" i="15"/>
  <c r="Q690" i="15"/>
  <c r="O694" i="15"/>
  <c r="R687" i="15"/>
  <c r="P682" i="15"/>
  <c r="H697" i="15" l="1"/>
  <c r="J691" i="15"/>
  <c r="M694" i="15"/>
  <c r="K699" i="15"/>
  <c r="I703" i="15"/>
  <c r="L693" i="15"/>
  <c r="N685" i="15"/>
  <c r="P683" i="15"/>
  <c r="O695" i="15"/>
  <c r="S688" i="15"/>
  <c r="R688" i="15"/>
  <c r="Q691" i="15"/>
  <c r="H698" i="15" l="1"/>
  <c r="N686" i="15"/>
  <c r="L694" i="15"/>
  <c r="J692" i="15"/>
  <c r="K700" i="15"/>
  <c r="M695" i="15"/>
  <c r="I704" i="15"/>
  <c r="R689" i="15"/>
  <c r="S689" i="15"/>
  <c r="O696" i="15"/>
  <c r="Q692" i="15"/>
  <c r="P684" i="15"/>
  <c r="H699" i="15" l="1"/>
  <c r="M696" i="15"/>
  <c r="J693" i="15"/>
  <c r="N687" i="15"/>
  <c r="I705" i="15"/>
  <c r="L695" i="15"/>
  <c r="K701" i="15"/>
  <c r="O697" i="15"/>
  <c r="P685" i="15"/>
  <c r="Q693" i="15"/>
  <c r="S690" i="15"/>
  <c r="R690" i="15"/>
  <c r="H700" i="15" l="1"/>
  <c r="M697" i="15"/>
  <c r="K702" i="15"/>
  <c r="L696" i="15"/>
  <c r="N688" i="15"/>
  <c r="J694" i="15"/>
  <c r="I706" i="15"/>
  <c r="S691" i="15"/>
  <c r="P686" i="15"/>
  <c r="O698" i="15"/>
  <c r="R691" i="15"/>
  <c r="Q694" i="15"/>
  <c r="H701" i="15" l="1"/>
  <c r="N689" i="15"/>
  <c r="M698" i="15"/>
  <c r="J695" i="15"/>
  <c r="I707" i="15"/>
  <c r="L697" i="15"/>
  <c r="K703" i="15"/>
  <c r="R692" i="15"/>
  <c r="Q695" i="15"/>
  <c r="O699" i="15"/>
  <c r="P687" i="15"/>
  <c r="S692" i="15"/>
  <c r="H702" i="15" l="1"/>
  <c r="N690" i="15"/>
  <c r="I708" i="15"/>
  <c r="M699" i="15"/>
  <c r="L698" i="15"/>
  <c r="J696" i="15"/>
  <c r="K704" i="15"/>
  <c r="S693" i="15"/>
  <c r="O700" i="15"/>
  <c r="R693" i="15"/>
  <c r="P688" i="15"/>
  <c r="Q696" i="15"/>
  <c r="H703" i="15" l="1"/>
  <c r="K705" i="15"/>
  <c r="I709" i="15"/>
  <c r="L699" i="15"/>
  <c r="M700" i="15"/>
  <c r="J697" i="15"/>
  <c r="N691" i="15"/>
  <c r="Q697" i="15"/>
  <c r="R694" i="15"/>
  <c r="S694" i="15"/>
  <c r="P689" i="15"/>
  <c r="O701" i="15"/>
  <c r="H704" i="15" l="1"/>
  <c r="L700" i="15"/>
  <c r="K706" i="15"/>
  <c r="M701" i="15"/>
  <c r="I710" i="15"/>
  <c r="N692" i="15"/>
  <c r="J698" i="15"/>
  <c r="O702" i="15"/>
  <c r="P690" i="15"/>
  <c r="S695" i="15"/>
  <c r="Q698" i="15"/>
  <c r="R695" i="15"/>
  <c r="H705" i="15" l="1"/>
  <c r="I711" i="15"/>
  <c r="M702" i="15"/>
  <c r="N693" i="15"/>
  <c r="L701" i="15"/>
  <c r="J699" i="15"/>
  <c r="K707" i="15"/>
  <c r="P691" i="15"/>
  <c r="R696" i="15"/>
  <c r="Q699" i="15"/>
  <c r="S696" i="15"/>
  <c r="O703" i="15"/>
  <c r="H706" i="15" l="1"/>
  <c r="J700" i="15"/>
  <c r="I712" i="15"/>
  <c r="M703" i="15"/>
  <c r="K708" i="15"/>
  <c r="L702" i="15"/>
  <c r="N694" i="15"/>
  <c r="O704" i="15"/>
  <c r="Q700" i="15"/>
  <c r="P692" i="15"/>
  <c r="S697" i="15"/>
  <c r="R697" i="15"/>
  <c r="H707" i="15" l="1"/>
  <c r="N695" i="15"/>
  <c r="L703" i="15"/>
  <c r="K709" i="15"/>
  <c r="J701" i="15"/>
  <c r="I713" i="15"/>
  <c r="M704" i="15"/>
  <c r="R698" i="15"/>
  <c r="P693" i="15"/>
  <c r="Q701" i="15"/>
  <c r="S698" i="15"/>
  <c r="O705" i="15"/>
  <c r="H708" i="15" l="1"/>
  <c r="I714" i="15"/>
  <c r="K710" i="15"/>
  <c r="N696" i="15"/>
  <c r="M705" i="15"/>
  <c r="J702" i="15"/>
  <c r="L704" i="15"/>
  <c r="S699" i="15"/>
  <c r="Q702" i="15"/>
  <c r="P694" i="15"/>
  <c r="O706" i="15"/>
  <c r="R699" i="15"/>
  <c r="H709" i="15" l="1"/>
  <c r="I715" i="15"/>
  <c r="N697" i="15"/>
  <c r="L705" i="15"/>
  <c r="J703" i="15"/>
  <c r="M706" i="15"/>
  <c r="K711" i="15"/>
  <c r="O707" i="15"/>
  <c r="Q703" i="15"/>
  <c r="S700" i="15"/>
  <c r="R700" i="15"/>
  <c r="P695" i="15"/>
  <c r="H710" i="15" l="1"/>
  <c r="I716" i="15"/>
  <c r="L706" i="15"/>
  <c r="K712" i="15"/>
  <c r="J704" i="15"/>
  <c r="M707" i="15"/>
  <c r="N698" i="15"/>
  <c r="S701" i="15"/>
  <c r="O708" i="15"/>
  <c r="P696" i="15"/>
  <c r="R701" i="15"/>
  <c r="Q704" i="15"/>
  <c r="H711" i="15" l="1"/>
  <c r="N699" i="15"/>
  <c r="K713" i="15"/>
  <c r="I717" i="15"/>
  <c r="J705" i="15"/>
  <c r="M708" i="15"/>
  <c r="L707" i="15"/>
  <c r="Q705" i="15"/>
  <c r="R702" i="15"/>
  <c r="P697" i="15"/>
  <c r="O709" i="15"/>
  <c r="S702" i="15"/>
  <c r="H712" i="15" l="1"/>
  <c r="L708" i="15"/>
  <c r="I718" i="15"/>
  <c r="K714" i="15"/>
  <c r="J706" i="15"/>
  <c r="M709" i="15"/>
  <c r="N700" i="15"/>
  <c r="S703" i="15"/>
  <c r="O710" i="15"/>
  <c r="P698" i="15"/>
  <c r="R703" i="15"/>
  <c r="Q706" i="15"/>
  <c r="H713" i="15" l="1"/>
  <c r="N701" i="15"/>
  <c r="J707" i="15"/>
  <c r="M710" i="15"/>
  <c r="I719" i="15"/>
  <c r="L709" i="15"/>
  <c r="K715" i="15"/>
  <c r="O711" i="15"/>
  <c r="S704" i="15"/>
  <c r="R704" i="15"/>
  <c r="Q707" i="15"/>
  <c r="P699" i="15"/>
  <c r="H714" i="15" l="1"/>
  <c r="L710" i="15"/>
  <c r="J708" i="15"/>
  <c r="I720" i="15"/>
  <c r="M711" i="15"/>
  <c r="N702" i="15"/>
  <c r="K716" i="15"/>
  <c r="P700" i="15"/>
  <c r="R705" i="15"/>
  <c r="S705" i="15"/>
  <c r="O712" i="15"/>
  <c r="Q708" i="15"/>
  <c r="H715" i="15" l="1"/>
  <c r="K717" i="15"/>
  <c r="L711" i="15"/>
  <c r="N703" i="15"/>
  <c r="I721" i="15"/>
  <c r="J709" i="15"/>
  <c r="M712" i="15"/>
  <c r="O713" i="15"/>
  <c r="R706" i="15"/>
  <c r="Q709" i="15"/>
  <c r="S706" i="15"/>
  <c r="P701" i="15"/>
  <c r="H716" i="15" l="1"/>
  <c r="K718" i="15"/>
  <c r="I722" i="15"/>
  <c r="N704" i="15"/>
  <c r="L712" i="15"/>
  <c r="M713" i="15"/>
  <c r="J710" i="15"/>
  <c r="P702" i="15"/>
  <c r="Q710" i="15"/>
  <c r="R707" i="15"/>
  <c r="S707" i="15"/>
  <c r="O714" i="15"/>
  <c r="H717" i="15" l="1"/>
  <c r="M714" i="15"/>
  <c r="J711" i="15"/>
  <c r="L713" i="15"/>
  <c r="K719" i="15"/>
  <c r="N705" i="15"/>
  <c r="I723" i="15"/>
  <c r="S708" i="15"/>
  <c r="O715" i="15"/>
  <c r="R708" i="15"/>
  <c r="Q711" i="15"/>
  <c r="P703" i="15"/>
  <c r="H718" i="15" l="1"/>
  <c r="N706" i="15"/>
  <c r="I724" i="15"/>
  <c r="M715" i="15"/>
  <c r="L714" i="15"/>
  <c r="K720" i="15"/>
  <c r="J712" i="15"/>
  <c r="P704" i="15"/>
  <c r="Q712" i="15"/>
  <c r="S709" i="15"/>
  <c r="O716" i="15"/>
  <c r="R709" i="15"/>
  <c r="H719" i="15" l="1"/>
  <c r="L715" i="15"/>
  <c r="M716" i="15"/>
  <c r="J713" i="15"/>
  <c r="N707" i="15"/>
  <c r="K721" i="15"/>
  <c r="I725" i="15"/>
  <c r="R710" i="15"/>
  <c r="O717" i="15"/>
  <c r="S710" i="15"/>
  <c r="Q713" i="15"/>
  <c r="P705" i="15"/>
  <c r="H720" i="15" l="1"/>
  <c r="N708" i="15"/>
  <c r="J714" i="15"/>
  <c r="L716" i="15"/>
  <c r="M717" i="15"/>
  <c r="K722" i="15"/>
  <c r="I726" i="15"/>
  <c r="Q714" i="15"/>
  <c r="S711" i="15"/>
  <c r="O718" i="15"/>
  <c r="P706" i="15"/>
  <c r="R711" i="15"/>
  <c r="H721" i="15" l="1"/>
  <c r="K723" i="15"/>
  <c r="I727" i="15"/>
  <c r="L717" i="15"/>
  <c r="N709" i="15"/>
  <c r="M718" i="15"/>
  <c r="J715" i="15"/>
  <c r="R712" i="15"/>
  <c r="O719" i="15"/>
  <c r="Q715" i="15"/>
  <c r="P707" i="15"/>
  <c r="S712" i="15"/>
  <c r="H722" i="15" l="1"/>
  <c r="J716" i="15"/>
  <c r="M719" i="15"/>
  <c r="K724" i="15"/>
  <c r="I728" i="15"/>
  <c r="N710" i="15"/>
  <c r="L718" i="15"/>
  <c r="Q716" i="15"/>
  <c r="O720" i="15"/>
  <c r="R713" i="15"/>
  <c r="S713" i="15"/>
  <c r="P708" i="15"/>
  <c r="H723" i="15" l="1"/>
  <c r="N711" i="15"/>
  <c r="I729" i="15"/>
  <c r="L719" i="15"/>
  <c r="J717" i="15"/>
  <c r="K725" i="15"/>
  <c r="M720" i="15"/>
  <c r="Q717" i="15"/>
  <c r="P709" i="15"/>
  <c r="S714" i="15"/>
  <c r="R714" i="15"/>
  <c r="O721" i="15"/>
  <c r="H724" i="15" l="1"/>
  <c r="K726" i="15"/>
  <c r="M721" i="15"/>
  <c r="L720" i="15"/>
  <c r="J718" i="15"/>
  <c r="N712" i="15"/>
  <c r="I730" i="15"/>
  <c r="R715" i="15"/>
  <c r="P710" i="15"/>
  <c r="Q718" i="15"/>
  <c r="O722" i="15"/>
  <c r="S715" i="15"/>
  <c r="H725" i="15" l="1"/>
  <c r="N713" i="15"/>
  <c r="L721" i="15"/>
  <c r="K727" i="15"/>
  <c r="J719" i="15"/>
  <c r="M722" i="15"/>
  <c r="I731" i="15"/>
  <c r="S716" i="15"/>
  <c r="Q719" i="15"/>
  <c r="O723" i="15"/>
  <c r="P711" i="15"/>
  <c r="R716" i="15"/>
  <c r="H726" i="15" l="1"/>
  <c r="M723" i="15"/>
  <c r="L722" i="15"/>
  <c r="K728" i="15"/>
  <c r="I732" i="15"/>
  <c r="J720" i="15"/>
  <c r="N714" i="15"/>
  <c r="R717" i="15"/>
  <c r="O724" i="15"/>
  <c r="Q720" i="15"/>
  <c r="S717" i="15"/>
  <c r="P712" i="15"/>
  <c r="H727" i="15" l="1"/>
  <c r="K729" i="15"/>
  <c r="M724" i="15"/>
  <c r="N715" i="15"/>
  <c r="I733" i="15"/>
  <c r="J721" i="15"/>
  <c r="L723" i="15"/>
  <c r="S718" i="15"/>
  <c r="O725" i="15"/>
  <c r="P713" i="15"/>
  <c r="Q721" i="15"/>
  <c r="R718" i="15"/>
  <c r="H728" i="15" l="1"/>
  <c r="K730" i="15"/>
  <c r="L724" i="15"/>
  <c r="N716" i="15"/>
  <c r="M725" i="15"/>
  <c r="I734" i="15"/>
  <c r="J722" i="15"/>
  <c r="Q722" i="15"/>
  <c r="R719" i="15"/>
  <c r="P714" i="15"/>
  <c r="O726" i="15"/>
  <c r="S719" i="15"/>
  <c r="H729" i="15" l="1"/>
  <c r="J723" i="15"/>
  <c r="L725" i="15"/>
  <c r="I735" i="15"/>
  <c r="N717" i="15"/>
  <c r="M726" i="15"/>
  <c r="K731" i="15"/>
  <c r="S720" i="15"/>
  <c r="O727" i="15"/>
  <c r="R720" i="15"/>
  <c r="Q723" i="15"/>
  <c r="P715" i="15"/>
  <c r="H730" i="15" l="1"/>
  <c r="K732" i="15"/>
  <c r="I736" i="15"/>
  <c r="N718" i="15"/>
  <c r="J724" i="15"/>
  <c r="M727" i="15"/>
  <c r="L726" i="15"/>
  <c r="P716" i="15"/>
  <c r="Q724" i="15"/>
  <c r="R721" i="15"/>
  <c r="S721" i="15"/>
  <c r="O728" i="15"/>
  <c r="H731" i="15" l="1"/>
  <c r="K733" i="15"/>
  <c r="I737" i="15"/>
  <c r="M728" i="15"/>
  <c r="N719" i="15"/>
  <c r="L727" i="15"/>
  <c r="J725" i="15"/>
  <c r="R722" i="15"/>
  <c r="P717" i="15"/>
  <c r="O729" i="15"/>
  <c r="S722" i="15"/>
  <c r="Q725" i="15"/>
  <c r="H732" i="15" l="1"/>
  <c r="M729" i="15"/>
  <c r="I738" i="15"/>
  <c r="K734" i="15"/>
  <c r="J726" i="15"/>
  <c r="N720" i="15"/>
  <c r="L728" i="15"/>
  <c r="O730" i="15"/>
  <c r="R723" i="15"/>
  <c r="Q726" i="15"/>
  <c r="S723" i="15"/>
  <c r="P718" i="15"/>
  <c r="H733" i="15" l="1"/>
  <c r="N721" i="15"/>
  <c r="J727" i="15"/>
  <c r="M730" i="15"/>
  <c r="K735" i="15"/>
  <c r="L729" i="15"/>
  <c r="I739" i="15"/>
  <c r="S724" i="15"/>
  <c r="Q727" i="15"/>
  <c r="P719" i="15"/>
  <c r="R724" i="15"/>
  <c r="O731" i="15"/>
  <c r="H734" i="15" l="1"/>
  <c r="J728" i="15"/>
  <c r="K736" i="15"/>
  <c r="I740" i="15"/>
  <c r="N722" i="15"/>
  <c r="M731" i="15"/>
  <c r="L730" i="15"/>
  <c r="P720" i="15"/>
  <c r="S725" i="15"/>
  <c r="O732" i="15"/>
  <c r="R725" i="15"/>
  <c r="Q728" i="15"/>
  <c r="H735" i="15" l="1"/>
  <c r="L731" i="15"/>
  <c r="M732" i="15"/>
  <c r="N723" i="15"/>
  <c r="J729" i="15"/>
  <c r="I741" i="15"/>
  <c r="K737" i="15"/>
  <c r="Q729" i="15"/>
  <c r="R726" i="15"/>
  <c r="S726" i="15"/>
  <c r="P721" i="15"/>
  <c r="O733" i="15"/>
  <c r="H736" i="15" l="1"/>
  <c r="M733" i="15"/>
  <c r="L732" i="15"/>
  <c r="K738" i="15"/>
  <c r="I742" i="15"/>
  <c r="N724" i="15"/>
  <c r="J730" i="15"/>
  <c r="O734" i="15"/>
  <c r="R727" i="15"/>
  <c r="Q730" i="15"/>
  <c r="P722" i="15"/>
  <c r="S727" i="15"/>
  <c r="H737" i="15" l="1"/>
  <c r="I743" i="15"/>
  <c r="K739" i="15"/>
  <c r="N725" i="15"/>
  <c r="J731" i="15"/>
  <c r="M734" i="15"/>
  <c r="L733" i="15"/>
  <c r="S728" i="15"/>
  <c r="Q731" i="15"/>
  <c r="R728" i="15"/>
  <c r="P723" i="15"/>
  <c r="O735" i="15"/>
  <c r="H738" i="15" l="1"/>
  <c r="H739" i="15" s="1"/>
  <c r="M735" i="15"/>
  <c r="J732" i="15"/>
  <c r="K740" i="15"/>
  <c r="L734" i="15"/>
  <c r="N726" i="15"/>
  <c r="I744" i="15"/>
  <c r="O736" i="15"/>
  <c r="P724" i="15"/>
  <c r="R729" i="15"/>
  <c r="Q732" i="15"/>
  <c r="S729" i="15"/>
  <c r="H740" i="15" l="1"/>
  <c r="I745" i="15"/>
  <c r="L735" i="15"/>
  <c r="M736" i="15"/>
  <c r="N727" i="15"/>
  <c r="K741" i="15"/>
  <c r="J733" i="15"/>
  <c r="S730" i="15"/>
  <c r="R730" i="15"/>
  <c r="O737" i="15"/>
  <c r="Q733" i="15"/>
  <c r="P725" i="15"/>
  <c r="H741" i="15" l="1"/>
  <c r="N728" i="15"/>
  <c r="L736" i="15"/>
  <c r="K742" i="15"/>
  <c r="J734" i="15"/>
  <c r="M737" i="15"/>
  <c r="I746" i="15"/>
  <c r="P726" i="15"/>
  <c r="Q734" i="15"/>
  <c r="O738" i="15"/>
  <c r="R731" i="15"/>
  <c r="S731" i="15"/>
  <c r="H742" i="15" l="1"/>
  <c r="N729" i="15"/>
  <c r="I747" i="15"/>
  <c r="J735" i="15"/>
  <c r="M738" i="15"/>
  <c r="K743" i="15"/>
  <c r="L737" i="15"/>
  <c r="Q735" i="15"/>
  <c r="P727" i="15"/>
  <c r="S732" i="15"/>
  <c r="R732" i="15"/>
  <c r="O739" i="15"/>
  <c r="H743" i="15" l="1"/>
  <c r="N730" i="15"/>
  <c r="L738" i="15"/>
  <c r="K744" i="15"/>
  <c r="M739" i="15"/>
  <c r="I748" i="15"/>
  <c r="J736" i="15"/>
  <c r="R733" i="15"/>
  <c r="Q736" i="15"/>
  <c r="O740" i="15"/>
  <c r="S733" i="15"/>
  <c r="P728" i="15"/>
  <c r="H744" i="15" l="1"/>
  <c r="I749" i="15"/>
  <c r="K745" i="15"/>
  <c r="N731" i="15"/>
  <c r="J737" i="15"/>
  <c r="M740" i="15"/>
  <c r="L739" i="15"/>
  <c r="R734" i="15"/>
  <c r="P729" i="15"/>
  <c r="S734" i="15"/>
  <c r="O741" i="15"/>
  <c r="Q737" i="15"/>
  <c r="H745" i="15" l="1"/>
  <c r="L740" i="15"/>
  <c r="I750" i="15"/>
  <c r="K746" i="15"/>
  <c r="M741" i="15"/>
  <c r="J738" i="15"/>
  <c r="N732" i="15"/>
  <c r="S735" i="15"/>
  <c r="P730" i="15"/>
  <c r="Q738" i="15"/>
  <c r="O742" i="15"/>
  <c r="R735" i="15"/>
  <c r="H746" i="15" l="1"/>
  <c r="N733" i="15"/>
  <c r="K747" i="15"/>
  <c r="L741" i="15"/>
  <c r="I751" i="15"/>
  <c r="M742" i="15"/>
  <c r="J739" i="15"/>
  <c r="O743" i="15"/>
  <c r="P731" i="15"/>
  <c r="S736" i="15"/>
  <c r="R736" i="15"/>
  <c r="Q739" i="15"/>
  <c r="H747" i="15" l="1"/>
  <c r="M743" i="15"/>
  <c r="K748" i="15"/>
  <c r="N734" i="15"/>
  <c r="J740" i="15"/>
  <c r="I752" i="15"/>
  <c r="L742" i="15"/>
  <c r="Q740" i="15"/>
  <c r="S737" i="15"/>
  <c r="R737" i="15"/>
  <c r="P732" i="15"/>
  <c r="O744" i="15"/>
  <c r="H748" i="15" l="1"/>
  <c r="L743" i="15"/>
  <c r="M744" i="15"/>
  <c r="I753" i="15"/>
  <c r="K749" i="15"/>
  <c r="J741" i="15"/>
  <c r="N735" i="15"/>
  <c r="R738" i="15"/>
  <c r="S738" i="15"/>
  <c r="O745" i="15"/>
  <c r="P733" i="15"/>
  <c r="Q741" i="15"/>
  <c r="H749" i="15" l="1"/>
  <c r="I754" i="15"/>
  <c r="L744" i="15"/>
  <c r="J742" i="15"/>
  <c r="K750" i="15"/>
  <c r="N736" i="15"/>
  <c r="M745" i="15"/>
  <c r="P734" i="15"/>
  <c r="Q742" i="15"/>
  <c r="O746" i="15"/>
  <c r="R739" i="15"/>
  <c r="S739" i="15"/>
  <c r="H750" i="15" l="1"/>
  <c r="J743" i="15"/>
  <c r="I755" i="15"/>
  <c r="K751" i="15"/>
  <c r="L745" i="15"/>
  <c r="N737" i="15"/>
  <c r="M746" i="15"/>
  <c r="S740" i="15"/>
  <c r="O747" i="15"/>
  <c r="R740" i="15"/>
  <c r="Q743" i="15"/>
  <c r="P735" i="15"/>
  <c r="H751" i="15" l="1"/>
  <c r="N738" i="15"/>
  <c r="I756" i="15"/>
  <c r="M747" i="15"/>
  <c r="K752" i="15"/>
  <c r="J744" i="15"/>
  <c r="L746" i="15"/>
  <c r="Q744" i="15"/>
  <c r="S741" i="15"/>
  <c r="P736" i="15"/>
  <c r="R741" i="15"/>
  <c r="O748" i="15"/>
  <c r="H752" i="15" l="1"/>
  <c r="L747" i="15"/>
  <c r="K753" i="15"/>
  <c r="I757" i="15"/>
  <c r="N739" i="15"/>
  <c r="J745" i="15"/>
  <c r="M748" i="15"/>
  <c r="R742" i="15"/>
  <c r="S742" i="15"/>
  <c r="O749" i="15"/>
  <c r="P737" i="15"/>
  <c r="Q745" i="15"/>
  <c r="H753" i="15" l="1"/>
  <c r="L748" i="15"/>
  <c r="K754" i="15"/>
  <c r="J746" i="15"/>
  <c r="I758" i="15"/>
  <c r="M749" i="15"/>
  <c r="N740" i="15"/>
  <c r="Q746" i="15"/>
  <c r="R743" i="15"/>
  <c r="P738" i="15"/>
  <c r="O750" i="15"/>
  <c r="S743" i="15"/>
  <c r="H754" i="15" l="1"/>
  <c r="J747" i="15"/>
  <c r="L749" i="15"/>
  <c r="M750" i="15"/>
  <c r="K755" i="15"/>
  <c r="N741" i="15"/>
  <c r="I759" i="15"/>
  <c r="P739" i="15"/>
  <c r="R744" i="15"/>
  <c r="Q747" i="15"/>
  <c r="S744" i="15"/>
  <c r="O751" i="15"/>
  <c r="H755" i="15" l="1"/>
  <c r="K756" i="15"/>
  <c r="N742" i="15"/>
  <c r="L750" i="15"/>
  <c r="M751" i="15"/>
  <c r="I760" i="15"/>
  <c r="J748" i="15"/>
  <c r="R745" i="15"/>
  <c r="O752" i="15"/>
  <c r="S745" i="15"/>
  <c r="Q748" i="15"/>
  <c r="P740" i="15"/>
  <c r="H756" i="15" l="1"/>
  <c r="J749" i="15"/>
  <c r="L751" i="15"/>
  <c r="K757" i="15"/>
  <c r="N743" i="15"/>
  <c r="M752" i="15"/>
  <c r="I761" i="15"/>
  <c r="O753" i="15"/>
  <c r="Q749" i="15"/>
  <c r="S746" i="15"/>
  <c r="R746" i="15"/>
  <c r="P741" i="15"/>
  <c r="H757" i="15" l="1"/>
  <c r="N744" i="15"/>
  <c r="J750" i="15"/>
  <c r="M753" i="15"/>
  <c r="L752" i="15"/>
  <c r="I762" i="15"/>
  <c r="K758" i="15"/>
  <c r="P742" i="15"/>
  <c r="R747" i="15"/>
  <c r="Q750" i="15"/>
  <c r="O754" i="15"/>
  <c r="S747" i="15"/>
  <c r="H758" i="15" l="1"/>
  <c r="L753" i="15"/>
  <c r="J751" i="15"/>
  <c r="N745" i="15"/>
  <c r="I763" i="15"/>
  <c r="M754" i="15"/>
  <c r="K759" i="15"/>
  <c r="S748" i="15"/>
  <c r="Q751" i="15"/>
  <c r="P743" i="15"/>
  <c r="O755" i="15"/>
  <c r="R748" i="15"/>
  <c r="H759" i="15" l="1"/>
  <c r="J752" i="15"/>
  <c r="L754" i="15"/>
  <c r="I764" i="15"/>
  <c r="N746" i="15"/>
  <c r="M755" i="15"/>
  <c r="K760" i="15"/>
  <c r="O756" i="15"/>
  <c r="P744" i="15"/>
  <c r="Q752" i="15"/>
  <c r="R749" i="15"/>
  <c r="S749" i="15"/>
  <c r="H760" i="15" l="1"/>
  <c r="K761" i="15"/>
  <c r="I765" i="15"/>
  <c r="N747" i="15"/>
  <c r="J753" i="15"/>
  <c r="L755" i="15"/>
  <c r="M756" i="15"/>
  <c r="S750" i="15"/>
  <c r="R750" i="15"/>
  <c r="P745" i="15"/>
  <c r="O757" i="15"/>
  <c r="Q753" i="15"/>
  <c r="H761" i="15" l="1"/>
  <c r="K762" i="15"/>
  <c r="J754" i="15"/>
  <c r="I766" i="15"/>
  <c r="N748" i="15"/>
  <c r="L756" i="15"/>
  <c r="M757" i="15"/>
  <c r="O758" i="15"/>
  <c r="Q754" i="15"/>
  <c r="P746" i="15"/>
  <c r="R751" i="15"/>
  <c r="S751" i="15"/>
  <c r="H762" i="15" l="1"/>
  <c r="J755" i="15"/>
  <c r="L757" i="15"/>
  <c r="N749" i="15"/>
  <c r="I767" i="15"/>
  <c r="M758" i="15"/>
  <c r="K763" i="15"/>
  <c r="O759" i="15"/>
  <c r="P747" i="15"/>
  <c r="S752" i="15"/>
  <c r="R752" i="15"/>
  <c r="Q755" i="15"/>
  <c r="H763" i="15" l="1"/>
  <c r="K764" i="15"/>
  <c r="I768" i="15"/>
  <c r="J756" i="15"/>
  <c r="L758" i="15"/>
  <c r="N750" i="15"/>
  <c r="M759" i="15"/>
  <c r="Q756" i="15"/>
  <c r="R753" i="15"/>
  <c r="P748" i="15"/>
  <c r="O760" i="15"/>
  <c r="S753" i="15"/>
  <c r="H764" i="15" l="1"/>
  <c r="N751" i="15"/>
  <c r="J757" i="15"/>
  <c r="I769" i="15"/>
  <c r="K765" i="15"/>
  <c r="M760" i="15"/>
  <c r="L759" i="15"/>
  <c r="S754" i="15"/>
  <c r="P749" i="15"/>
  <c r="Q757" i="15"/>
  <c r="O761" i="15"/>
  <c r="R754" i="15"/>
  <c r="H765" i="15" l="1"/>
  <c r="K766" i="15"/>
  <c r="N752" i="15"/>
  <c r="M761" i="15"/>
  <c r="L760" i="15"/>
  <c r="I770" i="15"/>
  <c r="J758" i="15"/>
  <c r="R755" i="15"/>
  <c r="P750" i="15"/>
  <c r="S755" i="15"/>
  <c r="O762" i="15"/>
  <c r="Q758" i="15"/>
  <c r="H766" i="15" l="1"/>
  <c r="L761" i="15"/>
  <c r="K767" i="15"/>
  <c r="I771" i="15"/>
  <c r="N753" i="15"/>
  <c r="J759" i="15"/>
  <c r="M762" i="15"/>
  <c r="Q759" i="15"/>
  <c r="P751" i="15"/>
  <c r="O763" i="15"/>
  <c r="S756" i="15"/>
  <c r="R756" i="15"/>
  <c r="H767" i="15" l="1"/>
  <c r="M763" i="15"/>
  <c r="I772" i="15"/>
  <c r="K768" i="15"/>
  <c r="N754" i="15"/>
  <c r="L762" i="15"/>
  <c r="J760" i="15"/>
  <c r="S757" i="15"/>
  <c r="O764" i="15"/>
  <c r="Q760" i="15"/>
  <c r="R757" i="15"/>
  <c r="P752" i="15"/>
  <c r="H768" i="15" l="1"/>
  <c r="M764" i="15"/>
  <c r="I773" i="15"/>
  <c r="J761" i="15"/>
  <c r="L763" i="15"/>
  <c r="K769" i="15"/>
  <c r="N755" i="15"/>
  <c r="P753" i="15"/>
  <c r="Q761" i="15"/>
  <c r="R758" i="15"/>
  <c r="O765" i="15"/>
  <c r="S758" i="15"/>
  <c r="H769" i="15" l="1"/>
  <c r="L764" i="15"/>
  <c r="K770" i="15"/>
  <c r="I774" i="15"/>
  <c r="M765" i="15"/>
  <c r="N756" i="15"/>
  <c r="J762" i="15"/>
  <c r="Q762" i="15"/>
  <c r="P754" i="15"/>
  <c r="S759" i="15"/>
  <c r="O766" i="15"/>
  <c r="R759" i="15"/>
  <c r="H770" i="15" l="1"/>
  <c r="J763" i="15"/>
  <c r="M766" i="15"/>
  <c r="N757" i="15"/>
  <c r="L765" i="15"/>
  <c r="I775" i="15"/>
  <c r="K771" i="15"/>
  <c r="R760" i="15"/>
  <c r="S760" i="15"/>
  <c r="P755" i="15"/>
  <c r="O767" i="15"/>
  <c r="Q763" i="15"/>
  <c r="H771" i="15" l="1"/>
  <c r="J764" i="15"/>
  <c r="I776" i="15"/>
  <c r="M767" i="15"/>
  <c r="K772" i="15"/>
  <c r="L766" i="15"/>
  <c r="N758" i="15"/>
  <c r="Q764" i="15"/>
  <c r="P756" i="15"/>
  <c r="S761" i="15"/>
  <c r="R761" i="15"/>
  <c r="O768" i="15"/>
  <c r="H772" i="15" l="1"/>
  <c r="N759" i="15"/>
  <c r="I777" i="15"/>
  <c r="J765" i="15"/>
  <c r="K773" i="15"/>
  <c r="L767" i="15"/>
  <c r="M768" i="15"/>
  <c r="R762" i="15"/>
  <c r="S762" i="15"/>
  <c r="P757" i="15"/>
  <c r="O769" i="15"/>
  <c r="Q765" i="15"/>
  <c r="H773" i="15" l="1"/>
  <c r="J766" i="15"/>
  <c r="N760" i="15"/>
  <c r="L768" i="15"/>
  <c r="M769" i="15"/>
  <c r="K774" i="15"/>
  <c r="I778" i="15"/>
  <c r="Q766" i="15"/>
  <c r="O770" i="15"/>
  <c r="S763" i="15"/>
  <c r="P758" i="15"/>
  <c r="R763" i="15"/>
  <c r="H774" i="15" l="1"/>
  <c r="L769" i="15"/>
  <c r="J767" i="15"/>
  <c r="I779" i="15"/>
  <c r="M770" i="15"/>
  <c r="N761" i="15"/>
  <c r="K775" i="15"/>
  <c r="P759" i="15"/>
  <c r="O771" i="15"/>
  <c r="Q767" i="15"/>
  <c r="R764" i="15"/>
  <c r="S764" i="15"/>
  <c r="H775" i="15" l="1"/>
  <c r="I780" i="15"/>
  <c r="L770" i="15"/>
  <c r="M771" i="15"/>
  <c r="K776" i="15"/>
  <c r="N762" i="15"/>
  <c r="J768" i="15"/>
  <c r="S765" i="15"/>
  <c r="R765" i="15"/>
  <c r="Q768" i="15"/>
  <c r="P760" i="15"/>
  <c r="O772" i="15"/>
  <c r="H776" i="15" l="1"/>
  <c r="N763" i="15"/>
  <c r="L771" i="15"/>
  <c r="I781" i="15"/>
  <c r="M772" i="15"/>
  <c r="J769" i="15"/>
  <c r="K777" i="15"/>
  <c r="Q769" i="15"/>
  <c r="O773" i="15"/>
  <c r="P761" i="15"/>
  <c r="R766" i="15"/>
  <c r="S766" i="15"/>
  <c r="H777" i="15" l="1"/>
  <c r="K778" i="15"/>
  <c r="M773" i="15"/>
  <c r="N764" i="15"/>
  <c r="J770" i="15"/>
  <c r="I782" i="15"/>
  <c r="L772" i="15"/>
  <c r="S767" i="15"/>
  <c r="P762" i="15"/>
  <c r="O774" i="15"/>
  <c r="Q770" i="15"/>
  <c r="R767" i="15"/>
  <c r="H778" i="15" l="1"/>
  <c r="I783" i="15"/>
  <c r="J771" i="15"/>
  <c r="K779" i="15"/>
  <c r="M774" i="15"/>
  <c r="L773" i="15"/>
  <c r="N765" i="15"/>
  <c r="P763" i="15"/>
  <c r="S768" i="15"/>
  <c r="R768" i="15"/>
  <c r="Q771" i="15"/>
  <c r="O775" i="15"/>
  <c r="H779" i="15" l="1"/>
  <c r="N766" i="15"/>
  <c r="K780" i="15"/>
  <c r="M775" i="15"/>
  <c r="I784" i="15"/>
  <c r="J772" i="15"/>
  <c r="L774" i="15"/>
  <c r="O776" i="15"/>
  <c r="R769" i="15"/>
  <c r="P764" i="15"/>
  <c r="Q772" i="15"/>
  <c r="S769" i="15"/>
  <c r="H780" i="15" l="1"/>
  <c r="L775" i="15"/>
  <c r="M776" i="15"/>
  <c r="N767" i="15"/>
  <c r="I785" i="15"/>
  <c r="J773" i="15"/>
  <c r="K781" i="15"/>
  <c r="Q773" i="15"/>
  <c r="P765" i="15"/>
  <c r="R770" i="15"/>
  <c r="S770" i="15"/>
  <c r="O777" i="15"/>
  <c r="H781" i="15" l="1"/>
  <c r="L776" i="15"/>
  <c r="I786" i="15"/>
  <c r="M777" i="15"/>
  <c r="K782" i="15"/>
  <c r="J774" i="15"/>
  <c r="N768" i="15"/>
  <c r="O778" i="15"/>
  <c r="S771" i="15"/>
  <c r="R771" i="15"/>
  <c r="P766" i="15"/>
  <c r="Q774" i="15"/>
  <c r="H782" i="15" l="1"/>
  <c r="N769" i="15"/>
  <c r="I787" i="15"/>
  <c r="K783" i="15"/>
  <c r="L777" i="15"/>
  <c r="M778" i="15"/>
  <c r="J775" i="15"/>
  <c r="Q775" i="15"/>
  <c r="R772" i="15"/>
  <c r="O779" i="15"/>
  <c r="P767" i="15"/>
  <c r="S772" i="15"/>
  <c r="H783" i="15" l="1"/>
  <c r="M779" i="15"/>
  <c r="I788" i="15"/>
  <c r="N770" i="15"/>
  <c r="J776" i="15"/>
  <c r="K784" i="15"/>
  <c r="L778" i="15"/>
  <c r="S773" i="15"/>
  <c r="P768" i="15"/>
  <c r="R773" i="15"/>
  <c r="Q776" i="15"/>
  <c r="O780" i="15"/>
  <c r="H784" i="15" l="1"/>
  <c r="I789" i="15"/>
  <c r="N771" i="15"/>
  <c r="K785" i="15"/>
  <c r="J777" i="15"/>
  <c r="M780" i="15"/>
  <c r="L779" i="15"/>
  <c r="Q777" i="15"/>
  <c r="R774" i="15"/>
  <c r="P769" i="15"/>
  <c r="O781" i="15"/>
  <c r="S774" i="15"/>
  <c r="H785" i="15" l="1"/>
  <c r="J778" i="15"/>
  <c r="I790" i="15"/>
  <c r="L780" i="15"/>
  <c r="K786" i="15"/>
  <c r="N772" i="15"/>
  <c r="M781" i="15"/>
  <c r="S775" i="15"/>
  <c r="P770" i="15"/>
  <c r="O782" i="15"/>
  <c r="R775" i="15"/>
  <c r="Q778" i="15"/>
  <c r="H786" i="15" l="1"/>
  <c r="K787" i="15"/>
  <c r="J779" i="15"/>
  <c r="N773" i="15"/>
  <c r="I791" i="15"/>
  <c r="M782" i="15"/>
  <c r="L781" i="15"/>
  <c r="Q779" i="15"/>
  <c r="O783" i="15"/>
  <c r="R776" i="15"/>
  <c r="P771" i="15"/>
  <c r="S776" i="15"/>
  <c r="H787" i="15" l="1"/>
  <c r="L782" i="15"/>
  <c r="I792" i="15"/>
  <c r="J780" i="15"/>
  <c r="M783" i="15"/>
  <c r="N774" i="15"/>
  <c r="K788" i="15"/>
  <c r="S777" i="15"/>
  <c r="P772" i="15"/>
  <c r="Q780" i="15"/>
  <c r="R777" i="15"/>
  <c r="O784" i="15"/>
  <c r="H788" i="15" l="1"/>
  <c r="I793" i="15"/>
  <c r="N775" i="15"/>
  <c r="J781" i="15"/>
  <c r="K789" i="15"/>
  <c r="M784" i="15"/>
  <c r="L783" i="15"/>
  <c r="O785" i="15"/>
  <c r="R778" i="15"/>
  <c r="Q781" i="15"/>
  <c r="P773" i="15"/>
  <c r="S778" i="15"/>
  <c r="H789" i="15" l="1"/>
  <c r="N776" i="15"/>
  <c r="K790" i="15"/>
  <c r="J782" i="15"/>
  <c r="I794" i="15"/>
  <c r="M785" i="15"/>
  <c r="L784" i="15"/>
  <c r="S779" i="15"/>
  <c r="R779" i="15"/>
  <c r="P774" i="15"/>
  <c r="Q782" i="15"/>
  <c r="O786" i="15"/>
  <c r="H790" i="15" l="1"/>
  <c r="I795" i="15"/>
  <c r="M786" i="15"/>
  <c r="J783" i="15"/>
  <c r="L785" i="15"/>
  <c r="K791" i="15"/>
  <c r="N777" i="15"/>
  <c r="P775" i="15"/>
  <c r="S780" i="15"/>
  <c r="O787" i="15"/>
  <c r="Q783" i="15"/>
  <c r="R780" i="15"/>
  <c r="H791" i="15" l="1"/>
  <c r="J784" i="15"/>
  <c r="I796" i="15"/>
  <c r="L786" i="15"/>
  <c r="N778" i="15"/>
  <c r="K792" i="15"/>
  <c r="M787" i="15"/>
  <c r="R781" i="15"/>
  <c r="O788" i="15"/>
  <c r="P776" i="15"/>
  <c r="Q784" i="15"/>
  <c r="S781" i="15"/>
  <c r="H792" i="15" l="1"/>
  <c r="M788" i="15"/>
  <c r="L787" i="15"/>
  <c r="J785" i="15"/>
  <c r="I797" i="15"/>
  <c r="K793" i="15"/>
  <c r="N779" i="15"/>
  <c r="S782" i="15"/>
  <c r="P777" i="15"/>
  <c r="O789" i="15"/>
  <c r="R782" i="15"/>
  <c r="Q785" i="15"/>
  <c r="H793" i="15" l="1"/>
  <c r="K794" i="15"/>
  <c r="J786" i="15"/>
  <c r="N780" i="15"/>
  <c r="M789" i="15"/>
  <c r="L788" i="15"/>
  <c r="I798" i="15"/>
  <c r="Q786" i="15"/>
  <c r="R783" i="15"/>
  <c r="P778" i="15"/>
  <c r="S783" i="15"/>
  <c r="O790" i="15"/>
  <c r="H794" i="15" l="1"/>
  <c r="L789" i="15"/>
  <c r="K795" i="15"/>
  <c r="N781" i="15"/>
  <c r="I799" i="15"/>
  <c r="M790" i="15"/>
  <c r="J787" i="15"/>
  <c r="S784" i="15"/>
  <c r="R784" i="15"/>
  <c r="O791" i="15"/>
  <c r="P779" i="15"/>
  <c r="Q787" i="15"/>
  <c r="H795" i="15" l="1"/>
  <c r="K796" i="15"/>
  <c r="L790" i="15"/>
  <c r="J788" i="15"/>
  <c r="I800" i="15"/>
  <c r="M791" i="15"/>
  <c r="N782" i="15"/>
  <c r="P780" i="15"/>
  <c r="S785" i="15"/>
  <c r="Q788" i="15"/>
  <c r="O792" i="15"/>
  <c r="R785" i="15"/>
  <c r="H796" i="15" l="1"/>
  <c r="N783" i="15"/>
  <c r="J789" i="15"/>
  <c r="K797" i="15"/>
  <c r="I801" i="15"/>
  <c r="L791" i="15"/>
  <c r="M792" i="15"/>
  <c r="Q789" i="15"/>
  <c r="S786" i="15"/>
  <c r="P781" i="15"/>
  <c r="R786" i="15"/>
  <c r="O793" i="15"/>
  <c r="H797" i="15" l="1"/>
  <c r="L792" i="15"/>
  <c r="J790" i="15"/>
  <c r="M793" i="15"/>
  <c r="I802" i="15"/>
  <c r="N784" i="15"/>
  <c r="K798" i="15"/>
  <c r="S787" i="15"/>
  <c r="Q790" i="15"/>
  <c r="O794" i="15"/>
  <c r="R787" i="15"/>
  <c r="P782" i="15"/>
  <c r="H798" i="15" l="1"/>
  <c r="K799" i="15"/>
  <c r="I803" i="15"/>
  <c r="L793" i="15"/>
  <c r="M794" i="15"/>
  <c r="N785" i="15"/>
  <c r="J791" i="15"/>
  <c r="R788" i="15"/>
  <c r="S788" i="15"/>
  <c r="P783" i="15"/>
  <c r="O795" i="15"/>
  <c r="Q791" i="15"/>
  <c r="H799" i="15" l="1"/>
  <c r="I804" i="15"/>
  <c r="K800" i="15"/>
  <c r="J792" i="15"/>
  <c r="N786" i="15"/>
  <c r="M795" i="15"/>
  <c r="L794" i="15"/>
  <c r="P784" i="15"/>
  <c r="Q792" i="15"/>
  <c r="O796" i="15"/>
  <c r="S789" i="15"/>
  <c r="R789" i="15"/>
  <c r="H800" i="15" l="1"/>
  <c r="L795" i="15"/>
  <c r="N787" i="15"/>
  <c r="J793" i="15"/>
  <c r="I805" i="15"/>
  <c r="M796" i="15"/>
  <c r="K801" i="15"/>
  <c r="R790" i="15"/>
  <c r="O797" i="15"/>
  <c r="P785" i="15"/>
  <c r="S790" i="15"/>
  <c r="Q793" i="15"/>
  <c r="H801" i="15" l="1"/>
  <c r="K802" i="15"/>
  <c r="J794" i="15"/>
  <c r="N788" i="15"/>
  <c r="L796" i="15"/>
  <c r="M797" i="15"/>
  <c r="I806" i="15"/>
  <c r="Q794" i="15"/>
  <c r="S791" i="15"/>
  <c r="R791" i="15"/>
  <c r="P786" i="15"/>
  <c r="O798" i="15"/>
  <c r="H802" i="15" l="1"/>
  <c r="N789" i="15"/>
  <c r="J795" i="15"/>
  <c r="L797" i="15"/>
  <c r="K803" i="15"/>
  <c r="I807" i="15"/>
  <c r="M798" i="15"/>
  <c r="O799" i="15"/>
  <c r="P787" i="15"/>
  <c r="R792" i="15"/>
  <c r="S792" i="15"/>
  <c r="Q795" i="15"/>
  <c r="H803" i="15" l="1"/>
  <c r="L798" i="15"/>
  <c r="M799" i="15"/>
  <c r="N790" i="15"/>
  <c r="I808" i="15"/>
  <c r="K804" i="15"/>
  <c r="J796" i="15"/>
  <c r="Q796" i="15"/>
  <c r="R793" i="15"/>
  <c r="O800" i="15"/>
  <c r="S793" i="15"/>
  <c r="P788" i="15"/>
  <c r="H804" i="15" l="1"/>
  <c r="M800" i="15"/>
  <c r="K805" i="15"/>
  <c r="L799" i="15"/>
  <c r="J797" i="15"/>
  <c r="I809" i="15"/>
  <c r="N791" i="15"/>
  <c r="R794" i="15"/>
  <c r="Q797" i="15"/>
  <c r="P789" i="15"/>
  <c r="S794" i="15"/>
  <c r="O801" i="15"/>
  <c r="H805" i="15" l="1"/>
  <c r="L800" i="15"/>
  <c r="M801" i="15"/>
  <c r="J798" i="15"/>
  <c r="I810" i="15"/>
  <c r="K806" i="15"/>
  <c r="N792" i="15"/>
  <c r="O802" i="15"/>
  <c r="Q798" i="15"/>
  <c r="S795" i="15"/>
  <c r="P790" i="15"/>
  <c r="R795" i="15"/>
  <c r="H806" i="15" l="1"/>
  <c r="K807" i="15"/>
  <c r="L801" i="15"/>
  <c r="I811" i="15"/>
  <c r="J799" i="15"/>
  <c r="N793" i="15"/>
  <c r="M802" i="15"/>
  <c r="R796" i="15"/>
  <c r="S796" i="15"/>
  <c r="O803" i="15"/>
  <c r="P791" i="15"/>
  <c r="Q799" i="15"/>
  <c r="H807" i="15" l="1"/>
  <c r="I812" i="15"/>
  <c r="M803" i="15"/>
  <c r="L802" i="15"/>
  <c r="N794" i="15"/>
  <c r="J800" i="15"/>
  <c r="K808" i="15"/>
  <c r="Q800" i="15"/>
  <c r="R797" i="15"/>
  <c r="P792" i="15"/>
  <c r="O804" i="15"/>
  <c r="S797" i="15"/>
  <c r="H808" i="15" l="1"/>
  <c r="M804" i="15"/>
  <c r="I813" i="15"/>
  <c r="K809" i="15"/>
  <c r="J801" i="15"/>
  <c r="N795" i="15"/>
  <c r="L803" i="15"/>
  <c r="S798" i="15"/>
  <c r="P793" i="15"/>
  <c r="Q801" i="15"/>
  <c r="O805" i="15"/>
  <c r="R798" i="15"/>
  <c r="H809" i="15" l="1"/>
  <c r="J802" i="15"/>
  <c r="K810" i="15"/>
  <c r="I814" i="15"/>
  <c r="L804" i="15"/>
  <c r="N796" i="15"/>
  <c r="M805" i="15"/>
  <c r="O806" i="15"/>
  <c r="P794" i="15"/>
  <c r="S799" i="15"/>
  <c r="R799" i="15"/>
  <c r="Q802" i="15"/>
  <c r="H810" i="15" l="1"/>
  <c r="I815" i="15"/>
  <c r="K811" i="15"/>
  <c r="M806" i="15"/>
  <c r="J803" i="15"/>
  <c r="N797" i="15"/>
  <c r="L805" i="15"/>
  <c r="Q803" i="15"/>
  <c r="S800" i="15"/>
  <c r="R800" i="15"/>
  <c r="P795" i="15"/>
  <c r="O807" i="15"/>
  <c r="H811" i="15" l="1"/>
  <c r="J804" i="15"/>
  <c r="M807" i="15"/>
  <c r="K812" i="15"/>
  <c r="L806" i="15"/>
  <c r="N798" i="15"/>
  <c r="I816" i="15"/>
  <c r="O808" i="15"/>
  <c r="P796" i="15"/>
  <c r="S801" i="15"/>
  <c r="R801" i="15"/>
  <c r="Q804" i="15"/>
  <c r="H812" i="15" l="1"/>
  <c r="N799" i="15"/>
  <c r="M808" i="15"/>
  <c r="I817" i="15"/>
  <c r="L807" i="15"/>
  <c r="K813" i="15"/>
  <c r="J805" i="15"/>
  <c r="R802" i="15"/>
  <c r="P797" i="15"/>
  <c r="Q805" i="15"/>
  <c r="S802" i="15"/>
  <c r="O809" i="15"/>
  <c r="H813" i="15" l="1"/>
  <c r="L808" i="15"/>
  <c r="I818" i="15"/>
  <c r="M809" i="15"/>
  <c r="J806" i="15"/>
  <c r="N800" i="15"/>
  <c r="K814" i="15"/>
  <c r="Q806" i="15"/>
  <c r="R803" i="15"/>
  <c r="O810" i="15"/>
  <c r="S803" i="15"/>
  <c r="P798" i="15"/>
  <c r="H814" i="15" l="1"/>
  <c r="J807" i="15"/>
  <c r="I819" i="15"/>
  <c r="K815" i="15"/>
  <c r="N801" i="15"/>
  <c r="M810" i="15"/>
  <c r="L809" i="15"/>
  <c r="S804" i="15"/>
  <c r="O811" i="15"/>
  <c r="P799" i="15"/>
  <c r="R804" i="15"/>
  <c r="Q807" i="15"/>
  <c r="H815" i="15" l="1"/>
  <c r="N802" i="15"/>
  <c r="L810" i="15"/>
  <c r="M811" i="15"/>
  <c r="K816" i="15"/>
  <c r="J808" i="15"/>
  <c r="I820" i="15"/>
  <c r="P800" i="15"/>
  <c r="S805" i="15"/>
  <c r="Q808" i="15"/>
  <c r="R805" i="15"/>
  <c r="O812" i="15"/>
  <c r="H816" i="15" l="1"/>
  <c r="I821" i="15"/>
  <c r="K817" i="15"/>
  <c r="L811" i="15"/>
  <c r="M812" i="15"/>
  <c r="N803" i="15"/>
  <c r="J809" i="15"/>
  <c r="R806" i="15"/>
  <c r="P801" i="15"/>
  <c r="O813" i="15"/>
  <c r="Q809" i="15"/>
  <c r="S806" i="15"/>
  <c r="H817" i="15" l="1"/>
  <c r="J810" i="15"/>
  <c r="I822" i="15"/>
  <c r="N804" i="15"/>
  <c r="M813" i="15"/>
  <c r="L812" i="15"/>
  <c r="K818" i="15"/>
  <c r="P802" i="15"/>
  <c r="S807" i="15"/>
  <c r="Q810" i="15"/>
  <c r="O814" i="15"/>
  <c r="R807" i="15"/>
  <c r="H818" i="15" l="1"/>
  <c r="L813" i="15"/>
  <c r="M814" i="15"/>
  <c r="J811" i="15"/>
  <c r="K819" i="15"/>
  <c r="I823" i="15"/>
  <c r="N805" i="15"/>
  <c r="S808" i="15"/>
  <c r="P803" i="15"/>
  <c r="R808" i="15"/>
  <c r="O815" i="15"/>
  <c r="Q811" i="15"/>
  <c r="H819" i="15" l="1"/>
  <c r="K820" i="15"/>
  <c r="M815" i="15"/>
  <c r="I824" i="15"/>
  <c r="J812" i="15"/>
  <c r="N806" i="15"/>
  <c r="L814" i="15"/>
  <c r="Q812" i="15"/>
  <c r="O816" i="15"/>
  <c r="R809" i="15"/>
  <c r="P804" i="15"/>
  <c r="S809" i="15"/>
  <c r="H820" i="15" l="1"/>
  <c r="I825" i="15"/>
  <c r="M816" i="15"/>
  <c r="L815" i="15"/>
  <c r="K821" i="15"/>
  <c r="N807" i="15"/>
  <c r="J813" i="15"/>
  <c r="S810" i="15"/>
  <c r="P805" i="15"/>
  <c r="Q813" i="15"/>
  <c r="R810" i="15"/>
  <c r="O817" i="15"/>
  <c r="H821" i="15" l="1"/>
  <c r="N808" i="15"/>
  <c r="K822" i="15"/>
  <c r="J814" i="15"/>
  <c r="I826" i="15"/>
  <c r="L816" i="15"/>
  <c r="M817" i="15"/>
  <c r="O818" i="15"/>
  <c r="Q814" i="15"/>
  <c r="S811" i="15"/>
  <c r="R811" i="15"/>
  <c r="P806" i="15"/>
  <c r="H822" i="15" l="1"/>
  <c r="M818" i="15"/>
  <c r="I827" i="15"/>
  <c r="J815" i="15"/>
  <c r="K823" i="15"/>
  <c r="L817" i="15"/>
  <c r="N809" i="15"/>
  <c r="S812" i="15"/>
  <c r="P807" i="15"/>
  <c r="R812" i="15"/>
  <c r="Q815" i="15"/>
  <c r="O819" i="15"/>
  <c r="H823" i="15" l="1"/>
  <c r="J816" i="15"/>
  <c r="I828" i="15"/>
  <c r="N810" i="15"/>
  <c r="L818" i="15"/>
  <c r="K824" i="15"/>
  <c r="M819" i="15"/>
  <c r="O820" i="15"/>
  <c r="P808" i="15"/>
  <c r="S813" i="15"/>
  <c r="Q816" i="15"/>
  <c r="R813" i="15"/>
  <c r="H824" i="15" l="1"/>
  <c r="K825" i="15"/>
  <c r="L819" i="15"/>
  <c r="N811" i="15"/>
  <c r="I829" i="15"/>
  <c r="J817" i="15"/>
  <c r="M820" i="15"/>
  <c r="Q817" i="15"/>
  <c r="P809" i="15"/>
  <c r="O821" i="15"/>
  <c r="R814" i="15"/>
  <c r="S814" i="15"/>
  <c r="H825" i="15" l="1"/>
  <c r="J818" i="15"/>
  <c r="L820" i="15"/>
  <c r="K826" i="15"/>
  <c r="I830" i="15"/>
  <c r="M821" i="15"/>
  <c r="N812" i="15"/>
  <c r="P810" i="15"/>
  <c r="Q818" i="15"/>
  <c r="S815" i="15"/>
  <c r="R815" i="15"/>
  <c r="O822" i="15"/>
  <c r="H826" i="15" l="1"/>
  <c r="M822" i="15"/>
  <c r="N813" i="15"/>
  <c r="L821" i="15"/>
  <c r="I831" i="15"/>
  <c r="K827" i="15"/>
  <c r="J819" i="15"/>
  <c r="R816" i="15"/>
  <c r="S816" i="15"/>
  <c r="Q819" i="15"/>
  <c r="P811" i="15"/>
  <c r="O823" i="15"/>
  <c r="H827" i="15" l="1"/>
  <c r="J820" i="15"/>
  <c r="K828" i="15"/>
  <c r="I832" i="15"/>
  <c r="N814" i="15"/>
  <c r="L822" i="15"/>
  <c r="M823" i="15"/>
  <c r="O824" i="15"/>
  <c r="Q820" i="15"/>
  <c r="R817" i="15"/>
  <c r="P812" i="15"/>
  <c r="S817" i="15"/>
  <c r="H828" i="15" l="1"/>
  <c r="L823" i="15"/>
  <c r="J821" i="15"/>
  <c r="N815" i="15"/>
  <c r="I833" i="15"/>
  <c r="M824" i="15"/>
  <c r="K829" i="15"/>
  <c r="P813" i="15"/>
  <c r="Q821" i="15"/>
  <c r="S818" i="15"/>
  <c r="R818" i="15"/>
  <c r="O825" i="15"/>
  <c r="H829" i="15" l="1"/>
  <c r="M825" i="15"/>
  <c r="I834" i="15"/>
  <c r="N816" i="15"/>
  <c r="J822" i="15"/>
  <c r="L824" i="15"/>
  <c r="K830" i="15"/>
  <c r="P814" i="15"/>
  <c r="O826" i="15"/>
  <c r="R819" i="15"/>
  <c r="S819" i="15"/>
  <c r="Q822" i="15"/>
  <c r="H830" i="15" l="1"/>
  <c r="L825" i="15"/>
  <c r="N817" i="15"/>
  <c r="J823" i="15"/>
  <c r="I835" i="15"/>
  <c r="K831" i="15"/>
  <c r="M826" i="15"/>
  <c r="S820" i="15"/>
  <c r="O827" i="15"/>
  <c r="Q823" i="15"/>
  <c r="R820" i="15"/>
  <c r="P815" i="15"/>
  <c r="H831" i="15" l="1"/>
  <c r="K832" i="15"/>
  <c r="N818" i="15"/>
  <c r="L826" i="15"/>
  <c r="I836" i="15"/>
  <c r="J824" i="15"/>
  <c r="M827" i="15"/>
  <c r="Q824" i="15"/>
  <c r="S821" i="15"/>
  <c r="P816" i="15"/>
  <c r="R821" i="15"/>
  <c r="O828" i="15"/>
  <c r="H832" i="15" l="1"/>
  <c r="M828" i="15"/>
  <c r="I837" i="15"/>
  <c r="L827" i="15"/>
  <c r="N819" i="15"/>
  <c r="K833" i="15"/>
  <c r="J825" i="15"/>
  <c r="P817" i="15"/>
  <c r="O829" i="15"/>
  <c r="R822" i="15"/>
  <c r="S822" i="15"/>
  <c r="Q825" i="15"/>
  <c r="H833" i="15" l="1"/>
  <c r="J826" i="15"/>
  <c r="K834" i="15"/>
  <c r="N820" i="15"/>
  <c r="I838" i="15"/>
  <c r="L828" i="15"/>
  <c r="M829" i="15"/>
  <c r="Q826" i="15"/>
  <c r="R823" i="15"/>
  <c r="P818" i="15"/>
  <c r="S823" i="15"/>
  <c r="O830" i="15"/>
  <c r="H834" i="15" l="1"/>
  <c r="N821" i="15"/>
  <c r="K835" i="15"/>
  <c r="M830" i="15"/>
  <c r="J827" i="15"/>
  <c r="L829" i="15"/>
  <c r="I839" i="15"/>
  <c r="O831" i="15"/>
  <c r="S824" i="15"/>
  <c r="Q827" i="15"/>
  <c r="P819" i="15"/>
  <c r="R824" i="15"/>
  <c r="H835" i="15" l="1"/>
  <c r="N822" i="15"/>
  <c r="L830" i="15"/>
  <c r="I840" i="15"/>
  <c r="J828" i="15"/>
  <c r="M831" i="15"/>
  <c r="K836" i="15"/>
  <c r="R825" i="15"/>
  <c r="P820" i="15"/>
  <c r="S825" i="15"/>
  <c r="O832" i="15"/>
  <c r="Q828" i="15"/>
  <c r="H836" i="15" l="1"/>
  <c r="J829" i="15"/>
  <c r="I841" i="15"/>
  <c r="L831" i="15"/>
  <c r="N823" i="15"/>
  <c r="K837" i="15"/>
  <c r="M832" i="15"/>
  <c r="Q829" i="15"/>
  <c r="O833" i="15"/>
  <c r="P821" i="15"/>
  <c r="S826" i="15"/>
  <c r="R826" i="15"/>
  <c r="H837" i="15" l="1"/>
  <c r="N824" i="15"/>
  <c r="M833" i="15"/>
  <c r="L832" i="15"/>
  <c r="K838" i="15"/>
  <c r="I842" i="15"/>
  <c r="J830" i="15"/>
  <c r="S827" i="15"/>
  <c r="O834" i="15"/>
  <c r="Q830" i="15"/>
  <c r="R827" i="15"/>
  <c r="P822" i="15"/>
  <c r="H838" i="15" l="1"/>
  <c r="K839" i="15"/>
  <c r="J831" i="15"/>
  <c r="L833" i="15"/>
  <c r="I843" i="15"/>
  <c r="M834" i="15"/>
  <c r="N825" i="15"/>
  <c r="R828" i="15"/>
  <c r="S828" i="15"/>
  <c r="P823" i="15"/>
  <c r="Q831" i="15"/>
  <c r="O835" i="15"/>
  <c r="H839" i="15" l="1"/>
  <c r="I844" i="15"/>
  <c r="K840" i="15"/>
  <c r="L834" i="15"/>
  <c r="J832" i="15"/>
  <c r="N826" i="15"/>
  <c r="M835" i="15"/>
  <c r="P824" i="15"/>
  <c r="O836" i="15"/>
  <c r="Q832" i="15"/>
  <c r="S829" i="15"/>
  <c r="R829" i="15"/>
  <c r="H840" i="15" l="1"/>
  <c r="J833" i="15"/>
  <c r="K841" i="15"/>
  <c r="I845" i="15"/>
  <c r="M836" i="15"/>
  <c r="N827" i="15"/>
  <c r="L835" i="15"/>
  <c r="R830" i="15"/>
  <c r="Q833" i="15"/>
  <c r="S830" i="15"/>
  <c r="O837" i="15"/>
  <c r="P825" i="15"/>
  <c r="H841" i="15" l="1"/>
  <c r="J834" i="15"/>
  <c r="M837" i="15"/>
  <c r="I846" i="15"/>
  <c r="K842" i="15"/>
  <c r="L836" i="15"/>
  <c r="N828" i="15"/>
  <c r="O838" i="15"/>
  <c r="P826" i="15"/>
  <c r="S831" i="15"/>
  <c r="Q834" i="15"/>
  <c r="R831" i="15"/>
  <c r="H842" i="15" l="1"/>
  <c r="M838" i="15"/>
  <c r="J835" i="15"/>
  <c r="N829" i="15"/>
  <c r="L837" i="15"/>
  <c r="K843" i="15"/>
  <c r="I847" i="15"/>
  <c r="R832" i="15"/>
  <c r="S832" i="15"/>
  <c r="O839" i="15"/>
  <c r="Q835" i="15"/>
  <c r="P827" i="15"/>
  <c r="H843" i="15" l="1"/>
  <c r="K844" i="15"/>
  <c r="J836" i="15"/>
  <c r="L838" i="15"/>
  <c r="M839" i="15"/>
  <c r="I848" i="15"/>
  <c r="N830" i="15"/>
  <c r="Q836" i="15"/>
  <c r="O840" i="15"/>
  <c r="R833" i="15"/>
  <c r="P828" i="15"/>
  <c r="S833" i="15"/>
  <c r="H844" i="15" l="1"/>
  <c r="K845" i="15"/>
  <c r="L839" i="15"/>
  <c r="N831" i="15"/>
  <c r="I849" i="15"/>
  <c r="M840" i="15"/>
  <c r="J837" i="15"/>
  <c r="S834" i="15"/>
  <c r="P829" i="15"/>
  <c r="R834" i="15"/>
  <c r="O841" i="15"/>
  <c r="Q837" i="15"/>
  <c r="H845" i="15" l="1"/>
  <c r="I850" i="15"/>
  <c r="N832" i="15"/>
  <c r="K846" i="15"/>
  <c r="J838" i="15"/>
  <c r="L840" i="15"/>
  <c r="M841" i="15"/>
  <c r="Q838" i="15"/>
  <c r="R835" i="15"/>
  <c r="S835" i="15"/>
  <c r="O842" i="15"/>
  <c r="P830" i="15"/>
  <c r="H846" i="15" l="1"/>
  <c r="L841" i="15"/>
  <c r="J839" i="15"/>
  <c r="N833" i="15"/>
  <c r="I851" i="15"/>
  <c r="M842" i="15"/>
  <c r="K847" i="15"/>
  <c r="P831" i="15"/>
  <c r="O843" i="15"/>
  <c r="S836" i="15"/>
  <c r="R836" i="15"/>
  <c r="Q839" i="15"/>
  <c r="H847" i="15" l="1"/>
  <c r="K848" i="15"/>
  <c r="I852" i="15"/>
  <c r="N834" i="15"/>
  <c r="J840" i="15"/>
  <c r="L842" i="15"/>
  <c r="M843" i="15"/>
  <c r="Q840" i="15"/>
  <c r="P832" i="15"/>
  <c r="R837" i="15"/>
  <c r="S837" i="15"/>
  <c r="O844" i="15"/>
  <c r="H848" i="15" l="1"/>
  <c r="I853" i="15"/>
  <c r="J841" i="15"/>
  <c r="K849" i="15"/>
  <c r="M844" i="15"/>
  <c r="L843" i="15"/>
  <c r="N835" i="15"/>
  <c r="O845" i="15"/>
  <c r="R838" i="15"/>
  <c r="Q841" i="15"/>
  <c r="S838" i="15"/>
  <c r="P833" i="15"/>
  <c r="H849" i="15" l="1"/>
  <c r="M845" i="15"/>
  <c r="K850" i="15"/>
  <c r="I854" i="15"/>
  <c r="N836" i="15"/>
  <c r="L844" i="15"/>
  <c r="J842" i="15"/>
  <c r="Q842" i="15"/>
  <c r="P834" i="15"/>
  <c r="S839" i="15"/>
  <c r="R839" i="15"/>
  <c r="O846" i="15"/>
  <c r="H850" i="15" l="1"/>
  <c r="L845" i="15"/>
  <c r="J843" i="15"/>
  <c r="N837" i="15"/>
  <c r="I855" i="15"/>
  <c r="K851" i="15"/>
  <c r="M846" i="15"/>
  <c r="R840" i="15"/>
  <c r="P835" i="15"/>
  <c r="O847" i="15"/>
  <c r="S840" i="15"/>
  <c r="Q843" i="15"/>
  <c r="H851" i="15" l="1"/>
  <c r="K852" i="15"/>
  <c r="I856" i="15"/>
  <c r="N838" i="15"/>
  <c r="J844" i="15"/>
  <c r="M847" i="15"/>
  <c r="L846" i="15"/>
  <c r="S841" i="15"/>
  <c r="P836" i="15"/>
  <c r="R841" i="15"/>
  <c r="Q844" i="15"/>
  <c r="O848" i="15"/>
  <c r="H852" i="15" l="1"/>
  <c r="N839" i="15"/>
  <c r="L847" i="15"/>
  <c r="I857" i="15"/>
  <c r="K853" i="15"/>
  <c r="M848" i="15"/>
  <c r="J845" i="15"/>
  <c r="O849" i="15"/>
  <c r="Q845" i="15"/>
  <c r="P837" i="15"/>
  <c r="S842" i="15"/>
  <c r="R842" i="15"/>
  <c r="H853" i="15" l="1"/>
  <c r="I858" i="15"/>
  <c r="N840" i="15"/>
  <c r="J846" i="15"/>
  <c r="M849" i="15"/>
  <c r="K854" i="15"/>
  <c r="L848" i="15"/>
  <c r="R843" i="15"/>
  <c r="S843" i="15"/>
  <c r="P838" i="15"/>
  <c r="Q846" i="15"/>
  <c r="O850" i="15"/>
  <c r="H854" i="15" l="1"/>
  <c r="N841" i="15"/>
  <c r="I859" i="15"/>
  <c r="L849" i="15"/>
  <c r="K855" i="15"/>
  <c r="M850" i="15"/>
  <c r="J847" i="15"/>
  <c r="O851" i="15"/>
  <c r="P839" i="15"/>
  <c r="R844" i="15"/>
  <c r="Q847" i="15"/>
  <c r="S844" i="15"/>
  <c r="H855" i="15" l="1"/>
  <c r="J848" i="15"/>
  <c r="K856" i="15"/>
  <c r="I860" i="15"/>
  <c r="L850" i="15"/>
  <c r="N842" i="15"/>
  <c r="M851" i="15"/>
  <c r="Q848" i="15"/>
  <c r="P840" i="15"/>
  <c r="S845" i="15"/>
  <c r="R845" i="15"/>
  <c r="O852" i="15"/>
  <c r="H856" i="15" l="1"/>
  <c r="J849" i="15"/>
  <c r="L851" i="15"/>
  <c r="I861" i="15"/>
  <c r="K857" i="15"/>
  <c r="M852" i="15"/>
  <c r="N843" i="15"/>
  <c r="O853" i="15"/>
  <c r="Q849" i="15"/>
  <c r="R846" i="15"/>
  <c r="S846" i="15"/>
  <c r="P841" i="15"/>
  <c r="H857" i="15" l="1"/>
  <c r="N844" i="15"/>
  <c r="M853" i="15"/>
  <c r="I862" i="15"/>
  <c r="K858" i="15"/>
  <c r="L852" i="15"/>
  <c r="J850" i="15"/>
  <c r="S847" i="15"/>
  <c r="Q850" i="15"/>
  <c r="O854" i="15"/>
  <c r="P842" i="15"/>
  <c r="R847" i="15"/>
  <c r="H858" i="15" l="1"/>
  <c r="J851" i="15"/>
  <c r="I863" i="15"/>
  <c r="M854" i="15"/>
  <c r="L853" i="15"/>
  <c r="N845" i="15"/>
  <c r="K859" i="15"/>
  <c r="R848" i="15"/>
  <c r="S848" i="15"/>
  <c r="P843" i="15"/>
  <c r="O855" i="15"/>
  <c r="Q851" i="15"/>
  <c r="H859" i="15" l="1"/>
  <c r="K860" i="15"/>
  <c r="M855" i="15"/>
  <c r="I864" i="15"/>
  <c r="J852" i="15"/>
  <c r="N846" i="15"/>
  <c r="L854" i="15"/>
  <c r="P844" i="15"/>
  <c r="R849" i="15"/>
  <c r="Q852" i="15"/>
  <c r="O856" i="15"/>
  <c r="S849" i="15"/>
  <c r="H860" i="15" l="1"/>
  <c r="I865" i="15"/>
  <c r="L855" i="15"/>
  <c r="N847" i="15"/>
  <c r="J853" i="15"/>
  <c r="M856" i="15"/>
  <c r="K861" i="15"/>
  <c r="R850" i="15"/>
  <c r="P845" i="15"/>
  <c r="S850" i="15"/>
  <c r="O857" i="15"/>
  <c r="Q853" i="15"/>
  <c r="H861" i="15" l="1"/>
  <c r="J854" i="15"/>
  <c r="L856" i="15"/>
  <c r="K862" i="15"/>
  <c r="I866" i="15"/>
  <c r="M857" i="15"/>
  <c r="N848" i="15"/>
  <c r="O858" i="15"/>
  <c r="P846" i="15"/>
  <c r="R851" i="15"/>
  <c r="Q854" i="15"/>
  <c r="S851" i="15"/>
  <c r="H862" i="15" l="1"/>
  <c r="I867" i="15"/>
  <c r="N849" i="15"/>
  <c r="M858" i="15"/>
  <c r="K863" i="15"/>
  <c r="L857" i="15"/>
  <c r="J855" i="15"/>
  <c r="O859" i="15"/>
  <c r="S852" i="15"/>
  <c r="Q855" i="15"/>
  <c r="R852" i="15"/>
  <c r="P847" i="15"/>
  <c r="H863" i="15" l="1"/>
  <c r="M859" i="15"/>
  <c r="N850" i="15"/>
  <c r="I868" i="15"/>
  <c r="K864" i="15"/>
  <c r="L858" i="15"/>
  <c r="J856" i="15"/>
  <c r="P848" i="15"/>
  <c r="Q856" i="15"/>
  <c r="O860" i="15"/>
  <c r="R853" i="15"/>
  <c r="S853" i="15"/>
  <c r="H864" i="15" l="1"/>
  <c r="L859" i="15"/>
  <c r="K865" i="15"/>
  <c r="N851" i="15"/>
  <c r="M860" i="15"/>
  <c r="J857" i="15"/>
  <c r="I869" i="15"/>
  <c r="S854" i="15"/>
  <c r="O861" i="15"/>
  <c r="Q857" i="15"/>
  <c r="P849" i="15"/>
  <c r="R854" i="15"/>
  <c r="H865" i="15" l="1"/>
  <c r="J858" i="15"/>
  <c r="I870" i="15"/>
  <c r="L860" i="15"/>
  <c r="M861" i="15"/>
  <c r="N852" i="15"/>
  <c r="K866" i="15"/>
  <c r="O862" i="15"/>
  <c r="R855" i="15"/>
  <c r="P850" i="15"/>
  <c r="Q858" i="15"/>
  <c r="S855" i="15"/>
  <c r="H866" i="15" l="1"/>
  <c r="L861" i="15"/>
  <c r="I871" i="15"/>
  <c r="J859" i="15"/>
  <c r="N853" i="15"/>
  <c r="K867" i="15"/>
  <c r="M862" i="15"/>
  <c r="S856" i="15"/>
  <c r="P851" i="15"/>
  <c r="O863" i="15"/>
  <c r="Q859" i="15"/>
  <c r="R856" i="15"/>
  <c r="H867" i="15" l="1"/>
  <c r="N854" i="15"/>
  <c r="I872" i="15"/>
  <c r="J860" i="15"/>
  <c r="M863" i="15"/>
  <c r="K868" i="15"/>
  <c r="L862" i="15"/>
  <c r="O864" i="15"/>
  <c r="R857" i="15"/>
  <c r="Q860" i="15"/>
  <c r="P852" i="15"/>
  <c r="S857" i="15"/>
  <c r="H868" i="15" l="1"/>
  <c r="I873" i="15"/>
  <c r="L863" i="15"/>
  <c r="K869" i="15"/>
  <c r="M864" i="15"/>
  <c r="J861" i="15"/>
  <c r="N855" i="15"/>
  <c r="P853" i="15"/>
  <c r="O865" i="15"/>
  <c r="S858" i="15"/>
  <c r="Q861" i="15"/>
  <c r="R858" i="15"/>
  <c r="H869" i="15" l="1"/>
  <c r="M865" i="15"/>
  <c r="J862" i="15"/>
  <c r="N856" i="15"/>
  <c r="K870" i="15"/>
  <c r="L864" i="15"/>
  <c r="I874" i="15"/>
  <c r="R859" i="15"/>
  <c r="S859" i="15"/>
  <c r="P854" i="15"/>
  <c r="Q862" i="15"/>
  <c r="O866" i="15"/>
  <c r="H870" i="15" l="1"/>
  <c r="K871" i="15"/>
  <c r="N857" i="15"/>
  <c r="M866" i="15"/>
  <c r="I875" i="15"/>
  <c r="J863" i="15"/>
  <c r="L865" i="15"/>
  <c r="O867" i="15"/>
  <c r="Q863" i="15"/>
  <c r="R860" i="15"/>
  <c r="P855" i="15"/>
  <c r="S860" i="15"/>
  <c r="H871" i="15" l="1"/>
  <c r="I876" i="15"/>
  <c r="M867" i="15"/>
  <c r="K872" i="15"/>
  <c r="J864" i="15"/>
  <c r="N858" i="15"/>
  <c r="L866" i="15"/>
  <c r="S861" i="15"/>
  <c r="P856" i="15"/>
  <c r="O868" i="15"/>
  <c r="R861" i="15"/>
  <c r="Q864" i="15"/>
  <c r="H872" i="15" l="1"/>
  <c r="L867" i="15"/>
  <c r="M868" i="15"/>
  <c r="N859" i="15"/>
  <c r="J865" i="15"/>
  <c r="K873" i="15"/>
  <c r="I877" i="15"/>
  <c r="R862" i="15"/>
  <c r="P857" i="15"/>
  <c r="S862" i="15"/>
  <c r="Q865" i="15"/>
  <c r="O869" i="15"/>
  <c r="H873" i="15" l="1"/>
  <c r="J866" i="15"/>
  <c r="M869" i="15"/>
  <c r="L868" i="15"/>
  <c r="I878" i="15"/>
  <c r="K874" i="15"/>
  <c r="N860" i="15"/>
  <c r="S863" i="15"/>
  <c r="R863" i="15"/>
  <c r="O870" i="15"/>
  <c r="Q866" i="15"/>
  <c r="P858" i="15"/>
  <c r="H874" i="15" l="1"/>
  <c r="I879" i="15"/>
  <c r="L869" i="15"/>
  <c r="N861" i="15"/>
  <c r="K875" i="15"/>
  <c r="M870" i="15"/>
  <c r="J867" i="15"/>
  <c r="Q867" i="15"/>
  <c r="O871" i="15"/>
  <c r="S864" i="15"/>
  <c r="P859" i="15"/>
  <c r="R864" i="15"/>
  <c r="H875" i="15" l="1"/>
  <c r="K876" i="15"/>
  <c r="M871" i="15"/>
  <c r="N862" i="15"/>
  <c r="J868" i="15"/>
  <c r="L870" i="15"/>
  <c r="I880" i="15"/>
  <c r="R865" i="15"/>
  <c r="S865" i="15"/>
  <c r="Q868" i="15"/>
  <c r="P860" i="15"/>
  <c r="O872" i="15"/>
  <c r="H876" i="15" l="1"/>
  <c r="L871" i="15"/>
  <c r="M872" i="15"/>
  <c r="K877" i="15"/>
  <c r="N863" i="15"/>
  <c r="I881" i="15"/>
  <c r="J869" i="15"/>
  <c r="P861" i="15"/>
  <c r="Q869" i="15"/>
  <c r="R866" i="15"/>
  <c r="O873" i="15"/>
  <c r="S866" i="15"/>
  <c r="H877" i="15" l="1"/>
  <c r="I882" i="15"/>
  <c r="N864" i="15"/>
  <c r="J870" i="15"/>
  <c r="K878" i="15"/>
  <c r="L872" i="15"/>
  <c r="M873" i="15"/>
  <c r="S867" i="15"/>
  <c r="O874" i="15"/>
  <c r="R867" i="15"/>
  <c r="Q870" i="15"/>
  <c r="P862" i="15"/>
  <c r="H878" i="15" l="1"/>
  <c r="M874" i="15"/>
  <c r="N865" i="15"/>
  <c r="L873" i="15"/>
  <c r="K879" i="15"/>
  <c r="J871" i="15"/>
  <c r="I883" i="15"/>
  <c r="P863" i="15"/>
  <c r="R868" i="15"/>
  <c r="S868" i="15"/>
  <c r="Q871" i="15"/>
  <c r="O875" i="15"/>
  <c r="H879" i="15" l="1"/>
  <c r="I884" i="15"/>
  <c r="N866" i="15"/>
  <c r="J872" i="15"/>
  <c r="K880" i="15"/>
  <c r="M875" i="15"/>
  <c r="L874" i="15"/>
  <c r="S869" i="15"/>
  <c r="P864" i="15"/>
  <c r="O876" i="15"/>
  <c r="Q872" i="15"/>
  <c r="R869" i="15"/>
  <c r="H880" i="15" l="1"/>
  <c r="J873" i="15"/>
  <c r="I885" i="15"/>
  <c r="L875" i="15"/>
  <c r="M876" i="15"/>
  <c r="K881" i="15"/>
  <c r="N867" i="15"/>
  <c r="R870" i="15"/>
  <c r="Q873" i="15"/>
  <c r="P865" i="15"/>
  <c r="O877" i="15"/>
  <c r="S870" i="15"/>
  <c r="H881" i="15" l="1"/>
  <c r="K882" i="15"/>
  <c r="M877" i="15"/>
  <c r="L876" i="15"/>
  <c r="I886" i="15"/>
  <c r="N868" i="15"/>
  <c r="J874" i="15"/>
  <c r="O878" i="15"/>
  <c r="P866" i="15"/>
  <c r="R871" i="15"/>
  <c r="S871" i="15"/>
  <c r="Q874" i="15"/>
  <c r="H882" i="15" l="1"/>
  <c r="I887" i="15"/>
  <c r="J875" i="15"/>
  <c r="L877" i="15"/>
  <c r="N869" i="15"/>
  <c r="M878" i="15"/>
  <c r="K883" i="15"/>
  <c r="R872" i="15"/>
  <c r="Q875" i="15"/>
  <c r="S872" i="15"/>
  <c r="P867" i="15"/>
  <c r="O879" i="15"/>
  <c r="H883" i="15" l="1"/>
  <c r="M879" i="15"/>
  <c r="N870" i="15"/>
  <c r="L878" i="15"/>
  <c r="J876" i="15"/>
  <c r="I888" i="15"/>
  <c r="K884" i="15"/>
  <c r="P868" i="15"/>
  <c r="Q876" i="15"/>
  <c r="R873" i="15"/>
  <c r="O880" i="15"/>
  <c r="S873" i="15"/>
  <c r="H884" i="15" l="1"/>
  <c r="I889" i="15"/>
  <c r="K885" i="15"/>
  <c r="J877" i="15"/>
  <c r="L879" i="15"/>
  <c r="M880" i="15"/>
  <c r="N871" i="15"/>
  <c r="S874" i="15"/>
  <c r="R874" i="15"/>
  <c r="P869" i="15"/>
  <c r="O881" i="15"/>
  <c r="Q877" i="15"/>
  <c r="H885" i="15" l="1"/>
  <c r="M881" i="15"/>
  <c r="L880" i="15"/>
  <c r="J878" i="15"/>
  <c r="K886" i="15"/>
  <c r="I890" i="15"/>
  <c r="N872" i="15"/>
  <c r="S875" i="15"/>
  <c r="Q878" i="15"/>
  <c r="O882" i="15"/>
  <c r="P870" i="15"/>
  <c r="R875" i="15"/>
  <c r="H886" i="15" l="1"/>
  <c r="N873" i="15"/>
  <c r="J879" i="15"/>
  <c r="L881" i="15"/>
  <c r="M882" i="15"/>
  <c r="I891" i="15"/>
  <c r="K887" i="15"/>
  <c r="R876" i="15"/>
  <c r="P871" i="15"/>
  <c r="Q879" i="15"/>
  <c r="O883" i="15"/>
  <c r="S876" i="15"/>
  <c r="H887" i="15" l="1"/>
  <c r="I892" i="15"/>
  <c r="M883" i="15"/>
  <c r="J880" i="15"/>
  <c r="K888" i="15"/>
  <c r="N874" i="15"/>
  <c r="L882" i="15"/>
  <c r="S877" i="15"/>
  <c r="Q880" i="15"/>
  <c r="R877" i="15"/>
  <c r="O884" i="15"/>
  <c r="P872" i="15"/>
  <c r="H888" i="15" l="1"/>
  <c r="K889" i="15"/>
  <c r="L883" i="15"/>
  <c r="J881" i="15"/>
  <c r="I893" i="15"/>
  <c r="N875" i="15"/>
  <c r="M884" i="15"/>
  <c r="P873" i="15"/>
  <c r="R878" i="15"/>
  <c r="Q881" i="15"/>
  <c r="O885" i="15"/>
  <c r="S878" i="15"/>
  <c r="H889" i="15" l="1"/>
  <c r="N876" i="15"/>
  <c r="I894" i="15"/>
  <c r="J882" i="15"/>
  <c r="L884" i="15"/>
  <c r="K890" i="15"/>
  <c r="M885" i="15"/>
  <c r="O886" i="15"/>
  <c r="P874" i="15"/>
  <c r="S879" i="15"/>
  <c r="Q882" i="15"/>
  <c r="R879" i="15"/>
  <c r="H890" i="15" l="1"/>
  <c r="L885" i="15"/>
  <c r="J883" i="15"/>
  <c r="M886" i="15"/>
  <c r="K891" i="15"/>
  <c r="I895" i="15"/>
  <c r="N877" i="15"/>
  <c r="R880" i="15"/>
  <c r="S880" i="15"/>
  <c r="O887" i="15"/>
  <c r="Q883" i="15"/>
  <c r="P875" i="15"/>
  <c r="H891" i="15" l="1"/>
  <c r="N878" i="15"/>
  <c r="J884" i="15"/>
  <c r="I896" i="15"/>
  <c r="K892" i="15"/>
  <c r="M887" i="15"/>
  <c r="L886" i="15"/>
  <c r="O888" i="15"/>
  <c r="R881" i="15"/>
  <c r="P876" i="15"/>
  <c r="Q884" i="15"/>
  <c r="S881" i="15"/>
  <c r="H892" i="15" l="1"/>
  <c r="I897" i="15"/>
  <c r="J885" i="15"/>
  <c r="K893" i="15"/>
  <c r="L887" i="15"/>
  <c r="M888" i="15"/>
  <c r="N879" i="15"/>
  <c r="S882" i="15"/>
  <c r="Q885" i="15"/>
  <c r="R882" i="15"/>
  <c r="O889" i="15"/>
  <c r="P877" i="15"/>
  <c r="H893" i="15" l="1"/>
  <c r="M889" i="15"/>
  <c r="K894" i="15"/>
  <c r="J886" i="15"/>
  <c r="N880" i="15"/>
  <c r="L888" i="15"/>
  <c r="I898" i="15"/>
  <c r="R883" i="15"/>
  <c r="S883" i="15"/>
  <c r="P878" i="15"/>
  <c r="O890" i="15"/>
  <c r="Q886" i="15"/>
  <c r="H894" i="15" l="1"/>
  <c r="J887" i="15"/>
  <c r="I899" i="15"/>
  <c r="L889" i="15"/>
  <c r="K895" i="15"/>
  <c r="N881" i="15"/>
  <c r="M890" i="15"/>
  <c r="O891" i="15"/>
  <c r="P879" i="15"/>
  <c r="R884" i="15"/>
  <c r="Q887" i="15"/>
  <c r="S884" i="15"/>
  <c r="H895" i="15" l="1"/>
  <c r="K896" i="15"/>
  <c r="I900" i="15"/>
  <c r="J888" i="15"/>
  <c r="M891" i="15"/>
  <c r="N882" i="15"/>
  <c r="L890" i="15"/>
  <c r="Q888" i="15"/>
  <c r="P880" i="15"/>
  <c r="S885" i="15"/>
  <c r="R885" i="15"/>
  <c r="O892" i="15"/>
  <c r="H896" i="15" l="1"/>
  <c r="N883" i="15"/>
  <c r="M892" i="15"/>
  <c r="J889" i="15"/>
  <c r="L891" i="15"/>
  <c r="I901" i="15"/>
  <c r="K897" i="15"/>
  <c r="O893" i="15"/>
  <c r="S886" i="15"/>
  <c r="Q889" i="15"/>
  <c r="R886" i="15"/>
  <c r="P881" i="15"/>
  <c r="H897" i="15" l="1"/>
  <c r="I902" i="15"/>
  <c r="L892" i="15"/>
  <c r="J890" i="15"/>
  <c r="K898" i="15"/>
  <c r="M893" i="15"/>
  <c r="N884" i="15"/>
  <c r="P882" i="15"/>
  <c r="R887" i="15"/>
  <c r="S887" i="15"/>
  <c r="Q890" i="15"/>
  <c r="O894" i="15"/>
  <c r="H898" i="15" l="1"/>
  <c r="N885" i="15"/>
  <c r="I903" i="15"/>
  <c r="M894" i="15"/>
  <c r="K899" i="15"/>
  <c r="J891" i="15"/>
  <c r="L893" i="15"/>
  <c r="Q891" i="15"/>
  <c r="S888" i="15"/>
  <c r="P883" i="15"/>
  <c r="O895" i="15"/>
  <c r="R888" i="15"/>
  <c r="H899" i="15" l="1"/>
  <c r="L894" i="15"/>
  <c r="J892" i="15"/>
  <c r="M895" i="15"/>
  <c r="K900" i="15"/>
  <c r="I904" i="15"/>
  <c r="N886" i="15"/>
  <c r="O896" i="15"/>
  <c r="S889" i="15"/>
  <c r="R889" i="15"/>
  <c r="P884" i="15"/>
  <c r="Q892" i="15"/>
  <c r="H900" i="15" l="1"/>
  <c r="M896" i="15"/>
  <c r="N887" i="15"/>
  <c r="K901" i="15"/>
  <c r="J893" i="15"/>
  <c r="I905" i="15"/>
  <c r="L895" i="15"/>
  <c r="P885" i="15"/>
  <c r="S890" i="15"/>
  <c r="Q893" i="15"/>
  <c r="R890" i="15"/>
  <c r="O897" i="15"/>
  <c r="H901" i="15" l="1"/>
  <c r="J894" i="15"/>
  <c r="N888" i="15"/>
  <c r="L896" i="15"/>
  <c r="K902" i="15"/>
  <c r="I906" i="15"/>
  <c r="M897" i="15"/>
  <c r="R891" i="15"/>
  <c r="Q894" i="15"/>
  <c r="S891" i="15"/>
  <c r="P886" i="15"/>
  <c r="O898" i="15"/>
  <c r="H902" i="15" l="1"/>
  <c r="M898" i="15"/>
  <c r="I907" i="15"/>
  <c r="L897" i="15"/>
  <c r="N889" i="15"/>
  <c r="K903" i="15"/>
  <c r="J895" i="15"/>
  <c r="S892" i="15"/>
  <c r="Q895" i="15"/>
  <c r="O899" i="15"/>
  <c r="P887" i="15"/>
  <c r="R892" i="15"/>
  <c r="H903" i="15" l="1"/>
  <c r="N890" i="15"/>
  <c r="K904" i="15"/>
  <c r="L898" i="15"/>
  <c r="J896" i="15"/>
  <c r="I908" i="15"/>
  <c r="M899" i="15"/>
  <c r="P888" i="15"/>
  <c r="S893" i="15"/>
  <c r="R893" i="15"/>
  <c r="O900" i="15"/>
  <c r="Q896" i="15"/>
  <c r="H904" i="15" l="1"/>
  <c r="K905" i="15"/>
  <c r="M900" i="15"/>
  <c r="I909" i="15"/>
  <c r="J897" i="15"/>
  <c r="L899" i="15"/>
  <c r="N891" i="15"/>
  <c r="Q897" i="15"/>
  <c r="R894" i="15"/>
  <c r="S894" i="15"/>
  <c r="P889" i="15"/>
  <c r="O901" i="15"/>
  <c r="H905" i="15" l="1"/>
  <c r="N892" i="15"/>
  <c r="L900" i="15"/>
  <c r="K906" i="15"/>
  <c r="I910" i="15"/>
  <c r="J898" i="15"/>
  <c r="M901" i="15"/>
  <c r="S895" i="15"/>
  <c r="Q898" i="15"/>
  <c r="O902" i="15"/>
  <c r="P890" i="15"/>
  <c r="R895" i="15"/>
  <c r="H906" i="15" l="1"/>
  <c r="K907" i="15"/>
  <c r="L901" i="15"/>
  <c r="N893" i="15"/>
  <c r="M902" i="15"/>
  <c r="J899" i="15"/>
  <c r="I911" i="15"/>
  <c r="R896" i="15"/>
  <c r="Q899" i="15"/>
  <c r="S896" i="15"/>
  <c r="P891" i="15"/>
  <c r="O903" i="15"/>
  <c r="H907" i="15" l="1"/>
  <c r="L902" i="15"/>
  <c r="I912" i="15"/>
  <c r="J900" i="15"/>
  <c r="M903" i="15"/>
  <c r="K908" i="15"/>
  <c r="N894" i="15"/>
  <c r="O904" i="15"/>
  <c r="P892" i="15"/>
  <c r="S897" i="15"/>
  <c r="Q900" i="15"/>
  <c r="R897" i="15"/>
  <c r="H908" i="15" l="1"/>
  <c r="K909" i="15"/>
  <c r="I913" i="15"/>
  <c r="L903" i="15"/>
  <c r="N895" i="15"/>
  <c r="M904" i="15"/>
  <c r="J901" i="15"/>
  <c r="R898" i="15"/>
  <c r="S898" i="15"/>
  <c r="O905" i="15"/>
  <c r="Q901" i="15"/>
  <c r="P893" i="15"/>
  <c r="H909" i="15" l="1"/>
  <c r="I914" i="15"/>
  <c r="J902" i="15"/>
  <c r="M905" i="15"/>
  <c r="N896" i="15"/>
  <c r="K910" i="15"/>
  <c r="L904" i="15"/>
  <c r="P894" i="15"/>
  <c r="Q902" i="15"/>
  <c r="O906" i="15"/>
  <c r="S899" i="15"/>
  <c r="R899" i="15"/>
  <c r="H910" i="15" l="1"/>
  <c r="N897" i="15"/>
  <c r="M906" i="15"/>
  <c r="L905" i="15"/>
  <c r="I915" i="15"/>
  <c r="K911" i="15"/>
  <c r="J903" i="15"/>
  <c r="R900" i="15"/>
  <c r="S900" i="15"/>
  <c r="O907" i="15"/>
  <c r="P895" i="15"/>
  <c r="Q903" i="15"/>
  <c r="H911" i="15" l="1"/>
  <c r="K912" i="15"/>
  <c r="I916" i="15"/>
  <c r="M907" i="15"/>
  <c r="L906" i="15"/>
  <c r="N898" i="15"/>
  <c r="J904" i="15"/>
  <c r="Q904" i="15"/>
  <c r="O908" i="15"/>
  <c r="R901" i="15"/>
  <c r="P896" i="15"/>
  <c r="S901" i="15"/>
  <c r="H912" i="15" l="1"/>
  <c r="M908" i="15"/>
  <c r="I917" i="15"/>
  <c r="J905" i="15"/>
  <c r="N899" i="15"/>
  <c r="L907" i="15"/>
  <c r="K913" i="15"/>
  <c r="S902" i="15"/>
  <c r="P897" i="15"/>
  <c r="R902" i="15"/>
  <c r="O909" i="15"/>
  <c r="Q905" i="15"/>
  <c r="H913" i="15" l="1"/>
  <c r="N900" i="15"/>
  <c r="J906" i="15"/>
  <c r="M909" i="15"/>
  <c r="K914" i="15"/>
  <c r="L908" i="15"/>
  <c r="I918" i="15"/>
  <c r="Q906" i="15"/>
  <c r="R903" i="15"/>
  <c r="S903" i="15"/>
  <c r="O910" i="15"/>
  <c r="P898" i="15"/>
  <c r="H914" i="15" l="1"/>
  <c r="I919" i="15"/>
  <c r="K915" i="15"/>
  <c r="M910" i="15"/>
  <c r="N901" i="15"/>
  <c r="J907" i="15"/>
  <c r="L909" i="15"/>
  <c r="S904" i="15"/>
  <c r="Q907" i="15"/>
  <c r="P899" i="15"/>
  <c r="O911" i="15"/>
  <c r="R904" i="15"/>
  <c r="H915" i="15" l="1"/>
  <c r="K916" i="15"/>
  <c r="L910" i="15"/>
  <c r="N902" i="15"/>
  <c r="I920" i="15"/>
  <c r="J908" i="15"/>
  <c r="M911" i="15"/>
  <c r="R905" i="15"/>
  <c r="S905" i="15"/>
  <c r="O912" i="15"/>
  <c r="P900" i="15"/>
  <c r="Q908" i="15"/>
  <c r="H916" i="15" l="1"/>
  <c r="M912" i="15"/>
  <c r="I921" i="15"/>
  <c r="L911" i="15"/>
  <c r="J909" i="15"/>
  <c r="N903" i="15"/>
  <c r="K917" i="15"/>
  <c r="Q909" i="15"/>
  <c r="P901" i="15"/>
  <c r="R906" i="15"/>
  <c r="O913" i="15"/>
  <c r="S906" i="15"/>
  <c r="H917" i="15" l="1"/>
  <c r="L912" i="15"/>
  <c r="I922" i="15"/>
  <c r="N904" i="15"/>
  <c r="K918" i="15"/>
  <c r="J910" i="15"/>
  <c r="M913" i="15"/>
  <c r="P902" i="15"/>
  <c r="Q910" i="15"/>
  <c r="O914" i="15"/>
  <c r="S907" i="15"/>
  <c r="R907" i="15"/>
  <c r="H918" i="15" l="1"/>
  <c r="N905" i="15"/>
  <c r="M914" i="15"/>
  <c r="I923" i="15"/>
  <c r="J911" i="15"/>
  <c r="L913" i="15"/>
  <c r="K919" i="15"/>
  <c r="S908" i="15"/>
  <c r="P903" i="15"/>
  <c r="R908" i="15"/>
  <c r="O915" i="15"/>
  <c r="Q911" i="15"/>
  <c r="H919" i="15" l="1"/>
  <c r="M915" i="15"/>
  <c r="N906" i="15"/>
  <c r="K920" i="15"/>
  <c r="L914" i="15"/>
  <c r="J912" i="15"/>
  <c r="I924" i="15"/>
  <c r="R909" i="15"/>
  <c r="P904" i="15"/>
  <c r="Q912" i="15"/>
  <c r="O916" i="15"/>
  <c r="S909" i="15"/>
  <c r="H920" i="15" l="1"/>
  <c r="J913" i="15"/>
  <c r="L915" i="15"/>
  <c r="K921" i="15"/>
  <c r="N907" i="15"/>
  <c r="I925" i="15"/>
  <c r="M916" i="15"/>
  <c r="O917" i="15"/>
  <c r="R910" i="15"/>
  <c r="S910" i="15"/>
  <c r="Q913" i="15"/>
  <c r="P905" i="15"/>
  <c r="H921" i="15" l="1"/>
  <c r="I926" i="15"/>
  <c r="K922" i="15"/>
  <c r="L916" i="15"/>
  <c r="J914" i="15"/>
  <c r="M917" i="15"/>
  <c r="N908" i="15"/>
  <c r="P906" i="15"/>
  <c r="S911" i="15"/>
  <c r="O918" i="15"/>
  <c r="Q914" i="15"/>
  <c r="R911" i="15"/>
  <c r="H922" i="15" l="1"/>
  <c r="J915" i="15"/>
  <c r="L917" i="15"/>
  <c r="M918" i="15"/>
  <c r="K923" i="15"/>
  <c r="N909" i="15"/>
  <c r="I927" i="15"/>
  <c r="R912" i="15"/>
  <c r="Q915" i="15"/>
  <c r="S912" i="15"/>
  <c r="P907" i="15"/>
  <c r="O919" i="15"/>
  <c r="H923" i="15" l="1"/>
  <c r="I928" i="15"/>
  <c r="N910" i="15"/>
  <c r="K924" i="15"/>
  <c r="M919" i="15"/>
  <c r="J916" i="15"/>
  <c r="L918" i="15"/>
  <c r="S913" i="15"/>
  <c r="Q916" i="15"/>
  <c r="O920" i="15"/>
  <c r="P908" i="15"/>
  <c r="R913" i="15"/>
  <c r="H924" i="15" l="1"/>
  <c r="L919" i="15"/>
  <c r="N911" i="15"/>
  <c r="J917" i="15"/>
  <c r="I929" i="15"/>
  <c r="M920" i="15"/>
  <c r="K925" i="15"/>
  <c r="R914" i="15"/>
  <c r="S914" i="15"/>
  <c r="P909" i="15"/>
  <c r="O921" i="15"/>
  <c r="Q917" i="15"/>
  <c r="H925" i="15" l="1"/>
  <c r="K926" i="15"/>
  <c r="J918" i="15"/>
  <c r="M921" i="15"/>
  <c r="I930" i="15"/>
  <c r="N912" i="15"/>
  <c r="L920" i="15"/>
  <c r="Q918" i="15"/>
  <c r="P910" i="15"/>
  <c r="O922" i="15"/>
  <c r="S915" i="15"/>
  <c r="R915" i="15"/>
  <c r="H926" i="15" l="1"/>
  <c r="M922" i="15"/>
  <c r="J919" i="15"/>
  <c r="L921" i="15"/>
  <c r="N913" i="15"/>
  <c r="I931" i="15"/>
  <c r="K927" i="15"/>
  <c r="R916" i="15"/>
  <c r="O923" i="15"/>
  <c r="Q919" i="15"/>
  <c r="S916" i="15"/>
  <c r="P911" i="15"/>
  <c r="H927" i="15" l="1"/>
  <c r="K928" i="15"/>
  <c r="N914" i="15"/>
  <c r="L922" i="15"/>
  <c r="I932" i="15"/>
  <c r="J920" i="15"/>
  <c r="M923" i="15"/>
  <c r="Q920" i="15"/>
  <c r="O924" i="15"/>
  <c r="R917" i="15"/>
  <c r="P912" i="15"/>
  <c r="S917" i="15"/>
  <c r="H928" i="15" l="1"/>
  <c r="L923" i="15"/>
  <c r="M924" i="15"/>
  <c r="J921" i="15"/>
  <c r="I933" i="15"/>
  <c r="N915" i="15"/>
  <c r="K929" i="15"/>
  <c r="S918" i="15"/>
  <c r="O925" i="15"/>
  <c r="P913" i="15"/>
  <c r="R918" i="15"/>
  <c r="Q921" i="15"/>
  <c r="H929" i="15" l="1"/>
  <c r="I934" i="15"/>
  <c r="J922" i="15"/>
  <c r="K930" i="15"/>
  <c r="M925" i="15"/>
  <c r="N916" i="15"/>
  <c r="L924" i="15"/>
  <c r="Q922" i="15"/>
  <c r="P914" i="15"/>
  <c r="S919" i="15"/>
  <c r="R919" i="15"/>
  <c r="O926" i="15"/>
  <c r="H930" i="15" l="1"/>
  <c r="L925" i="15"/>
  <c r="N917" i="15"/>
  <c r="J923" i="15"/>
  <c r="M926" i="15"/>
  <c r="I935" i="15"/>
  <c r="K931" i="15"/>
  <c r="R920" i="15"/>
  <c r="S920" i="15"/>
  <c r="P915" i="15"/>
  <c r="Q923" i="15"/>
  <c r="O927" i="15"/>
  <c r="H931" i="15" l="1"/>
  <c r="K932" i="15"/>
  <c r="L926" i="15"/>
  <c r="I936" i="15"/>
  <c r="M927" i="15"/>
  <c r="J924" i="15"/>
  <c r="N918" i="15"/>
  <c r="Q924" i="15"/>
  <c r="P916" i="15"/>
  <c r="O928" i="15"/>
  <c r="S921" i="15"/>
  <c r="R921" i="15"/>
  <c r="H932" i="15" l="1"/>
  <c r="N919" i="15"/>
  <c r="J925" i="15"/>
  <c r="I937" i="15"/>
  <c r="K933" i="15"/>
  <c r="L927" i="15"/>
  <c r="M928" i="15"/>
  <c r="R922" i="15"/>
  <c r="O929" i="15"/>
  <c r="Q925" i="15"/>
  <c r="S922" i="15"/>
  <c r="P917" i="15"/>
  <c r="H933" i="15" l="1"/>
  <c r="K934" i="15"/>
  <c r="M929" i="15"/>
  <c r="L928" i="15"/>
  <c r="J926" i="15"/>
  <c r="I938" i="15"/>
  <c r="N920" i="15"/>
  <c r="S923" i="15"/>
  <c r="O930" i="15"/>
  <c r="R923" i="15"/>
  <c r="P918" i="15"/>
  <c r="Q926" i="15"/>
  <c r="H934" i="15" l="1"/>
  <c r="M930" i="15"/>
  <c r="K935" i="15"/>
  <c r="N921" i="15"/>
  <c r="I939" i="15"/>
  <c r="J927" i="15"/>
  <c r="L929" i="15"/>
  <c r="Q927" i="15"/>
  <c r="R924" i="15"/>
  <c r="O931" i="15"/>
  <c r="P919" i="15"/>
  <c r="S924" i="15"/>
  <c r="H935" i="15" l="1"/>
  <c r="N922" i="15"/>
  <c r="L930" i="15"/>
  <c r="J928" i="15"/>
  <c r="K936" i="15"/>
  <c r="M931" i="15"/>
  <c r="I940" i="15"/>
  <c r="S925" i="15"/>
  <c r="P920" i="15"/>
  <c r="O932" i="15"/>
  <c r="Q928" i="15"/>
  <c r="R925" i="15"/>
  <c r="H936" i="15" l="1"/>
  <c r="K937" i="15"/>
  <c r="J929" i="15"/>
  <c r="N923" i="15"/>
  <c r="I941" i="15"/>
  <c r="M932" i="15"/>
  <c r="L931" i="15"/>
  <c r="R926" i="15"/>
  <c r="O933" i="15"/>
  <c r="P921" i="15"/>
  <c r="S926" i="15"/>
  <c r="Q929" i="15"/>
  <c r="H937" i="15" l="1"/>
  <c r="N924" i="15"/>
  <c r="I942" i="15"/>
  <c r="J930" i="15"/>
  <c r="M933" i="15"/>
  <c r="K938" i="15"/>
  <c r="L932" i="15"/>
  <c r="Q930" i="15"/>
  <c r="S927" i="15"/>
  <c r="O934" i="15"/>
  <c r="R927" i="15"/>
  <c r="P922" i="15"/>
  <c r="H938" i="15" l="1"/>
  <c r="L933" i="15"/>
  <c r="I943" i="15"/>
  <c r="N925" i="15"/>
  <c r="K939" i="15"/>
  <c r="M934" i="15"/>
  <c r="J931" i="15"/>
  <c r="P923" i="15"/>
  <c r="O935" i="15"/>
  <c r="Q931" i="15"/>
  <c r="R928" i="15"/>
  <c r="S928" i="15"/>
  <c r="H939" i="15" l="1"/>
  <c r="N926" i="15"/>
  <c r="J932" i="15"/>
  <c r="M935" i="15"/>
  <c r="I944" i="15"/>
  <c r="K940" i="15"/>
  <c r="L934" i="15"/>
  <c r="R929" i="15"/>
  <c r="S929" i="15"/>
  <c r="Q932" i="15"/>
  <c r="O936" i="15"/>
  <c r="P924" i="15"/>
  <c r="H940" i="15" l="1"/>
  <c r="K941" i="15"/>
  <c r="I945" i="15"/>
  <c r="M936" i="15"/>
  <c r="J933" i="15"/>
  <c r="L935" i="15"/>
  <c r="N927" i="15"/>
  <c r="P925" i="15"/>
  <c r="O937" i="15"/>
  <c r="Q933" i="15"/>
  <c r="S930" i="15"/>
  <c r="R930" i="15"/>
  <c r="H941" i="15" l="1"/>
  <c r="L936" i="15"/>
  <c r="J934" i="15"/>
  <c r="M937" i="15"/>
  <c r="N928" i="15"/>
  <c r="I946" i="15"/>
  <c r="K942" i="15"/>
  <c r="R931" i="15"/>
  <c r="S931" i="15"/>
  <c r="P926" i="15"/>
  <c r="Q934" i="15"/>
  <c r="O938" i="15"/>
  <c r="H942" i="15" l="1"/>
  <c r="M938" i="15"/>
  <c r="L937" i="15"/>
  <c r="I947" i="15"/>
  <c r="J935" i="15"/>
  <c r="K943" i="15"/>
  <c r="N929" i="15"/>
  <c r="P927" i="15"/>
  <c r="R932" i="15"/>
  <c r="O939" i="15"/>
  <c r="Q935" i="15"/>
  <c r="S932" i="15"/>
  <c r="H943" i="15" l="1"/>
  <c r="J936" i="15"/>
  <c r="I948" i="15"/>
  <c r="N930" i="15"/>
  <c r="L938" i="15"/>
  <c r="K944" i="15"/>
  <c r="M939" i="15"/>
  <c r="R933" i="15"/>
  <c r="P928" i="15"/>
  <c r="S933" i="15"/>
  <c r="Q936" i="15"/>
  <c r="O940" i="15"/>
  <c r="H944" i="15" l="1"/>
  <c r="I949" i="15"/>
  <c r="M940" i="15"/>
  <c r="J937" i="15"/>
  <c r="K945" i="15"/>
  <c r="L939" i="15"/>
  <c r="N931" i="15"/>
  <c r="S934" i="15"/>
  <c r="P929" i="15"/>
  <c r="O941" i="15"/>
  <c r="Q937" i="15"/>
  <c r="R934" i="15"/>
  <c r="H945" i="15" l="1"/>
  <c r="K946" i="15"/>
  <c r="L940" i="15"/>
  <c r="J938" i="15"/>
  <c r="N932" i="15"/>
  <c r="M941" i="15"/>
  <c r="I950" i="15"/>
  <c r="R935" i="15"/>
  <c r="O942" i="15"/>
  <c r="P930" i="15"/>
  <c r="S935" i="15"/>
  <c r="Q938" i="15"/>
  <c r="H946" i="15" l="1"/>
  <c r="I951" i="15"/>
  <c r="M942" i="15"/>
  <c r="N933" i="15"/>
  <c r="J939" i="15"/>
  <c r="K947" i="15"/>
  <c r="L941" i="15"/>
  <c r="O943" i="15"/>
  <c r="Q939" i="15"/>
  <c r="S936" i="15"/>
  <c r="P931" i="15"/>
  <c r="R936" i="15"/>
  <c r="H947" i="15" l="1"/>
  <c r="J940" i="15"/>
  <c r="N934" i="15"/>
  <c r="M943" i="15"/>
  <c r="K948" i="15"/>
  <c r="I952" i="15"/>
  <c r="L942" i="15"/>
  <c r="S937" i="15"/>
  <c r="O944" i="15"/>
  <c r="R937" i="15"/>
  <c r="P932" i="15"/>
  <c r="Q940" i="15"/>
  <c r="H948" i="15" l="1"/>
  <c r="L943" i="15"/>
  <c r="K949" i="15"/>
  <c r="M944" i="15"/>
  <c r="N935" i="15"/>
  <c r="I953" i="15"/>
  <c r="J941" i="15"/>
  <c r="Q941" i="15"/>
  <c r="O945" i="15"/>
  <c r="S938" i="15"/>
  <c r="P933" i="15"/>
  <c r="R938" i="15"/>
  <c r="H949" i="15" l="1"/>
  <c r="I954" i="15"/>
  <c r="N936" i="15"/>
  <c r="M945" i="15"/>
  <c r="K950" i="15"/>
  <c r="L944" i="15"/>
  <c r="J942" i="15"/>
  <c r="R939" i="15"/>
  <c r="P934" i="15"/>
  <c r="S939" i="15"/>
  <c r="O946" i="15"/>
  <c r="Q942" i="15"/>
  <c r="H950" i="15" l="1"/>
  <c r="J943" i="15"/>
  <c r="L945" i="15"/>
  <c r="K951" i="15"/>
  <c r="M946" i="15"/>
  <c r="N937" i="15"/>
  <c r="I955" i="15"/>
  <c r="Q943" i="15"/>
  <c r="S940" i="15"/>
  <c r="R940" i="15"/>
  <c r="O947" i="15"/>
  <c r="P935" i="15"/>
  <c r="H951" i="15" l="1"/>
  <c r="I956" i="15"/>
  <c r="K952" i="15"/>
  <c r="L946" i="15"/>
  <c r="N938" i="15"/>
  <c r="J944" i="15"/>
  <c r="M947" i="15"/>
  <c r="P936" i="15"/>
  <c r="O948" i="15"/>
  <c r="R941" i="15"/>
  <c r="S941" i="15"/>
  <c r="Q944" i="15"/>
  <c r="H952" i="15" l="1"/>
  <c r="J945" i="15"/>
  <c r="N939" i="15"/>
  <c r="L947" i="15"/>
  <c r="K953" i="15"/>
  <c r="M948" i="15"/>
  <c r="I957" i="15"/>
  <c r="P937" i="15"/>
  <c r="Q945" i="15"/>
  <c r="S942" i="15"/>
  <c r="R942" i="15"/>
  <c r="O949" i="15"/>
  <c r="H953" i="15" l="1"/>
  <c r="I958" i="15"/>
  <c r="N940" i="15"/>
  <c r="M949" i="15"/>
  <c r="J946" i="15"/>
  <c r="K954" i="15"/>
  <c r="L948" i="15"/>
  <c r="O950" i="15"/>
  <c r="S943" i="15"/>
  <c r="P938" i="15"/>
  <c r="R943" i="15"/>
  <c r="Q946" i="15"/>
  <c r="H954" i="15" l="1"/>
  <c r="M950" i="15"/>
  <c r="N941" i="15"/>
  <c r="I959" i="15"/>
  <c r="L949" i="15"/>
  <c r="K955" i="15"/>
  <c r="J947" i="15"/>
  <c r="Q947" i="15"/>
  <c r="P939" i="15"/>
  <c r="S944" i="15"/>
  <c r="R944" i="15"/>
  <c r="O951" i="15"/>
  <c r="H955" i="15" l="1"/>
  <c r="J948" i="15"/>
  <c r="L950" i="15"/>
  <c r="I960" i="15"/>
  <c r="K956" i="15"/>
  <c r="N942" i="15"/>
  <c r="M951" i="15"/>
  <c r="R945" i="15"/>
  <c r="S945" i="15"/>
  <c r="P940" i="15"/>
  <c r="O952" i="15"/>
  <c r="Q948" i="15"/>
  <c r="H956" i="15" l="1"/>
  <c r="I961" i="15"/>
  <c r="M952" i="15"/>
  <c r="N943" i="15"/>
  <c r="L951" i="15"/>
  <c r="J949" i="15"/>
  <c r="K957" i="15"/>
  <c r="O953" i="15"/>
  <c r="R946" i="15"/>
  <c r="Q949" i="15"/>
  <c r="P941" i="15"/>
  <c r="S946" i="15"/>
  <c r="H957" i="15" l="1"/>
  <c r="K958" i="15"/>
  <c r="N944" i="15"/>
  <c r="M953" i="15"/>
  <c r="J950" i="15"/>
  <c r="I962" i="15"/>
  <c r="L952" i="15"/>
  <c r="S947" i="15"/>
  <c r="R947" i="15"/>
  <c r="P942" i="15"/>
  <c r="Q950" i="15"/>
  <c r="O954" i="15"/>
  <c r="H958" i="15" l="1"/>
  <c r="L953" i="15"/>
  <c r="I963" i="15"/>
  <c r="J951" i="15"/>
  <c r="M954" i="15"/>
  <c r="N945" i="15"/>
  <c r="K959" i="15"/>
  <c r="O955" i="15"/>
  <c r="Q951" i="15"/>
  <c r="P943" i="15"/>
  <c r="R948" i="15"/>
  <c r="S948" i="15"/>
  <c r="H959" i="15" l="1"/>
  <c r="N946" i="15"/>
  <c r="M955" i="15"/>
  <c r="J952" i="15"/>
  <c r="I964" i="15"/>
  <c r="K960" i="15"/>
  <c r="L954" i="15"/>
  <c r="S949" i="15"/>
  <c r="P944" i="15"/>
  <c r="O956" i="15"/>
  <c r="R949" i="15"/>
  <c r="Q952" i="15"/>
  <c r="H960" i="15" l="1"/>
  <c r="J953" i="15"/>
  <c r="M956" i="15"/>
  <c r="K961" i="15"/>
  <c r="I965" i="15"/>
  <c r="N947" i="15"/>
  <c r="L955" i="15"/>
  <c r="Q953" i="15"/>
  <c r="O957" i="15"/>
  <c r="P945" i="15"/>
  <c r="S950" i="15"/>
  <c r="R950" i="15"/>
  <c r="H961" i="15" l="1"/>
  <c r="N948" i="15"/>
  <c r="I966" i="15"/>
  <c r="K962" i="15"/>
  <c r="L956" i="15"/>
  <c r="M957" i="15"/>
  <c r="J954" i="15"/>
  <c r="O958" i="15"/>
  <c r="R951" i="15"/>
  <c r="S951" i="15"/>
  <c r="P946" i="15"/>
  <c r="Q954" i="15"/>
  <c r="H962" i="15" l="1"/>
  <c r="L957" i="15"/>
  <c r="I967" i="15"/>
  <c r="K963" i="15"/>
  <c r="N949" i="15"/>
  <c r="J955" i="15"/>
  <c r="M958" i="15"/>
  <c r="S952" i="15"/>
  <c r="O959" i="15"/>
  <c r="Q955" i="15"/>
  <c r="P947" i="15"/>
  <c r="R952" i="15"/>
  <c r="H963" i="15" l="1"/>
  <c r="M959" i="15"/>
  <c r="N950" i="15"/>
  <c r="K964" i="15"/>
  <c r="I968" i="15"/>
  <c r="J956" i="15"/>
  <c r="L958" i="15"/>
  <c r="R953" i="15"/>
  <c r="O960" i="15"/>
  <c r="S953" i="15"/>
  <c r="P948" i="15"/>
  <c r="Q956" i="15"/>
  <c r="H964" i="15" l="1"/>
  <c r="L959" i="15"/>
  <c r="J957" i="15"/>
  <c r="K965" i="15"/>
  <c r="I969" i="15"/>
  <c r="N951" i="15"/>
  <c r="M960" i="15"/>
  <c r="S954" i="15"/>
  <c r="O961" i="15"/>
  <c r="Q957" i="15"/>
  <c r="P949" i="15"/>
  <c r="R954" i="15"/>
  <c r="H965" i="15" l="1"/>
  <c r="M961" i="15"/>
  <c r="K966" i="15"/>
  <c r="J958" i="15"/>
  <c r="N952" i="15"/>
  <c r="L960" i="15"/>
  <c r="I970" i="15"/>
  <c r="R955" i="15"/>
  <c r="P950" i="15"/>
  <c r="Q958" i="15"/>
  <c r="O962" i="15"/>
  <c r="S955" i="15"/>
  <c r="H966" i="15" l="1"/>
  <c r="L961" i="15"/>
  <c r="K967" i="15"/>
  <c r="N953" i="15"/>
  <c r="J959" i="15"/>
  <c r="M962" i="15"/>
  <c r="I971" i="15"/>
  <c r="S956" i="15"/>
  <c r="O963" i="15"/>
  <c r="P951" i="15"/>
  <c r="R956" i="15"/>
  <c r="Q959" i="15"/>
  <c r="H967" i="15" l="1"/>
  <c r="I972" i="15"/>
  <c r="M963" i="15"/>
  <c r="N954" i="15"/>
  <c r="K968" i="15"/>
  <c r="L962" i="15"/>
  <c r="J960" i="15"/>
  <c r="Q960" i="15"/>
  <c r="R957" i="15"/>
  <c r="P952" i="15"/>
  <c r="O964" i="15"/>
  <c r="S957" i="15"/>
  <c r="H968" i="15" l="1"/>
  <c r="J961" i="15"/>
  <c r="K969" i="15"/>
  <c r="L963" i="15"/>
  <c r="N955" i="15"/>
  <c r="M964" i="15"/>
  <c r="I973" i="15"/>
  <c r="S958" i="15"/>
  <c r="P953" i="15"/>
  <c r="Q961" i="15"/>
  <c r="O965" i="15"/>
  <c r="R958" i="15"/>
  <c r="H969" i="15" l="1"/>
  <c r="I974" i="15"/>
  <c r="L964" i="15"/>
  <c r="K970" i="15"/>
  <c r="M965" i="15"/>
  <c r="N956" i="15"/>
  <c r="J962" i="15"/>
  <c r="O966" i="15"/>
  <c r="Q962" i="15"/>
  <c r="P954" i="15"/>
  <c r="S959" i="15"/>
  <c r="R959" i="15"/>
  <c r="H970" i="15" l="1"/>
  <c r="J963" i="15"/>
  <c r="M966" i="15"/>
  <c r="K971" i="15"/>
  <c r="L965" i="15"/>
  <c r="N957" i="15"/>
  <c r="I975" i="15"/>
  <c r="O967" i="15"/>
  <c r="R960" i="15"/>
  <c r="S960" i="15"/>
  <c r="P955" i="15"/>
  <c r="Q963" i="15"/>
  <c r="H971" i="15" l="1"/>
  <c r="L966" i="15"/>
  <c r="K972" i="15"/>
  <c r="M967" i="15"/>
  <c r="I976" i="15"/>
  <c r="N958" i="15"/>
  <c r="J964" i="15"/>
  <c r="Q964" i="15"/>
  <c r="P956" i="15"/>
  <c r="R961" i="15"/>
  <c r="S961" i="15"/>
  <c r="O968" i="15"/>
  <c r="H972" i="15" l="1"/>
  <c r="J965" i="15"/>
  <c r="M968" i="15"/>
  <c r="N959" i="15"/>
  <c r="K973" i="15"/>
  <c r="L967" i="15"/>
  <c r="I977" i="15"/>
  <c r="S962" i="15"/>
  <c r="R962" i="15"/>
  <c r="P957" i="15"/>
  <c r="Q965" i="15"/>
  <c r="O969" i="15"/>
  <c r="H973" i="15" l="1"/>
  <c r="M969" i="15"/>
  <c r="L968" i="15"/>
  <c r="I978" i="15"/>
  <c r="K974" i="15"/>
  <c r="N960" i="15"/>
  <c r="J966" i="15"/>
  <c r="Q966" i="15"/>
  <c r="P958" i="15"/>
  <c r="S963" i="15"/>
  <c r="O970" i="15"/>
  <c r="R963" i="15"/>
  <c r="H974" i="15" l="1"/>
  <c r="K975" i="15"/>
  <c r="I979" i="15"/>
  <c r="J967" i="15"/>
  <c r="M970" i="15"/>
  <c r="N961" i="15"/>
  <c r="L969" i="15"/>
  <c r="R964" i="15"/>
  <c r="O971" i="15"/>
  <c r="Q967" i="15"/>
  <c r="S964" i="15"/>
  <c r="P959" i="15"/>
  <c r="H975" i="15" l="1"/>
  <c r="J968" i="15"/>
  <c r="L970" i="15"/>
  <c r="I980" i="15"/>
  <c r="N962" i="15"/>
  <c r="M971" i="15"/>
  <c r="K976" i="15"/>
  <c r="P960" i="15"/>
  <c r="S965" i="15"/>
  <c r="O972" i="15"/>
  <c r="R965" i="15"/>
  <c r="Q968" i="15"/>
  <c r="H976" i="15" l="1"/>
  <c r="J969" i="15"/>
  <c r="K977" i="15"/>
  <c r="I981" i="15"/>
  <c r="M972" i="15"/>
  <c r="N963" i="15"/>
  <c r="L971" i="15"/>
  <c r="Q969" i="15"/>
  <c r="S966" i="15"/>
  <c r="P961" i="15"/>
  <c r="R966" i="15"/>
  <c r="O973" i="15"/>
  <c r="H977" i="15" l="1"/>
  <c r="L972" i="15"/>
  <c r="N964" i="15"/>
  <c r="M973" i="15"/>
  <c r="I982" i="15"/>
  <c r="J970" i="15"/>
  <c r="K978" i="15"/>
  <c r="R967" i="15"/>
  <c r="Q970" i="15"/>
  <c r="O974" i="15"/>
  <c r="P962" i="15"/>
  <c r="S967" i="15"/>
  <c r="H978" i="15" l="1"/>
  <c r="M974" i="15"/>
  <c r="N965" i="15"/>
  <c r="J971" i="15"/>
  <c r="L973" i="15"/>
  <c r="K979" i="15"/>
  <c r="I983" i="15"/>
  <c r="S968" i="15"/>
  <c r="P963" i="15"/>
  <c r="R968" i="15"/>
  <c r="O975" i="15"/>
  <c r="Q971" i="15"/>
  <c r="H979" i="15" l="1"/>
  <c r="I984" i="15"/>
  <c r="K980" i="15"/>
  <c r="L974" i="15"/>
  <c r="J972" i="15"/>
  <c r="N966" i="15"/>
  <c r="M975" i="15"/>
  <c r="P964" i="15"/>
  <c r="S969" i="15"/>
  <c r="Q972" i="15"/>
  <c r="O976" i="15"/>
  <c r="R969" i="15"/>
  <c r="H980" i="15" l="1"/>
  <c r="J973" i="15"/>
  <c r="L975" i="15"/>
  <c r="K981" i="15"/>
  <c r="I985" i="15"/>
  <c r="M976" i="15"/>
  <c r="N967" i="15"/>
  <c r="R970" i="15"/>
  <c r="Q973" i="15"/>
  <c r="P965" i="15"/>
  <c r="O977" i="15"/>
  <c r="S970" i="15"/>
  <c r="H981" i="15" l="1"/>
  <c r="N968" i="15"/>
  <c r="K982" i="15"/>
  <c r="M977" i="15"/>
  <c r="I986" i="15"/>
  <c r="L976" i="15"/>
  <c r="J974" i="15"/>
  <c r="O978" i="15"/>
  <c r="R971" i="15"/>
  <c r="S971" i="15"/>
  <c r="P966" i="15"/>
  <c r="Q974" i="15"/>
  <c r="H982" i="15" l="1"/>
  <c r="K983" i="15"/>
  <c r="N969" i="15"/>
  <c r="M978" i="15"/>
  <c r="I987" i="15"/>
  <c r="J975" i="15"/>
  <c r="L977" i="15"/>
  <c r="S972" i="15"/>
  <c r="R972" i="15"/>
  <c r="O979" i="15"/>
  <c r="Q975" i="15"/>
  <c r="P967" i="15"/>
  <c r="H983" i="15" l="1"/>
  <c r="J976" i="15"/>
  <c r="L978" i="15"/>
  <c r="M979" i="15"/>
  <c r="N970" i="15"/>
  <c r="I988" i="15"/>
  <c r="K984" i="15"/>
  <c r="Q976" i="15"/>
  <c r="O980" i="15"/>
  <c r="S973" i="15"/>
  <c r="P968" i="15"/>
  <c r="R973" i="15"/>
  <c r="H984" i="15" l="1"/>
  <c r="N971" i="15"/>
  <c r="L979" i="15"/>
  <c r="I989" i="15"/>
  <c r="M980" i="15"/>
  <c r="J977" i="15"/>
  <c r="K985" i="15"/>
  <c r="P969" i="15"/>
  <c r="O981" i="15"/>
  <c r="Q977" i="15"/>
  <c r="R974" i="15"/>
  <c r="S974" i="15"/>
  <c r="H985" i="15" l="1"/>
  <c r="M981" i="15"/>
  <c r="J978" i="15"/>
  <c r="K986" i="15"/>
  <c r="L980" i="15"/>
  <c r="I990" i="15"/>
  <c r="N972" i="15"/>
  <c r="S975" i="15"/>
  <c r="R975" i="15"/>
  <c r="Q978" i="15"/>
  <c r="P970" i="15"/>
  <c r="O982" i="15"/>
  <c r="H986" i="15" l="1"/>
  <c r="N973" i="15"/>
  <c r="I991" i="15"/>
  <c r="K987" i="15"/>
  <c r="M982" i="15"/>
  <c r="L981" i="15"/>
  <c r="J979" i="15"/>
  <c r="O983" i="15"/>
  <c r="Q979" i="15"/>
  <c r="P971" i="15"/>
  <c r="R976" i="15"/>
  <c r="S976" i="15"/>
  <c r="H987" i="15" l="1"/>
  <c r="L982" i="15"/>
  <c r="M983" i="15"/>
  <c r="K988" i="15"/>
  <c r="N974" i="15"/>
  <c r="J980" i="15"/>
  <c r="I992" i="15"/>
  <c r="S977" i="15"/>
  <c r="P972" i="15"/>
  <c r="Q980" i="15"/>
  <c r="R977" i="15"/>
  <c r="O984" i="15"/>
  <c r="H988" i="15" l="1"/>
  <c r="J981" i="15"/>
  <c r="N975" i="15"/>
  <c r="I993" i="15"/>
  <c r="M984" i="15"/>
  <c r="K989" i="15"/>
  <c r="L983" i="15"/>
  <c r="R978" i="15"/>
  <c r="S978" i="15"/>
  <c r="O985" i="15"/>
  <c r="Q981" i="15"/>
  <c r="P973" i="15"/>
  <c r="H989" i="15" l="1"/>
  <c r="I994" i="15"/>
  <c r="M985" i="15"/>
  <c r="N976" i="15"/>
  <c r="J982" i="15"/>
  <c r="L984" i="15"/>
  <c r="K990" i="15"/>
  <c r="P974" i="15"/>
  <c r="O986" i="15"/>
  <c r="R979" i="15"/>
  <c r="Q982" i="15"/>
  <c r="S979" i="15"/>
  <c r="H990" i="15" l="1"/>
  <c r="M986" i="15"/>
  <c r="I995" i="15"/>
  <c r="L985" i="15"/>
  <c r="K991" i="15"/>
  <c r="J983" i="15"/>
  <c r="N977" i="15"/>
  <c r="R980" i="15"/>
  <c r="Q983" i="15"/>
  <c r="S980" i="15"/>
  <c r="O987" i="15"/>
  <c r="P975" i="15"/>
  <c r="H991" i="15" l="1"/>
  <c r="K992" i="15"/>
  <c r="M987" i="15"/>
  <c r="J984" i="15"/>
  <c r="I996" i="15"/>
  <c r="N978" i="15"/>
  <c r="L986" i="15"/>
  <c r="P976" i="15"/>
  <c r="O988" i="15"/>
  <c r="S981" i="15"/>
  <c r="Q984" i="15"/>
  <c r="R981" i="15"/>
  <c r="H992" i="15" l="1"/>
  <c r="L987" i="15"/>
  <c r="I997" i="15"/>
  <c r="J985" i="15"/>
  <c r="K993" i="15"/>
  <c r="M988" i="15"/>
  <c r="N979" i="15"/>
  <c r="Q985" i="15"/>
  <c r="O989" i="15"/>
  <c r="P977" i="15"/>
  <c r="R982" i="15"/>
  <c r="S982" i="15"/>
  <c r="H993" i="15" l="1"/>
  <c r="M989" i="15"/>
  <c r="I998" i="15"/>
  <c r="J986" i="15"/>
  <c r="L988" i="15"/>
  <c r="N980" i="15"/>
  <c r="K994" i="15"/>
  <c r="O990" i="15"/>
  <c r="Q986" i="15"/>
  <c r="S983" i="15"/>
  <c r="R983" i="15"/>
  <c r="P978" i="15"/>
  <c r="H994" i="15" l="1"/>
  <c r="M990" i="15"/>
  <c r="N981" i="15"/>
  <c r="L989" i="15"/>
  <c r="I999" i="15"/>
  <c r="K995" i="15"/>
  <c r="J987" i="15"/>
  <c r="P979" i="15"/>
  <c r="R984" i="15"/>
  <c r="S984" i="15"/>
  <c r="Q987" i="15"/>
  <c r="O991" i="15"/>
  <c r="H995" i="15" l="1"/>
  <c r="M991" i="15"/>
  <c r="L990" i="15"/>
  <c r="K996" i="15"/>
  <c r="I1000" i="15"/>
  <c r="J988" i="15"/>
  <c r="N982" i="15"/>
  <c r="O992" i="15"/>
  <c r="S985" i="15"/>
  <c r="P980" i="15"/>
  <c r="Q988" i="15"/>
  <c r="R985" i="15"/>
  <c r="H996" i="15" l="1"/>
  <c r="M992" i="15"/>
  <c r="N983" i="15"/>
  <c r="I1001" i="15"/>
  <c r="J989" i="15"/>
  <c r="K997" i="15"/>
  <c r="L991" i="15"/>
  <c r="Q989" i="15"/>
  <c r="O993" i="15"/>
  <c r="R986" i="15"/>
  <c r="P981" i="15"/>
  <c r="S986" i="15"/>
  <c r="H997" i="15" l="1"/>
  <c r="K998" i="15"/>
  <c r="I1002" i="15"/>
  <c r="N984" i="15"/>
  <c r="M993" i="15"/>
  <c r="L992" i="15"/>
  <c r="J990" i="15"/>
  <c r="Q990" i="15"/>
  <c r="S987" i="15"/>
  <c r="P982" i="15"/>
  <c r="R987" i="15"/>
  <c r="O994" i="15"/>
  <c r="H998" i="15" l="1"/>
  <c r="M994" i="15"/>
  <c r="I1003" i="15"/>
  <c r="L993" i="15"/>
  <c r="J991" i="15"/>
  <c r="N985" i="15"/>
  <c r="K999" i="15"/>
  <c r="O995" i="15"/>
  <c r="R988" i="15"/>
  <c r="Q991" i="15"/>
  <c r="P983" i="15"/>
  <c r="S988" i="15"/>
  <c r="H999" i="15" l="1"/>
  <c r="M995" i="15"/>
  <c r="N986" i="15"/>
  <c r="L994" i="15"/>
  <c r="K1000" i="15"/>
  <c r="J992" i="15"/>
  <c r="I1004" i="15"/>
  <c r="S989" i="15"/>
  <c r="R989" i="15"/>
  <c r="P984" i="15"/>
  <c r="Q992" i="15"/>
  <c r="O996" i="15"/>
  <c r="H1000" i="15" l="1"/>
  <c r="J993" i="15"/>
  <c r="L995" i="15"/>
  <c r="M996" i="15"/>
  <c r="I1005" i="15"/>
  <c r="N987" i="15"/>
  <c r="K1001" i="15"/>
  <c r="P985" i="15"/>
  <c r="S990" i="15"/>
  <c r="O997" i="15"/>
  <c r="Q993" i="15"/>
  <c r="R990" i="15"/>
  <c r="H1001" i="15" l="1"/>
  <c r="N988" i="15"/>
  <c r="L996" i="15"/>
  <c r="K1002" i="15"/>
  <c r="M997" i="15"/>
  <c r="J994" i="15"/>
  <c r="I1006" i="15"/>
  <c r="O998" i="15"/>
  <c r="P986" i="15"/>
  <c r="R991" i="15"/>
  <c r="Q994" i="15"/>
  <c r="S991" i="15"/>
  <c r="H1002" i="15" l="1"/>
  <c r="J995" i="15"/>
  <c r="M998" i="15"/>
  <c r="L997" i="15"/>
  <c r="N989" i="15"/>
  <c r="I1007" i="15"/>
  <c r="K1003" i="15"/>
  <c r="Q995" i="15"/>
  <c r="R992" i="15"/>
  <c r="S992" i="15"/>
  <c r="P987" i="15"/>
  <c r="O999" i="15"/>
  <c r="H1003" i="15" l="1"/>
  <c r="K1004" i="15"/>
  <c r="I1008" i="15"/>
  <c r="L998" i="15"/>
  <c r="M999" i="15"/>
  <c r="N990" i="15"/>
  <c r="J996" i="15"/>
  <c r="P988" i="15"/>
  <c r="R993" i="15"/>
  <c r="O1000" i="15"/>
  <c r="S993" i="15"/>
  <c r="Q996" i="15"/>
  <c r="H1004" i="15" l="1"/>
  <c r="L999" i="15"/>
  <c r="J997" i="15"/>
  <c r="M1000" i="15"/>
  <c r="K1005" i="15"/>
  <c r="N991" i="15"/>
  <c r="I1009" i="15"/>
  <c r="P989" i="15"/>
  <c r="O1001" i="15"/>
  <c r="Q997" i="15"/>
  <c r="S994" i="15"/>
  <c r="R994" i="15"/>
  <c r="H1005" i="15" l="1"/>
  <c r="I1010" i="15"/>
  <c r="M1001" i="15"/>
  <c r="L1000" i="15"/>
  <c r="N992" i="15"/>
  <c r="K1006" i="15"/>
  <c r="J998" i="15"/>
  <c r="R995" i="15"/>
  <c r="O1002" i="15"/>
  <c r="P990" i="15"/>
  <c r="S995" i="15"/>
  <c r="Q998" i="15"/>
  <c r="H1006" i="15" l="1"/>
  <c r="L1001" i="15"/>
  <c r="M1002" i="15"/>
  <c r="J999" i="15"/>
  <c r="N993" i="15"/>
  <c r="I1011" i="15"/>
  <c r="K1007" i="15"/>
  <c r="O1003" i="15"/>
  <c r="Q999" i="15"/>
  <c r="S996" i="15"/>
  <c r="P991" i="15"/>
  <c r="R996" i="15"/>
  <c r="H1007" i="15" l="1"/>
  <c r="J1000" i="15"/>
  <c r="I1012" i="15"/>
  <c r="N994" i="15"/>
  <c r="L1002" i="15"/>
  <c r="M1003" i="15"/>
  <c r="K1008" i="15"/>
  <c r="S997" i="15"/>
  <c r="Q1000" i="15"/>
  <c r="R997" i="15"/>
  <c r="P992" i="15"/>
  <c r="O1004" i="15"/>
  <c r="H1008" i="15" l="1"/>
  <c r="N995" i="15"/>
  <c r="K1009" i="15"/>
  <c r="M1004" i="15"/>
  <c r="J1001" i="15"/>
  <c r="L1003" i="15"/>
  <c r="I1013" i="15"/>
  <c r="R998" i="15"/>
  <c r="S998" i="15"/>
  <c r="O1005" i="15"/>
  <c r="P993" i="15"/>
  <c r="Q1001" i="15"/>
  <c r="H1009" i="15" l="1"/>
  <c r="J1002" i="15"/>
  <c r="M1005" i="15"/>
  <c r="L1004" i="15"/>
  <c r="I1014" i="15"/>
  <c r="K1010" i="15"/>
  <c r="N996" i="15"/>
  <c r="O1006" i="15"/>
  <c r="Q1002" i="15"/>
  <c r="P994" i="15"/>
  <c r="S999" i="15"/>
  <c r="R999" i="15"/>
  <c r="H1010" i="15" l="1"/>
  <c r="N997" i="15"/>
  <c r="K1011" i="15"/>
  <c r="M1006" i="15"/>
  <c r="J1003" i="15"/>
  <c r="I1015" i="15"/>
  <c r="L1005" i="15"/>
  <c r="S1000" i="15"/>
  <c r="O1007" i="15"/>
  <c r="R1000" i="15"/>
  <c r="P995" i="15"/>
  <c r="Q1003" i="15"/>
  <c r="H1011" i="15" l="1"/>
  <c r="L1006" i="15"/>
  <c r="I1016" i="15"/>
  <c r="J1004" i="15"/>
  <c r="M1007" i="15"/>
  <c r="K1012" i="15"/>
  <c r="N998" i="15"/>
  <c r="Q1004" i="15"/>
  <c r="P996" i="15"/>
  <c r="R1001" i="15"/>
  <c r="S1001" i="15"/>
  <c r="O1008" i="15"/>
  <c r="H1012" i="15" l="1"/>
  <c r="I1017" i="15"/>
  <c r="J1005" i="15"/>
  <c r="N999" i="15"/>
  <c r="K1013" i="15"/>
  <c r="M1008" i="15"/>
  <c r="L1007" i="15"/>
  <c r="S1002" i="15"/>
  <c r="R1002" i="15"/>
  <c r="P997" i="15"/>
  <c r="Q1005" i="15"/>
  <c r="O1009" i="15"/>
  <c r="H1013" i="15" l="1"/>
  <c r="M1009" i="15"/>
  <c r="K1014" i="15"/>
  <c r="N1000" i="15"/>
  <c r="I1018" i="15"/>
  <c r="L1008" i="15"/>
  <c r="J1006" i="15"/>
  <c r="O1010" i="15"/>
  <c r="P998" i="15"/>
  <c r="S1003" i="15"/>
  <c r="Q1006" i="15"/>
  <c r="R1003" i="15"/>
  <c r="H1014" i="15" l="1"/>
  <c r="I1019" i="15"/>
  <c r="N1001" i="15"/>
  <c r="J1007" i="15"/>
  <c r="L1009" i="15"/>
  <c r="K1015" i="15"/>
  <c r="M1010" i="15"/>
  <c r="R1004" i="15"/>
  <c r="Q1007" i="15"/>
  <c r="S1004" i="15"/>
  <c r="P999" i="15"/>
  <c r="O1011" i="15"/>
  <c r="H1015" i="15" l="1"/>
  <c r="I1020" i="15"/>
  <c r="K1016" i="15"/>
  <c r="L1010" i="15"/>
  <c r="J1008" i="15"/>
  <c r="M1011" i="15"/>
  <c r="N1002" i="15"/>
  <c r="O1012" i="15"/>
  <c r="P1000" i="15"/>
  <c r="S1005" i="15"/>
  <c r="Q1008" i="15"/>
  <c r="R1005" i="15"/>
  <c r="H1016" i="15" l="1"/>
  <c r="I1021" i="15"/>
  <c r="M1012" i="15"/>
  <c r="J1009" i="15"/>
  <c r="L1011" i="15"/>
  <c r="K1017" i="15"/>
  <c r="N1003" i="15"/>
  <c r="R1006" i="15"/>
  <c r="S1006" i="15"/>
  <c r="O1013" i="15"/>
  <c r="Q1009" i="15"/>
  <c r="P1001" i="15"/>
  <c r="H1017" i="15" l="1"/>
  <c r="L1012" i="15"/>
  <c r="J1010" i="15"/>
  <c r="M1013" i="15"/>
  <c r="I1022" i="15"/>
  <c r="K1018" i="15"/>
  <c r="N1004" i="15"/>
  <c r="R1007" i="15"/>
  <c r="P1002" i="15"/>
  <c r="Q1010" i="15"/>
  <c r="O1014" i="15"/>
  <c r="S1007" i="15"/>
  <c r="H1018" i="15" l="1"/>
  <c r="K1019" i="15"/>
  <c r="I1023" i="15"/>
  <c r="M1014" i="15"/>
  <c r="J1011" i="15"/>
  <c r="N1005" i="15"/>
  <c r="L1013" i="15"/>
  <c r="S1008" i="15"/>
  <c r="P1003" i="15"/>
  <c r="O1015" i="15"/>
  <c r="Q1011" i="15"/>
  <c r="R1008" i="15"/>
  <c r="H1019" i="15" l="1"/>
  <c r="L1014" i="15"/>
  <c r="N1006" i="15"/>
  <c r="J1012" i="15"/>
  <c r="M1015" i="15"/>
  <c r="I1024" i="15"/>
  <c r="K1020" i="15"/>
  <c r="O1016" i="15"/>
  <c r="P1004" i="15"/>
  <c r="S1009" i="15"/>
  <c r="R1009" i="15"/>
  <c r="Q1012" i="15"/>
  <c r="H1020" i="15" l="1"/>
  <c r="K1021" i="15"/>
  <c r="I1025" i="15"/>
  <c r="M1016" i="15"/>
  <c r="J1013" i="15"/>
  <c r="N1007" i="15"/>
  <c r="L1015" i="15"/>
  <c r="Q1013" i="15"/>
  <c r="S1010" i="15"/>
  <c r="R1010" i="15"/>
  <c r="P1005" i="15"/>
  <c r="O1017" i="15"/>
  <c r="H1021" i="15" l="1"/>
  <c r="J1014" i="15"/>
  <c r="M1017" i="15"/>
  <c r="I1026" i="15"/>
  <c r="L1016" i="15"/>
  <c r="N1008" i="15"/>
  <c r="K1022" i="15"/>
  <c r="P1006" i="15"/>
  <c r="R1011" i="15"/>
  <c r="S1011" i="15"/>
  <c r="O1018" i="15"/>
  <c r="Q1014" i="15"/>
  <c r="H1022" i="15" l="1"/>
  <c r="N1009" i="15"/>
  <c r="L1017" i="15"/>
  <c r="I1027" i="15"/>
  <c r="M1018" i="15"/>
  <c r="K1023" i="15"/>
  <c r="J1015" i="15"/>
  <c r="Q1015" i="15"/>
  <c r="O1019" i="15"/>
  <c r="S1012" i="15"/>
  <c r="P1007" i="15"/>
  <c r="R1012" i="15"/>
  <c r="H1023" i="15" l="1"/>
  <c r="M1019" i="15"/>
  <c r="I1028" i="15"/>
  <c r="L1018" i="15"/>
  <c r="J1016" i="15"/>
  <c r="K1024" i="15"/>
  <c r="N1010" i="15"/>
  <c r="O1020" i="15"/>
  <c r="Q1016" i="15"/>
  <c r="R1013" i="15"/>
  <c r="P1008" i="15"/>
  <c r="S1013" i="15"/>
  <c r="H1024" i="15" l="1"/>
  <c r="K1025" i="15"/>
  <c r="J1017" i="15"/>
  <c r="L1019" i="15"/>
  <c r="I1029" i="15"/>
  <c r="N1011" i="15"/>
  <c r="M1020" i="15"/>
  <c r="S1014" i="15"/>
  <c r="P1009" i="15"/>
  <c r="R1014" i="15"/>
  <c r="Q1017" i="15"/>
  <c r="O1021" i="15"/>
  <c r="H1025" i="15" l="1"/>
  <c r="I1030" i="15"/>
  <c r="M1021" i="15"/>
  <c r="K1026" i="15"/>
  <c r="N1012" i="15"/>
  <c r="L1020" i="15"/>
  <c r="J1018" i="15"/>
  <c r="R1015" i="15"/>
  <c r="S1015" i="15"/>
  <c r="O1022" i="15"/>
  <c r="Q1018" i="15"/>
  <c r="P1010" i="15"/>
  <c r="H1026" i="15" l="1"/>
  <c r="N1013" i="15"/>
  <c r="M1022" i="15"/>
  <c r="I1031" i="15"/>
  <c r="L1021" i="15"/>
  <c r="K1027" i="15"/>
  <c r="J1019" i="15"/>
  <c r="Q1019" i="15"/>
  <c r="R1016" i="15"/>
  <c r="P1011" i="15"/>
  <c r="O1023" i="15"/>
  <c r="S1016" i="15"/>
  <c r="H1027" i="15" l="1"/>
  <c r="J1020" i="15"/>
  <c r="M1023" i="15"/>
  <c r="K1028" i="15"/>
  <c r="L1022" i="15"/>
  <c r="I1032" i="15"/>
  <c r="N1014" i="15"/>
  <c r="S1017" i="15"/>
  <c r="O1024" i="15"/>
  <c r="P1012" i="15"/>
  <c r="R1017" i="15"/>
  <c r="Q1020" i="15"/>
  <c r="H1028" i="15" l="1"/>
  <c r="K1029" i="15"/>
  <c r="J1021" i="15"/>
  <c r="N1015" i="15"/>
  <c r="I1033" i="15"/>
  <c r="M1024" i="15"/>
  <c r="L1023" i="15"/>
  <c r="R1018" i="15"/>
  <c r="P1013" i="15"/>
  <c r="O1025" i="15"/>
  <c r="Q1021" i="15"/>
  <c r="S1018" i="15"/>
  <c r="H1029" i="15" l="1"/>
  <c r="M1025" i="15"/>
  <c r="N1016" i="15"/>
  <c r="J1022" i="15"/>
  <c r="L1024" i="15"/>
  <c r="I1034" i="15"/>
  <c r="K1030" i="15"/>
  <c r="R1019" i="15"/>
  <c r="Q1022" i="15"/>
  <c r="S1019" i="15"/>
  <c r="O1026" i="15"/>
  <c r="P1014" i="15"/>
  <c r="H1030" i="15" l="1"/>
  <c r="L1025" i="15"/>
  <c r="J1023" i="15"/>
  <c r="N1017" i="15"/>
  <c r="M1026" i="15"/>
  <c r="K1031" i="15"/>
  <c r="I1035" i="15"/>
  <c r="O1027" i="15"/>
  <c r="S1020" i="15"/>
  <c r="Q1023" i="15"/>
  <c r="P1015" i="15"/>
  <c r="R1020" i="15"/>
  <c r="H1031" i="15" l="1"/>
  <c r="J1024" i="15"/>
  <c r="K1032" i="15"/>
  <c r="L1026" i="15"/>
  <c r="I1036" i="15"/>
  <c r="M1027" i="15"/>
  <c r="N1018" i="15"/>
  <c r="R1021" i="15"/>
  <c r="P1016" i="15"/>
  <c r="S1021" i="15"/>
  <c r="Q1024" i="15"/>
  <c r="O1028" i="15"/>
  <c r="H1032" i="15" l="1"/>
  <c r="M1028" i="15"/>
  <c r="I1037" i="15"/>
  <c r="L1027" i="15"/>
  <c r="K1033" i="15"/>
  <c r="J1025" i="15"/>
  <c r="N1019" i="15"/>
  <c r="O1029" i="15"/>
  <c r="P1017" i="15"/>
  <c r="R1022" i="15"/>
  <c r="Q1025" i="15"/>
  <c r="S1022" i="15"/>
  <c r="H1033" i="15" l="1"/>
  <c r="L1028" i="15"/>
  <c r="I1038" i="15"/>
  <c r="N1020" i="15"/>
  <c r="J1026" i="15"/>
  <c r="K1034" i="15"/>
  <c r="M1029" i="15"/>
  <c r="S1023" i="15"/>
  <c r="Q1026" i="15"/>
  <c r="R1023" i="15"/>
  <c r="P1018" i="15"/>
  <c r="O1030" i="15"/>
  <c r="H1034" i="15" l="1"/>
  <c r="M1030" i="15"/>
  <c r="N1021" i="15"/>
  <c r="I1039" i="15"/>
  <c r="J1027" i="15"/>
  <c r="K1035" i="15"/>
  <c r="L1029" i="15"/>
  <c r="R1024" i="15"/>
  <c r="S1024" i="15"/>
  <c r="O1031" i="15"/>
  <c r="P1019" i="15"/>
  <c r="Q1027" i="15"/>
  <c r="H1035" i="15" l="1"/>
  <c r="J1028" i="15"/>
  <c r="L1030" i="15"/>
  <c r="I1040" i="15"/>
  <c r="N1022" i="15"/>
  <c r="M1031" i="15"/>
  <c r="K1036" i="15"/>
  <c r="P1020" i="15"/>
  <c r="O1032" i="15"/>
  <c r="Q1028" i="15"/>
  <c r="S1025" i="15"/>
  <c r="R1025" i="15"/>
  <c r="H1036" i="15" l="1"/>
  <c r="M1032" i="15"/>
  <c r="I1041" i="15"/>
  <c r="J1029" i="15"/>
  <c r="N1023" i="15"/>
  <c r="L1031" i="15"/>
  <c r="K1037" i="15"/>
  <c r="R1026" i="15"/>
  <c r="S1026" i="15"/>
  <c r="Q1029" i="15"/>
  <c r="O1033" i="15"/>
  <c r="P1021" i="15"/>
  <c r="H1037" i="15" l="1"/>
  <c r="I1042" i="15"/>
  <c r="M1033" i="15"/>
  <c r="J1030" i="15"/>
  <c r="L1032" i="15"/>
  <c r="K1038" i="15"/>
  <c r="N1024" i="15"/>
  <c r="O1034" i="15"/>
  <c r="Q1030" i="15"/>
  <c r="R1027" i="15"/>
  <c r="P1022" i="15"/>
  <c r="S1027" i="15"/>
  <c r="H1038" i="15" l="1"/>
  <c r="L1033" i="15"/>
  <c r="K1039" i="15"/>
  <c r="M1034" i="15"/>
  <c r="N1025" i="15"/>
  <c r="J1031" i="15"/>
  <c r="I1043" i="15"/>
  <c r="P1023" i="15"/>
  <c r="Q1031" i="15"/>
  <c r="S1028" i="15"/>
  <c r="R1028" i="15"/>
  <c r="O1035" i="15"/>
  <c r="H1039" i="15" l="1"/>
  <c r="I1044" i="15"/>
  <c r="N1026" i="15"/>
  <c r="K1040" i="15"/>
  <c r="J1032" i="15"/>
  <c r="M1035" i="15"/>
  <c r="L1034" i="15"/>
  <c r="P1024" i="15"/>
  <c r="O1036" i="15"/>
  <c r="R1029" i="15"/>
  <c r="S1029" i="15"/>
  <c r="Q1032" i="15"/>
  <c r="H1040" i="15" l="1"/>
  <c r="L1035" i="15"/>
  <c r="K1041" i="15"/>
  <c r="I1045" i="15"/>
  <c r="N1027" i="15"/>
  <c r="M1036" i="15"/>
  <c r="J1033" i="15"/>
  <c r="Q1033" i="15"/>
  <c r="R1030" i="15"/>
  <c r="S1030" i="15"/>
  <c r="O1037" i="15"/>
  <c r="P1025" i="15"/>
  <c r="H1041" i="15" l="1"/>
  <c r="J1034" i="15"/>
  <c r="M1037" i="15"/>
  <c r="K1042" i="15"/>
  <c r="L1036" i="15"/>
  <c r="I1046" i="15"/>
  <c r="N1028" i="15"/>
  <c r="S1031" i="15"/>
  <c r="Q1034" i="15"/>
  <c r="P1026" i="15"/>
  <c r="O1038" i="15"/>
  <c r="R1031" i="15"/>
  <c r="H1042" i="15" l="1"/>
  <c r="N1029" i="15"/>
  <c r="I1047" i="15"/>
  <c r="M1038" i="15"/>
  <c r="K1043" i="15"/>
  <c r="L1037" i="15"/>
  <c r="J1035" i="15"/>
  <c r="R1032" i="15"/>
  <c r="P1027" i="15"/>
  <c r="Q1035" i="15"/>
  <c r="S1032" i="15"/>
  <c r="O1039" i="15"/>
  <c r="H1043" i="15" l="1"/>
  <c r="L1038" i="15"/>
  <c r="J1036" i="15"/>
  <c r="I1048" i="15"/>
  <c r="K1044" i="15"/>
  <c r="M1039" i="15"/>
  <c r="N1030" i="15"/>
  <c r="Q1036" i="15"/>
  <c r="R1033" i="15"/>
  <c r="O1040" i="15"/>
  <c r="S1033" i="15"/>
  <c r="P1028" i="15"/>
  <c r="H1044" i="15" l="1"/>
  <c r="I1049" i="15"/>
  <c r="N1031" i="15"/>
  <c r="M1040" i="15"/>
  <c r="J1037" i="15"/>
  <c r="L1039" i="15"/>
  <c r="K1045" i="15"/>
  <c r="O1041" i="15"/>
  <c r="R1034" i="15"/>
  <c r="P1029" i="15"/>
  <c r="S1034" i="15"/>
  <c r="Q1037" i="15"/>
  <c r="H1045" i="15" l="1"/>
  <c r="M1041" i="15"/>
  <c r="I1050" i="15"/>
  <c r="L1040" i="15"/>
  <c r="N1032" i="15"/>
  <c r="K1046" i="15"/>
  <c r="J1038" i="15"/>
  <c r="S1035" i="15"/>
  <c r="P1030" i="15"/>
  <c r="Q1038" i="15"/>
  <c r="R1035" i="15"/>
  <c r="O1042" i="15"/>
  <c r="H1046" i="15" l="1"/>
  <c r="J1039" i="15"/>
  <c r="N1033" i="15"/>
  <c r="L1041" i="15"/>
  <c r="M1042" i="15"/>
  <c r="K1047" i="15"/>
  <c r="I1051" i="15"/>
  <c r="O1043" i="15"/>
  <c r="R1036" i="15"/>
  <c r="S1036" i="15"/>
  <c r="Q1039" i="15"/>
  <c r="P1031" i="15"/>
  <c r="H1047" i="15" l="1"/>
  <c r="M1043" i="15"/>
  <c r="K1048" i="15"/>
  <c r="J1040" i="15"/>
  <c r="I1052" i="15"/>
  <c r="N1034" i="15"/>
  <c r="L1042" i="15"/>
  <c r="S1037" i="15"/>
  <c r="P1032" i="15"/>
  <c r="Q1040" i="15"/>
  <c r="R1037" i="15"/>
  <c r="O1044" i="15"/>
  <c r="H1048" i="15" l="1"/>
  <c r="L1043" i="15"/>
  <c r="J1041" i="15"/>
  <c r="N1035" i="15"/>
  <c r="K1049" i="15"/>
  <c r="I1053" i="15"/>
  <c r="M1044" i="15"/>
  <c r="O1045" i="15"/>
  <c r="R1038" i="15"/>
  <c r="S1038" i="15"/>
  <c r="Q1041" i="15"/>
  <c r="P1033" i="15"/>
  <c r="H1049" i="15" l="1"/>
  <c r="M1045" i="15"/>
  <c r="I1054" i="15"/>
  <c r="N1036" i="15"/>
  <c r="L1044" i="15"/>
  <c r="K1050" i="15"/>
  <c r="J1042" i="15"/>
  <c r="P1034" i="15"/>
  <c r="S1039" i="15"/>
  <c r="R1039" i="15"/>
  <c r="O1046" i="15"/>
  <c r="Q1042" i="15"/>
  <c r="H1050" i="15" l="1"/>
  <c r="J1043" i="15"/>
  <c r="I1055" i="15"/>
  <c r="L1045" i="15"/>
  <c r="K1051" i="15"/>
  <c r="N1037" i="15"/>
  <c r="M1046" i="15"/>
  <c r="Q1043" i="15"/>
  <c r="S1040" i="15"/>
  <c r="O1047" i="15"/>
  <c r="R1040" i="15"/>
  <c r="P1035" i="15"/>
  <c r="H1051" i="15" l="1"/>
  <c r="M1047" i="15"/>
  <c r="N1038" i="15"/>
  <c r="J1044" i="15"/>
  <c r="L1046" i="15"/>
  <c r="K1052" i="15"/>
  <c r="I1056" i="15"/>
  <c r="P1036" i="15"/>
  <c r="R1041" i="15"/>
  <c r="O1048" i="15"/>
  <c r="S1041" i="15"/>
  <c r="Q1044" i="15"/>
  <c r="H1052" i="15" l="1"/>
  <c r="J1045" i="15"/>
  <c r="I1057" i="15"/>
  <c r="L1047" i="15"/>
  <c r="N1039" i="15"/>
  <c r="M1048" i="15"/>
  <c r="K1053" i="15"/>
  <c r="Q1045" i="15"/>
  <c r="O1049" i="15"/>
  <c r="R1042" i="15"/>
  <c r="S1042" i="15"/>
  <c r="P1037" i="15"/>
  <c r="H1053" i="15" l="1"/>
  <c r="L1048" i="15"/>
  <c r="J1046" i="15"/>
  <c r="K1054" i="15"/>
  <c r="M1049" i="15"/>
  <c r="I1058" i="15"/>
  <c r="N1040" i="15"/>
  <c r="R1043" i="15"/>
  <c r="P1038" i="15"/>
  <c r="S1043" i="15"/>
  <c r="O1050" i="15"/>
  <c r="Q1046" i="15"/>
  <c r="H1054" i="15" l="1"/>
  <c r="I1059" i="15"/>
  <c r="N1041" i="15"/>
  <c r="M1050" i="15"/>
  <c r="K1055" i="15"/>
  <c r="J1047" i="15"/>
  <c r="L1049" i="15"/>
  <c r="Q1047" i="15"/>
  <c r="O1051" i="15"/>
  <c r="S1044" i="15"/>
  <c r="P1039" i="15"/>
  <c r="R1044" i="15"/>
  <c r="H1055" i="15" l="1"/>
  <c r="N1042" i="15"/>
  <c r="I1060" i="15"/>
  <c r="L1050" i="15"/>
  <c r="J1048" i="15"/>
  <c r="K1056" i="15"/>
  <c r="M1051" i="15"/>
  <c r="P1040" i="15"/>
  <c r="O1052" i="15"/>
  <c r="Q1048" i="15"/>
  <c r="R1045" i="15"/>
  <c r="S1045" i="15"/>
  <c r="H1056" i="15" l="1"/>
  <c r="N1043" i="15"/>
  <c r="M1052" i="15"/>
  <c r="J1049" i="15"/>
  <c r="L1051" i="15"/>
  <c r="K1057" i="15"/>
  <c r="I1061" i="15"/>
  <c r="S1046" i="15"/>
  <c r="R1046" i="15"/>
  <c r="Q1049" i="15"/>
  <c r="O1053" i="15"/>
  <c r="P1041" i="15"/>
  <c r="H1057" i="15" l="1"/>
  <c r="K1058" i="15"/>
  <c r="L1052" i="15"/>
  <c r="N1044" i="15"/>
  <c r="I1062" i="15"/>
  <c r="J1050" i="15"/>
  <c r="M1053" i="15"/>
  <c r="P1042" i="15"/>
  <c r="O1054" i="15"/>
  <c r="Q1050" i="15"/>
  <c r="R1047" i="15"/>
  <c r="S1047" i="15"/>
  <c r="H1058" i="15" l="1"/>
  <c r="J1051" i="15"/>
  <c r="M1054" i="15"/>
  <c r="I1063" i="15"/>
  <c r="L1053" i="15"/>
  <c r="N1045" i="15"/>
  <c r="K1059" i="15"/>
  <c r="S1048" i="15"/>
  <c r="Q1051" i="15"/>
  <c r="R1048" i="15"/>
  <c r="O1055" i="15"/>
  <c r="P1043" i="15"/>
  <c r="H1059" i="15" l="1"/>
  <c r="I1064" i="15"/>
  <c r="N1046" i="15"/>
  <c r="M1055" i="15"/>
  <c r="K1060" i="15"/>
  <c r="L1054" i="15"/>
  <c r="J1052" i="15"/>
  <c r="O1056" i="15"/>
  <c r="R1049" i="15"/>
  <c r="S1049" i="15"/>
  <c r="P1044" i="15"/>
  <c r="Q1052" i="15"/>
  <c r="H1060" i="15" l="1"/>
  <c r="J1053" i="15"/>
  <c r="I1065" i="15"/>
  <c r="L1055" i="15"/>
  <c r="K1061" i="15"/>
  <c r="M1056" i="15"/>
  <c r="N1047" i="15"/>
  <c r="S1050" i="15"/>
  <c r="R1050" i="15"/>
  <c r="O1057" i="15"/>
  <c r="Q1053" i="15"/>
  <c r="P1045" i="15"/>
  <c r="H1061" i="15" l="1"/>
  <c r="N1048" i="15"/>
  <c r="J1054" i="15"/>
  <c r="M1057" i="15"/>
  <c r="K1062" i="15"/>
  <c r="L1056" i="15"/>
  <c r="I1066" i="15"/>
  <c r="Q1054" i="15"/>
  <c r="S1051" i="15"/>
  <c r="P1046" i="15"/>
  <c r="O1058" i="15"/>
  <c r="R1051" i="15"/>
  <c r="H1062" i="15" l="1"/>
  <c r="L1057" i="15"/>
  <c r="J1055" i="15"/>
  <c r="N1049" i="15"/>
  <c r="M1058" i="15"/>
  <c r="K1063" i="15"/>
  <c r="I1067" i="15"/>
  <c r="O1059" i="15"/>
  <c r="P1047" i="15"/>
  <c r="Q1055" i="15"/>
  <c r="R1052" i="15"/>
  <c r="S1052" i="15"/>
  <c r="H1063" i="15" l="1"/>
  <c r="K1064" i="15"/>
  <c r="M1059" i="15"/>
  <c r="N1050" i="15"/>
  <c r="J1056" i="15"/>
  <c r="L1058" i="15"/>
  <c r="I1068" i="15"/>
  <c r="O1060" i="15"/>
  <c r="S1053" i="15"/>
  <c r="R1053" i="15"/>
  <c r="Q1056" i="15"/>
  <c r="P1048" i="15"/>
  <c r="H1064" i="15" l="1"/>
  <c r="I1069" i="15"/>
  <c r="N1051" i="15"/>
  <c r="L1059" i="15"/>
  <c r="J1057" i="15"/>
  <c r="M1060" i="15"/>
  <c r="K1065" i="15"/>
  <c r="P1049" i="15"/>
  <c r="S1054" i="15"/>
  <c r="Q1057" i="15"/>
  <c r="R1054" i="15"/>
  <c r="O1061" i="15"/>
  <c r="H1065" i="15" l="1"/>
  <c r="J1058" i="15"/>
  <c r="L1060" i="15"/>
  <c r="N1052" i="15"/>
  <c r="I1070" i="15"/>
  <c r="K1066" i="15"/>
  <c r="M1061" i="15"/>
  <c r="Q1058" i="15"/>
  <c r="P1050" i="15"/>
  <c r="O1062" i="15"/>
  <c r="R1055" i="15"/>
  <c r="S1055" i="15"/>
  <c r="H1066" i="15" l="1"/>
  <c r="N1053" i="15"/>
  <c r="L1061" i="15"/>
  <c r="J1059" i="15"/>
  <c r="I1071" i="15"/>
  <c r="M1062" i="15"/>
  <c r="K1067" i="15"/>
  <c r="S1056" i="15"/>
  <c r="R1056" i="15"/>
  <c r="O1063" i="15"/>
  <c r="P1051" i="15"/>
  <c r="Q1059" i="15"/>
  <c r="H1067" i="15" l="1"/>
  <c r="K1068" i="15"/>
  <c r="I1072" i="15"/>
  <c r="L1062" i="15"/>
  <c r="N1054" i="15"/>
  <c r="J1060" i="15"/>
  <c r="M1063" i="15"/>
  <c r="Q1060" i="15"/>
  <c r="P1052" i="15"/>
  <c r="O1064" i="15"/>
  <c r="R1057" i="15"/>
  <c r="S1057" i="15"/>
  <c r="H1068" i="15" l="1"/>
  <c r="L1063" i="15"/>
  <c r="I1073" i="15"/>
  <c r="M1064" i="15"/>
  <c r="N1055" i="15"/>
  <c r="J1061" i="15"/>
  <c r="K1069" i="15"/>
  <c r="S1058" i="15"/>
  <c r="O1065" i="15"/>
  <c r="P1053" i="15"/>
  <c r="Q1061" i="15"/>
  <c r="R1058" i="15"/>
  <c r="H1069" i="15" l="1"/>
  <c r="M1065" i="15"/>
  <c r="I1074" i="15"/>
  <c r="L1064" i="15"/>
  <c r="K1070" i="15"/>
  <c r="N1056" i="15"/>
  <c r="J1062" i="15"/>
  <c r="R1059" i="15"/>
  <c r="Q1062" i="15"/>
  <c r="P1054" i="15"/>
  <c r="O1066" i="15"/>
  <c r="S1059" i="15"/>
  <c r="H1070" i="15" l="1"/>
  <c r="J1063" i="15"/>
  <c r="N1057" i="15"/>
  <c r="I1075" i="15"/>
  <c r="K1071" i="15"/>
  <c r="L1065" i="15"/>
  <c r="M1066" i="15"/>
  <c r="P1055" i="15"/>
  <c r="Q1063" i="15"/>
  <c r="S1060" i="15"/>
  <c r="O1067" i="15"/>
  <c r="R1060" i="15"/>
  <c r="H1071" i="15" l="1"/>
  <c r="M1067" i="15"/>
  <c r="L1066" i="15"/>
  <c r="N1058" i="15"/>
  <c r="K1072" i="15"/>
  <c r="I1076" i="15"/>
  <c r="J1064" i="15"/>
  <c r="R1061" i="15"/>
  <c r="O1068" i="15"/>
  <c r="Q1064" i="15"/>
  <c r="S1061" i="15"/>
  <c r="P1056" i="15"/>
  <c r="H1072" i="15" l="1"/>
  <c r="K1073" i="15"/>
  <c r="M1068" i="15"/>
  <c r="N1059" i="15"/>
  <c r="I1077" i="15"/>
  <c r="J1065" i="15"/>
  <c r="L1067" i="15"/>
  <c r="P1057" i="15"/>
  <c r="S1062" i="15"/>
  <c r="Q1065" i="15"/>
  <c r="O1069" i="15"/>
  <c r="R1062" i="15"/>
  <c r="H1073" i="15" l="1"/>
  <c r="N1060" i="15"/>
  <c r="L1068" i="15"/>
  <c r="M1069" i="15"/>
  <c r="J1066" i="15"/>
  <c r="I1078" i="15"/>
  <c r="K1074" i="15"/>
  <c r="O1070" i="15"/>
  <c r="Q1066" i="15"/>
  <c r="P1058" i="15"/>
  <c r="R1063" i="15"/>
  <c r="S1063" i="15"/>
  <c r="H1074" i="15" l="1"/>
  <c r="K1075" i="15"/>
  <c r="I1079" i="15"/>
  <c r="N1061" i="15"/>
  <c r="M1070" i="15"/>
  <c r="J1067" i="15"/>
  <c r="L1069" i="15"/>
  <c r="R1064" i="15"/>
  <c r="S1064" i="15"/>
  <c r="P1059" i="15"/>
  <c r="Q1067" i="15"/>
  <c r="O1071" i="15"/>
  <c r="H1075" i="15" l="1"/>
  <c r="I1080" i="15"/>
  <c r="L1070" i="15"/>
  <c r="M1071" i="15"/>
  <c r="N1062" i="15"/>
  <c r="K1076" i="15"/>
  <c r="J1068" i="15"/>
  <c r="O1072" i="15"/>
  <c r="Q1068" i="15"/>
  <c r="P1060" i="15"/>
  <c r="S1065" i="15"/>
  <c r="R1065" i="15"/>
  <c r="H1076" i="15" l="1"/>
  <c r="L1071" i="15"/>
  <c r="N1063" i="15"/>
  <c r="I1081" i="15"/>
  <c r="J1069" i="15"/>
  <c r="K1077" i="15"/>
  <c r="M1072" i="15"/>
  <c r="S1066" i="15"/>
  <c r="Q1069" i="15"/>
  <c r="R1066" i="15"/>
  <c r="P1061" i="15"/>
  <c r="O1073" i="15"/>
  <c r="H1077" i="15" l="1"/>
  <c r="K1078" i="15"/>
  <c r="J1070" i="15"/>
  <c r="I1082" i="15"/>
  <c r="L1072" i="15"/>
  <c r="M1073" i="15"/>
  <c r="N1064" i="15"/>
  <c r="O1074" i="15"/>
  <c r="P1062" i="15"/>
  <c r="R1067" i="15"/>
  <c r="Q1070" i="15"/>
  <c r="S1067" i="15"/>
  <c r="H1078" i="15" l="1"/>
  <c r="L1073" i="15"/>
  <c r="M1074" i="15"/>
  <c r="I1083" i="15"/>
  <c r="N1065" i="15"/>
  <c r="J1071" i="15"/>
  <c r="K1079" i="15"/>
  <c r="S1068" i="15"/>
  <c r="P1063" i="15"/>
  <c r="Q1071" i="15"/>
  <c r="R1068" i="15"/>
  <c r="O1075" i="15"/>
  <c r="H1079" i="15" l="1"/>
  <c r="K1080" i="15"/>
  <c r="J1072" i="15"/>
  <c r="N1066" i="15"/>
  <c r="M1075" i="15"/>
  <c r="L1074" i="15"/>
  <c r="I1084" i="15"/>
  <c r="P1064" i="15"/>
  <c r="Q1072" i="15"/>
  <c r="S1069" i="15"/>
  <c r="O1076" i="15"/>
  <c r="R1069" i="15"/>
  <c r="H1080" i="15" l="1"/>
  <c r="L1075" i="15"/>
  <c r="J1073" i="15"/>
  <c r="K1081" i="15"/>
  <c r="I1085" i="15"/>
  <c r="M1076" i="15"/>
  <c r="N1067" i="15"/>
  <c r="R1070" i="15"/>
  <c r="Q1073" i="15"/>
  <c r="O1077" i="15"/>
  <c r="S1070" i="15"/>
  <c r="P1065" i="15"/>
  <c r="H1081" i="15" l="1"/>
  <c r="N1068" i="15"/>
  <c r="M1077" i="15"/>
  <c r="I1086" i="15"/>
  <c r="L1076" i="15"/>
  <c r="J1074" i="15"/>
  <c r="K1082" i="15"/>
  <c r="S1071" i="15"/>
  <c r="O1078" i="15"/>
  <c r="Q1074" i="15"/>
  <c r="P1066" i="15"/>
  <c r="R1071" i="15"/>
  <c r="H1082" i="15" l="1"/>
  <c r="L1077" i="15"/>
  <c r="N1069" i="15"/>
  <c r="J1075" i="15"/>
  <c r="K1083" i="15"/>
  <c r="I1087" i="15"/>
  <c r="M1078" i="15"/>
  <c r="R1072" i="15"/>
  <c r="O1079" i="15"/>
  <c r="S1072" i="15"/>
  <c r="P1067" i="15"/>
  <c r="Q1075" i="15"/>
  <c r="H1083" i="15" l="1"/>
  <c r="M1079" i="15"/>
  <c r="L1078" i="15"/>
  <c r="I1088" i="15"/>
  <c r="K1084" i="15"/>
  <c r="J1076" i="15"/>
  <c r="N1070" i="15"/>
  <c r="P1068" i="15"/>
  <c r="O1080" i="15"/>
  <c r="R1073" i="15"/>
  <c r="Q1076" i="15"/>
  <c r="S1073" i="15"/>
  <c r="H1084" i="15" l="1"/>
  <c r="J1077" i="15"/>
  <c r="K1085" i="15"/>
  <c r="L1079" i="15"/>
  <c r="N1071" i="15"/>
  <c r="I1089" i="15"/>
  <c r="M1080" i="15"/>
  <c r="Q1077" i="15"/>
  <c r="R1074" i="15"/>
  <c r="P1069" i="15"/>
  <c r="S1074" i="15"/>
  <c r="O1081" i="15"/>
  <c r="H1085" i="15" l="1"/>
  <c r="N1072" i="15"/>
  <c r="K1086" i="15"/>
  <c r="M1081" i="15"/>
  <c r="I1090" i="15"/>
  <c r="L1080" i="15"/>
  <c r="J1078" i="15"/>
  <c r="O1082" i="15"/>
  <c r="R1075" i="15"/>
  <c r="P1070" i="15"/>
  <c r="Q1078" i="15"/>
  <c r="S1075" i="15"/>
  <c r="H1086" i="15" l="1"/>
  <c r="M1082" i="15"/>
  <c r="J1079" i="15"/>
  <c r="L1081" i="15"/>
  <c r="K1087" i="15"/>
  <c r="N1073" i="15"/>
  <c r="I1091" i="15"/>
  <c r="S1076" i="15"/>
  <c r="P1071" i="15"/>
  <c r="R1076" i="15"/>
  <c r="O1083" i="15"/>
  <c r="Q1079" i="15"/>
  <c r="H1087" i="15" l="1"/>
  <c r="K1088" i="15"/>
  <c r="J1080" i="15"/>
  <c r="M1083" i="15"/>
  <c r="I1092" i="15"/>
  <c r="L1082" i="15"/>
  <c r="N1074" i="15"/>
  <c r="Q1080" i="15"/>
  <c r="O1084" i="15"/>
  <c r="R1077" i="15"/>
  <c r="P1072" i="15"/>
  <c r="S1077" i="15"/>
  <c r="H1088" i="15" l="1"/>
  <c r="M1084" i="15"/>
  <c r="K1089" i="15"/>
  <c r="L1083" i="15"/>
  <c r="J1081" i="15"/>
  <c r="N1075" i="15"/>
  <c r="I1093" i="15"/>
  <c r="P1073" i="15"/>
  <c r="S1078" i="15"/>
  <c r="R1078" i="15"/>
  <c r="O1085" i="15"/>
  <c r="Q1081" i="15"/>
  <c r="H1089" i="15" l="1"/>
  <c r="J1082" i="15"/>
  <c r="L1084" i="15"/>
  <c r="I1094" i="15"/>
  <c r="K1090" i="15"/>
  <c r="M1085" i="15"/>
  <c r="N1076" i="15"/>
  <c r="O1086" i="15"/>
  <c r="R1079" i="15"/>
  <c r="P1074" i="15"/>
  <c r="Q1082" i="15"/>
  <c r="S1079" i="15"/>
  <c r="H1090" i="15" l="1"/>
  <c r="J1083" i="15"/>
  <c r="N1077" i="15"/>
  <c r="M1086" i="15"/>
  <c r="L1085" i="15"/>
  <c r="K1091" i="15"/>
  <c r="I1095" i="15"/>
  <c r="P1075" i="15"/>
  <c r="S1080" i="15"/>
  <c r="Q1083" i="15"/>
  <c r="R1080" i="15"/>
  <c r="O1087" i="15"/>
  <c r="H1091" i="15" l="1"/>
  <c r="I1096" i="15"/>
  <c r="M1087" i="15"/>
  <c r="K1092" i="15"/>
  <c r="L1086" i="15"/>
  <c r="N1078" i="15"/>
  <c r="J1084" i="15"/>
  <c r="S1081" i="15"/>
  <c r="P1076" i="15"/>
  <c r="O1088" i="15"/>
  <c r="R1081" i="15"/>
  <c r="Q1084" i="15"/>
  <c r="H1092" i="15" l="1"/>
  <c r="K1093" i="15"/>
  <c r="M1088" i="15"/>
  <c r="I1097" i="15"/>
  <c r="J1085" i="15"/>
  <c r="N1079" i="15"/>
  <c r="L1087" i="15"/>
  <c r="Q1085" i="15"/>
  <c r="O1089" i="15"/>
  <c r="P1077" i="15"/>
  <c r="S1082" i="15"/>
  <c r="R1082" i="15"/>
  <c r="H1093" i="15" l="1"/>
  <c r="L1088" i="15"/>
  <c r="N1080" i="15"/>
  <c r="J1086" i="15"/>
  <c r="I1098" i="15"/>
  <c r="M1089" i="15"/>
  <c r="K1094" i="15"/>
  <c r="S1083" i="15"/>
  <c r="R1083" i="15"/>
  <c r="P1078" i="15"/>
  <c r="O1090" i="15"/>
  <c r="Q1086" i="15"/>
  <c r="H1094" i="15" l="1"/>
  <c r="K1095" i="15"/>
  <c r="J1087" i="15"/>
  <c r="N1081" i="15"/>
  <c r="L1089" i="15"/>
  <c r="M1090" i="15"/>
  <c r="I1099" i="15"/>
  <c r="O1091" i="15"/>
  <c r="P1079" i="15"/>
  <c r="S1084" i="15"/>
  <c r="Q1087" i="15"/>
  <c r="R1084" i="15"/>
  <c r="H1095" i="15" l="1"/>
  <c r="I1100" i="15"/>
  <c r="N1082" i="15"/>
  <c r="M1091" i="15"/>
  <c r="J1088" i="15"/>
  <c r="L1090" i="15"/>
  <c r="K1096" i="15"/>
  <c r="R1085" i="15"/>
  <c r="S1085" i="15"/>
  <c r="Q1088" i="15"/>
  <c r="P1080" i="15"/>
  <c r="O1092" i="15"/>
  <c r="H1096" i="15" l="1"/>
  <c r="K1097" i="15"/>
  <c r="L1091" i="15"/>
  <c r="I1101" i="15"/>
  <c r="J1089" i="15"/>
  <c r="M1092" i="15"/>
  <c r="N1083" i="15"/>
  <c r="O1093" i="15"/>
  <c r="P1081" i="15"/>
  <c r="Q1089" i="15"/>
  <c r="S1086" i="15"/>
  <c r="R1086" i="15"/>
  <c r="H1097" i="15" l="1"/>
  <c r="M1093" i="15"/>
  <c r="K1098" i="15"/>
  <c r="J1090" i="15"/>
  <c r="I1102" i="15"/>
  <c r="L1092" i="15"/>
  <c r="N1084" i="15"/>
  <c r="S1087" i="15"/>
  <c r="P1082" i="15"/>
  <c r="R1087" i="15"/>
  <c r="Q1090" i="15"/>
  <c r="O1094" i="15"/>
  <c r="H1098" i="15" l="1"/>
  <c r="I1103" i="15"/>
  <c r="N1085" i="15"/>
  <c r="L1093" i="15"/>
  <c r="J1091" i="15"/>
  <c r="K1099" i="15"/>
  <c r="M1094" i="15"/>
  <c r="Q1091" i="15"/>
  <c r="S1088" i="15"/>
  <c r="O1095" i="15"/>
  <c r="R1088" i="15"/>
  <c r="P1083" i="15"/>
  <c r="H1099" i="15" l="1"/>
  <c r="M1095" i="15"/>
  <c r="N1086" i="15"/>
  <c r="I1104" i="15"/>
  <c r="K1100" i="15"/>
  <c r="J1092" i="15"/>
  <c r="L1094" i="15"/>
  <c r="R1089" i="15"/>
  <c r="P1084" i="15"/>
  <c r="O1096" i="15"/>
  <c r="S1089" i="15"/>
  <c r="Q1092" i="15"/>
  <c r="H1100" i="15" l="1"/>
  <c r="L1095" i="15"/>
  <c r="N1087" i="15"/>
  <c r="M1096" i="15"/>
  <c r="J1093" i="15"/>
  <c r="K1101" i="15"/>
  <c r="I1105" i="15"/>
  <c r="S1090" i="15"/>
  <c r="R1090" i="15"/>
  <c r="Q1093" i="15"/>
  <c r="O1097" i="15"/>
  <c r="P1085" i="15"/>
  <c r="H1101" i="15" l="1"/>
  <c r="I1106" i="15"/>
  <c r="J1094" i="15"/>
  <c r="M1097" i="15"/>
  <c r="L1096" i="15"/>
  <c r="K1102" i="15"/>
  <c r="N1088" i="15"/>
  <c r="Q1094" i="15"/>
  <c r="S1091" i="15"/>
  <c r="P1086" i="15"/>
  <c r="O1098" i="15"/>
  <c r="R1091" i="15"/>
  <c r="H1102" i="15" l="1"/>
  <c r="J1095" i="15"/>
  <c r="M1098" i="15"/>
  <c r="I1107" i="15"/>
  <c r="N1089" i="15"/>
  <c r="K1103" i="15"/>
  <c r="L1097" i="15"/>
  <c r="S1092" i="15"/>
  <c r="Q1095" i="15"/>
  <c r="R1092" i="15"/>
  <c r="O1099" i="15"/>
  <c r="P1087" i="15"/>
  <c r="H1103" i="15" l="1"/>
  <c r="L1098" i="15"/>
  <c r="K1104" i="15"/>
  <c r="I1108" i="15"/>
  <c r="M1099" i="15"/>
  <c r="N1090" i="15"/>
  <c r="J1096" i="15"/>
  <c r="O1100" i="15"/>
  <c r="R1093" i="15"/>
  <c r="S1093" i="15"/>
  <c r="P1088" i="15"/>
  <c r="Q1096" i="15"/>
  <c r="H1104" i="15" l="1"/>
  <c r="I1109" i="15"/>
  <c r="L1099" i="15"/>
  <c r="J1097" i="15"/>
  <c r="N1091" i="15"/>
  <c r="K1105" i="15"/>
  <c r="M1100" i="15"/>
  <c r="Q1097" i="15"/>
  <c r="R1094" i="15"/>
  <c r="P1089" i="15"/>
  <c r="S1094" i="15"/>
  <c r="O1101" i="15"/>
  <c r="H1105" i="15" l="1"/>
  <c r="N1092" i="15"/>
  <c r="J1098" i="15"/>
  <c r="M1101" i="15"/>
  <c r="K1106" i="15"/>
  <c r="I1110" i="15"/>
  <c r="L1100" i="15"/>
  <c r="O1102" i="15"/>
  <c r="P1090" i="15"/>
  <c r="Q1098" i="15"/>
  <c r="S1095" i="15"/>
  <c r="R1095" i="15"/>
  <c r="H1106" i="15" l="1"/>
  <c r="I1111" i="15"/>
  <c r="L1101" i="15"/>
  <c r="M1102" i="15"/>
  <c r="J1099" i="15"/>
  <c r="N1093" i="15"/>
  <c r="K1107" i="15"/>
  <c r="S1096" i="15"/>
  <c r="P1091" i="15"/>
  <c r="R1096" i="15"/>
  <c r="Q1099" i="15"/>
  <c r="O1103" i="15"/>
  <c r="H1107" i="15" l="1"/>
  <c r="L1102" i="15"/>
  <c r="I1112" i="15"/>
  <c r="N1094" i="15"/>
  <c r="K1108" i="15"/>
  <c r="J1100" i="15"/>
  <c r="M1103" i="15"/>
  <c r="O1104" i="15"/>
  <c r="Q1100" i="15"/>
  <c r="P1092" i="15"/>
  <c r="S1097" i="15"/>
  <c r="R1097" i="15"/>
  <c r="H1108" i="15" l="1"/>
  <c r="I1113" i="15"/>
  <c r="N1095" i="15"/>
  <c r="L1103" i="15"/>
  <c r="M1104" i="15"/>
  <c r="J1101" i="15"/>
  <c r="K1109" i="15"/>
  <c r="S1098" i="15"/>
  <c r="P1093" i="15"/>
  <c r="R1098" i="15"/>
  <c r="Q1101" i="15"/>
  <c r="O1105" i="15"/>
  <c r="H1109" i="15" l="1"/>
  <c r="M1105" i="15"/>
  <c r="J1102" i="15"/>
  <c r="L1104" i="15"/>
  <c r="I1114" i="15"/>
  <c r="K1110" i="15"/>
  <c r="N1096" i="15"/>
  <c r="P1094" i="15"/>
  <c r="O1106" i="15"/>
  <c r="Q1102" i="15"/>
  <c r="R1099" i="15"/>
  <c r="S1099" i="15"/>
  <c r="H1110" i="15" l="1"/>
  <c r="L1105" i="15"/>
  <c r="N1097" i="15"/>
  <c r="I1115" i="15"/>
  <c r="J1103" i="15"/>
  <c r="M1106" i="15"/>
  <c r="K1111" i="15"/>
  <c r="S1100" i="15"/>
  <c r="Q1103" i="15"/>
  <c r="R1100" i="15"/>
  <c r="O1107" i="15"/>
  <c r="P1095" i="15"/>
  <c r="H1111" i="15" l="1"/>
  <c r="N1098" i="15"/>
  <c r="L1106" i="15"/>
  <c r="K1112" i="15"/>
  <c r="M1107" i="15"/>
  <c r="J1104" i="15"/>
  <c r="I1116" i="15"/>
  <c r="P1096" i="15"/>
  <c r="O1108" i="15"/>
  <c r="R1101" i="15"/>
  <c r="Q1104" i="15"/>
  <c r="S1101" i="15"/>
  <c r="H1112" i="15" l="1"/>
  <c r="K1113" i="15"/>
  <c r="I1117" i="15"/>
  <c r="N1099" i="15"/>
  <c r="J1105" i="15"/>
  <c r="M1108" i="15"/>
  <c r="L1107" i="15"/>
  <c r="S1102" i="15"/>
  <c r="Q1105" i="15"/>
  <c r="P1097" i="15"/>
  <c r="R1102" i="15"/>
  <c r="O1109" i="15"/>
  <c r="H1113" i="15" l="1"/>
  <c r="L1108" i="15"/>
  <c r="I1118" i="15"/>
  <c r="M1109" i="15"/>
  <c r="J1106" i="15"/>
  <c r="N1100" i="15"/>
  <c r="K1114" i="15"/>
  <c r="P1098" i="15"/>
  <c r="S1103" i="15"/>
  <c r="O1110" i="15"/>
  <c r="R1103" i="15"/>
  <c r="Q1106" i="15"/>
  <c r="H1114" i="15" l="1"/>
  <c r="J1107" i="15"/>
  <c r="M1110" i="15"/>
  <c r="I1119" i="15"/>
  <c r="L1109" i="15"/>
  <c r="K1115" i="15"/>
  <c r="N1101" i="15"/>
  <c r="Q1107" i="15"/>
  <c r="R1104" i="15"/>
  <c r="O1111" i="15"/>
  <c r="S1104" i="15"/>
  <c r="P1099" i="15"/>
  <c r="H1115" i="15" l="1"/>
  <c r="I1120" i="15"/>
  <c r="N1102" i="15"/>
  <c r="L1110" i="15"/>
  <c r="M1111" i="15"/>
  <c r="K1116" i="15"/>
  <c r="J1108" i="15"/>
  <c r="P1100" i="15"/>
  <c r="Q1108" i="15"/>
  <c r="S1105" i="15"/>
  <c r="O1112" i="15"/>
  <c r="R1105" i="15"/>
  <c r="H1116" i="15" l="1"/>
  <c r="K1117" i="15"/>
  <c r="M1112" i="15"/>
  <c r="J1109" i="15"/>
  <c r="L1111" i="15"/>
  <c r="I1121" i="15"/>
  <c r="N1103" i="15"/>
  <c r="R1106" i="15"/>
  <c r="S1106" i="15"/>
  <c r="O1113" i="15"/>
  <c r="Q1109" i="15"/>
  <c r="P1101" i="15"/>
  <c r="H1117" i="15" l="1"/>
  <c r="I1122" i="15"/>
  <c r="J1110" i="15"/>
  <c r="M1113" i="15"/>
  <c r="N1104" i="15"/>
  <c r="L1112" i="15"/>
  <c r="K1118" i="15"/>
  <c r="P1102" i="15"/>
  <c r="Q1110" i="15"/>
  <c r="O1114" i="15"/>
  <c r="S1107" i="15"/>
  <c r="R1107" i="15"/>
  <c r="H1118" i="15" l="1"/>
  <c r="M1114" i="15"/>
  <c r="L1113" i="15"/>
  <c r="J1111" i="15"/>
  <c r="I1123" i="15"/>
  <c r="K1119" i="15"/>
  <c r="N1105" i="15"/>
  <c r="S1108" i="15"/>
  <c r="P1103" i="15"/>
  <c r="R1108" i="15"/>
  <c r="O1115" i="15"/>
  <c r="Q1111" i="15"/>
  <c r="H1119" i="15" l="1"/>
  <c r="J1112" i="15"/>
  <c r="L1114" i="15"/>
  <c r="N1106" i="15"/>
  <c r="K1120" i="15"/>
  <c r="I1124" i="15"/>
  <c r="M1115" i="15"/>
  <c r="O1116" i="15"/>
  <c r="Q1112" i="15"/>
  <c r="R1109" i="15"/>
  <c r="P1104" i="15"/>
  <c r="S1109" i="15"/>
  <c r="H1120" i="15" l="1"/>
  <c r="K1121" i="15"/>
  <c r="N1107" i="15"/>
  <c r="J1113" i="15"/>
  <c r="I1125" i="15"/>
  <c r="L1115" i="15"/>
  <c r="M1116" i="15"/>
  <c r="P1105" i="15"/>
  <c r="S1110" i="15"/>
  <c r="R1110" i="15"/>
  <c r="Q1113" i="15"/>
  <c r="O1117" i="15"/>
  <c r="H1121" i="15" l="1"/>
  <c r="M1117" i="15"/>
  <c r="J1114" i="15"/>
  <c r="N1108" i="15"/>
  <c r="L1116" i="15"/>
  <c r="I1126" i="15"/>
  <c r="K1122" i="15"/>
  <c r="O1118" i="15"/>
  <c r="Q1114" i="15"/>
  <c r="R1111" i="15"/>
  <c r="P1106" i="15"/>
  <c r="S1111" i="15"/>
  <c r="H1122" i="15" l="1"/>
  <c r="I1127" i="15"/>
  <c r="N1109" i="15"/>
  <c r="K1123" i="15"/>
  <c r="J1115" i="15"/>
  <c r="M1118" i="15"/>
  <c r="L1117" i="15"/>
  <c r="R1112" i="15"/>
  <c r="O1119" i="15"/>
  <c r="S1112" i="15"/>
  <c r="P1107" i="15"/>
  <c r="Q1115" i="15"/>
  <c r="H1123" i="15" l="1"/>
  <c r="L1118" i="15"/>
  <c r="K1124" i="15"/>
  <c r="N1110" i="15"/>
  <c r="M1119" i="15"/>
  <c r="I1128" i="15"/>
  <c r="J1116" i="15"/>
  <c r="Q1116" i="15"/>
  <c r="O1120" i="15"/>
  <c r="R1113" i="15"/>
  <c r="P1108" i="15"/>
  <c r="S1113" i="15"/>
  <c r="H1124" i="15" l="1"/>
  <c r="J1117" i="15"/>
  <c r="I1129" i="15"/>
  <c r="N1111" i="15"/>
  <c r="M1120" i="15"/>
  <c r="K1125" i="15"/>
  <c r="L1119" i="15"/>
  <c r="P1109" i="15"/>
  <c r="R1114" i="15"/>
  <c r="O1121" i="15"/>
  <c r="Q1117" i="15"/>
  <c r="S1114" i="15"/>
  <c r="H1125" i="15" l="1"/>
  <c r="K1126" i="15"/>
  <c r="M1121" i="15"/>
  <c r="I1130" i="15"/>
  <c r="J1118" i="15"/>
  <c r="L1120" i="15"/>
  <c r="N1112" i="15"/>
  <c r="O1122" i="15"/>
  <c r="R1115" i="15"/>
  <c r="P1110" i="15"/>
  <c r="S1115" i="15"/>
  <c r="Q1118" i="15"/>
  <c r="H1126" i="15" l="1"/>
  <c r="L1121" i="15"/>
  <c r="M1122" i="15"/>
  <c r="J1119" i="15"/>
  <c r="N1113" i="15"/>
  <c r="I1131" i="15"/>
  <c r="K1127" i="15"/>
  <c r="Q1119" i="15"/>
  <c r="P1111" i="15"/>
  <c r="R1116" i="15"/>
  <c r="O1123" i="15"/>
  <c r="S1116" i="15"/>
  <c r="H1127" i="15" l="1"/>
  <c r="M1123" i="15"/>
  <c r="K1128" i="15"/>
  <c r="L1122" i="15"/>
  <c r="N1114" i="15"/>
  <c r="I1132" i="15"/>
  <c r="J1120" i="15"/>
  <c r="S1117" i="15"/>
  <c r="Q1120" i="15"/>
  <c r="O1124" i="15"/>
  <c r="R1117" i="15"/>
  <c r="P1112" i="15"/>
  <c r="H1128" i="15" l="1"/>
  <c r="J1121" i="15"/>
  <c r="I1133" i="15"/>
  <c r="L1123" i="15"/>
  <c r="K1129" i="15"/>
  <c r="M1124" i="15"/>
  <c r="N1115" i="15"/>
  <c r="R1118" i="15"/>
  <c r="O1125" i="15"/>
  <c r="P1113" i="15"/>
  <c r="S1118" i="15"/>
  <c r="Q1121" i="15"/>
  <c r="H1129" i="15" l="1"/>
  <c r="K1130" i="15"/>
  <c r="N1116" i="15"/>
  <c r="I1134" i="15"/>
  <c r="M1125" i="15"/>
  <c r="L1124" i="15"/>
  <c r="J1122" i="15"/>
  <c r="Q1122" i="15"/>
  <c r="P1114" i="15"/>
  <c r="O1126" i="15"/>
  <c r="R1119" i="15"/>
  <c r="S1119" i="15"/>
  <c r="H1130" i="15" l="1"/>
  <c r="J1123" i="15"/>
  <c r="M1126" i="15"/>
  <c r="N1117" i="15"/>
  <c r="L1125" i="15"/>
  <c r="I1135" i="15"/>
  <c r="K1131" i="15"/>
  <c r="R1120" i="15"/>
  <c r="S1120" i="15"/>
  <c r="O1127" i="15"/>
  <c r="P1115" i="15"/>
  <c r="Q1123" i="15"/>
  <c r="H1131" i="15" l="1"/>
  <c r="L1126" i="15"/>
  <c r="M1127" i="15"/>
  <c r="K1132" i="15"/>
  <c r="I1136" i="15"/>
  <c r="N1118" i="15"/>
  <c r="J1124" i="15"/>
  <c r="Q1124" i="15"/>
  <c r="O1128" i="15"/>
  <c r="R1121" i="15"/>
  <c r="P1116" i="15"/>
  <c r="S1121" i="15"/>
  <c r="H1132" i="15" l="1"/>
  <c r="K1133" i="15"/>
  <c r="M1128" i="15"/>
  <c r="L1127" i="15"/>
  <c r="J1125" i="15"/>
  <c r="N1119" i="15"/>
  <c r="I1137" i="15"/>
  <c r="S1122" i="15"/>
  <c r="P1117" i="15"/>
  <c r="R1122" i="15"/>
  <c r="O1129" i="15"/>
  <c r="Q1125" i="15"/>
  <c r="H1133" i="15" l="1"/>
  <c r="I1138" i="15"/>
  <c r="J1126" i="15"/>
  <c r="L1128" i="15"/>
  <c r="M1129" i="15"/>
  <c r="N1120" i="15"/>
  <c r="K1134" i="15"/>
  <c r="O1130" i="15"/>
  <c r="Q1126" i="15"/>
  <c r="R1123" i="15"/>
  <c r="P1118" i="15"/>
  <c r="S1123" i="15"/>
  <c r="H1134" i="15" l="1"/>
  <c r="K1135" i="15"/>
  <c r="N1121" i="15"/>
  <c r="J1127" i="15"/>
  <c r="I1139" i="15"/>
  <c r="M1130" i="15"/>
  <c r="L1129" i="15"/>
  <c r="P1119" i="15"/>
  <c r="S1124" i="15"/>
  <c r="R1124" i="15"/>
  <c r="Q1127" i="15"/>
  <c r="O1131" i="15"/>
  <c r="H1135" i="15" l="1"/>
  <c r="L1130" i="15"/>
  <c r="M1131" i="15"/>
  <c r="N1122" i="15"/>
  <c r="J1128" i="15"/>
  <c r="I1140" i="15"/>
  <c r="K1136" i="15"/>
  <c r="R1125" i="15"/>
  <c r="O1132" i="15"/>
  <c r="Q1128" i="15"/>
  <c r="S1125" i="15"/>
  <c r="P1120" i="15"/>
  <c r="H1136" i="15" l="1"/>
  <c r="L1131" i="15"/>
  <c r="I1141" i="15"/>
  <c r="J1129" i="15"/>
  <c r="N1123" i="15"/>
  <c r="K1137" i="15"/>
  <c r="M1132" i="15"/>
  <c r="P1121" i="15"/>
  <c r="Q1129" i="15"/>
  <c r="O1133" i="15"/>
  <c r="R1126" i="15"/>
  <c r="S1126" i="15"/>
  <c r="H1137" i="15" l="1"/>
  <c r="K1138" i="15"/>
  <c r="N1124" i="15"/>
  <c r="I1142" i="15"/>
  <c r="L1132" i="15"/>
  <c r="M1133" i="15"/>
  <c r="J1130" i="15"/>
  <c r="R1127" i="15"/>
  <c r="O1134" i="15"/>
  <c r="Q1130" i="15"/>
  <c r="S1127" i="15"/>
  <c r="P1122" i="15"/>
  <c r="H1138" i="15" l="1"/>
  <c r="K1139" i="15"/>
  <c r="L1133" i="15"/>
  <c r="N1125" i="15"/>
  <c r="J1131" i="15"/>
  <c r="M1134" i="15"/>
  <c r="I1143" i="15"/>
  <c r="P1123" i="15"/>
  <c r="Q1131" i="15"/>
  <c r="O1135" i="15"/>
  <c r="R1128" i="15"/>
  <c r="S1128" i="15"/>
  <c r="H1139" i="15" l="1"/>
  <c r="I1144" i="15"/>
  <c r="J1132" i="15"/>
  <c r="N1126" i="15"/>
  <c r="K1140" i="15"/>
  <c r="M1135" i="15"/>
  <c r="L1134" i="15"/>
  <c r="S1129" i="15"/>
  <c r="R1129" i="15"/>
  <c r="O1136" i="15"/>
  <c r="Q1132" i="15"/>
  <c r="P1124" i="15"/>
  <c r="H1140" i="15" l="1"/>
  <c r="L1135" i="15"/>
  <c r="K1141" i="15"/>
  <c r="M1136" i="15"/>
  <c r="N1127" i="15"/>
  <c r="J1133" i="15"/>
  <c r="I1145" i="15"/>
  <c r="R1130" i="15"/>
  <c r="P1125" i="15"/>
  <c r="Q1133" i="15"/>
  <c r="O1137" i="15"/>
  <c r="S1130" i="15"/>
  <c r="H1141" i="15" l="1"/>
  <c r="M1137" i="15"/>
  <c r="L1136" i="15"/>
  <c r="I1146" i="15"/>
  <c r="J1134" i="15"/>
  <c r="N1128" i="15"/>
  <c r="K1142" i="15"/>
  <c r="S1131" i="15"/>
  <c r="O1138" i="15"/>
  <c r="Q1134" i="15"/>
  <c r="P1126" i="15"/>
  <c r="R1131" i="15"/>
  <c r="H1142" i="15" l="1"/>
  <c r="J1135" i="15"/>
  <c r="I1147" i="15"/>
  <c r="L1137" i="15"/>
  <c r="M1138" i="15"/>
  <c r="K1143" i="15"/>
  <c r="N1129" i="15"/>
  <c r="R1132" i="15"/>
  <c r="P1127" i="15"/>
  <c r="Q1135" i="15"/>
  <c r="O1139" i="15"/>
  <c r="S1132" i="15"/>
  <c r="H1143" i="15" l="1"/>
  <c r="M1139" i="15"/>
  <c r="I1148" i="15"/>
  <c r="N1130" i="15"/>
  <c r="K1144" i="15"/>
  <c r="L1138" i="15"/>
  <c r="J1136" i="15"/>
  <c r="S1133" i="15"/>
  <c r="O1140" i="15"/>
  <c r="Q1136" i="15"/>
  <c r="P1128" i="15"/>
  <c r="R1133" i="15"/>
  <c r="H1144" i="15" l="1"/>
  <c r="L1139" i="15"/>
  <c r="M1140" i="15"/>
  <c r="J1137" i="15"/>
  <c r="K1145" i="15"/>
  <c r="N1131" i="15"/>
  <c r="I1149" i="15"/>
  <c r="O1141" i="15"/>
  <c r="S1134" i="15"/>
  <c r="R1134" i="15"/>
  <c r="P1129" i="15"/>
  <c r="Q1137" i="15"/>
  <c r="H1145" i="15" l="1"/>
  <c r="I1150" i="15"/>
  <c r="K1146" i="15"/>
  <c r="J1138" i="15"/>
  <c r="M1141" i="15"/>
  <c r="L1140" i="15"/>
  <c r="N1132" i="15"/>
  <c r="R1135" i="15"/>
  <c r="S1135" i="15"/>
  <c r="Q1138" i="15"/>
  <c r="P1130" i="15"/>
  <c r="O1142" i="15"/>
  <c r="H1146" i="15" l="1"/>
  <c r="L1141" i="15"/>
  <c r="M1142" i="15"/>
  <c r="J1139" i="15"/>
  <c r="K1147" i="15"/>
  <c r="I1151" i="15"/>
  <c r="N1133" i="15"/>
  <c r="O1143" i="15"/>
  <c r="P1131" i="15"/>
  <c r="Q1139" i="15"/>
  <c r="S1136" i="15"/>
  <c r="R1136" i="15"/>
  <c r="H1147" i="15" l="1"/>
  <c r="K1148" i="15"/>
  <c r="J1140" i="15"/>
  <c r="M1143" i="15"/>
  <c r="N1134" i="15"/>
  <c r="I1152" i="15"/>
  <c r="L1142" i="15"/>
  <c r="S1137" i="15"/>
  <c r="Q1140" i="15"/>
  <c r="P1132" i="15"/>
  <c r="O1144" i="15"/>
  <c r="R1137" i="15"/>
  <c r="H1148" i="15" l="1"/>
  <c r="M1144" i="15"/>
  <c r="I1153" i="15"/>
  <c r="L1143" i="15"/>
  <c r="N1135" i="15"/>
  <c r="J1141" i="15"/>
  <c r="K1149" i="15"/>
  <c r="R1138" i="15"/>
  <c r="O1145" i="15"/>
  <c r="P1133" i="15"/>
  <c r="Q1141" i="15"/>
  <c r="S1138" i="15"/>
  <c r="H1149" i="15" l="1"/>
  <c r="K1150" i="15"/>
  <c r="L1144" i="15"/>
  <c r="J1142" i="15"/>
  <c r="N1136" i="15"/>
  <c r="I1154" i="15"/>
  <c r="M1145" i="15"/>
  <c r="S1139" i="15"/>
  <c r="Q1142" i="15"/>
  <c r="P1134" i="15"/>
  <c r="O1146" i="15"/>
  <c r="R1139" i="15"/>
  <c r="H1150" i="15" l="1"/>
  <c r="L1145" i="15"/>
  <c r="K1151" i="15"/>
  <c r="J1143" i="15"/>
  <c r="M1146" i="15"/>
  <c r="I1155" i="15"/>
  <c r="N1137" i="15"/>
  <c r="R1140" i="15"/>
  <c r="O1147" i="15"/>
  <c r="P1135" i="15"/>
  <c r="Q1143" i="15"/>
  <c r="S1140" i="15"/>
  <c r="H1151" i="15" l="1"/>
  <c r="I1156" i="15"/>
  <c r="M1147" i="15"/>
  <c r="J1144" i="15"/>
  <c r="N1138" i="15"/>
  <c r="K1152" i="15"/>
  <c r="L1146" i="15"/>
  <c r="S1141" i="15"/>
  <c r="Q1144" i="15"/>
  <c r="P1136" i="15"/>
  <c r="O1148" i="15"/>
  <c r="R1141" i="15"/>
  <c r="H1152" i="15" l="1"/>
  <c r="J1145" i="15"/>
  <c r="M1148" i="15"/>
  <c r="I1157" i="15"/>
  <c r="L1147" i="15"/>
  <c r="K1153" i="15"/>
  <c r="N1139" i="15"/>
  <c r="R1142" i="15"/>
  <c r="O1149" i="15"/>
  <c r="P1137" i="15"/>
  <c r="Q1145" i="15"/>
  <c r="S1142" i="15"/>
  <c r="H1153" i="15" l="1"/>
  <c r="M1149" i="15"/>
  <c r="N1140" i="15"/>
  <c r="K1154" i="15"/>
  <c r="L1148" i="15"/>
  <c r="I1158" i="15"/>
  <c r="J1146" i="15"/>
  <c r="Q1146" i="15"/>
  <c r="P1138" i="15"/>
  <c r="O1150" i="15"/>
  <c r="S1143" i="15"/>
  <c r="R1143" i="15"/>
  <c r="H1154" i="15" l="1"/>
  <c r="M1150" i="15"/>
  <c r="K1155" i="15"/>
  <c r="N1141" i="15"/>
  <c r="L1149" i="15"/>
  <c r="J1147" i="15"/>
  <c r="I1159" i="15"/>
  <c r="R1144" i="15"/>
  <c r="O1151" i="15"/>
  <c r="S1144" i="15"/>
  <c r="P1139" i="15"/>
  <c r="Q1147" i="15"/>
  <c r="H1155" i="15" l="1"/>
  <c r="K1156" i="15"/>
  <c r="M1151" i="15"/>
  <c r="N1142" i="15"/>
  <c r="J1148" i="15"/>
  <c r="L1150" i="15"/>
  <c r="I1160" i="15"/>
  <c r="Q1148" i="15"/>
  <c r="P1140" i="15"/>
  <c r="S1145" i="15"/>
  <c r="O1152" i="15"/>
  <c r="R1145" i="15"/>
  <c r="H1156" i="15" l="1"/>
  <c r="I1161" i="15"/>
  <c r="J1149" i="15"/>
  <c r="N1143" i="15"/>
  <c r="L1151" i="15"/>
  <c r="M1152" i="15"/>
  <c r="K1157" i="15"/>
  <c r="R1146" i="15"/>
  <c r="O1153" i="15"/>
  <c r="S1146" i="15"/>
  <c r="P1141" i="15"/>
  <c r="Q1149" i="15"/>
  <c r="H1157" i="15" l="1"/>
  <c r="I1162" i="15"/>
  <c r="J1150" i="15"/>
  <c r="K1158" i="15"/>
  <c r="M1153" i="15"/>
  <c r="L1152" i="15"/>
  <c r="N1144" i="15"/>
  <c r="P1142" i="15"/>
  <c r="S1147" i="15"/>
  <c r="O1154" i="15"/>
  <c r="Q1150" i="15"/>
  <c r="R1147" i="15"/>
  <c r="H1158" i="15" l="1"/>
  <c r="I1163" i="15"/>
  <c r="K1159" i="15"/>
  <c r="J1151" i="15"/>
  <c r="N1145" i="15"/>
  <c r="L1153" i="15"/>
  <c r="M1154" i="15"/>
  <c r="R1148" i="15"/>
  <c r="Q1151" i="15"/>
  <c r="O1155" i="15"/>
  <c r="S1148" i="15"/>
  <c r="P1143" i="15"/>
  <c r="H1159" i="15" l="1"/>
  <c r="M1155" i="15"/>
  <c r="J1152" i="15"/>
  <c r="K1160" i="15"/>
  <c r="I1164" i="15"/>
  <c r="L1154" i="15"/>
  <c r="N1146" i="15"/>
  <c r="P1144" i="15"/>
  <c r="S1149" i="15"/>
  <c r="O1156" i="15"/>
  <c r="Q1152" i="15"/>
  <c r="R1149" i="15"/>
  <c r="H1160" i="15" l="1"/>
  <c r="K1161" i="15"/>
  <c r="J1153" i="15"/>
  <c r="L1155" i="15"/>
  <c r="I1165" i="15"/>
  <c r="N1147" i="15"/>
  <c r="M1156" i="15"/>
  <c r="Q1153" i="15"/>
  <c r="O1157" i="15"/>
  <c r="S1150" i="15"/>
  <c r="R1150" i="15"/>
  <c r="P1145" i="15"/>
  <c r="H1161" i="15" l="1"/>
  <c r="I1166" i="15"/>
  <c r="N1148" i="15"/>
  <c r="M1157" i="15"/>
  <c r="L1156" i="15"/>
  <c r="J1154" i="15"/>
  <c r="K1162" i="15"/>
  <c r="S1151" i="15"/>
  <c r="P1146" i="15"/>
  <c r="R1151" i="15"/>
  <c r="O1158" i="15"/>
  <c r="Q1154" i="15"/>
  <c r="H1162" i="15" l="1"/>
  <c r="N1149" i="15"/>
  <c r="I1167" i="15"/>
  <c r="M1158" i="15"/>
  <c r="K1163" i="15"/>
  <c r="J1155" i="15"/>
  <c r="L1157" i="15"/>
  <c r="Q1155" i="15"/>
  <c r="O1159" i="15"/>
  <c r="R1152" i="15"/>
  <c r="P1147" i="15"/>
  <c r="S1152" i="15"/>
  <c r="H1163" i="15" l="1"/>
  <c r="L1158" i="15"/>
  <c r="N1150" i="15"/>
  <c r="J1156" i="15"/>
  <c r="K1164" i="15"/>
  <c r="M1159" i="15"/>
  <c r="I1168" i="15"/>
  <c r="S1153" i="15"/>
  <c r="P1148" i="15"/>
  <c r="R1153" i="15"/>
  <c r="O1160" i="15"/>
  <c r="Q1156" i="15"/>
  <c r="H1164" i="15" l="1"/>
  <c r="M1160" i="15"/>
  <c r="J1157" i="15"/>
  <c r="N1151" i="15"/>
  <c r="K1165" i="15"/>
  <c r="I1169" i="15"/>
  <c r="L1159" i="15"/>
  <c r="Q1157" i="15"/>
  <c r="O1161" i="15"/>
  <c r="R1154" i="15"/>
  <c r="P1149" i="15"/>
  <c r="S1154" i="15"/>
  <c r="H1165" i="15" l="1"/>
  <c r="K1166" i="15"/>
  <c r="N1152" i="15"/>
  <c r="J1158" i="15"/>
  <c r="L1160" i="15"/>
  <c r="I1170" i="15"/>
  <c r="M1161" i="15"/>
  <c r="S1155" i="15"/>
  <c r="P1150" i="15"/>
  <c r="R1155" i="15"/>
  <c r="O1162" i="15"/>
  <c r="Q1158" i="15"/>
  <c r="H1166" i="15" l="1"/>
  <c r="L1161" i="15"/>
  <c r="J1159" i="15"/>
  <c r="N1153" i="15"/>
  <c r="M1162" i="15"/>
  <c r="I1171" i="15"/>
  <c r="K1167" i="15"/>
  <c r="Q1159" i="15"/>
  <c r="O1163" i="15"/>
  <c r="R1156" i="15"/>
  <c r="P1151" i="15"/>
  <c r="S1156" i="15"/>
  <c r="H1167" i="15" l="1"/>
  <c r="M1163" i="15"/>
  <c r="N1154" i="15"/>
  <c r="K1168" i="15"/>
  <c r="I1172" i="15"/>
  <c r="J1160" i="15"/>
  <c r="L1162" i="15"/>
  <c r="S1157" i="15"/>
  <c r="P1152" i="15"/>
  <c r="R1157" i="15"/>
  <c r="O1164" i="15"/>
  <c r="Q1160" i="15"/>
  <c r="H1168" i="15" l="1"/>
  <c r="L1163" i="15"/>
  <c r="J1161" i="15"/>
  <c r="M1164" i="15"/>
  <c r="K1169" i="15"/>
  <c r="N1155" i="15"/>
  <c r="I1173" i="15"/>
  <c r="Q1161" i="15"/>
  <c r="O1165" i="15"/>
  <c r="R1158" i="15"/>
  <c r="P1153" i="15"/>
  <c r="S1158" i="15"/>
  <c r="H1169" i="15" l="1"/>
  <c r="K1170" i="15"/>
  <c r="M1165" i="15"/>
  <c r="N1156" i="15"/>
  <c r="I1174" i="15"/>
  <c r="J1162" i="15"/>
  <c r="L1164" i="15"/>
  <c r="S1159" i="15"/>
  <c r="P1154" i="15"/>
  <c r="R1159" i="15"/>
  <c r="O1166" i="15"/>
  <c r="Q1162" i="15"/>
  <c r="H1170" i="15" l="1"/>
  <c r="N1157" i="15"/>
  <c r="K1171" i="15"/>
  <c r="I1175" i="15"/>
  <c r="J1163" i="15"/>
  <c r="M1166" i="15"/>
  <c r="L1165" i="15"/>
  <c r="Q1163" i="15"/>
  <c r="O1167" i="15"/>
  <c r="R1160" i="15"/>
  <c r="P1155" i="15"/>
  <c r="S1160" i="15"/>
  <c r="H1171" i="15" l="1"/>
  <c r="I1176" i="15"/>
  <c r="J1164" i="15"/>
  <c r="K1172" i="15"/>
  <c r="L1166" i="15"/>
  <c r="M1167" i="15"/>
  <c r="N1158" i="15"/>
  <c r="S1161" i="15"/>
  <c r="P1156" i="15"/>
  <c r="R1161" i="15"/>
  <c r="O1168" i="15"/>
  <c r="Q1164" i="15"/>
  <c r="H1172" i="15" l="1"/>
  <c r="I1177" i="15"/>
  <c r="K1173" i="15"/>
  <c r="M1168" i="15"/>
  <c r="L1167" i="15"/>
  <c r="J1165" i="15"/>
  <c r="N1159" i="15"/>
  <c r="Q1165" i="15"/>
  <c r="O1169" i="15"/>
  <c r="R1162" i="15"/>
  <c r="P1157" i="15"/>
  <c r="S1162" i="15"/>
  <c r="H1173" i="15" l="1"/>
  <c r="K1174" i="15"/>
  <c r="I1178" i="15"/>
  <c r="J1166" i="15"/>
  <c r="L1168" i="15"/>
  <c r="M1169" i="15"/>
  <c r="N1160" i="15"/>
  <c r="S1163" i="15"/>
  <c r="P1158" i="15"/>
  <c r="R1163" i="15"/>
  <c r="O1170" i="15"/>
  <c r="Q1166" i="15"/>
  <c r="H1174" i="15" l="1"/>
  <c r="M1170" i="15"/>
  <c r="J1167" i="15"/>
  <c r="I1179" i="15"/>
  <c r="N1161" i="15"/>
  <c r="L1169" i="15"/>
  <c r="K1175" i="15"/>
  <c r="Q1167" i="15"/>
  <c r="O1171" i="15"/>
  <c r="R1164" i="15"/>
  <c r="P1159" i="15"/>
  <c r="S1164" i="15"/>
  <c r="H1175" i="15" l="1"/>
  <c r="N1162" i="15"/>
  <c r="J1168" i="15"/>
  <c r="M1171" i="15"/>
  <c r="K1176" i="15"/>
  <c r="L1170" i="15"/>
  <c r="I1180" i="15"/>
  <c r="P1160" i="15"/>
  <c r="R1165" i="15"/>
  <c r="S1165" i="15"/>
  <c r="O1172" i="15"/>
  <c r="Q1168" i="15"/>
  <c r="H1176" i="15" l="1"/>
  <c r="K1177" i="15"/>
  <c r="J1169" i="15"/>
  <c r="N1163" i="15"/>
  <c r="I1181" i="15"/>
  <c r="L1171" i="15"/>
  <c r="M1172" i="15"/>
  <c r="Q1169" i="15"/>
  <c r="O1173" i="15"/>
  <c r="S1166" i="15"/>
  <c r="R1166" i="15"/>
  <c r="P1161" i="15"/>
  <c r="H1177" i="15" l="1"/>
  <c r="L1172" i="15"/>
  <c r="I1182" i="15"/>
  <c r="N1164" i="15"/>
  <c r="M1173" i="15"/>
  <c r="J1170" i="15"/>
  <c r="K1178" i="15"/>
  <c r="P1162" i="15"/>
  <c r="R1167" i="15"/>
  <c r="S1167" i="15"/>
  <c r="O1174" i="15"/>
  <c r="Q1170" i="15"/>
  <c r="H1178" i="15" l="1"/>
  <c r="K1179" i="15"/>
  <c r="I1183" i="15"/>
  <c r="J1171" i="15"/>
  <c r="M1174" i="15"/>
  <c r="L1173" i="15"/>
  <c r="N1165" i="15"/>
  <c r="Q1171" i="15"/>
  <c r="O1175" i="15"/>
  <c r="S1168" i="15"/>
  <c r="R1168" i="15"/>
  <c r="P1163" i="15"/>
  <c r="H1179" i="15" l="1"/>
  <c r="L1174" i="15"/>
  <c r="I1184" i="15"/>
  <c r="N1166" i="15"/>
  <c r="M1175" i="15"/>
  <c r="J1172" i="15"/>
  <c r="K1180" i="15"/>
  <c r="P1164" i="15"/>
  <c r="R1169" i="15"/>
  <c r="S1169" i="15"/>
  <c r="O1176" i="15"/>
  <c r="Q1172" i="15"/>
  <c r="H1180" i="15" l="1"/>
  <c r="K1181" i="15"/>
  <c r="J1173" i="15"/>
  <c r="M1176" i="15"/>
  <c r="N1167" i="15"/>
  <c r="I1185" i="15"/>
  <c r="L1175" i="15"/>
  <c r="O1177" i="15"/>
  <c r="S1170" i="15"/>
  <c r="R1170" i="15"/>
  <c r="P1165" i="15"/>
  <c r="Q1173" i="15"/>
  <c r="H1181" i="15" l="1"/>
  <c r="I1186" i="15"/>
  <c r="M1177" i="15"/>
  <c r="L1176" i="15"/>
  <c r="N1168" i="15"/>
  <c r="J1174" i="15"/>
  <c r="K1182" i="15"/>
  <c r="R1171" i="15"/>
  <c r="Q1174" i="15"/>
  <c r="P1166" i="15"/>
  <c r="S1171" i="15"/>
  <c r="O1178" i="15"/>
  <c r="H1182" i="15" l="1"/>
  <c r="K1183" i="15"/>
  <c r="M1178" i="15"/>
  <c r="J1175" i="15"/>
  <c r="N1169" i="15"/>
  <c r="I1187" i="15"/>
  <c r="L1177" i="15"/>
  <c r="S1172" i="15"/>
  <c r="O1179" i="15"/>
  <c r="P1167" i="15"/>
  <c r="Q1175" i="15"/>
  <c r="R1172" i="15"/>
  <c r="H1183" i="15" l="1"/>
  <c r="N1170" i="15"/>
  <c r="L1178" i="15"/>
  <c r="J1176" i="15"/>
  <c r="M1179" i="15"/>
  <c r="K1184" i="15"/>
  <c r="I1188" i="15"/>
  <c r="Q1176" i="15"/>
  <c r="S1173" i="15"/>
  <c r="R1173" i="15"/>
  <c r="P1168" i="15"/>
  <c r="O1180" i="15"/>
  <c r="H1184" i="15" l="1"/>
  <c r="K1185" i="15"/>
  <c r="N1171" i="15"/>
  <c r="I1189" i="15"/>
  <c r="M1180" i="15"/>
  <c r="J1177" i="15"/>
  <c r="L1179" i="15"/>
  <c r="O1181" i="15"/>
  <c r="P1169" i="15"/>
  <c r="R1174" i="15"/>
  <c r="S1174" i="15"/>
  <c r="Q1177" i="15"/>
  <c r="H1185" i="15" l="1"/>
  <c r="M1181" i="15"/>
  <c r="I1190" i="15"/>
  <c r="L1180" i="15"/>
  <c r="K1186" i="15"/>
  <c r="J1178" i="15"/>
  <c r="N1172" i="15"/>
  <c r="S1175" i="15"/>
  <c r="P1170" i="15"/>
  <c r="O1182" i="15"/>
  <c r="Q1178" i="15"/>
  <c r="R1175" i="15"/>
  <c r="H1186" i="15" l="1"/>
  <c r="N1173" i="15"/>
  <c r="L1181" i="15"/>
  <c r="I1191" i="15"/>
  <c r="K1187" i="15"/>
  <c r="J1179" i="15"/>
  <c r="M1182" i="15"/>
  <c r="O1183" i="15"/>
  <c r="R1176" i="15"/>
  <c r="Q1179" i="15"/>
  <c r="P1171" i="15"/>
  <c r="S1176" i="15"/>
  <c r="H1187" i="15" l="1"/>
  <c r="M1183" i="15"/>
  <c r="I1192" i="15"/>
  <c r="L1182" i="15"/>
  <c r="J1180" i="15"/>
  <c r="K1188" i="15"/>
  <c r="N1174" i="15"/>
  <c r="S1177" i="15"/>
  <c r="P1172" i="15"/>
  <c r="O1184" i="15"/>
  <c r="Q1180" i="15"/>
  <c r="R1177" i="15"/>
  <c r="H1188" i="15" l="1"/>
  <c r="J1181" i="15"/>
  <c r="N1175" i="15"/>
  <c r="K1189" i="15"/>
  <c r="I1193" i="15"/>
  <c r="M1184" i="15"/>
  <c r="L1183" i="15"/>
  <c r="O1185" i="15"/>
  <c r="R1178" i="15"/>
  <c r="Q1181" i="15"/>
  <c r="P1173" i="15"/>
  <c r="S1178" i="15"/>
  <c r="H1189" i="15" l="1"/>
  <c r="L1184" i="15"/>
  <c r="N1176" i="15"/>
  <c r="M1185" i="15"/>
  <c r="K1190" i="15"/>
  <c r="I1194" i="15"/>
  <c r="J1182" i="15"/>
  <c r="P1174" i="15"/>
  <c r="Q1182" i="15"/>
  <c r="R1179" i="15"/>
  <c r="O1186" i="15"/>
  <c r="S1179" i="15"/>
  <c r="H1190" i="15" l="1"/>
  <c r="M1186" i="15"/>
  <c r="I1195" i="15"/>
  <c r="N1177" i="15"/>
  <c r="L1185" i="15"/>
  <c r="K1191" i="15"/>
  <c r="J1183" i="15"/>
  <c r="S1180" i="15"/>
  <c r="O1187" i="15"/>
  <c r="R1180" i="15"/>
  <c r="Q1183" i="15"/>
  <c r="P1175" i="15"/>
  <c r="H1191" i="15" l="1"/>
  <c r="L1186" i="15"/>
  <c r="J1184" i="15"/>
  <c r="K1192" i="15"/>
  <c r="N1178" i="15"/>
  <c r="I1196" i="15"/>
  <c r="M1187" i="15"/>
  <c r="P1176" i="15"/>
  <c r="R1181" i="15"/>
  <c r="O1188" i="15"/>
  <c r="S1181" i="15"/>
  <c r="Q1184" i="15"/>
  <c r="H1192" i="15" l="1"/>
  <c r="L1187" i="15"/>
  <c r="K1193" i="15"/>
  <c r="J1185" i="15"/>
  <c r="N1179" i="15"/>
  <c r="M1188" i="15"/>
  <c r="I1197" i="15"/>
  <c r="Q1185" i="15"/>
  <c r="S1182" i="15"/>
  <c r="O1189" i="15"/>
  <c r="R1182" i="15"/>
  <c r="P1177" i="15"/>
  <c r="H1193" i="15" l="1"/>
  <c r="M1189" i="15"/>
  <c r="L1188" i="15"/>
  <c r="N1180" i="15"/>
  <c r="J1186" i="15"/>
  <c r="K1194" i="15"/>
  <c r="I1198" i="15"/>
  <c r="S1183" i="15"/>
  <c r="Q1186" i="15"/>
  <c r="P1178" i="15"/>
  <c r="R1183" i="15"/>
  <c r="O1190" i="15"/>
  <c r="H1194" i="15" l="1"/>
  <c r="N1181" i="15"/>
  <c r="J1187" i="15"/>
  <c r="M1190" i="15"/>
  <c r="I1199" i="15"/>
  <c r="K1195" i="15"/>
  <c r="L1189" i="15"/>
  <c r="O1191" i="15"/>
  <c r="Q1187" i="15"/>
  <c r="R1184" i="15"/>
  <c r="P1179" i="15"/>
  <c r="S1184" i="15"/>
  <c r="H1195" i="15" l="1"/>
  <c r="M1191" i="15"/>
  <c r="N1182" i="15"/>
  <c r="I1200" i="15"/>
  <c r="K1196" i="15"/>
  <c r="L1190" i="15"/>
  <c r="J1188" i="15"/>
  <c r="O1192" i="15"/>
  <c r="S1185" i="15"/>
  <c r="P1180" i="15"/>
  <c r="R1185" i="15"/>
  <c r="Q1188" i="15"/>
  <c r="H1196" i="15" l="1"/>
  <c r="J1189" i="15"/>
  <c r="I1201" i="15"/>
  <c r="L1191" i="15"/>
  <c r="K1197" i="15"/>
  <c r="N1183" i="15"/>
  <c r="M1192" i="15"/>
  <c r="P1181" i="15"/>
  <c r="S1186" i="15"/>
  <c r="Q1189" i="15"/>
  <c r="R1186" i="15"/>
  <c r="O1193" i="15"/>
  <c r="H1197" i="15" l="1"/>
  <c r="L1192" i="15"/>
  <c r="I1202" i="15"/>
  <c r="M1193" i="15"/>
  <c r="N1184" i="15"/>
  <c r="K1198" i="15"/>
  <c r="J1190" i="15"/>
  <c r="R1187" i="15"/>
  <c r="Q1190" i="15"/>
  <c r="S1187" i="15"/>
  <c r="P1182" i="15"/>
  <c r="O1194" i="15"/>
  <c r="H1198" i="15" l="1"/>
  <c r="K1199" i="15"/>
  <c r="L1193" i="15"/>
  <c r="M1194" i="15"/>
  <c r="J1191" i="15"/>
  <c r="N1185" i="15"/>
  <c r="O1195" i="15"/>
  <c r="Q1191" i="15"/>
  <c r="R1188" i="15"/>
  <c r="P1183" i="15"/>
  <c r="S1188" i="15"/>
  <c r="H1199" i="15" l="1"/>
  <c r="N1186" i="15"/>
  <c r="J1192" i="15"/>
  <c r="M1195" i="15"/>
  <c r="L1194" i="15"/>
  <c r="K1200" i="15"/>
  <c r="S1189" i="15"/>
  <c r="P1184" i="15"/>
  <c r="R1189" i="15"/>
  <c r="Q1192" i="15"/>
  <c r="O1196" i="15"/>
  <c r="H1200" i="15" l="1"/>
  <c r="K1201" i="15"/>
  <c r="M1196" i="15"/>
  <c r="L1195" i="15"/>
  <c r="J1193" i="15"/>
  <c r="N1187" i="15"/>
  <c r="O1197" i="15"/>
  <c r="Q1193" i="15"/>
  <c r="R1190" i="15"/>
  <c r="P1185" i="15"/>
  <c r="S1190" i="15"/>
  <c r="H1201" i="15" l="1"/>
  <c r="N1188" i="15"/>
  <c r="K1202" i="15"/>
  <c r="J1194" i="15"/>
  <c r="M1197" i="15"/>
  <c r="L1196" i="15"/>
  <c r="S1191" i="15"/>
  <c r="R1191" i="15"/>
  <c r="Q1194" i="15"/>
  <c r="O1198" i="15"/>
  <c r="P1186" i="15"/>
  <c r="H1202" i="15" l="1"/>
  <c r="M1198" i="15"/>
  <c r="J1195" i="15"/>
  <c r="N1189" i="15"/>
  <c r="L1197" i="15"/>
  <c r="P1187" i="15"/>
  <c r="O1199" i="15"/>
  <c r="Q1195" i="15"/>
  <c r="R1192" i="15"/>
  <c r="S1192" i="15"/>
  <c r="J1196" i="15" l="1"/>
  <c r="M1199" i="15"/>
  <c r="L1198" i="15"/>
  <c r="N1190" i="15"/>
  <c r="R1193" i="15"/>
  <c r="P1188" i="15"/>
  <c r="S1193" i="15"/>
  <c r="Q1196" i="15"/>
  <c r="O1200" i="15"/>
  <c r="M1200" i="15" l="1"/>
  <c r="N1191" i="15"/>
  <c r="J1197" i="15"/>
  <c r="L1199" i="15"/>
  <c r="O1201" i="15"/>
  <c r="Q1197" i="15"/>
  <c r="S1194" i="15"/>
  <c r="P1189" i="15"/>
  <c r="R1194" i="15"/>
  <c r="J1198" i="15" l="1"/>
  <c r="M1201" i="15"/>
  <c r="L1200" i="15"/>
  <c r="N1192" i="15"/>
  <c r="R1195" i="15"/>
  <c r="P1190" i="15"/>
  <c r="S1195" i="15"/>
  <c r="Q1198" i="15"/>
  <c r="O1202" i="15"/>
  <c r="J1199" i="15" l="1"/>
  <c r="N1193" i="15"/>
  <c r="M1202" i="15"/>
  <c r="L1201" i="15"/>
  <c r="Q1199" i="15"/>
  <c r="S1196" i="15"/>
  <c r="P1191" i="15"/>
  <c r="R1196" i="15"/>
  <c r="J1200" i="15" l="1"/>
  <c r="N1194" i="15"/>
  <c r="L1202" i="15"/>
  <c r="R1197" i="15"/>
  <c r="P1192" i="15"/>
  <c r="S1197" i="15"/>
  <c r="Q1200" i="15"/>
  <c r="N1195" i="15" l="1"/>
  <c r="J1201" i="15"/>
  <c r="R1198" i="15"/>
  <c r="Q1201" i="15"/>
  <c r="S1198" i="15"/>
  <c r="P1193" i="15"/>
  <c r="J1202" i="15" l="1"/>
  <c r="N1196" i="15"/>
  <c r="P1194" i="15"/>
  <c r="S1199" i="15"/>
  <c r="Q1202" i="15"/>
  <c r="R1199" i="15"/>
  <c r="N1197" i="15" l="1"/>
  <c r="S1200" i="15"/>
  <c r="R1200" i="15"/>
  <c r="P1195" i="15"/>
  <c r="N1198" i="15" l="1"/>
  <c r="P1196" i="15"/>
  <c r="R1201" i="15"/>
  <c r="S1201" i="15"/>
  <c r="N1199" i="15" l="1"/>
  <c r="S1202" i="15"/>
  <c r="R1202" i="15"/>
  <c r="P1197" i="15"/>
  <c r="N1200" i="15" l="1"/>
  <c r="P1198" i="15"/>
  <c r="N1201" i="15" l="1"/>
  <c r="P1199" i="15"/>
  <c r="N1202" i="15" l="1"/>
  <c r="P1200" i="15"/>
  <c r="P1201" i="15" l="1"/>
  <c r="P1202" i="15" l="1"/>
  <c r="B1" i="30" l="1"/>
  <c r="C10" i="30" l="1"/>
  <c r="C20" i="30"/>
  <c r="E29" i="30"/>
  <c r="C11" i="30"/>
  <c r="C9" i="30"/>
  <c r="E9" i="30"/>
  <c r="E23" i="30"/>
  <c r="E15" i="30"/>
  <c r="C14" i="30"/>
  <c r="E14" i="30"/>
  <c r="I15" i="30"/>
  <c r="C27" i="30"/>
  <c r="I23" i="30"/>
  <c r="C18" i="30"/>
  <c r="E30" i="30"/>
  <c r="C19" i="30"/>
  <c r="I21" i="30"/>
  <c r="C21" i="30"/>
  <c r="I18" i="30"/>
  <c r="E17" i="30"/>
  <c r="E19" i="30"/>
  <c r="I7" i="30"/>
  <c r="I26" i="30"/>
  <c r="C26" i="30"/>
  <c r="C7" i="30"/>
  <c r="E16" i="30"/>
  <c r="C8" i="30"/>
  <c r="C15" i="30"/>
  <c r="I10" i="30"/>
  <c r="I24" i="30"/>
  <c r="E27" i="30"/>
  <c r="I22" i="30"/>
  <c r="I12" i="30"/>
  <c r="E11" i="30"/>
  <c r="C24" i="30"/>
  <c r="E8" i="30"/>
  <c r="C16" i="30"/>
  <c r="E22" i="30"/>
  <c r="C23" i="30"/>
  <c r="E26" i="30"/>
  <c r="C25" i="30"/>
  <c r="I11" i="30"/>
  <c r="I20" i="30"/>
  <c r="I27" i="30"/>
  <c r="I28" i="30"/>
  <c r="E25" i="30"/>
  <c r="E10" i="30"/>
  <c r="I19" i="30"/>
  <c r="E20" i="30"/>
  <c r="I25" i="30"/>
  <c r="C12" i="30"/>
  <c r="E21" i="30"/>
  <c r="E28" i="30"/>
  <c r="C29" i="30"/>
  <c r="E24" i="30"/>
  <c r="C17" i="30"/>
  <c r="I30" i="30"/>
  <c r="C22" i="30"/>
  <c r="I14" i="30"/>
  <c r="I29" i="30"/>
  <c r="I17" i="30"/>
  <c r="C28" i="30"/>
  <c r="I13" i="30"/>
  <c r="E13" i="30"/>
  <c r="E12" i="30"/>
  <c r="C13" i="30"/>
  <c r="I8" i="30"/>
  <c r="E18" i="30"/>
  <c r="I16" i="30"/>
  <c r="I9" i="30"/>
  <c r="C30" i="30"/>
  <c r="E7" i="30"/>
  <c r="J25" i="30" l="1"/>
  <c r="J16" i="30"/>
  <c r="J7" i="30"/>
  <c r="J14" i="30"/>
  <c r="J9" i="30"/>
  <c r="J10" i="30"/>
  <c r="J13" i="30"/>
  <c r="J28" i="30"/>
  <c r="J22" i="30"/>
  <c r="J29" i="30"/>
  <c r="J21" i="30"/>
  <c r="J18" i="30"/>
  <c r="J20" i="30"/>
  <c r="J30" i="30"/>
  <c r="J12" i="30"/>
  <c r="J23" i="30"/>
  <c r="J24" i="30"/>
  <c r="J8" i="30"/>
  <c r="J17" i="30"/>
  <c r="J15" i="30"/>
  <c r="J26" i="30"/>
  <c r="J19" i="30"/>
  <c r="J27" i="30"/>
  <c r="J11" i="30"/>
  <c r="F1" i="16" l="1"/>
  <c r="F40" i="16" l="1"/>
  <c r="D13" i="16"/>
  <c r="E37" i="16"/>
  <c r="D53" i="16"/>
  <c r="C21" i="16"/>
  <c r="C21" i="31" s="1"/>
  <c r="D23" i="16"/>
  <c r="E24" i="16"/>
  <c r="E9" i="16"/>
  <c r="C13" i="16"/>
  <c r="C13" i="31" s="1"/>
  <c r="C9" i="16"/>
  <c r="C9" i="31" s="1"/>
  <c r="F35" i="16"/>
  <c r="E17" i="16"/>
  <c r="D10" i="16"/>
  <c r="D43" i="16"/>
  <c r="F6" i="16"/>
  <c r="D41" i="16"/>
  <c r="F15" i="16"/>
  <c r="C44" i="16"/>
  <c r="C34" i="16"/>
  <c r="C34" i="31" s="1"/>
  <c r="C47" i="16"/>
  <c r="D28" i="16"/>
  <c r="F52" i="16"/>
  <c r="E51" i="16"/>
  <c r="D56" i="16"/>
  <c r="E26" i="16"/>
  <c r="F44" i="16"/>
  <c r="C35" i="16"/>
  <c r="C35" i="31" s="1"/>
  <c r="C56" i="16"/>
  <c r="D6" i="16"/>
  <c r="C18" i="16"/>
  <c r="C18" i="31" s="1"/>
  <c r="E8" i="16"/>
  <c r="F32" i="16"/>
  <c r="C16" i="16"/>
  <c r="C16" i="31" s="1"/>
  <c r="F54" i="16"/>
  <c r="E56" i="16"/>
  <c r="F58" i="16"/>
  <c r="D21" i="16"/>
  <c r="E27" i="16"/>
  <c r="D7" i="16"/>
  <c r="D32" i="16"/>
  <c r="E13" i="16"/>
  <c r="C43" i="16"/>
  <c r="C43" i="31" s="1"/>
  <c r="F45" i="16"/>
  <c r="D52" i="16"/>
  <c r="C50" i="16"/>
  <c r="C46" i="16"/>
  <c r="E43" i="16"/>
  <c r="F38" i="16"/>
  <c r="C7" i="16"/>
  <c r="C7" i="31" s="1"/>
  <c r="D17" i="16"/>
  <c r="F4" i="16"/>
  <c r="E44" i="16"/>
  <c r="E34" i="16"/>
  <c r="F26" i="16"/>
  <c r="F39" i="16"/>
  <c r="F41" i="16"/>
  <c r="F46" i="16"/>
  <c r="E18" i="16"/>
  <c r="D4" i="16"/>
  <c r="D39" i="16"/>
  <c r="F11" i="16"/>
  <c r="D12" i="16"/>
  <c r="C11" i="16"/>
  <c r="C11" i="31" s="1"/>
  <c r="F7" i="16"/>
  <c r="D58" i="16"/>
  <c r="F28" i="16"/>
  <c r="D38" i="16"/>
  <c r="E23" i="16"/>
  <c r="E46" i="16"/>
  <c r="F57" i="16"/>
  <c r="C51" i="16"/>
  <c r="D46" i="16"/>
  <c r="D37" i="16"/>
  <c r="F27" i="16"/>
  <c r="C29" i="16"/>
  <c r="C29" i="31" s="1"/>
  <c r="E19" i="16"/>
  <c r="E53" i="16"/>
  <c r="C54" i="16"/>
  <c r="E54" i="16"/>
  <c r="E31" i="16"/>
  <c r="C33" i="16"/>
  <c r="C33" i="31" s="1"/>
  <c r="E28" i="16"/>
  <c r="E57" i="16"/>
  <c r="D42" i="16"/>
  <c r="C6" i="16"/>
  <c r="C6" i="31" s="1"/>
  <c r="C45" i="16"/>
  <c r="E49" i="16"/>
  <c r="C28" i="16"/>
  <c r="C28" i="31" s="1"/>
  <c r="C25" i="16"/>
  <c r="C25" i="31" s="1"/>
  <c r="C58" i="16"/>
  <c r="E11" i="16"/>
  <c r="F43" i="16"/>
  <c r="D33" i="16"/>
  <c r="D36" i="16"/>
  <c r="C37" i="16"/>
  <c r="C37" i="31" s="1"/>
  <c r="F33" i="16"/>
  <c r="F29" i="16"/>
  <c r="D20" i="16"/>
  <c r="C42" i="16"/>
  <c r="C42" i="31" s="1"/>
  <c r="E22" i="16"/>
  <c r="F34" i="16"/>
  <c r="D15" i="16"/>
  <c r="C30" i="16"/>
  <c r="C30" i="31" s="1"/>
  <c r="D8" i="16"/>
  <c r="D55" i="16"/>
  <c r="E40" i="16"/>
  <c r="E41" i="16"/>
  <c r="F22" i="16"/>
  <c r="C4" i="16"/>
  <c r="C4" i="31" s="1"/>
  <c r="D27" i="16"/>
  <c r="D9" i="16"/>
  <c r="C53" i="16"/>
  <c r="C49" i="16"/>
  <c r="C10" i="16"/>
  <c r="C10" i="31" s="1"/>
  <c r="F47" i="16"/>
  <c r="E55" i="16"/>
  <c r="D18" i="16"/>
  <c r="D14" i="16"/>
  <c r="D48" i="16"/>
  <c r="E52" i="16"/>
  <c r="D45" i="16"/>
  <c r="F42" i="16"/>
  <c r="C38" i="16"/>
  <c r="C38" i="31" s="1"/>
  <c r="D25" i="16"/>
  <c r="E48" i="16"/>
  <c r="F25" i="16"/>
  <c r="F14" i="16"/>
  <c r="F56" i="16"/>
  <c r="F23" i="16"/>
  <c r="F5" i="16"/>
  <c r="F18" i="16"/>
  <c r="F20" i="16"/>
  <c r="G21" i="4" s="1"/>
  <c r="D51" i="16"/>
  <c r="C14" i="16"/>
  <c r="C14" i="31" s="1"/>
  <c r="C5" i="16"/>
  <c r="C5" i="31" s="1"/>
  <c r="D19" i="16"/>
  <c r="F30" i="16"/>
  <c r="D29" i="16"/>
  <c r="D40" i="16"/>
  <c r="E32" i="16"/>
  <c r="E29" i="16"/>
  <c r="C32" i="16"/>
  <c r="C32" i="31" s="1"/>
  <c r="C19" i="16"/>
  <c r="C19" i="31" s="1"/>
  <c r="D11" i="16"/>
  <c r="C22" i="16"/>
  <c r="C22" i="31" s="1"/>
  <c r="E47" i="16"/>
  <c r="E7" i="16"/>
  <c r="F16" i="16"/>
  <c r="D24" i="16"/>
  <c r="D44" i="16"/>
  <c r="F9" i="16"/>
  <c r="D54" i="16"/>
  <c r="C23" i="16"/>
  <c r="C23" i="31" s="1"/>
  <c r="C55" i="16"/>
  <c r="C24" i="16"/>
  <c r="C24" i="31" s="1"/>
  <c r="F49" i="16"/>
  <c r="E38" i="16"/>
  <c r="C20" i="16"/>
  <c r="C20" i="31" s="1"/>
  <c r="F12" i="16"/>
  <c r="E20" i="16"/>
  <c r="C57" i="16"/>
  <c r="E35" i="16"/>
  <c r="C52" i="16"/>
  <c r="E4" i="16"/>
  <c r="F31" i="16"/>
  <c r="C17" i="16"/>
  <c r="C17" i="31" s="1"/>
  <c r="F17" i="16"/>
  <c r="E36" i="16"/>
  <c r="C48" i="16"/>
  <c r="E15" i="16"/>
  <c r="F37" i="16"/>
  <c r="E30" i="16"/>
  <c r="D50" i="16"/>
  <c r="C12" i="16"/>
  <c r="C12" i="31" s="1"/>
  <c r="F48" i="16"/>
  <c r="F8" i="16"/>
  <c r="F50" i="16"/>
  <c r="D5" i="16"/>
  <c r="D34" i="16"/>
  <c r="F53" i="16"/>
  <c r="D35" i="16"/>
  <c r="D49" i="16"/>
  <c r="D57" i="16"/>
  <c r="E5" i="16"/>
  <c r="C26" i="16"/>
  <c r="C26" i="31" s="1"/>
  <c r="F13" i="16"/>
  <c r="D31" i="16"/>
  <c r="E25" i="16"/>
  <c r="C36" i="16"/>
  <c r="C36" i="31" s="1"/>
  <c r="F55" i="16"/>
  <c r="F36" i="16"/>
  <c r="C31" i="16"/>
  <c r="C31" i="31" s="1"/>
  <c r="D47" i="16"/>
  <c r="F21" i="16"/>
  <c r="E21" i="16"/>
  <c r="D26" i="16"/>
  <c r="E14" i="16"/>
  <c r="E39" i="16"/>
  <c r="C15" i="16"/>
  <c r="C15" i="31" s="1"/>
  <c r="E42" i="16"/>
  <c r="E58" i="16"/>
  <c r="C27" i="16"/>
  <c r="C27" i="31" s="1"/>
  <c r="D30" i="16"/>
  <c r="E6" i="16"/>
  <c r="D16" i="16"/>
  <c r="F10" i="16"/>
  <c r="E16" i="16"/>
  <c r="D22" i="16"/>
  <c r="F51" i="16"/>
  <c r="E50" i="16"/>
  <c r="E10" i="16"/>
  <c r="F19" i="16"/>
  <c r="C41" i="16"/>
  <c r="C41" i="31" s="1"/>
  <c r="C8" i="16"/>
  <c r="C8" i="31" s="1"/>
  <c r="E33" i="16"/>
  <c r="C39" i="16"/>
  <c r="C39" i="31" s="1"/>
  <c r="E12" i="16"/>
  <c r="C40" i="16"/>
  <c r="C40" i="31" s="1"/>
  <c r="E45" i="16"/>
  <c r="F24" i="16"/>
  <c r="G21" i="41" l="1"/>
  <c r="G22" i="33"/>
  <c r="F40" i="4"/>
  <c r="E39" i="31"/>
  <c r="E6" i="4"/>
  <c r="D5" i="31"/>
  <c r="G25" i="4"/>
  <c r="F24" i="31"/>
  <c r="G20" i="4"/>
  <c r="F19" i="31"/>
  <c r="E23" i="4"/>
  <c r="E23" i="6" s="1"/>
  <c r="D22" i="31"/>
  <c r="F7" i="4"/>
  <c r="E6" i="31"/>
  <c r="F43" i="4"/>
  <c r="E42" i="31"/>
  <c r="E27" i="4"/>
  <c r="D26" i="31"/>
  <c r="F26" i="4"/>
  <c r="E25" i="31"/>
  <c r="F6" i="4"/>
  <c r="E5" i="31"/>
  <c r="G9" i="4"/>
  <c r="F8" i="31"/>
  <c r="F31" i="4"/>
  <c r="E30" i="31"/>
  <c r="F37" i="4"/>
  <c r="E36" i="31"/>
  <c r="F5" i="4"/>
  <c r="E4" i="31"/>
  <c r="F21" i="4"/>
  <c r="E20" i="31"/>
  <c r="G17" i="4"/>
  <c r="F16" i="31"/>
  <c r="E12" i="4"/>
  <c r="D11" i="31"/>
  <c r="F33" i="4"/>
  <c r="E32" i="31"/>
  <c r="E20" i="4"/>
  <c r="E20" i="8" s="1"/>
  <c r="D19" i="31"/>
  <c r="E26" i="4"/>
  <c r="D25" i="31"/>
  <c r="G23" i="4"/>
  <c r="F22" i="31"/>
  <c r="E9" i="4"/>
  <c r="D8" i="31"/>
  <c r="F23" i="4"/>
  <c r="E22" i="31"/>
  <c r="G34" i="4"/>
  <c r="F33" i="31"/>
  <c r="G44" i="4"/>
  <c r="F43" i="31"/>
  <c r="E43" i="4"/>
  <c r="D42" i="31"/>
  <c r="F32" i="4"/>
  <c r="E31" i="31"/>
  <c r="F20" i="4"/>
  <c r="E19" i="31"/>
  <c r="F24" i="4"/>
  <c r="E23" i="31"/>
  <c r="G8" i="4"/>
  <c r="F7" i="31"/>
  <c r="E40" i="4"/>
  <c r="D39" i="31"/>
  <c r="G42" i="4"/>
  <c r="F41" i="31"/>
  <c r="G39" i="4"/>
  <c r="F38" i="31"/>
  <c r="E33" i="4"/>
  <c r="D32" i="31"/>
  <c r="G33" i="4"/>
  <c r="F32" i="31"/>
  <c r="E42" i="4"/>
  <c r="D41" i="31"/>
  <c r="F18" i="4"/>
  <c r="E17" i="31"/>
  <c r="F10" i="4"/>
  <c r="E9" i="31"/>
  <c r="F34" i="4"/>
  <c r="E33" i="31"/>
  <c r="F11" i="4"/>
  <c r="E10" i="31"/>
  <c r="F17" i="4"/>
  <c r="E16" i="31"/>
  <c r="E31" i="4"/>
  <c r="D30" i="31"/>
  <c r="F22" i="4"/>
  <c r="E21" i="31"/>
  <c r="G37" i="4"/>
  <c r="F36" i="31"/>
  <c r="E32" i="4"/>
  <c r="D31" i="31"/>
  <c r="E35" i="4"/>
  <c r="D34" i="31"/>
  <c r="G38" i="4"/>
  <c r="F37" i="31"/>
  <c r="G18" i="4"/>
  <c r="F17" i="31"/>
  <c r="G13" i="4"/>
  <c r="F12" i="31"/>
  <c r="G10" i="4"/>
  <c r="F9" i="31"/>
  <c r="F8" i="4"/>
  <c r="E7" i="31"/>
  <c r="E41" i="4"/>
  <c r="D40" i="31"/>
  <c r="G19" i="4"/>
  <c r="F18" i="31"/>
  <c r="G15" i="4"/>
  <c r="F14" i="31"/>
  <c r="E10" i="4"/>
  <c r="D9" i="31"/>
  <c r="F42" i="4"/>
  <c r="E41" i="31"/>
  <c r="F12" i="4"/>
  <c r="E11" i="31"/>
  <c r="E39" i="4"/>
  <c r="D38" i="31"/>
  <c r="E5" i="4"/>
  <c r="D4" i="31"/>
  <c r="G40" i="4"/>
  <c r="F39" i="31"/>
  <c r="G5" i="4"/>
  <c r="F4" i="31"/>
  <c r="F44" i="4"/>
  <c r="E43" i="31"/>
  <c r="E8" i="4"/>
  <c r="D7" i="31"/>
  <c r="F9" i="4"/>
  <c r="E8" i="31"/>
  <c r="G7" i="4"/>
  <c r="F6" i="31"/>
  <c r="G36" i="4"/>
  <c r="F35" i="31"/>
  <c r="F25" i="4"/>
  <c r="E24" i="31"/>
  <c r="F38" i="4"/>
  <c r="E37" i="31"/>
  <c r="G11" i="4"/>
  <c r="F10" i="31"/>
  <c r="G14" i="4"/>
  <c r="F13" i="31"/>
  <c r="F16" i="4"/>
  <c r="E15" i="31"/>
  <c r="F36" i="4"/>
  <c r="E35" i="31"/>
  <c r="E30" i="4"/>
  <c r="D29" i="31"/>
  <c r="G6" i="4"/>
  <c r="F5" i="31"/>
  <c r="G26" i="4"/>
  <c r="F25" i="31"/>
  <c r="G43" i="4"/>
  <c r="F42" i="31"/>
  <c r="E15" i="4"/>
  <c r="D14" i="31"/>
  <c r="E28" i="4"/>
  <c r="D27" i="31"/>
  <c r="F41" i="4"/>
  <c r="E40" i="31"/>
  <c r="E16" i="4"/>
  <c r="D15" i="31"/>
  <c r="E21" i="4"/>
  <c r="D20" i="31"/>
  <c r="E37" i="4"/>
  <c r="D36" i="31"/>
  <c r="F29" i="4"/>
  <c r="E28" i="31"/>
  <c r="G28" i="4"/>
  <c r="F27" i="31"/>
  <c r="G29" i="4"/>
  <c r="F28" i="31"/>
  <c r="E13" i="4"/>
  <c r="D12" i="31"/>
  <c r="F19" i="4"/>
  <c r="E18" i="31"/>
  <c r="G27" i="4"/>
  <c r="F26" i="31"/>
  <c r="E18" i="4"/>
  <c r="D17" i="31"/>
  <c r="F28" i="4"/>
  <c r="E27" i="31"/>
  <c r="E44" i="4"/>
  <c r="D43" i="31"/>
  <c r="E24" i="4"/>
  <c r="D23" i="31"/>
  <c r="E14" i="4"/>
  <c r="D13" i="31"/>
  <c r="G22" i="4"/>
  <c r="F21" i="31"/>
  <c r="F13" i="4"/>
  <c r="E12" i="31"/>
  <c r="E17" i="4"/>
  <c r="D16" i="31"/>
  <c r="F15" i="4"/>
  <c r="E14" i="31"/>
  <c r="E36" i="4"/>
  <c r="D35" i="31"/>
  <c r="G32" i="4"/>
  <c r="F31" i="31"/>
  <c r="F39" i="4"/>
  <c r="E38" i="31"/>
  <c r="E25" i="4"/>
  <c r="D24" i="31"/>
  <c r="F30" i="4"/>
  <c r="E29" i="31"/>
  <c r="G31" i="4"/>
  <c r="F30" i="31"/>
  <c r="G24" i="4"/>
  <c r="F23" i="31"/>
  <c r="E19" i="4"/>
  <c r="D18" i="31"/>
  <c r="G35" i="4"/>
  <c r="F34" i="31"/>
  <c r="G30" i="4"/>
  <c r="F29" i="31"/>
  <c r="E34" i="4"/>
  <c r="D33" i="31"/>
  <c r="E38" i="4"/>
  <c r="D37" i="31"/>
  <c r="G12" i="4"/>
  <c r="F11" i="31"/>
  <c r="F35" i="4"/>
  <c r="E34" i="31"/>
  <c r="F14" i="4"/>
  <c r="E13" i="31"/>
  <c r="E22" i="4"/>
  <c r="D21" i="31"/>
  <c r="E7" i="4"/>
  <c r="D6" i="31"/>
  <c r="F27" i="4"/>
  <c r="E26" i="31"/>
  <c r="E29" i="4"/>
  <c r="D28" i="31"/>
  <c r="G16" i="4"/>
  <c r="F15" i="31"/>
  <c r="E11" i="4"/>
  <c r="D10" i="31"/>
  <c r="G41" i="4"/>
  <c r="F40" i="31"/>
  <c r="D40" i="4"/>
  <c r="B39" i="16"/>
  <c r="A39" i="31" s="1"/>
  <c r="B31" i="16"/>
  <c r="A31" i="31" s="1"/>
  <c r="D32" i="4"/>
  <c r="B53" i="16"/>
  <c r="D29" i="4"/>
  <c r="B28" i="16"/>
  <c r="A28" i="31" s="1"/>
  <c r="B56" i="16"/>
  <c r="B47" i="16"/>
  <c r="B15" i="16"/>
  <c r="A15" i="31" s="1"/>
  <c r="D16" i="4"/>
  <c r="B52" i="16"/>
  <c r="D25" i="4"/>
  <c r="B24" i="16"/>
  <c r="A24" i="31" s="1"/>
  <c r="D20" i="4"/>
  <c r="B19" i="16"/>
  <c r="A19" i="31" s="1"/>
  <c r="D6" i="4"/>
  <c r="B5" i="16"/>
  <c r="A5" i="31" s="1"/>
  <c r="D39" i="4"/>
  <c r="B38" i="16"/>
  <c r="A38" i="31" s="1"/>
  <c r="D31" i="4"/>
  <c r="B30" i="16"/>
  <c r="A30" i="31" s="1"/>
  <c r="D43" i="4"/>
  <c r="B42" i="16"/>
  <c r="A42" i="31" s="1"/>
  <c r="D38" i="4"/>
  <c r="B37" i="16"/>
  <c r="A37" i="31" s="1"/>
  <c r="B29" i="16"/>
  <c r="A29" i="31" s="1"/>
  <c r="D30" i="4"/>
  <c r="B51" i="16"/>
  <c r="D12" i="4"/>
  <c r="B11" i="16"/>
  <c r="A11" i="31" s="1"/>
  <c r="B35" i="16"/>
  <c r="A35" i="31" s="1"/>
  <c r="D36" i="4"/>
  <c r="D35" i="4"/>
  <c r="B34" i="16"/>
  <c r="A34" i="31" s="1"/>
  <c r="G21" i="6"/>
  <c r="G22" i="43" s="1"/>
  <c r="G21" i="8"/>
  <c r="B40" i="16"/>
  <c r="A40" i="31" s="1"/>
  <c r="D41" i="4"/>
  <c r="D9" i="4"/>
  <c r="B8" i="16"/>
  <c r="A8" i="31" s="1"/>
  <c r="B27" i="16"/>
  <c r="A27" i="31" s="1"/>
  <c r="D28" i="4"/>
  <c r="D13" i="4"/>
  <c r="B12" i="16"/>
  <c r="A12" i="31" s="1"/>
  <c r="B17" i="16"/>
  <c r="A17" i="31" s="1"/>
  <c r="D18" i="4"/>
  <c r="D21" i="4"/>
  <c r="B20" i="16"/>
  <c r="A20" i="31" s="1"/>
  <c r="B55" i="16"/>
  <c r="D33" i="4"/>
  <c r="B32" i="16"/>
  <c r="A32" i="31" s="1"/>
  <c r="D15" i="4"/>
  <c r="B14" i="16"/>
  <c r="A14" i="31" s="1"/>
  <c r="D11" i="4"/>
  <c r="B10" i="16"/>
  <c r="A10" i="31" s="1"/>
  <c r="B58" i="16"/>
  <c r="B45" i="16"/>
  <c r="B54" i="16"/>
  <c r="B46" i="16"/>
  <c r="D44" i="4"/>
  <c r="B43" i="16"/>
  <c r="A43" i="31" s="1"/>
  <c r="D19" i="4"/>
  <c r="B18" i="16"/>
  <c r="A18" i="31" s="1"/>
  <c r="B44" i="16"/>
  <c r="B9" i="16"/>
  <c r="A9" i="31" s="1"/>
  <c r="D10" i="4"/>
  <c r="B41" i="16"/>
  <c r="A41" i="31" s="1"/>
  <c r="D42" i="4"/>
  <c r="B36" i="16"/>
  <c r="A36" i="31" s="1"/>
  <c r="D37" i="4"/>
  <c r="D27" i="4"/>
  <c r="B26" i="16"/>
  <c r="A26" i="31" s="1"/>
  <c r="B48" i="16"/>
  <c r="B57" i="16"/>
  <c r="B23" i="16"/>
  <c r="A23" i="31" s="1"/>
  <c r="D24" i="4"/>
  <c r="B22" i="16"/>
  <c r="A22" i="31" s="1"/>
  <c r="D23" i="4"/>
  <c r="B49" i="16"/>
  <c r="B4" i="16"/>
  <c r="A4" i="31" s="1"/>
  <c r="D5" i="4"/>
  <c r="B25" i="16"/>
  <c r="A25" i="31" s="1"/>
  <c r="D26" i="4"/>
  <c r="D7" i="4"/>
  <c r="B6" i="16"/>
  <c r="A6" i="31" s="1"/>
  <c r="B33" i="16"/>
  <c r="A33" i="31" s="1"/>
  <c r="D34" i="4"/>
  <c r="B7" i="16"/>
  <c r="A7" i="31" s="1"/>
  <c r="D8" i="4"/>
  <c r="B50" i="16"/>
  <c r="D17" i="4"/>
  <c r="B16" i="16"/>
  <c r="A16" i="31" s="1"/>
  <c r="D14" i="4"/>
  <c r="B13" i="16"/>
  <c r="A13" i="31" s="1"/>
  <c r="D22" i="4"/>
  <c r="B21" i="16"/>
  <c r="A21" i="31" s="1"/>
  <c r="E24" i="43" l="1"/>
  <c r="W23" i="6"/>
  <c r="X23" i="6" s="1"/>
  <c r="F20" i="46"/>
  <c r="F20" i="44"/>
  <c r="D22" i="46"/>
  <c r="D22" i="44"/>
  <c r="D22" i="41"/>
  <c r="D14" i="41"/>
  <c r="D17" i="41"/>
  <c r="D8" i="41"/>
  <c r="D34" i="41"/>
  <c r="D7" i="41"/>
  <c r="D26" i="41"/>
  <c r="D5" i="41"/>
  <c r="D23" i="41"/>
  <c r="D24" i="41"/>
  <c r="D27" i="41"/>
  <c r="D37" i="41"/>
  <c r="D42" i="41"/>
  <c r="D10" i="41"/>
  <c r="D19" i="41"/>
  <c r="D44" i="41"/>
  <c r="D11" i="41"/>
  <c r="D15" i="41"/>
  <c r="D33" i="41"/>
  <c r="D21" i="41"/>
  <c r="D18" i="41"/>
  <c r="D13" i="41"/>
  <c r="D28" i="41"/>
  <c r="D9" i="41"/>
  <c r="D41" i="41"/>
  <c r="H24" i="33"/>
  <c r="D35" i="41"/>
  <c r="D36" i="41"/>
  <c r="D12" i="41"/>
  <c r="D30" i="41"/>
  <c r="D38" i="41"/>
  <c r="D43" i="41"/>
  <c r="D31" i="41"/>
  <c r="D39" i="41"/>
  <c r="D6" i="41"/>
  <c r="D20" i="41"/>
  <c r="D25" i="41"/>
  <c r="D16" i="41"/>
  <c r="D29" i="41"/>
  <c r="D32" i="41"/>
  <c r="D40" i="41"/>
  <c r="G41" i="41"/>
  <c r="E11" i="41"/>
  <c r="W11" i="41" s="1"/>
  <c r="G16" i="41"/>
  <c r="E29" i="41"/>
  <c r="W29" i="41" s="1"/>
  <c r="F27" i="41"/>
  <c r="E7" i="41"/>
  <c r="W7" i="41" s="1"/>
  <c r="E22" i="41"/>
  <c r="W22" i="41" s="1"/>
  <c r="F14" i="41"/>
  <c r="F35" i="41"/>
  <c r="G12" i="41"/>
  <c r="E38" i="41"/>
  <c r="W38" i="41" s="1"/>
  <c r="E34" i="41"/>
  <c r="W34" i="41" s="1"/>
  <c r="G30" i="41"/>
  <c r="G35" i="41"/>
  <c r="E19" i="41"/>
  <c r="W19" i="41" s="1"/>
  <c r="G24" i="41"/>
  <c r="G31" i="41"/>
  <c r="F30" i="41"/>
  <c r="E25" i="41"/>
  <c r="W25" i="41" s="1"/>
  <c r="F39" i="41"/>
  <c r="G32" i="41"/>
  <c r="E36" i="41"/>
  <c r="W36" i="41" s="1"/>
  <c r="F15" i="41"/>
  <c r="E17" i="41"/>
  <c r="W17" i="41" s="1"/>
  <c r="F13" i="41"/>
  <c r="G22" i="41"/>
  <c r="E14" i="41"/>
  <c r="W14" i="41" s="1"/>
  <c r="E24" i="41"/>
  <c r="W24" i="41" s="1"/>
  <c r="E44" i="41"/>
  <c r="W44" i="41" s="1"/>
  <c r="F28" i="41"/>
  <c r="E18" i="41"/>
  <c r="W18" i="41" s="1"/>
  <c r="G27" i="41"/>
  <c r="F19" i="41"/>
  <c r="E13" i="41"/>
  <c r="W13" i="41" s="1"/>
  <c r="G29" i="41"/>
  <c r="G28" i="41"/>
  <c r="F29" i="41"/>
  <c r="E37" i="41"/>
  <c r="W37" i="41" s="1"/>
  <c r="E21" i="41"/>
  <c r="W21" i="41" s="1"/>
  <c r="E16" i="41"/>
  <c r="W16" i="41" s="1"/>
  <c r="F41" i="41"/>
  <c r="E28" i="41"/>
  <c r="W28" i="41" s="1"/>
  <c r="E15" i="41"/>
  <c r="W15" i="41" s="1"/>
  <c r="G43" i="41"/>
  <c r="G26" i="41"/>
  <c r="G6" i="41"/>
  <c r="E30" i="41"/>
  <c r="W30" i="41" s="1"/>
  <c r="F36" i="41"/>
  <c r="F16" i="41"/>
  <c r="G14" i="41"/>
  <c r="G11" i="41"/>
  <c r="F38" i="41"/>
  <c r="F25" i="41"/>
  <c r="G36" i="41"/>
  <c r="G7" i="41"/>
  <c r="F9" i="41"/>
  <c r="E8" i="41"/>
  <c r="W8" i="41" s="1"/>
  <c r="F44" i="41"/>
  <c r="G5" i="41"/>
  <c r="G40" i="41"/>
  <c r="E5" i="41"/>
  <c r="E39" i="41"/>
  <c r="W39" i="41" s="1"/>
  <c r="F12" i="41"/>
  <c r="F42" i="41"/>
  <c r="E10" i="41"/>
  <c r="W10" i="41" s="1"/>
  <c r="G15" i="41"/>
  <c r="G19" i="41"/>
  <c r="E41" i="41"/>
  <c r="W41" i="41" s="1"/>
  <c r="F8" i="41"/>
  <c r="G10" i="41"/>
  <c r="G13" i="41"/>
  <c r="G18" i="41"/>
  <c r="G38" i="41"/>
  <c r="E35" i="41"/>
  <c r="W35" i="41" s="1"/>
  <c r="E32" i="41"/>
  <c r="W32" i="41" s="1"/>
  <c r="G37" i="41"/>
  <c r="F22" i="41"/>
  <c r="E31" i="41"/>
  <c r="W31" i="41" s="1"/>
  <c r="F17" i="41"/>
  <c r="F11" i="41"/>
  <c r="F34" i="41"/>
  <c r="F10" i="41"/>
  <c r="F18" i="41"/>
  <c r="E42" i="41"/>
  <c r="W42" i="41" s="1"/>
  <c r="G33" i="41"/>
  <c r="E33" i="41"/>
  <c r="W33" i="41" s="1"/>
  <c r="G39" i="41"/>
  <c r="G42" i="41"/>
  <c r="E40" i="41"/>
  <c r="W40" i="41" s="1"/>
  <c r="G8" i="41"/>
  <c r="F24" i="41"/>
  <c r="F20" i="41"/>
  <c r="F32" i="41"/>
  <c r="E43" i="41"/>
  <c r="W43" i="41" s="1"/>
  <c r="G44" i="41"/>
  <c r="G34" i="41"/>
  <c r="F23" i="41"/>
  <c r="E9" i="41"/>
  <c r="W9" i="41" s="1"/>
  <c r="G23" i="41"/>
  <c r="E26" i="41"/>
  <c r="W26" i="41" s="1"/>
  <c r="E20" i="41"/>
  <c r="W20" i="41" s="1"/>
  <c r="F33" i="41"/>
  <c r="E12" i="41"/>
  <c r="W12" i="41" s="1"/>
  <c r="G17" i="41"/>
  <c r="F21" i="41"/>
  <c r="F5" i="41"/>
  <c r="F37" i="41"/>
  <c r="F31" i="41"/>
  <c r="G9" i="41"/>
  <c r="F6" i="41"/>
  <c r="F26" i="41"/>
  <c r="E27" i="41"/>
  <c r="W27" i="41" s="1"/>
  <c r="F43" i="41"/>
  <c r="F7" i="41"/>
  <c r="E23" i="41"/>
  <c r="W23" i="41" s="1"/>
  <c r="G20" i="41"/>
  <c r="G25" i="41"/>
  <c r="E6" i="41"/>
  <c r="F40" i="41"/>
  <c r="F30" i="6"/>
  <c r="E13" i="8"/>
  <c r="B13" i="8" s="1"/>
  <c r="G14" i="6"/>
  <c r="G15" i="43" s="1"/>
  <c r="G15" i="8"/>
  <c r="E31" i="8"/>
  <c r="B31" i="8" s="1"/>
  <c r="G8" i="8"/>
  <c r="E9" i="8"/>
  <c r="B9" i="8" s="1"/>
  <c r="F6" i="8"/>
  <c r="F17" i="6"/>
  <c r="G44" i="6"/>
  <c r="G35" i="6"/>
  <c r="F28" i="6"/>
  <c r="G6" i="6"/>
  <c r="F44" i="8"/>
  <c r="E35" i="6"/>
  <c r="W35" i="6" s="1"/>
  <c r="X35" i="6" s="1"/>
  <c r="AV33" i="4"/>
  <c r="AW33" i="4" s="1"/>
  <c r="AX33" i="4" s="1"/>
  <c r="P34" i="33" s="1"/>
  <c r="E6" i="8"/>
  <c r="B6" i="8" s="1"/>
  <c r="AV32" i="4"/>
  <c r="AW32" i="4" s="1"/>
  <c r="AX32" i="4" s="1"/>
  <c r="P33" i="33" s="1"/>
  <c r="F26" i="6"/>
  <c r="AV29" i="4"/>
  <c r="AW29" i="4" s="1"/>
  <c r="AX29" i="4" s="1"/>
  <c r="P30" i="33" s="1"/>
  <c r="F14" i="8"/>
  <c r="AV34" i="4"/>
  <c r="AW34" i="4" s="1"/>
  <c r="AX34" i="4" s="1"/>
  <c r="P35" i="33" s="1"/>
  <c r="G24" i="6"/>
  <c r="F39" i="8"/>
  <c r="E17" i="8"/>
  <c r="B17" i="8" s="1"/>
  <c r="E24" i="6"/>
  <c r="W24" i="6" s="1"/>
  <c r="X24" i="6" s="1"/>
  <c r="G27" i="6"/>
  <c r="G28" i="8"/>
  <c r="E16" i="8"/>
  <c r="B16" i="8" s="1"/>
  <c r="G43" i="8"/>
  <c r="F36" i="8"/>
  <c r="F38" i="6"/>
  <c r="F9" i="6"/>
  <c r="G40" i="8"/>
  <c r="F42" i="8"/>
  <c r="G18" i="6"/>
  <c r="G19" i="43" s="1"/>
  <c r="G37" i="6"/>
  <c r="F11" i="6"/>
  <c r="G42" i="6"/>
  <c r="F20" i="6"/>
  <c r="G34" i="8"/>
  <c r="E26" i="8"/>
  <c r="B26" i="8" s="1"/>
  <c r="G17" i="6"/>
  <c r="F31" i="6"/>
  <c r="E27" i="8"/>
  <c r="B27" i="8" s="1"/>
  <c r="G20" i="8"/>
  <c r="E7" i="6"/>
  <c r="W7" i="6" s="1"/>
  <c r="X7" i="6" s="1"/>
  <c r="E36" i="6"/>
  <c r="W36" i="6" s="1"/>
  <c r="X36" i="6" s="1"/>
  <c r="AV37" i="4"/>
  <c r="AW37" i="4" s="1"/>
  <c r="AX37" i="4" s="1"/>
  <c r="P38" i="33" s="1"/>
  <c r="AV39" i="4"/>
  <c r="AW39" i="4" s="1"/>
  <c r="AX39" i="4" s="1"/>
  <c r="P40" i="33" s="1"/>
  <c r="F5" i="8"/>
  <c r="AV38" i="4"/>
  <c r="AW38" i="4" s="1"/>
  <c r="AX38" i="4" s="1"/>
  <c r="P39" i="33" s="1"/>
  <c r="E14" i="6"/>
  <c r="W14" i="6" s="1"/>
  <c r="X14" i="6" s="1"/>
  <c r="G13" i="6"/>
  <c r="F24" i="6"/>
  <c r="E12" i="8"/>
  <c r="B12" i="8" s="1"/>
  <c r="E11" i="8"/>
  <c r="B11" i="8" s="1"/>
  <c r="G12" i="6"/>
  <c r="G22" i="6"/>
  <c r="E28" i="6"/>
  <c r="W28" i="6" s="1"/>
  <c r="X28" i="6" s="1"/>
  <c r="G36" i="6"/>
  <c r="G10" i="6"/>
  <c r="F10" i="6"/>
  <c r="F11" i="43" s="1"/>
  <c r="AW43" i="4"/>
  <c r="AX43" i="4" s="1"/>
  <c r="P44" i="33" s="1"/>
  <c r="F33" i="6"/>
  <c r="F7" i="6"/>
  <c r="F37" i="8"/>
  <c r="G23" i="8"/>
  <c r="G30" i="6"/>
  <c r="G31" i="43" s="1"/>
  <c r="AW44" i="4"/>
  <c r="AX44" i="4" s="1"/>
  <c r="P45" i="33" s="1"/>
  <c r="F29" i="6"/>
  <c r="E10" i="6"/>
  <c r="W10" i="6" s="1"/>
  <c r="X10" i="6" s="1"/>
  <c r="F34" i="8"/>
  <c r="E40" i="6"/>
  <c r="W40" i="6" s="1"/>
  <c r="X40" i="6" s="1"/>
  <c r="F32" i="6"/>
  <c r="F23" i="6"/>
  <c r="F21" i="8"/>
  <c r="F43" i="8"/>
  <c r="Z23" i="6"/>
  <c r="B20" i="8"/>
  <c r="F6" i="6"/>
  <c r="F7" i="43" s="1"/>
  <c r="AV26" i="4"/>
  <c r="AW26" i="4" s="1"/>
  <c r="AX26" i="4" s="1"/>
  <c r="P27" i="33" s="1"/>
  <c r="G20" i="6"/>
  <c r="G21" i="43" s="1"/>
  <c r="F31" i="8"/>
  <c r="AV6" i="4"/>
  <c r="AW6" i="4" s="1"/>
  <c r="AX6" i="4" s="1"/>
  <c r="P7" i="33" s="1"/>
  <c r="E43" i="6"/>
  <c r="W43" i="6" s="1"/>
  <c r="X43" i="6" s="1"/>
  <c r="E26" i="6"/>
  <c r="W26" i="6" s="1"/>
  <c r="X26" i="6" s="1"/>
  <c r="G34" i="6"/>
  <c r="G35" i="43" s="1"/>
  <c r="G8" i="6"/>
  <c r="G9" i="43" s="1"/>
  <c r="E31" i="6"/>
  <c r="W31" i="6" s="1"/>
  <c r="X31" i="6" s="1"/>
  <c r="AV35" i="4"/>
  <c r="AW35" i="4" s="1"/>
  <c r="AX35" i="4" s="1"/>
  <c r="P36" i="33" s="1"/>
  <c r="AV42" i="4"/>
  <c r="AW42" i="4" s="1"/>
  <c r="AX42" i="4" s="1"/>
  <c r="P43" i="33" s="1"/>
  <c r="G42" i="8"/>
  <c r="G17" i="8"/>
  <c r="F7" i="8"/>
  <c r="E6" i="6"/>
  <c r="W6" i="6" s="1"/>
  <c r="X6" i="6" s="1"/>
  <c r="E9" i="6"/>
  <c r="E27" i="6"/>
  <c r="W27" i="6" s="1"/>
  <c r="X27" i="6" s="1"/>
  <c r="G24" i="8"/>
  <c r="E39" i="8"/>
  <c r="E37" i="6"/>
  <c r="W37" i="6" s="1"/>
  <c r="X37" i="6" s="1"/>
  <c r="AV36" i="4"/>
  <c r="AW36" i="4" s="1"/>
  <c r="AX36" i="4" s="1"/>
  <c r="P37" i="33" s="1"/>
  <c r="AV24" i="4"/>
  <c r="AW24" i="4" s="1"/>
  <c r="AX24" i="4" s="1"/>
  <c r="P25" i="33" s="1"/>
  <c r="G6" i="8"/>
  <c r="G18" i="8"/>
  <c r="F42" i="6"/>
  <c r="F43" i="43" s="1"/>
  <c r="G15" i="6"/>
  <c r="G16" i="43" s="1"/>
  <c r="F9" i="8"/>
  <c r="AV13" i="4"/>
  <c r="AW13" i="4" s="1"/>
  <c r="AX13" i="4" s="1"/>
  <c r="P14" i="33" s="1"/>
  <c r="F38" i="8"/>
  <c r="AV7" i="4"/>
  <c r="AW7" i="4" s="1"/>
  <c r="AX7" i="4" s="1"/>
  <c r="P8" i="33" s="1"/>
  <c r="F28" i="8"/>
  <c r="G27" i="8"/>
  <c r="G22" i="8"/>
  <c r="E29" i="8"/>
  <c r="F14" i="6"/>
  <c r="F39" i="6"/>
  <c r="F40" i="43" s="1"/>
  <c r="AV16" i="4"/>
  <c r="AW16" i="4" s="1"/>
  <c r="AX16" i="4" s="1"/>
  <c r="P17" i="33" s="1"/>
  <c r="G40" i="6"/>
  <c r="G41" i="43" s="1"/>
  <c r="AV41" i="4"/>
  <c r="AW41" i="4" s="1"/>
  <c r="AX41" i="4" s="1"/>
  <c r="P42" i="33" s="1"/>
  <c r="F10" i="8"/>
  <c r="E33" i="8"/>
  <c r="AV11" i="4"/>
  <c r="AW11" i="4" s="1"/>
  <c r="AX11" i="4" s="1"/>
  <c r="P12" i="33" s="1"/>
  <c r="E7" i="8"/>
  <c r="G12" i="8"/>
  <c r="E34" i="6"/>
  <c r="E17" i="6"/>
  <c r="W17" i="6" s="1"/>
  <c r="X17" i="6" s="1"/>
  <c r="E24" i="8"/>
  <c r="E37" i="8"/>
  <c r="E39" i="6"/>
  <c r="W39" i="6" s="1"/>
  <c r="X39" i="6" s="1"/>
  <c r="E29" i="6"/>
  <c r="W29" i="6" s="1"/>
  <c r="X29" i="6" s="1"/>
  <c r="F30" i="8"/>
  <c r="E36" i="8"/>
  <c r="G28" i="6"/>
  <c r="G29" i="43" s="1"/>
  <c r="AV28" i="4"/>
  <c r="AW28" i="4" s="1"/>
  <c r="AX28" i="4" s="1"/>
  <c r="P29" i="33" s="1"/>
  <c r="F36" i="6"/>
  <c r="F37" i="43" s="1"/>
  <c r="E11" i="6"/>
  <c r="W11" i="6" s="1"/>
  <c r="X11" i="6" s="1"/>
  <c r="E34" i="8"/>
  <c r="G35" i="8"/>
  <c r="AV17" i="4"/>
  <c r="AW17" i="4" s="1"/>
  <c r="AX17" i="4" s="1"/>
  <c r="P18" i="33" s="1"/>
  <c r="F33" i="8"/>
  <c r="E13" i="6"/>
  <c r="W13" i="6" s="1"/>
  <c r="X13" i="6" s="1"/>
  <c r="E16" i="6"/>
  <c r="W16" i="6" s="1"/>
  <c r="X16" i="6" s="1"/>
  <c r="E28" i="8"/>
  <c r="G43" i="6"/>
  <c r="G44" i="43" s="1"/>
  <c r="G14" i="8"/>
  <c r="G36" i="8"/>
  <c r="F44" i="6"/>
  <c r="F45" i="43" s="1"/>
  <c r="E41" i="6"/>
  <c r="W41" i="6" s="1"/>
  <c r="X41" i="6" s="1"/>
  <c r="G10" i="8"/>
  <c r="E35" i="8"/>
  <c r="G37" i="8"/>
  <c r="AV31" i="4"/>
  <c r="AW31" i="4" s="1"/>
  <c r="AX31" i="4" s="1"/>
  <c r="P32" i="33" s="1"/>
  <c r="F11" i="8"/>
  <c r="E42" i="8"/>
  <c r="E33" i="6"/>
  <c r="F20" i="8"/>
  <c r="AV43" i="4"/>
  <c r="AV9" i="4"/>
  <c r="AW9" i="4" s="1"/>
  <c r="AX9" i="4" s="1"/>
  <c r="P10" i="33" s="1"/>
  <c r="F5" i="6"/>
  <c r="F6" i="43" s="1"/>
  <c r="AV27" i="4"/>
  <c r="AW27" i="4" s="1"/>
  <c r="AX27" i="4" s="1"/>
  <c r="P28" i="33" s="1"/>
  <c r="E41" i="8"/>
  <c r="E43" i="8"/>
  <c r="E42" i="6"/>
  <c r="W42" i="6" s="1"/>
  <c r="X42" i="6" s="1"/>
  <c r="D15" i="33"/>
  <c r="D35" i="33"/>
  <c r="D27" i="33"/>
  <c r="D6" i="33"/>
  <c r="D38" i="33"/>
  <c r="D22" i="33"/>
  <c r="D31" i="33"/>
  <c r="D40" i="33"/>
  <c r="D7" i="33"/>
  <c r="D17" i="33"/>
  <c r="D30" i="33"/>
  <c r="D25" i="33"/>
  <c r="D43" i="33"/>
  <c r="D12" i="33"/>
  <c r="D34" i="33"/>
  <c r="D10" i="33"/>
  <c r="D36" i="33"/>
  <c r="D44" i="33"/>
  <c r="D21" i="33"/>
  <c r="D26" i="33"/>
  <c r="G41" i="6"/>
  <c r="G42" i="43" s="1"/>
  <c r="G42" i="33"/>
  <c r="G16" i="6"/>
  <c r="G17" i="43" s="1"/>
  <c r="G17" i="33"/>
  <c r="F27" i="8"/>
  <c r="F28" i="33"/>
  <c r="E22" i="8"/>
  <c r="E23" i="33"/>
  <c r="O23" i="33" s="1"/>
  <c r="F35" i="6"/>
  <c r="F36" i="43" s="1"/>
  <c r="F36" i="33"/>
  <c r="E38" i="8"/>
  <c r="E39" i="33"/>
  <c r="O39" i="33" s="1"/>
  <c r="G30" i="8"/>
  <c r="G31" i="33"/>
  <c r="E19" i="6"/>
  <c r="W19" i="6" s="1"/>
  <c r="X19" i="6" s="1"/>
  <c r="E20" i="33"/>
  <c r="O20" i="33" s="1"/>
  <c r="G31" i="6"/>
  <c r="G32" i="43" s="1"/>
  <c r="G32" i="33"/>
  <c r="AV25" i="4"/>
  <c r="AW25" i="4" s="1"/>
  <c r="AX25" i="4" s="1"/>
  <c r="P26" i="33" s="1"/>
  <c r="E26" i="33"/>
  <c r="O26" i="33" s="1"/>
  <c r="G32" i="6"/>
  <c r="G33" i="43" s="1"/>
  <c r="G33" i="33"/>
  <c r="F15" i="8"/>
  <c r="F16" i="33"/>
  <c r="F13" i="8"/>
  <c r="F14" i="33"/>
  <c r="AV14" i="4"/>
  <c r="E15" i="33"/>
  <c r="O15" i="33" s="1"/>
  <c r="E44" i="8"/>
  <c r="E45" i="33"/>
  <c r="O45" i="33" s="1"/>
  <c r="AV18" i="4"/>
  <c r="E19" i="33"/>
  <c r="O19" i="33" s="1"/>
  <c r="F19" i="8"/>
  <c r="F20" i="33"/>
  <c r="G29" i="8"/>
  <c r="G30" i="33"/>
  <c r="F29" i="8"/>
  <c r="F30" i="33"/>
  <c r="E21" i="6"/>
  <c r="W21" i="6" s="1"/>
  <c r="X21" i="6" s="1"/>
  <c r="E22" i="33"/>
  <c r="O22" i="33" s="1"/>
  <c r="F41" i="6"/>
  <c r="F42" i="43" s="1"/>
  <c r="F42" i="33"/>
  <c r="E15" i="6"/>
  <c r="W15" i="6" s="1"/>
  <c r="X15" i="6" s="1"/>
  <c r="E16" i="33"/>
  <c r="O16" i="33" s="1"/>
  <c r="G26" i="6"/>
  <c r="G27" i="43" s="1"/>
  <c r="G27" i="33"/>
  <c r="AV30" i="4"/>
  <c r="E31" i="33"/>
  <c r="O31" i="33" s="1"/>
  <c r="F16" i="6"/>
  <c r="F17" i="43" s="1"/>
  <c r="F17" i="33"/>
  <c r="G11" i="8"/>
  <c r="G12" i="33"/>
  <c r="F25" i="6"/>
  <c r="F26" i="43" s="1"/>
  <c r="F26" i="33"/>
  <c r="G7" i="6"/>
  <c r="G8" i="43" s="1"/>
  <c r="G8" i="33"/>
  <c r="AV8" i="4"/>
  <c r="E9" i="33"/>
  <c r="O9" i="33" s="1"/>
  <c r="G5" i="8"/>
  <c r="G6" i="33"/>
  <c r="E5" i="6"/>
  <c r="W5" i="6" s="1"/>
  <c r="X5" i="6" s="1"/>
  <c r="E6" i="33"/>
  <c r="O6" i="33" s="1"/>
  <c r="F12" i="6"/>
  <c r="F13" i="43" s="1"/>
  <c r="F13" i="33"/>
  <c r="E10" i="8"/>
  <c r="E11" i="33"/>
  <c r="O11" i="33" s="1"/>
  <c r="G19" i="8"/>
  <c r="G20" i="33"/>
  <c r="F8" i="6"/>
  <c r="F9" i="43" s="1"/>
  <c r="F9" i="33"/>
  <c r="G13" i="8"/>
  <c r="G14" i="33"/>
  <c r="G38" i="6"/>
  <c r="G39" i="43" s="1"/>
  <c r="G39" i="33"/>
  <c r="E32" i="8"/>
  <c r="E33" i="33"/>
  <c r="O33" i="33" s="1"/>
  <c r="F22" i="6"/>
  <c r="F23" i="43" s="1"/>
  <c r="F23" i="33"/>
  <c r="F17" i="8"/>
  <c r="F18" i="33"/>
  <c r="F34" i="6"/>
  <c r="F35" i="43" s="1"/>
  <c r="F35" i="33"/>
  <c r="F18" i="6"/>
  <c r="F19" i="43" s="1"/>
  <c r="F19" i="33"/>
  <c r="G33" i="6"/>
  <c r="G34" i="43" s="1"/>
  <c r="G34" i="33"/>
  <c r="G39" i="6"/>
  <c r="G40" i="43" s="1"/>
  <c r="G40" i="33"/>
  <c r="AV40" i="4"/>
  <c r="E41" i="33"/>
  <c r="O41" i="33" s="1"/>
  <c r="F24" i="8"/>
  <c r="F25" i="33"/>
  <c r="F32" i="8"/>
  <c r="F33" i="33"/>
  <c r="G44" i="8"/>
  <c r="G45" i="33"/>
  <c r="F23" i="8"/>
  <c r="F24" i="33"/>
  <c r="G23" i="6"/>
  <c r="G24" i="43" s="1"/>
  <c r="G24" i="33"/>
  <c r="AV20" i="4"/>
  <c r="E21" i="33"/>
  <c r="O21" i="33" s="1"/>
  <c r="AV12" i="4"/>
  <c r="AW12" i="4" s="1"/>
  <c r="AX12" i="4" s="1"/>
  <c r="P13" i="33" s="1"/>
  <c r="E13" i="33"/>
  <c r="O13" i="33" s="1"/>
  <c r="F21" i="6"/>
  <c r="F22" i="43" s="1"/>
  <c r="F22" i="33"/>
  <c r="F37" i="6"/>
  <c r="F38" i="43" s="1"/>
  <c r="F38" i="33"/>
  <c r="G9" i="8"/>
  <c r="G10" i="33"/>
  <c r="F26" i="8"/>
  <c r="F27" i="33"/>
  <c r="F43" i="6"/>
  <c r="F44" i="43" s="1"/>
  <c r="F44" i="33"/>
  <c r="E23" i="8"/>
  <c r="E24" i="33"/>
  <c r="O24" i="33" s="1"/>
  <c r="G25" i="6"/>
  <c r="G26" i="43" s="1"/>
  <c r="G26" i="33"/>
  <c r="F40" i="6"/>
  <c r="F41" i="43" s="1"/>
  <c r="F41" i="33"/>
  <c r="D11" i="33"/>
  <c r="D20" i="33"/>
  <c r="D45" i="33"/>
  <c r="D14" i="33"/>
  <c r="D29" i="33"/>
  <c r="D42" i="33"/>
  <c r="D37" i="33"/>
  <c r="D23" i="33"/>
  <c r="D18" i="33"/>
  <c r="D9" i="33"/>
  <c r="D8" i="33"/>
  <c r="D24" i="33"/>
  <c r="D28" i="33"/>
  <c r="D16" i="33"/>
  <c r="D19" i="33"/>
  <c r="D13" i="33"/>
  <c r="D39" i="33"/>
  <c r="D32" i="33"/>
  <c r="D33" i="33"/>
  <c r="D41" i="33"/>
  <c r="E12" i="33"/>
  <c r="O12" i="33" s="1"/>
  <c r="E30" i="33"/>
  <c r="O30" i="33" s="1"/>
  <c r="E8" i="33"/>
  <c r="O8" i="33" s="1"/>
  <c r="F15" i="33"/>
  <c r="G13" i="33"/>
  <c r="E35" i="33"/>
  <c r="O35" i="33" s="1"/>
  <c r="G36" i="33"/>
  <c r="G25" i="33"/>
  <c r="F31" i="33"/>
  <c r="F40" i="33"/>
  <c r="E37" i="33"/>
  <c r="O37" i="33" s="1"/>
  <c r="E18" i="33"/>
  <c r="O18" i="33" s="1"/>
  <c r="G23" i="33"/>
  <c r="E25" i="33"/>
  <c r="O25" i="33" s="1"/>
  <c r="F29" i="33"/>
  <c r="G28" i="33"/>
  <c r="E14" i="33"/>
  <c r="O14" i="33" s="1"/>
  <c r="G29" i="33"/>
  <c r="E38" i="33"/>
  <c r="O38" i="33" s="1"/>
  <c r="E17" i="33"/>
  <c r="O17" i="33" s="1"/>
  <c r="E29" i="33"/>
  <c r="O29" i="33" s="1"/>
  <c r="G44" i="33"/>
  <c r="G7" i="33"/>
  <c r="F37" i="33"/>
  <c r="G15" i="33"/>
  <c r="F39" i="33"/>
  <c r="G37" i="33"/>
  <c r="F10" i="33"/>
  <c r="F45" i="33"/>
  <c r="G41" i="33"/>
  <c r="E40" i="33"/>
  <c r="O40" i="33" s="1"/>
  <c r="F43" i="33"/>
  <c r="G16" i="33"/>
  <c r="E42" i="33"/>
  <c r="O42" i="33" s="1"/>
  <c r="G11" i="33"/>
  <c r="G19" i="33"/>
  <c r="E36" i="33"/>
  <c r="O36" i="33" s="1"/>
  <c r="G38" i="33"/>
  <c r="E32" i="33"/>
  <c r="O32" i="33" s="1"/>
  <c r="F12" i="33"/>
  <c r="F11" i="33"/>
  <c r="E43" i="33"/>
  <c r="O43" i="33" s="1"/>
  <c r="E34" i="33"/>
  <c r="O34" i="33" s="1"/>
  <c r="G43" i="33"/>
  <c r="G9" i="33"/>
  <c r="F21" i="33"/>
  <c r="E44" i="33"/>
  <c r="O44" i="33" s="1"/>
  <c r="G35" i="33"/>
  <c r="E10" i="33"/>
  <c r="O10" i="33" s="1"/>
  <c r="E27" i="33"/>
  <c r="O27" i="33" s="1"/>
  <c r="F34" i="33"/>
  <c r="G18" i="33"/>
  <c r="F6" i="33"/>
  <c r="F32" i="33"/>
  <c r="F7" i="33"/>
  <c r="E28" i="33"/>
  <c r="O28" i="33" s="1"/>
  <c r="F8" i="33"/>
  <c r="G21" i="33"/>
  <c r="E7" i="33"/>
  <c r="O7" i="33" s="1"/>
  <c r="F8" i="30"/>
  <c r="E22" i="6"/>
  <c r="W22" i="6" s="1"/>
  <c r="X22" i="6" s="1"/>
  <c r="G31" i="8"/>
  <c r="E25" i="8"/>
  <c r="E44" i="6"/>
  <c r="W44" i="6" s="1"/>
  <c r="X44" i="6" s="1"/>
  <c r="E18" i="8"/>
  <c r="E21" i="8"/>
  <c r="E30" i="8"/>
  <c r="G7" i="8"/>
  <c r="AV5" i="4"/>
  <c r="AW5" i="4" s="1"/>
  <c r="AX5" i="4" s="1"/>
  <c r="P6" i="33" s="1"/>
  <c r="G41" i="8"/>
  <c r="G16" i="8"/>
  <c r="F27" i="6"/>
  <c r="F28" i="43" s="1"/>
  <c r="F35" i="8"/>
  <c r="E19" i="8"/>
  <c r="F15" i="6"/>
  <c r="F16" i="43" s="1"/>
  <c r="F13" i="6"/>
  <c r="F14" i="43" s="1"/>
  <c r="AV15" i="4"/>
  <c r="AW15" i="4" s="1"/>
  <c r="AX15" i="4" s="1"/>
  <c r="P16" i="33" s="1"/>
  <c r="F25" i="8"/>
  <c r="E8" i="6"/>
  <c r="W8" i="6" s="1"/>
  <c r="X8" i="6" s="1"/>
  <c r="G5" i="6"/>
  <c r="G6" i="43" s="1"/>
  <c r="AV22" i="4"/>
  <c r="E38" i="6"/>
  <c r="W38" i="6" s="1"/>
  <c r="X38" i="6" s="1"/>
  <c r="AV19" i="4"/>
  <c r="E18" i="6"/>
  <c r="W18" i="6" s="1"/>
  <c r="X18" i="6" s="1"/>
  <c r="F19" i="6"/>
  <c r="F20" i="43" s="1"/>
  <c r="AV21" i="4"/>
  <c r="AW21" i="4" s="1"/>
  <c r="AX21" i="4" s="1"/>
  <c r="P22" i="33" s="1"/>
  <c r="F41" i="8"/>
  <c r="E15" i="8"/>
  <c r="G26" i="8"/>
  <c r="E30" i="6"/>
  <c r="W30" i="6" s="1"/>
  <c r="X30" i="6" s="1"/>
  <c r="F16" i="8"/>
  <c r="E12" i="6"/>
  <c r="AV23" i="4"/>
  <c r="E5" i="8"/>
  <c r="AV10" i="4"/>
  <c r="AW10" i="4" s="1"/>
  <c r="AX10" i="4" s="1"/>
  <c r="P11" i="33" s="1"/>
  <c r="G19" i="6"/>
  <c r="G20" i="43" s="1"/>
  <c r="G38" i="8"/>
  <c r="E32" i="6"/>
  <c r="W32" i="6" s="1"/>
  <c r="X32" i="6" s="1"/>
  <c r="F22" i="8"/>
  <c r="G39" i="8"/>
  <c r="G25" i="8"/>
  <c r="E25" i="6"/>
  <c r="W25" i="6" s="1"/>
  <c r="X25" i="6" s="1"/>
  <c r="G32" i="8"/>
  <c r="E14" i="8"/>
  <c r="AV44" i="4"/>
  <c r="G29" i="6"/>
  <c r="G30" i="43" s="1"/>
  <c r="F40" i="8"/>
  <c r="G11" i="6"/>
  <c r="G12" i="43" s="1"/>
  <c r="E8" i="8"/>
  <c r="F12" i="8"/>
  <c r="F8" i="8"/>
  <c r="F18" i="8"/>
  <c r="G33" i="8"/>
  <c r="E40" i="8"/>
  <c r="E20" i="6"/>
  <c r="W20" i="6" s="1"/>
  <c r="X20" i="6" s="1"/>
  <c r="G9" i="6"/>
  <c r="G10" i="43" s="1"/>
  <c r="H13" i="30"/>
  <c r="F13" i="30"/>
  <c r="F10" i="30"/>
  <c r="H9" i="30"/>
  <c r="G7" i="29"/>
  <c r="G14" i="30"/>
  <c r="H12" i="30"/>
  <c r="G15" i="30"/>
  <c r="F14" i="30"/>
  <c r="H16" i="30"/>
  <c r="G19" i="21"/>
  <c r="H11" i="30"/>
  <c r="H8" i="29"/>
  <c r="H7" i="30"/>
  <c r="H8" i="30"/>
  <c r="H14" i="30"/>
  <c r="F16" i="30"/>
  <c r="G9" i="30"/>
  <c r="G11" i="30"/>
  <c r="F11" i="30"/>
  <c r="G8" i="29"/>
  <c r="G7" i="30"/>
  <c r="G10" i="30"/>
  <c r="F9" i="30"/>
  <c r="H15" i="30"/>
  <c r="G16" i="30"/>
  <c r="H7" i="29"/>
  <c r="E21" i="21"/>
  <c r="F12" i="30"/>
  <c r="G8" i="30"/>
  <c r="F8" i="29"/>
  <c r="F7" i="30"/>
  <c r="H10" i="30"/>
  <c r="G13" i="30"/>
  <c r="G12" i="30"/>
  <c r="F15" i="30"/>
  <c r="D22" i="6"/>
  <c r="D23" i="43" s="1"/>
  <c r="D22" i="8"/>
  <c r="D34" i="6"/>
  <c r="D35" i="43" s="1"/>
  <c r="D34" i="8"/>
  <c r="D26" i="8"/>
  <c r="D26" i="6"/>
  <c r="D27" i="43" s="1"/>
  <c r="D10" i="8"/>
  <c r="D10" i="6"/>
  <c r="D11" i="43" s="1"/>
  <c r="D19" i="6"/>
  <c r="D20" i="43" s="1"/>
  <c r="D19" i="8"/>
  <c r="D11" i="6"/>
  <c r="D12" i="43" s="1"/>
  <c r="D11" i="8"/>
  <c r="D33" i="8"/>
  <c r="D33" i="6"/>
  <c r="D34" i="43" s="1"/>
  <c r="D18" i="6"/>
  <c r="D19" i="43" s="1"/>
  <c r="D18" i="8"/>
  <c r="D28" i="6"/>
  <c r="D29" i="43" s="1"/>
  <c r="D28" i="8"/>
  <c r="D41" i="8"/>
  <c r="D41" i="6"/>
  <c r="D42" i="43" s="1"/>
  <c r="D36" i="8"/>
  <c r="D36" i="6"/>
  <c r="D37" i="43" s="1"/>
  <c r="D43" i="6"/>
  <c r="D44" i="43" s="1"/>
  <c r="D43" i="8"/>
  <c r="D6" i="8"/>
  <c r="D6" i="6"/>
  <c r="D7" i="43" s="1"/>
  <c r="D16" i="8"/>
  <c r="D16" i="6"/>
  <c r="D17" i="43" s="1"/>
  <c r="D21" i="6"/>
  <c r="D22" i="43" s="1"/>
  <c r="D21" i="8"/>
  <c r="D13" i="6"/>
  <c r="D14" i="43" s="1"/>
  <c r="D13" i="8"/>
  <c r="D35" i="8"/>
  <c r="D35" i="6"/>
  <c r="D36" i="43" s="1"/>
  <c r="D12" i="6"/>
  <c r="D13" i="43" s="1"/>
  <c r="D12" i="8"/>
  <c r="D20" i="6"/>
  <c r="D21" i="43" s="1"/>
  <c r="D20" i="8"/>
  <c r="D29" i="6"/>
  <c r="D30" i="43" s="1"/>
  <c r="D29" i="8"/>
  <c r="D32" i="6"/>
  <c r="D33" i="43" s="1"/>
  <c r="D32" i="8"/>
  <c r="D40" i="8"/>
  <c r="D40" i="6"/>
  <c r="D41" i="43" s="1"/>
  <c r="D17" i="6"/>
  <c r="D18" i="43" s="1"/>
  <c r="D17" i="8"/>
  <c r="D8" i="8"/>
  <c r="D8" i="6"/>
  <c r="D9" i="43" s="1"/>
  <c r="D5" i="8"/>
  <c r="D5" i="6"/>
  <c r="D6" i="43" s="1"/>
  <c r="D42" i="6"/>
  <c r="D43" i="43" s="1"/>
  <c r="D42" i="8"/>
  <c r="D23" i="6"/>
  <c r="D24" i="43" s="1"/>
  <c r="D23" i="8"/>
  <c r="D27" i="6"/>
  <c r="D28" i="43" s="1"/>
  <c r="D27" i="8"/>
  <c r="D44" i="8"/>
  <c r="D44" i="6"/>
  <c r="D45" i="43" s="1"/>
  <c r="D38" i="8"/>
  <c r="D38" i="6"/>
  <c r="D39" i="43" s="1"/>
  <c r="D31" i="6"/>
  <c r="D32" i="43" s="1"/>
  <c r="D31" i="8"/>
  <c r="D39" i="8"/>
  <c r="D39" i="6"/>
  <c r="D40" i="43" s="1"/>
  <c r="D14" i="8"/>
  <c r="D14" i="6"/>
  <c r="D15" i="43" s="1"/>
  <c r="D7" i="6"/>
  <c r="D8" i="43" s="1"/>
  <c r="D7" i="8"/>
  <c r="D24" i="8"/>
  <c r="D24" i="6"/>
  <c r="D25" i="43" s="1"/>
  <c r="D37" i="8"/>
  <c r="D37" i="6"/>
  <c r="D38" i="43" s="1"/>
  <c r="D15" i="8"/>
  <c r="D15" i="6"/>
  <c r="D16" i="43" s="1"/>
  <c r="D9" i="6"/>
  <c r="D10" i="43" s="1"/>
  <c r="D9" i="8"/>
  <c r="D30" i="6"/>
  <c r="D31" i="43" s="1"/>
  <c r="D30" i="8"/>
  <c r="D25" i="6"/>
  <c r="D26" i="43" s="1"/>
  <c r="D25" i="8"/>
  <c r="E10" i="43" l="1"/>
  <c r="W9" i="6"/>
  <c r="E13" i="43"/>
  <c r="W12" i="6"/>
  <c r="X12" i="6" s="1"/>
  <c r="E35" i="43"/>
  <c r="D33" i="46" s="1"/>
  <c r="W34" i="6"/>
  <c r="E34" i="43"/>
  <c r="W33" i="6"/>
  <c r="X33" i="6" s="1"/>
  <c r="W6" i="41"/>
  <c r="X6" i="41" s="1"/>
  <c r="W5" i="41"/>
  <c r="X5" i="41" s="1"/>
  <c r="Y5" i="41" s="1"/>
  <c r="E14" i="46"/>
  <c r="E14" i="44"/>
  <c r="F38" i="46"/>
  <c r="F38" i="44"/>
  <c r="F18" i="44"/>
  <c r="F18" i="46"/>
  <c r="F4" i="44"/>
  <c r="F4" i="46"/>
  <c r="E26" i="44"/>
  <c r="E26" i="46"/>
  <c r="H45" i="33"/>
  <c r="E45" i="43"/>
  <c r="E14" i="43"/>
  <c r="F27" i="46"/>
  <c r="F27" i="44"/>
  <c r="E44" i="43"/>
  <c r="F21" i="21"/>
  <c r="F24" i="43"/>
  <c r="F17" i="46"/>
  <c r="F17" i="44"/>
  <c r="G4" i="21"/>
  <c r="G7" i="43"/>
  <c r="G42" i="21"/>
  <c r="G45" i="43"/>
  <c r="F13" i="44"/>
  <c r="F13" i="46"/>
  <c r="F22" i="46"/>
  <c r="F22" i="44"/>
  <c r="E16" i="43"/>
  <c r="F15" i="46"/>
  <c r="F15" i="44"/>
  <c r="H42" i="33"/>
  <c r="E42" i="43"/>
  <c r="E38" i="46"/>
  <c r="E38" i="44"/>
  <c r="H38" i="33"/>
  <c r="I35" i="21" s="1"/>
  <c r="E38" i="43"/>
  <c r="H29" i="33"/>
  <c r="E29" i="43"/>
  <c r="G15" i="21"/>
  <c r="G18" i="43"/>
  <c r="G40" i="21"/>
  <c r="G43" i="43"/>
  <c r="F36" i="21"/>
  <c r="F39" i="43"/>
  <c r="F24" i="21"/>
  <c r="F27" i="43"/>
  <c r="H9" i="33"/>
  <c r="E9" i="43"/>
  <c r="E36" i="46"/>
  <c r="E36" i="44"/>
  <c r="E17" i="46"/>
  <c r="E17" i="44"/>
  <c r="E26" i="43"/>
  <c r="H43" i="33"/>
  <c r="E43" i="43"/>
  <c r="E43" i="46"/>
  <c r="E43" i="44"/>
  <c r="F12" i="21"/>
  <c r="F15" i="43"/>
  <c r="F30" i="21"/>
  <c r="F33" i="43"/>
  <c r="F26" i="21"/>
  <c r="F29" i="43"/>
  <c r="E18" i="44"/>
  <c r="E18" i="46"/>
  <c r="E40" i="44"/>
  <c r="E40" i="46"/>
  <c r="F30" i="46"/>
  <c r="F30" i="44"/>
  <c r="E34" i="44"/>
  <c r="E34" i="46"/>
  <c r="F40" i="44"/>
  <c r="F40" i="46"/>
  <c r="E30" i="43"/>
  <c r="F14" i="46"/>
  <c r="F14" i="44"/>
  <c r="F19" i="46"/>
  <c r="F19" i="44"/>
  <c r="E9" i="46"/>
  <c r="E9" i="44"/>
  <c r="G20" i="21"/>
  <c r="G23" i="43"/>
  <c r="H15" i="33"/>
  <c r="E15" i="43"/>
  <c r="G25" i="21"/>
  <c r="G28" i="43"/>
  <c r="G22" i="21"/>
  <c r="G25" i="43"/>
  <c r="F15" i="21"/>
  <c r="F18" i="43"/>
  <c r="H23" i="33"/>
  <c r="E23" i="43"/>
  <c r="E42" i="44"/>
  <c r="E42" i="46"/>
  <c r="E20" i="46"/>
  <c r="E20" i="44"/>
  <c r="E33" i="46"/>
  <c r="E33" i="44"/>
  <c r="F37" i="44"/>
  <c r="F37" i="46"/>
  <c r="E15" i="46"/>
  <c r="E15" i="44"/>
  <c r="F8" i="44"/>
  <c r="F8" i="46"/>
  <c r="F10" i="44"/>
  <c r="F10" i="46"/>
  <c r="H19" i="33"/>
  <c r="E19" i="43"/>
  <c r="E12" i="46"/>
  <c r="E12" i="44"/>
  <c r="H40" i="33"/>
  <c r="E40" i="43"/>
  <c r="E41" i="46"/>
  <c r="E41" i="44"/>
  <c r="H28" i="33"/>
  <c r="E28" i="43"/>
  <c r="H32" i="33"/>
  <c r="E32" i="43"/>
  <c r="H41" i="33"/>
  <c r="E41" i="43"/>
  <c r="H11" i="33"/>
  <c r="E11" i="43"/>
  <c r="F27" i="21"/>
  <c r="F30" i="43"/>
  <c r="F29" i="44"/>
  <c r="F29" i="46"/>
  <c r="F22" i="21"/>
  <c r="F25" i="43"/>
  <c r="H37" i="33"/>
  <c r="E37" i="43"/>
  <c r="F9" i="21"/>
  <c r="F12" i="43"/>
  <c r="E33" i="21"/>
  <c r="E36" i="43"/>
  <c r="G33" i="21"/>
  <c r="G36" i="43"/>
  <c r="F28" i="21"/>
  <c r="F31" i="43"/>
  <c r="F42" i="44"/>
  <c r="F42" i="46"/>
  <c r="H12" i="33"/>
  <c r="E12" i="43"/>
  <c r="F7" i="46"/>
  <c r="F7" i="44"/>
  <c r="E5" i="44"/>
  <c r="E5" i="46"/>
  <c r="F5" i="21"/>
  <c r="F8" i="43"/>
  <c r="G8" i="21"/>
  <c r="G11" i="43"/>
  <c r="G10" i="21"/>
  <c r="G13" i="43"/>
  <c r="H25" i="33"/>
  <c r="E25" i="43"/>
  <c r="E39" i="44"/>
  <c r="E39" i="46"/>
  <c r="E11" i="46"/>
  <c r="E11" i="44"/>
  <c r="F6" i="46"/>
  <c r="F6" i="44"/>
  <c r="H22" i="33"/>
  <c r="E22" i="43"/>
  <c r="H20" i="33"/>
  <c r="E20" i="43"/>
  <c r="F28" i="46"/>
  <c r="F28" i="44"/>
  <c r="H33" i="33"/>
  <c r="E33" i="43"/>
  <c r="H31" i="33"/>
  <c r="E31" i="43"/>
  <c r="H39" i="33"/>
  <c r="E39" i="43"/>
  <c r="E4" i="46"/>
  <c r="E4" i="44"/>
  <c r="E35" i="46"/>
  <c r="E35" i="44"/>
  <c r="H7" i="33"/>
  <c r="I4" i="21" s="1"/>
  <c r="E7" i="43"/>
  <c r="F33" i="46"/>
  <c r="F33" i="44"/>
  <c r="Y7" i="6"/>
  <c r="E8" i="43"/>
  <c r="G35" i="21"/>
  <c r="G38" i="43"/>
  <c r="H21" i="33"/>
  <c r="E21" i="43"/>
  <c r="F24" i="44"/>
  <c r="F24" i="46"/>
  <c r="F32" i="44"/>
  <c r="F32" i="46"/>
  <c r="E21" i="44"/>
  <c r="E21" i="46"/>
  <c r="E7" i="44"/>
  <c r="E7" i="46"/>
  <c r="H6" i="33"/>
  <c r="E6" i="43"/>
  <c r="E24" i="44"/>
  <c r="E24" i="46"/>
  <c r="F25" i="46"/>
  <c r="F25" i="44"/>
  <c r="F31" i="46"/>
  <c r="F31" i="44"/>
  <c r="H17" i="33"/>
  <c r="E17" i="43"/>
  <c r="H18" i="33"/>
  <c r="E18" i="43"/>
  <c r="F39" i="46"/>
  <c r="F39" i="44"/>
  <c r="H27" i="33"/>
  <c r="E27" i="43"/>
  <c r="F31" i="21"/>
  <c r="F34" i="43"/>
  <c r="G34" i="21"/>
  <c r="G37" i="43"/>
  <c r="G11" i="21"/>
  <c r="G14" i="43"/>
  <c r="F29" i="21"/>
  <c r="F32" i="43"/>
  <c r="F18" i="21"/>
  <c r="F21" i="43"/>
  <c r="F7" i="21"/>
  <c r="F10" i="43"/>
  <c r="Y23" i="6"/>
  <c r="E8" i="21"/>
  <c r="Z7" i="6"/>
  <c r="Z36" i="6"/>
  <c r="Z35" i="6"/>
  <c r="E26" i="21"/>
  <c r="I21" i="21"/>
  <c r="E4" i="21"/>
  <c r="G28" i="21"/>
  <c r="H36" i="33"/>
  <c r="Z6" i="41"/>
  <c r="Z23" i="41"/>
  <c r="X23" i="41"/>
  <c r="Z27" i="41"/>
  <c r="X27" i="41"/>
  <c r="Z12" i="41"/>
  <c r="X12" i="41"/>
  <c r="X20" i="41"/>
  <c r="Z20" i="41"/>
  <c r="Z26" i="41"/>
  <c r="X26" i="41"/>
  <c r="X9" i="41"/>
  <c r="Z9" i="41"/>
  <c r="Z43" i="41"/>
  <c r="X43" i="41"/>
  <c r="X40" i="41"/>
  <c r="Z40" i="41"/>
  <c r="Z33" i="41"/>
  <c r="X33" i="41"/>
  <c r="Z42" i="41"/>
  <c r="X42" i="41"/>
  <c r="Z31" i="41"/>
  <c r="X31" i="41"/>
  <c r="X32" i="41"/>
  <c r="Z32" i="41"/>
  <c r="Z35" i="41"/>
  <c r="X35" i="41"/>
  <c r="Z41" i="41"/>
  <c r="X41" i="41"/>
  <c r="X10" i="41"/>
  <c r="Z10" i="41"/>
  <c r="Z39" i="41"/>
  <c r="X39" i="41"/>
  <c r="Z5" i="41"/>
  <c r="Z8" i="41"/>
  <c r="X8" i="41"/>
  <c r="Z30" i="41"/>
  <c r="X30" i="41"/>
  <c r="Z15" i="41"/>
  <c r="X15" i="41"/>
  <c r="X28" i="41"/>
  <c r="Z28" i="41"/>
  <c r="Z16" i="41"/>
  <c r="X16" i="41"/>
  <c r="Z21" i="41"/>
  <c r="X21" i="41"/>
  <c r="Z37" i="41"/>
  <c r="X37" i="41"/>
  <c r="X13" i="41"/>
  <c r="Z13" i="41"/>
  <c r="Z18" i="41"/>
  <c r="X18" i="41"/>
  <c r="X44" i="41"/>
  <c r="Z44" i="41"/>
  <c r="X24" i="41"/>
  <c r="Z24" i="41"/>
  <c r="X14" i="41"/>
  <c r="Z14" i="41"/>
  <c r="Z17" i="41"/>
  <c r="X17" i="41"/>
  <c r="X36" i="41"/>
  <c r="Z36" i="41"/>
  <c r="Z25" i="41"/>
  <c r="X25" i="41"/>
  <c r="Z19" i="41"/>
  <c r="X19" i="41"/>
  <c r="Z34" i="41"/>
  <c r="X34" i="41"/>
  <c r="Z38" i="41"/>
  <c r="X38" i="41"/>
  <c r="Z22" i="41"/>
  <c r="X22" i="41"/>
  <c r="Z7" i="41"/>
  <c r="X7" i="41"/>
  <c r="Z29" i="41"/>
  <c r="X29" i="41"/>
  <c r="Z11" i="41"/>
  <c r="X11" i="41"/>
  <c r="H30" i="33"/>
  <c r="Z24" i="6"/>
  <c r="Z10" i="6"/>
  <c r="E34" i="21"/>
  <c r="H14" i="33"/>
  <c r="H44" i="33"/>
  <c r="Z28" i="6"/>
  <c r="H26" i="33"/>
  <c r="Y37" i="6"/>
  <c r="H16" i="33"/>
  <c r="E12" i="21"/>
  <c r="E5" i="21"/>
  <c r="Z14" i="6"/>
  <c r="G12" i="21"/>
  <c r="F8" i="21"/>
  <c r="E22" i="21"/>
  <c r="G16" i="21"/>
  <c r="Z40" i="6"/>
  <c r="E38" i="21"/>
  <c r="F16" i="21"/>
  <c r="D3" i="21"/>
  <c r="D4" i="21"/>
  <c r="F17" i="21"/>
  <c r="F35" i="21"/>
  <c r="G21" i="21"/>
  <c r="G14" i="21"/>
  <c r="G41" i="21"/>
  <c r="F37" i="21"/>
  <c r="Z37" i="6"/>
  <c r="E7" i="21"/>
  <c r="G6" i="21"/>
  <c r="F4" i="21"/>
  <c r="G7" i="21"/>
  <c r="G9" i="21"/>
  <c r="G17" i="21"/>
  <c r="G3" i="21"/>
  <c r="F11" i="21"/>
  <c r="F25" i="21"/>
  <c r="G23" i="21"/>
  <c r="G31" i="21"/>
  <c r="F20" i="21"/>
  <c r="F6" i="21"/>
  <c r="F23" i="21"/>
  <c r="G24" i="21"/>
  <c r="G30" i="21"/>
  <c r="F3" i="21"/>
  <c r="Z33" i="6"/>
  <c r="F42" i="21"/>
  <c r="F34" i="21"/>
  <c r="G32" i="21"/>
  <c r="D8" i="21"/>
  <c r="F13" i="21"/>
  <c r="F38" i="21"/>
  <c r="G37" i="21"/>
  <c r="F10" i="21"/>
  <c r="G5" i="21"/>
  <c r="G38" i="21"/>
  <c r="G13" i="21"/>
  <c r="G18" i="21"/>
  <c r="D6" i="21"/>
  <c r="D7" i="21"/>
  <c r="D5" i="21"/>
  <c r="D9" i="21"/>
  <c r="G27" i="21"/>
  <c r="F41" i="21"/>
  <c r="F19" i="21"/>
  <c r="F32" i="21"/>
  <c r="G36" i="21"/>
  <c r="F14" i="21"/>
  <c r="F39" i="21"/>
  <c r="G29" i="21"/>
  <c r="F33" i="21"/>
  <c r="G39" i="21"/>
  <c r="G26" i="21"/>
  <c r="Z34" i="6"/>
  <c r="F40" i="21"/>
  <c r="E10" i="21"/>
  <c r="Z12" i="6"/>
  <c r="Z5" i="6"/>
  <c r="E11" i="21"/>
  <c r="Z13" i="6"/>
  <c r="E37" i="21"/>
  <c r="Z39" i="6"/>
  <c r="E25" i="21"/>
  <c r="Z27" i="6"/>
  <c r="E29" i="21"/>
  <c r="Z31" i="6"/>
  <c r="E41" i="21"/>
  <c r="Z43" i="6"/>
  <c r="E20" i="21"/>
  <c r="Z22" i="6"/>
  <c r="E13" i="21"/>
  <c r="Z15" i="6"/>
  <c r="E14" i="21"/>
  <c r="Z16" i="6"/>
  <c r="E27" i="21"/>
  <c r="Z29" i="6"/>
  <c r="E15" i="21"/>
  <c r="Z17" i="6"/>
  <c r="E24" i="21"/>
  <c r="Z26" i="6"/>
  <c r="E42" i="21"/>
  <c r="Z44" i="6"/>
  <c r="E23" i="21"/>
  <c r="Z25" i="6"/>
  <c r="E30" i="21"/>
  <c r="Z32" i="6"/>
  <c r="E28" i="21"/>
  <c r="Z30" i="6"/>
  <c r="E36" i="21"/>
  <c r="Z38" i="6"/>
  <c r="E40" i="21"/>
  <c r="Z42" i="6"/>
  <c r="E31" i="21"/>
  <c r="F7" i="29"/>
  <c r="Z6" i="6"/>
  <c r="E16" i="21"/>
  <c r="Z18" i="6"/>
  <c r="E32" i="21"/>
  <c r="E18" i="21"/>
  <c r="Z20" i="6"/>
  <c r="Z8" i="6"/>
  <c r="E19" i="21"/>
  <c r="Z21" i="6"/>
  <c r="E17" i="21"/>
  <c r="Z19" i="6"/>
  <c r="E39" i="21"/>
  <c r="Z41" i="6"/>
  <c r="Z11" i="6"/>
  <c r="E35" i="21"/>
  <c r="Z9" i="6"/>
  <c r="B40" i="8"/>
  <c r="B8" i="8"/>
  <c r="B14" i="8"/>
  <c r="B5" i="8"/>
  <c r="B15" i="8"/>
  <c r="B19" i="8"/>
  <c r="B30" i="8"/>
  <c r="B21" i="8"/>
  <c r="B18" i="8"/>
  <c r="B25" i="8"/>
  <c r="B23" i="8"/>
  <c r="B32" i="8"/>
  <c r="B10" i="8"/>
  <c r="B44" i="8"/>
  <c r="B38" i="8"/>
  <c r="B22" i="8"/>
  <c r="B43" i="8"/>
  <c r="B41" i="8"/>
  <c r="B42" i="8"/>
  <c r="B35" i="8"/>
  <c r="B28" i="8"/>
  <c r="B34" i="8"/>
  <c r="B36" i="8"/>
  <c r="B37" i="8"/>
  <c r="B24" i="8"/>
  <c r="B7" i="8"/>
  <c r="B33" i="8"/>
  <c r="B29" i="8"/>
  <c r="B39" i="8"/>
  <c r="E3" i="21"/>
  <c r="E9" i="21"/>
  <c r="AW20" i="4"/>
  <c r="AX20" i="4" s="1"/>
  <c r="P21" i="33" s="1"/>
  <c r="AW19" i="4"/>
  <c r="AX19" i="4" s="1"/>
  <c r="P20" i="33" s="1"/>
  <c r="AW40" i="4"/>
  <c r="AX40" i="4" s="1"/>
  <c r="P41" i="33" s="1"/>
  <c r="AW8" i="4"/>
  <c r="AX8" i="4" s="1"/>
  <c r="P9" i="33" s="1"/>
  <c r="AW18" i="4"/>
  <c r="AX18" i="4" s="1"/>
  <c r="P19" i="33" s="1"/>
  <c r="AW23" i="4"/>
  <c r="AX23" i="4" s="1"/>
  <c r="P24" i="33" s="1"/>
  <c r="AW30" i="4"/>
  <c r="AX30" i="4" s="1"/>
  <c r="P31" i="33" s="1"/>
  <c r="AW14" i="4"/>
  <c r="AX14" i="4" s="1"/>
  <c r="P15" i="33" s="1"/>
  <c r="AW22" i="4"/>
  <c r="AX22" i="4" s="1"/>
  <c r="P23" i="33" s="1"/>
  <c r="E6" i="21"/>
  <c r="D37" i="21"/>
  <c r="D36" i="21"/>
  <c r="D42" i="21"/>
  <c r="D40" i="21"/>
  <c r="D30" i="21"/>
  <c r="D10" i="21"/>
  <c r="D11" i="21"/>
  <c r="D39" i="21"/>
  <c r="D31" i="21"/>
  <c r="D23" i="21"/>
  <c r="D13" i="21"/>
  <c r="D21" i="21"/>
  <c r="D38" i="21"/>
  <c r="D33" i="21"/>
  <c r="D32" i="21"/>
  <c r="D15" i="21"/>
  <c r="D19" i="21"/>
  <c r="D14" i="21"/>
  <c r="D34" i="21"/>
  <c r="D24" i="21"/>
  <c r="D28" i="21"/>
  <c r="D35" i="21"/>
  <c r="D22" i="21"/>
  <c r="D12" i="21"/>
  <c r="D29" i="21"/>
  <c r="D25" i="21"/>
  <c r="D27" i="21"/>
  <c r="D18" i="21"/>
  <c r="D41" i="21"/>
  <c r="D26" i="21"/>
  <c r="D16" i="21"/>
  <c r="D17" i="21"/>
  <c r="D20" i="21"/>
  <c r="D11" i="46" l="1"/>
  <c r="D11" i="44"/>
  <c r="D8" i="44"/>
  <c r="D8" i="46"/>
  <c r="X9" i="6"/>
  <c r="Y9" i="6" s="1"/>
  <c r="H10" i="33"/>
  <c r="I7" i="21" s="1"/>
  <c r="X34" i="6"/>
  <c r="Y34" i="6" s="1"/>
  <c r="H35" i="33"/>
  <c r="J45" i="33"/>
  <c r="K42" i="21" s="1"/>
  <c r="K45" i="33"/>
  <c r="I42" i="21"/>
  <c r="D32" i="44"/>
  <c r="D32" i="46"/>
  <c r="J38" i="33"/>
  <c r="K35" i="21" s="1"/>
  <c r="H34" i="33"/>
  <c r="I3" i="21"/>
  <c r="D33" i="44"/>
  <c r="K38" i="33"/>
  <c r="E30" i="46"/>
  <c r="E30" i="44"/>
  <c r="D25" i="46"/>
  <c r="D25" i="44"/>
  <c r="D19" i="46"/>
  <c r="D19" i="44"/>
  <c r="D5" i="44"/>
  <c r="D5" i="46"/>
  <c r="D29" i="44"/>
  <c r="D29" i="46"/>
  <c r="D20" i="46"/>
  <c r="D20" i="44"/>
  <c r="D23" i="44"/>
  <c r="D23" i="46"/>
  <c r="E10" i="44"/>
  <c r="E10" i="46"/>
  <c r="E28" i="46"/>
  <c r="E28" i="44"/>
  <c r="D26" i="44"/>
  <c r="D26" i="46"/>
  <c r="D17" i="46"/>
  <c r="D17" i="44"/>
  <c r="F26" i="44"/>
  <c r="F26" i="46"/>
  <c r="E27" i="46"/>
  <c r="E27" i="44"/>
  <c r="F41" i="46"/>
  <c r="F41" i="44"/>
  <c r="F12" i="46"/>
  <c r="F12" i="44"/>
  <c r="F36" i="46"/>
  <c r="F36" i="44"/>
  <c r="D31" i="44"/>
  <c r="D31" i="46"/>
  <c r="F11" i="46"/>
  <c r="F11" i="44"/>
  <c r="E29" i="44"/>
  <c r="E29" i="46"/>
  <c r="D35" i="46"/>
  <c r="D35" i="44"/>
  <c r="D9" i="46"/>
  <c r="D9" i="44"/>
  <c r="D21" i="44"/>
  <c r="D21" i="46"/>
  <c r="D13" i="44"/>
  <c r="D13" i="46"/>
  <c r="E31" i="46"/>
  <c r="E31" i="44"/>
  <c r="D41" i="46"/>
  <c r="D41" i="44"/>
  <c r="D7" i="44"/>
  <c r="D7" i="46"/>
  <c r="F16" i="44"/>
  <c r="F16" i="46"/>
  <c r="D40" i="44"/>
  <c r="D40" i="46"/>
  <c r="E22" i="46"/>
  <c r="E22" i="44"/>
  <c r="D12" i="46"/>
  <c r="D12" i="44"/>
  <c r="E8" i="44"/>
  <c r="E8" i="46"/>
  <c r="F35" i="44"/>
  <c r="F35" i="46"/>
  <c r="D16" i="44"/>
  <c r="D16" i="46"/>
  <c r="D6" i="46"/>
  <c r="D6" i="44"/>
  <c r="F9" i="46"/>
  <c r="F9" i="44"/>
  <c r="F34" i="44"/>
  <c r="F34" i="46"/>
  <c r="E23" i="44"/>
  <c r="E23" i="46"/>
  <c r="D39" i="44"/>
  <c r="D39" i="46"/>
  <c r="D38" i="46"/>
  <c r="D38" i="44"/>
  <c r="E16" i="44"/>
  <c r="E16" i="46"/>
  <c r="F21" i="44"/>
  <c r="F21" i="46"/>
  <c r="D28" i="46"/>
  <c r="D28" i="44"/>
  <c r="E13" i="44"/>
  <c r="E13" i="46"/>
  <c r="D24" i="44"/>
  <c r="D24" i="46"/>
  <c r="E25" i="46"/>
  <c r="E25" i="44"/>
  <c r="D27" i="46"/>
  <c r="D27" i="44"/>
  <c r="F43" i="46"/>
  <c r="F43" i="44"/>
  <c r="D42" i="46"/>
  <c r="D42" i="44"/>
  <c r="D43" i="46"/>
  <c r="D43" i="44"/>
  <c r="E19" i="46"/>
  <c r="E19" i="44"/>
  <c r="E32" i="44"/>
  <c r="E32" i="46"/>
  <c r="D15" i="44"/>
  <c r="D15" i="46"/>
  <c r="D4" i="46"/>
  <c r="D4" i="44"/>
  <c r="D37" i="44"/>
  <c r="D37" i="46"/>
  <c r="D18" i="46"/>
  <c r="D18" i="44"/>
  <c r="E6" i="46"/>
  <c r="E6" i="44"/>
  <c r="D10" i="44"/>
  <c r="D10" i="46"/>
  <c r="D34" i="46"/>
  <c r="D34" i="44"/>
  <c r="D30" i="46"/>
  <c r="D30" i="44"/>
  <c r="F23" i="46"/>
  <c r="F23" i="44"/>
  <c r="E37" i="44"/>
  <c r="E37" i="46"/>
  <c r="D36" i="46"/>
  <c r="D36" i="44"/>
  <c r="D14" i="46"/>
  <c r="D14" i="44"/>
  <c r="F5" i="44"/>
  <c r="F5" i="46"/>
  <c r="AB35" i="6"/>
  <c r="Y33" i="6"/>
  <c r="Y35" i="6"/>
  <c r="K36" i="33"/>
  <c r="J36" i="33"/>
  <c r="K33" i="21" s="1"/>
  <c r="I33" i="21"/>
  <c r="H13" i="33"/>
  <c r="Y12" i="6"/>
  <c r="I12" i="33"/>
  <c r="J9" i="21" s="1"/>
  <c r="Y11" i="41"/>
  <c r="AB11" i="41"/>
  <c r="I30" i="33"/>
  <c r="J27" i="21" s="1"/>
  <c r="Y29" i="41"/>
  <c r="AB29" i="41"/>
  <c r="I8" i="33"/>
  <c r="J5" i="21" s="1"/>
  <c r="Y7" i="41"/>
  <c r="AB7" i="41"/>
  <c r="I23" i="33"/>
  <c r="J20" i="21" s="1"/>
  <c r="AB22" i="41"/>
  <c r="Y22" i="41"/>
  <c r="I39" i="33"/>
  <c r="J36" i="21" s="1"/>
  <c r="AB38" i="41"/>
  <c r="Y38" i="41"/>
  <c r="I35" i="33"/>
  <c r="J32" i="21" s="1"/>
  <c r="Y34" i="41"/>
  <c r="AB34" i="41"/>
  <c r="AB19" i="41"/>
  <c r="Y19" i="41"/>
  <c r="I20" i="33"/>
  <c r="J17" i="21" s="1"/>
  <c r="AB25" i="41"/>
  <c r="I26" i="33"/>
  <c r="J23" i="21" s="1"/>
  <c r="Y25" i="41"/>
  <c r="Y36" i="41"/>
  <c r="I37" i="33"/>
  <c r="J34" i="21" s="1"/>
  <c r="AB36" i="41"/>
  <c r="I18" i="33"/>
  <c r="J15" i="21" s="1"/>
  <c r="Y17" i="41"/>
  <c r="AB17" i="41"/>
  <c r="AB14" i="41"/>
  <c r="I15" i="33"/>
  <c r="J12" i="21" s="1"/>
  <c r="Y14" i="41"/>
  <c r="Y24" i="41"/>
  <c r="I25" i="33"/>
  <c r="J22" i="21" s="1"/>
  <c r="AB24" i="41"/>
  <c r="Y44" i="41"/>
  <c r="I45" i="33"/>
  <c r="J42" i="21" s="1"/>
  <c r="AB44" i="41"/>
  <c r="I19" i="33"/>
  <c r="J16" i="21" s="1"/>
  <c r="Y18" i="41"/>
  <c r="AB18" i="41"/>
  <c r="Y13" i="41"/>
  <c r="AB13" i="41"/>
  <c r="I14" i="33"/>
  <c r="J11" i="21" s="1"/>
  <c r="I38" i="33"/>
  <c r="J35" i="21" s="1"/>
  <c r="Y37" i="41"/>
  <c r="AB37" i="41"/>
  <c r="AB21" i="41"/>
  <c r="Y21" i="41"/>
  <c r="I22" i="33"/>
  <c r="J19" i="21" s="1"/>
  <c r="AB16" i="41"/>
  <c r="I17" i="33"/>
  <c r="J14" i="21" s="1"/>
  <c r="Y16" i="41"/>
  <c r="Y28" i="41"/>
  <c r="I29" i="33"/>
  <c r="J26" i="21" s="1"/>
  <c r="AB28" i="41"/>
  <c r="I16" i="33"/>
  <c r="J13" i="21" s="1"/>
  <c r="Y15" i="41"/>
  <c r="AB15" i="41"/>
  <c r="I31" i="33"/>
  <c r="J28" i="21" s="1"/>
  <c r="AB30" i="41"/>
  <c r="Y30" i="41"/>
  <c r="AB8" i="41"/>
  <c r="I9" i="33"/>
  <c r="J6" i="21" s="1"/>
  <c r="Y8" i="41"/>
  <c r="I6" i="33"/>
  <c r="AB5" i="41"/>
  <c r="AC5" i="41"/>
  <c r="AD5" i="41"/>
  <c r="Y39" i="41"/>
  <c r="I40" i="33"/>
  <c r="J37" i="21" s="1"/>
  <c r="AB39" i="41"/>
  <c r="AB10" i="41"/>
  <c r="I11" i="33"/>
  <c r="J8" i="21" s="1"/>
  <c r="Y10" i="41"/>
  <c r="AB41" i="41"/>
  <c r="Y41" i="41"/>
  <c r="I42" i="33"/>
  <c r="J39" i="21" s="1"/>
  <c r="Y35" i="41"/>
  <c r="AB35" i="41"/>
  <c r="I36" i="33"/>
  <c r="J33" i="21" s="1"/>
  <c r="Y32" i="41"/>
  <c r="AB32" i="41"/>
  <c r="I33" i="33"/>
  <c r="J30" i="21" s="1"/>
  <c r="Y31" i="41"/>
  <c r="I32" i="33"/>
  <c r="J29" i="21" s="1"/>
  <c r="AB31" i="41"/>
  <c r="I43" i="33"/>
  <c r="J40" i="21" s="1"/>
  <c r="AB42" i="41"/>
  <c r="Y42" i="41"/>
  <c r="I34" i="33"/>
  <c r="J31" i="21" s="1"/>
  <c r="AB33" i="41"/>
  <c r="Y33" i="41"/>
  <c r="Y40" i="41"/>
  <c r="I41" i="33"/>
  <c r="J38" i="21" s="1"/>
  <c r="AB40" i="41"/>
  <c r="Y43" i="41"/>
  <c r="I44" i="33"/>
  <c r="J41" i="21" s="1"/>
  <c r="AB43" i="41"/>
  <c r="Y9" i="41"/>
  <c r="I10" i="33"/>
  <c r="J7" i="21" s="1"/>
  <c r="AB9" i="41"/>
  <c r="I27" i="33"/>
  <c r="J24" i="21" s="1"/>
  <c r="AB26" i="41"/>
  <c r="Y26" i="41"/>
  <c r="Y20" i="41"/>
  <c r="I21" i="33"/>
  <c r="J18" i="21" s="1"/>
  <c r="AB20" i="41"/>
  <c r="AB12" i="41"/>
  <c r="I13" i="33"/>
  <c r="J10" i="21" s="1"/>
  <c r="Y12" i="41"/>
  <c r="Y27" i="41"/>
  <c r="AB27" i="41"/>
  <c r="I28" i="33"/>
  <c r="J25" i="21" s="1"/>
  <c r="Y23" i="41"/>
  <c r="I24" i="33"/>
  <c r="AB23" i="41"/>
  <c r="I7" i="33"/>
  <c r="Y6" i="41"/>
  <c r="AB6" i="41"/>
  <c r="J22" i="33"/>
  <c r="K19" i="21" s="1"/>
  <c r="I19" i="21"/>
  <c r="I16" i="21"/>
  <c r="J19" i="33"/>
  <c r="K16" i="21" s="1"/>
  <c r="AB37" i="6"/>
  <c r="J33" i="33"/>
  <c r="K30" i="21" s="1"/>
  <c r="I30" i="21"/>
  <c r="I22" i="21"/>
  <c r="J25" i="33"/>
  <c r="K22" i="21" s="1"/>
  <c r="I6" i="21"/>
  <c r="I20" i="21"/>
  <c r="AB33" i="6"/>
  <c r="I41" i="21"/>
  <c r="J44" i="33"/>
  <c r="K41" i="21" s="1"/>
  <c r="I18" i="21"/>
  <c r="J18" i="33"/>
  <c r="K15" i="21" s="1"/>
  <c r="I15" i="21"/>
  <c r="J29" i="33"/>
  <c r="K26" i="21" s="1"/>
  <c r="I26" i="21"/>
  <c r="I12" i="21"/>
  <c r="J15" i="33"/>
  <c r="K12" i="21" s="1"/>
  <c r="I24" i="21"/>
  <c r="I40" i="21"/>
  <c r="J43" i="33"/>
  <c r="K40" i="21" s="1"/>
  <c r="K43" i="33"/>
  <c r="J42" i="33"/>
  <c r="K39" i="21" s="1"/>
  <c r="I39" i="21"/>
  <c r="K42" i="33"/>
  <c r="J26" i="33"/>
  <c r="K23" i="21" s="1"/>
  <c r="I23" i="21"/>
  <c r="I25" i="21"/>
  <c r="J20" i="33"/>
  <c r="K17" i="21" s="1"/>
  <c r="I17" i="21"/>
  <c r="AB34" i="6"/>
  <c r="J37" i="33"/>
  <c r="K34" i="21" s="1"/>
  <c r="I34" i="21"/>
  <c r="I14" i="21"/>
  <c r="J17" i="33"/>
  <c r="K14" i="21" s="1"/>
  <c r="J12" i="33"/>
  <c r="K9" i="21" s="1"/>
  <c r="I9" i="21"/>
  <c r="J41" i="33"/>
  <c r="K38" i="21" s="1"/>
  <c r="I38" i="21"/>
  <c r="H8" i="33"/>
  <c r="AB12" i="6"/>
  <c r="AB23" i="6"/>
  <c r="I13" i="21"/>
  <c r="I36" i="21"/>
  <c r="J39" i="33"/>
  <c r="K36" i="21" s="1"/>
  <c r="J32" i="33"/>
  <c r="K29" i="21" s="1"/>
  <c r="I29" i="21"/>
  <c r="J40" i="33"/>
  <c r="K37" i="21" s="1"/>
  <c r="I37" i="21"/>
  <c r="K40" i="33"/>
  <c r="J31" i="33"/>
  <c r="K28" i="21" s="1"/>
  <c r="I28" i="21"/>
  <c r="J14" i="33"/>
  <c r="K11" i="21" s="1"/>
  <c r="I11" i="21"/>
  <c r="I8" i="21"/>
  <c r="J30" i="33"/>
  <c r="K27" i="21" s="1"/>
  <c r="I27" i="21"/>
  <c r="Y38" i="6"/>
  <c r="AD38" i="6" s="1"/>
  <c r="AB38" i="6"/>
  <c r="AB27" i="6"/>
  <c r="Y27" i="6"/>
  <c r="AB14" i="6"/>
  <c r="Y14" i="6"/>
  <c r="Y13" i="6"/>
  <c r="AB13" i="6"/>
  <c r="Y41" i="6"/>
  <c r="AD41" i="6" s="1"/>
  <c r="AB41" i="6"/>
  <c r="AB22" i="6"/>
  <c r="Y22" i="6"/>
  <c r="AB7" i="6"/>
  <c r="AB44" i="6"/>
  <c r="Y44" i="6"/>
  <c r="AD44" i="6" s="1"/>
  <c r="AB40" i="6"/>
  <c r="Y40" i="6"/>
  <c r="Y30" i="6"/>
  <c r="AB30" i="6"/>
  <c r="Y19" i="6"/>
  <c r="AB19" i="6"/>
  <c r="AB10" i="6"/>
  <c r="Y10" i="6"/>
  <c r="AB5" i="6"/>
  <c r="Y5" i="6"/>
  <c r="AC5" i="6" s="1"/>
  <c r="Y39" i="6"/>
  <c r="AD39" i="6" s="1"/>
  <c r="AB39" i="6"/>
  <c r="AB11" i="6"/>
  <c r="Y11" i="6"/>
  <c r="AB17" i="6"/>
  <c r="Y17" i="6"/>
  <c r="Y16" i="6"/>
  <c r="AB16" i="6"/>
  <c r="Y21" i="6"/>
  <c r="AB21" i="6"/>
  <c r="AB25" i="6"/>
  <c r="Y25" i="6"/>
  <c r="AB24" i="6"/>
  <c r="Y24" i="6"/>
  <c r="Y15" i="6"/>
  <c r="AB15" i="6"/>
  <c r="AB31" i="6"/>
  <c r="Y31" i="6"/>
  <c r="AB28" i="6"/>
  <c r="Y28" i="6"/>
  <c r="Y32" i="6"/>
  <c r="AB32" i="6"/>
  <c r="Y26" i="6"/>
  <c r="AB26" i="6"/>
  <c r="AB18" i="6"/>
  <c r="Y18" i="6"/>
  <c r="AB8" i="6"/>
  <c r="Y8" i="6"/>
  <c r="AB6" i="6"/>
  <c r="Y6" i="6"/>
  <c r="AB29" i="6"/>
  <c r="Y29" i="6"/>
  <c r="AB9" i="6"/>
  <c r="Y36" i="6"/>
  <c r="AB36" i="6"/>
  <c r="AB42" i="6"/>
  <c r="Y42" i="6"/>
  <c r="AD42" i="6" s="1"/>
  <c r="AB43" i="6"/>
  <c r="Y43" i="6"/>
  <c r="AD43" i="6" s="1"/>
  <c r="AB20" i="6"/>
  <c r="Y20" i="6"/>
  <c r="O37" i="8"/>
  <c r="O34" i="8"/>
  <c r="O35" i="8"/>
  <c r="O41" i="8"/>
  <c r="O44" i="8"/>
  <c r="N5" i="8"/>
  <c r="N6" i="8" s="1"/>
  <c r="O5" i="8"/>
  <c r="O6" i="8" s="1"/>
  <c r="O39" i="8"/>
  <c r="O36" i="8"/>
  <c r="O42" i="8"/>
  <c r="O43" i="8"/>
  <c r="O38" i="8"/>
  <c r="O40" i="8"/>
  <c r="AD37" i="6"/>
  <c r="I32" i="21" l="1"/>
  <c r="J35" i="33"/>
  <c r="K32" i="21" s="1"/>
  <c r="K35" i="33"/>
  <c r="K34" i="33"/>
  <c r="I31" i="21"/>
  <c r="J34" i="33"/>
  <c r="K31" i="21" s="1"/>
  <c r="L45" i="33"/>
  <c r="L42" i="21"/>
  <c r="L38" i="33"/>
  <c r="L35" i="21"/>
  <c r="L37" i="21"/>
  <c r="L40" i="33"/>
  <c r="M40" i="33" s="1"/>
  <c r="L39" i="21"/>
  <c r="L42" i="33"/>
  <c r="M42" i="33" s="1"/>
  <c r="L40" i="21"/>
  <c r="L43" i="33"/>
  <c r="M43" i="33" s="1"/>
  <c r="L33" i="21"/>
  <c r="L36" i="33"/>
  <c r="M36" i="33" s="1"/>
  <c r="J11" i="33"/>
  <c r="K8" i="21" s="1"/>
  <c r="AD6" i="41"/>
  <c r="J28" i="33"/>
  <c r="K25" i="21" s="1"/>
  <c r="J9" i="33"/>
  <c r="K6" i="21" s="1"/>
  <c r="J27" i="33"/>
  <c r="K24" i="21" s="1"/>
  <c r="J21" i="21"/>
  <c r="J24" i="33"/>
  <c r="J23" i="33"/>
  <c r="K20" i="21" s="1"/>
  <c r="J21" i="33"/>
  <c r="K18" i="21" s="1"/>
  <c r="J16" i="33"/>
  <c r="K13" i="21" s="1"/>
  <c r="J13" i="33"/>
  <c r="K10" i="21" s="1"/>
  <c r="K22" i="33"/>
  <c r="K15" i="33"/>
  <c r="AD7" i="41"/>
  <c r="AC6" i="6"/>
  <c r="AC7" i="6" s="1"/>
  <c r="AC8" i="6" s="1"/>
  <c r="AC9" i="6" s="1"/>
  <c r="I10" i="21"/>
  <c r="AD40" i="6"/>
  <c r="J4" i="21"/>
  <c r="J7" i="33"/>
  <c r="J10" i="33"/>
  <c r="J3" i="21"/>
  <c r="J6" i="33"/>
  <c r="K6" i="33" s="1"/>
  <c r="AD37" i="41"/>
  <c r="AD38" i="41"/>
  <c r="AD44" i="41"/>
  <c r="AD43" i="41"/>
  <c r="AD42" i="41"/>
  <c r="AD32" i="41"/>
  <c r="AD35" i="41"/>
  <c r="AD40" i="41"/>
  <c r="AD39" i="41"/>
  <c r="AD36" i="41"/>
  <c r="AD34" i="41"/>
  <c r="AD5" i="6"/>
  <c r="AD6" i="6" s="1"/>
  <c r="AD7" i="6" s="1"/>
  <c r="AD33" i="41"/>
  <c r="AD31" i="41"/>
  <c r="AD41" i="41"/>
  <c r="AC6" i="41"/>
  <c r="AE5" i="41"/>
  <c r="AF5" i="41" s="1"/>
  <c r="AG5" i="41" s="1"/>
  <c r="K37" i="33"/>
  <c r="K19" i="33"/>
  <c r="L19" i="33" s="1"/>
  <c r="K25" i="33"/>
  <c r="K14" i="33"/>
  <c r="L14" i="33" s="1"/>
  <c r="K17" i="33"/>
  <c r="K18" i="33"/>
  <c r="K44" i="33"/>
  <c r="K32" i="33"/>
  <c r="K30" i="33"/>
  <c r="K31" i="33"/>
  <c r="K12" i="33"/>
  <c r="K26" i="33"/>
  <c r="J8" i="33"/>
  <c r="K5" i="21" s="1"/>
  <c r="I5" i="21"/>
  <c r="K33" i="33"/>
  <c r="K11" i="33"/>
  <c r="K39" i="33"/>
  <c r="K41" i="33"/>
  <c r="K20" i="33"/>
  <c r="K29" i="33"/>
  <c r="O7" i="8"/>
  <c r="N7" i="8"/>
  <c r="L32" i="21" l="1"/>
  <c r="L35" i="33"/>
  <c r="L34" i="33"/>
  <c r="L31" i="21"/>
  <c r="M45" i="33"/>
  <c r="M42" i="21"/>
  <c r="M38" i="33"/>
  <c r="M35" i="21"/>
  <c r="L19" i="21"/>
  <c r="L22" i="33"/>
  <c r="L14" i="21"/>
  <c r="L17" i="33"/>
  <c r="M17" i="33" s="1"/>
  <c r="L37" i="33"/>
  <c r="M37" i="33" s="1"/>
  <c r="L30" i="21"/>
  <c r="L33" i="33"/>
  <c r="M33" i="33" s="1"/>
  <c r="L41" i="21"/>
  <c r="L44" i="33"/>
  <c r="M44" i="33" s="1"/>
  <c r="L26" i="21"/>
  <c r="L29" i="33"/>
  <c r="M29" i="33" s="1"/>
  <c r="L23" i="21"/>
  <c r="L26" i="33"/>
  <c r="M26" i="33" s="1"/>
  <c r="L17" i="21"/>
  <c r="L20" i="33"/>
  <c r="M20" i="33" s="1"/>
  <c r="L38" i="21"/>
  <c r="L41" i="33"/>
  <c r="M41" i="33" s="1"/>
  <c r="L29" i="21"/>
  <c r="L32" i="33"/>
  <c r="M32" i="33" s="1"/>
  <c r="L36" i="21"/>
  <c r="L39" i="33"/>
  <c r="M39" i="33" s="1"/>
  <c r="L9" i="21"/>
  <c r="L12" i="33"/>
  <c r="M12" i="33" s="1"/>
  <c r="L25" i="33"/>
  <c r="L27" i="21"/>
  <c r="L30" i="33"/>
  <c r="M30" i="33" s="1"/>
  <c r="L15" i="21"/>
  <c r="L18" i="33"/>
  <c r="M18" i="33" s="1"/>
  <c r="L8" i="21"/>
  <c r="L11" i="33"/>
  <c r="M11" i="33" s="1"/>
  <c r="L28" i="21"/>
  <c r="L31" i="33"/>
  <c r="M31" i="33" s="1"/>
  <c r="L12" i="21"/>
  <c r="L15" i="33"/>
  <c r="M15" i="33" s="1"/>
  <c r="AE6" i="41"/>
  <c r="AF6" i="41" s="1"/>
  <c r="AG6" i="41" s="1"/>
  <c r="K28" i="33"/>
  <c r="K27" i="33"/>
  <c r="K23" i="33"/>
  <c r="K16" i="33"/>
  <c r="K13" i="33"/>
  <c r="K9" i="33"/>
  <c r="AD8" i="41"/>
  <c r="K21" i="33"/>
  <c r="K21" i="21"/>
  <c r="K24" i="33"/>
  <c r="L24" i="33" s="1"/>
  <c r="M33" i="21"/>
  <c r="AE5" i="6"/>
  <c r="AF5" i="6" s="1"/>
  <c r="AG5" i="6" s="1"/>
  <c r="M37" i="21"/>
  <c r="M40" i="21"/>
  <c r="M39" i="21"/>
  <c r="K3" i="21"/>
  <c r="K7" i="21"/>
  <c r="K10" i="33"/>
  <c r="L10" i="33" s="1"/>
  <c r="K4" i="21"/>
  <c r="K7" i="33"/>
  <c r="AC7" i="41"/>
  <c r="AC8" i="41" s="1"/>
  <c r="M14" i="33"/>
  <c r="L11" i="21"/>
  <c r="L22" i="21"/>
  <c r="M19" i="33"/>
  <c r="L16" i="21"/>
  <c r="L34" i="21"/>
  <c r="K8" i="33"/>
  <c r="L8" i="33" s="1"/>
  <c r="AE7" i="6"/>
  <c r="AF7" i="6" s="1"/>
  <c r="AD8" i="6"/>
  <c r="AE8" i="6" s="1"/>
  <c r="AF8" i="6" s="1"/>
  <c r="AE6" i="6"/>
  <c r="AF6" i="6" s="1"/>
  <c r="O8" i="8"/>
  <c r="N8" i="8"/>
  <c r="N9" i="8" s="1"/>
  <c r="AC10" i="6"/>
  <c r="M35" i="33" l="1"/>
  <c r="M32" i="21"/>
  <c r="M34" i="33"/>
  <c r="M31" i="21"/>
  <c r="M22" i="33"/>
  <c r="M19" i="21"/>
  <c r="M25" i="33"/>
  <c r="M22" i="21"/>
  <c r="L24" i="21"/>
  <c r="L27" i="33"/>
  <c r="M27" i="33" s="1"/>
  <c r="L6" i="33"/>
  <c r="M3" i="21" s="1"/>
  <c r="L28" i="33"/>
  <c r="L9" i="33"/>
  <c r="M9" i="33" s="1"/>
  <c r="L7" i="33"/>
  <c r="M7" i="33" s="1"/>
  <c r="L13" i="33"/>
  <c r="M13" i="33" s="1"/>
  <c r="L18" i="21"/>
  <c r="L21" i="33"/>
  <c r="M21" i="33" s="1"/>
  <c r="L20" i="21"/>
  <c r="L23" i="33"/>
  <c r="M23" i="33" s="1"/>
  <c r="L16" i="33"/>
  <c r="M16" i="33" s="1"/>
  <c r="L13" i="21"/>
  <c r="AE8" i="41"/>
  <c r="AF8" i="41" s="1"/>
  <c r="L6" i="21"/>
  <c r="L10" i="21"/>
  <c r="L25" i="21"/>
  <c r="AD9" i="41"/>
  <c r="AD10" i="41"/>
  <c r="AD11" i="41" s="1"/>
  <c r="L21" i="21"/>
  <c r="M12" i="21"/>
  <c r="AG6" i="6"/>
  <c r="AG7" i="6" s="1"/>
  <c r="AG8" i="6" s="1"/>
  <c r="M16" i="21"/>
  <c r="M38" i="21"/>
  <c r="M27" i="21"/>
  <c r="M17" i="21"/>
  <c r="M41" i="21"/>
  <c r="M29" i="21"/>
  <c r="M26" i="21"/>
  <c r="L5" i="21"/>
  <c r="M28" i="21"/>
  <c r="M15" i="21"/>
  <c r="M11" i="21"/>
  <c r="M36" i="21"/>
  <c r="M14" i="21"/>
  <c r="M9" i="21"/>
  <c r="M23" i="21"/>
  <c r="M30" i="21"/>
  <c r="M8" i="21"/>
  <c r="M34" i="21"/>
  <c r="L4" i="21"/>
  <c r="AE7" i="41"/>
  <c r="AF7" i="41" s="1"/>
  <c r="AG7" i="41" s="1"/>
  <c r="M10" i="33"/>
  <c r="L7" i="21"/>
  <c r="L3" i="21"/>
  <c r="AC9" i="41"/>
  <c r="AD9" i="6"/>
  <c r="AD10" i="6" s="1"/>
  <c r="O9" i="8"/>
  <c r="N10" i="8"/>
  <c r="AC11" i="6"/>
  <c r="M10" i="21" l="1"/>
  <c r="M4" i="21"/>
  <c r="M6" i="33"/>
  <c r="M20" i="21"/>
  <c r="M24" i="21"/>
  <c r="M13" i="21"/>
  <c r="AE9" i="41"/>
  <c r="AF9" i="41" s="1"/>
  <c r="M6" i="21"/>
  <c r="AG8" i="41"/>
  <c r="M28" i="33"/>
  <c r="M25" i="21"/>
  <c r="M18" i="21"/>
  <c r="AD12" i="41"/>
  <c r="M24" i="33"/>
  <c r="M21" i="21"/>
  <c r="M5" i="21"/>
  <c r="M8" i="33"/>
  <c r="M7" i="21"/>
  <c r="AC10" i="41"/>
  <c r="AE10" i="6"/>
  <c r="AF10" i="6" s="1"/>
  <c r="AD11" i="6"/>
  <c r="AE11" i="6" s="1"/>
  <c r="AF11" i="6" s="1"/>
  <c r="AC12" i="6"/>
  <c r="AC13" i="6" s="1"/>
  <c r="AC14" i="6" s="1"/>
  <c r="AE9" i="6"/>
  <c r="AF9" i="6" s="1"/>
  <c r="AG9" i="6" s="1"/>
  <c r="O10" i="8"/>
  <c r="N11" i="8"/>
  <c r="AG9" i="41" l="1"/>
  <c r="AD13" i="41"/>
  <c r="AE10" i="41"/>
  <c r="AF10" i="41" s="1"/>
  <c r="AC11" i="41"/>
  <c r="AC12" i="41" s="1"/>
  <c r="AE12" i="41" s="1"/>
  <c r="AF12" i="41" s="1"/>
  <c r="AG10" i="6"/>
  <c r="AG11" i="6" s="1"/>
  <c r="AD12" i="6"/>
  <c r="O12" i="8"/>
  <c r="O13" i="8" s="1"/>
  <c r="O11" i="8"/>
  <c r="N12" i="8"/>
  <c r="AC15" i="6"/>
  <c r="AG10" i="41" l="1"/>
  <c r="AD14" i="41"/>
  <c r="AC13" i="41"/>
  <c r="AC14" i="41" s="1"/>
  <c r="AE11" i="41"/>
  <c r="AF11" i="41" s="1"/>
  <c r="AD13" i="6"/>
  <c r="AE12" i="6"/>
  <c r="AF12" i="6" s="1"/>
  <c r="AG12" i="6" s="1"/>
  <c r="O14" i="8"/>
  <c r="O16" i="8"/>
  <c r="O15" i="8"/>
  <c r="O17" i="8" s="1"/>
  <c r="N13" i="8"/>
  <c r="AC16" i="6"/>
  <c r="AE14" i="41" l="1"/>
  <c r="AF14" i="41" s="1"/>
  <c r="AG11" i="41"/>
  <c r="AG12" i="41" s="1"/>
  <c r="AD15" i="41"/>
  <c r="AE13" i="41"/>
  <c r="AF13" i="41" s="1"/>
  <c r="AC15" i="41"/>
  <c r="AD14" i="6"/>
  <c r="AE13" i="6"/>
  <c r="AF13" i="6" s="1"/>
  <c r="AG13" i="6" s="1"/>
  <c r="O18" i="8"/>
  <c r="O19" i="8" s="1"/>
  <c r="N14" i="8"/>
  <c r="N15" i="8" s="1"/>
  <c r="AC17" i="6"/>
  <c r="AC18" i="6" s="1"/>
  <c r="AG13" i="41" l="1"/>
  <c r="AG14" i="41" s="1"/>
  <c r="AD16" i="41"/>
  <c r="AE15" i="41"/>
  <c r="AF15" i="41" s="1"/>
  <c r="AC16" i="41"/>
  <c r="AD15" i="6"/>
  <c r="AE15" i="6" s="1"/>
  <c r="AF15" i="6" s="1"/>
  <c r="AE14" i="6"/>
  <c r="AF14" i="6" s="1"/>
  <c r="AG14" i="6" s="1"/>
  <c r="O20" i="8"/>
  <c r="N16" i="8"/>
  <c r="N17" i="8" s="1"/>
  <c r="AC19" i="6"/>
  <c r="AG15" i="41" l="1"/>
  <c r="AD17" i="41"/>
  <c r="AE16" i="41"/>
  <c r="AF16" i="41" s="1"/>
  <c r="AC17" i="41"/>
  <c r="AG15" i="6"/>
  <c r="AD16" i="6"/>
  <c r="O21" i="8"/>
  <c r="O22" i="8" s="1"/>
  <c r="N18" i="8"/>
  <c r="N19" i="8" s="1"/>
  <c r="N20" i="8" s="1"/>
  <c r="AC20" i="6"/>
  <c r="AG16" i="41" l="1"/>
  <c r="AD18" i="41"/>
  <c r="AD19" i="41" s="1"/>
  <c r="AD20" i="41" s="1"/>
  <c r="AD21" i="41" s="1"/>
  <c r="AD22" i="41" s="1"/>
  <c r="AD23" i="41" s="1"/>
  <c r="AD24" i="41" s="1"/>
  <c r="AD25" i="41" s="1"/>
  <c r="AD26" i="41" s="1"/>
  <c r="AD27" i="41" s="1"/>
  <c r="AD28" i="41" s="1"/>
  <c r="AD29" i="41" s="1"/>
  <c r="AD30" i="41" s="1"/>
  <c r="AE17" i="41"/>
  <c r="AF17" i="41" s="1"/>
  <c r="AC18" i="41"/>
  <c r="AD17" i="6"/>
  <c r="AE16" i="6"/>
  <c r="AF16" i="6" s="1"/>
  <c r="AG16" i="6" s="1"/>
  <c r="O23" i="8"/>
  <c r="O24" i="8"/>
  <c r="N21" i="8"/>
  <c r="AC21" i="6"/>
  <c r="AG17" i="41" l="1"/>
  <c r="AE18" i="41"/>
  <c r="AF18" i="41" s="1"/>
  <c r="AC19" i="41"/>
  <c r="AD18" i="6"/>
  <c r="AE17" i="6"/>
  <c r="AF17" i="6" s="1"/>
  <c r="AG17" i="6" s="1"/>
  <c r="O26" i="8"/>
  <c r="O27" i="8" s="1"/>
  <c r="O25" i="8"/>
  <c r="N22" i="8"/>
  <c r="AC22" i="6"/>
  <c r="AG18" i="41" l="1"/>
  <c r="AE19" i="41"/>
  <c r="AF19" i="41" s="1"/>
  <c r="AC20" i="41"/>
  <c r="AE18" i="6"/>
  <c r="AF18" i="6" s="1"/>
  <c r="AG18" i="6" s="1"/>
  <c r="AD19" i="6"/>
  <c r="O28" i="8"/>
  <c r="O29" i="8" s="1"/>
  <c r="N23" i="8"/>
  <c r="N24" i="8" s="1"/>
  <c r="N25" i="8" s="1"/>
  <c r="N26" i="8" s="1"/>
  <c r="AC23" i="6"/>
  <c r="AG19" i="41" l="1"/>
  <c r="AE20" i="41"/>
  <c r="AF20" i="41" s="1"/>
  <c r="AC21" i="41"/>
  <c r="AD20" i="6"/>
  <c r="AE19" i="6"/>
  <c r="AF19" i="6" s="1"/>
  <c r="AG19" i="6" s="1"/>
  <c r="O31" i="8"/>
  <c r="O30" i="8"/>
  <c r="N27" i="8"/>
  <c r="N28" i="8" s="1"/>
  <c r="AC24" i="6"/>
  <c r="AG20" i="41" l="1"/>
  <c r="AE21" i="41"/>
  <c r="AF21" i="41" s="1"/>
  <c r="AC22" i="41"/>
  <c r="AD21" i="6"/>
  <c r="AE20" i="6"/>
  <c r="AF20" i="6" s="1"/>
  <c r="AG20" i="6" s="1"/>
  <c r="O33" i="8"/>
  <c r="O32" i="8"/>
  <c r="N29" i="8"/>
  <c r="AC25" i="6"/>
  <c r="AG21" i="41" l="1"/>
  <c r="AE22" i="41"/>
  <c r="AF22" i="41" s="1"/>
  <c r="AC23" i="41"/>
  <c r="AD22" i="6"/>
  <c r="AE21" i="6"/>
  <c r="AF21" i="6" s="1"/>
  <c r="AG21" i="6" s="1"/>
  <c r="N30" i="8"/>
  <c r="AC26" i="6"/>
  <c r="AC27" i="6" s="1"/>
  <c r="AG22" i="41" l="1"/>
  <c r="AE23" i="41"/>
  <c r="AF23" i="41" s="1"/>
  <c r="AC24" i="41"/>
  <c r="AD23" i="6"/>
  <c r="AE22" i="6"/>
  <c r="AF22" i="6" s="1"/>
  <c r="AG22" i="6" s="1"/>
  <c r="N31" i="8"/>
  <c r="AC28" i="6"/>
  <c r="AG23" i="41" l="1"/>
  <c r="AE24" i="41"/>
  <c r="AF24" i="41" s="1"/>
  <c r="AC25" i="41"/>
  <c r="AD24" i="6"/>
  <c r="AE23" i="6"/>
  <c r="AF23" i="6" s="1"/>
  <c r="AG23" i="6" s="1"/>
  <c r="N32" i="8"/>
  <c r="AC29" i="6"/>
  <c r="AC30" i="6" s="1"/>
  <c r="AG24" i="41" l="1"/>
  <c r="AE25" i="41"/>
  <c r="AF25" i="41" s="1"/>
  <c r="AC26" i="41"/>
  <c r="AD25" i="6"/>
  <c r="AE24" i="6"/>
  <c r="AF24" i="6" s="1"/>
  <c r="AG24" i="6" s="1"/>
  <c r="N33" i="8"/>
  <c r="N34" i="8" s="1"/>
  <c r="AC31" i="6"/>
  <c r="AG25" i="41" l="1"/>
  <c r="AE26" i="41"/>
  <c r="AF26" i="41" s="1"/>
  <c r="AC27" i="41"/>
  <c r="AD26" i="6"/>
  <c r="AE25" i="6"/>
  <c r="AF25" i="6" s="1"/>
  <c r="AG25" i="6" s="1"/>
  <c r="N35" i="8"/>
  <c r="AC32" i="6"/>
  <c r="AC33" i="6" s="1"/>
  <c r="AG26" i="41" l="1"/>
  <c r="AE27" i="41"/>
  <c r="AF27" i="41" s="1"/>
  <c r="AC28" i="41"/>
  <c r="AE26" i="6"/>
  <c r="AF26" i="6" s="1"/>
  <c r="AG26" i="6" s="1"/>
  <c r="AD27" i="6"/>
  <c r="N36" i="8"/>
  <c r="AC34" i="6"/>
  <c r="AG27" i="41" l="1"/>
  <c r="AE28" i="41"/>
  <c r="AF28" i="41" s="1"/>
  <c r="AC29" i="41"/>
  <c r="AD28" i="6"/>
  <c r="AE27" i="6"/>
  <c r="AF27" i="6" s="1"/>
  <c r="AG27" i="6" s="1"/>
  <c r="AC35" i="6"/>
  <c r="N37" i="8"/>
  <c r="AG28" i="41" l="1"/>
  <c r="AE29" i="41"/>
  <c r="AF29" i="41" s="1"/>
  <c r="AC30" i="41"/>
  <c r="AD29" i="6"/>
  <c r="AE28" i="6"/>
  <c r="AF28" i="6" s="1"/>
  <c r="AG28" i="6" s="1"/>
  <c r="AC36" i="6"/>
  <c r="N38" i="8"/>
  <c r="AG29" i="41" l="1"/>
  <c r="AE30" i="41"/>
  <c r="AF30" i="41" s="1"/>
  <c r="AC31" i="41"/>
  <c r="AD30" i="6"/>
  <c r="AE29" i="6"/>
  <c r="AF29" i="6" s="1"/>
  <c r="AG29" i="6" s="1"/>
  <c r="AC37" i="6"/>
  <c r="AE37" i="6" s="1"/>
  <c r="AF37" i="6" s="1"/>
  <c r="N39" i="8"/>
  <c r="N40" i="8" s="1"/>
  <c r="AG30" i="41" l="1"/>
  <c r="AE31" i="41"/>
  <c r="AF31" i="41" s="1"/>
  <c r="AC32" i="41"/>
  <c r="AD31" i="6"/>
  <c r="AE31" i="6" s="1"/>
  <c r="AF31" i="6" s="1"/>
  <c r="AE30" i="6"/>
  <c r="AF30" i="6" s="1"/>
  <c r="AG30" i="6" s="1"/>
  <c r="AC38" i="6"/>
  <c r="AC39" i="6" s="1"/>
  <c r="AE39" i="6" s="1"/>
  <c r="AF39" i="6" s="1"/>
  <c r="N41" i="8"/>
  <c r="N42" i="8" s="1"/>
  <c r="N43" i="8" s="1"/>
  <c r="N44" i="8" s="1"/>
  <c r="AG31" i="41" l="1"/>
  <c r="AE32" i="41"/>
  <c r="AF32" i="41" s="1"/>
  <c r="AC33" i="41"/>
  <c r="AG31" i="6"/>
  <c r="AD32" i="6"/>
  <c r="AE38" i="6"/>
  <c r="AF38" i="6" s="1"/>
  <c r="AC40" i="6"/>
  <c r="AG32" i="41" l="1"/>
  <c r="AE33" i="41"/>
  <c r="AF33" i="41" s="1"/>
  <c r="AC34" i="41"/>
  <c r="AD33" i="6"/>
  <c r="AE32" i="6"/>
  <c r="AF32" i="6" s="1"/>
  <c r="AG32" i="6" s="1"/>
  <c r="AE40" i="6"/>
  <c r="AF40" i="6" s="1"/>
  <c r="AC41" i="6"/>
  <c r="AG33" i="41" l="1"/>
  <c r="AE34" i="41"/>
  <c r="AF34" i="41" s="1"/>
  <c r="AC35" i="41"/>
  <c r="AD34" i="6"/>
  <c r="AE33" i="6"/>
  <c r="AF33" i="6" s="1"/>
  <c r="AG33" i="6" s="1"/>
  <c r="AE41" i="6"/>
  <c r="AF41" i="6" s="1"/>
  <c r="AC42" i="6"/>
  <c r="AG34" i="41" l="1"/>
  <c r="AE35" i="41"/>
  <c r="AF35" i="41" s="1"/>
  <c r="AC36" i="41"/>
  <c r="AE42" i="6"/>
  <c r="AF42" i="6" s="1"/>
  <c r="AC43" i="6"/>
  <c r="AD35" i="6"/>
  <c r="AE34" i="6"/>
  <c r="AF34" i="6" s="1"/>
  <c r="AG34" i="6" s="1"/>
  <c r="AG35" i="41" l="1"/>
  <c r="AE36" i="41"/>
  <c r="AF36" i="41" s="1"/>
  <c r="AG36" i="41" s="1"/>
  <c r="AC37" i="41"/>
  <c r="AD36" i="6"/>
  <c r="AE36" i="6" s="1"/>
  <c r="AF36" i="6" s="1"/>
  <c r="AE35" i="6"/>
  <c r="AF35" i="6" s="1"/>
  <c r="AG35" i="6" s="1"/>
  <c r="AE43" i="6"/>
  <c r="AF43" i="6" s="1"/>
  <c r="AC44" i="6"/>
  <c r="AE44" i="6" s="1"/>
  <c r="AF44" i="6" s="1"/>
  <c r="AE37" i="41" l="1"/>
  <c r="AF37" i="41" s="1"/>
  <c r="AG37" i="41" s="1"/>
  <c r="AC38" i="41"/>
  <c r="AG36" i="6"/>
  <c r="AG37" i="6" s="1"/>
  <c r="AG38" i="6" s="1"/>
  <c r="AG39" i="6" s="1"/>
  <c r="AE38" i="41" l="1"/>
  <c r="AF38" i="41" s="1"/>
  <c r="AG38" i="41" s="1"/>
  <c r="AC39" i="41"/>
  <c r="AG40" i="6"/>
  <c r="AG41" i="6" s="1"/>
  <c r="AE39" i="41" l="1"/>
  <c r="AF39" i="41" s="1"/>
  <c r="AG39" i="41" s="1"/>
  <c r="AC40" i="41"/>
  <c r="AG42" i="6"/>
  <c r="AE40" i="41" l="1"/>
  <c r="AF40" i="41" s="1"/>
  <c r="AG40" i="41" s="1"/>
  <c r="AC41" i="41"/>
  <c r="AG43" i="6"/>
  <c r="AG44" i="6" s="1"/>
  <c r="AE41" i="41" l="1"/>
  <c r="AF41" i="41" s="1"/>
  <c r="AG41" i="41" s="1"/>
  <c r="AC42" i="41"/>
  <c r="AE42" i="41" l="1"/>
  <c r="AF42" i="41" s="1"/>
  <c r="AG42" i="41" s="1"/>
  <c r="AC43" i="41"/>
  <c r="AE43" i="41" l="1"/>
  <c r="AF43" i="41" s="1"/>
  <c r="AG43" i="41" s="1"/>
  <c r="AC44" i="41"/>
  <c r="AE44" i="41" s="1"/>
  <c r="AF44" i="41" s="1"/>
  <c r="AG44" i="41" l="1"/>
  <c r="BH1" i="16" l="1"/>
  <c r="BG41" i="16" l="1"/>
  <c r="BH50" i="16"/>
  <c r="BG4" i="16"/>
  <c r="BG16" i="16"/>
  <c r="BH25" i="16"/>
  <c r="BF9" i="16"/>
  <c r="BF36" i="16"/>
  <c r="BG51" i="16"/>
  <c r="BE6" i="16"/>
  <c r="BE41" i="16"/>
  <c r="BG22" i="16"/>
  <c r="BH31" i="16"/>
  <c r="BE52" i="16"/>
  <c r="BF6" i="16"/>
  <c r="BG53" i="16"/>
  <c r="BE10" i="16"/>
  <c r="BE49" i="16"/>
  <c r="BG28" i="16"/>
  <c r="BH37" i="16"/>
  <c r="BF33" i="16"/>
  <c r="BE19" i="16"/>
  <c r="BH8" i="16"/>
  <c r="BE30" i="16"/>
  <c r="BF10" i="16"/>
  <c r="BG34" i="16"/>
  <c r="BH43" i="16"/>
  <c r="BF32" i="16"/>
  <c r="BG49" i="16"/>
  <c r="BE33" i="16"/>
  <c r="BH17" i="16"/>
  <c r="BF57" i="16"/>
  <c r="BG43" i="16"/>
  <c r="BE54" i="16"/>
  <c r="BG30" i="16"/>
  <c r="BE36" i="16"/>
  <c r="BE51" i="16"/>
  <c r="BH6" i="16"/>
  <c r="BE26" i="16"/>
  <c r="BF56" i="16"/>
  <c r="BG36" i="16"/>
  <c r="BF49" i="16"/>
  <c r="BG7" i="16"/>
  <c r="BF42" i="16"/>
  <c r="BE7" i="16"/>
  <c r="BG27" i="16"/>
  <c r="BG57" i="16"/>
  <c r="BE18" i="16"/>
  <c r="BF20" i="16"/>
  <c r="BG32" i="16"/>
  <c r="BH41" i="16"/>
  <c r="BF41" i="16"/>
  <c r="BE55" i="16"/>
  <c r="BH12" i="16"/>
  <c r="BE38" i="16"/>
  <c r="BF26" i="16"/>
  <c r="BG38" i="16"/>
  <c r="BH47" i="16"/>
  <c r="BF54" i="16"/>
  <c r="BG5" i="16"/>
  <c r="BH14" i="16"/>
  <c r="BE42" i="16"/>
  <c r="BF34" i="16"/>
  <c r="BG44" i="16"/>
  <c r="BH53" i="16"/>
  <c r="BE13" i="16"/>
  <c r="BG15" i="16"/>
  <c r="BH24" i="16"/>
  <c r="BF7" i="16"/>
  <c r="BF28" i="16"/>
  <c r="BG50" i="16"/>
  <c r="BE4" i="16"/>
  <c r="BF21" i="16"/>
  <c r="BH42" i="16"/>
  <c r="BF44" i="16"/>
  <c r="BH33" i="16"/>
  <c r="BF12" i="16"/>
  <c r="BH20" i="16"/>
  <c r="BE9" i="16"/>
  <c r="BG46" i="16"/>
  <c r="BE5" i="16"/>
  <c r="BG13" i="16"/>
  <c r="BH22" i="16"/>
  <c r="BE58" i="16"/>
  <c r="BF16" i="16"/>
  <c r="BG52" i="16"/>
  <c r="BE8" i="16"/>
  <c r="BE45" i="16"/>
  <c r="BG23" i="16"/>
  <c r="BH32" i="16"/>
  <c r="BF23" i="16"/>
  <c r="BE27" i="16"/>
  <c r="BG58" i="16"/>
  <c r="BE20" i="16"/>
  <c r="BE53" i="16"/>
  <c r="BG33" i="16"/>
  <c r="BF43" i="16"/>
  <c r="BH49" i="16"/>
  <c r="BF4" i="16"/>
  <c r="BG14" i="16"/>
  <c r="BF38" i="16"/>
  <c r="BH16" i="16"/>
  <c r="BG42" i="16"/>
  <c r="BG17" i="16"/>
  <c r="BF58" i="16"/>
  <c r="BG9" i="16"/>
  <c r="BH18" i="16"/>
  <c r="BE50" i="16"/>
  <c r="BF50" i="16"/>
  <c r="BG48" i="16"/>
  <c r="BH57" i="16"/>
  <c r="BE29" i="16"/>
  <c r="BG19" i="16"/>
  <c r="BH28" i="16"/>
  <c r="BF15" i="16"/>
  <c r="BE15" i="16"/>
  <c r="BG54" i="16"/>
  <c r="BE12" i="16"/>
  <c r="BF53" i="16"/>
  <c r="BG21" i="16"/>
  <c r="BH30" i="16"/>
  <c r="BF19" i="16"/>
  <c r="BE47" i="16"/>
  <c r="BH5" i="16"/>
  <c r="BE24" i="16"/>
  <c r="BF48" i="16"/>
  <c r="BG31" i="16"/>
  <c r="BH40" i="16"/>
  <c r="BF39" i="16"/>
  <c r="BE23" i="16"/>
  <c r="BH11" i="16"/>
  <c r="BF13" i="16"/>
  <c r="BE11" i="16"/>
  <c r="BE34" i="16"/>
  <c r="BG8" i="16"/>
  <c r="BE16" i="16"/>
  <c r="BE43" i="16"/>
  <c r="BH36" i="16"/>
  <c r="BF40" i="16"/>
  <c r="BH23" i="16"/>
  <c r="BE44" i="16"/>
  <c r="BG29" i="16"/>
  <c r="BH38" i="16"/>
  <c r="BF35" i="16"/>
  <c r="BE35" i="16"/>
  <c r="BH13" i="16"/>
  <c r="BE40" i="16"/>
  <c r="BF30" i="16"/>
  <c r="BG39" i="16"/>
  <c r="BH48" i="16"/>
  <c r="BF55" i="16"/>
  <c r="BG10" i="16"/>
  <c r="BH19" i="16"/>
  <c r="BE37" i="16"/>
  <c r="BF5" i="16"/>
  <c r="BH10" i="16"/>
  <c r="BF18" i="16"/>
  <c r="BF25" i="16"/>
  <c r="BH52" i="16"/>
  <c r="BH7" i="16"/>
  <c r="BE25" i="16"/>
  <c r="BE21" i="16"/>
  <c r="BG40" i="16"/>
  <c r="BG11" i="16"/>
  <c r="BE39" i="16"/>
  <c r="BF37" i="16"/>
  <c r="BH54" i="16"/>
  <c r="BG20" i="16"/>
  <c r="BF17" i="16"/>
  <c r="BG55" i="16"/>
  <c r="BE57" i="16"/>
  <c r="BH35" i="16"/>
  <c r="BF24" i="16"/>
  <c r="BG24" i="16"/>
  <c r="BF31" i="16"/>
  <c r="BH58" i="16"/>
  <c r="BG25" i="16"/>
  <c r="BH34" i="16"/>
  <c r="BF27" i="16"/>
  <c r="BH4" i="16"/>
  <c r="BH9" i="16"/>
  <c r="BE32" i="16"/>
  <c r="BF14" i="16"/>
  <c r="BG35" i="16"/>
  <c r="BH44" i="16"/>
  <c r="BF47" i="16"/>
  <c r="BG6" i="16"/>
  <c r="BH15" i="16"/>
  <c r="BF45" i="16"/>
  <c r="BE28" i="16"/>
  <c r="BG37" i="16"/>
  <c r="BH46" i="16"/>
  <c r="BF51" i="16"/>
  <c r="BG12" i="16"/>
  <c r="BH21" i="16"/>
  <c r="BE56" i="16"/>
  <c r="BF8" i="16"/>
  <c r="BG47" i="16"/>
  <c r="BH56" i="16"/>
  <c r="BG18" i="16"/>
  <c r="BH27" i="16"/>
  <c r="BF52" i="16"/>
  <c r="BF11" i="16"/>
  <c r="BE48" i="16"/>
  <c r="BE22" i="16"/>
  <c r="BH39" i="16"/>
  <c r="BG45" i="16"/>
  <c r="BE17" i="16"/>
  <c r="BH29" i="16"/>
  <c r="BE31" i="16"/>
  <c r="BE14" i="16"/>
  <c r="BG26" i="16"/>
  <c r="BF29" i="16"/>
  <c r="BH26" i="16"/>
  <c r="BF46" i="16"/>
  <c r="BH55" i="16"/>
  <c r="BH45" i="16"/>
  <c r="BE46" i="16"/>
  <c r="BH51" i="16"/>
  <c r="BG56" i="16"/>
  <c r="BF22" i="16"/>
  <c r="BD39" i="16" l="1"/>
  <c r="BD25" i="16"/>
  <c r="BD35" i="16"/>
  <c r="BD44" i="16"/>
  <c r="BD43" i="16"/>
  <c r="BD11" i="16"/>
  <c r="BD24" i="16"/>
  <c r="BD5" i="16"/>
  <c r="BD55" i="16"/>
  <c r="BD7" i="16"/>
  <c r="BD51" i="16"/>
  <c r="BD10" i="16"/>
  <c r="BD17" i="16"/>
  <c r="BD56" i="16"/>
  <c r="BD16" i="16"/>
  <c r="BD15" i="16"/>
  <c r="BD29" i="16"/>
  <c r="BD50" i="16"/>
  <c r="BD27" i="16"/>
  <c r="BD45" i="16"/>
  <c r="BD58" i="16"/>
  <c r="BD4" i="16"/>
  <c r="BD18" i="16"/>
  <c r="BD36" i="16"/>
  <c r="BD30" i="16"/>
  <c r="BD48" i="16"/>
  <c r="BD14" i="16"/>
  <c r="BD57" i="16"/>
  <c r="BD40" i="16"/>
  <c r="BD47" i="16"/>
  <c r="BD53" i="16"/>
  <c r="BD8" i="16"/>
  <c r="BD9" i="16"/>
  <c r="BD38" i="16"/>
  <c r="BD26" i="16"/>
  <c r="BD41" i="16"/>
  <c r="BD22" i="16"/>
  <c r="BD46" i="16"/>
  <c r="BD31" i="16"/>
  <c r="BD28" i="16"/>
  <c r="BD32" i="16"/>
  <c r="BD21" i="16"/>
  <c r="BD37" i="16"/>
  <c r="BD34" i="16"/>
  <c r="BD23" i="16"/>
  <c r="BD12" i="16"/>
  <c r="BD20" i="16"/>
  <c r="BD13" i="16"/>
  <c r="BD42" i="16"/>
  <c r="BD54" i="16"/>
  <c r="BD33" i="16"/>
  <c r="BD19" i="16"/>
  <c r="BD49" i="16"/>
  <c r="BD52" i="16"/>
  <c r="BD6" i="16"/>
  <c r="BB1" i="16" l="1"/>
  <c r="BA43" i="16" l="1"/>
  <c r="BB52" i="16"/>
  <c r="AY10" i="16"/>
  <c r="BA14" i="16"/>
  <c r="BB23" i="16"/>
  <c r="AZ36" i="16"/>
  <c r="AY33" i="16"/>
  <c r="BB49" i="16"/>
  <c r="BA35" i="16"/>
  <c r="BB44" i="16"/>
  <c r="AZ46" i="16"/>
  <c r="BA6" i="16"/>
  <c r="BB15" i="16"/>
  <c r="AY43" i="16"/>
  <c r="AZ35" i="16"/>
  <c r="BA41" i="16"/>
  <c r="BB50" i="16"/>
  <c r="AZ58" i="16"/>
  <c r="BA16" i="16"/>
  <c r="BB25" i="16"/>
  <c r="AZ8" i="16"/>
  <c r="AY32" i="16"/>
  <c r="BA55" i="16"/>
  <c r="AY13" i="16"/>
  <c r="AY58" i="16"/>
  <c r="BA26" i="16"/>
  <c r="BB35" i="16"/>
  <c r="AZ28" i="16"/>
  <c r="AY52" i="16"/>
  <c r="BB6" i="16"/>
  <c r="AY25" i="16"/>
  <c r="AZ49" i="16"/>
  <c r="BA36" i="16"/>
  <c r="BB45" i="16"/>
  <c r="AZ48" i="16"/>
  <c r="AZ11" i="16"/>
  <c r="AY29" i="16"/>
  <c r="BA34" i="16"/>
  <c r="BA5" i="16"/>
  <c r="AZ31" i="16"/>
  <c r="BB55" i="16"/>
  <c r="BB33" i="16"/>
  <c r="AZ4" i="16"/>
  <c r="AY21" i="16"/>
  <c r="AZ33" i="16"/>
  <c r="BA30" i="16"/>
  <c r="BB39" i="16"/>
  <c r="AZ13" i="16"/>
  <c r="AY34" i="16"/>
  <c r="AY47" i="16"/>
  <c r="BA51" i="16"/>
  <c r="AY5" i="16"/>
  <c r="AY42" i="16"/>
  <c r="BA22" i="16"/>
  <c r="BB31" i="16"/>
  <c r="AZ20" i="16"/>
  <c r="AY40" i="16"/>
  <c r="BA57" i="16"/>
  <c r="AY17" i="16"/>
  <c r="AZ17" i="16"/>
  <c r="BA32" i="16"/>
  <c r="BB41" i="16"/>
  <c r="AZ40" i="16"/>
  <c r="BA7" i="16"/>
  <c r="BB16" i="16"/>
  <c r="AY45" i="16"/>
  <c r="AZ39" i="16"/>
  <c r="BA42" i="16"/>
  <c r="BB51" i="16"/>
  <c r="AY6" i="16"/>
  <c r="BA13" i="16"/>
  <c r="BB22" i="16"/>
  <c r="AY57" i="16"/>
  <c r="AZ5" i="16"/>
  <c r="BA52" i="16"/>
  <c r="AY7" i="16"/>
  <c r="AY46" i="16"/>
  <c r="BA15" i="16"/>
  <c r="BB24" i="16"/>
  <c r="AZ6" i="16"/>
  <c r="AZ21" i="16"/>
  <c r="BA50" i="16"/>
  <c r="AY4" i="16"/>
  <c r="AY38" i="16"/>
  <c r="BA21" i="16"/>
  <c r="BB30" i="16"/>
  <c r="AZ18" i="16"/>
  <c r="AY24" i="16"/>
  <c r="BB5" i="16"/>
  <c r="AY23" i="16"/>
  <c r="AZ41" i="16"/>
  <c r="AY22" i="16"/>
  <c r="BA49" i="16"/>
  <c r="AZ10" i="16"/>
  <c r="BA24" i="16"/>
  <c r="AY15" i="16"/>
  <c r="AY20" i="16"/>
  <c r="AZ7" i="16"/>
  <c r="AZ44" i="16"/>
  <c r="AY41" i="16"/>
  <c r="AY14" i="16"/>
  <c r="AZ37" i="16"/>
  <c r="BA11" i="16"/>
  <c r="BB20" i="16"/>
  <c r="AY53" i="16"/>
  <c r="AZ55" i="16"/>
  <c r="BA46" i="16"/>
  <c r="AY27" i="16"/>
  <c r="BA33" i="16"/>
  <c r="BA8" i="16"/>
  <c r="AZ9" i="16"/>
  <c r="BB12" i="16"/>
  <c r="AY37" i="16"/>
  <c r="AZ23" i="16"/>
  <c r="BA38" i="16"/>
  <c r="BB47" i="16"/>
  <c r="AZ52" i="16"/>
  <c r="BA9" i="16"/>
  <c r="BB18" i="16"/>
  <c r="AY49" i="16"/>
  <c r="AZ47" i="16"/>
  <c r="BA48" i="16"/>
  <c r="BB57" i="16"/>
  <c r="AY30" i="16"/>
  <c r="BA23" i="16"/>
  <c r="BB32" i="16"/>
  <c r="AZ22" i="16"/>
  <c r="AY56" i="16"/>
  <c r="BA58" i="16"/>
  <c r="AY19" i="16"/>
  <c r="AZ25" i="16"/>
  <c r="BA29" i="16"/>
  <c r="BB38" i="16"/>
  <c r="AZ34" i="16"/>
  <c r="AY12" i="16"/>
  <c r="BB13" i="16"/>
  <c r="AY39" i="16"/>
  <c r="AZ27" i="16"/>
  <c r="BA31" i="16"/>
  <c r="BB40" i="16"/>
  <c r="AZ38" i="16"/>
  <c r="AY44" i="16"/>
  <c r="BB11" i="16"/>
  <c r="AY35" i="16"/>
  <c r="AZ19" i="16"/>
  <c r="BA37" i="16"/>
  <c r="BB46" i="16"/>
  <c r="AZ50" i="16"/>
  <c r="BA12" i="16"/>
  <c r="BB21" i="16"/>
  <c r="AY55" i="16"/>
  <c r="BA4" i="16"/>
  <c r="AZ57" i="16"/>
  <c r="BB10" i="16"/>
  <c r="AZ42" i="16"/>
  <c r="BA40" i="16"/>
  <c r="AZ24" i="16"/>
  <c r="BA44" i="16"/>
  <c r="BB58" i="16"/>
  <c r="BA27" i="16"/>
  <c r="BB36" i="16"/>
  <c r="AZ30" i="16"/>
  <c r="AY16" i="16"/>
  <c r="BB7" i="16"/>
  <c r="BB4" i="16"/>
  <c r="BB26" i="16"/>
  <c r="BA56" i="16"/>
  <c r="BA19" i="16"/>
  <c r="BB28" i="16"/>
  <c r="AZ14" i="16"/>
  <c r="AZ53" i="16"/>
  <c r="BA54" i="16"/>
  <c r="AY11" i="16"/>
  <c r="AY54" i="16"/>
  <c r="BA25" i="16"/>
  <c r="BB34" i="16"/>
  <c r="AZ26" i="16"/>
  <c r="AY36" i="16"/>
  <c r="BB9" i="16"/>
  <c r="AY31" i="16"/>
  <c r="AZ29" i="16"/>
  <c r="BA39" i="16"/>
  <c r="BB48" i="16"/>
  <c r="AZ54" i="16"/>
  <c r="BA10" i="16"/>
  <c r="BB19" i="16"/>
  <c r="AY51" i="16"/>
  <c r="AZ51" i="16"/>
  <c r="BA45" i="16"/>
  <c r="BB54" i="16"/>
  <c r="AY18" i="16"/>
  <c r="BA20" i="16"/>
  <c r="BB29" i="16"/>
  <c r="AZ16" i="16"/>
  <c r="AY8" i="16"/>
  <c r="BA47" i="16"/>
  <c r="BB56" i="16"/>
  <c r="AY26" i="16"/>
  <c r="BA18" i="16"/>
  <c r="BB27" i="16"/>
  <c r="AZ12" i="16"/>
  <c r="AZ45" i="16"/>
  <c r="BA53" i="16"/>
  <c r="AY9" i="16"/>
  <c r="AY50" i="16"/>
  <c r="BA28" i="16"/>
  <c r="BB37" i="16"/>
  <c r="AZ32" i="16"/>
  <c r="AY48" i="16"/>
  <c r="AY28" i="16"/>
  <c r="BB42" i="16"/>
  <c r="AZ15" i="16"/>
  <c r="BB17" i="16"/>
  <c r="AZ56" i="16"/>
  <c r="BB8" i="16"/>
  <c r="BB43" i="16"/>
  <c r="BB14" i="16"/>
  <c r="BB53" i="16"/>
  <c r="BA17" i="16"/>
  <c r="AZ43" i="16"/>
  <c r="AX31" i="16" l="1"/>
  <c r="AX35" i="16"/>
  <c r="AX56" i="16"/>
  <c r="AX30" i="16"/>
  <c r="AX49" i="16"/>
  <c r="AX27" i="16"/>
  <c r="AX41" i="16"/>
  <c r="AX15" i="16"/>
  <c r="AX22" i="16"/>
  <c r="AX24" i="16"/>
  <c r="AX38" i="16"/>
  <c r="AX7" i="16"/>
  <c r="AX5" i="16"/>
  <c r="AX21" i="16"/>
  <c r="AX13" i="16"/>
  <c r="AX8" i="16"/>
  <c r="AX18" i="16"/>
  <c r="AX51" i="16"/>
  <c r="AX16" i="16"/>
  <c r="AX55" i="16"/>
  <c r="AX12" i="16"/>
  <c r="AX4" i="16"/>
  <c r="AX17" i="16"/>
  <c r="AX25" i="16"/>
  <c r="AX33" i="16"/>
  <c r="AX10" i="16"/>
  <c r="AX9" i="16"/>
  <c r="AX28" i="16"/>
  <c r="AX26" i="16"/>
  <c r="AX36" i="16"/>
  <c r="AX54" i="16"/>
  <c r="AX44" i="16"/>
  <c r="AX19" i="16"/>
  <c r="AX23" i="16"/>
  <c r="AX6" i="16"/>
  <c r="AX45" i="16"/>
  <c r="AX47" i="16"/>
  <c r="AX32" i="16"/>
  <c r="AX43" i="16"/>
  <c r="AX48" i="16"/>
  <c r="AX50" i="16"/>
  <c r="AX11" i="16"/>
  <c r="AX39" i="16"/>
  <c r="AX37" i="16"/>
  <c r="AX53" i="16"/>
  <c r="AX14" i="16"/>
  <c r="AX20" i="16"/>
  <c r="AX46" i="16"/>
  <c r="AX57" i="16"/>
  <c r="AX40" i="16"/>
  <c r="AX42" i="16"/>
  <c r="AX34" i="16"/>
  <c r="AX29" i="16"/>
  <c r="AX52" i="16"/>
  <c r="AX58" i="16"/>
  <c r="BN1" i="16" l="1"/>
  <c r="BM12" i="16" l="1"/>
  <c r="BN21" i="16"/>
  <c r="BK55" i="16"/>
  <c r="BL7" i="16"/>
  <c r="BN35" i="16"/>
  <c r="BM5" i="16"/>
  <c r="BK41" i="16"/>
  <c r="BM27" i="16"/>
  <c r="BN36" i="16"/>
  <c r="BL30" i="16"/>
  <c r="BK10" i="16"/>
  <c r="BK11" i="16"/>
  <c r="BM17" i="16"/>
  <c r="BL10" i="16"/>
  <c r="BM24" i="16"/>
  <c r="BN33" i="16"/>
  <c r="BL24" i="16"/>
  <c r="BK34" i="16"/>
  <c r="BK4" i="16"/>
  <c r="BM29" i="16"/>
  <c r="BL34" i="16"/>
  <c r="BM39" i="16"/>
  <c r="BN48" i="16"/>
  <c r="BL54" i="16"/>
  <c r="BM14" i="16"/>
  <c r="BN4" i="16"/>
  <c r="BM41" i="16"/>
  <c r="BL58" i="16"/>
  <c r="BL48" i="16"/>
  <c r="BM10" i="16"/>
  <c r="BK51" i="16"/>
  <c r="BM53" i="16"/>
  <c r="BK52" i="16"/>
  <c r="BM51" i="16"/>
  <c r="BK5" i="16"/>
  <c r="BK44" i="16"/>
  <c r="BM38" i="16"/>
  <c r="BL52" i="16"/>
  <c r="BN10" i="16"/>
  <c r="BL17" i="16"/>
  <c r="BM48" i="16"/>
  <c r="BN57" i="16"/>
  <c r="BK32" i="16"/>
  <c r="BM34" i="16"/>
  <c r="BL44" i="16"/>
  <c r="BN22" i="16"/>
  <c r="BL47" i="16"/>
  <c r="BN8" i="16"/>
  <c r="BK29" i="16"/>
  <c r="BL9" i="16"/>
  <c r="BN7" i="16"/>
  <c r="BL35" i="16"/>
  <c r="BL26" i="16"/>
  <c r="BM52" i="16"/>
  <c r="BK7" i="16"/>
  <c r="BM15" i="16"/>
  <c r="BN24" i="16"/>
  <c r="BL31" i="16"/>
  <c r="BK30" i="16"/>
  <c r="BM25" i="16"/>
  <c r="BM28" i="16"/>
  <c r="BN37" i="16"/>
  <c r="BL32" i="16"/>
  <c r="BK26" i="16"/>
  <c r="BK19" i="16"/>
  <c r="BM37" i="16"/>
  <c r="BL50" i="16"/>
  <c r="BM43" i="16"/>
  <c r="BN52" i="16"/>
  <c r="BK12" i="16"/>
  <c r="BM22" i="16"/>
  <c r="BL20" i="16"/>
  <c r="BM49" i="16"/>
  <c r="BK36" i="16"/>
  <c r="BM40" i="16"/>
  <c r="BN49" i="16"/>
  <c r="BL56" i="16"/>
  <c r="BM18" i="16"/>
  <c r="BL12" i="16"/>
  <c r="BN6" i="16"/>
  <c r="BM4" i="16"/>
  <c r="BM55" i="16"/>
  <c r="BK13" i="16"/>
  <c r="BL11" i="16"/>
  <c r="BM46" i="16"/>
  <c r="BK24" i="16"/>
  <c r="BN18" i="16"/>
  <c r="BL49" i="16"/>
  <c r="BK48" i="16"/>
  <c r="BM42" i="16"/>
  <c r="BK8" i="16"/>
  <c r="BN30" i="16"/>
  <c r="BK50" i="16"/>
  <c r="BN12" i="16"/>
  <c r="BK37" i="16"/>
  <c r="BL25" i="16"/>
  <c r="BN15" i="16"/>
  <c r="BL21" i="16"/>
  <c r="BN42" i="16"/>
  <c r="BK42" i="16"/>
  <c r="BN9" i="16"/>
  <c r="BK31" i="16"/>
  <c r="BL13" i="16"/>
  <c r="BN11" i="16"/>
  <c r="BL37" i="16"/>
  <c r="BN54" i="16"/>
  <c r="BL6" i="16"/>
  <c r="BN39" i="16"/>
  <c r="BN13" i="16"/>
  <c r="BM44" i="16"/>
  <c r="BN53" i="16"/>
  <c r="BK16" i="16"/>
  <c r="BM26" i="16"/>
  <c r="BL28" i="16"/>
  <c r="BN14" i="16"/>
  <c r="BL33" i="16"/>
  <c r="BL4" i="16"/>
  <c r="BK21" i="16"/>
  <c r="BL43" i="16"/>
  <c r="BM54" i="16"/>
  <c r="BK40" i="16"/>
  <c r="BN26" i="16"/>
  <c r="BL15" i="16"/>
  <c r="BM56" i="16"/>
  <c r="BK15" i="16"/>
  <c r="BL19" i="16"/>
  <c r="BM50" i="16"/>
  <c r="BK56" i="16"/>
  <c r="BN38" i="16"/>
  <c r="BM7" i="16"/>
  <c r="BN16" i="16"/>
  <c r="BK45" i="16"/>
  <c r="BL41" i="16"/>
  <c r="BN23" i="16"/>
  <c r="BL53" i="16"/>
  <c r="BN50" i="16"/>
  <c r="BK39" i="16"/>
  <c r="BL29" i="16"/>
  <c r="BN19" i="16"/>
  <c r="BL23" i="16"/>
  <c r="BK9" i="16"/>
  <c r="BM19" i="16"/>
  <c r="BN28" i="16"/>
  <c r="BL14" i="16"/>
  <c r="BK6" i="16"/>
  <c r="BN47" i="16"/>
  <c r="BK58" i="16"/>
  <c r="BK33" i="16"/>
  <c r="BM16" i="16"/>
  <c r="BN25" i="16"/>
  <c r="BL8" i="16"/>
  <c r="BL39" i="16"/>
  <c r="BN43" i="16"/>
  <c r="BM13" i="16"/>
  <c r="BK57" i="16"/>
  <c r="BM31" i="16"/>
  <c r="BN40" i="16"/>
  <c r="BL38" i="16"/>
  <c r="BK14" i="16"/>
  <c r="BK27" i="16"/>
  <c r="BM57" i="16"/>
  <c r="BM20" i="16"/>
  <c r="BN29" i="16"/>
  <c r="BK17" i="16"/>
  <c r="BK22" i="16"/>
  <c r="BL18" i="16"/>
  <c r="BN44" i="16"/>
  <c r="BM6" i="16"/>
  <c r="BM33" i="16"/>
  <c r="BM32" i="16"/>
  <c r="BL40" i="16"/>
  <c r="BK35" i="16"/>
  <c r="BM45" i="16"/>
  <c r="BM47" i="16"/>
  <c r="BK28" i="16"/>
  <c r="BL36" i="16"/>
  <c r="BN34" i="16"/>
  <c r="BN45" i="16"/>
  <c r="BK38" i="16"/>
  <c r="BN5" i="16"/>
  <c r="BK23" i="16"/>
  <c r="BL51" i="16"/>
  <c r="BM58" i="16"/>
  <c r="BL5" i="16"/>
  <c r="BN46" i="16"/>
  <c r="BM11" i="16"/>
  <c r="BN20" i="16"/>
  <c r="BK53" i="16"/>
  <c r="BL57" i="16"/>
  <c r="BN31" i="16"/>
  <c r="BL55" i="16"/>
  <c r="BN58" i="16"/>
  <c r="BM8" i="16"/>
  <c r="BN17" i="16"/>
  <c r="BK47" i="16"/>
  <c r="BL45" i="16"/>
  <c r="BN27" i="16"/>
  <c r="BK54" i="16"/>
  <c r="BK25" i="16"/>
  <c r="BM23" i="16"/>
  <c r="BN32" i="16"/>
  <c r="BL22" i="16"/>
  <c r="BK18" i="16"/>
  <c r="BN55" i="16"/>
  <c r="BM9" i="16"/>
  <c r="BK49" i="16"/>
  <c r="BL16" i="16"/>
  <c r="BN51" i="16"/>
  <c r="BM21" i="16"/>
  <c r="BM35" i="16"/>
  <c r="BL46" i="16"/>
  <c r="BK43" i="16"/>
  <c r="BL42" i="16"/>
  <c r="BN41" i="16"/>
  <c r="BK46" i="16"/>
  <c r="BK20" i="16"/>
  <c r="BN56" i="16"/>
  <c r="BM30" i="16"/>
  <c r="BM36" i="16"/>
  <c r="BL27" i="16"/>
  <c r="BJ20" i="16" l="1"/>
  <c r="BJ17" i="16"/>
  <c r="BJ27" i="16"/>
  <c r="BJ16" i="16"/>
  <c r="BJ42" i="16"/>
  <c r="BJ11" i="16"/>
  <c r="BJ46" i="16"/>
  <c r="BJ18" i="16"/>
  <c r="BJ25" i="16"/>
  <c r="BJ47" i="16"/>
  <c r="BJ38" i="16"/>
  <c r="BJ28" i="16"/>
  <c r="BJ14" i="16"/>
  <c r="BJ57" i="16"/>
  <c r="BJ58" i="16"/>
  <c r="BJ37" i="16"/>
  <c r="BJ8" i="16"/>
  <c r="BJ13" i="16"/>
  <c r="BJ30" i="16"/>
  <c r="BJ7" i="16"/>
  <c r="BJ32" i="16"/>
  <c r="BJ5" i="16"/>
  <c r="BJ51" i="16"/>
  <c r="BJ4" i="16"/>
  <c r="BJ10" i="16"/>
  <c r="BJ41" i="16"/>
  <c r="BJ55" i="16"/>
  <c r="BJ43" i="16"/>
  <c r="BJ53" i="16"/>
  <c r="BJ35" i="16"/>
  <c r="BJ45" i="16"/>
  <c r="BJ56" i="16"/>
  <c r="BJ26" i="16"/>
  <c r="BJ44" i="16"/>
  <c r="BJ49" i="16"/>
  <c r="BJ54" i="16"/>
  <c r="BJ21" i="16"/>
  <c r="BJ31" i="16"/>
  <c r="BJ24" i="16"/>
  <c r="BJ36" i="16"/>
  <c r="BJ12" i="16"/>
  <c r="BJ34" i="16"/>
  <c r="BJ33" i="16"/>
  <c r="BJ23" i="16"/>
  <c r="BJ22" i="16"/>
  <c r="BJ6" i="16"/>
  <c r="BJ9" i="16"/>
  <c r="BJ39" i="16"/>
  <c r="BJ15" i="16"/>
  <c r="BJ40" i="16"/>
  <c r="BJ50" i="16"/>
  <c r="BJ48" i="16"/>
  <c r="BJ19" i="16"/>
  <c r="BJ29" i="16"/>
  <c r="BJ52" i="16"/>
  <c r="L1" i="16" l="1"/>
  <c r="K44" i="16" l="1"/>
  <c r="L55" i="16"/>
  <c r="I44" i="16"/>
  <c r="J7" i="16"/>
  <c r="L14" i="16"/>
  <c r="K57" i="16"/>
  <c r="J19" i="16"/>
  <c r="K30" i="16"/>
  <c r="I36" i="16"/>
  <c r="AA36" i="31" s="1"/>
  <c r="I56" i="16"/>
  <c r="J14" i="16"/>
  <c r="L30" i="16"/>
  <c r="J4" i="16"/>
  <c r="L24" i="16"/>
  <c r="K46" i="16"/>
  <c r="I26" i="16"/>
  <c r="AA26" i="31" s="1"/>
  <c r="K31" i="16"/>
  <c r="J50" i="16"/>
  <c r="K38" i="16"/>
  <c r="I22" i="16"/>
  <c r="AA22" i="31" s="1"/>
  <c r="I37" i="16"/>
  <c r="AA37" i="31" s="1"/>
  <c r="J52" i="16"/>
  <c r="L8" i="16"/>
  <c r="L32" i="16"/>
  <c r="L58" i="16"/>
  <c r="L44" i="16"/>
  <c r="K32" i="16"/>
  <c r="I27" i="16"/>
  <c r="AA27" i="31" s="1"/>
  <c r="J47" i="16"/>
  <c r="J12" i="16"/>
  <c r="L27" i="16"/>
  <c r="L10" i="16"/>
  <c r="J17" i="16"/>
  <c r="J22" i="16"/>
  <c r="K13" i="16"/>
  <c r="I25" i="16"/>
  <c r="AA25" i="31" s="1"/>
  <c r="I49" i="16"/>
  <c r="L29" i="16"/>
  <c r="I5" i="16"/>
  <c r="AA5" i="31" s="1"/>
  <c r="J21" i="16"/>
  <c r="J23" i="16"/>
  <c r="I15" i="16"/>
  <c r="AA15" i="31" s="1"/>
  <c r="K8" i="16"/>
  <c r="L38" i="16"/>
  <c r="K34" i="16"/>
  <c r="I41" i="16"/>
  <c r="AA41" i="31" s="1"/>
  <c r="L28" i="16"/>
  <c r="K4" i="16"/>
  <c r="J36" i="16"/>
  <c r="L51" i="16"/>
  <c r="K54" i="16"/>
  <c r="I35" i="16"/>
  <c r="AA35" i="31" s="1"/>
  <c r="I39" i="16"/>
  <c r="AA39" i="31" s="1"/>
  <c r="K52" i="16"/>
  <c r="L41" i="16"/>
  <c r="J9" i="16"/>
  <c r="J29" i="16"/>
  <c r="J57" i="16"/>
  <c r="K39" i="16"/>
  <c r="K7" i="16"/>
  <c r="L39" i="16"/>
  <c r="I6" i="16"/>
  <c r="AA6" i="31" s="1"/>
  <c r="J33" i="16"/>
  <c r="J30" i="16"/>
  <c r="I11" i="16"/>
  <c r="AA11" i="31" s="1"/>
  <c r="K12" i="16"/>
  <c r="L23" i="16"/>
  <c r="I28" i="16"/>
  <c r="AA28" i="31" s="1"/>
  <c r="I42" i="16"/>
  <c r="AA42" i="31" s="1"/>
  <c r="K20" i="16"/>
  <c r="K17" i="16"/>
  <c r="J24" i="16"/>
  <c r="L53" i="16"/>
  <c r="I17" i="16"/>
  <c r="AA17" i="31" s="1"/>
  <c r="J45" i="16"/>
  <c r="K15" i="16"/>
  <c r="I46" i="16"/>
  <c r="J5" i="16"/>
  <c r="I9" i="16"/>
  <c r="AA9" i="31" s="1"/>
  <c r="L56" i="16"/>
  <c r="K16" i="16"/>
  <c r="K53" i="16"/>
  <c r="L4" i="16"/>
  <c r="L21" i="16"/>
  <c r="J32" i="16"/>
  <c r="I31" i="16"/>
  <c r="AA31" i="31" s="1"/>
  <c r="K10" i="16"/>
  <c r="I45" i="16"/>
  <c r="L35" i="16"/>
  <c r="I7" i="16"/>
  <c r="AA7" i="31" s="1"/>
  <c r="K49" i="16"/>
  <c r="L19" i="16"/>
  <c r="I38" i="16"/>
  <c r="AA38" i="31" s="1"/>
  <c r="L42" i="16"/>
  <c r="K9" i="16"/>
  <c r="J16" i="16"/>
  <c r="L45" i="16"/>
  <c r="I13" i="16"/>
  <c r="AA13" i="31" s="1"/>
  <c r="K58" i="16"/>
  <c r="K42" i="16"/>
  <c r="I12" i="16"/>
  <c r="AA12" i="31" s="1"/>
  <c r="K11" i="16"/>
  <c r="J44" i="16"/>
  <c r="I4" i="16"/>
  <c r="AA4" i="31" s="1"/>
  <c r="I14" i="16"/>
  <c r="AA14" i="31" s="1"/>
  <c r="J49" i="16"/>
  <c r="J38" i="16"/>
  <c r="I23" i="16"/>
  <c r="AA23" i="31" s="1"/>
  <c r="L50" i="16"/>
  <c r="L7" i="16"/>
  <c r="I20" i="16"/>
  <c r="AA20" i="31" s="1"/>
  <c r="I50" i="16"/>
  <c r="L17" i="16"/>
  <c r="K33" i="16"/>
  <c r="J40" i="16"/>
  <c r="K18" i="16"/>
  <c r="I16" i="16"/>
  <c r="AA16" i="31" s="1"/>
  <c r="L13" i="16"/>
  <c r="L43" i="16"/>
  <c r="L37" i="16"/>
  <c r="L18" i="16"/>
  <c r="L20" i="16"/>
  <c r="K24" i="16"/>
  <c r="J34" i="16"/>
  <c r="L12" i="16"/>
  <c r="J8" i="16"/>
  <c r="L6" i="16"/>
  <c r="I21" i="16"/>
  <c r="AA21" i="31" s="1"/>
  <c r="J53" i="16"/>
  <c r="J39" i="16"/>
  <c r="I51" i="16"/>
  <c r="L11" i="16"/>
  <c r="L31" i="16"/>
  <c r="I32" i="16"/>
  <c r="AA32" i="31" s="1"/>
  <c r="I57" i="16"/>
  <c r="L25" i="16"/>
  <c r="K35" i="16"/>
  <c r="K21" i="16"/>
  <c r="L52" i="16"/>
  <c r="J31" i="16"/>
  <c r="K55" i="16"/>
  <c r="J6" i="16"/>
  <c r="L49" i="16"/>
  <c r="I18" i="16"/>
  <c r="AA18" i="31" s="1"/>
  <c r="I8" i="16"/>
  <c r="AA8" i="31" s="1"/>
  <c r="J41" i="16"/>
  <c r="K28" i="16"/>
  <c r="I47" i="16"/>
  <c r="K48" i="16"/>
  <c r="L54" i="16"/>
  <c r="J15" i="16"/>
  <c r="K50" i="16"/>
  <c r="J20" i="16"/>
  <c r="J26" i="16"/>
  <c r="K22" i="16"/>
  <c r="L34" i="16"/>
  <c r="I24" i="16"/>
  <c r="AA24" i="31" s="1"/>
  <c r="I53" i="16"/>
  <c r="L9" i="16"/>
  <c r="K27" i="16"/>
  <c r="K5" i="16"/>
  <c r="J37" i="16"/>
  <c r="L22" i="16"/>
  <c r="I34" i="16"/>
  <c r="AA34" i="31" s="1"/>
  <c r="I54" i="16"/>
  <c r="L33" i="16"/>
  <c r="K41" i="16"/>
  <c r="J48" i="16"/>
  <c r="L40" i="16"/>
  <c r="I29" i="16"/>
  <c r="AA29" i="31" s="1"/>
  <c r="K23" i="16"/>
  <c r="J35" i="16"/>
  <c r="I43" i="16"/>
  <c r="AA43" i="31" s="1"/>
  <c r="K56" i="16"/>
  <c r="L15" i="16"/>
  <c r="I48" i="16"/>
  <c r="J10" i="16"/>
  <c r="L57" i="16"/>
  <c r="L36" i="16"/>
  <c r="K40" i="16"/>
  <c r="J55" i="16"/>
  <c r="K25" i="16"/>
  <c r="I58" i="16"/>
  <c r="J18" i="16"/>
  <c r="J27" i="16"/>
  <c r="J42" i="16"/>
  <c r="I10" i="16"/>
  <c r="AA10" i="31" s="1"/>
  <c r="J43" i="16"/>
  <c r="K36" i="16"/>
  <c r="K43" i="16"/>
  <c r="K37" i="16"/>
  <c r="K14" i="16"/>
  <c r="I30" i="16"/>
  <c r="AA30" i="31" s="1"/>
  <c r="K47" i="16"/>
  <c r="J54" i="16"/>
  <c r="I55" i="16"/>
  <c r="L5" i="16"/>
  <c r="L26" i="16"/>
  <c r="I52" i="16"/>
  <c r="J11" i="16"/>
  <c r="L48" i="16"/>
  <c r="L16" i="16"/>
  <c r="K29" i="16"/>
  <c r="J46" i="16"/>
  <c r="J28" i="16"/>
  <c r="K19" i="16"/>
  <c r="K26" i="16"/>
  <c r="I33" i="16"/>
  <c r="AA33" i="31" s="1"/>
  <c r="K51" i="16"/>
  <c r="I19" i="16"/>
  <c r="AA19" i="31" s="1"/>
  <c r="L47" i="16"/>
  <c r="J13" i="16"/>
  <c r="K6" i="16"/>
  <c r="J56" i="16"/>
  <c r="J58" i="16"/>
  <c r="K45" i="16"/>
  <c r="J51" i="16"/>
  <c r="J25" i="16"/>
  <c r="I40" i="16"/>
  <c r="AA40" i="31" s="1"/>
  <c r="L46" i="16"/>
  <c r="E52" i="4" l="1"/>
  <c r="AB11" i="31"/>
  <c r="F55" i="4"/>
  <c r="AC14" i="31"/>
  <c r="E84" i="4"/>
  <c r="AB43" i="31"/>
  <c r="E59" i="4"/>
  <c r="AB18" i="31"/>
  <c r="F81" i="4"/>
  <c r="AC40" i="31"/>
  <c r="E76" i="4"/>
  <c r="E76" i="8" s="1"/>
  <c r="B76" i="8" s="1"/>
  <c r="AB35" i="31"/>
  <c r="F68" i="4"/>
  <c r="AC27" i="31"/>
  <c r="G75" i="4"/>
  <c r="G75" i="8" s="1"/>
  <c r="AD34" i="31"/>
  <c r="E72" i="4"/>
  <c r="AB31" i="31"/>
  <c r="G66" i="4"/>
  <c r="AD25" i="31"/>
  <c r="G52" i="4"/>
  <c r="AD11" i="31"/>
  <c r="E75" i="4"/>
  <c r="AB34" i="31"/>
  <c r="G78" i="4"/>
  <c r="AD37" i="31"/>
  <c r="F59" i="4"/>
  <c r="AC18" i="31"/>
  <c r="F83" i="4"/>
  <c r="AC42" i="31"/>
  <c r="E57" i="4"/>
  <c r="AB16" i="31"/>
  <c r="G60" i="4"/>
  <c r="AD19" i="31"/>
  <c r="G62" i="4"/>
  <c r="AD21" i="31"/>
  <c r="F56" i="4"/>
  <c r="AC15" i="31"/>
  <c r="E65" i="4"/>
  <c r="AB24" i="31"/>
  <c r="E71" i="4"/>
  <c r="AB30" i="31"/>
  <c r="F48" i="4"/>
  <c r="AC7" i="31"/>
  <c r="E50" i="4"/>
  <c r="AB9" i="31"/>
  <c r="F45" i="4"/>
  <c r="AC4" i="31"/>
  <c r="G79" i="4"/>
  <c r="AD38" i="31"/>
  <c r="E62" i="4"/>
  <c r="AB21" i="31"/>
  <c r="G51" i="4"/>
  <c r="AD10" i="31"/>
  <c r="G73" i="4"/>
  <c r="AD32" i="31"/>
  <c r="G71" i="4"/>
  <c r="AD30" i="31"/>
  <c r="F71" i="4"/>
  <c r="AC30" i="31"/>
  <c r="E48" i="4"/>
  <c r="AB7" i="31"/>
  <c r="E54" i="4"/>
  <c r="AB13" i="31"/>
  <c r="F67" i="4"/>
  <c r="AC26" i="31"/>
  <c r="F70" i="4"/>
  <c r="AC29" i="31"/>
  <c r="F78" i="4"/>
  <c r="AC37" i="31"/>
  <c r="G77" i="4"/>
  <c r="AD36" i="31"/>
  <c r="G56" i="4"/>
  <c r="AD15" i="31"/>
  <c r="F64" i="4"/>
  <c r="AC23" i="31"/>
  <c r="F82" i="4"/>
  <c r="AC41" i="31"/>
  <c r="G63" i="4"/>
  <c r="AD22" i="31"/>
  <c r="G50" i="4"/>
  <c r="AD9" i="31"/>
  <c r="F63" i="4"/>
  <c r="AC22" i="31"/>
  <c r="E56" i="4"/>
  <c r="AB15" i="31"/>
  <c r="F69" i="4"/>
  <c r="AC28" i="31"/>
  <c r="G47" i="4"/>
  <c r="AD6" i="31"/>
  <c r="F65" i="4"/>
  <c r="AC24" i="31"/>
  <c r="G84" i="4"/>
  <c r="AD43" i="31"/>
  <c r="E81" i="4"/>
  <c r="AB40" i="31"/>
  <c r="E79" i="4"/>
  <c r="AB38" i="31"/>
  <c r="F50" i="4"/>
  <c r="AC9" i="31"/>
  <c r="F51" i="4"/>
  <c r="AC10" i="31"/>
  <c r="G45" i="4"/>
  <c r="AD4" i="31"/>
  <c r="F58" i="4"/>
  <c r="AC17" i="31"/>
  <c r="G64" i="4"/>
  <c r="AD23" i="31"/>
  <c r="E74" i="4"/>
  <c r="AB33" i="31"/>
  <c r="F80" i="4"/>
  <c r="AC39" i="31"/>
  <c r="G82" i="4"/>
  <c r="AD41" i="31"/>
  <c r="G69" i="4"/>
  <c r="AD28" i="31"/>
  <c r="F49" i="4"/>
  <c r="AC8" i="31"/>
  <c r="F54" i="4"/>
  <c r="AC13" i="31"/>
  <c r="G68" i="4"/>
  <c r="AD27" i="31"/>
  <c r="F73" i="4"/>
  <c r="AC32" i="31"/>
  <c r="G49" i="4"/>
  <c r="AD8" i="31"/>
  <c r="F79" i="4"/>
  <c r="AC38" i="31"/>
  <c r="E55" i="4"/>
  <c r="AB14" i="31"/>
  <c r="E60" i="4"/>
  <c r="AB19" i="31"/>
  <c r="G57" i="4"/>
  <c r="AD16" i="31"/>
  <c r="G67" i="4"/>
  <c r="AD26" i="31"/>
  <c r="F84" i="4"/>
  <c r="F84" i="6" s="1"/>
  <c r="F85" i="43" s="1"/>
  <c r="AC43" i="31"/>
  <c r="E83" i="4"/>
  <c r="AB42" i="31"/>
  <c r="F66" i="4"/>
  <c r="AC25" i="31"/>
  <c r="G74" i="4"/>
  <c r="AD33" i="31"/>
  <c r="E78" i="4"/>
  <c r="AB37" i="31"/>
  <c r="E67" i="4"/>
  <c r="AB26" i="31"/>
  <c r="E82" i="4"/>
  <c r="AB41" i="31"/>
  <c r="E47" i="4"/>
  <c r="AB6" i="31"/>
  <c r="F62" i="4"/>
  <c r="AC21" i="31"/>
  <c r="E80" i="4"/>
  <c r="AB39" i="31"/>
  <c r="E49" i="4"/>
  <c r="AB8" i="31"/>
  <c r="G61" i="4"/>
  <c r="AD20" i="31"/>
  <c r="G54" i="4"/>
  <c r="AD13" i="31"/>
  <c r="F74" i="4"/>
  <c r="AC33" i="31"/>
  <c r="G48" i="4"/>
  <c r="AD7" i="31"/>
  <c r="F52" i="4"/>
  <c r="AC11" i="31"/>
  <c r="G83" i="4"/>
  <c r="AD42" i="31"/>
  <c r="E46" i="4"/>
  <c r="AB5" i="31"/>
  <c r="F61" i="4"/>
  <c r="AC20" i="31"/>
  <c r="F53" i="4"/>
  <c r="AC12" i="31"/>
  <c r="G70" i="4"/>
  <c r="AD29" i="31"/>
  <c r="E63" i="4"/>
  <c r="AB22" i="31"/>
  <c r="E53" i="4"/>
  <c r="AB12" i="31"/>
  <c r="G65" i="4"/>
  <c r="AD24" i="31"/>
  <c r="E66" i="4"/>
  <c r="AB25" i="31"/>
  <c r="F60" i="4"/>
  <c r="AC19" i="31"/>
  <c r="F47" i="4"/>
  <c r="AC6" i="31"/>
  <c r="E69" i="4"/>
  <c r="AB28" i="31"/>
  <c r="G46" i="4"/>
  <c r="AD5" i="31"/>
  <c r="F77" i="4"/>
  <c r="AC36" i="31"/>
  <c r="E68" i="4"/>
  <c r="AB27" i="31"/>
  <c r="E51" i="4"/>
  <c r="AB10" i="31"/>
  <c r="G81" i="4"/>
  <c r="AD40" i="31"/>
  <c r="F46" i="4"/>
  <c r="AC5" i="31"/>
  <c r="E61" i="4"/>
  <c r="AB20" i="31"/>
  <c r="F76" i="4"/>
  <c r="AC35" i="31"/>
  <c r="G72" i="4"/>
  <c r="AD31" i="31"/>
  <c r="G53" i="4"/>
  <c r="AD12" i="31"/>
  <c r="G59" i="4"/>
  <c r="AD18" i="31"/>
  <c r="G58" i="4"/>
  <c r="AD17" i="31"/>
  <c r="G76" i="4"/>
  <c r="AD35" i="31"/>
  <c r="E73" i="4"/>
  <c r="AB32" i="31"/>
  <c r="F57" i="4"/>
  <c r="AC16" i="31"/>
  <c r="G80" i="4"/>
  <c r="AD39" i="31"/>
  <c r="E70" i="4"/>
  <c r="AB29" i="31"/>
  <c r="E77" i="4"/>
  <c r="AB36" i="31"/>
  <c r="F75" i="4"/>
  <c r="AC34" i="31"/>
  <c r="E64" i="4"/>
  <c r="AB23" i="31"/>
  <c r="E58" i="4"/>
  <c r="AB17" i="31"/>
  <c r="F72" i="4"/>
  <c r="AC31" i="31"/>
  <c r="E45" i="4"/>
  <c r="AB4" i="31"/>
  <c r="G55" i="4"/>
  <c r="AD14" i="31"/>
  <c r="H31" i="16"/>
  <c r="Y31" i="31" s="1"/>
  <c r="D72" i="4"/>
  <c r="D82" i="4"/>
  <c r="H41" i="16"/>
  <c r="Y41" i="31" s="1"/>
  <c r="D71" i="4"/>
  <c r="H30" i="16"/>
  <c r="Y30" i="31" s="1"/>
  <c r="D84" i="4"/>
  <c r="H43" i="16"/>
  <c r="Y43" i="31" s="1"/>
  <c r="H54" i="16"/>
  <c r="D65" i="4"/>
  <c r="H24" i="16"/>
  <c r="Y24" i="31" s="1"/>
  <c r="D49" i="4"/>
  <c r="H8" i="16"/>
  <c r="Y8" i="31" s="1"/>
  <c r="D57" i="4"/>
  <c r="H16" i="16"/>
  <c r="Y16" i="31" s="1"/>
  <c r="H14" i="16"/>
  <c r="Y14" i="31" s="1"/>
  <c r="D55" i="4"/>
  <c r="H12" i="16"/>
  <c r="Y12" i="31" s="1"/>
  <c r="D53" i="4"/>
  <c r="H38" i="16"/>
  <c r="Y38" i="31" s="1"/>
  <c r="D79" i="4"/>
  <c r="H46" i="16"/>
  <c r="H42" i="16"/>
  <c r="Y42" i="31" s="1"/>
  <c r="D83" i="4"/>
  <c r="D52" i="4"/>
  <c r="H11" i="16"/>
  <c r="Y11" i="31" s="1"/>
  <c r="D80" i="4"/>
  <c r="H39" i="16"/>
  <c r="Y39" i="31" s="1"/>
  <c r="H49" i="16"/>
  <c r="D78" i="4"/>
  <c r="H37" i="16"/>
  <c r="Y37" i="31" s="1"/>
  <c r="H36" i="16"/>
  <c r="Y36" i="31" s="1"/>
  <c r="D77" i="4"/>
  <c r="D58" i="4"/>
  <c r="H17" i="16"/>
  <c r="Y17" i="31" s="1"/>
  <c r="D81" i="4"/>
  <c r="H40" i="16"/>
  <c r="Y40" i="31" s="1"/>
  <c r="H52" i="16"/>
  <c r="D51" i="4"/>
  <c r="H10" i="16"/>
  <c r="Y10" i="31" s="1"/>
  <c r="H58" i="16"/>
  <c r="H57" i="16"/>
  <c r="H51" i="16"/>
  <c r="D61" i="4"/>
  <c r="H20" i="16"/>
  <c r="Y20" i="31" s="1"/>
  <c r="D50" i="4"/>
  <c r="H9" i="16"/>
  <c r="Y9" i="31" s="1"/>
  <c r="D46" i="4"/>
  <c r="H5" i="16"/>
  <c r="Y5" i="31" s="1"/>
  <c r="H44" i="16"/>
  <c r="H19" i="16"/>
  <c r="Y19" i="31" s="1"/>
  <c r="D60" i="4"/>
  <c r="H29" i="16"/>
  <c r="Y29" i="31" s="1"/>
  <c r="D70" i="4"/>
  <c r="H53" i="16"/>
  <c r="H32" i="16"/>
  <c r="Y32" i="31" s="1"/>
  <c r="D73" i="4"/>
  <c r="D54" i="4"/>
  <c r="H13" i="16"/>
  <c r="Y13" i="31" s="1"/>
  <c r="D48" i="4"/>
  <c r="H7" i="16"/>
  <c r="Y7" i="31" s="1"/>
  <c r="H6" i="16"/>
  <c r="Y6" i="31" s="1"/>
  <c r="D47" i="4"/>
  <c r="D56" i="4"/>
  <c r="H15" i="16"/>
  <c r="Y15" i="31" s="1"/>
  <c r="H56" i="16"/>
  <c r="D74" i="4"/>
  <c r="H33" i="16"/>
  <c r="Y33" i="31" s="1"/>
  <c r="H55" i="16"/>
  <c r="H48" i="16"/>
  <c r="D75" i="4"/>
  <c r="H34" i="16"/>
  <c r="Y34" i="31" s="1"/>
  <c r="H47" i="16"/>
  <c r="D59" i="4"/>
  <c r="H18" i="16"/>
  <c r="Y18" i="31" s="1"/>
  <c r="H21" i="16"/>
  <c r="Y21" i="31" s="1"/>
  <c r="D62" i="4"/>
  <c r="H50" i="16"/>
  <c r="D64" i="4"/>
  <c r="H23" i="16"/>
  <c r="Y23" i="31" s="1"/>
  <c r="D45" i="4"/>
  <c r="H4" i="16"/>
  <c r="Y4" i="31" s="1"/>
  <c r="H45" i="16"/>
  <c r="H28" i="16"/>
  <c r="Y28" i="31" s="1"/>
  <c r="D69" i="4"/>
  <c r="H35" i="16"/>
  <c r="Y35" i="31" s="1"/>
  <c r="D76" i="4"/>
  <c r="D66" i="4"/>
  <c r="H25" i="16"/>
  <c r="Y25" i="31" s="1"/>
  <c r="H27" i="16"/>
  <c r="Y27" i="31" s="1"/>
  <c r="D68" i="4"/>
  <c r="D63" i="4"/>
  <c r="H22" i="16"/>
  <c r="Y22" i="31" s="1"/>
  <c r="D67" i="4"/>
  <c r="H26" i="16"/>
  <c r="Y26" i="31" s="1"/>
  <c r="F55" i="8" l="1"/>
  <c r="F55" i="6"/>
  <c r="E59" i="8"/>
  <c r="B59" i="8" s="1"/>
  <c r="AV59" i="4"/>
  <c r="E76" i="6"/>
  <c r="AV76" i="4"/>
  <c r="G66" i="8"/>
  <c r="G66" i="6"/>
  <c r="F71" i="6"/>
  <c r="F71" i="8"/>
  <c r="F59" i="6"/>
  <c r="F59" i="8"/>
  <c r="G62" i="8"/>
  <c r="G62" i="6"/>
  <c r="F48" i="8"/>
  <c r="F48" i="6"/>
  <c r="AV62" i="4"/>
  <c r="AW62" i="4" s="1"/>
  <c r="AX62" i="4" s="1"/>
  <c r="P63" i="33" s="1"/>
  <c r="E62" i="8"/>
  <c r="B62" i="8" s="1"/>
  <c r="E62" i="6"/>
  <c r="E63" i="43"/>
  <c r="E77" i="43"/>
  <c r="E83" i="46"/>
  <c r="E83" i="44"/>
  <c r="D67" i="41"/>
  <c r="D63" i="41"/>
  <c r="D68" i="41"/>
  <c r="D66" i="41"/>
  <c r="D76" i="41"/>
  <c r="D69" i="41"/>
  <c r="D45" i="41"/>
  <c r="D64" i="41"/>
  <c r="D62" i="41"/>
  <c r="D59" i="41"/>
  <c r="D75" i="41"/>
  <c r="D74" i="41"/>
  <c r="D56" i="41"/>
  <c r="D47" i="41"/>
  <c r="D48" i="41"/>
  <c r="D54" i="41"/>
  <c r="D73" i="41"/>
  <c r="D70" i="41"/>
  <c r="D60" i="41"/>
  <c r="D46" i="41"/>
  <c r="D50" i="41"/>
  <c r="D61" i="41"/>
  <c r="D51" i="41"/>
  <c r="D81" i="41"/>
  <c r="D58" i="41"/>
  <c r="D77" i="41"/>
  <c r="D78" i="41"/>
  <c r="D80" i="41"/>
  <c r="D52" i="41"/>
  <c r="D83" i="41"/>
  <c r="D79" i="41"/>
  <c r="D53" i="41"/>
  <c r="D55" i="41"/>
  <c r="D57" i="41"/>
  <c r="D49" i="41"/>
  <c r="D65" i="41"/>
  <c r="D84" i="41"/>
  <c r="D71" i="41"/>
  <c r="D82" i="41"/>
  <c r="D72" i="41"/>
  <c r="G55" i="41"/>
  <c r="E45" i="41"/>
  <c r="W45" i="41" s="1"/>
  <c r="F72" i="41"/>
  <c r="E58" i="41"/>
  <c r="W58" i="41" s="1"/>
  <c r="E64" i="41"/>
  <c r="W64" i="41" s="1"/>
  <c r="F75" i="41"/>
  <c r="E77" i="41"/>
  <c r="W77" i="41" s="1"/>
  <c r="E70" i="41"/>
  <c r="W70" i="41" s="1"/>
  <c r="G80" i="41"/>
  <c r="F57" i="41"/>
  <c r="E73" i="41"/>
  <c r="W73" i="41" s="1"/>
  <c r="G76" i="41"/>
  <c r="G58" i="41"/>
  <c r="G59" i="41"/>
  <c r="G53" i="41"/>
  <c r="G72" i="41"/>
  <c r="F76" i="41"/>
  <c r="E61" i="41"/>
  <c r="W61" i="41" s="1"/>
  <c r="F46" i="41"/>
  <c r="G81" i="41"/>
  <c r="E51" i="41"/>
  <c r="W51" i="41" s="1"/>
  <c r="E68" i="41"/>
  <c r="W68" i="41" s="1"/>
  <c r="F77" i="41"/>
  <c r="G46" i="41"/>
  <c r="E69" i="41"/>
  <c r="W69" i="41" s="1"/>
  <c r="F47" i="41"/>
  <c r="F60" i="41"/>
  <c r="E66" i="41"/>
  <c r="W66" i="41" s="1"/>
  <c r="G65" i="41"/>
  <c r="E53" i="41"/>
  <c r="W53" i="41" s="1"/>
  <c r="E63" i="41"/>
  <c r="W63" i="41" s="1"/>
  <c r="G70" i="41"/>
  <c r="F53" i="41"/>
  <c r="F61" i="41"/>
  <c r="E46" i="41"/>
  <c r="W46" i="41" s="1"/>
  <c r="G83" i="41"/>
  <c r="F52" i="41"/>
  <c r="G48" i="41"/>
  <c r="F74" i="41"/>
  <c r="G54" i="41"/>
  <c r="G61" i="41"/>
  <c r="E49" i="41"/>
  <c r="W49" i="41" s="1"/>
  <c r="E80" i="41"/>
  <c r="W80" i="41" s="1"/>
  <c r="F62" i="41"/>
  <c r="E47" i="41"/>
  <c r="W47" i="41" s="1"/>
  <c r="E82" i="41"/>
  <c r="W82" i="41" s="1"/>
  <c r="E67" i="41"/>
  <c r="W67" i="41" s="1"/>
  <c r="E78" i="41"/>
  <c r="W78" i="41" s="1"/>
  <c r="G74" i="41"/>
  <c r="F66" i="41"/>
  <c r="E83" i="41"/>
  <c r="W83" i="41" s="1"/>
  <c r="F84" i="41"/>
  <c r="G67" i="41"/>
  <c r="G57" i="41"/>
  <c r="E60" i="41"/>
  <c r="W60" i="41" s="1"/>
  <c r="E55" i="41"/>
  <c r="W55" i="41" s="1"/>
  <c r="F79" i="41"/>
  <c r="G49" i="41"/>
  <c r="F73" i="41"/>
  <c r="G68" i="41"/>
  <c r="F54" i="41"/>
  <c r="F49" i="41"/>
  <c r="G69" i="41"/>
  <c r="G82" i="41"/>
  <c r="F80" i="41"/>
  <c r="E74" i="41"/>
  <c r="W74" i="41" s="1"/>
  <c r="G64" i="41"/>
  <c r="F58" i="41"/>
  <c r="G45" i="41"/>
  <c r="F51" i="41"/>
  <c r="F50" i="41"/>
  <c r="E79" i="41"/>
  <c r="W79" i="41" s="1"/>
  <c r="E81" i="41"/>
  <c r="W81" i="41" s="1"/>
  <c r="G84" i="41"/>
  <c r="F65" i="41"/>
  <c r="G47" i="41"/>
  <c r="F69" i="41"/>
  <c r="E56" i="41"/>
  <c r="W56" i="41" s="1"/>
  <c r="F63" i="41"/>
  <c r="G50" i="41"/>
  <c r="G63" i="41"/>
  <c r="F82" i="41"/>
  <c r="F64" i="41"/>
  <c r="G56" i="41"/>
  <c r="G77" i="41"/>
  <c r="F78" i="41"/>
  <c r="F70" i="41"/>
  <c r="F67" i="41"/>
  <c r="E54" i="41"/>
  <c r="W54" i="41" s="1"/>
  <c r="E48" i="41"/>
  <c r="W48" i="41" s="1"/>
  <c r="F71" i="41"/>
  <c r="G71" i="41"/>
  <c r="G73" i="8"/>
  <c r="G73" i="41"/>
  <c r="G51" i="41"/>
  <c r="E62" i="41"/>
  <c r="W62" i="41" s="1"/>
  <c r="G79" i="41"/>
  <c r="F45" i="6"/>
  <c r="F45" i="41"/>
  <c r="E50" i="41"/>
  <c r="W50" i="41" s="1"/>
  <c r="F48" i="41"/>
  <c r="E71" i="41"/>
  <c r="W71" i="41" s="1"/>
  <c r="E65" i="6"/>
  <c r="W65" i="6" s="1"/>
  <c r="X65" i="6" s="1"/>
  <c r="E65" i="41"/>
  <c r="W65" i="41" s="1"/>
  <c r="F56" i="41"/>
  <c r="G62" i="41"/>
  <c r="G60" i="41"/>
  <c r="E57" i="41"/>
  <c r="W57" i="41" s="1"/>
  <c r="F83" i="41"/>
  <c r="F59" i="41"/>
  <c r="G78" i="41"/>
  <c r="E75" i="8"/>
  <c r="B75" i="8" s="1"/>
  <c r="E75" i="41"/>
  <c r="W75" i="41" s="1"/>
  <c r="G52" i="41"/>
  <c r="G66" i="41"/>
  <c r="E72" i="41"/>
  <c r="W72" i="41" s="1"/>
  <c r="G75" i="41"/>
  <c r="F68" i="41"/>
  <c r="E76" i="41"/>
  <c r="W76" i="41" s="1"/>
  <c r="F81" i="41"/>
  <c r="E59" i="41"/>
  <c r="W59" i="41" s="1"/>
  <c r="E84" i="41"/>
  <c r="W84" i="41" s="1"/>
  <c r="F55" i="41"/>
  <c r="E52" i="41"/>
  <c r="W52" i="41" s="1"/>
  <c r="E57" i="6"/>
  <c r="W57" i="6" s="1"/>
  <c r="X57" i="6" s="1"/>
  <c r="E61" i="8"/>
  <c r="B61" i="8" s="1"/>
  <c r="F56" i="8"/>
  <c r="AV57" i="4"/>
  <c r="AW57" i="4" s="1"/>
  <c r="AX57" i="4" s="1"/>
  <c r="P58" i="33" s="1"/>
  <c r="G73" i="6"/>
  <c r="E65" i="8"/>
  <c r="B65" i="8" s="1"/>
  <c r="E57" i="8"/>
  <c r="B57" i="8" s="1"/>
  <c r="AW83" i="4"/>
  <c r="AX83" i="4" s="1"/>
  <c r="P84" i="33" s="1"/>
  <c r="F69" i="8"/>
  <c r="AV54" i="4"/>
  <c r="AW54" i="4" s="1"/>
  <c r="AX54" i="4" s="1"/>
  <c r="P55" i="33" s="1"/>
  <c r="F66" i="8"/>
  <c r="G49" i="8"/>
  <c r="AV74" i="4"/>
  <c r="AW74" i="4" s="1"/>
  <c r="AX74" i="4" s="1"/>
  <c r="P75" i="33" s="1"/>
  <c r="G84" i="6"/>
  <c r="F82" i="8"/>
  <c r="E48" i="8"/>
  <c r="B48" i="8" s="1"/>
  <c r="AV50" i="4"/>
  <c r="AW50" i="4" s="1"/>
  <c r="AX50" i="4" s="1"/>
  <c r="P51" i="33" s="1"/>
  <c r="G52" i="8"/>
  <c r="AW84" i="4"/>
  <c r="AX84" i="4" s="1"/>
  <c r="P85" i="33" s="1"/>
  <c r="F45" i="8"/>
  <c r="E75" i="6"/>
  <c r="W75" i="6" s="1"/>
  <c r="X75" i="6" s="1"/>
  <c r="F61" i="6"/>
  <c r="AW82" i="4"/>
  <c r="AX82" i="4" s="1"/>
  <c r="P83" i="33" s="1"/>
  <c r="G57" i="6"/>
  <c r="E56" i="8"/>
  <c r="B56" i="8" s="1"/>
  <c r="F78" i="8"/>
  <c r="G51" i="6"/>
  <c r="F83" i="6"/>
  <c r="F68" i="8"/>
  <c r="AV65" i="4"/>
  <c r="AW65" i="4" s="1"/>
  <c r="AX65" i="4" s="1"/>
  <c r="P66" i="33" s="1"/>
  <c r="AV75" i="4"/>
  <c r="AW75" i="4" s="1"/>
  <c r="AX75" i="4" s="1"/>
  <c r="P76" i="33" s="1"/>
  <c r="G75" i="6"/>
  <c r="E59" i="6"/>
  <c r="W59" i="6" s="1"/>
  <c r="X59" i="6" s="1"/>
  <c r="G81" i="6"/>
  <c r="G82" i="8"/>
  <c r="G71" i="8"/>
  <c r="G79" i="6"/>
  <c r="G80" i="43" s="1"/>
  <c r="E71" i="6"/>
  <c r="W71" i="6" s="1"/>
  <c r="X71" i="6" s="1"/>
  <c r="G60" i="6"/>
  <c r="G78" i="8"/>
  <c r="E72" i="8"/>
  <c r="B72" i="8" s="1"/>
  <c r="F81" i="6"/>
  <c r="AV52" i="4"/>
  <c r="AW52" i="4" s="1"/>
  <c r="AX52" i="4" s="1"/>
  <c r="P53" i="33" s="1"/>
  <c r="F82" i="21"/>
  <c r="E52" i="6"/>
  <c r="W52" i="6" s="1"/>
  <c r="X52" i="6" s="1"/>
  <c r="N76" i="8"/>
  <c r="E54" i="8"/>
  <c r="B54" i="8" s="1"/>
  <c r="E54" i="6"/>
  <c r="W54" i="6" s="1"/>
  <c r="X54" i="6" s="1"/>
  <c r="E83" i="6"/>
  <c r="W83" i="6" s="1"/>
  <c r="X83" i="6" s="1"/>
  <c r="E48" i="6"/>
  <c r="W48" i="6" s="1"/>
  <c r="X48" i="6" s="1"/>
  <c r="AV82" i="4"/>
  <c r="F68" i="6"/>
  <c r="F69" i="43" s="1"/>
  <c r="G79" i="8"/>
  <c r="F81" i="8"/>
  <c r="E79" i="8"/>
  <c r="E50" i="6"/>
  <c r="W50" i="6" s="1"/>
  <c r="X50" i="6" s="1"/>
  <c r="E71" i="8"/>
  <c r="E52" i="8"/>
  <c r="B52" i="8" s="1"/>
  <c r="E82" i="8"/>
  <c r="B82" i="8" s="1"/>
  <c r="G51" i="8"/>
  <c r="G60" i="8"/>
  <c r="F83" i="8"/>
  <c r="G52" i="6"/>
  <c r="G53" i="43" s="1"/>
  <c r="E72" i="6"/>
  <c r="W72" i="6" s="1"/>
  <c r="X72" i="6" s="1"/>
  <c r="E84" i="8"/>
  <c r="B84" i="8" s="1"/>
  <c r="E84" i="6"/>
  <c r="W84" i="6" s="1"/>
  <c r="X84" i="6" s="1"/>
  <c r="AW76" i="4"/>
  <c r="AX76" i="4" s="1"/>
  <c r="P77" i="33" s="1"/>
  <c r="AW59" i="4"/>
  <c r="AX59" i="4" s="1"/>
  <c r="P60" i="33" s="1"/>
  <c r="D64" i="33"/>
  <c r="D67" i="33"/>
  <c r="D77" i="33"/>
  <c r="D70" i="33"/>
  <c r="D60" i="33"/>
  <c r="D55" i="33"/>
  <c r="D59" i="33"/>
  <c r="D84" i="33"/>
  <c r="D50" i="33"/>
  <c r="D83" i="33"/>
  <c r="D46" i="33"/>
  <c r="D57" i="33"/>
  <c r="D74" i="33"/>
  <c r="D61" i="33"/>
  <c r="D81" i="33"/>
  <c r="D54" i="33"/>
  <c r="D72" i="33"/>
  <c r="D73" i="33"/>
  <c r="G55" i="8"/>
  <c r="G56" i="33"/>
  <c r="F72" i="8"/>
  <c r="F73" i="33"/>
  <c r="E64" i="6"/>
  <c r="W64" i="6" s="1"/>
  <c r="X64" i="6" s="1"/>
  <c r="E65" i="33"/>
  <c r="O65" i="33" s="1"/>
  <c r="E77" i="6"/>
  <c r="W77" i="6" s="1"/>
  <c r="X77" i="6" s="1"/>
  <c r="E78" i="33"/>
  <c r="O78" i="33" s="1"/>
  <c r="G80" i="6"/>
  <c r="G81" i="43" s="1"/>
  <c r="G81" i="33"/>
  <c r="E73" i="8"/>
  <c r="E74" i="33"/>
  <c r="O74" i="33" s="1"/>
  <c r="G58" i="6"/>
  <c r="G59" i="43" s="1"/>
  <c r="G59" i="33"/>
  <c r="G53" i="6"/>
  <c r="G54" i="43" s="1"/>
  <c r="G54" i="33"/>
  <c r="F76" i="6"/>
  <c r="F77" i="43" s="1"/>
  <c r="F77" i="33"/>
  <c r="F46" i="6"/>
  <c r="F47" i="43" s="1"/>
  <c r="F47" i="33"/>
  <c r="E51" i="8"/>
  <c r="E52" i="33"/>
  <c r="O52" i="33" s="1"/>
  <c r="F77" i="8"/>
  <c r="F78" i="33"/>
  <c r="AV69" i="4"/>
  <c r="E70" i="33"/>
  <c r="O70" i="33" s="1"/>
  <c r="F60" i="6"/>
  <c r="F61" i="43" s="1"/>
  <c r="F61" i="33"/>
  <c r="G65" i="6"/>
  <c r="G66" i="43" s="1"/>
  <c r="G66" i="33"/>
  <c r="AV63" i="4"/>
  <c r="E64" i="33"/>
  <c r="O64" i="33" s="1"/>
  <c r="F53" i="8"/>
  <c r="F54" i="33"/>
  <c r="E46" i="8"/>
  <c r="E47" i="33"/>
  <c r="O47" i="33" s="1"/>
  <c r="F52" i="6"/>
  <c r="F53" i="43" s="1"/>
  <c r="F53" i="33"/>
  <c r="F74" i="8"/>
  <c r="F75" i="33"/>
  <c r="G61" i="6"/>
  <c r="G62" i="43" s="1"/>
  <c r="G62" i="33"/>
  <c r="AV80" i="4"/>
  <c r="E81" i="33"/>
  <c r="O81" i="33" s="1"/>
  <c r="E47" i="6"/>
  <c r="W47" i="6" s="1"/>
  <c r="X47" i="6" s="1"/>
  <c r="E48" i="33"/>
  <c r="O48" i="33" s="1"/>
  <c r="E67" i="8"/>
  <c r="E68" i="33"/>
  <c r="O68" i="33" s="1"/>
  <c r="G74" i="8"/>
  <c r="G75" i="33"/>
  <c r="E83" i="8"/>
  <c r="E84" i="33"/>
  <c r="O84" i="33" s="1"/>
  <c r="G67" i="6"/>
  <c r="G68" i="43" s="1"/>
  <c r="G68" i="33"/>
  <c r="E60" i="6"/>
  <c r="W60" i="6" s="1"/>
  <c r="X60" i="6" s="1"/>
  <c r="E61" i="33"/>
  <c r="O61" i="33" s="1"/>
  <c r="F79" i="6"/>
  <c r="F80" i="43" s="1"/>
  <c r="F80" i="33"/>
  <c r="F73" i="8"/>
  <c r="F74" i="33"/>
  <c r="F54" i="8"/>
  <c r="F55" i="33"/>
  <c r="G69" i="8"/>
  <c r="G70" i="33"/>
  <c r="F80" i="8"/>
  <c r="F81" i="33"/>
  <c r="G64" i="8"/>
  <c r="G65" i="33"/>
  <c r="G45" i="6"/>
  <c r="G46" i="43" s="1"/>
  <c r="G46" i="33"/>
  <c r="F50" i="6"/>
  <c r="F51" i="43" s="1"/>
  <c r="F51" i="33"/>
  <c r="AV81" i="4"/>
  <c r="E82" i="33"/>
  <c r="O82" i="33" s="1"/>
  <c r="F65" i="8"/>
  <c r="F66" i="33"/>
  <c r="F69" i="6"/>
  <c r="F70" i="43" s="1"/>
  <c r="F70" i="33"/>
  <c r="F63" i="8"/>
  <c r="F64" i="33"/>
  <c r="G63" i="8"/>
  <c r="G64" i="33"/>
  <c r="F64" i="8"/>
  <c r="F65" i="33"/>
  <c r="G77" i="8"/>
  <c r="G78" i="33"/>
  <c r="F70" i="6"/>
  <c r="F71" i="43" s="1"/>
  <c r="F71" i="33"/>
  <c r="E55" i="33"/>
  <c r="O55" i="33" s="1"/>
  <c r="F72" i="33"/>
  <c r="G74" i="33"/>
  <c r="E63" i="33"/>
  <c r="O63" i="33" s="1"/>
  <c r="F46" i="33"/>
  <c r="F49" i="33"/>
  <c r="E66" i="33"/>
  <c r="O66" i="33" s="1"/>
  <c r="G63" i="33"/>
  <c r="E58" i="33"/>
  <c r="O58" i="33" s="1"/>
  <c r="F60" i="33"/>
  <c r="E76" i="33"/>
  <c r="O76" i="33" s="1"/>
  <c r="G67" i="33"/>
  <c r="G76" i="33"/>
  <c r="E77" i="33"/>
  <c r="O77" i="33" s="1"/>
  <c r="E60" i="33"/>
  <c r="O60" i="33" s="1"/>
  <c r="F56" i="33"/>
  <c r="D68" i="33"/>
  <c r="D75" i="33"/>
  <c r="D48" i="33"/>
  <c r="D49" i="33"/>
  <c r="D71" i="33"/>
  <c r="D62" i="33"/>
  <c r="D79" i="33"/>
  <c r="D58" i="33"/>
  <c r="D69" i="33"/>
  <c r="D65" i="33"/>
  <c r="D63" i="33"/>
  <c r="D76" i="33"/>
  <c r="D47" i="33"/>
  <c r="D51" i="33"/>
  <c r="D52" i="33"/>
  <c r="D82" i="33"/>
  <c r="D78" i="33"/>
  <c r="D53" i="33"/>
  <c r="D80" i="33"/>
  <c r="D56" i="33"/>
  <c r="D66" i="33"/>
  <c r="D85" i="33"/>
  <c r="AV45" i="4"/>
  <c r="AW45" i="4" s="1"/>
  <c r="AX45" i="4" s="1"/>
  <c r="P46" i="33" s="1"/>
  <c r="E46" i="33"/>
  <c r="O46" i="33" s="1"/>
  <c r="E58" i="8"/>
  <c r="E59" i="33"/>
  <c r="O59" i="33" s="1"/>
  <c r="F75" i="8"/>
  <c r="F76" i="33"/>
  <c r="E70" i="8"/>
  <c r="E71" i="33"/>
  <c r="O71" i="33" s="1"/>
  <c r="F57" i="6"/>
  <c r="F58" i="43" s="1"/>
  <c r="F58" i="33"/>
  <c r="G76" i="6"/>
  <c r="G77" i="43" s="1"/>
  <c r="G77" i="33"/>
  <c r="G59" i="8"/>
  <c r="G60" i="33"/>
  <c r="G72" i="8"/>
  <c r="G73" i="33"/>
  <c r="E61" i="6"/>
  <c r="W61" i="6" s="1"/>
  <c r="X61" i="6" s="1"/>
  <c r="E62" i="33"/>
  <c r="O62" i="33" s="1"/>
  <c r="G81" i="8"/>
  <c r="G82" i="33"/>
  <c r="AV68" i="4"/>
  <c r="AW68" i="4" s="1"/>
  <c r="AX68" i="4" s="1"/>
  <c r="P69" i="33" s="1"/>
  <c r="E69" i="33"/>
  <c r="O69" i="33" s="1"/>
  <c r="G46" i="6"/>
  <c r="G47" i="43" s="1"/>
  <c r="G47" i="33"/>
  <c r="F47" i="6"/>
  <c r="F48" i="43" s="1"/>
  <c r="F48" i="33"/>
  <c r="E66" i="6"/>
  <c r="W66" i="6" s="1"/>
  <c r="X66" i="6" s="1"/>
  <c r="E67" i="33"/>
  <c r="O67" i="33" s="1"/>
  <c r="E53" i="6"/>
  <c r="W53" i="6" s="1"/>
  <c r="X53" i="6" s="1"/>
  <c r="E54" i="33"/>
  <c r="O54" i="33" s="1"/>
  <c r="G70" i="8"/>
  <c r="G71" i="33"/>
  <c r="F61" i="8"/>
  <c r="F62" i="33"/>
  <c r="G83" i="8"/>
  <c r="G84" i="33"/>
  <c r="G48" i="6"/>
  <c r="G49" i="43" s="1"/>
  <c r="G49" i="33"/>
  <c r="G54" i="8"/>
  <c r="G55" i="33"/>
  <c r="E49" i="6"/>
  <c r="W49" i="6" s="1"/>
  <c r="X49" i="6" s="1"/>
  <c r="E50" i="33"/>
  <c r="O50" i="33" s="1"/>
  <c r="F62" i="6"/>
  <c r="F63" i="43" s="1"/>
  <c r="F63" i="33"/>
  <c r="E82" i="6"/>
  <c r="W82" i="6" s="1"/>
  <c r="X82" i="6" s="1"/>
  <c r="E83" i="33"/>
  <c r="O83" i="33" s="1"/>
  <c r="E78" i="6"/>
  <c r="W78" i="6" s="1"/>
  <c r="X78" i="6" s="1"/>
  <c r="E79" i="33"/>
  <c r="O79" i="33" s="1"/>
  <c r="F66" i="6"/>
  <c r="F67" i="43" s="1"/>
  <c r="F67" i="33"/>
  <c r="F84" i="8"/>
  <c r="F85" i="33"/>
  <c r="G57" i="8"/>
  <c r="G58" i="33"/>
  <c r="E55" i="8"/>
  <c r="E56" i="33"/>
  <c r="O56" i="33" s="1"/>
  <c r="G49" i="6"/>
  <c r="G50" i="43" s="1"/>
  <c r="G50" i="33"/>
  <c r="G68" i="6"/>
  <c r="G69" i="43" s="1"/>
  <c r="G69" i="33"/>
  <c r="F49" i="6"/>
  <c r="F50" i="43" s="1"/>
  <c r="F50" i="33"/>
  <c r="G82" i="6"/>
  <c r="G83" i="43" s="1"/>
  <c r="G83" i="33"/>
  <c r="E74" i="6"/>
  <c r="W74" i="6" s="1"/>
  <c r="X74" i="6" s="1"/>
  <c r="E75" i="33"/>
  <c r="O75" i="33" s="1"/>
  <c r="F58" i="8"/>
  <c r="F59" i="33"/>
  <c r="F51" i="6"/>
  <c r="F52" i="43" s="1"/>
  <c r="F52" i="33"/>
  <c r="AV79" i="4"/>
  <c r="AW79" i="4" s="1"/>
  <c r="AX79" i="4" s="1"/>
  <c r="P80" i="33" s="1"/>
  <c r="E80" i="33"/>
  <c r="O80" i="33" s="1"/>
  <c r="G84" i="8"/>
  <c r="G85" i="33"/>
  <c r="G47" i="8"/>
  <c r="G48" i="33"/>
  <c r="E56" i="6"/>
  <c r="W56" i="6" s="1"/>
  <c r="X56" i="6" s="1"/>
  <c r="E57" i="33"/>
  <c r="O57" i="33" s="1"/>
  <c r="G50" i="8"/>
  <c r="G51" i="33"/>
  <c r="F82" i="6"/>
  <c r="F83" i="43" s="1"/>
  <c r="F83" i="33"/>
  <c r="G56" i="8"/>
  <c r="G57" i="33"/>
  <c r="F78" i="6"/>
  <c r="F79" i="43" s="1"/>
  <c r="F79" i="33"/>
  <c r="F67" i="8"/>
  <c r="F68" i="33"/>
  <c r="AV48" i="4"/>
  <c r="AW48" i="4" s="1"/>
  <c r="AX48" i="4" s="1"/>
  <c r="P49" i="33" s="1"/>
  <c r="E49" i="33"/>
  <c r="O49" i="33" s="1"/>
  <c r="G71" i="6"/>
  <c r="G72" i="43" s="1"/>
  <c r="G72" i="33"/>
  <c r="G52" i="33"/>
  <c r="G80" i="33"/>
  <c r="E50" i="8"/>
  <c r="E51" i="33"/>
  <c r="O51" i="33" s="1"/>
  <c r="AV71" i="4"/>
  <c r="E72" i="33"/>
  <c r="O72" i="33" s="1"/>
  <c r="F56" i="6"/>
  <c r="F57" i="43" s="1"/>
  <c r="F57" i="33"/>
  <c r="G61" i="33"/>
  <c r="F84" i="33"/>
  <c r="G78" i="6"/>
  <c r="G79" i="43" s="1"/>
  <c r="G79" i="33"/>
  <c r="G53" i="33"/>
  <c r="AV72" i="4"/>
  <c r="AW72" i="4" s="1"/>
  <c r="AX72" i="4" s="1"/>
  <c r="P73" i="33" s="1"/>
  <c r="E73" i="33"/>
  <c r="O73" i="33" s="1"/>
  <c r="F69" i="33"/>
  <c r="F82" i="33"/>
  <c r="AV84" i="4"/>
  <c r="E85" i="33"/>
  <c r="O85" i="33" s="1"/>
  <c r="E53" i="33"/>
  <c r="O53" i="33" s="1"/>
  <c r="E49" i="8"/>
  <c r="G70" i="6"/>
  <c r="G71" i="43" s="1"/>
  <c r="F57" i="8"/>
  <c r="E70" i="6"/>
  <c r="W70" i="6" s="1"/>
  <c r="X70" i="6" s="1"/>
  <c r="E45" i="6"/>
  <c r="W45" i="6" s="1"/>
  <c r="X45" i="6" s="1"/>
  <c r="AV66" i="4"/>
  <c r="G83" i="6"/>
  <c r="G84" i="43" s="1"/>
  <c r="F75" i="6"/>
  <c r="F76" i="43" s="1"/>
  <c r="E78" i="8"/>
  <c r="E58" i="6"/>
  <c r="W58" i="6" s="1"/>
  <c r="X58" i="6" s="1"/>
  <c r="G72" i="6"/>
  <c r="G73" i="43" s="1"/>
  <c r="E66" i="8"/>
  <c r="E55" i="6"/>
  <c r="W55" i="6" s="1"/>
  <c r="X55" i="6" s="1"/>
  <c r="F58" i="6"/>
  <c r="F59" i="43" s="1"/>
  <c r="F51" i="8"/>
  <c r="E79" i="6"/>
  <c r="W79" i="6" s="1"/>
  <c r="X79" i="6" s="1"/>
  <c r="AV56" i="4"/>
  <c r="AW56" i="4" s="1"/>
  <c r="AX56" i="4" s="1"/>
  <c r="P57" i="33" s="1"/>
  <c r="E53" i="8"/>
  <c r="F62" i="8"/>
  <c r="AV78" i="4"/>
  <c r="AW78" i="4" s="1"/>
  <c r="AX78" i="4" s="1"/>
  <c r="P79" i="33" s="1"/>
  <c r="AV58" i="4"/>
  <c r="AV70" i="4"/>
  <c r="G76" i="8"/>
  <c r="G48" i="8"/>
  <c r="AV55" i="4"/>
  <c r="G68" i="8"/>
  <c r="F49" i="8"/>
  <c r="E74" i="8"/>
  <c r="G47" i="6"/>
  <c r="G48" i="43" s="1"/>
  <c r="G50" i="6"/>
  <c r="G51" i="43" s="1"/>
  <c r="G56" i="6"/>
  <c r="G57" i="43" s="1"/>
  <c r="F67" i="6"/>
  <c r="F68" i="43" s="1"/>
  <c r="AV53" i="4"/>
  <c r="AW53" i="4" s="1"/>
  <c r="AX53" i="4" s="1"/>
  <c r="P54" i="33" s="1"/>
  <c r="AV49" i="4"/>
  <c r="AW49" i="4" s="1"/>
  <c r="AX49" i="4" s="1"/>
  <c r="P50" i="33" s="1"/>
  <c r="G59" i="6"/>
  <c r="G60" i="43" s="1"/>
  <c r="E45" i="8"/>
  <c r="AV61" i="4"/>
  <c r="AW61" i="4" s="1"/>
  <c r="AX61" i="4" s="1"/>
  <c r="P62" i="33" s="1"/>
  <c r="E68" i="6"/>
  <c r="W68" i="6" s="1"/>
  <c r="X68" i="6" s="1"/>
  <c r="G54" i="6"/>
  <c r="G55" i="43" s="1"/>
  <c r="E47" i="8"/>
  <c r="E68" i="8"/>
  <c r="F47" i="8"/>
  <c r="G46" i="8"/>
  <c r="G55" i="6"/>
  <c r="G56" i="43" s="1"/>
  <c r="E60" i="8"/>
  <c r="G69" i="6"/>
  <c r="G70" i="43" s="1"/>
  <c r="F80" i="6"/>
  <c r="F81" i="43" s="1"/>
  <c r="G64" i="6"/>
  <c r="G65" i="43" s="1"/>
  <c r="E63" i="8"/>
  <c r="B63" i="8" s="1"/>
  <c r="AV46" i="4"/>
  <c r="AW46" i="4" s="1"/>
  <c r="AX46" i="4" s="1"/>
  <c r="P47" i="33" s="1"/>
  <c r="G61" i="8"/>
  <c r="G67" i="8"/>
  <c r="AV60" i="4"/>
  <c r="AW60" i="4" s="1"/>
  <c r="AX60" i="4" s="1"/>
  <c r="P61" i="33" s="1"/>
  <c r="G45" i="8"/>
  <c r="F50" i="8"/>
  <c r="E81" i="8"/>
  <c r="F65" i="6"/>
  <c r="F66" i="43" s="1"/>
  <c r="E46" i="6"/>
  <c r="W46" i="6" s="1"/>
  <c r="X46" i="6" s="1"/>
  <c r="F79" i="8"/>
  <c r="F73" i="6"/>
  <c r="F74" i="43" s="1"/>
  <c r="F54" i="6"/>
  <c r="F55" i="43" s="1"/>
  <c r="E81" i="6"/>
  <c r="W81" i="6" s="1"/>
  <c r="X81" i="6" s="1"/>
  <c r="F63" i="6"/>
  <c r="F64" i="43" s="1"/>
  <c r="G63" i="6"/>
  <c r="G64" i="43" s="1"/>
  <c r="F64" i="6"/>
  <c r="F65" i="43" s="1"/>
  <c r="G77" i="6"/>
  <c r="G78" i="43" s="1"/>
  <c r="F70" i="8"/>
  <c r="AV83" i="4"/>
  <c r="E63" i="6"/>
  <c r="W63" i="6" s="1"/>
  <c r="X63" i="6" s="1"/>
  <c r="G65" i="8"/>
  <c r="F53" i="6"/>
  <c r="F54" i="43" s="1"/>
  <c r="G80" i="8"/>
  <c r="AV51" i="4"/>
  <c r="AW51" i="4" s="1"/>
  <c r="AX51" i="4" s="1"/>
  <c r="P52" i="33" s="1"/>
  <c r="F77" i="6"/>
  <c r="F78" i="43" s="1"/>
  <c r="AV47" i="4"/>
  <c r="AW47" i="4" s="1"/>
  <c r="AX47" i="4" s="1"/>
  <c r="P48" i="33" s="1"/>
  <c r="G58" i="8"/>
  <c r="F72" i="6"/>
  <c r="F73" i="43" s="1"/>
  <c r="E64" i="8"/>
  <c r="E77" i="8"/>
  <c r="F52" i="8"/>
  <c r="E80" i="8"/>
  <c r="G74" i="6"/>
  <c r="G75" i="43" s="1"/>
  <c r="F74" i="6"/>
  <c r="F75" i="43" s="1"/>
  <c r="AV64" i="4"/>
  <c r="AV77" i="4"/>
  <c r="AW77" i="4" s="1"/>
  <c r="AX77" i="4" s="1"/>
  <c r="P78" i="33" s="1"/>
  <c r="E73" i="6"/>
  <c r="W73" i="6" s="1"/>
  <c r="X73" i="6" s="1"/>
  <c r="F46" i="8"/>
  <c r="E69" i="8"/>
  <c r="E80" i="6"/>
  <c r="W80" i="6" s="1"/>
  <c r="X80" i="6" s="1"/>
  <c r="E67" i="6"/>
  <c r="W67" i="6" s="1"/>
  <c r="X67" i="6" s="1"/>
  <c r="F60" i="8"/>
  <c r="AV73" i="4"/>
  <c r="AW73" i="4" s="1"/>
  <c r="AX73" i="4" s="1"/>
  <c r="P74" i="33" s="1"/>
  <c r="G53" i="8"/>
  <c r="F76" i="8"/>
  <c r="E51" i="6"/>
  <c r="W51" i="6" s="1"/>
  <c r="X51" i="6" s="1"/>
  <c r="E69" i="6"/>
  <c r="W69" i="6" s="1"/>
  <c r="X69" i="6" s="1"/>
  <c r="AV67" i="4"/>
  <c r="G25" i="30"/>
  <c r="H21" i="30"/>
  <c r="G22" i="30"/>
  <c r="F26" i="30"/>
  <c r="F25" i="30"/>
  <c r="F21" i="30"/>
  <c r="G26" i="30"/>
  <c r="H26" i="30"/>
  <c r="G23" i="30"/>
  <c r="F23" i="30"/>
  <c r="H19" i="30"/>
  <c r="F22" i="30"/>
  <c r="F19" i="30"/>
  <c r="G24" i="30"/>
  <c r="H20" i="30"/>
  <c r="F24" i="30"/>
  <c r="G19" i="30"/>
  <c r="G20" i="30"/>
  <c r="G18" i="30"/>
  <c r="H23" i="30"/>
  <c r="H22" i="30"/>
  <c r="H24" i="30"/>
  <c r="H25" i="30"/>
  <c r="H18" i="30"/>
  <c r="H9" i="29"/>
  <c r="G9" i="29"/>
  <c r="F9" i="29"/>
  <c r="F18" i="30"/>
  <c r="G17" i="30"/>
  <c r="H17" i="30"/>
  <c r="F17" i="30"/>
  <c r="D64" i="6"/>
  <c r="D65" i="43" s="1"/>
  <c r="D64" i="8"/>
  <c r="D59" i="8"/>
  <c r="D59" i="6"/>
  <c r="D60" i="43" s="1"/>
  <c r="D47" i="6"/>
  <c r="D48" i="43" s="1"/>
  <c r="D47" i="8"/>
  <c r="D48" i="8"/>
  <c r="D48" i="6"/>
  <c r="D49" i="43" s="1"/>
  <c r="D60" i="6"/>
  <c r="D61" i="43" s="1"/>
  <c r="D60" i="8"/>
  <c r="D81" i="6"/>
  <c r="D82" i="43" s="1"/>
  <c r="D81" i="8"/>
  <c r="D58" i="8"/>
  <c r="D58" i="6"/>
  <c r="D59" i="43" s="1"/>
  <c r="D52" i="6"/>
  <c r="D53" i="43" s="1"/>
  <c r="D52" i="8"/>
  <c r="D55" i="6"/>
  <c r="D56" i="43" s="1"/>
  <c r="D55" i="8"/>
  <c r="D63" i="8"/>
  <c r="D63" i="6"/>
  <c r="D64" i="43" s="1"/>
  <c r="D66" i="8"/>
  <c r="D66" i="6"/>
  <c r="D67" i="43" s="1"/>
  <c r="D73" i="6"/>
  <c r="D74" i="43" s="1"/>
  <c r="D73" i="8"/>
  <c r="D76" i="8"/>
  <c r="D76" i="6"/>
  <c r="D77" i="43" s="1"/>
  <c r="D57" i="6"/>
  <c r="D58" i="43" s="1"/>
  <c r="D57" i="8"/>
  <c r="D71" i="8"/>
  <c r="D71" i="6"/>
  <c r="D72" i="43" s="1"/>
  <c r="D68" i="6"/>
  <c r="D69" i="43" s="1"/>
  <c r="D68" i="8"/>
  <c r="D45" i="6"/>
  <c r="D46" i="43" s="1"/>
  <c r="D45" i="8"/>
  <c r="D62" i="6"/>
  <c r="D63" i="43" s="1"/>
  <c r="D62" i="8"/>
  <c r="D75" i="8"/>
  <c r="D75" i="6"/>
  <c r="D76" i="43" s="1"/>
  <c r="D74" i="6"/>
  <c r="D75" i="43" s="1"/>
  <c r="D74" i="8"/>
  <c r="D54" i="8"/>
  <c r="D54" i="6"/>
  <c r="D55" i="43" s="1"/>
  <c r="D70" i="8"/>
  <c r="D70" i="6"/>
  <c r="D71" i="43" s="1"/>
  <c r="D79" i="8"/>
  <c r="D79" i="6"/>
  <c r="D80" i="43" s="1"/>
  <c r="D53" i="6"/>
  <c r="D54" i="43" s="1"/>
  <c r="D53" i="8"/>
  <c r="D49" i="6"/>
  <c r="D50" i="43" s="1"/>
  <c r="D49" i="8"/>
  <c r="D72" i="6"/>
  <c r="D73" i="43" s="1"/>
  <c r="D72" i="8"/>
  <c r="D50" i="6"/>
  <c r="D51" i="43" s="1"/>
  <c r="D50" i="8"/>
  <c r="D67" i="8"/>
  <c r="D67" i="6"/>
  <c r="D68" i="43" s="1"/>
  <c r="D69" i="8"/>
  <c r="D69" i="6"/>
  <c r="D70" i="43" s="1"/>
  <c r="D56" i="6"/>
  <c r="D57" i="43" s="1"/>
  <c r="D56" i="8"/>
  <c r="D46" i="8"/>
  <c r="D46" i="6"/>
  <c r="D47" i="43" s="1"/>
  <c r="D61" i="6"/>
  <c r="D62" i="43" s="1"/>
  <c r="D61" i="8"/>
  <c r="D51" i="8"/>
  <c r="D51" i="6"/>
  <c r="D52" i="43" s="1"/>
  <c r="D77" i="6"/>
  <c r="D78" i="43" s="1"/>
  <c r="D77" i="8"/>
  <c r="D78" i="8"/>
  <c r="D78" i="6"/>
  <c r="D79" i="43" s="1"/>
  <c r="D80" i="8"/>
  <c r="D80" i="6"/>
  <c r="D81" i="43" s="1"/>
  <c r="D83" i="8"/>
  <c r="D83" i="6"/>
  <c r="D84" i="43" s="1"/>
  <c r="D65" i="6"/>
  <c r="D66" i="43" s="1"/>
  <c r="D65" i="8"/>
  <c r="D84" i="8"/>
  <c r="D84" i="6"/>
  <c r="D85" i="43" s="1"/>
  <c r="D82" i="8"/>
  <c r="D82" i="6"/>
  <c r="D83" i="43" s="1"/>
  <c r="F56" i="43" l="1"/>
  <c r="F53" i="21"/>
  <c r="W76" i="6"/>
  <c r="E74" i="21"/>
  <c r="Z76" i="6"/>
  <c r="G67" i="43"/>
  <c r="G64" i="21"/>
  <c r="F72" i="43"/>
  <c r="F69" i="21"/>
  <c r="F60" i="43"/>
  <c r="F57" i="21"/>
  <c r="G63" i="43"/>
  <c r="G60" i="21"/>
  <c r="F49" i="43"/>
  <c r="F46" i="21"/>
  <c r="W62" i="6"/>
  <c r="E60" i="21"/>
  <c r="Z62" i="6"/>
  <c r="E73" i="46"/>
  <c r="E73" i="44"/>
  <c r="F58" i="44"/>
  <c r="F58" i="46"/>
  <c r="F71" i="46"/>
  <c r="F71" i="44"/>
  <c r="E55" i="46"/>
  <c r="E55" i="44"/>
  <c r="F70" i="46"/>
  <c r="F70" i="44"/>
  <c r="F67" i="44"/>
  <c r="F67" i="46"/>
  <c r="E61" i="44"/>
  <c r="E61" i="46"/>
  <c r="H67" i="33"/>
  <c r="E67" i="43"/>
  <c r="F75" i="46"/>
  <c r="F75" i="44"/>
  <c r="E78" i="46"/>
  <c r="E78" i="44"/>
  <c r="F60" i="46"/>
  <c r="F60" i="44"/>
  <c r="E75" i="46"/>
  <c r="E75" i="44"/>
  <c r="F79" i="46"/>
  <c r="F79" i="44"/>
  <c r="E73" i="43"/>
  <c r="H51" i="33"/>
  <c r="E51" i="43"/>
  <c r="H55" i="33"/>
  <c r="E55" i="43"/>
  <c r="F79" i="21"/>
  <c r="F82" i="43"/>
  <c r="E69" i="21"/>
  <c r="E72" i="43"/>
  <c r="G79" i="21"/>
  <c r="G82" i="43"/>
  <c r="H60" i="33"/>
  <c r="E60" i="43"/>
  <c r="E72" i="44"/>
  <c r="E72" i="46"/>
  <c r="E68" i="43"/>
  <c r="F73" i="46"/>
  <c r="F73" i="44"/>
  <c r="E76" i="46"/>
  <c r="E76" i="44"/>
  <c r="F76" i="46"/>
  <c r="F76" i="44"/>
  <c r="E47" i="43"/>
  <c r="H59" i="33"/>
  <c r="E59" i="43"/>
  <c r="F69" i="44"/>
  <c r="F69" i="46"/>
  <c r="F51" i="46"/>
  <c r="F51" i="44"/>
  <c r="G73" i="21"/>
  <c r="G76" i="43"/>
  <c r="F81" i="21"/>
  <c r="F84" i="43"/>
  <c r="H76" i="33"/>
  <c r="E76" i="43"/>
  <c r="G71" i="21"/>
  <c r="G74" i="43"/>
  <c r="H58" i="33"/>
  <c r="E58" i="43"/>
  <c r="H81" i="33"/>
  <c r="E81" i="43"/>
  <c r="E63" i="46"/>
  <c r="E63" i="44"/>
  <c r="E64" i="44"/>
  <c r="E64" i="46"/>
  <c r="E81" i="46"/>
  <c r="E81" i="44"/>
  <c r="H75" i="33"/>
  <c r="E75" i="43"/>
  <c r="F48" i="44"/>
  <c r="F48" i="46"/>
  <c r="E65" i="46"/>
  <c r="E65" i="44"/>
  <c r="H50" i="33"/>
  <c r="E50" i="43"/>
  <c r="E46" i="46"/>
  <c r="E46" i="44"/>
  <c r="H62" i="33"/>
  <c r="E62" i="43"/>
  <c r="E56" i="44"/>
  <c r="E56" i="46"/>
  <c r="E69" i="44"/>
  <c r="E69" i="46"/>
  <c r="E49" i="46"/>
  <c r="E49" i="44"/>
  <c r="H61" i="33"/>
  <c r="E61" i="43"/>
  <c r="F52" i="46"/>
  <c r="F52" i="44"/>
  <c r="H78" i="33"/>
  <c r="E78" i="43"/>
  <c r="H53" i="33"/>
  <c r="E53" i="43"/>
  <c r="F78" i="46"/>
  <c r="F78" i="44"/>
  <c r="D75" i="46"/>
  <c r="D75" i="44"/>
  <c r="D61" i="44"/>
  <c r="D61" i="46"/>
  <c r="H70" i="33"/>
  <c r="E70" i="43"/>
  <c r="F62" i="46"/>
  <c r="F62" i="44"/>
  <c r="F63" i="46"/>
  <c r="F63" i="44"/>
  <c r="E66" i="44"/>
  <c r="E66" i="46"/>
  <c r="H80" i="33"/>
  <c r="E80" i="43"/>
  <c r="E74" i="44"/>
  <c r="E74" i="46"/>
  <c r="G49" i="21"/>
  <c r="G52" i="43"/>
  <c r="G55" i="21"/>
  <c r="G58" i="43"/>
  <c r="H66" i="33"/>
  <c r="I63" i="21" s="1"/>
  <c r="E66" i="43"/>
  <c r="F77" i="44"/>
  <c r="F77" i="46"/>
  <c r="F81" i="46"/>
  <c r="F81" i="44"/>
  <c r="H79" i="33"/>
  <c r="E79" i="43"/>
  <c r="F45" i="44"/>
  <c r="F45" i="46"/>
  <c r="E68" i="46"/>
  <c r="E68" i="44"/>
  <c r="F44" i="46"/>
  <c r="F44" i="44"/>
  <c r="F66" i="44"/>
  <c r="F66" i="46"/>
  <c r="H48" i="33"/>
  <c r="E48" i="43"/>
  <c r="E51" i="46"/>
  <c r="E51" i="44"/>
  <c r="F64" i="44"/>
  <c r="F64" i="46"/>
  <c r="F57" i="46"/>
  <c r="F57" i="44"/>
  <c r="H65" i="33"/>
  <c r="E65" i="43"/>
  <c r="E67" i="46"/>
  <c r="E67" i="44"/>
  <c r="F43" i="21"/>
  <c r="F46" i="43"/>
  <c r="E52" i="46"/>
  <c r="E52" i="44"/>
  <c r="E62" i="46"/>
  <c r="E62" i="44"/>
  <c r="E79" i="46"/>
  <c r="E79" i="44"/>
  <c r="F53" i="44"/>
  <c r="F53" i="46"/>
  <c r="F55" i="46"/>
  <c r="F55" i="44"/>
  <c r="F82" i="44"/>
  <c r="F82" i="46"/>
  <c r="H74" i="33"/>
  <c r="E74" i="43"/>
  <c r="H82" i="33"/>
  <c r="E82" i="43"/>
  <c r="F68" i="46"/>
  <c r="F68" i="44"/>
  <c r="H69" i="33"/>
  <c r="E69" i="43"/>
  <c r="F49" i="46"/>
  <c r="F49" i="44"/>
  <c r="E57" i="46"/>
  <c r="E57" i="44"/>
  <c r="H52" i="33"/>
  <c r="E52" i="43"/>
  <c r="E71" i="44"/>
  <c r="E71" i="46"/>
  <c r="H64" i="33"/>
  <c r="E64" i="43"/>
  <c r="E53" i="44"/>
  <c r="E53" i="46"/>
  <c r="F46" i="46"/>
  <c r="F46" i="44"/>
  <c r="H56" i="33"/>
  <c r="E56" i="43"/>
  <c r="H46" i="33"/>
  <c r="E46" i="43"/>
  <c r="E77" i="44"/>
  <c r="E77" i="46"/>
  <c r="H57" i="33"/>
  <c r="E57" i="43"/>
  <c r="E50" i="44"/>
  <c r="E50" i="46"/>
  <c r="E48" i="44"/>
  <c r="E48" i="46"/>
  <c r="H83" i="33"/>
  <c r="E83" i="43"/>
  <c r="F47" i="46"/>
  <c r="F47" i="44"/>
  <c r="H54" i="33"/>
  <c r="E54" i="43"/>
  <c r="E59" i="46"/>
  <c r="E59" i="44"/>
  <c r="E45" i="44"/>
  <c r="E45" i="46"/>
  <c r="H85" i="33"/>
  <c r="E85" i="43"/>
  <c r="H49" i="33"/>
  <c r="E49" i="43"/>
  <c r="G58" i="21"/>
  <c r="G61" i="43"/>
  <c r="F54" i="46"/>
  <c r="F54" i="44"/>
  <c r="H71" i="33"/>
  <c r="E71" i="43"/>
  <c r="H84" i="33"/>
  <c r="E84" i="43"/>
  <c r="F59" i="21"/>
  <c r="F62" i="43"/>
  <c r="G82" i="21"/>
  <c r="G85" i="43"/>
  <c r="E73" i="21"/>
  <c r="Z65" i="6"/>
  <c r="E63" i="21"/>
  <c r="N75" i="8"/>
  <c r="Z71" i="6"/>
  <c r="H72" i="33"/>
  <c r="Z52" i="41"/>
  <c r="X52" i="41"/>
  <c r="X84" i="41"/>
  <c r="Z84" i="41"/>
  <c r="Z59" i="41"/>
  <c r="X59" i="41"/>
  <c r="Z76" i="41"/>
  <c r="X76" i="41"/>
  <c r="X72" i="41"/>
  <c r="Z72" i="41"/>
  <c r="Z75" i="41"/>
  <c r="X75" i="41"/>
  <c r="Z57" i="41"/>
  <c r="X57" i="41"/>
  <c r="Z65" i="41"/>
  <c r="X65" i="41"/>
  <c r="Z71" i="41"/>
  <c r="X71" i="41"/>
  <c r="Z50" i="41"/>
  <c r="X50" i="41"/>
  <c r="Z62" i="41"/>
  <c r="X62" i="41"/>
  <c r="X48" i="41"/>
  <c r="Z48" i="41"/>
  <c r="Z54" i="41"/>
  <c r="X54" i="41"/>
  <c r="X56" i="41"/>
  <c r="Z56" i="41"/>
  <c r="Z81" i="41"/>
  <c r="X81" i="41"/>
  <c r="Z79" i="41"/>
  <c r="X79" i="41"/>
  <c r="Z74" i="41"/>
  <c r="X74" i="41"/>
  <c r="Z55" i="41"/>
  <c r="X55" i="41"/>
  <c r="Z60" i="41"/>
  <c r="X60" i="41"/>
  <c r="Z83" i="41"/>
  <c r="X83" i="41"/>
  <c r="Z78" i="41"/>
  <c r="X78" i="41"/>
  <c r="Z67" i="41"/>
  <c r="X67" i="41"/>
  <c r="Z82" i="41"/>
  <c r="X82" i="41"/>
  <c r="Z47" i="41"/>
  <c r="X47" i="41"/>
  <c r="X80" i="41"/>
  <c r="Z80" i="41"/>
  <c r="Z49" i="41"/>
  <c r="X49" i="41"/>
  <c r="Z46" i="41"/>
  <c r="X46" i="41"/>
  <c r="Z63" i="41"/>
  <c r="X63" i="41"/>
  <c r="Z53" i="41"/>
  <c r="X53" i="41"/>
  <c r="Z66" i="41"/>
  <c r="X66" i="41"/>
  <c r="Z69" i="41"/>
  <c r="X69" i="41"/>
  <c r="Z68" i="41"/>
  <c r="X68" i="41"/>
  <c r="Z51" i="41"/>
  <c r="X51" i="41"/>
  <c r="Z61" i="41"/>
  <c r="X61" i="41"/>
  <c r="Z73" i="41"/>
  <c r="X73" i="41"/>
  <c r="Z70" i="41"/>
  <c r="X70" i="41"/>
  <c r="Z77" i="41"/>
  <c r="X77" i="41"/>
  <c r="X64" i="41"/>
  <c r="Z64" i="41"/>
  <c r="Z58" i="41"/>
  <c r="X58" i="41"/>
  <c r="Z45" i="41"/>
  <c r="X45" i="41"/>
  <c r="H73" i="33"/>
  <c r="Z75" i="6"/>
  <c r="H68" i="33"/>
  <c r="H47" i="33"/>
  <c r="G77" i="21"/>
  <c r="Z57" i="6"/>
  <c r="Z59" i="6"/>
  <c r="E55" i="21"/>
  <c r="E57" i="21"/>
  <c r="F72" i="21"/>
  <c r="F51" i="21"/>
  <c r="G70" i="21"/>
  <c r="F76" i="21"/>
  <c r="F49" i="21"/>
  <c r="F47" i="21"/>
  <c r="F67" i="21"/>
  <c r="G65" i="21"/>
  <c r="G50" i="21"/>
  <c r="F75" i="21"/>
  <c r="G75" i="21"/>
  <c r="G67" i="21"/>
  <c r="F70" i="21"/>
  <c r="D44" i="21"/>
  <c r="G61" i="21"/>
  <c r="F71" i="21"/>
  <c r="G62" i="21"/>
  <c r="G53" i="21"/>
  <c r="F65" i="21"/>
  <c r="F73" i="21"/>
  <c r="G76" i="21"/>
  <c r="G69" i="21"/>
  <c r="G66" i="21"/>
  <c r="F60" i="21"/>
  <c r="G74" i="21"/>
  <c r="F58" i="21"/>
  <c r="F44" i="21"/>
  <c r="F66" i="21"/>
  <c r="F50" i="21"/>
  <c r="G63" i="21"/>
  <c r="G56" i="21"/>
  <c r="F61" i="21"/>
  <c r="F78" i="21"/>
  <c r="G52" i="21"/>
  <c r="G57" i="21"/>
  <c r="G54" i="21"/>
  <c r="G81" i="21"/>
  <c r="G46" i="21"/>
  <c r="G43" i="21"/>
  <c r="G72" i="21"/>
  <c r="G48" i="21"/>
  <c r="F56" i="21"/>
  <c r="G68" i="21"/>
  <c r="G80" i="21"/>
  <c r="G44" i="21"/>
  <c r="F68" i="21"/>
  <c r="F48" i="21"/>
  <c r="G51" i="21"/>
  <c r="F62" i="21"/>
  <c r="F52" i="21"/>
  <c r="F63" i="21"/>
  <c r="G45" i="21"/>
  <c r="F54" i="21"/>
  <c r="F80" i="21"/>
  <c r="G47" i="21"/>
  <c r="F64" i="21"/>
  <c r="F45" i="21"/>
  <c r="F55" i="21"/>
  <c r="F77" i="21"/>
  <c r="G59" i="21"/>
  <c r="F74" i="21"/>
  <c r="G78" i="21"/>
  <c r="AW81" i="4"/>
  <c r="AX81" i="4" s="1"/>
  <c r="P82" i="33" s="1"/>
  <c r="AW80" i="4"/>
  <c r="AX80" i="4" s="1"/>
  <c r="P81" i="33" s="1"/>
  <c r="E78" i="21"/>
  <c r="Z80" i="6"/>
  <c r="E61" i="21"/>
  <c r="Z63" i="6"/>
  <c r="E53" i="21"/>
  <c r="Z55" i="6"/>
  <c r="E43" i="21"/>
  <c r="Z45" i="6"/>
  <c r="E72" i="21"/>
  <c r="Z74" i="6"/>
  <c r="E47" i="21"/>
  <c r="Z49" i="6"/>
  <c r="E59" i="21"/>
  <c r="Z61" i="6"/>
  <c r="E81" i="21"/>
  <c r="Z83" i="6"/>
  <c r="E65" i="21"/>
  <c r="Z67" i="6"/>
  <c r="E71" i="21"/>
  <c r="Z73" i="6"/>
  <c r="E79" i="21"/>
  <c r="Z81" i="6"/>
  <c r="E44" i="21"/>
  <c r="Z46" i="6"/>
  <c r="E66" i="21"/>
  <c r="Z68" i="6"/>
  <c r="E56" i="21"/>
  <c r="Z58" i="6"/>
  <c r="E76" i="21"/>
  <c r="Z78" i="6"/>
  <c r="E58" i="21"/>
  <c r="Z60" i="6"/>
  <c r="E75" i="21"/>
  <c r="Z77" i="6"/>
  <c r="E82" i="21"/>
  <c r="Z84" i="6"/>
  <c r="E46" i="21"/>
  <c r="Z48" i="6"/>
  <c r="E49" i="21"/>
  <c r="Z51" i="6"/>
  <c r="E54" i="21"/>
  <c r="Z56" i="6"/>
  <c r="E80" i="21"/>
  <c r="Z82" i="6"/>
  <c r="E51" i="21"/>
  <c r="Z53" i="6"/>
  <c r="E45" i="21"/>
  <c r="Z47" i="6"/>
  <c r="E62" i="21"/>
  <c r="Z64" i="6"/>
  <c r="E50" i="21"/>
  <c r="Z52" i="6"/>
  <c r="E67" i="21"/>
  <c r="Z69" i="6"/>
  <c r="E77" i="21"/>
  <c r="Z79" i="6"/>
  <c r="E68" i="21"/>
  <c r="Z70" i="6"/>
  <c r="E64" i="21"/>
  <c r="Z66" i="6"/>
  <c r="E70" i="21"/>
  <c r="Z72" i="6"/>
  <c r="E48" i="21"/>
  <c r="Z50" i="6"/>
  <c r="E52" i="21"/>
  <c r="Z54" i="6"/>
  <c r="O82" i="8"/>
  <c r="N82" i="8"/>
  <c r="O84" i="8"/>
  <c r="N84" i="8"/>
  <c r="B69" i="8"/>
  <c r="B80" i="8"/>
  <c r="B77" i="8"/>
  <c r="B64" i="8"/>
  <c r="B81" i="8"/>
  <c r="B60" i="8"/>
  <c r="B68" i="8"/>
  <c r="B47" i="8"/>
  <c r="B45" i="8"/>
  <c r="B74" i="8"/>
  <c r="B53" i="8"/>
  <c r="B66" i="8"/>
  <c r="B78" i="8"/>
  <c r="B49" i="8"/>
  <c r="B50" i="8"/>
  <c r="B55" i="8"/>
  <c r="B70" i="8"/>
  <c r="B58" i="8"/>
  <c r="B83" i="8"/>
  <c r="B67" i="8"/>
  <c r="B46" i="8"/>
  <c r="B51" i="8"/>
  <c r="B73" i="8"/>
  <c r="B71" i="8"/>
  <c r="B79" i="8"/>
  <c r="AW71" i="4"/>
  <c r="AX71" i="4" s="1"/>
  <c r="P72" i="33" s="1"/>
  <c r="AW70" i="4"/>
  <c r="AX70" i="4" s="1"/>
  <c r="P71" i="33" s="1"/>
  <c r="AW63" i="4"/>
  <c r="AX63" i="4" s="1"/>
  <c r="P64" i="33" s="1"/>
  <c r="AW55" i="4"/>
  <c r="AX55" i="4" s="1"/>
  <c r="P56" i="33" s="1"/>
  <c r="AW66" i="4"/>
  <c r="AX66" i="4" s="1"/>
  <c r="P67" i="33" s="1"/>
  <c r="AW58" i="4"/>
  <c r="AX58" i="4" s="1"/>
  <c r="P59" i="33" s="1"/>
  <c r="AW67" i="4"/>
  <c r="AX67" i="4" s="1"/>
  <c r="P68" i="33" s="1"/>
  <c r="AW69" i="4"/>
  <c r="AX69" i="4" s="1"/>
  <c r="P70" i="33" s="1"/>
  <c r="AW64" i="4"/>
  <c r="AX64" i="4" s="1"/>
  <c r="P65" i="33" s="1"/>
  <c r="G21" i="30"/>
  <c r="F20" i="30"/>
  <c r="D48" i="21"/>
  <c r="D60" i="21"/>
  <c r="D74" i="21"/>
  <c r="D71" i="21"/>
  <c r="D53" i="21"/>
  <c r="D56" i="21"/>
  <c r="D46" i="21"/>
  <c r="D82" i="21"/>
  <c r="D81" i="21"/>
  <c r="D75" i="21"/>
  <c r="D80" i="21"/>
  <c r="D76" i="21"/>
  <c r="D59" i="21"/>
  <c r="D54" i="21"/>
  <c r="D67" i="21"/>
  <c r="D65" i="21"/>
  <c r="D47" i="21"/>
  <c r="D51" i="21"/>
  <c r="D68" i="21"/>
  <c r="D52" i="21"/>
  <c r="D72" i="21"/>
  <c r="D69" i="21"/>
  <c r="D61" i="21"/>
  <c r="D50" i="21"/>
  <c r="D79" i="21"/>
  <c r="D57" i="21"/>
  <c r="D49" i="21"/>
  <c r="D77" i="21"/>
  <c r="D43" i="21"/>
  <c r="D55" i="21"/>
  <c r="D58" i="21"/>
  <c r="D62" i="21"/>
  <c r="D63" i="21"/>
  <c r="D78" i="21"/>
  <c r="D70" i="21"/>
  <c r="D73" i="21"/>
  <c r="D66" i="21"/>
  <c r="D64" i="21"/>
  <c r="D45" i="21"/>
  <c r="E54" i="46" l="1"/>
  <c r="E54" i="44"/>
  <c r="X76" i="6"/>
  <c r="Y76" i="6" s="1"/>
  <c r="H77" i="33"/>
  <c r="K77" i="33" s="1"/>
  <c r="F65" i="46"/>
  <c r="F65" i="44"/>
  <c r="E70" i="46"/>
  <c r="E70" i="44"/>
  <c r="E58" i="44"/>
  <c r="E58" i="46"/>
  <c r="F61" i="44"/>
  <c r="F61" i="46"/>
  <c r="E47" i="46"/>
  <c r="E47" i="44"/>
  <c r="H63" i="33"/>
  <c r="I60" i="21" s="1"/>
  <c r="X62" i="6"/>
  <c r="Y62" i="6" s="1"/>
  <c r="Y65" i="6"/>
  <c r="E60" i="46"/>
  <c r="E60" i="44"/>
  <c r="F59" i="46"/>
  <c r="F59" i="44"/>
  <c r="D44" i="46"/>
  <c r="D44" i="44"/>
  <c r="D62" i="46"/>
  <c r="D62" i="44"/>
  <c r="D72" i="44"/>
  <c r="D72" i="46"/>
  <c r="D59" i="46"/>
  <c r="D59" i="44"/>
  <c r="D60" i="46"/>
  <c r="D60" i="44"/>
  <c r="D74" i="44"/>
  <c r="D74" i="46"/>
  <c r="D58" i="44"/>
  <c r="D58" i="46"/>
  <c r="D53" i="44"/>
  <c r="D53" i="46"/>
  <c r="D65" i="46"/>
  <c r="D65" i="44"/>
  <c r="D82" i="46"/>
  <c r="D82" i="44"/>
  <c r="D47" i="44"/>
  <c r="D47" i="46"/>
  <c r="D52" i="46"/>
  <c r="D52" i="44"/>
  <c r="D54" i="46"/>
  <c r="D54" i="44"/>
  <c r="D67" i="46"/>
  <c r="D67" i="44"/>
  <c r="D63" i="44"/>
  <c r="D63" i="46"/>
  <c r="D46" i="46"/>
  <c r="D46" i="44"/>
  <c r="D64" i="44"/>
  <c r="D64" i="46"/>
  <c r="D78" i="46"/>
  <c r="D78" i="44"/>
  <c r="D68" i="46"/>
  <c r="D68" i="44"/>
  <c r="D51" i="46"/>
  <c r="D51" i="44"/>
  <c r="D73" i="46"/>
  <c r="D73" i="44"/>
  <c r="D79" i="44"/>
  <c r="D79" i="46"/>
  <c r="E82" i="44"/>
  <c r="E82" i="46"/>
  <c r="D57" i="46"/>
  <c r="D57" i="44"/>
  <c r="F80" i="44"/>
  <c r="F80" i="46"/>
  <c r="D49" i="46"/>
  <c r="D49" i="44"/>
  <c r="D69" i="44"/>
  <c r="D69" i="46"/>
  <c r="D83" i="46"/>
  <c r="D83" i="44"/>
  <c r="D55" i="44"/>
  <c r="D55" i="46"/>
  <c r="D50" i="46"/>
  <c r="D50" i="44"/>
  <c r="D77" i="44"/>
  <c r="D77" i="46"/>
  <c r="F56" i="44"/>
  <c r="F56" i="46"/>
  <c r="D76" i="46"/>
  <c r="D76" i="44"/>
  <c r="D48" i="44"/>
  <c r="D48" i="46"/>
  <c r="D56" i="44"/>
  <c r="D56" i="46"/>
  <c r="F74" i="44"/>
  <c r="F74" i="46"/>
  <c r="D45" i="44"/>
  <c r="D45" i="46"/>
  <c r="D66" i="44"/>
  <c r="D66" i="46"/>
  <c r="D70" i="46"/>
  <c r="D70" i="44"/>
  <c r="D71" i="46"/>
  <c r="D71" i="44"/>
  <c r="F83" i="46"/>
  <c r="F83" i="44"/>
  <c r="D81" i="46"/>
  <c r="D81" i="44"/>
  <c r="D80" i="44"/>
  <c r="D80" i="46"/>
  <c r="E44" i="46"/>
  <c r="E44" i="44"/>
  <c r="F50" i="44"/>
  <c r="F50" i="46"/>
  <c r="F72" i="44"/>
  <c r="F72" i="46"/>
  <c r="E80" i="44"/>
  <c r="E80" i="46"/>
  <c r="I46" i="33"/>
  <c r="Y45" i="41"/>
  <c r="AB45" i="41"/>
  <c r="I59" i="33"/>
  <c r="J56" i="21" s="1"/>
  <c r="Y58" i="41"/>
  <c r="AB58" i="41"/>
  <c r="Y64" i="41"/>
  <c r="I65" i="33"/>
  <c r="J62" i="21" s="1"/>
  <c r="AB64" i="41"/>
  <c r="I78" i="33"/>
  <c r="J75" i="21" s="1"/>
  <c r="Y77" i="41"/>
  <c r="AB77" i="41"/>
  <c r="I71" i="33"/>
  <c r="AB70" i="41"/>
  <c r="Y70" i="41"/>
  <c r="Y73" i="41"/>
  <c r="I74" i="33"/>
  <c r="J71" i="21" s="1"/>
  <c r="AB73" i="41"/>
  <c r="I62" i="33"/>
  <c r="Y61" i="41"/>
  <c r="AB61" i="41"/>
  <c r="Y51" i="41"/>
  <c r="I52" i="33"/>
  <c r="J49" i="21" s="1"/>
  <c r="AB51" i="41"/>
  <c r="AB65" i="41"/>
  <c r="I69" i="33"/>
  <c r="AB68" i="41"/>
  <c r="Y68" i="41"/>
  <c r="I70" i="33"/>
  <c r="J67" i="21" s="1"/>
  <c r="Y69" i="41"/>
  <c r="AB69" i="41"/>
  <c r="I67" i="33"/>
  <c r="J64" i="21" s="1"/>
  <c r="Y66" i="41"/>
  <c r="AB66" i="41"/>
  <c r="I54" i="33"/>
  <c r="J51" i="21" s="1"/>
  <c r="Y53" i="41"/>
  <c r="AB53" i="41"/>
  <c r="I64" i="33"/>
  <c r="Y63" i="41"/>
  <c r="AB63" i="41"/>
  <c r="I47" i="33"/>
  <c r="Y46" i="41"/>
  <c r="AB46" i="41"/>
  <c r="Y49" i="41"/>
  <c r="I50" i="33"/>
  <c r="J47" i="21" s="1"/>
  <c r="AB49" i="41"/>
  <c r="Y80" i="41"/>
  <c r="I81" i="33"/>
  <c r="J78" i="21" s="1"/>
  <c r="AB80" i="41"/>
  <c r="I48" i="33"/>
  <c r="J45" i="21" s="1"/>
  <c r="Y47" i="41"/>
  <c r="AB47" i="41"/>
  <c r="I83" i="33"/>
  <c r="J80" i="21" s="1"/>
  <c r="Y82" i="41"/>
  <c r="AB82" i="41"/>
  <c r="Y67" i="41"/>
  <c r="I68" i="33"/>
  <c r="J65" i="21" s="1"/>
  <c r="AB67" i="41"/>
  <c r="I79" i="33"/>
  <c r="J76" i="21" s="1"/>
  <c r="AB78" i="41"/>
  <c r="Y78" i="41"/>
  <c r="Y83" i="41"/>
  <c r="AB83" i="41"/>
  <c r="I84" i="33"/>
  <c r="J81" i="21" s="1"/>
  <c r="I61" i="33"/>
  <c r="J58" i="21" s="1"/>
  <c r="Y60" i="41"/>
  <c r="AB60" i="41"/>
  <c r="I56" i="33"/>
  <c r="J53" i="21" s="1"/>
  <c r="Y55" i="41"/>
  <c r="AB55" i="41"/>
  <c r="I75" i="33"/>
  <c r="J72" i="21" s="1"/>
  <c r="Y74" i="41"/>
  <c r="Y79" i="41"/>
  <c r="I80" i="33"/>
  <c r="J77" i="21" s="1"/>
  <c r="AB79" i="41"/>
  <c r="Y81" i="41"/>
  <c r="AB81" i="41"/>
  <c r="I82" i="33"/>
  <c r="J79" i="21" s="1"/>
  <c r="Y56" i="41"/>
  <c r="I57" i="33"/>
  <c r="J54" i="21" s="1"/>
  <c r="AB56" i="41"/>
  <c r="I55" i="33"/>
  <c r="J52" i="21" s="1"/>
  <c r="Y54" i="41"/>
  <c r="AB54" i="41"/>
  <c r="Y48" i="41"/>
  <c r="I49" i="33"/>
  <c r="J46" i="21" s="1"/>
  <c r="AB48" i="41"/>
  <c r="I63" i="33"/>
  <c r="Y62" i="41"/>
  <c r="AB62" i="41"/>
  <c r="I51" i="33"/>
  <c r="J48" i="21" s="1"/>
  <c r="Y50" i="41"/>
  <c r="AB50" i="41"/>
  <c r="I72" i="33"/>
  <c r="J69" i="21" s="1"/>
  <c r="Y71" i="41"/>
  <c r="AB71" i="41"/>
  <c r="I66" i="33"/>
  <c r="Y65" i="41"/>
  <c r="Y57" i="41"/>
  <c r="I58" i="33"/>
  <c r="J55" i="21" s="1"/>
  <c r="AB57" i="41"/>
  <c r="Y75" i="41"/>
  <c r="I76" i="33"/>
  <c r="J73" i="21" s="1"/>
  <c r="AB75" i="41"/>
  <c r="Y72" i="41"/>
  <c r="I73" i="33"/>
  <c r="J70" i="21" s="1"/>
  <c r="AB74" i="41"/>
  <c r="I77" i="33"/>
  <c r="J74" i="21" s="1"/>
  <c r="Y76" i="41"/>
  <c r="AB76" i="41"/>
  <c r="Y59" i="41"/>
  <c r="I60" i="33"/>
  <c r="J57" i="21" s="1"/>
  <c r="AB59" i="41"/>
  <c r="Y84" i="41"/>
  <c r="I85" i="33"/>
  <c r="J82" i="21" s="1"/>
  <c r="AB84" i="41"/>
  <c r="AB72" i="41"/>
  <c r="I53" i="33"/>
  <c r="J50" i="21" s="1"/>
  <c r="Y52" i="41"/>
  <c r="AB52" i="41"/>
  <c r="J83" i="33"/>
  <c r="K80" i="21" s="1"/>
  <c r="I80" i="21"/>
  <c r="I54" i="21"/>
  <c r="I58" i="21"/>
  <c r="I73" i="21"/>
  <c r="J76" i="33"/>
  <c r="K73" i="21" s="1"/>
  <c r="I65" i="21"/>
  <c r="I49" i="21"/>
  <c r="I68" i="21"/>
  <c r="J84" i="33"/>
  <c r="K81" i="21" s="1"/>
  <c r="I81" i="21"/>
  <c r="I67" i="21"/>
  <c r="AB65" i="6"/>
  <c r="AB76" i="6"/>
  <c r="I69" i="21"/>
  <c r="I48" i="21"/>
  <c r="I66" i="21"/>
  <c r="I50" i="21"/>
  <c r="I78" i="21"/>
  <c r="J81" i="33"/>
  <c r="K78" i="21" s="1"/>
  <c r="I61" i="21"/>
  <c r="I52" i="21"/>
  <c r="I76" i="21"/>
  <c r="J79" i="33"/>
  <c r="K76" i="21" s="1"/>
  <c r="I57" i="21"/>
  <c r="I46" i="21"/>
  <c r="I59" i="21"/>
  <c r="I51" i="21"/>
  <c r="AB62" i="6"/>
  <c r="I64" i="21"/>
  <c r="I82" i="21"/>
  <c r="J85" i="33"/>
  <c r="K82" i="21" s="1"/>
  <c r="I70" i="21"/>
  <c r="J73" i="33"/>
  <c r="K70" i="21" s="1"/>
  <c r="J82" i="33"/>
  <c r="K79" i="21" s="1"/>
  <c r="I79" i="21"/>
  <c r="I45" i="21"/>
  <c r="I44" i="21"/>
  <c r="I47" i="21"/>
  <c r="I56" i="21"/>
  <c r="J59" i="33"/>
  <c r="K56" i="21" s="1"/>
  <c r="I43" i="21"/>
  <c r="I55" i="21"/>
  <c r="I53" i="21"/>
  <c r="J80" i="33"/>
  <c r="K77" i="21" s="1"/>
  <c r="I77" i="21"/>
  <c r="I62" i="21"/>
  <c r="I72" i="21"/>
  <c r="J75" i="33"/>
  <c r="K72" i="21" s="1"/>
  <c r="I75" i="21"/>
  <c r="J78" i="33"/>
  <c r="K75" i="21" s="1"/>
  <c r="I71" i="21"/>
  <c r="J74" i="33"/>
  <c r="K71" i="21" s="1"/>
  <c r="Y74" i="6"/>
  <c r="AB74" i="6"/>
  <c r="Y77" i="6"/>
  <c r="AD77" i="6" s="1"/>
  <c r="AB77" i="6"/>
  <c r="AB73" i="6"/>
  <c r="Y73" i="6"/>
  <c r="Y80" i="6"/>
  <c r="AD80" i="6" s="1"/>
  <c r="AB80" i="6"/>
  <c r="Y46" i="6"/>
  <c r="AB46" i="6"/>
  <c r="Y82" i="6"/>
  <c r="AD82" i="6" s="1"/>
  <c r="AB82" i="6"/>
  <c r="Y64" i="6"/>
  <c r="AB64" i="6"/>
  <c r="AB63" i="6"/>
  <c r="Y63" i="6"/>
  <c r="AB69" i="6"/>
  <c r="Y69" i="6"/>
  <c r="Y56" i="6"/>
  <c r="AB56" i="6"/>
  <c r="AB54" i="6"/>
  <c r="Y54" i="6"/>
  <c r="AB60" i="6"/>
  <c r="Y60" i="6"/>
  <c r="AB75" i="6"/>
  <c r="Y75" i="6"/>
  <c r="Y70" i="6"/>
  <c r="AB70" i="6"/>
  <c r="AB71" i="6"/>
  <c r="Y71" i="6"/>
  <c r="Y50" i="6"/>
  <c r="AB50" i="6"/>
  <c r="AB68" i="6"/>
  <c r="Y68" i="6"/>
  <c r="AB52" i="6"/>
  <c r="Y52" i="6"/>
  <c r="Y78" i="6"/>
  <c r="AD78" i="6" s="1"/>
  <c r="AB78" i="6"/>
  <c r="AB59" i="6"/>
  <c r="Y59" i="6"/>
  <c r="AB48" i="6"/>
  <c r="Y48" i="6"/>
  <c r="AB61" i="6"/>
  <c r="Y61" i="6"/>
  <c r="AB53" i="6"/>
  <c r="Y53" i="6"/>
  <c r="AB67" i="6"/>
  <c r="Y67" i="6"/>
  <c r="Y83" i="6"/>
  <c r="AD83" i="6" s="1"/>
  <c r="AB83" i="6"/>
  <c r="Y66" i="6"/>
  <c r="AB66" i="6"/>
  <c r="AB84" i="6"/>
  <c r="Y84" i="6"/>
  <c r="AD84" i="6" s="1"/>
  <c r="AB72" i="6"/>
  <c r="Y72" i="6"/>
  <c r="Y81" i="6"/>
  <c r="AD81" i="6" s="1"/>
  <c r="AB81" i="6"/>
  <c r="AB47" i="6"/>
  <c r="Y47" i="6"/>
  <c r="AB51" i="6"/>
  <c r="Y51" i="6"/>
  <c r="Y49" i="6"/>
  <c r="AB49" i="6"/>
  <c r="AB58" i="6"/>
  <c r="Y58" i="6"/>
  <c r="AB45" i="6"/>
  <c r="Y45" i="6"/>
  <c r="AC45" i="6" s="1"/>
  <c r="AB57" i="6"/>
  <c r="Y57" i="6"/>
  <c r="AB55" i="6"/>
  <c r="Y55" i="6"/>
  <c r="AB79" i="6"/>
  <c r="Y79" i="6"/>
  <c r="AD79" i="6" s="1"/>
  <c r="N74" i="8"/>
  <c r="N80" i="8"/>
  <c r="N79" i="8"/>
  <c r="O83" i="8"/>
  <c r="N83" i="8"/>
  <c r="N78" i="8"/>
  <c r="O45" i="8"/>
  <c r="N45" i="8"/>
  <c r="N81" i="8"/>
  <c r="N77" i="8"/>
  <c r="J68" i="21" l="1"/>
  <c r="J71" i="33"/>
  <c r="J59" i="21"/>
  <c r="J62" i="33"/>
  <c r="J66" i="21"/>
  <c r="J69" i="33"/>
  <c r="J61" i="21"/>
  <c r="J64" i="33"/>
  <c r="J44" i="21"/>
  <c r="J47" i="33"/>
  <c r="J43" i="21"/>
  <c r="J46" i="33"/>
  <c r="J77" i="33"/>
  <c r="K74" i="21" s="1"/>
  <c r="I74" i="21"/>
  <c r="J72" i="33"/>
  <c r="J48" i="33"/>
  <c r="L74" i="21"/>
  <c r="L77" i="33"/>
  <c r="M77" i="33" s="1"/>
  <c r="J70" i="33"/>
  <c r="J54" i="33"/>
  <c r="J68" i="33"/>
  <c r="J50" i="33"/>
  <c r="K47" i="21" s="1"/>
  <c r="J61" i="33"/>
  <c r="K58" i="21" s="1"/>
  <c r="J67" i="33"/>
  <c r="J55" i="33"/>
  <c r="K52" i="21" s="1"/>
  <c r="J56" i="33"/>
  <c r="K53" i="21" s="1"/>
  <c r="J58" i="33"/>
  <c r="K55" i="21" s="1"/>
  <c r="J51" i="33"/>
  <c r="K48" i="21" s="1"/>
  <c r="J49" i="33"/>
  <c r="K46" i="21" s="1"/>
  <c r="J53" i="33"/>
  <c r="K50" i="21" s="1"/>
  <c r="J63" i="21"/>
  <c r="J66" i="33"/>
  <c r="AD45" i="6"/>
  <c r="AD46" i="6" s="1"/>
  <c r="AD47" i="6" s="1"/>
  <c r="AC46" i="6"/>
  <c r="AC47" i="6" s="1"/>
  <c r="J60" i="33"/>
  <c r="K57" i="21" s="1"/>
  <c r="J65" i="33"/>
  <c r="K62" i="21" s="1"/>
  <c r="J57" i="33"/>
  <c r="K54" i="21" s="1"/>
  <c r="J60" i="21"/>
  <c r="J63" i="33"/>
  <c r="J52" i="33"/>
  <c r="K49" i="21" s="1"/>
  <c r="AD80" i="41"/>
  <c r="AD83" i="41"/>
  <c r="AD82" i="41"/>
  <c r="AD78" i="41"/>
  <c r="AD81" i="41"/>
  <c r="AD77" i="41"/>
  <c r="AD84" i="41"/>
  <c r="AD45" i="41"/>
  <c r="AD46" i="41" s="1"/>
  <c r="AC45" i="41"/>
  <c r="AD79" i="41"/>
  <c r="K59" i="33"/>
  <c r="K74" i="33"/>
  <c r="K73" i="33"/>
  <c r="L73" i="33" s="1"/>
  <c r="K76" i="33"/>
  <c r="L76" i="33" s="1"/>
  <c r="K78" i="33"/>
  <c r="K84" i="33"/>
  <c r="K82" i="33"/>
  <c r="L82" i="33" s="1"/>
  <c r="K83" i="33"/>
  <c r="K85" i="33"/>
  <c r="K75" i="33"/>
  <c r="K80" i="33"/>
  <c r="K79" i="33"/>
  <c r="T34" i="18"/>
  <c r="K81" i="33"/>
  <c r="N46" i="8"/>
  <c r="N47" i="8"/>
  <c r="N48" i="8" s="1"/>
  <c r="O46" i="8"/>
  <c r="K69" i="21" l="1"/>
  <c r="K72" i="33"/>
  <c r="K45" i="21"/>
  <c r="K48" i="33"/>
  <c r="K51" i="21"/>
  <c r="K54" i="33"/>
  <c r="K67" i="21"/>
  <c r="K70" i="33"/>
  <c r="K68" i="21"/>
  <c r="K71" i="33"/>
  <c r="L68" i="21" s="1"/>
  <c r="K59" i="21"/>
  <c r="K62" i="33"/>
  <c r="T19" i="18" s="1"/>
  <c r="K66" i="21"/>
  <c r="K69" i="33"/>
  <c r="K61" i="21"/>
  <c r="K64" i="33"/>
  <c r="T21" i="18" s="1"/>
  <c r="K44" i="21"/>
  <c r="K47" i="33"/>
  <c r="L44" i="21" s="1"/>
  <c r="K65" i="21"/>
  <c r="K68" i="33"/>
  <c r="K64" i="21"/>
  <c r="K67" i="33"/>
  <c r="T24" i="18" s="1"/>
  <c r="K43" i="21"/>
  <c r="K46" i="33"/>
  <c r="T3" i="18" s="1"/>
  <c r="K50" i="33"/>
  <c r="K61" i="33"/>
  <c r="L75" i="21"/>
  <c r="L78" i="33"/>
  <c r="M78" i="33" s="1"/>
  <c r="L71" i="21"/>
  <c r="L74" i="33"/>
  <c r="M74" i="33" s="1"/>
  <c r="L56" i="21"/>
  <c r="L59" i="33"/>
  <c r="M59" i="33" s="1"/>
  <c r="L78" i="21"/>
  <c r="L81" i="33"/>
  <c r="M81" i="33" s="1"/>
  <c r="L77" i="21"/>
  <c r="L80" i="33"/>
  <c r="M80" i="33" s="1"/>
  <c r="L72" i="21"/>
  <c r="L75" i="33"/>
  <c r="M75" i="33" s="1"/>
  <c r="L82" i="21"/>
  <c r="L85" i="33"/>
  <c r="M85" i="33" s="1"/>
  <c r="L80" i="21"/>
  <c r="L83" i="33"/>
  <c r="M83" i="33" s="1"/>
  <c r="L76" i="21"/>
  <c r="L79" i="33"/>
  <c r="M79" i="33" s="1"/>
  <c r="L84" i="33"/>
  <c r="M84" i="33" s="1"/>
  <c r="K58" i="33"/>
  <c r="T15" i="18" s="1"/>
  <c r="AE45" i="6"/>
  <c r="AF45" i="6" s="1"/>
  <c r="AG45" i="6" s="1"/>
  <c r="K51" i="33"/>
  <c r="K55" i="33"/>
  <c r="T12" i="18" s="1"/>
  <c r="K60" i="33"/>
  <c r="K49" i="33"/>
  <c r="K56" i="33"/>
  <c r="K53" i="33"/>
  <c r="K52" i="33"/>
  <c r="K57" i="33"/>
  <c r="K65" i="33"/>
  <c r="K63" i="21"/>
  <c r="K66" i="33"/>
  <c r="L66" i="33" s="1"/>
  <c r="T16" i="18"/>
  <c r="T31" i="18"/>
  <c r="T40" i="18"/>
  <c r="M74" i="21"/>
  <c r="AE45" i="41"/>
  <c r="AF45" i="41" s="1"/>
  <c r="AG45" i="41" s="1"/>
  <c r="AD47" i="41"/>
  <c r="AD48" i="41" s="1"/>
  <c r="K60" i="21"/>
  <c r="K63" i="33"/>
  <c r="L63" i="33" s="1"/>
  <c r="AC46" i="41"/>
  <c r="AE46" i="41" s="1"/>
  <c r="AF46" i="41" s="1"/>
  <c r="M82" i="33"/>
  <c r="L79" i="21"/>
  <c r="T41" i="18"/>
  <c r="L81" i="21"/>
  <c r="M76" i="33"/>
  <c r="L73" i="21"/>
  <c r="T30" i="18"/>
  <c r="L70" i="21"/>
  <c r="M73" i="33"/>
  <c r="T35" i="18"/>
  <c r="T39" i="18"/>
  <c r="T33" i="18"/>
  <c r="T37" i="18"/>
  <c r="T32" i="18"/>
  <c r="T38" i="18"/>
  <c r="T36" i="18"/>
  <c r="T42" i="18"/>
  <c r="AD48" i="6"/>
  <c r="AD49" i="6" s="1"/>
  <c r="AE46" i="6"/>
  <c r="AF46" i="6" s="1"/>
  <c r="AC48" i="6"/>
  <c r="N49" i="8"/>
  <c r="N50" i="8"/>
  <c r="O47" i="8"/>
  <c r="O48" i="8" s="1"/>
  <c r="AE47" i="6"/>
  <c r="AF47" i="6" s="1"/>
  <c r="T29" i="18" l="1"/>
  <c r="L69" i="21"/>
  <c r="L72" i="33"/>
  <c r="T5" i="18"/>
  <c r="L45" i="21"/>
  <c r="L48" i="33"/>
  <c r="T11" i="18"/>
  <c r="L51" i="21"/>
  <c r="L54" i="33"/>
  <c r="L61" i="33"/>
  <c r="T18" i="18"/>
  <c r="L58" i="21"/>
  <c r="L67" i="21"/>
  <c r="L70" i="33"/>
  <c r="T27" i="18"/>
  <c r="L71" i="33"/>
  <c r="T28" i="18"/>
  <c r="L66" i="21"/>
  <c r="L69" i="33"/>
  <c r="T26" i="18"/>
  <c r="T4" i="18"/>
  <c r="L47" i="33"/>
  <c r="L43" i="21"/>
  <c r="L46" i="33"/>
  <c r="L59" i="21"/>
  <c r="L62" i="33"/>
  <c r="L61" i="21"/>
  <c r="L64" i="33"/>
  <c r="L65" i="21"/>
  <c r="L68" i="33"/>
  <c r="T25" i="18"/>
  <c r="L64" i="21"/>
  <c r="L67" i="33"/>
  <c r="L50" i="33"/>
  <c r="L47" i="21"/>
  <c r="T7" i="18"/>
  <c r="L54" i="21"/>
  <c r="L57" i="33"/>
  <c r="M57" i="33" s="1"/>
  <c r="L49" i="21"/>
  <c r="L52" i="33"/>
  <c r="M52" i="33" s="1"/>
  <c r="L52" i="21"/>
  <c r="L55" i="33"/>
  <c r="L50" i="21"/>
  <c r="L53" i="33"/>
  <c r="M53" i="33" s="1"/>
  <c r="L48" i="21"/>
  <c r="L51" i="33"/>
  <c r="M51" i="33" s="1"/>
  <c r="L62" i="21"/>
  <c r="L65" i="33"/>
  <c r="M65" i="33" s="1"/>
  <c r="L56" i="33"/>
  <c r="M53" i="21" s="1"/>
  <c r="L55" i="21"/>
  <c r="L58" i="33"/>
  <c r="M58" i="33" s="1"/>
  <c r="L57" i="21"/>
  <c r="L60" i="33"/>
  <c r="M60" i="33" s="1"/>
  <c r="L46" i="21"/>
  <c r="L49" i="33"/>
  <c r="M49" i="33" s="1"/>
  <c r="AG46" i="6"/>
  <c r="AG47" i="6" s="1"/>
  <c r="T13" i="18"/>
  <c r="L53" i="21"/>
  <c r="T8" i="18"/>
  <c r="T10" i="18"/>
  <c r="T14" i="18"/>
  <c r="T22" i="18"/>
  <c r="T9" i="18"/>
  <c r="T17" i="18"/>
  <c r="T6" i="18"/>
  <c r="M56" i="21"/>
  <c r="L63" i="21"/>
  <c r="T23" i="18"/>
  <c r="M80" i="21"/>
  <c r="AG46" i="41"/>
  <c r="M77" i="21"/>
  <c r="M70" i="21"/>
  <c r="M79" i="21"/>
  <c r="M72" i="21"/>
  <c r="M76" i="21"/>
  <c r="M75" i="21"/>
  <c r="M73" i="21"/>
  <c r="M71" i="21"/>
  <c r="M81" i="21"/>
  <c r="M78" i="21"/>
  <c r="M82" i="21"/>
  <c r="AC47" i="41"/>
  <c r="AC48" i="41" s="1"/>
  <c r="AE48" i="41" s="1"/>
  <c r="AF48" i="41" s="1"/>
  <c r="L60" i="21"/>
  <c r="M63" i="33"/>
  <c r="T20" i="18"/>
  <c r="AD49" i="41"/>
  <c r="AD50" i="41" s="1"/>
  <c r="AE48" i="6"/>
  <c r="AF48" i="6" s="1"/>
  <c r="AC49" i="6"/>
  <c r="AC50" i="6" s="1"/>
  <c r="AC51" i="6" s="1"/>
  <c r="AD50" i="6"/>
  <c r="N51" i="8"/>
  <c r="O49" i="8"/>
  <c r="O50" i="8" s="1"/>
  <c r="O51" i="8" s="1"/>
  <c r="M72" i="33" l="1"/>
  <c r="M69" i="21"/>
  <c r="M48" i="33"/>
  <c r="M45" i="21"/>
  <c r="M54" i="33"/>
  <c r="M51" i="21"/>
  <c r="M61" i="33"/>
  <c r="M58" i="21"/>
  <c r="M70" i="33"/>
  <c r="M67" i="21"/>
  <c r="M69" i="33"/>
  <c r="M66" i="21"/>
  <c r="M47" i="33"/>
  <c r="M44" i="21"/>
  <c r="M43" i="21"/>
  <c r="M46" i="33"/>
  <c r="M68" i="33"/>
  <c r="M65" i="21"/>
  <c r="M71" i="33"/>
  <c r="M68" i="21"/>
  <c r="M62" i="33"/>
  <c r="M59" i="21"/>
  <c r="M64" i="33"/>
  <c r="M61" i="21"/>
  <c r="M67" i="33"/>
  <c r="M64" i="21"/>
  <c r="M50" i="33"/>
  <c r="M47" i="21"/>
  <c r="M55" i="33"/>
  <c r="M52" i="21"/>
  <c r="M50" i="21"/>
  <c r="M56" i="33"/>
  <c r="M55" i="21"/>
  <c r="M48" i="21"/>
  <c r="M54" i="21"/>
  <c r="M49" i="21"/>
  <c r="M57" i="21"/>
  <c r="M46" i="21"/>
  <c r="M62" i="21"/>
  <c r="M66" i="33"/>
  <c r="M63" i="21"/>
  <c r="AE47" i="41"/>
  <c r="AF47" i="41" s="1"/>
  <c r="AG47" i="41" s="1"/>
  <c r="AG48" i="41" s="1"/>
  <c r="M60" i="21"/>
  <c r="AC49" i="41"/>
  <c r="AC50" i="41" s="1"/>
  <c r="AE50" i="41" s="1"/>
  <c r="AF50" i="41" s="1"/>
  <c r="AD51" i="41"/>
  <c r="AD52" i="41" s="1"/>
  <c r="AD53" i="41" s="1"/>
  <c r="AD54" i="41" s="1"/>
  <c r="AD55" i="41" s="1"/>
  <c r="AG48" i="6"/>
  <c r="AE49" i="6"/>
  <c r="AF49" i="6" s="1"/>
  <c r="AE50" i="6"/>
  <c r="AF50" i="6" s="1"/>
  <c r="AD51" i="6"/>
  <c r="AE51" i="6" s="1"/>
  <c r="AF51" i="6" s="1"/>
  <c r="N52" i="8"/>
  <c r="O52" i="8"/>
  <c r="AC52" i="6"/>
  <c r="AC51" i="41" l="1"/>
  <c r="AE51" i="41" s="1"/>
  <c r="AF51" i="41" s="1"/>
  <c r="AE49" i="41"/>
  <c r="AF49" i="41" s="1"/>
  <c r="AG49" i="41" s="1"/>
  <c r="AG50" i="41" s="1"/>
  <c r="AG49" i="6"/>
  <c r="AG50" i="6" s="1"/>
  <c r="AG51" i="6" s="1"/>
  <c r="AD56" i="41"/>
  <c r="AD57" i="41" s="1"/>
  <c r="AD58" i="41" s="1"/>
  <c r="AD59" i="41" s="1"/>
  <c r="AD60" i="41" s="1"/>
  <c r="AD61" i="41" s="1"/>
  <c r="AD62" i="41" s="1"/>
  <c r="AD63" i="41" s="1"/>
  <c r="AD64" i="41" s="1"/>
  <c r="AD65" i="41" s="1"/>
  <c r="AD66" i="41" s="1"/>
  <c r="AD67" i="41" s="1"/>
  <c r="AD68" i="41" s="1"/>
  <c r="AD69" i="41" s="1"/>
  <c r="AD70" i="41" s="1"/>
  <c r="AD71" i="41" s="1"/>
  <c r="AD72" i="41" s="1"/>
  <c r="AD73" i="41" s="1"/>
  <c r="AD74" i="41" s="1"/>
  <c r="AD75" i="41" s="1"/>
  <c r="AD76" i="41" s="1"/>
  <c r="AD52" i="6"/>
  <c r="N53" i="8"/>
  <c r="O53" i="8"/>
  <c r="O54" i="8" s="1"/>
  <c r="AC53" i="6"/>
  <c r="AG51" i="41" l="1"/>
  <c r="AC52" i="41"/>
  <c r="AC53" i="41" s="1"/>
  <c r="AE53" i="41" s="1"/>
  <c r="AF53" i="41" s="1"/>
  <c r="AD53" i="6"/>
  <c r="AD54" i="6" s="1"/>
  <c r="AD55" i="6" s="1"/>
  <c r="AD56" i="6" s="1"/>
  <c r="AE52" i="6"/>
  <c r="AF52" i="6" s="1"/>
  <c r="AG52" i="6" s="1"/>
  <c r="N54" i="8"/>
  <c r="O55" i="8"/>
  <c r="AC54" i="6"/>
  <c r="AC54" i="41" l="1"/>
  <c r="AE54" i="41" s="1"/>
  <c r="AF54" i="41" s="1"/>
  <c r="AE52" i="41"/>
  <c r="AF52" i="41" s="1"/>
  <c r="AG52" i="41" s="1"/>
  <c r="AG53" i="41" s="1"/>
  <c r="AE53" i="6"/>
  <c r="AF53" i="6" s="1"/>
  <c r="AG53" i="6" s="1"/>
  <c r="AD57" i="6"/>
  <c r="AD58" i="6" s="1"/>
  <c r="AD59" i="6" s="1"/>
  <c r="AD60" i="6" s="1"/>
  <c r="AD61" i="6" s="1"/>
  <c r="AD62" i="6" s="1"/>
  <c r="AD63" i="6" s="1"/>
  <c r="AD64" i="6" s="1"/>
  <c r="AD65" i="6" s="1"/>
  <c r="AD66" i="6" s="1"/>
  <c r="AD67" i="6" s="1"/>
  <c r="N55" i="8"/>
  <c r="O56" i="8"/>
  <c r="O57" i="8" s="1"/>
  <c r="AE54" i="6"/>
  <c r="AF54" i="6" s="1"/>
  <c r="AC55" i="6"/>
  <c r="AC55" i="41" l="1"/>
  <c r="AE55" i="41" s="1"/>
  <c r="AF55" i="41" s="1"/>
  <c r="AG54" i="41"/>
  <c r="AD68" i="6"/>
  <c r="AD69" i="6" s="1"/>
  <c r="N56" i="8"/>
  <c r="O58" i="8"/>
  <c r="O59" i="8" s="1"/>
  <c r="AE55" i="6"/>
  <c r="AF55" i="6" s="1"/>
  <c r="AG54" i="6"/>
  <c r="AC56" i="6"/>
  <c r="AG55" i="41" l="1"/>
  <c r="AC56" i="41"/>
  <c r="AE56" i="41" s="1"/>
  <c r="AF56" i="41" s="1"/>
  <c r="AD70" i="6"/>
  <c r="AD71" i="6" s="1"/>
  <c r="N58" i="8"/>
  <c r="N57" i="8"/>
  <c r="O60" i="8"/>
  <c r="AE56" i="6"/>
  <c r="AF56" i="6" s="1"/>
  <c r="AG55" i="6"/>
  <c r="AC57" i="6"/>
  <c r="AC58" i="6" s="1"/>
  <c r="AC57" i="41" l="1"/>
  <c r="AE57" i="41" s="1"/>
  <c r="AF57" i="41" s="1"/>
  <c r="AG56" i="41"/>
  <c r="AD72" i="6"/>
  <c r="AD73" i="6" s="1"/>
  <c r="AD74" i="6" s="1"/>
  <c r="AD75" i="6" s="1"/>
  <c r="N59" i="8"/>
  <c r="N60" i="8" s="1"/>
  <c r="O61" i="8"/>
  <c r="AG56" i="6"/>
  <c r="AE57" i="6"/>
  <c r="AF57" i="6" s="1"/>
  <c r="AC59" i="6"/>
  <c r="AE58" i="6"/>
  <c r="AF58" i="6" s="1"/>
  <c r="AG57" i="41" l="1"/>
  <c r="AC58" i="41"/>
  <c r="AE58" i="41" s="1"/>
  <c r="AF58" i="41" s="1"/>
  <c r="AD76" i="6"/>
  <c r="N61" i="8"/>
  <c r="O62" i="8"/>
  <c r="AG57" i="6"/>
  <c r="AG58" i="6" s="1"/>
  <c r="AE59" i="6"/>
  <c r="AF59" i="6" s="1"/>
  <c r="AC60" i="6"/>
  <c r="AG58" i="41" l="1"/>
  <c r="AC59" i="41"/>
  <c r="AE59" i="41" s="1"/>
  <c r="AF59" i="41" s="1"/>
  <c r="N62" i="8"/>
  <c r="N63" i="8" s="1"/>
  <c r="O63" i="8"/>
  <c r="AG59" i="6"/>
  <c r="AE60" i="6"/>
  <c r="AF60" i="6" s="1"/>
  <c r="AC61" i="6"/>
  <c r="AG59" i="41" l="1"/>
  <c r="AC60" i="41"/>
  <c r="AE60" i="41" s="1"/>
  <c r="AF60" i="41" s="1"/>
  <c r="N64" i="8"/>
  <c r="N65" i="8" s="1"/>
  <c r="O64" i="8"/>
  <c r="O65" i="8" s="1"/>
  <c r="O66" i="8" s="1"/>
  <c r="O67" i="8" s="1"/>
  <c r="O68" i="8" s="1"/>
  <c r="AG60" i="6"/>
  <c r="AE61" i="6"/>
  <c r="AF61" i="6" s="1"/>
  <c r="AC62" i="6"/>
  <c r="AC63" i="6" s="1"/>
  <c r="AC64" i="6" s="1"/>
  <c r="AG60" i="41" l="1"/>
  <c r="AC61" i="41"/>
  <c r="AE61" i="41" s="1"/>
  <c r="AF61" i="41" s="1"/>
  <c r="AG61" i="41" s="1"/>
  <c r="N66" i="8"/>
  <c r="O69" i="8"/>
  <c r="O70" i="8" s="1"/>
  <c r="AG61" i="6"/>
  <c r="AE64" i="6"/>
  <c r="AF64" i="6" s="1"/>
  <c r="AE63" i="6"/>
  <c r="AF63" i="6" s="1"/>
  <c r="AE62" i="6"/>
  <c r="AF62" i="6" s="1"/>
  <c r="AC65" i="6"/>
  <c r="AC62" i="41" l="1"/>
  <c r="AE62" i="41" s="1"/>
  <c r="AF62" i="41" s="1"/>
  <c r="AG62" i="41" s="1"/>
  <c r="N67" i="8"/>
  <c r="N68" i="8" s="1"/>
  <c r="N69" i="8" s="1"/>
  <c r="N70" i="8" s="1"/>
  <c r="N71" i="8" s="1"/>
  <c r="N72" i="8" s="1"/>
  <c r="O71" i="8"/>
  <c r="AG62" i="6"/>
  <c r="AG63" i="6" s="1"/>
  <c r="AG64" i="6" s="1"/>
  <c r="AE65" i="6"/>
  <c r="AF65" i="6" s="1"/>
  <c r="AC66" i="6"/>
  <c r="AC67" i="6" s="1"/>
  <c r="AC63" i="41" l="1"/>
  <c r="AE63" i="41" s="1"/>
  <c r="AF63" i="41" s="1"/>
  <c r="AG63" i="41" s="1"/>
  <c r="N73" i="8"/>
  <c r="K1" i="18"/>
  <c r="O72" i="8"/>
  <c r="AE67" i="6"/>
  <c r="AF67" i="6" s="1"/>
  <c r="AG65" i="6"/>
  <c r="AE66" i="6"/>
  <c r="AF66" i="6" s="1"/>
  <c r="AC68" i="6"/>
  <c r="AC69" i="6" s="1"/>
  <c r="AC64" i="41" l="1"/>
  <c r="H35" i="18"/>
  <c r="H26" i="18"/>
  <c r="H28" i="18"/>
  <c r="H33" i="18"/>
  <c r="H24" i="18"/>
  <c r="H38" i="18"/>
  <c r="H23" i="18"/>
  <c r="H30" i="18"/>
  <c r="H29" i="18"/>
  <c r="H20" i="18"/>
  <c r="G21" i="18"/>
  <c r="F4" i="18"/>
  <c r="E11" i="18"/>
  <c r="G41" i="18"/>
  <c r="F19" i="18"/>
  <c r="G19" i="18"/>
  <c r="E14" i="18"/>
  <c r="D21" i="18"/>
  <c r="G9" i="18"/>
  <c r="D8" i="18"/>
  <c r="G30" i="18"/>
  <c r="G40" i="18"/>
  <c r="D4" i="18"/>
  <c r="F36" i="18"/>
  <c r="E19" i="18"/>
  <c r="E20" i="18"/>
  <c r="E35" i="18"/>
  <c r="D18" i="18"/>
  <c r="G33" i="18"/>
  <c r="G39" i="18"/>
  <c r="F39" i="18"/>
  <c r="D5" i="18"/>
  <c r="D24" i="18"/>
  <c r="D28" i="18"/>
  <c r="G17" i="18"/>
  <c r="D14" i="18"/>
  <c r="D27" i="18"/>
  <c r="G25" i="18"/>
  <c r="D3" i="18"/>
  <c r="G12" i="18"/>
  <c r="E28" i="18"/>
  <c r="E36" i="18"/>
  <c r="E34" i="18"/>
  <c r="D11" i="18"/>
  <c r="F22" i="18"/>
  <c r="D38" i="18"/>
  <c r="F29" i="18"/>
  <c r="F8" i="18"/>
  <c r="D34" i="18"/>
  <c r="G15" i="18"/>
  <c r="E21" i="18"/>
  <c r="F5" i="18"/>
  <c r="F24" i="18"/>
  <c r="F27" i="18"/>
  <c r="G13" i="18"/>
  <c r="E15" i="18"/>
  <c r="D6" i="18"/>
  <c r="G10" i="18"/>
  <c r="E17" i="18"/>
  <c r="E32" i="18"/>
  <c r="D39" i="18"/>
  <c r="G16" i="18"/>
  <c r="G36" i="18"/>
  <c r="F26" i="18"/>
  <c r="D13" i="18"/>
  <c r="E13" i="18"/>
  <c r="E26" i="18"/>
  <c r="D35" i="18"/>
  <c r="F13" i="18"/>
  <c r="H11" i="18"/>
  <c r="H6" i="18"/>
  <c r="H34" i="18"/>
  <c r="H9" i="18"/>
  <c r="H41" i="18"/>
  <c r="H32" i="18"/>
  <c r="H36" i="18"/>
  <c r="H31" i="18"/>
  <c r="H3" i="18"/>
  <c r="H37" i="18"/>
  <c r="F42" i="18"/>
  <c r="F12" i="18"/>
  <c r="F35" i="18"/>
  <c r="E29" i="18"/>
  <c r="F40" i="18"/>
  <c r="G26" i="18"/>
  <c r="F32" i="18"/>
  <c r="E7" i="18"/>
  <c r="D19" i="18"/>
  <c r="G22" i="18"/>
  <c r="G29" i="18"/>
  <c r="G14" i="18"/>
  <c r="D25" i="18"/>
  <c r="F16" i="18"/>
  <c r="E6" i="18"/>
  <c r="E23" i="18"/>
  <c r="E39" i="18"/>
  <c r="E5" i="18"/>
  <c r="D20" i="18"/>
  <c r="D40" i="18"/>
  <c r="F11" i="18"/>
  <c r="F15" i="18"/>
  <c r="D9" i="18"/>
  <c r="G7" i="18"/>
  <c r="D30" i="18"/>
  <c r="G34" i="18"/>
  <c r="F23" i="18"/>
  <c r="F14" i="18"/>
  <c r="D23" i="18"/>
  <c r="D31" i="18"/>
  <c r="E38" i="18"/>
  <c r="E16" i="18"/>
  <c r="E41" i="18"/>
  <c r="E22" i="18"/>
  <c r="D15" i="18"/>
  <c r="G27" i="18"/>
  <c r="F10" i="18"/>
  <c r="F20" i="18"/>
  <c r="D10" i="18"/>
  <c r="G37" i="18"/>
  <c r="G5" i="18"/>
  <c r="H19" i="18"/>
  <c r="H10" i="18"/>
  <c r="H42" i="18"/>
  <c r="H17" i="18"/>
  <c r="H8" i="18"/>
  <c r="H40" i="18"/>
  <c r="H7" i="18"/>
  <c r="H39" i="18"/>
  <c r="H13" i="18"/>
  <c r="H4" i="18"/>
  <c r="G6" i="18"/>
  <c r="F34" i="18"/>
  <c r="F41" i="18"/>
  <c r="E24" i="18"/>
  <c r="F3" i="18"/>
  <c r="G38" i="18"/>
  <c r="E18" i="18"/>
  <c r="E10" i="18"/>
  <c r="G31" i="18"/>
  <c r="D41" i="18"/>
  <c r="G35" i="18"/>
  <c r="G11" i="18"/>
  <c r="D32" i="18"/>
  <c r="F30" i="18"/>
  <c r="E3" i="18"/>
  <c r="E30" i="18"/>
  <c r="E33" i="18"/>
  <c r="E27" i="18"/>
  <c r="G24" i="18"/>
  <c r="D36" i="18"/>
  <c r="F7" i="18"/>
  <c r="F31" i="18"/>
  <c r="D22" i="18"/>
  <c r="F25" i="18"/>
  <c r="D17" i="18"/>
  <c r="D7" i="18"/>
  <c r="F17" i="18"/>
  <c r="G42" i="18"/>
  <c r="D16" i="18"/>
  <c r="E12" i="18"/>
  <c r="E40" i="18"/>
  <c r="E31" i="18"/>
  <c r="D26" i="18"/>
  <c r="F21" i="18"/>
  <c r="F38" i="18"/>
  <c r="H27" i="18"/>
  <c r="H18" i="18"/>
  <c r="H22" i="18"/>
  <c r="H25" i="18"/>
  <c r="H16" i="18"/>
  <c r="H14" i="18"/>
  <c r="H15" i="18"/>
  <c r="H5" i="18"/>
  <c r="H21" i="18"/>
  <c r="H12" i="18"/>
  <c r="G18" i="18"/>
  <c r="E9" i="18"/>
  <c r="E25" i="18"/>
  <c r="F37" i="18"/>
  <c r="G32" i="18"/>
  <c r="E4" i="18"/>
  <c r="F33" i="18"/>
  <c r="G4" i="18"/>
  <c r="D12" i="18"/>
  <c r="F9" i="18"/>
  <c r="E42" i="18"/>
  <c r="D29" i="18"/>
  <c r="G3" i="18"/>
  <c r="F6" i="18"/>
  <c r="D33" i="18"/>
  <c r="G20" i="18"/>
  <c r="D37" i="18"/>
  <c r="F18" i="18"/>
  <c r="G28" i="18"/>
  <c r="E8" i="18"/>
  <c r="E37" i="18"/>
  <c r="G23" i="18"/>
  <c r="F28" i="18"/>
  <c r="D42" i="18"/>
  <c r="G8" i="18"/>
  <c r="O73" i="8"/>
  <c r="O74" i="8" s="1"/>
  <c r="AG66" i="6"/>
  <c r="AG67" i="6" s="1"/>
  <c r="AC70" i="6"/>
  <c r="AE70" i="6" s="1"/>
  <c r="AF70" i="6" s="1"/>
  <c r="AE68" i="6"/>
  <c r="AF68" i="6" s="1"/>
  <c r="AE69" i="6"/>
  <c r="AF69" i="6" s="1"/>
  <c r="AE64" i="41" l="1"/>
  <c r="AF64" i="41" s="1"/>
  <c r="AG64" i="41" s="1"/>
  <c r="AC65" i="41"/>
  <c r="B30" i="18"/>
  <c r="L30" i="18" s="1"/>
  <c r="M30" i="18" s="1"/>
  <c r="I30" i="18" s="1"/>
  <c r="C30" i="18"/>
  <c r="B7" i="18"/>
  <c r="L7" i="18" s="1"/>
  <c r="M7" i="18" s="1"/>
  <c r="I7" i="18" s="1"/>
  <c r="C7" i="18"/>
  <c r="C41" i="18"/>
  <c r="B41" i="18"/>
  <c r="L41" i="18" s="1"/>
  <c r="M41" i="18" s="1"/>
  <c r="I41" i="18" s="1"/>
  <c r="C23" i="18"/>
  <c r="B23" i="18"/>
  <c r="L23" i="18" s="1"/>
  <c r="M23" i="18" s="1"/>
  <c r="I23" i="18" s="1"/>
  <c r="C25" i="18"/>
  <c r="B25" i="18"/>
  <c r="L25" i="18" s="1"/>
  <c r="M25" i="18" s="1"/>
  <c r="I25" i="18" s="1"/>
  <c r="B19" i="18"/>
  <c r="L19" i="18" s="1"/>
  <c r="M19" i="18" s="1"/>
  <c r="I19" i="18" s="1"/>
  <c r="C19" i="18"/>
  <c r="B35" i="18"/>
  <c r="L35" i="18" s="1"/>
  <c r="M35" i="18" s="1"/>
  <c r="I35" i="18" s="1"/>
  <c r="C35" i="18"/>
  <c r="C11" i="18"/>
  <c r="B11" i="18"/>
  <c r="L11" i="18" s="1"/>
  <c r="M11" i="18" s="1"/>
  <c r="I11" i="18" s="1"/>
  <c r="C14" i="18"/>
  <c r="B14" i="18"/>
  <c r="L14" i="18" s="1"/>
  <c r="M14" i="18" s="1"/>
  <c r="I14" i="18" s="1"/>
  <c r="B5" i="18"/>
  <c r="L5" i="18" s="1"/>
  <c r="M5" i="18" s="1"/>
  <c r="I5" i="18" s="1"/>
  <c r="C5" i="18"/>
  <c r="B18" i="18"/>
  <c r="L18" i="18" s="1"/>
  <c r="M18" i="18" s="1"/>
  <c r="I18" i="18" s="1"/>
  <c r="C18" i="18"/>
  <c r="C8" i="18"/>
  <c r="B8" i="18"/>
  <c r="L8" i="18" s="1"/>
  <c r="M8" i="18" s="1"/>
  <c r="I8" i="18" s="1"/>
  <c r="C42" i="18"/>
  <c r="B42" i="18"/>
  <c r="L42" i="18" s="1"/>
  <c r="M42" i="18" s="1"/>
  <c r="I42" i="18" s="1"/>
  <c r="B29" i="18"/>
  <c r="L29" i="18" s="1"/>
  <c r="M29" i="18" s="1"/>
  <c r="I29" i="18" s="1"/>
  <c r="C29" i="18"/>
  <c r="C26" i="18"/>
  <c r="B26" i="18"/>
  <c r="L26" i="18" s="1"/>
  <c r="M26" i="18" s="1"/>
  <c r="I26" i="18" s="1"/>
  <c r="B16" i="18"/>
  <c r="L16" i="18" s="1"/>
  <c r="M16" i="18" s="1"/>
  <c r="I16" i="18" s="1"/>
  <c r="C16" i="18"/>
  <c r="C17" i="18"/>
  <c r="B17" i="18"/>
  <c r="L17" i="18" s="1"/>
  <c r="M17" i="18" s="1"/>
  <c r="I17" i="18" s="1"/>
  <c r="C32" i="18"/>
  <c r="B32" i="18"/>
  <c r="L32" i="18" s="1"/>
  <c r="M32" i="18" s="1"/>
  <c r="I32" i="18" s="1"/>
  <c r="C40" i="18"/>
  <c r="B40" i="18"/>
  <c r="L40" i="18" s="1"/>
  <c r="M40" i="18" s="1"/>
  <c r="I40" i="18" s="1"/>
  <c r="C3" i="18"/>
  <c r="B3" i="18"/>
  <c r="L3" i="18" s="1"/>
  <c r="M3" i="18" s="1"/>
  <c r="I3" i="18" s="1"/>
  <c r="C4" i="18"/>
  <c r="B4" i="18"/>
  <c r="L4" i="18" s="1"/>
  <c r="M4" i="18" s="1"/>
  <c r="I4" i="18" s="1"/>
  <c r="B33" i="18"/>
  <c r="L33" i="18" s="1"/>
  <c r="M33" i="18" s="1"/>
  <c r="I33" i="18" s="1"/>
  <c r="C33" i="18"/>
  <c r="B9" i="18"/>
  <c r="L9" i="18" s="1"/>
  <c r="M9" i="18" s="1"/>
  <c r="I9" i="18" s="1"/>
  <c r="C9" i="18"/>
  <c r="B20" i="18"/>
  <c r="L20" i="18" s="1"/>
  <c r="M20" i="18" s="1"/>
  <c r="I20" i="18" s="1"/>
  <c r="C20" i="18"/>
  <c r="C38" i="18"/>
  <c r="B38" i="18"/>
  <c r="L38" i="18" s="1"/>
  <c r="M38" i="18" s="1"/>
  <c r="I38" i="18" s="1"/>
  <c r="C28" i="18"/>
  <c r="B28" i="18"/>
  <c r="L28" i="18" s="1"/>
  <c r="M28" i="18" s="1"/>
  <c r="I28" i="18" s="1"/>
  <c r="C21" i="18"/>
  <c r="B21" i="18"/>
  <c r="L21" i="18" s="1"/>
  <c r="M21" i="18" s="1"/>
  <c r="I21" i="18" s="1"/>
  <c r="B37" i="18"/>
  <c r="L37" i="18" s="1"/>
  <c r="M37" i="18" s="1"/>
  <c r="I37" i="18" s="1"/>
  <c r="C37" i="18"/>
  <c r="B12" i="18"/>
  <c r="L12" i="18" s="1"/>
  <c r="M12" i="18" s="1"/>
  <c r="I12" i="18" s="1"/>
  <c r="C12" i="18"/>
  <c r="C36" i="18"/>
  <c r="B36" i="18"/>
  <c r="L36" i="18" s="1"/>
  <c r="M36" i="18" s="1"/>
  <c r="I36" i="18" s="1"/>
  <c r="C10" i="18"/>
  <c r="B10" i="18"/>
  <c r="L10" i="18" s="1"/>
  <c r="M10" i="18" s="1"/>
  <c r="I10" i="18" s="1"/>
  <c r="C15" i="18"/>
  <c r="B15" i="18"/>
  <c r="L15" i="18" s="1"/>
  <c r="M15" i="18" s="1"/>
  <c r="I15" i="18" s="1"/>
  <c r="C22" i="18"/>
  <c r="B22" i="18"/>
  <c r="L22" i="18" s="1"/>
  <c r="M22" i="18" s="1"/>
  <c r="I22" i="18" s="1"/>
  <c r="B31" i="18"/>
  <c r="L31" i="18" s="1"/>
  <c r="M31" i="18" s="1"/>
  <c r="I31" i="18" s="1"/>
  <c r="C31" i="18"/>
  <c r="B13" i="18"/>
  <c r="L13" i="18" s="1"/>
  <c r="M13" i="18" s="1"/>
  <c r="I13" i="18" s="1"/>
  <c r="C13" i="18"/>
  <c r="C39" i="18"/>
  <c r="B39" i="18"/>
  <c r="L39" i="18" s="1"/>
  <c r="M39" i="18" s="1"/>
  <c r="I39" i="18" s="1"/>
  <c r="B6" i="18"/>
  <c r="L6" i="18" s="1"/>
  <c r="M6" i="18" s="1"/>
  <c r="I6" i="18" s="1"/>
  <c r="C6" i="18"/>
  <c r="B34" i="18"/>
  <c r="L34" i="18" s="1"/>
  <c r="M34" i="18" s="1"/>
  <c r="I34" i="18" s="1"/>
  <c r="C34" i="18"/>
  <c r="C27" i="18"/>
  <c r="B27" i="18"/>
  <c r="L27" i="18" s="1"/>
  <c r="M27" i="18" s="1"/>
  <c r="I27" i="18" s="1"/>
  <c r="C24" i="18"/>
  <c r="B24" i="18"/>
  <c r="L24" i="18" s="1"/>
  <c r="M24" i="18" s="1"/>
  <c r="I24" i="18" s="1"/>
  <c r="O75" i="8"/>
  <c r="O76" i="8" s="1"/>
  <c r="AC71" i="6"/>
  <c r="AE71" i="6" s="1"/>
  <c r="AF71" i="6" s="1"/>
  <c r="AG68" i="6"/>
  <c r="AG69" i="6" s="1"/>
  <c r="AE65" i="41" l="1"/>
  <c r="AF65" i="41" s="1"/>
  <c r="AG65" i="41" s="1"/>
  <c r="AC66" i="41"/>
  <c r="K24" i="18"/>
  <c r="J24" i="18"/>
  <c r="K39" i="18"/>
  <c r="J39" i="18"/>
  <c r="K15" i="18"/>
  <c r="J15" i="18"/>
  <c r="K32" i="18"/>
  <c r="J32" i="18"/>
  <c r="J11" i="18"/>
  <c r="K11" i="18"/>
  <c r="J36" i="18"/>
  <c r="K36" i="18"/>
  <c r="J8" i="18"/>
  <c r="K8" i="18"/>
  <c r="K34" i="18"/>
  <c r="J34" i="18"/>
  <c r="K31" i="18"/>
  <c r="J31" i="18"/>
  <c r="K37" i="18"/>
  <c r="J37" i="18"/>
  <c r="J20" i="18"/>
  <c r="K20" i="18"/>
  <c r="J33" i="18"/>
  <c r="K33" i="18"/>
  <c r="K16" i="18"/>
  <c r="J16" i="18"/>
  <c r="J29" i="18"/>
  <c r="K29" i="18"/>
  <c r="J5" i="18"/>
  <c r="K5" i="18"/>
  <c r="K19" i="18"/>
  <c r="J19" i="18"/>
  <c r="J7" i="18"/>
  <c r="K7" i="18"/>
  <c r="K28" i="18"/>
  <c r="J28" i="18"/>
  <c r="K3" i="18"/>
  <c r="J3" i="18"/>
  <c r="M1" i="18"/>
  <c r="L1" i="18" s="1"/>
  <c r="E8" i="11" s="1"/>
  <c r="K23" i="18"/>
  <c r="J23" i="18"/>
  <c r="J27" i="18"/>
  <c r="K27" i="18"/>
  <c r="J22" i="18"/>
  <c r="K22" i="18"/>
  <c r="J10" i="18"/>
  <c r="K10" i="18"/>
  <c r="J21" i="18"/>
  <c r="K21" i="18"/>
  <c r="K38" i="18"/>
  <c r="J38" i="18"/>
  <c r="J4" i="18"/>
  <c r="K4" i="18"/>
  <c r="K40" i="18"/>
  <c r="J40" i="18"/>
  <c r="J17" i="18"/>
  <c r="K17" i="18"/>
  <c r="J26" i="18"/>
  <c r="K26" i="18"/>
  <c r="J42" i="18"/>
  <c r="K42" i="18"/>
  <c r="K14" i="18"/>
  <c r="J14" i="18"/>
  <c r="J25" i="18"/>
  <c r="K25" i="18"/>
  <c r="K41" i="18"/>
  <c r="J41" i="18"/>
  <c r="K6" i="18"/>
  <c r="J6" i="18"/>
  <c r="K13" i="18"/>
  <c r="J13" i="18"/>
  <c r="K12" i="18"/>
  <c r="J12" i="18"/>
  <c r="K9" i="18"/>
  <c r="J9" i="18"/>
  <c r="K18" i="18"/>
  <c r="J18" i="18"/>
  <c r="J35" i="18"/>
  <c r="K35" i="18"/>
  <c r="K30" i="18"/>
  <c r="J30" i="18"/>
  <c r="O77" i="8"/>
  <c r="O78" i="8" s="1"/>
  <c r="O79" i="8" s="1"/>
  <c r="O80" i="8" s="1"/>
  <c r="AC72" i="6"/>
  <c r="AE72" i="6" s="1"/>
  <c r="AF72" i="6" s="1"/>
  <c r="AG70" i="6"/>
  <c r="AG71" i="6" s="1"/>
  <c r="AE66" i="41" l="1"/>
  <c r="AF66" i="41" s="1"/>
  <c r="AG66" i="41" s="1"/>
  <c r="AC67" i="41"/>
  <c r="F8" i="11"/>
  <c r="U8" i="11"/>
  <c r="R8" i="11"/>
  <c r="S8" i="11"/>
  <c r="T8" i="11"/>
  <c r="I8" i="11"/>
  <c r="H8" i="11"/>
  <c r="J8" i="11"/>
  <c r="Q8" i="11"/>
  <c r="C15" i="2"/>
  <c r="G8" i="11"/>
  <c r="O81" i="8"/>
  <c r="W1" i="18" s="1"/>
  <c r="S27" i="18" s="1"/>
  <c r="AG72" i="6"/>
  <c r="AC73" i="6"/>
  <c r="AE73" i="6" s="1"/>
  <c r="AF73" i="6" s="1"/>
  <c r="AC68" i="41" l="1"/>
  <c r="AE67" i="41"/>
  <c r="AF67" i="41" s="1"/>
  <c r="AG67" i="41" s="1"/>
  <c r="H15" i="2"/>
  <c r="H16" i="2" s="1"/>
  <c r="N15" i="2"/>
  <c r="N16" i="2" s="1"/>
  <c r="L15" i="2"/>
  <c r="L16" i="2" s="1"/>
  <c r="J15" i="2"/>
  <c r="J16" i="2" s="1"/>
  <c r="AE68" i="41"/>
  <c r="AF68" i="41" s="1"/>
  <c r="AG68" i="41" s="1"/>
  <c r="AC69" i="41"/>
  <c r="L8" i="11"/>
  <c r="K8" i="11" s="1"/>
  <c r="P15" i="2" s="1"/>
  <c r="P16" i="2" s="1"/>
  <c r="V8" i="11"/>
  <c r="W8" i="11" s="1"/>
  <c r="F20" i="2"/>
  <c r="F21" i="2" s="1"/>
  <c r="J20" i="2"/>
  <c r="J21" i="2" s="1"/>
  <c r="L20" i="2"/>
  <c r="L21" i="2" s="1"/>
  <c r="H20" i="2"/>
  <c r="H21" i="2" s="1"/>
  <c r="Q27" i="18"/>
  <c r="S37" i="18"/>
  <c r="P17" i="18"/>
  <c r="N17" i="18" s="1"/>
  <c r="X17" i="18" s="1"/>
  <c r="Y17" i="18" s="1"/>
  <c r="P27" i="18"/>
  <c r="N27" i="18" s="1"/>
  <c r="X27" i="18" s="1"/>
  <c r="Y27" i="18" s="1"/>
  <c r="U27" i="18" s="1"/>
  <c r="S23" i="18"/>
  <c r="S24" i="18"/>
  <c r="P10" i="18"/>
  <c r="N10" i="18" s="1"/>
  <c r="X10" i="18" s="1"/>
  <c r="Y10" i="18" s="1"/>
  <c r="U10" i="18" s="1"/>
  <c r="P4" i="18"/>
  <c r="N4" i="18" s="1"/>
  <c r="X4" i="18" s="1"/>
  <c r="Y4" i="18" s="1"/>
  <c r="U4" i="18" s="1"/>
  <c r="P16" i="18"/>
  <c r="N16" i="18" s="1"/>
  <c r="X16" i="18" s="1"/>
  <c r="Y16" i="18" s="1"/>
  <c r="U16" i="18" s="1"/>
  <c r="R18" i="18"/>
  <c r="Q7" i="18"/>
  <c r="R39" i="18"/>
  <c r="Q12" i="18"/>
  <c r="R10" i="18"/>
  <c r="R20" i="18"/>
  <c r="P7" i="18"/>
  <c r="N7" i="18" s="1"/>
  <c r="X7" i="18" s="1"/>
  <c r="Y7" i="18" s="1"/>
  <c r="U7" i="18" s="1"/>
  <c r="Q18" i="18"/>
  <c r="Q21" i="18"/>
  <c r="Q39" i="18"/>
  <c r="Q36" i="18"/>
  <c r="S39" i="18"/>
  <c r="Q28" i="18"/>
  <c r="R12" i="18"/>
  <c r="P32" i="18"/>
  <c r="N32" i="18" s="1"/>
  <c r="X32" i="18" s="1"/>
  <c r="Y32" i="18" s="1"/>
  <c r="U32" i="18" s="1"/>
  <c r="P26" i="18"/>
  <c r="N26" i="18" s="1"/>
  <c r="X26" i="18" s="1"/>
  <c r="Y26" i="18" s="1"/>
  <c r="U26" i="18" s="1"/>
  <c r="P33" i="18"/>
  <c r="N33" i="18" s="1"/>
  <c r="X33" i="18" s="1"/>
  <c r="Y33" i="18" s="1"/>
  <c r="U33" i="18" s="1"/>
  <c r="S14" i="18"/>
  <c r="S42" i="18"/>
  <c r="S40" i="18"/>
  <c r="S9" i="18"/>
  <c r="R8" i="18"/>
  <c r="S12" i="18"/>
  <c r="P41" i="18"/>
  <c r="N41" i="18" s="1"/>
  <c r="X41" i="18" s="1"/>
  <c r="Y41" i="18" s="1"/>
  <c r="P12" i="18"/>
  <c r="N12" i="18" s="1"/>
  <c r="X12" i="18" s="1"/>
  <c r="Y12" i="18" s="1"/>
  <c r="W12" i="18" s="1"/>
  <c r="P13" i="18"/>
  <c r="N13" i="18" s="1"/>
  <c r="X13" i="18" s="1"/>
  <c r="Y13" i="18" s="1"/>
  <c r="U13" i="18" s="1"/>
  <c r="Q23" i="18"/>
  <c r="R38" i="18"/>
  <c r="S13" i="18"/>
  <c r="R26" i="18"/>
  <c r="S19" i="18"/>
  <c r="S16" i="18"/>
  <c r="R37" i="18"/>
  <c r="R17" i="18"/>
  <c r="Q3" i="18"/>
  <c r="Q4" i="18"/>
  <c r="P23" i="18"/>
  <c r="S32" i="18"/>
  <c r="R27" i="18"/>
  <c r="R16" i="18"/>
  <c r="S35" i="18"/>
  <c r="S30" i="18"/>
  <c r="P31" i="18"/>
  <c r="P40" i="18"/>
  <c r="S25" i="18"/>
  <c r="P3" i="18"/>
  <c r="Q14" i="18"/>
  <c r="Q32" i="18"/>
  <c r="R7" i="18"/>
  <c r="P30" i="18"/>
  <c r="R32" i="18"/>
  <c r="P37" i="18"/>
  <c r="Q40" i="18"/>
  <c r="P19" i="18"/>
  <c r="R4" i="18"/>
  <c r="P8" i="18"/>
  <c r="S28" i="18"/>
  <c r="P6" i="18"/>
  <c r="R36" i="18"/>
  <c r="Q30" i="18"/>
  <c r="S21" i="18"/>
  <c r="P21" i="18"/>
  <c r="R13" i="18"/>
  <c r="Q15" i="18"/>
  <c r="P29" i="18"/>
  <c r="R23" i="18"/>
  <c r="S26" i="18"/>
  <c r="R29" i="18"/>
  <c r="S38" i="18"/>
  <c r="Q41" i="18"/>
  <c r="P5" i="18"/>
  <c r="R14" i="18"/>
  <c r="P38" i="18"/>
  <c r="R24" i="18"/>
  <c r="S29" i="18"/>
  <c r="S22" i="18"/>
  <c r="R42" i="18"/>
  <c r="R11" i="18"/>
  <c r="P24" i="18"/>
  <c r="R9" i="18"/>
  <c r="Q29" i="18"/>
  <c r="Q8" i="18"/>
  <c r="Q17" i="18"/>
  <c r="S4" i="18"/>
  <c r="S11" i="18"/>
  <c r="R31" i="18"/>
  <c r="R21" i="18"/>
  <c r="S41" i="18"/>
  <c r="R41" i="18"/>
  <c r="R19" i="18"/>
  <c r="Q34" i="18"/>
  <c r="Q5" i="18"/>
  <c r="Q22" i="18"/>
  <c r="P22" i="18"/>
  <c r="Q10" i="18"/>
  <c r="Q9" i="18"/>
  <c r="Q24" i="18"/>
  <c r="S18" i="18"/>
  <c r="Q42" i="18"/>
  <c r="P9" i="18"/>
  <c r="P28" i="18"/>
  <c r="P42" i="18"/>
  <c r="Q20" i="18"/>
  <c r="Q6" i="18"/>
  <c r="S3" i="18"/>
  <c r="Q33" i="18"/>
  <c r="S8" i="18"/>
  <c r="Q37" i="18"/>
  <c r="S34" i="18"/>
  <c r="R35" i="18"/>
  <c r="P34" i="18"/>
  <c r="P18" i="18"/>
  <c r="R40" i="18"/>
  <c r="R15" i="18"/>
  <c r="R6" i="18"/>
  <c r="S31" i="18"/>
  <c r="Q31" i="18"/>
  <c r="Q35" i="18"/>
  <c r="R34" i="18"/>
  <c r="S33" i="18"/>
  <c r="Q38" i="18"/>
  <c r="S6" i="18"/>
  <c r="S7" i="18"/>
  <c r="S17" i="18"/>
  <c r="P15" i="18"/>
  <c r="P35" i="18"/>
  <c r="N35" i="18" s="1"/>
  <c r="X35" i="18" s="1"/>
  <c r="Y35" i="18" s="1"/>
  <c r="U35" i="18" s="1"/>
  <c r="Q13" i="18"/>
  <c r="R33" i="18"/>
  <c r="S15" i="18"/>
  <c r="R25" i="18"/>
  <c r="Q11" i="18"/>
  <c r="R5" i="18"/>
  <c r="R28" i="18"/>
  <c r="R22" i="18"/>
  <c r="S36" i="18"/>
  <c r="P14" i="18"/>
  <c r="Q16" i="18"/>
  <c r="P20" i="18"/>
  <c r="Q25" i="18"/>
  <c r="R3" i="18"/>
  <c r="P11" i="18"/>
  <c r="R30" i="18"/>
  <c r="Q26" i="18"/>
  <c r="P39" i="18"/>
  <c r="P36" i="18"/>
  <c r="S20" i="18"/>
  <c r="S10" i="18"/>
  <c r="P25" i="18"/>
  <c r="S5" i="18"/>
  <c r="Q19" i="18"/>
  <c r="AG73" i="6"/>
  <c r="AC74" i="6"/>
  <c r="V12" i="18" l="1"/>
  <c r="U12" i="18"/>
  <c r="V41" i="18"/>
  <c r="U41" i="18"/>
  <c r="V17" i="18"/>
  <c r="U17" i="18"/>
  <c r="AE69" i="41"/>
  <c r="AF69" i="41" s="1"/>
  <c r="AG69" i="41" s="1"/>
  <c r="AC70" i="41"/>
  <c r="V26" i="18"/>
  <c r="W17" i="18"/>
  <c r="W26" i="18"/>
  <c r="W41" i="18"/>
  <c r="O41" i="18"/>
  <c r="W33" i="18"/>
  <c r="V33" i="18"/>
  <c r="X21" i="2"/>
  <c r="W21" i="2"/>
  <c r="W16" i="18"/>
  <c r="W35" i="18"/>
  <c r="W10" i="18"/>
  <c r="V4" i="18"/>
  <c r="V10" i="18"/>
  <c r="V27" i="18"/>
  <c r="W27" i="18"/>
  <c r="V32" i="18"/>
  <c r="W32" i="18"/>
  <c r="V7" i="18"/>
  <c r="W7" i="18"/>
  <c r="W4" i="18"/>
  <c r="V16" i="18"/>
  <c r="V35" i="18"/>
  <c r="W13" i="18"/>
  <c r="V13" i="18"/>
  <c r="O32" i="18"/>
  <c r="O25" i="18"/>
  <c r="N25" i="18"/>
  <c r="X25" i="18" s="1"/>
  <c r="Y25" i="18" s="1"/>
  <c r="U25" i="18" s="1"/>
  <c r="N39" i="18"/>
  <c r="X39" i="18" s="1"/>
  <c r="Y39" i="18" s="1"/>
  <c r="U39" i="18" s="1"/>
  <c r="O39" i="18"/>
  <c r="O14" i="18"/>
  <c r="N14" i="18"/>
  <c r="X14" i="18" s="1"/>
  <c r="Y14" i="18" s="1"/>
  <c r="U14" i="18" s="1"/>
  <c r="O18" i="18"/>
  <c r="N18" i="18"/>
  <c r="X18" i="18" s="1"/>
  <c r="Y18" i="18" s="1"/>
  <c r="U18" i="18" s="1"/>
  <c r="O9" i="18"/>
  <c r="N9" i="18"/>
  <c r="X9" i="18" s="1"/>
  <c r="Y9" i="18" s="1"/>
  <c r="U9" i="18" s="1"/>
  <c r="O8" i="18"/>
  <c r="N8" i="18"/>
  <c r="X8" i="18" s="1"/>
  <c r="Y8" i="18" s="1"/>
  <c r="U8" i="18" s="1"/>
  <c r="O37" i="18"/>
  <c r="N37" i="18"/>
  <c r="X37" i="18" s="1"/>
  <c r="Y37" i="18" s="1"/>
  <c r="U37" i="18" s="1"/>
  <c r="O40" i="18"/>
  <c r="N40" i="18"/>
  <c r="X40" i="18" s="1"/>
  <c r="Y40" i="18" s="1"/>
  <c r="U40" i="18" s="1"/>
  <c r="O4" i="18"/>
  <c r="O27" i="18"/>
  <c r="O26" i="18"/>
  <c r="N34" i="18"/>
  <c r="X34" i="18" s="1"/>
  <c r="Y34" i="18" s="1"/>
  <c r="U34" i="18" s="1"/>
  <c r="O34" i="18"/>
  <c r="N24" i="18"/>
  <c r="X24" i="18" s="1"/>
  <c r="Y24" i="18" s="1"/>
  <c r="U24" i="18" s="1"/>
  <c r="O24" i="18"/>
  <c r="O35" i="18"/>
  <c r="O5" i="18"/>
  <c r="N5" i="18"/>
  <c r="X5" i="18" s="1"/>
  <c r="Y5" i="18" s="1"/>
  <c r="U5" i="18" s="1"/>
  <c r="N31" i="18"/>
  <c r="X31" i="18" s="1"/>
  <c r="Y31" i="18" s="1"/>
  <c r="U31" i="18" s="1"/>
  <c r="O31" i="18"/>
  <c r="O7" i="18"/>
  <c r="N20" i="18"/>
  <c r="X20" i="18" s="1"/>
  <c r="Y20" i="18" s="1"/>
  <c r="U20" i="18" s="1"/>
  <c r="O20" i="18"/>
  <c r="O42" i="18"/>
  <c r="N42" i="18"/>
  <c r="X42" i="18" s="1"/>
  <c r="Y42" i="18" s="1"/>
  <c r="U42" i="18" s="1"/>
  <c r="O22" i="18"/>
  <c r="N22" i="18"/>
  <c r="X22" i="18" s="1"/>
  <c r="Y22" i="18" s="1"/>
  <c r="U22" i="18" s="1"/>
  <c r="O21" i="18"/>
  <c r="N21" i="18"/>
  <c r="X21" i="18" s="1"/>
  <c r="Y21" i="18" s="1"/>
  <c r="U21" i="18" s="1"/>
  <c r="O6" i="18"/>
  <c r="N6" i="18"/>
  <c r="X6" i="18" s="1"/>
  <c r="Y6" i="18" s="1"/>
  <c r="U6" i="18" s="1"/>
  <c r="O19" i="18"/>
  <c r="N19" i="18"/>
  <c r="X19" i="18" s="1"/>
  <c r="Y19" i="18" s="1"/>
  <c r="U19" i="18" s="1"/>
  <c r="O30" i="18"/>
  <c r="N30" i="18"/>
  <c r="X30" i="18" s="1"/>
  <c r="Y30" i="18" s="1"/>
  <c r="U30" i="18" s="1"/>
  <c r="O3" i="18"/>
  <c r="N3" i="18"/>
  <c r="X3" i="18" s="1"/>
  <c r="Y3" i="18" s="1"/>
  <c r="U3" i="18" s="1"/>
  <c r="O12" i="18"/>
  <c r="O17" i="18"/>
  <c r="O13" i="18"/>
  <c r="O10" i="18"/>
  <c r="O36" i="18"/>
  <c r="N36" i="18"/>
  <c r="X36" i="18" s="1"/>
  <c r="Y36" i="18" s="1"/>
  <c r="U36" i="18" s="1"/>
  <c r="O11" i="18"/>
  <c r="N11" i="18"/>
  <c r="X11" i="18" s="1"/>
  <c r="Y11" i="18" s="1"/>
  <c r="U11" i="18" s="1"/>
  <c r="N15" i="18"/>
  <c r="X15" i="18" s="1"/>
  <c r="Y15" i="18" s="1"/>
  <c r="U15" i="18" s="1"/>
  <c r="O15" i="18"/>
  <c r="N28" i="18"/>
  <c r="X28" i="18" s="1"/>
  <c r="Y28" i="18" s="1"/>
  <c r="U28" i="18" s="1"/>
  <c r="O28" i="18"/>
  <c r="O38" i="18"/>
  <c r="N38" i="18"/>
  <c r="X38" i="18" s="1"/>
  <c r="Y38" i="18" s="1"/>
  <c r="U38" i="18" s="1"/>
  <c r="N29" i="18"/>
  <c r="X29" i="18" s="1"/>
  <c r="Y29" i="18" s="1"/>
  <c r="U29" i="18" s="1"/>
  <c r="O29" i="18"/>
  <c r="O23" i="18"/>
  <c r="N23" i="18"/>
  <c r="X23" i="18" s="1"/>
  <c r="Y23" i="18" s="1"/>
  <c r="U23" i="18" s="1"/>
  <c r="O33" i="18"/>
  <c r="O16" i="18"/>
  <c r="AC75" i="6"/>
  <c r="AE75" i="6" s="1"/>
  <c r="AF75" i="6" s="1"/>
  <c r="AE74" i="6"/>
  <c r="AF74" i="6" s="1"/>
  <c r="AG74" i="6" s="1"/>
  <c r="AE70" i="41" l="1"/>
  <c r="AF70" i="41" s="1"/>
  <c r="AG70" i="41" s="1"/>
  <c r="AC71" i="41"/>
  <c r="V29" i="18"/>
  <c r="W29" i="18"/>
  <c r="V28" i="18"/>
  <c r="W28" i="18"/>
  <c r="W34" i="18"/>
  <c r="V34" i="18"/>
  <c r="W40" i="18"/>
  <c r="V40" i="18"/>
  <c r="V8" i="18"/>
  <c r="W8" i="18"/>
  <c r="W18" i="18"/>
  <c r="V18" i="18"/>
  <c r="V23" i="18"/>
  <c r="W23" i="18"/>
  <c r="W38" i="18"/>
  <c r="V38" i="18"/>
  <c r="V36" i="18"/>
  <c r="W36" i="18"/>
  <c r="V30" i="18"/>
  <c r="W30" i="18"/>
  <c r="V6" i="18"/>
  <c r="W6" i="18"/>
  <c r="V22" i="18"/>
  <c r="W22" i="18"/>
  <c r="W31" i="18"/>
  <c r="V31" i="18"/>
  <c r="W39" i="18"/>
  <c r="V39" i="18"/>
  <c r="V15" i="18"/>
  <c r="W15" i="18"/>
  <c r="W20" i="18"/>
  <c r="V20" i="18"/>
  <c r="W5" i="18"/>
  <c r="V5" i="18"/>
  <c r="W24" i="18"/>
  <c r="V24" i="18"/>
  <c r="V37" i="18"/>
  <c r="W37" i="18"/>
  <c r="V9" i="18"/>
  <c r="W9" i="18"/>
  <c r="V14" i="18"/>
  <c r="W14" i="18"/>
  <c r="W25" i="18"/>
  <c r="V25" i="18"/>
  <c r="V11" i="18"/>
  <c r="W11" i="18"/>
  <c r="Y1" i="18"/>
  <c r="X1" i="18" s="1"/>
  <c r="E9" i="11" s="1"/>
  <c r="C51" i="2" s="1"/>
  <c r="W3" i="18"/>
  <c r="V3" i="18"/>
  <c r="W19" i="18"/>
  <c r="V19" i="18"/>
  <c r="V21" i="18"/>
  <c r="W21" i="18"/>
  <c r="V42" i="18"/>
  <c r="W42" i="18"/>
  <c r="AG75" i="6"/>
  <c r="AC76" i="6"/>
  <c r="AE76" i="6" s="1"/>
  <c r="AF76" i="6" s="1"/>
  <c r="AE71" i="41" l="1"/>
  <c r="AF71" i="41" s="1"/>
  <c r="AG71" i="41" s="1"/>
  <c r="AC72" i="41"/>
  <c r="I9" i="11"/>
  <c r="L51" i="2" s="1"/>
  <c r="L52" i="2" s="1"/>
  <c r="Q9" i="11"/>
  <c r="F9" i="11"/>
  <c r="F51" i="2" s="1"/>
  <c r="F52" i="2" s="1"/>
  <c r="J9" i="11"/>
  <c r="N51" i="2" s="1"/>
  <c r="N52" i="2" s="1"/>
  <c r="G9" i="11"/>
  <c r="H51" i="2" s="1"/>
  <c r="H52" i="2" s="1"/>
  <c r="H9" i="11"/>
  <c r="J51" i="2" s="1"/>
  <c r="J52" i="2" s="1"/>
  <c r="U9" i="11"/>
  <c r="T9" i="11"/>
  <c r="R9" i="11"/>
  <c r="R10" i="11" s="1"/>
  <c r="S9" i="11"/>
  <c r="AG76" i="6"/>
  <c r="AC77" i="6"/>
  <c r="T10" i="11" l="1"/>
  <c r="J56" i="2"/>
  <c r="J57" i="2" s="1"/>
  <c r="U10" i="11"/>
  <c r="L56" i="2"/>
  <c r="L57" i="2" s="1"/>
  <c r="S10" i="11"/>
  <c r="H56" i="2"/>
  <c r="H57" i="2" s="1"/>
  <c r="F56" i="2"/>
  <c r="F57" i="2" s="1"/>
  <c r="AE72" i="41"/>
  <c r="AF72" i="41" s="1"/>
  <c r="AG72" i="41" s="1"/>
  <c r="AC73" i="41"/>
  <c r="L9" i="11"/>
  <c r="K9" i="11" s="1"/>
  <c r="P51" i="2" s="1"/>
  <c r="P52" i="2" s="1"/>
  <c r="T52" i="2" s="1"/>
  <c r="V9" i="11"/>
  <c r="W9" i="11" s="1"/>
  <c r="AE77" i="6"/>
  <c r="AF77" i="6" s="1"/>
  <c r="AG77" i="6" s="1"/>
  <c r="AC78" i="6"/>
  <c r="AE78" i="6" s="1"/>
  <c r="AF78" i="6" s="1"/>
  <c r="W57" i="2" l="1"/>
  <c r="AE73" i="41"/>
  <c r="AF73" i="41" s="1"/>
  <c r="AG73" i="41" s="1"/>
  <c r="AC74" i="41"/>
  <c r="AG78" i="6"/>
  <c r="AC79" i="6"/>
  <c r="AE74" i="41" l="1"/>
  <c r="AF74" i="41" s="1"/>
  <c r="AG74" i="41" s="1"/>
  <c r="AC75" i="41"/>
  <c r="AE79" i="6"/>
  <c r="AF79" i="6" s="1"/>
  <c r="AG79" i="6" s="1"/>
  <c r="AC80" i="6"/>
  <c r="AE75" i="41" l="1"/>
  <c r="AF75" i="41" s="1"/>
  <c r="AG75" i="41" s="1"/>
  <c r="AC76" i="41"/>
  <c r="AE80" i="6"/>
  <c r="AF80" i="6" s="1"/>
  <c r="AG80" i="6" s="1"/>
  <c r="AC81" i="6"/>
  <c r="AE76" i="41" l="1"/>
  <c r="AF76" i="41" s="1"/>
  <c r="AG76" i="41" s="1"/>
  <c r="AC77" i="41"/>
  <c r="AE81" i="6"/>
  <c r="AF81" i="6" s="1"/>
  <c r="AG81" i="6" s="1"/>
  <c r="AC82" i="6"/>
  <c r="AE77" i="41" l="1"/>
  <c r="AF77" i="41" s="1"/>
  <c r="AG77" i="41" s="1"/>
  <c r="AC78" i="41"/>
  <c r="AE82" i="6"/>
  <c r="AF82" i="6" s="1"/>
  <c r="AG82" i="6" s="1"/>
  <c r="AC83" i="6"/>
  <c r="AE78" i="41" l="1"/>
  <c r="AF78" i="41" s="1"/>
  <c r="AG78" i="41" s="1"/>
  <c r="AC79" i="41"/>
  <c r="AE83" i="6"/>
  <c r="AF83" i="6" s="1"/>
  <c r="AG83" i="6" s="1"/>
  <c r="AC84" i="6"/>
  <c r="AE84" i="6" s="1"/>
  <c r="AF84" i="6" s="1"/>
  <c r="AG84" i="6" l="1"/>
  <c r="AE79" i="41"/>
  <c r="AF79" i="41" s="1"/>
  <c r="AG79" i="41" s="1"/>
  <c r="AC80" i="41"/>
  <c r="AE80" i="41" l="1"/>
  <c r="AF80" i="41" s="1"/>
  <c r="AG80" i="41" s="1"/>
  <c r="AC81" i="41"/>
  <c r="AE81" i="41" l="1"/>
  <c r="AF81" i="41" s="1"/>
  <c r="AG81" i="41" s="1"/>
  <c r="AC82" i="41"/>
  <c r="AE82" i="41" l="1"/>
  <c r="AF82" i="41" s="1"/>
  <c r="AG82" i="41" s="1"/>
  <c r="AC83" i="41"/>
  <c r="AE83" i="41" l="1"/>
  <c r="AF83" i="41" s="1"/>
  <c r="AG83" i="41" s="1"/>
  <c r="AC84" i="41"/>
  <c r="AE84" i="41" s="1"/>
  <c r="AF84" i="41" s="1"/>
  <c r="AG84" i="41" l="1"/>
  <c r="BT1" i="16" l="1"/>
  <c r="BS47" i="16" l="1"/>
  <c r="BT56" i="16"/>
  <c r="BQ27" i="16"/>
  <c r="BT57" i="16"/>
  <c r="BS6" i="16"/>
  <c r="BT15" i="16"/>
  <c r="BQ44" i="16"/>
  <c r="BR36" i="16"/>
  <c r="BS41" i="16"/>
  <c r="BT50" i="16"/>
  <c r="BS4" i="16"/>
  <c r="BS16" i="16"/>
  <c r="BT29" i="16"/>
  <c r="BR38" i="16"/>
  <c r="BT5" i="16"/>
  <c r="BT35" i="16"/>
  <c r="BT6" i="16"/>
  <c r="BS36" i="16"/>
  <c r="BS27" i="16"/>
  <c r="BT36" i="16"/>
  <c r="BR31" i="16"/>
  <c r="BQ17" i="16"/>
  <c r="BR28" i="16"/>
  <c r="BS50" i="16"/>
  <c r="BQ4" i="16"/>
  <c r="BQ39" i="16"/>
  <c r="BS21" i="16"/>
  <c r="BT30" i="16"/>
  <c r="BR19" i="16"/>
  <c r="BQ45" i="16"/>
  <c r="BT9" i="16"/>
  <c r="BR57" i="16"/>
  <c r="BT44" i="16"/>
  <c r="BQ29" i="16"/>
  <c r="BR52" i="16"/>
  <c r="BR50" i="16"/>
  <c r="BQ57" i="16"/>
  <c r="BS55" i="16"/>
  <c r="BQ14" i="16"/>
  <c r="BT4" i="16"/>
  <c r="BQ32" i="16"/>
  <c r="BS14" i="16"/>
  <c r="BT23" i="16"/>
  <c r="BR5" i="16"/>
  <c r="BR26" i="16"/>
  <c r="BS49" i="16"/>
  <c r="BT58" i="16"/>
  <c r="BQ35" i="16"/>
  <c r="BS24" i="16"/>
  <c r="BS19" i="16"/>
  <c r="BQ20" i="16"/>
  <c r="BT17" i="16"/>
  <c r="BT8" i="16"/>
  <c r="BQ30" i="16"/>
  <c r="BR8" i="16"/>
  <c r="BR9" i="16"/>
  <c r="BS22" i="16"/>
  <c r="BT31" i="16"/>
  <c r="BR21" i="16"/>
  <c r="BQ9" i="16"/>
  <c r="BS57" i="16"/>
  <c r="BQ18" i="16"/>
  <c r="BR14" i="16"/>
  <c r="BS32" i="16"/>
  <c r="BT53" i="16"/>
  <c r="BS51" i="16"/>
  <c r="BQ47" i="16"/>
  <c r="BQ52" i="16"/>
  <c r="BT54" i="16"/>
  <c r="BT33" i="16"/>
  <c r="BS43" i="16"/>
  <c r="BT52" i="16"/>
  <c r="BQ11" i="16"/>
  <c r="BT49" i="16"/>
  <c r="BQ37" i="16"/>
  <c r="BT11" i="16"/>
  <c r="BQ36" i="16"/>
  <c r="BR20" i="16"/>
  <c r="BS37" i="16"/>
  <c r="BT46" i="16"/>
  <c r="BR51" i="16"/>
  <c r="BS12" i="16"/>
  <c r="BT25" i="16"/>
  <c r="BR44" i="16"/>
  <c r="BR47" i="16"/>
  <c r="BS42" i="16"/>
  <c r="BS29" i="16"/>
  <c r="BS20" i="16"/>
  <c r="BS7" i="16"/>
  <c r="BT16" i="16"/>
  <c r="BQ46" i="16"/>
  <c r="BR40" i="16"/>
  <c r="BR41" i="16"/>
  <c r="BS30" i="16"/>
  <c r="BT39" i="16"/>
  <c r="BR37" i="16"/>
  <c r="BQ25" i="16"/>
  <c r="BT10" i="16"/>
  <c r="BQ34" i="16"/>
  <c r="BR16" i="16"/>
  <c r="BS40" i="16"/>
  <c r="BQ24" i="16"/>
  <c r="BT28" i="16"/>
  <c r="BQ16" i="16"/>
  <c r="BQ7" i="16"/>
  <c r="BQ26" i="16"/>
  <c r="BR17" i="16"/>
  <c r="BT41" i="16"/>
  <c r="BR24" i="16"/>
  <c r="BT22" i="16"/>
  <c r="BS15" i="16"/>
  <c r="BT24" i="16"/>
  <c r="BR7" i="16"/>
  <c r="BR34" i="16"/>
  <c r="BQ15" i="16"/>
  <c r="BS38" i="16"/>
  <c r="BT47" i="16"/>
  <c r="BR53" i="16"/>
  <c r="BS9" i="16"/>
  <c r="BT18" i="16"/>
  <c r="BQ50" i="16"/>
  <c r="BR48" i="16"/>
  <c r="BS48" i="16"/>
  <c r="BQ56" i="16"/>
  <c r="BQ38" i="16"/>
  <c r="BS26" i="16"/>
  <c r="BR22" i="16"/>
  <c r="BR35" i="16"/>
  <c r="BR10" i="16"/>
  <c r="BR4" i="16"/>
  <c r="BQ22" i="16"/>
  <c r="BR30" i="16"/>
  <c r="BQ48" i="16"/>
  <c r="BS18" i="16"/>
  <c r="BT27" i="16"/>
  <c r="BR13" i="16"/>
  <c r="BR54" i="16"/>
  <c r="BS53" i="16"/>
  <c r="BQ10" i="16"/>
  <c r="BQ51" i="16"/>
  <c r="BS28" i="16"/>
  <c r="BT45" i="16"/>
  <c r="BS35" i="16"/>
  <c r="BQ13" i="16"/>
  <c r="BT51" i="16"/>
  <c r="BT38" i="16"/>
  <c r="BS52" i="16"/>
  <c r="BS23" i="16"/>
  <c r="BT32" i="16"/>
  <c r="BR23" i="16"/>
  <c r="BQ41" i="16"/>
  <c r="BR42" i="16"/>
  <c r="BS46" i="16"/>
  <c r="BT55" i="16"/>
  <c r="BQ23" i="16"/>
  <c r="BS17" i="16"/>
  <c r="BT26" i="16"/>
  <c r="BR11" i="16"/>
  <c r="BR46" i="16"/>
  <c r="BS56" i="16"/>
  <c r="BR33" i="16"/>
  <c r="BQ6" i="16"/>
  <c r="BS10" i="16"/>
  <c r="BQ53" i="16"/>
  <c r="BQ19" i="16"/>
  <c r="BS31" i="16"/>
  <c r="BT40" i="16"/>
  <c r="BR39" i="16"/>
  <c r="BQ5" i="16"/>
  <c r="BR6" i="16"/>
  <c r="BS54" i="16"/>
  <c r="BQ12" i="16"/>
  <c r="BQ55" i="16"/>
  <c r="BS25" i="16"/>
  <c r="BT34" i="16"/>
  <c r="BR27" i="16"/>
  <c r="BQ21" i="16"/>
  <c r="BT13" i="16"/>
  <c r="BQ31" i="16"/>
  <c r="BQ43" i="16"/>
  <c r="BS58" i="16"/>
  <c r="BS13" i="16"/>
  <c r="BR18" i="16"/>
  <c r="BS11" i="16"/>
  <c r="BT20" i="16"/>
  <c r="BQ54" i="16"/>
  <c r="BR56" i="16"/>
  <c r="BR49" i="16"/>
  <c r="BS34" i="16"/>
  <c r="BT43" i="16"/>
  <c r="BR45" i="16"/>
  <c r="BS5" i="16"/>
  <c r="BT14" i="16"/>
  <c r="BQ42" i="16"/>
  <c r="BR32" i="16"/>
  <c r="BS44" i="16"/>
  <c r="BQ40" i="16"/>
  <c r="BT12" i="16"/>
  <c r="BR25" i="16"/>
  <c r="BR29" i="16"/>
  <c r="BQ58" i="16"/>
  <c r="BQ8" i="16"/>
  <c r="BS39" i="16"/>
  <c r="BT48" i="16"/>
  <c r="BR55" i="16"/>
  <c r="BT37" i="16"/>
  <c r="BQ33" i="16"/>
  <c r="BT7" i="16"/>
  <c r="BQ28" i="16"/>
  <c r="BR58" i="16"/>
  <c r="BS33" i="16"/>
  <c r="BT42" i="16"/>
  <c r="BR43" i="16"/>
  <c r="BS8" i="16"/>
  <c r="BT21" i="16"/>
  <c r="BR12" i="16"/>
  <c r="BR15" i="16"/>
  <c r="BT19" i="16"/>
  <c r="BS45" i="16"/>
  <c r="BQ49" i="16"/>
  <c r="BP43" i="16" l="1"/>
  <c r="BP12" i="16"/>
  <c r="BP53" i="16"/>
  <c r="BP13" i="16"/>
  <c r="BP51" i="16"/>
  <c r="BP56" i="16"/>
  <c r="BP16" i="16"/>
  <c r="BP52" i="16"/>
  <c r="BP9" i="16"/>
  <c r="BP35" i="16"/>
  <c r="BP49" i="16"/>
  <c r="BP33" i="16"/>
  <c r="BP31" i="16"/>
  <c r="BP23" i="16"/>
  <c r="BP41" i="16"/>
  <c r="BP10" i="16"/>
  <c r="BP22" i="16"/>
  <c r="BP15" i="16"/>
  <c r="BP34" i="16"/>
  <c r="BP46" i="16"/>
  <c r="BP37" i="16"/>
  <c r="BP47" i="16"/>
  <c r="BP20" i="16"/>
  <c r="BP14" i="16"/>
  <c r="BP44" i="16"/>
  <c r="BP27" i="16"/>
  <c r="BP8" i="16"/>
  <c r="BP42" i="16"/>
  <c r="BP54" i="16"/>
  <c r="BP6" i="16"/>
  <c r="BP26" i="16"/>
  <c r="BP24" i="16"/>
  <c r="BP18" i="16"/>
  <c r="BP30" i="16"/>
  <c r="BP29" i="16"/>
  <c r="BP45" i="16"/>
  <c r="BP39" i="16"/>
  <c r="BP17" i="16"/>
  <c r="BP28" i="16"/>
  <c r="BP58" i="16"/>
  <c r="BP40" i="16"/>
  <c r="BP21" i="16"/>
  <c r="BP55" i="16"/>
  <c r="BP5" i="16"/>
  <c r="BP19" i="16"/>
  <c r="BP48" i="16"/>
  <c r="BP38" i="16"/>
  <c r="BP50" i="16"/>
  <c r="BP7" i="16"/>
  <c r="BP25" i="16"/>
  <c r="BP36" i="16"/>
  <c r="BP11" i="16"/>
  <c r="BP32" i="16"/>
  <c r="BP57" i="16"/>
  <c r="BP4" i="16"/>
  <c r="AV1" i="16" l="1"/>
  <c r="AT48" i="16" l="1"/>
  <c r="AU55" i="16"/>
  <c r="AU41" i="16"/>
  <c r="AT42" i="16"/>
  <c r="AT35" i="16"/>
  <c r="AU15" i="16"/>
  <c r="AS37" i="16"/>
  <c r="AS51" i="16"/>
  <c r="AU8" i="16"/>
  <c r="AV24" i="16"/>
  <c r="AS25" i="16"/>
  <c r="AS9" i="16"/>
  <c r="AS39" i="16"/>
  <c r="AT44" i="16"/>
  <c r="AT53" i="16"/>
  <c r="AT4" i="16"/>
  <c r="AS20" i="16"/>
  <c r="AV46" i="16"/>
  <c r="AU43" i="16"/>
  <c r="AV31" i="16"/>
  <c r="AS7" i="16"/>
  <c r="AS57" i="16"/>
  <c r="AU51" i="16"/>
  <c r="AS28" i="16"/>
  <c r="AV39" i="16"/>
  <c r="AT18" i="16"/>
  <c r="AS47" i="16"/>
  <c r="AV33" i="16"/>
  <c r="AV16" i="16"/>
  <c r="AU39" i="16"/>
  <c r="AT13" i="16"/>
  <c r="AT30" i="16"/>
  <c r="AV29" i="16"/>
  <c r="AV12" i="16"/>
  <c r="AU35" i="16"/>
  <c r="AU56" i="16"/>
  <c r="AT32" i="16"/>
  <c r="AS58" i="16"/>
  <c r="AS23" i="16"/>
  <c r="AT50" i="16"/>
  <c r="AT31" i="16"/>
  <c r="AT58" i="16"/>
  <c r="AT41" i="16"/>
  <c r="AT15" i="16"/>
  <c r="AS38" i="16"/>
  <c r="AS10" i="16"/>
  <c r="AT54" i="16"/>
  <c r="AT33" i="16"/>
  <c r="AT7" i="16"/>
  <c r="AV6" i="16"/>
  <c r="AS5" i="16"/>
  <c r="AT34" i="16"/>
  <c r="AT40" i="16"/>
  <c r="AV57" i="16"/>
  <c r="AV48" i="16"/>
  <c r="AU44" i="16"/>
  <c r="AS26" i="16"/>
  <c r="AT49" i="16"/>
  <c r="AU32" i="16"/>
  <c r="AS29" i="16"/>
  <c r="AT46" i="16"/>
  <c r="AT17" i="16"/>
  <c r="AU53" i="16"/>
  <c r="AV9" i="16"/>
  <c r="AU31" i="16"/>
  <c r="AV5" i="16"/>
  <c r="AU24" i="16"/>
  <c r="AU11" i="16"/>
  <c r="AV26" i="16"/>
  <c r="AS36" i="16"/>
  <c r="AU5" i="16"/>
  <c r="AS35" i="16"/>
  <c r="AT21" i="16"/>
  <c r="AU10" i="16"/>
  <c r="AV8" i="16"/>
  <c r="AT14" i="16"/>
  <c r="AT55" i="16"/>
  <c r="AU52" i="16"/>
  <c r="AU6" i="16"/>
  <c r="AT19" i="16"/>
  <c r="AU50" i="16"/>
  <c r="AS34" i="16"/>
  <c r="AU29" i="16"/>
  <c r="AU4" i="16"/>
  <c r="AS22" i="16"/>
  <c r="AV32" i="16"/>
  <c r="AV19" i="16"/>
  <c r="AS19" i="16"/>
  <c r="AV53" i="16"/>
  <c r="AS14" i="16"/>
  <c r="AV28" i="16"/>
  <c r="AV15" i="16"/>
  <c r="AT51" i="16"/>
  <c r="AS15" i="16"/>
  <c r="AT45" i="16"/>
  <c r="AT23" i="16"/>
  <c r="AS6" i="16"/>
  <c r="AV27" i="16"/>
  <c r="AT16" i="16"/>
  <c r="AV14" i="16"/>
  <c r="AS31" i="16"/>
  <c r="AV55" i="16"/>
  <c r="AT56" i="16"/>
  <c r="AV37" i="16"/>
  <c r="AV20" i="16"/>
  <c r="AV7" i="16"/>
  <c r="AT29" i="16"/>
  <c r="AS27" i="16"/>
  <c r="AU37" i="16"/>
  <c r="AU20" i="16"/>
  <c r="AU7" i="16"/>
  <c r="AV22" i="16"/>
  <c r="AU54" i="16"/>
  <c r="AU33" i="16"/>
  <c r="AU16" i="16"/>
  <c r="AS21" i="16"/>
  <c r="AV10" i="16"/>
  <c r="AU23" i="16"/>
  <c r="AS17" i="16"/>
  <c r="AU42" i="16"/>
  <c r="AT10" i="16"/>
  <c r="AT9" i="16"/>
  <c r="AV11" i="16"/>
  <c r="AU58" i="16"/>
  <c r="AT5" i="16"/>
  <c r="AT36" i="16"/>
  <c r="AV58" i="16"/>
  <c r="AS55" i="16"/>
  <c r="AS53" i="16"/>
  <c r="AT8" i="16"/>
  <c r="AV54" i="16"/>
  <c r="AV17" i="16"/>
  <c r="AT52" i="16"/>
  <c r="AV41" i="16"/>
  <c r="AT22" i="16"/>
  <c r="AS52" i="16"/>
  <c r="AU57" i="16"/>
  <c r="AT39" i="16"/>
  <c r="AS24" i="16"/>
  <c r="AV18" i="16"/>
  <c r="AS49" i="16"/>
  <c r="AV49" i="16"/>
  <c r="AV30" i="16"/>
  <c r="AS41" i="16"/>
  <c r="AT6" i="16"/>
  <c r="AT12" i="16"/>
  <c r="AS56" i="16"/>
  <c r="AV44" i="16"/>
  <c r="AV47" i="16"/>
  <c r="AV52" i="16"/>
  <c r="AV51" i="16"/>
  <c r="AS48" i="16"/>
  <c r="AV21" i="16"/>
  <c r="AU40" i="16"/>
  <c r="AU27" i="16"/>
  <c r="AS40" i="16"/>
  <c r="AT25" i="16"/>
  <c r="AU21" i="16"/>
  <c r="AV4" i="16"/>
  <c r="AS4" i="16"/>
  <c r="AU30" i="16"/>
  <c r="AV40" i="16"/>
  <c r="AU17" i="16"/>
  <c r="AV45" i="16"/>
  <c r="AS54" i="16"/>
  <c r="AU26" i="16"/>
  <c r="AS30" i="16"/>
  <c r="AV36" i="16"/>
  <c r="AV23" i="16"/>
  <c r="AS46" i="16"/>
  <c r="AV42" i="16"/>
  <c r="AT11" i="16"/>
  <c r="AS50" i="16"/>
  <c r="AU13" i="16"/>
  <c r="AV13" i="16"/>
  <c r="AU19" i="16"/>
  <c r="AU9" i="16"/>
  <c r="AV43" i="16"/>
  <c r="AT47" i="16"/>
  <c r="AU14" i="16"/>
  <c r="AU28" i="16"/>
  <c r="AT43" i="16"/>
  <c r="AU38" i="16"/>
  <c r="AS43" i="16"/>
  <c r="AT26" i="16"/>
  <c r="AT37" i="16"/>
  <c r="AU18" i="16"/>
  <c r="AU22" i="16"/>
  <c r="AS45" i="16"/>
  <c r="AV56" i="16"/>
  <c r="AU46" i="16"/>
  <c r="AU12" i="16"/>
  <c r="AS16" i="16"/>
  <c r="AS8" i="16"/>
  <c r="AS11" i="16"/>
  <c r="AU49" i="16"/>
  <c r="AV25" i="16"/>
  <c r="AU45" i="16"/>
  <c r="AV38" i="16"/>
  <c r="AV34" i="16"/>
  <c r="AT24" i="16"/>
  <c r="AS33" i="16"/>
  <c r="AV50" i="16"/>
  <c r="AU25" i="16"/>
  <c r="AU34" i="16"/>
  <c r="AU36" i="16"/>
  <c r="AS42" i="16"/>
  <c r="AT28" i="16"/>
  <c r="AT38" i="16"/>
  <c r="AT57" i="16"/>
  <c r="AT27" i="16"/>
  <c r="AS44" i="16"/>
  <c r="AS13" i="16"/>
  <c r="AS18" i="16"/>
  <c r="AU47" i="16"/>
  <c r="AV35" i="16"/>
  <c r="AS32" i="16"/>
  <c r="AS12" i="16"/>
  <c r="AT20" i="16"/>
  <c r="AU48" i="16"/>
  <c r="AR32" i="16" l="1"/>
  <c r="AR13" i="16"/>
  <c r="AR16" i="16"/>
  <c r="AR45" i="16"/>
  <c r="AR50" i="16"/>
  <c r="AR54" i="16"/>
  <c r="AR49" i="16"/>
  <c r="AR53" i="16"/>
  <c r="AR31" i="16"/>
  <c r="AR6" i="16"/>
  <c r="AR22" i="16"/>
  <c r="AR26" i="16"/>
  <c r="AR38" i="16"/>
  <c r="AR7" i="16"/>
  <c r="AR20" i="16"/>
  <c r="AR39" i="16"/>
  <c r="AR18" i="16"/>
  <c r="AR14" i="16"/>
  <c r="AR34" i="16"/>
  <c r="AR42" i="16"/>
  <c r="AR11" i="16"/>
  <c r="AR30" i="16"/>
  <c r="AR56" i="16"/>
  <c r="AR24" i="16"/>
  <c r="AR17" i="16"/>
  <c r="AR5" i="16"/>
  <c r="AR23" i="16"/>
  <c r="AR47" i="16"/>
  <c r="AR25" i="16"/>
  <c r="AR37" i="16"/>
  <c r="AR12" i="16"/>
  <c r="AR33" i="16"/>
  <c r="AR8" i="16"/>
  <c r="AR46" i="16"/>
  <c r="AR15" i="16"/>
  <c r="AR36" i="16"/>
  <c r="AR10" i="16"/>
  <c r="AR58" i="16"/>
  <c r="AR57" i="16"/>
  <c r="AR44" i="16"/>
  <c r="AR43" i="16"/>
  <c r="AR4" i="16"/>
  <c r="AR40" i="16"/>
  <c r="AR48" i="16"/>
  <c r="AR41" i="16"/>
  <c r="AR52" i="16"/>
  <c r="AR55" i="16"/>
  <c r="AR21" i="16"/>
  <c r="AR27" i="16"/>
  <c r="AR19" i="16"/>
  <c r="AR35" i="16"/>
  <c r="AR29" i="16"/>
  <c r="AR28" i="16"/>
  <c r="AR9" i="16"/>
  <c r="AR51" i="16"/>
  <c r="R1" i="16" l="1"/>
  <c r="Q49" i="16" l="1"/>
  <c r="O40" i="16"/>
  <c r="P20" i="16"/>
  <c r="P46" i="16"/>
  <c r="O58" i="16"/>
  <c r="P38" i="16"/>
  <c r="Q40" i="16"/>
  <c r="Q51" i="16"/>
  <c r="P18" i="16"/>
  <c r="Q7" i="16"/>
  <c r="P50" i="16"/>
  <c r="O46" i="16"/>
  <c r="P26" i="16"/>
  <c r="Q16" i="16"/>
  <c r="O4" i="16"/>
  <c r="Q24" i="16"/>
  <c r="Q52" i="16"/>
  <c r="R12" i="16"/>
  <c r="Q9" i="16"/>
  <c r="P11" i="16"/>
  <c r="R48" i="16"/>
  <c r="O25" i="16"/>
  <c r="P9" i="16"/>
  <c r="Q13" i="16"/>
  <c r="O50" i="16"/>
  <c r="P6" i="16"/>
  <c r="O47" i="16"/>
  <c r="O51" i="16"/>
  <c r="P23" i="16"/>
  <c r="P58" i="16"/>
  <c r="R47" i="16"/>
  <c r="R40" i="16"/>
  <c r="O15" i="16"/>
  <c r="R6" i="16"/>
  <c r="R37" i="16"/>
  <c r="O23" i="16"/>
  <c r="Q31" i="16"/>
  <c r="O22" i="16"/>
  <c r="O57" i="16"/>
  <c r="P41" i="16"/>
  <c r="Q38" i="16"/>
  <c r="P37" i="16"/>
  <c r="Q30" i="16"/>
  <c r="Q50" i="16"/>
  <c r="P28" i="16"/>
  <c r="Q19" i="16"/>
  <c r="O21" i="16"/>
  <c r="R46" i="16"/>
  <c r="P17" i="16"/>
  <c r="R8" i="16"/>
  <c r="P35" i="16"/>
  <c r="Q39" i="16"/>
  <c r="P21" i="16"/>
  <c r="P25" i="16"/>
  <c r="O44" i="16"/>
  <c r="Q15" i="16"/>
  <c r="R52" i="16"/>
  <c r="O11" i="16"/>
  <c r="Q36" i="16"/>
  <c r="Q53" i="16"/>
  <c r="O29" i="16"/>
  <c r="P13" i="16"/>
  <c r="P48" i="16"/>
  <c r="O38" i="16"/>
  <c r="Q5" i="16"/>
  <c r="P15" i="16"/>
  <c r="O31" i="16"/>
  <c r="O17" i="16"/>
  <c r="O56" i="16"/>
  <c r="P36" i="16"/>
  <c r="Q42" i="16"/>
  <c r="P19" i="16"/>
  <c r="P54" i="16"/>
  <c r="R29" i="16"/>
  <c r="R32" i="16"/>
  <c r="Q41" i="16"/>
  <c r="R30" i="16"/>
  <c r="Q29" i="16"/>
  <c r="Q35" i="16"/>
  <c r="P52" i="16"/>
  <c r="R55" i="16"/>
  <c r="R15" i="16"/>
  <c r="O16" i="16"/>
  <c r="O14" i="16"/>
  <c r="O49" i="16"/>
  <c r="P33" i="16"/>
  <c r="Q22" i="16"/>
  <c r="O12" i="16"/>
  <c r="P51" i="16"/>
  <c r="Q58" i="16"/>
  <c r="R26" i="16"/>
  <c r="Q21" i="16"/>
  <c r="P24" i="16"/>
  <c r="Q17" i="16"/>
  <c r="O32" i="16"/>
  <c r="P12" i="16"/>
  <c r="Q10" i="16"/>
  <c r="R10" i="16"/>
  <c r="O9" i="16"/>
  <c r="R18" i="16"/>
  <c r="Q43" i="16"/>
  <c r="O34" i="16"/>
  <c r="Q28" i="16"/>
  <c r="Q27" i="16"/>
  <c r="O43" i="16"/>
  <c r="R9" i="16"/>
  <c r="R44" i="16"/>
  <c r="Q4" i="16"/>
  <c r="P4" i="16"/>
  <c r="P43" i="16"/>
  <c r="P39" i="16"/>
  <c r="Q34" i="16"/>
  <c r="Q55" i="16"/>
  <c r="R31" i="16"/>
  <c r="P8" i="16"/>
  <c r="R38" i="16"/>
  <c r="Q45" i="16"/>
  <c r="O39" i="16"/>
  <c r="R7" i="16"/>
  <c r="O19" i="16"/>
  <c r="P30" i="16"/>
  <c r="R24" i="16"/>
  <c r="R14" i="16"/>
  <c r="R53" i="16"/>
  <c r="O27" i="16"/>
  <c r="R22" i="16"/>
  <c r="O10" i="16"/>
  <c r="O45" i="16"/>
  <c r="P29" i="16"/>
  <c r="Q14" i="16"/>
  <c r="O28" i="16"/>
  <c r="Q12" i="16"/>
  <c r="R51" i="16"/>
  <c r="O35" i="16"/>
  <c r="O8" i="16"/>
  <c r="O26" i="16"/>
  <c r="P16" i="16"/>
  <c r="O41" i="16"/>
  <c r="P53" i="16"/>
  <c r="R41" i="16"/>
  <c r="O24" i="16"/>
  <c r="R4" i="16"/>
  <c r="O53" i="16"/>
  <c r="O42" i="16"/>
  <c r="P22" i="16"/>
  <c r="Q8" i="16"/>
  <c r="R43" i="16"/>
  <c r="Q56" i="16"/>
  <c r="R39" i="16"/>
  <c r="R36" i="16"/>
  <c r="Q57" i="16"/>
  <c r="R21" i="16"/>
  <c r="O18" i="16"/>
  <c r="Q47" i="16"/>
  <c r="P57" i="16"/>
  <c r="R54" i="16"/>
  <c r="P44" i="16"/>
  <c r="P7" i="16"/>
  <c r="P42" i="16"/>
  <c r="R19" i="16"/>
  <c r="R28" i="16"/>
  <c r="Q26" i="16"/>
  <c r="Q46" i="16"/>
  <c r="R11" i="16"/>
  <c r="Q6" i="16"/>
  <c r="O30" i="16"/>
  <c r="P10" i="16"/>
  <c r="P49" i="16"/>
  <c r="Q54" i="16"/>
  <c r="P5" i="16"/>
  <c r="Q20" i="16"/>
  <c r="Q11" i="16"/>
  <c r="R58" i="16"/>
  <c r="R57" i="16"/>
  <c r="O48" i="16"/>
  <c r="O36" i="16"/>
  <c r="R13" i="16"/>
  <c r="P55" i="16"/>
  <c r="R17" i="16"/>
  <c r="R34" i="16"/>
  <c r="Q37" i="16"/>
  <c r="P40" i="16"/>
  <c r="R27" i="16"/>
  <c r="O20" i="16"/>
  <c r="O55" i="16"/>
  <c r="O37" i="16"/>
  <c r="O54" i="16"/>
  <c r="P34" i="16"/>
  <c r="Q32" i="16"/>
  <c r="R45" i="16"/>
  <c r="R42" i="16"/>
  <c r="P45" i="16"/>
  <c r="Q44" i="16"/>
  <c r="P14" i="16"/>
  <c r="R5" i="16"/>
  <c r="R20" i="16"/>
  <c r="Q25" i="16"/>
  <c r="P27" i="16"/>
  <c r="R16" i="16"/>
  <c r="O13" i="16"/>
  <c r="O52" i="16"/>
  <c r="P32" i="16"/>
  <c r="R33" i="16"/>
  <c r="P31" i="16"/>
  <c r="Q18" i="16"/>
  <c r="Q23" i="16"/>
  <c r="R56" i="16"/>
  <c r="P56" i="16"/>
  <c r="P47" i="16"/>
  <c r="R23" i="16"/>
  <c r="R25" i="16"/>
  <c r="R50" i="16"/>
  <c r="R35" i="16"/>
  <c r="O33" i="16"/>
  <c r="Q48" i="16"/>
  <c r="O5" i="16"/>
  <c r="Q33" i="16"/>
  <c r="O7" i="16"/>
  <c r="O6" i="16"/>
  <c r="R49" i="16"/>
  <c r="N33" i="16" l="1"/>
  <c r="N52" i="16"/>
  <c r="G20" i="29"/>
  <c r="N55" i="16"/>
  <c r="H13" i="29"/>
  <c r="F20" i="29"/>
  <c r="N18" i="16"/>
  <c r="F15" i="29"/>
  <c r="N24" i="16"/>
  <c r="F16" i="29"/>
  <c r="N27" i="16"/>
  <c r="F27" i="30"/>
  <c r="N43" i="16"/>
  <c r="G19" i="29"/>
  <c r="N49" i="16"/>
  <c r="N56" i="16"/>
  <c r="N29" i="16"/>
  <c r="F14" i="29"/>
  <c r="G17" i="29"/>
  <c r="N15" i="16"/>
  <c r="N50" i="16"/>
  <c r="N58" i="16"/>
  <c r="N37" i="16"/>
  <c r="N30" i="16"/>
  <c r="H27" i="30"/>
  <c r="N39" i="16"/>
  <c r="F19" i="29"/>
  <c r="N34" i="16"/>
  <c r="G16" i="29"/>
  <c r="F13" i="29"/>
  <c r="N22" i="16"/>
  <c r="N25" i="16"/>
  <c r="N40" i="16"/>
  <c r="N6" i="16"/>
  <c r="N54" i="16"/>
  <c r="N48" i="16"/>
  <c r="G21" i="29"/>
  <c r="H19" i="29"/>
  <c r="N53" i="16"/>
  <c r="N8" i="16"/>
  <c r="N28" i="16"/>
  <c r="N10" i="16"/>
  <c r="H20" i="29"/>
  <c r="N9" i="16"/>
  <c r="N32" i="16"/>
  <c r="G15" i="29"/>
  <c r="N16" i="16"/>
  <c r="N31" i="16"/>
  <c r="N44" i="16"/>
  <c r="N21" i="16"/>
  <c r="N57" i="16"/>
  <c r="N47" i="16"/>
  <c r="F28" i="30"/>
  <c r="G28" i="30"/>
  <c r="N4" i="16"/>
  <c r="F22" i="29"/>
  <c r="N7" i="16"/>
  <c r="G12" i="29"/>
  <c r="N41" i="16"/>
  <c r="N35" i="16"/>
  <c r="H15" i="29"/>
  <c r="H17" i="29"/>
  <c r="H28" i="30"/>
  <c r="H16" i="29"/>
  <c r="N11" i="16"/>
  <c r="H12" i="29"/>
  <c r="N5" i="16"/>
  <c r="H22" i="29"/>
  <c r="F17" i="29"/>
  <c r="N13" i="16"/>
  <c r="F18" i="29"/>
  <c r="N20" i="16"/>
  <c r="H18" i="29"/>
  <c r="N36" i="16"/>
  <c r="H14" i="29"/>
  <c r="N42" i="16"/>
  <c r="N26" i="16"/>
  <c r="N45" i="16"/>
  <c r="N19" i="16"/>
  <c r="G18" i="29"/>
  <c r="G27" i="30"/>
  <c r="G14" i="29"/>
  <c r="N12" i="16"/>
  <c r="N14" i="16"/>
  <c r="N17" i="16"/>
  <c r="N38" i="16"/>
  <c r="H21" i="29"/>
  <c r="G22" i="29"/>
  <c r="N23" i="16"/>
  <c r="N51" i="16"/>
  <c r="G13" i="29"/>
  <c r="N46" i="16"/>
  <c r="F12" i="29" l="1"/>
  <c r="F21" i="29"/>
  <c r="G29" i="30"/>
  <c r="G10" i="29"/>
  <c r="H29" i="30"/>
  <c r="H10" i="29"/>
  <c r="F29" i="30"/>
  <c r="F10" i="29"/>
  <c r="H30" i="30"/>
  <c r="H11" i="29"/>
  <c r="F30" i="30"/>
  <c r="F11" i="29"/>
  <c r="G30" i="30"/>
  <c r="G11" i="29"/>
  <c r="X1" i="16" l="1"/>
  <c r="W35" i="16" l="1"/>
  <c r="X54" i="16"/>
  <c r="V5" i="16"/>
  <c r="X41" i="16"/>
  <c r="V8" i="16"/>
  <c r="X25" i="16"/>
  <c r="W43" i="16"/>
  <c r="U52" i="16"/>
  <c r="V28" i="16"/>
  <c r="X29" i="16"/>
  <c r="X48" i="16"/>
  <c r="W21" i="16"/>
  <c r="W24" i="16"/>
  <c r="X33" i="16"/>
  <c r="W4" i="16"/>
  <c r="V42" i="16"/>
  <c r="V38" i="16"/>
  <c r="W47" i="16"/>
  <c r="U48" i="16"/>
  <c r="X14" i="16"/>
  <c r="U8" i="16"/>
  <c r="X16" i="16"/>
  <c r="X55" i="16"/>
  <c r="V23" i="16"/>
  <c r="V51" i="16"/>
  <c r="W31" i="16"/>
  <c r="W26" i="16"/>
  <c r="W10" i="16"/>
  <c r="X52" i="16"/>
  <c r="V32" i="16"/>
  <c r="V55" i="16"/>
  <c r="U23" i="16"/>
  <c r="X18" i="16"/>
  <c r="W6" i="16"/>
  <c r="U49" i="16"/>
  <c r="U38" i="16"/>
  <c r="W57" i="16"/>
  <c r="V18" i="16"/>
  <c r="U18" i="16"/>
  <c r="X36" i="16"/>
  <c r="W29" i="16"/>
  <c r="U22" i="16"/>
  <c r="X37" i="16"/>
  <c r="V17" i="16"/>
  <c r="U58" i="16"/>
  <c r="X44" i="16"/>
  <c r="U16" i="16"/>
  <c r="X23" i="16"/>
  <c r="V35" i="16"/>
  <c r="U45" i="16"/>
  <c r="X6" i="16"/>
  <c r="W45" i="16"/>
  <c r="X57" i="16"/>
  <c r="X42" i="16"/>
  <c r="W30" i="16"/>
  <c r="W58" i="16"/>
  <c r="X34" i="16"/>
  <c r="V31" i="16"/>
  <c r="V45" i="16"/>
  <c r="W12" i="16"/>
  <c r="X28" i="16"/>
  <c r="W20" i="16"/>
  <c r="V21" i="16"/>
  <c r="U37" i="16"/>
  <c r="W52" i="16"/>
  <c r="X38" i="16"/>
  <c r="V36" i="16"/>
  <c r="W44" i="16"/>
  <c r="U55" i="16"/>
  <c r="X51" i="16"/>
  <c r="U20" i="16"/>
  <c r="U57" i="16"/>
  <c r="U11" i="16"/>
  <c r="W27" i="16"/>
  <c r="V27" i="16"/>
  <c r="W5" i="16"/>
  <c r="V15" i="16"/>
  <c r="V12" i="16"/>
  <c r="U29" i="16"/>
  <c r="W55" i="16"/>
  <c r="W50" i="16"/>
  <c r="X50" i="16"/>
  <c r="W51" i="16"/>
  <c r="U54" i="16"/>
  <c r="X19" i="16"/>
  <c r="W14" i="16"/>
  <c r="U17" i="16"/>
  <c r="W19" i="16"/>
  <c r="W39" i="16"/>
  <c r="U50" i="16"/>
  <c r="V7" i="16"/>
  <c r="X45" i="16"/>
  <c r="V57" i="16"/>
  <c r="U53" i="16"/>
  <c r="V6" i="16"/>
  <c r="U27" i="16"/>
  <c r="V30" i="16"/>
  <c r="U12" i="16"/>
  <c r="W15" i="16"/>
  <c r="X17" i="16"/>
  <c r="U28" i="16"/>
  <c r="U51" i="16"/>
  <c r="X39" i="16"/>
  <c r="U26" i="16"/>
  <c r="W42" i="16"/>
  <c r="V25" i="16"/>
  <c r="W9" i="16"/>
  <c r="W28" i="16"/>
  <c r="U19" i="16"/>
  <c r="U47" i="16"/>
  <c r="W40" i="16"/>
  <c r="U30" i="16"/>
  <c r="X4" i="16"/>
  <c r="W32" i="16"/>
  <c r="U25" i="16"/>
  <c r="X47" i="16"/>
  <c r="W56" i="16"/>
  <c r="V47" i="16"/>
  <c r="W34" i="16"/>
  <c r="V53" i="16"/>
  <c r="V48" i="16"/>
  <c r="W7" i="16"/>
  <c r="U39" i="16"/>
  <c r="V52" i="16"/>
  <c r="U6" i="16"/>
  <c r="X10" i="16"/>
  <c r="X15" i="16"/>
  <c r="V40" i="16"/>
  <c r="U21" i="16"/>
  <c r="X46" i="16"/>
  <c r="U5" i="16"/>
  <c r="U42" i="16"/>
  <c r="W46" i="16"/>
  <c r="V37" i="16"/>
  <c r="X35" i="16"/>
  <c r="X11" i="16"/>
  <c r="X26" i="16"/>
  <c r="X31" i="16"/>
  <c r="V33" i="16"/>
  <c r="W17" i="16"/>
  <c r="X43" i="16"/>
  <c r="X53" i="16"/>
  <c r="X58" i="16"/>
  <c r="W36" i="16"/>
  <c r="V19" i="16"/>
  <c r="V46" i="16"/>
  <c r="X9" i="16"/>
  <c r="U35" i="16"/>
  <c r="V26" i="16"/>
  <c r="U41" i="16"/>
  <c r="X27" i="16"/>
  <c r="W48" i="16"/>
  <c r="W23" i="16"/>
  <c r="X5" i="16"/>
  <c r="U24" i="16"/>
  <c r="X12" i="16"/>
  <c r="V44" i="16"/>
  <c r="W53" i="16"/>
  <c r="X7" i="16"/>
  <c r="W49" i="16"/>
  <c r="U44" i="16"/>
  <c r="U32" i="16"/>
  <c r="X40" i="16"/>
  <c r="W16" i="16"/>
  <c r="X22" i="16"/>
  <c r="U10" i="16"/>
  <c r="V22" i="16"/>
  <c r="X21" i="16"/>
  <c r="U36" i="16"/>
  <c r="U14" i="16"/>
  <c r="U15" i="16"/>
  <c r="U46" i="16"/>
  <c r="V9" i="16"/>
  <c r="U13" i="16"/>
  <c r="W8" i="16"/>
  <c r="W41" i="16"/>
  <c r="W38" i="16"/>
  <c r="U33" i="16"/>
  <c r="V4" i="16"/>
  <c r="V14" i="16"/>
  <c r="V10" i="16"/>
  <c r="U34" i="16"/>
  <c r="W54" i="16"/>
  <c r="V29" i="16"/>
  <c r="U4" i="16"/>
  <c r="V43" i="16"/>
  <c r="V50" i="16"/>
  <c r="U31" i="16"/>
  <c r="V41" i="16"/>
  <c r="W11" i="16"/>
  <c r="V16" i="16"/>
  <c r="V39" i="16"/>
  <c r="U7" i="16"/>
  <c r="X13" i="16"/>
  <c r="X30" i="16"/>
  <c r="W22" i="16"/>
  <c r="V20" i="16"/>
  <c r="W18" i="16"/>
  <c r="X32" i="16"/>
  <c r="V58" i="16"/>
  <c r="W37" i="16"/>
  <c r="V54" i="16"/>
  <c r="V56" i="16"/>
  <c r="X8" i="16"/>
  <c r="V49" i="16"/>
  <c r="V24" i="16"/>
  <c r="X24" i="16"/>
  <c r="W13" i="16"/>
  <c r="W25" i="16"/>
  <c r="U9" i="16"/>
  <c r="U56" i="16"/>
  <c r="U43" i="16"/>
  <c r="X49" i="16"/>
  <c r="V34" i="16"/>
  <c r="U40" i="16"/>
  <c r="V13" i="16"/>
  <c r="X20" i="16"/>
  <c r="V11" i="16"/>
  <c r="X56" i="16"/>
  <c r="W33" i="16"/>
  <c r="T9" i="16" l="1"/>
  <c r="T13" i="16"/>
  <c r="T47" i="16"/>
  <c r="T12" i="16"/>
  <c r="T45" i="16"/>
  <c r="T7" i="16"/>
  <c r="T4" i="16"/>
  <c r="T36" i="16"/>
  <c r="T44" i="16"/>
  <c r="T21" i="16"/>
  <c r="T6" i="16"/>
  <c r="T19" i="16"/>
  <c r="T28" i="16"/>
  <c r="T11" i="16"/>
  <c r="T55" i="16"/>
  <c r="T58" i="16"/>
  <c r="T8" i="16"/>
  <c r="T33" i="16"/>
  <c r="T10" i="16"/>
  <c r="T32" i="16"/>
  <c r="T41" i="16"/>
  <c r="T51" i="16"/>
  <c r="T50" i="16"/>
  <c r="T22" i="16"/>
  <c r="T40" i="16"/>
  <c r="T56" i="16"/>
  <c r="T15" i="16"/>
  <c r="T24" i="16"/>
  <c r="T5" i="16"/>
  <c r="T39" i="16"/>
  <c r="T25" i="16"/>
  <c r="T17" i="16"/>
  <c r="T29" i="16"/>
  <c r="T20" i="16"/>
  <c r="T16" i="16"/>
  <c r="T18" i="16"/>
  <c r="T49" i="16"/>
  <c r="T48" i="16"/>
  <c r="T34" i="16"/>
  <c r="T14" i="16"/>
  <c r="T53" i="16"/>
  <c r="T43" i="16"/>
  <c r="T31" i="16"/>
  <c r="T46" i="16"/>
  <c r="T35" i="16"/>
  <c r="T42" i="16"/>
  <c r="T30" i="16"/>
  <c r="T26" i="16"/>
  <c r="T27" i="16"/>
  <c r="T54" i="16"/>
  <c r="T57" i="16"/>
  <c r="T37" i="16"/>
  <c r="T38" i="16"/>
  <c r="T23" i="16"/>
  <c r="T52" i="16"/>
  <c r="AP1" i="16" l="1"/>
  <c r="AO31" i="16" l="1"/>
  <c r="AM50" i="16"/>
  <c r="AM39" i="16"/>
  <c r="AO24" i="16"/>
  <c r="AP35" i="16"/>
  <c r="AP4" i="16"/>
  <c r="AM9" i="16"/>
  <c r="AO55" i="16"/>
  <c r="AO26" i="16"/>
  <c r="AM42" i="16"/>
  <c r="AN25" i="16"/>
  <c r="AM26" i="16"/>
  <c r="AP57" i="16"/>
  <c r="AP7" i="16"/>
  <c r="AM44" i="16"/>
  <c r="AP27" i="16"/>
  <c r="AM31" i="16"/>
  <c r="AO47" i="16"/>
  <c r="AO18" i="16"/>
  <c r="AP20" i="16"/>
  <c r="AN9" i="16"/>
  <c r="AP16" i="16"/>
  <c r="AP9" i="16"/>
  <c r="AM41" i="16"/>
  <c r="AN16" i="16"/>
  <c r="AO42" i="16"/>
  <c r="AO17" i="16"/>
  <c r="AN57" i="16"/>
  <c r="AO12" i="16"/>
  <c r="AM6" i="16"/>
  <c r="AP39" i="16"/>
  <c r="AN5" i="16"/>
  <c r="AO23" i="16"/>
  <c r="AM19" i="16"/>
  <c r="AO8" i="16"/>
  <c r="AO22" i="16"/>
  <c r="AN6" i="16"/>
  <c r="AN24" i="16"/>
  <c r="AO50" i="16"/>
  <c r="AP50" i="16"/>
  <c r="AM48" i="16"/>
  <c r="AO16" i="16"/>
  <c r="AP13" i="16"/>
  <c r="AN47" i="16"/>
  <c r="AM29" i="16"/>
  <c r="AN43" i="16"/>
  <c r="AN18" i="16"/>
  <c r="AO11" i="16"/>
  <c r="AP46" i="16"/>
  <c r="AM58" i="16"/>
  <c r="AN42" i="16"/>
  <c r="AM25" i="16"/>
  <c r="AP58" i="16"/>
  <c r="AO28" i="16"/>
  <c r="AM37" i="16"/>
  <c r="AP45" i="16"/>
  <c r="AO29" i="16"/>
  <c r="AN22" i="16"/>
  <c r="AP22" i="16"/>
  <c r="AO30" i="16"/>
  <c r="AM14" i="16"/>
  <c r="AN44" i="16"/>
  <c r="AP53" i="16"/>
  <c r="AO33" i="16"/>
  <c r="AN13" i="16"/>
  <c r="AO27" i="16"/>
  <c r="AN12" i="16"/>
  <c r="AO20" i="16"/>
  <c r="AM53" i="16"/>
  <c r="AN17" i="16"/>
  <c r="AN46" i="16"/>
  <c r="AM34" i="16"/>
  <c r="AP44" i="16"/>
  <c r="AP31" i="16"/>
  <c r="AN52" i="16"/>
  <c r="AN23" i="16"/>
  <c r="AO53" i="16"/>
  <c r="AM54" i="16"/>
  <c r="AN33" i="16"/>
  <c r="AM40" i="16"/>
  <c r="AP40" i="16"/>
  <c r="AP26" i="16"/>
  <c r="AM11" i="16"/>
  <c r="AN38" i="16"/>
  <c r="AO25" i="16"/>
  <c r="AP21" i="16"/>
  <c r="AP36" i="16"/>
  <c r="AN45" i="16"/>
  <c r="AO56" i="16"/>
  <c r="AM10" i="16"/>
  <c r="AP10" i="16"/>
  <c r="AM21" i="16"/>
  <c r="AN39" i="16"/>
  <c r="AN14" i="16"/>
  <c r="AO7" i="16"/>
  <c r="AM55" i="16"/>
  <c r="AO48" i="16"/>
  <c r="AM52" i="16"/>
  <c r="AP19" i="16"/>
  <c r="AM43" i="16"/>
  <c r="AN54" i="16"/>
  <c r="AO46" i="16"/>
  <c r="AM23" i="16"/>
  <c r="AO58" i="16"/>
  <c r="AP15" i="16"/>
  <c r="AP51" i="16"/>
  <c r="AM22" i="16"/>
  <c r="AO15" i="16"/>
  <c r="AP29" i="16"/>
  <c r="AN34" i="16"/>
  <c r="AN36" i="16"/>
  <c r="AO37" i="16"/>
  <c r="AN19" i="16"/>
  <c r="AP48" i="16"/>
  <c r="AN8" i="16"/>
  <c r="AO34" i="16"/>
  <c r="AO9" i="16"/>
  <c r="AN41" i="16"/>
  <c r="AM46" i="16"/>
  <c r="AO21" i="16"/>
  <c r="AP14" i="16"/>
  <c r="AP38" i="16"/>
  <c r="AM47" i="16"/>
  <c r="AO39" i="16"/>
  <c r="AO44" i="16"/>
  <c r="AM12" i="16"/>
  <c r="AP11" i="16"/>
  <c r="AM35" i="16"/>
  <c r="AN50" i="16"/>
  <c r="AO14" i="16"/>
  <c r="AO52" i="16"/>
  <c r="AM4" i="16"/>
  <c r="AP54" i="16"/>
  <c r="AN28" i="16"/>
  <c r="AP30" i="16"/>
  <c r="AN58" i="16"/>
  <c r="AM17" i="16"/>
  <c r="AO5" i="16"/>
  <c r="AP33" i="16"/>
  <c r="AN15" i="16"/>
  <c r="AP34" i="16"/>
  <c r="AM5" i="16"/>
  <c r="AM28" i="16"/>
  <c r="AP28" i="16"/>
  <c r="AM7" i="16"/>
  <c r="AP41" i="16"/>
  <c r="AN21" i="16"/>
  <c r="AO32" i="16"/>
  <c r="AN40" i="16"/>
  <c r="AN11" i="16"/>
  <c r="AO41" i="16"/>
  <c r="AP37" i="16"/>
  <c r="AO40" i="16"/>
  <c r="AM20" i="16"/>
  <c r="AP55" i="16"/>
  <c r="AM13" i="16"/>
  <c r="AN35" i="16"/>
  <c r="AN10" i="16"/>
  <c r="AO19" i="16"/>
  <c r="AP6" i="16"/>
  <c r="AN37" i="16"/>
  <c r="AM36" i="16"/>
  <c r="AM15" i="16"/>
  <c r="AM51" i="16"/>
  <c r="AP25" i="16"/>
  <c r="AN56" i="16"/>
  <c r="AN27" i="16"/>
  <c r="AO57" i="16"/>
  <c r="AM24" i="16"/>
  <c r="AN49" i="16"/>
  <c r="AM18" i="16"/>
  <c r="AP56" i="16"/>
  <c r="AM45" i="16"/>
  <c r="AN51" i="16"/>
  <c r="AN26" i="16"/>
  <c r="AO35" i="16"/>
  <c r="AO6" i="16"/>
  <c r="AP12" i="16"/>
  <c r="AO36" i="16"/>
  <c r="AN30" i="16"/>
  <c r="AP42" i="16"/>
  <c r="AN53" i="16"/>
  <c r="AO51" i="16"/>
  <c r="AN31" i="16"/>
  <c r="AP24" i="16"/>
  <c r="AP8" i="16"/>
  <c r="AO4" i="16"/>
  <c r="AM32" i="16"/>
  <c r="AN7" i="16"/>
  <c r="AN48" i="16"/>
  <c r="AP47" i="16"/>
  <c r="AO13" i="16"/>
  <c r="AP32" i="16"/>
  <c r="AP17" i="16"/>
  <c r="AM49" i="16"/>
  <c r="AN20" i="16"/>
  <c r="AN55" i="16"/>
  <c r="AN32" i="16"/>
  <c r="AP5" i="16"/>
  <c r="AM56" i="16"/>
  <c r="AM27" i="16"/>
  <c r="AM38" i="16"/>
  <c r="AO38" i="16"/>
  <c r="AO43" i="16"/>
  <c r="AM33" i="16"/>
  <c r="AO54" i="16"/>
  <c r="AP23" i="16"/>
  <c r="AP43" i="16"/>
  <c r="AN4" i="16"/>
  <c r="AN29" i="16"/>
  <c r="AP18" i="16"/>
  <c r="AO45" i="16"/>
  <c r="AM16" i="16"/>
  <c r="AM8" i="16"/>
  <c r="AP49" i="16"/>
  <c r="AO10" i="16"/>
  <c r="AM57" i="16"/>
  <c r="AM30" i="16"/>
  <c r="AP52" i="16"/>
  <c r="AO49" i="16"/>
  <c r="AL46" i="16" l="1"/>
  <c r="AL23" i="16"/>
  <c r="AL37" i="16"/>
  <c r="AL57" i="16"/>
  <c r="AL16" i="16"/>
  <c r="AL33" i="16"/>
  <c r="AL27" i="16"/>
  <c r="AL45" i="16"/>
  <c r="AL24" i="16"/>
  <c r="AL7" i="16"/>
  <c r="AL17" i="16"/>
  <c r="AL53" i="16"/>
  <c r="AL14" i="16"/>
  <c r="AL29" i="16"/>
  <c r="AL48" i="16"/>
  <c r="AL31" i="16"/>
  <c r="AL28" i="16"/>
  <c r="AL30" i="16"/>
  <c r="AL8" i="16"/>
  <c r="AL38" i="16"/>
  <c r="AL36" i="16"/>
  <c r="AL20" i="16"/>
  <c r="AL5" i="16"/>
  <c r="AL12" i="16"/>
  <c r="AL52" i="16"/>
  <c r="AL10" i="16"/>
  <c r="AL54" i="16"/>
  <c r="AL58" i="16"/>
  <c r="AL19" i="16"/>
  <c r="AL6" i="16"/>
  <c r="AL42" i="16"/>
  <c r="AL50" i="16"/>
  <c r="AL49" i="16"/>
  <c r="AL18" i="16"/>
  <c r="AL15" i="16"/>
  <c r="AL47" i="16"/>
  <c r="AL22" i="16"/>
  <c r="AL11" i="16"/>
  <c r="AL44" i="16"/>
  <c r="AL9" i="16"/>
  <c r="AL39" i="16"/>
  <c r="AL56" i="16"/>
  <c r="AL32" i="16"/>
  <c r="AL51" i="16"/>
  <c r="AL13" i="16"/>
  <c r="AL4" i="16"/>
  <c r="AL35" i="16"/>
  <c r="AL43" i="16"/>
  <c r="AL55" i="16"/>
  <c r="AL21" i="16"/>
  <c r="AL40" i="16"/>
  <c r="AL34" i="16"/>
  <c r="AL25" i="16"/>
  <c r="AL41" i="16"/>
  <c r="AL26" i="16"/>
  <c r="AD1" i="16" l="1"/>
  <c r="AD38" i="16" l="1"/>
  <c r="AB33" i="16"/>
  <c r="AD23" i="16"/>
  <c r="AC25" i="16"/>
  <c r="AA38" i="16"/>
  <c r="AC50" i="16"/>
  <c r="AC20" i="16"/>
  <c r="AA34" i="16"/>
  <c r="AA16" i="16"/>
  <c r="AA33" i="16"/>
  <c r="AD28" i="16"/>
  <c r="AB24" i="16"/>
  <c r="AC4" i="16"/>
  <c r="AA51" i="16"/>
  <c r="AD20" i="16"/>
  <c r="AD32" i="16"/>
  <c r="AD56" i="16"/>
  <c r="AB25" i="16"/>
  <c r="AA50" i="16"/>
  <c r="AA19" i="16"/>
  <c r="AA24" i="16"/>
  <c r="AC33" i="16"/>
  <c r="AA4" i="16"/>
  <c r="AA41" i="16"/>
  <c r="AB52" i="16"/>
  <c r="AC45" i="16"/>
  <c r="AD51" i="16"/>
  <c r="AC26" i="16"/>
  <c r="AD8" i="16"/>
  <c r="AA56" i="16"/>
  <c r="AD9" i="16"/>
  <c r="AC42" i="16"/>
  <c r="AB20" i="16"/>
  <c r="AA5" i="16"/>
  <c r="AC38" i="16"/>
  <c r="AB40" i="16"/>
  <c r="AB42" i="16"/>
  <c r="AA7" i="16"/>
  <c r="AB4" i="16"/>
  <c r="AB28" i="16"/>
  <c r="AD46" i="16"/>
  <c r="AC12" i="16"/>
  <c r="AA45" i="16"/>
  <c r="AD52" i="16"/>
  <c r="AB36" i="16"/>
  <c r="AD29" i="16"/>
  <c r="AD47" i="16"/>
  <c r="AD19" i="16"/>
  <c r="AC41" i="16"/>
  <c r="AC44" i="16"/>
  <c r="AB38" i="16"/>
  <c r="AC21" i="16"/>
  <c r="AA40" i="16"/>
  <c r="AD34" i="16"/>
  <c r="AC22" i="16"/>
  <c r="AA13" i="16"/>
  <c r="AA52" i="16"/>
  <c r="AD58" i="16"/>
  <c r="AB39" i="16"/>
  <c r="AA35" i="16"/>
  <c r="AB34" i="16"/>
  <c r="AD33" i="16"/>
  <c r="AC8" i="16"/>
  <c r="AA25" i="16"/>
  <c r="AB19" i="16"/>
  <c r="AA8" i="16"/>
  <c r="AA43" i="16"/>
  <c r="AD40" i="16"/>
  <c r="AD44" i="16"/>
  <c r="AC28" i="16"/>
  <c r="AD55" i="16"/>
  <c r="AB16" i="16"/>
  <c r="AA44" i="16"/>
  <c r="AC43" i="16"/>
  <c r="AA48" i="16"/>
  <c r="AC34" i="16"/>
  <c r="AD4" i="16"/>
  <c r="AC36" i="16"/>
  <c r="AA46" i="16"/>
  <c r="AD49" i="16"/>
  <c r="AC6" i="16"/>
  <c r="AA37" i="16"/>
  <c r="AA47" i="16"/>
  <c r="AC55" i="16"/>
  <c r="AD10" i="16"/>
  <c r="AD31" i="16"/>
  <c r="AC52" i="16"/>
  <c r="AB49" i="16"/>
  <c r="AB29" i="16"/>
  <c r="AD6" i="16"/>
  <c r="AD25" i="16"/>
  <c r="AD7" i="16"/>
  <c r="AB17" i="16"/>
  <c r="AA9" i="16"/>
  <c r="AC31" i="16"/>
  <c r="AB32" i="16"/>
  <c r="AB8" i="16"/>
  <c r="AD53" i="16"/>
  <c r="AA20" i="16"/>
  <c r="AA55" i="16"/>
  <c r="AB7" i="16"/>
  <c r="AD41" i="16"/>
  <c r="AD54" i="16"/>
  <c r="AB41" i="16"/>
  <c r="AD39" i="16"/>
  <c r="AC32" i="16"/>
  <c r="AA22" i="16"/>
  <c r="AC24" i="16"/>
  <c r="AA11" i="16"/>
  <c r="AB27" i="16"/>
  <c r="AC35" i="16"/>
  <c r="AA23" i="16"/>
  <c r="AA58" i="16"/>
  <c r="AD13" i="16"/>
  <c r="AA53" i="16"/>
  <c r="AB9" i="16"/>
  <c r="AB44" i="16"/>
  <c r="AD45" i="16"/>
  <c r="AD15" i="16"/>
  <c r="AD43" i="16"/>
  <c r="AC15" i="16"/>
  <c r="AA14" i="16"/>
  <c r="AB54" i="16"/>
  <c r="AA29" i="16"/>
  <c r="AA39" i="16"/>
  <c r="AB22" i="16"/>
  <c r="AB50" i="16"/>
  <c r="AD42" i="16"/>
  <c r="AD30" i="16"/>
  <c r="AA49" i="16"/>
  <c r="AC37" i="16"/>
  <c r="AB11" i="16"/>
  <c r="AA54" i="16"/>
  <c r="AB48" i="16"/>
  <c r="AB23" i="16"/>
  <c r="AC7" i="16"/>
  <c r="AB57" i="16"/>
  <c r="AD12" i="16"/>
  <c r="AA17" i="16"/>
  <c r="AA27" i="16"/>
  <c r="AB6" i="16"/>
  <c r="AD35" i="16"/>
  <c r="AC23" i="16"/>
  <c r="AC14" i="16"/>
  <c r="AB30" i="16"/>
  <c r="AD50" i="16"/>
  <c r="AA36" i="16"/>
  <c r="AA42" i="16"/>
  <c r="AA12" i="16"/>
  <c r="AC17" i="16"/>
  <c r="AB37" i="16"/>
  <c r="AA32" i="16"/>
  <c r="AC18" i="16"/>
  <c r="AC5" i="16"/>
  <c r="AA26" i="16"/>
  <c r="AD27" i="16"/>
  <c r="AA21" i="16"/>
  <c r="AD5" i="16"/>
  <c r="AB12" i="16"/>
  <c r="AB47" i="16"/>
  <c r="AD18" i="16"/>
  <c r="AB46" i="16"/>
  <c r="AD57" i="16"/>
  <c r="AC27" i="16"/>
  <c r="AB35" i="16"/>
  <c r="AB58" i="16"/>
  <c r="AC46" i="16"/>
  <c r="AC29" i="16"/>
  <c r="AA57" i="16"/>
  <c r="AC54" i="16"/>
  <c r="AA28" i="16"/>
  <c r="AD11" i="16"/>
  <c r="AB15" i="16"/>
  <c r="AC16" i="16"/>
  <c r="AB14" i="16"/>
  <c r="AB53" i="16"/>
  <c r="AC10" i="16"/>
  <c r="AC39" i="16"/>
  <c r="AA6" i="16"/>
  <c r="AC48" i="16"/>
  <c r="AB55" i="16"/>
  <c r="AD22" i="16"/>
  <c r="AA15" i="16"/>
  <c r="AB31" i="16"/>
  <c r="AD21" i="16"/>
  <c r="AB5" i="16"/>
  <c r="AA30" i="16"/>
  <c r="AB45" i="16"/>
  <c r="AC30" i="16"/>
  <c r="AC11" i="16"/>
  <c r="AC47" i="16"/>
  <c r="AD36" i="16"/>
  <c r="AA18" i="16"/>
  <c r="AD24" i="16"/>
  <c r="AC9" i="16"/>
  <c r="AB43" i="16"/>
  <c r="AB10" i="16"/>
  <c r="AA10" i="16"/>
  <c r="AC56" i="16"/>
  <c r="AC40" i="16"/>
  <c r="AD37" i="16"/>
  <c r="AC49" i="16"/>
  <c r="AD26" i="16"/>
  <c r="AB18" i="16"/>
  <c r="AD48" i="16"/>
  <c r="AC51" i="16"/>
  <c r="AC53" i="16"/>
  <c r="AB26" i="16"/>
  <c r="AD17" i="16"/>
  <c r="AC58" i="16"/>
  <c r="AC57" i="16"/>
  <c r="AB51" i="16"/>
  <c r="AC13" i="16"/>
  <c r="AA31" i="16"/>
  <c r="AD16" i="16"/>
  <c r="AB13" i="16"/>
  <c r="AD14" i="16"/>
  <c r="AB21" i="16"/>
  <c r="AB56" i="16"/>
  <c r="AC19" i="16"/>
  <c r="Z18" i="16" l="1"/>
  <c r="Z11" i="16"/>
  <c r="Z31" i="16"/>
  <c r="Z10" i="16"/>
  <c r="Z49" i="16"/>
  <c r="Z14" i="16"/>
  <c r="H23" i="29"/>
  <c r="Z9" i="16"/>
  <c r="Z37" i="16"/>
  <c r="Z8" i="16"/>
  <c r="Z7" i="16"/>
  <c r="Z5" i="16"/>
  <c r="Z56" i="16"/>
  <c r="Z51" i="16"/>
  <c r="Z33" i="16"/>
  <c r="Z12" i="16"/>
  <c r="Z39" i="16"/>
  <c r="Z58" i="16"/>
  <c r="Z40" i="16"/>
  <c r="Z16" i="16"/>
  <c r="Z30" i="16"/>
  <c r="Z15" i="16"/>
  <c r="Z6" i="16"/>
  <c r="Z28" i="16"/>
  <c r="Z26" i="16"/>
  <c r="Z36" i="16"/>
  <c r="Z17" i="16"/>
  <c r="Z53" i="16"/>
  <c r="Z22" i="16"/>
  <c r="Z20" i="16"/>
  <c r="Z47" i="16"/>
  <c r="Z46" i="16"/>
  <c r="Z48" i="16"/>
  <c r="Z43" i="16"/>
  <c r="Z45" i="16"/>
  <c r="Z4" i="16"/>
  <c r="Z50" i="16"/>
  <c r="G23" i="29"/>
  <c r="Z57" i="16"/>
  <c r="Z21" i="16"/>
  <c r="Z54" i="16"/>
  <c r="Z44" i="16"/>
  <c r="Z52" i="16"/>
  <c r="Z24" i="16"/>
  <c r="Z38" i="16"/>
  <c r="F23" i="29"/>
  <c r="Z32" i="16"/>
  <c r="Z42" i="16"/>
  <c r="Z27" i="16"/>
  <c r="Z29" i="16"/>
  <c r="Z23" i="16"/>
  <c r="Z55" i="16"/>
  <c r="Z25" i="16"/>
  <c r="Z35" i="16"/>
  <c r="Z13" i="16"/>
  <c r="Z41" i="16"/>
  <c r="Z19" i="16"/>
  <c r="Z34" i="16"/>
  <c r="AJ1" i="16" l="1"/>
  <c r="AJ53" i="16" l="1"/>
  <c r="AG44" i="16"/>
  <c r="AG33" i="16"/>
  <c r="AI8" i="16"/>
  <c r="AG13" i="16"/>
  <c r="AH56" i="16"/>
  <c r="AI13" i="16"/>
  <c r="AJ11" i="16"/>
  <c r="AG46" i="16"/>
  <c r="AI18" i="16"/>
  <c r="AH8" i="16"/>
  <c r="AI45" i="16"/>
  <c r="AJ31" i="16"/>
  <c r="AH58" i="16"/>
  <c r="AI43" i="16"/>
  <c r="AG31" i="16"/>
  <c r="AG45" i="16"/>
  <c r="AI4" i="16"/>
  <c r="AJ26" i="16"/>
  <c r="AH22" i="16"/>
  <c r="AI12" i="16"/>
  <c r="AG30" i="16"/>
  <c r="AG7" i="16"/>
  <c r="AI26" i="16"/>
  <c r="AJ20" i="16"/>
  <c r="AJ56" i="16"/>
  <c r="AI23" i="16"/>
  <c r="AI37" i="16"/>
  <c r="AJ40" i="16"/>
  <c r="AI52" i="16"/>
  <c r="AH34" i="16"/>
  <c r="AG6" i="16"/>
  <c r="AI24" i="16"/>
  <c r="AG5" i="16"/>
  <c r="AH27" i="16"/>
  <c r="AH55" i="16"/>
  <c r="AJ36" i="16"/>
  <c r="AI29" i="16"/>
  <c r="AI53" i="16"/>
  <c r="AG40" i="16"/>
  <c r="AH17" i="16"/>
  <c r="AG50" i="16"/>
  <c r="AG16" i="16"/>
  <c r="AH14" i="16"/>
  <c r="AH12" i="16"/>
  <c r="AG23" i="16"/>
  <c r="AJ46" i="16"/>
  <c r="AG20" i="16"/>
  <c r="AG8" i="16"/>
  <c r="AI40" i="16"/>
  <c r="AJ10" i="16"/>
  <c r="AH46" i="16"/>
  <c r="AJ37" i="16"/>
  <c r="AJ18" i="16"/>
  <c r="AJ24" i="16"/>
  <c r="AI20" i="16"/>
  <c r="AH33" i="16"/>
  <c r="AJ34" i="16"/>
  <c r="AI44" i="16"/>
  <c r="AH54" i="16"/>
  <c r="AG27" i="16"/>
  <c r="AH50" i="16"/>
  <c r="AI5" i="16"/>
  <c r="AI22" i="16"/>
  <c r="AG4" i="16"/>
  <c r="AG9" i="16"/>
  <c r="AI46" i="16"/>
  <c r="AH48" i="16"/>
  <c r="AH40" i="16"/>
  <c r="AH53" i="16"/>
  <c r="AJ41" i="16"/>
  <c r="AG58" i="16"/>
  <c r="AG42" i="16"/>
  <c r="AI16" i="16"/>
  <c r="AI34" i="16"/>
  <c r="AJ23" i="16"/>
  <c r="AH15" i="16"/>
  <c r="AH21" i="16"/>
  <c r="AG53" i="16"/>
  <c r="AJ9" i="16"/>
  <c r="AJ49" i="16"/>
  <c r="AG12" i="16"/>
  <c r="AI32" i="16"/>
  <c r="AG38" i="16"/>
  <c r="AH45" i="16"/>
  <c r="AI38" i="16"/>
  <c r="AG54" i="16"/>
  <c r="AI51" i="16"/>
  <c r="AH10" i="16"/>
  <c r="AH32" i="16"/>
  <c r="AI57" i="16"/>
  <c r="AI55" i="16"/>
  <c r="AJ14" i="16"/>
  <c r="AI48" i="16"/>
  <c r="AH47" i="16"/>
  <c r="AI28" i="16"/>
  <c r="AI14" i="16"/>
  <c r="AH26" i="16"/>
  <c r="AG18" i="16"/>
  <c r="AI36" i="16"/>
  <c r="AG51" i="16"/>
  <c r="AH49" i="16"/>
  <c r="AH5" i="16"/>
  <c r="AI19" i="16"/>
  <c r="AJ8" i="16"/>
  <c r="AI27" i="16"/>
  <c r="AH20" i="16"/>
  <c r="AI47" i="16"/>
  <c r="AJ19" i="16"/>
  <c r="AG55" i="16"/>
  <c r="AI58" i="16"/>
  <c r="AJ29" i="16"/>
  <c r="AH29" i="16"/>
  <c r="AI33" i="16"/>
  <c r="AG14" i="16"/>
  <c r="AG10" i="16"/>
  <c r="AH11" i="16"/>
  <c r="AJ15" i="16"/>
  <c r="AG17" i="16"/>
  <c r="AH38" i="16"/>
  <c r="AG19" i="16"/>
  <c r="AG35" i="16"/>
  <c r="AH18" i="16"/>
  <c r="AH36" i="16"/>
  <c r="AJ51" i="16"/>
  <c r="AJ58" i="16"/>
  <c r="AJ30" i="16"/>
  <c r="AI10" i="16"/>
  <c r="AG26" i="16"/>
  <c r="AJ47" i="16"/>
  <c r="AG36" i="16"/>
  <c r="AJ39" i="16"/>
  <c r="AJ5" i="16"/>
  <c r="AJ43" i="16"/>
  <c r="AG57" i="16"/>
  <c r="AG28" i="16"/>
  <c r="AG47" i="16"/>
  <c r="AJ22" i="16"/>
  <c r="AJ7" i="16"/>
  <c r="AG48" i="16"/>
  <c r="AG37" i="16"/>
  <c r="AJ54" i="16"/>
  <c r="AJ16" i="16"/>
  <c r="AH24" i="16"/>
  <c r="AJ55" i="16"/>
  <c r="AG15" i="16"/>
  <c r="AI15" i="16"/>
  <c r="AH35" i="16"/>
  <c r="AH44" i="16"/>
  <c r="AG25" i="16"/>
  <c r="AJ35" i="16"/>
  <c r="AJ50" i="16"/>
  <c r="AH19" i="16"/>
  <c r="AI21" i="16"/>
  <c r="AI56" i="16"/>
  <c r="AG24" i="16"/>
  <c r="AI42" i="16"/>
  <c r="AJ4" i="16"/>
  <c r="AI7" i="16"/>
  <c r="AH31" i="16"/>
  <c r="AH4" i="16"/>
  <c r="AG21" i="16"/>
  <c r="AH16" i="16"/>
  <c r="AG56" i="16"/>
  <c r="AI9" i="16"/>
  <c r="AH57" i="16"/>
  <c r="AI39" i="16"/>
  <c r="AI49" i="16"/>
  <c r="AJ13" i="16"/>
  <c r="AI6" i="16"/>
  <c r="AI25" i="16"/>
  <c r="AJ27" i="16"/>
  <c r="AG32" i="16"/>
  <c r="AH9" i="16"/>
  <c r="AJ44" i="16"/>
  <c r="AG29" i="16"/>
  <c r="AH6" i="16"/>
  <c r="AH25" i="16"/>
  <c r="AG49" i="16"/>
  <c r="AJ17" i="16"/>
  <c r="AJ6" i="16"/>
  <c r="AG43" i="16"/>
  <c r="AG22" i="16"/>
  <c r="AJ33" i="16"/>
  <c r="AJ28" i="16"/>
  <c r="AJ25" i="16"/>
  <c r="AI31" i="16"/>
  <c r="AI41" i="16"/>
  <c r="AJ52" i="16"/>
  <c r="AJ57" i="16"/>
  <c r="AH42" i="16"/>
  <c r="AJ21" i="16"/>
  <c r="AI11" i="16"/>
  <c r="AH39" i="16"/>
  <c r="AH41" i="16"/>
  <c r="AI30" i="16"/>
  <c r="AJ48" i="16"/>
  <c r="AJ38" i="16"/>
  <c r="AH23" i="16"/>
  <c r="AI54" i="16"/>
  <c r="AI50" i="16"/>
  <c r="AJ32" i="16"/>
  <c r="AG52" i="16"/>
  <c r="AH51" i="16"/>
  <c r="AI17" i="16"/>
  <c r="AG41" i="16"/>
  <c r="AG34" i="16"/>
  <c r="AJ12" i="16"/>
  <c r="AG39" i="16"/>
  <c r="AH37" i="16"/>
  <c r="AJ42" i="16"/>
  <c r="AH7" i="16"/>
  <c r="AH30" i="16"/>
  <c r="AH43" i="16"/>
  <c r="AH52" i="16"/>
  <c r="AH13" i="16"/>
  <c r="AI35" i="16"/>
  <c r="AG11" i="16"/>
  <c r="AJ45" i="16"/>
  <c r="AH28" i="16"/>
  <c r="AF32" i="16" l="1"/>
  <c r="AF37" i="16"/>
  <c r="AF47" i="16"/>
  <c r="AF26" i="16"/>
  <c r="AF19" i="16"/>
  <c r="AF51" i="16"/>
  <c r="AF42" i="16"/>
  <c r="AF4" i="16"/>
  <c r="AF27" i="16"/>
  <c r="AF8" i="16"/>
  <c r="AF45" i="16"/>
  <c r="AF46" i="16"/>
  <c r="AF13" i="16"/>
  <c r="AF39" i="16"/>
  <c r="AF11" i="16"/>
  <c r="AF41" i="16"/>
  <c r="AF43" i="16"/>
  <c r="AF21" i="16"/>
  <c r="AF25" i="16"/>
  <c r="AF15" i="16"/>
  <c r="AF35" i="16"/>
  <c r="AF55" i="16"/>
  <c r="AF12" i="16"/>
  <c r="AF9" i="16"/>
  <c r="AF23" i="16"/>
  <c r="AF50" i="16"/>
  <c r="AF5" i="16"/>
  <c r="AF30" i="16"/>
  <c r="AF44" i="16"/>
  <c r="AF34" i="16"/>
  <c r="AF52" i="16"/>
  <c r="AF22" i="16"/>
  <c r="AF49" i="16"/>
  <c r="AF57" i="16"/>
  <c r="AF36" i="16"/>
  <c r="AF17" i="16"/>
  <c r="AF14" i="16"/>
  <c r="AF18" i="16"/>
  <c r="AF54" i="16"/>
  <c r="AF53" i="16"/>
  <c r="AF16" i="16"/>
  <c r="AF7" i="16"/>
  <c r="AF33" i="16"/>
  <c r="AF29" i="16"/>
  <c r="AF56" i="16"/>
  <c r="AF24" i="16"/>
  <c r="AF48" i="16"/>
  <c r="AF28" i="16"/>
  <c r="AF10" i="16"/>
  <c r="AF38" i="16"/>
  <c r="AF58" i="16"/>
  <c r="AF20" i="16"/>
  <c r="AF40" i="16"/>
  <c r="AF6" i="16"/>
  <c r="AF31" i="16"/>
  <c r="E10" i="11" l="1"/>
  <c r="E11" i="11" l="1"/>
  <c r="Q10" i="11"/>
  <c r="I10" i="11"/>
  <c r="I11" i="11" s="1"/>
  <c r="J10" i="11"/>
  <c r="J11" i="11" s="1"/>
  <c r="H10" i="11"/>
  <c r="H11" i="11" s="1"/>
  <c r="G10" i="11"/>
  <c r="G11" i="11" s="1"/>
  <c r="F10" i="11"/>
  <c r="F11" i="11" l="1"/>
  <c r="F15" i="2"/>
  <c r="F16" i="2" s="1"/>
  <c r="T16" i="2" s="1"/>
  <c r="Q11" i="11"/>
  <c r="R11" i="11"/>
  <c r="U11" i="11"/>
  <c r="V10" i="11"/>
  <c r="W10" i="11" s="1"/>
  <c r="S11" i="11"/>
  <c r="T11" i="11"/>
  <c r="L10" i="11"/>
  <c r="K10" i="11" s="1"/>
  <c r="V11" i="11" l="1"/>
  <c r="W11" i="11" s="1"/>
  <c r="L11" i="11"/>
  <c r="K11" i="11" s="1"/>
  <c r="D29" i="29" l="1"/>
  <c r="B29" i="29" s="1"/>
  <c r="D30" i="29"/>
  <c r="B30" i="29" s="1"/>
  <c r="D26" i="29"/>
  <c r="B26" i="29" s="1"/>
  <c r="D25" i="29"/>
  <c r="B25" i="29" s="1"/>
  <c r="D28" i="29"/>
  <c r="B28" i="29" s="1"/>
  <c r="D27" i="29"/>
  <c r="B27" i="29" s="1"/>
  <c r="D24" i="29"/>
  <c r="B24" i="29" s="1"/>
  <c r="D23" i="29"/>
  <c r="D27" i="30"/>
  <c r="D30" i="30"/>
  <c r="D21" i="29"/>
  <c r="D22" i="29"/>
  <c r="D28" i="30"/>
  <c r="D29" i="30"/>
  <c r="D19" i="29"/>
  <c r="D26" i="30"/>
  <c r="D18" i="29"/>
  <c r="D20" i="29"/>
  <c r="D17" i="29"/>
  <c r="D20" i="30"/>
  <c r="D22" i="30"/>
  <c r="D8" i="30"/>
  <c r="D24" i="30"/>
  <c r="D14" i="30"/>
  <c r="D18" i="30"/>
  <c r="D23" i="30"/>
  <c r="D8" i="29"/>
  <c r="D17" i="30"/>
  <c r="D16" i="29"/>
  <c r="D13" i="30"/>
  <c r="D21" i="30"/>
  <c r="D9" i="29"/>
  <c r="D19" i="30"/>
  <c r="D12" i="29"/>
  <c r="D15" i="30"/>
  <c r="D15" i="29"/>
  <c r="D16" i="30"/>
  <c r="D14" i="29"/>
  <c r="D13" i="29"/>
  <c r="D25" i="30"/>
  <c r="D10" i="30"/>
  <c r="D11" i="29"/>
  <c r="D12" i="30"/>
  <c r="D10" i="29"/>
  <c r="D11" i="30"/>
  <c r="D9" i="30"/>
  <c r="B1" i="20"/>
  <c r="D7" i="30"/>
  <c r="B7" i="30" s="1"/>
  <c r="D7" i="29"/>
  <c r="B7" i="29" s="1"/>
  <c r="B23" i="29" l="1"/>
  <c r="B28" i="30"/>
  <c r="B27" i="30"/>
  <c r="B30" i="30"/>
  <c r="B21" i="29"/>
  <c r="B29" i="30"/>
  <c r="B22" i="29"/>
  <c r="B19" i="29"/>
  <c r="B17" i="29"/>
  <c r="B18" i="29"/>
  <c r="B26" i="30"/>
  <c r="B20" i="29"/>
  <c r="B10" i="29"/>
  <c r="B15" i="29"/>
  <c r="B9" i="29"/>
  <c r="B25" i="30"/>
  <c r="B17" i="30"/>
  <c r="B12" i="30"/>
  <c r="B13" i="29"/>
  <c r="B15" i="30"/>
  <c r="B21" i="30"/>
  <c r="B8" i="29"/>
  <c r="B14" i="30"/>
  <c r="B20" i="30"/>
  <c r="B22" i="30"/>
  <c r="B11" i="30"/>
  <c r="B10" i="30"/>
  <c r="B16" i="30"/>
  <c r="B19" i="30"/>
  <c r="B16" i="29"/>
  <c r="B8" i="30"/>
  <c r="B18" i="30"/>
  <c r="B9" i="30"/>
  <c r="B11" i="29"/>
  <c r="B14" i="29"/>
  <c r="B12" i="29"/>
  <c r="B13" i="30"/>
  <c r="B23" i="30"/>
  <c r="B24" i="30"/>
  <c r="I40" i="20"/>
  <c r="C15" i="20"/>
  <c r="H34" i="20"/>
  <c r="D34" i="20"/>
  <c r="D55" i="20"/>
  <c r="H17" i="20"/>
  <c r="C10" i="20"/>
  <c r="I19" i="20"/>
  <c r="F58" i="20"/>
  <c r="C47" i="20"/>
  <c r="E34" i="20"/>
  <c r="H54" i="20"/>
  <c r="E53" i="20"/>
  <c r="I52" i="20"/>
  <c r="C22" i="20"/>
  <c r="G30" i="20"/>
  <c r="D41" i="20"/>
  <c r="G27" i="20"/>
  <c r="F12" i="20"/>
  <c r="E10" i="20"/>
  <c r="I38" i="20"/>
  <c r="D13" i="20"/>
  <c r="E15" i="20"/>
  <c r="G49" i="20"/>
  <c r="H33" i="20"/>
  <c r="H16" i="20"/>
  <c r="G51" i="20"/>
  <c r="E18" i="20"/>
  <c r="D54" i="20"/>
  <c r="I25" i="20"/>
  <c r="I7" i="20"/>
  <c r="E16" i="20"/>
  <c r="E20" i="20"/>
  <c r="H19" i="20"/>
  <c r="H57" i="20"/>
  <c r="H10" i="20"/>
  <c r="E23" i="20"/>
  <c r="I21" i="20"/>
  <c r="H20" i="20"/>
  <c r="H50" i="20"/>
  <c r="F8" i="20"/>
  <c r="G43" i="20"/>
  <c r="C17" i="20"/>
  <c r="I48" i="20"/>
  <c r="I9" i="20"/>
  <c r="E43" i="20"/>
  <c r="C51" i="20"/>
  <c r="C18" i="20"/>
  <c r="G25" i="20"/>
  <c r="H14" i="20"/>
  <c r="I33" i="20"/>
  <c r="D16" i="20"/>
  <c r="D19" i="20"/>
  <c r="F41" i="20"/>
  <c r="C43" i="20"/>
  <c r="I51" i="20"/>
  <c r="D47" i="20"/>
  <c r="G13" i="20"/>
  <c r="I41" i="20"/>
  <c r="F21" i="20"/>
  <c r="D50" i="20"/>
  <c r="I20" i="20"/>
  <c r="D25" i="20"/>
  <c r="F49" i="20"/>
  <c r="D42" i="20"/>
  <c r="D51" i="20"/>
  <c r="H55" i="20"/>
  <c r="I32" i="20"/>
  <c r="F51" i="20"/>
  <c r="D10" i="20"/>
  <c r="E17" i="20"/>
  <c r="C58" i="20"/>
  <c r="G21" i="20"/>
  <c r="H46" i="20"/>
  <c r="C32" i="20"/>
  <c r="D40" i="20"/>
  <c r="C40" i="20"/>
  <c r="H21" i="20"/>
  <c r="I13" i="20"/>
  <c r="D45" i="20"/>
  <c r="E49" i="20"/>
  <c r="E54" i="20"/>
  <c r="F25" i="20"/>
  <c r="D57" i="20"/>
  <c r="F14" i="20"/>
  <c r="E27" i="20"/>
  <c r="H47" i="20"/>
  <c r="G38" i="20"/>
  <c r="E52" i="20"/>
  <c r="C48" i="20"/>
  <c r="D48" i="20"/>
  <c r="I23" i="20"/>
  <c r="E21" i="20"/>
  <c r="H52" i="20"/>
  <c r="C36" i="20"/>
  <c r="E12" i="20"/>
  <c r="F36" i="20"/>
  <c r="D7" i="20"/>
  <c r="B7" i="20" s="1"/>
  <c r="E26" i="20"/>
  <c r="D8" i="20"/>
  <c r="E46" i="20"/>
  <c r="G44" i="20"/>
  <c r="E25" i="20"/>
  <c r="E39" i="20"/>
  <c r="D39" i="20"/>
  <c r="H42" i="20"/>
  <c r="E44" i="20"/>
  <c r="G45" i="20"/>
  <c r="H22" i="20"/>
  <c r="F43" i="20"/>
  <c r="C29" i="20"/>
  <c r="F32" i="20"/>
  <c r="I30" i="20"/>
  <c r="C14" i="20"/>
  <c r="H27" i="20"/>
  <c r="C50" i="20"/>
  <c r="I26" i="20"/>
  <c r="E50" i="20"/>
  <c r="D12" i="20"/>
  <c r="I56" i="20"/>
  <c r="C9" i="20"/>
  <c r="D31" i="20"/>
  <c r="I58" i="20"/>
  <c r="G36" i="20"/>
  <c r="C16" i="20"/>
  <c r="G37" i="20"/>
  <c r="F42" i="20"/>
  <c r="C39" i="20"/>
  <c r="G19" i="20"/>
  <c r="F26" i="20"/>
  <c r="H23" i="20"/>
  <c r="C41" i="20"/>
  <c r="I45" i="20"/>
  <c r="C23" i="20"/>
  <c r="E33" i="20"/>
  <c r="E55" i="20"/>
  <c r="F17" i="20"/>
  <c r="I54" i="20"/>
  <c r="D27" i="20"/>
  <c r="F35" i="20"/>
  <c r="H24" i="20"/>
  <c r="G56" i="20"/>
  <c r="G18" i="20"/>
  <c r="D14" i="20"/>
  <c r="F37" i="20"/>
  <c r="C45" i="20"/>
  <c r="F33" i="20"/>
  <c r="H56" i="20"/>
  <c r="G54" i="20"/>
  <c r="F19" i="20"/>
  <c r="D44" i="20"/>
  <c r="G22" i="20"/>
  <c r="H49" i="20"/>
  <c r="I55" i="20"/>
  <c r="C46" i="20"/>
  <c r="C21" i="20"/>
  <c r="H36" i="20"/>
  <c r="G31" i="20"/>
  <c r="C27" i="20"/>
  <c r="E37" i="20"/>
  <c r="D46" i="20"/>
  <c r="I47" i="20"/>
  <c r="G33" i="20"/>
  <c r="E30" i="20"/>
  <c r="D24" i="20"/>
  <c r="C26" i="20"/>
  <c r="C7" i="20"/>
  <c r="E47" i="20"/>
  <c r="F29" i="20"/>
  <c r="I24" i="20"/>
  <c r="E35" i="20"/>
  <c r="D53" i="20"/>
  <c r="I17" i="20"/>
  <c r="G32" i="20"/>
  <c r="D33" i="20"/>
  <c r="F56" i="20"/>
  <c r="D43" i="20"/>
  <c r="G24" i="20"/>
  <c r="H26" i="20"/>
  <c r="G53" i="20"/>
  <c r="G17" i="20"/>
  <c r="F44" i="20"/>
  <c r="E9" i="20"/>
  <c r="F45" i="20"/>
  <c r="D26" i="20"/>
  <c r="H30" i="20"/>
  <c r="G57" i="20"/>
  <c r="G15" i="20"/>
  <c r="H44" i="20"/>
  <c r="G28" i="20"/>
  <c r="C34" i="20"/>
  <c r="I12" i="20"/>
  <c r="I15" i="20"/>
  <c r="H40" i="20"/>
  <c r="C31" i="20"/>
  <c r="G42" i="20"/>
  <c r="H18" i="20"/>
  <c r="H45" i="20"/>
  <c r="E38" i="20"/>
  <c r="I50" i="20"/>
  <c r="I31" i="20"/>
  <c r="I44" i="20"/>
  <c r="F46" i="20"/>
  <c r="C24" i="20"/>
  <c r="E41" i="20"/>
  <c r="I14" i="20"/>
  <c r="C25" i="20"/>
  <c r="E11" i="20"/>
  <c r="F39" i="20"/>
  <c r="C44" i="20"/>
  <c r="C57" i="20"/>
  <c r="H58" i="20"/>
  <c r="D23" i="20"/>
  <c r="I10" i="20"/>
  <c r="H51" i="20"/>
  <c r="F11" i="20"/>
  <c r="F15" i="20"/>
  <c r="E19" i="20"/>
  <c r="G29" i="20"/>
  <c r="H48" i="20"/>
  <c r="C13" i="20"/>
  <c r="D36" i="20"/>
  <c r="D49" i="20"/>
  <c r="D22" i="20"/>
  <c r="I18" i="20"/>
  <c r="F30" i="20"/>
  <c r="D32" i="20"/>
  <c r="F7" i="20"/>
  <c r="G12" i="20"/>
  <c r="C19" i="20"/>
  <c r="G11" i="20"/>
  <c r="I28" i="20"/>
  <c r="F47" i="20"/>
  <c r="C55" i="20"/>
  <c r="D9" i="20"/>
  <c r="H32" i="20"/>
  <c r="E22" i="20"/>
  <c r="D20" i="20"/>
  <c r="D56" i="20"/>
  <c r="H11" i="20"/>
  <c r="E8" i="20"/>
  <c r="F9" i="20"/>
  <c r="F16" i="20"/>
  <c r="C12" i="20"/>
  <c r="D11" i="20"/>
  <c r="G16" i="20"/>
  <c r="F18" i="20"/>
  <c r="H13" i="20"/>
  <c r="F55" i="20"/>
  <c r="F27" i="20"/>
  <c r="E58" i="20"/>
  <c r="C56" i="20"/>
  <c r="D52" i="20"/>
  <c r="D30" i="20"/>
  <c r="C52" i="20"/>
  <c r="F34" i="20"/>
  <c r="G48" i="20"/>
  <c r="F22" i="20"/>
  <c r="G58" i="20"/>
  <c r="G41" i="20"/>
  <c r="F57" i="20"/>
  <c r="H25" i="20"/>
  <c r="H37" i="20"/>
  <c r="F28" i="20"/>
  <c r="E51" i="20"/>
  <c r="F20" i="20"/>
  <c r="C8" i="20"/>
  <c r="I57" i="20"/>
  <c r="G34" i="20"/>
  <c r="C35" i="20"/>
  <c r="F13" i="20"/>
  <c r="G55" i="20"/>
  <c r="E57" i="20"/>
  <c r="I22" i="20"/>
  <c r="E32" i="20"/>
  <c r="E28" i="20"/>
  <c r="E13" i="20"/>
  <c r="E7" i="20"/>
  <c r="C20" i="20"/>
  <c r="C28" i="20"/>
  <c r="D21" i="20"/>
  <c r="C54" i="20"/>
  <c r="I35" i="20"/>
  <c r="G23" i="20"/>
  <c r="D28" i="20"/>
  <c r="I42" i="20"/>
  <c r="D17" i="20"/>
  <c r="D37" i="20"/>
  <c r="F10" i="20"/>
  <c r="H7" i="20"/>
  <c r="I37" i="20"/>
  <c r="F52" i="20"/>
  <c r="I46" i="20"/>
  <c r="I34" i="20"/>
  <c r="G26" i="20"/>
  <c r="I36" i="20"/>
  <c r="H43" i="20"/>
  <c r="G8" i="20"/>
  <c r="F31" i="20"/>
  <c r="I8" i="20"/>
  <c r="H15" i="20"/>
  <c r="G10" i="20"/>
  <c r="E56" i="20"/>
  <c r="C37" i="20"/>
  <c r="C33" i="20"/>
  <c r="E48" i="20"/>
  <c r="D58" i="20"/>
  <c r="G47" i="20"/>
  <c r="E31" i="20"/>
  <c r="I11" i="20"/>
  <c r="E29" i="20"/>
  <c r="I39" i="20"/>
  <c r="G14" i="20"/>
  <c r="F38" i="20"/>
  <c r="E40" i="20"/>
  <c r="I29" i="20"/>
  <c r="I49" i="20"/>
  <c r="G40" i="20"/>
  <c r="G20" i="20"/>
  <c r="C38" i="20"/>
  <c r="D38" i="20"/>
  <c r="H29" i="20"/>
  <c r="G50" i="20"/>
  <c r="G7" i="20"/>
  <c r="E14" i="20"/>
  <c r="F53" i="20"/>
  <c r="H39" i="20"/>
  <c r="C53" i="20"/>
  <c r="H53" i="20"/>
  <c r="C49" i="20"/>
  <c r="G52" i="20"/>
  <c r="D15" i="20"/>
  <c r="G46" i="20"/>
  <c r="F40" i="20"/>
  <c r="F54" i="20"/>
  <c r="I27" i="20"/>
  <c r="D35" i="20"/>
  <c r="C30" i="20"/>
  <c r="E45" i="20"/>
  <c r="D29" i="20"/>
  <c r="E42" i="20"/>
  <c r="H12" i="20"/>
  <c r="C42" i="20"/>
  <c r="H28" i="20"/>
  <c r="G9" i="20"/>
  <c r="F48" i="20"/>
  <c r="H41" i="20"/>
  <c r="H38" i="20"/>
  <c r="F23" i="20"/>
  <c r="H31" i="20"/>
  <c r="I43" i="20"/>
  <c r="E24" i="20"/>
  <c r="G39" i="20"/>
  <c r="H9" i="20"/>
  <c r="H35" i="20"/>
  <c r="C11" i="20"/>
  <c r="G35" i="20"/>
  <c r="I53" i="20"/>
  <c r="F24" i="20"/>
  <c r="H8" i="20"/>
  <c r="D18" i="20"/>
  <c r="E36" i="20"/>
  <c r="F50" i="20"/>
  <c r="I16" i="20"/>
  <c r="B47" i="20" l="1"/>
  <c r="B49" i="20"/>
  <c r="B53" i="20"/>
  <c r="B50" i="20"/>
  <c r="B46" i="20"/>
  <c r="B54" i="20"/>
  <c r="B52" i="20"/>
  <c r="B56" i="20"/>
  <c r="B45" i="20"/>
  <c r="B51" i="20"/>
  <c r="B38" i="20"/>
  <c r="B21" i="20"/>
  <c r="B30" i="20"/>
  <c r="B29" i="20"/>
  <c r="B32" i="20"/>
  <c r="B33" i="20"/>
  <c r="B44" i="20"/>
  <c r="B25" i="20"/>
  <c r="B19" i="20"/>
  <c r="B22" i="20"/>
  <c r="B39" i="20"/>
  <c r="B34" i="20"/>
  <c r="B43" i="20"/>
  <c r="B36" i="20"/>
  <c r="B24" i="20"/>
  <c r="B42" i="20"/>
  <c r="B41" i="20"/>
  <c r="B12" i="20"/>
  <c r="B55" i="20"/>
  <c r="B48" i="20"/>
  <c r="B16" i="20"/>
  <c r="B8" i="20"/>
  <c r="B18" i="20"/>
  <c r="B15" i="20"/>
  <c r="B17" i="20"/>
  <c r="B13" i="20"/>
  <c r="B35" i="20"/>
  <c r="B10" i="20"/>
  <c r="B31" i="20"/>
  <c r="B37" i="20"/>
  <c r="B40" i="20"/>
  <c r="B58" i="20"/>
  <c r="B11" i="20"/>
  <c r="B20" i="20"/>
  <c r="B23" i="20"/>
  <c r="B27" i="20"/>
  <c r="B57" i="20"/>
  <c r="B9" i="20"/>
  <c r="B28" i="20"/>
  <c r="B14" i="20"/>
  <c r="B26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P6" authorId="0" shapeId="0" xr:uid="{D2129501-C402-4D45-A6D7-D34A4905782A}">
      <text>
        <r>
          <rPr>
            <b/>
            <sz val="12"/>
            <color indexed="56"/>
            <rFont val="Tahoma"/>
            <family val="2"/>
          </rPr>
          <t>ครูพิศาล:  
     ให้ ร, ผ ในช่องนี้ครับ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<sst xmlns="http://schemas.openxmlformats.org/spreadsheetml/2006/main" count="1627" uniqueCount="677">
  <si>
    <t>เลขที่</t>
  </si>
  <si>
    <t>ชื่อ - สกุล</t>
  </si>
  <si>
    <t>คน</t>
  </si>
  <si>
    <t>ลงชื่อ</t>
  </si>
  <si>
    <t>รวม</t>
  </si>
  <si>
    <t>จำนวน</t>
  </si>
  <si>
    <t>จำนวนนักเรียน</t>
  </si>
  <si>
    <t>จำนวนนักเรียนที่ได้ระดับผลการเรียน</t>
  </si>
  <si>
    <t>ทั้งหมด</t>
  </si>
  <si>
    <t>นักเรียน</t>
  </si>
  <si>
    <t>มส</t>
  </si>
  <si>
    <t>ร้อยละ</t>
  </si>
  <si>
    <t>ชื่อ  -  สกุล</t>
  </si>
  <si>
    <t>ชื่อ   -  สกุล</t>
  </si>
  <si>
    <t>เลขประจำตัว</t>
  </si>
  <si>
    <t>ครูผู้สอน</t>
  </si>
  <si>
    <t>ปีการศึกษา</t>
  </si>
  <si>
    <t>รหัสวิชา</t>
  </si>
  <si>
    <t>ปพ.5</t>
  </si>
  <si>
    <t>หัวหน้ากลุ่มสาระการเรียนรู้</t>
  </si>
  <si>
    <t>ภาคเรียนที่</t>
  </si>
  <si>
    <t>เวลาเรียน</t>
  </si>
  <si>
    <t>คิดเป็นร้อยละ</t>
  </si>
  <si>
    <t>3 = ดีเยี่ยม</t>
  </si>
  <si>
    <t>2 = ดี</t>
  </si>
  <si>
    <t>1 = ผ่าน</t>
  </si>
  <si>
    <t>ผลการประเมินคุณลักษณะอันพึงประสงค์</t>
  </si>
  <si>
    <t>สรุปผลการประเมิน</t>
  </si>
  <si>
    <t>การอนุมัติผลการเรียน</t>
  </si>
  <si>
    <t>เรียนเสนอเพื่อโปรดพิจารณา</t>
  </si>
  <si>
    <t>แบบบันทึกผลการเรียนประจำรายวิชา / กิจกรรม</t>
  </si>
  <si>
    <t>รายวิชา/กิจกรรม</t>
  </si>
  <si>
    <t>รวมเวลาเรียนเต็ม</t>
  </si>
  <si>
    <t xml:space="preserve">ชั่วโมง </t>
  </si>
  <si>
    <t>สรุปผลการวัดและประเมินผลการเรียนรู้</t>
  </si>
  <si>
    <t>ระดับผลการเรียน/ผลการร่วมกิจกรรม</t>
  </si>
  <si>
    <t>หน่วยกิต</t>
  </si>
  <si>
    <t>¨</t>
  </si>
  <si>
    <t xml:space="preserve">                                                                                                    </t>
  </si>
  <si>
    <t>ชั้น/ห้อง</t>
  </si>
  <si>
    <t>ชื่อรายวิชา</t>
  </si>
  <si>
    <t>ครูที่ปรึกษา</t>
  </si>
  <si>
    <t>ชั่วโมง/สัปดาห์</t>
  </si>
  <si>
    <t>เกรด</t>
  </si>
  <si>
    <t>ลำดับที่</t>
  </si>
  <si>
    <t>หมายเหตุ</t>
  </si>
  <si>
    <t>ข้อ 1</t>
  </si>
  <si>
    <t>ข้อ 2</t>
  </si>
  <si>
    <t>ข้อ 3</t>
  </si>
  <si>
    <t>ข้อ 4</t>
  </si>
  <si>
    <t>ข้อ 5</t>
  </si>
  <si>
    <t xml:space="preserve">เลขประจำตัว   </t>
  </si>
  <si>
    <t>ชั้น</t>
  </si>
  <si>
    <t>ชั้น ม.</t>
  </si>
  <si>
    <t>คำนำหน้า</t>
  </si>
  <si>
    <t>ชื่อ</t>
  </si>
  <si>
    <t>นามสกุล</t>
  </si>
  <si>
    <t>Code</t>
  </si>
  <si>
    <t>สอน ชั้น/ห้อง</t>
  </si>
  <si>
    <t>ที่</t>
  </si>
  <si>
    <t>ซ้ำ</t>
  </si>
  <si>
    <t>ตรวจเลขประจำตัวซ้ำ</t>
  </si>
  <si>
    <t>ชาย</t>
  </si>
  <si>
    <t>หญิง</t>
  </si>
  <si>
    <t>4.6</t>
  </si>
  <si>
    <t>4.7</t>
  </si>
  <si>
    <t>4.8</t>
  </si>
  <si>
    <t>4.9</t>
  </si>
  <si>
    <t>4.10</t>
  </si>
  <si>
    <t>4.11</t>
  </si>
  <si>
    <t>4.12</t>
  </si>
  <si>
    <t>รวมทั้งหมด</t>
  </si>
  <si>
    <t>เพศ</t>
  </si>
  <si>
    <t>code</t>
  </si>
  <si>
    <t>ระดับคุณ</t>
  </si>
  <si>
    <t>ระดับเกรด</t>
  </si>
  <si>
    <t>ระดับอ่าน</t>
  </si>
  <si>
    <t>อื่นๆ</t>
  </si>
  <si>
    <t>ผลคุณลักษณะ</t>
  </si>
  <si>
    <t>ตรวจนักเรียนซ้ำ</t>
  </si>
  <si>
    <t>วันเดือนปี ที่ขาดเรียน</t>
  </si>
  <si>
    <t>ครั้งที่</t>
  </si>
  <si>
    <t>คะแนน</t>
  </si>
  <si>
    <t>ปลายภาค</t>
  </si>
  <si>
    <t>0 = ไม่ผ่าน</t>
  </si>
  <si>
    <t>ชื่อครูผู้สอน</t>
  </si>
  <si>
    <t>จำนวน นร.</t>
  </si>
  <si>
    <t>ที่ได้ผล</t>
  </si>
  <si>
    <t>สมบูรณ์</t>
  </si>
  <si>
    <t>%</t>
  </si>
  <si>
    <t>ขาดเรียน</t>
  </si>
  <si>
    <t>ชั่วโมง</t>
  </si>
  <si>
    <t>คุณลักษณะอันพึงประสงค์</t>
  </si>
  <si>
    <t>ผล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</si>
  <si>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</si>
  <si>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</si>
  <si>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</si>
  <si>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</si>
  <si>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</si>
  <si>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</si>
  <si>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</si>
  <si>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</si>
  <si>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</si>
  <si>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</si>
  <si>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</si>
  <si>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</si>
  <si>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</si>
  <si>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</si>
  <si>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</si>
  <si>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5.10</t>
  </si>
  <si>
    <t>5.11</t>
  </si>
  <si>
    <t>5.12</t>
  </si>
  <si>
    <t>5.6</t>
  </si>
  <si>
    <t>5.7</t>
  </si>
  <si>
    <t>5.8</t>
  </si>
  <si>
    <t>5.9</t>
  </si>
  <si>
    <t>6.6</t>
  </si>
  <si>
    <t>6.7</t>
  </si>
  <si>
    <t>6.8</t>
  </si>
  <si>
    <t>6.9</t>
  </si>
  <si>
    <t>6.10</t>
  </si>
  <si>
    <t>6.11</t>
  </si>
  <si>
    <t>6.12</t>
  </si>
  <si>
    <t>นักเรียนซ้ำ</t>
  </si>
  <si>
    <t>เลขประจำตัวซ้ำ</t>
  </si>
  <si>
    <t>ห้อง</t>
  </si>
  <si>
    <t>ชื่อครูที่ปรึกษา</t>
  </si>
  <si>
    <t>ผลการประเมิน</t>
  </si>
  <si>
    <t>นับ0</t>
  </si>
  <si>
    <t>นับ ร</t>
  </si>
  <si>
    <t>รวม 0,ร</t>
  </si>
  <si>
    <t>รายชื่อนักเรียนที่มีคะแนนสอบกลางภาคสูงสุด 10 อันดับแรก</t>
  </si>
  <si>
    <t>Rank</t>
  </si>
  <si>
    <t>รายชื่อนักเรียนที่มีคะแนนรวมสูงสุด 10 อันดับแรก</t>
  </si>
  <si>
    <t>100 คะแนน</t>
  </si>
  <si>
    <t>ต.เมืองพาน  อ.พาน  จ.เชียงราย</t>
  </si>
  <si>
    <t>ตำแหน่ง</t>
  </si>
  <si>
    <t>ผู้บริหาร</t>
  </si>
  <si>
    <t>ม.1/1</t>
  </si>
  <si>
    <t>ม.1/2</t>
  </si>
  <si>
    <t>ม.2/1</t>
  </si>
  <si>
    <t>ม.2/2</t>
  </si>
  <si>
    <t>ม.3/1</t>
  </si>
  <si>
    <t>รินทร์แก้ว</t>
  </si>
  <si>
    <t>ม.3/2</t>
  </si>
  <si>
    <t>ป.1/1</t>
  </si>
  <si>
    <t>ป.1/2</t>
  </si>
  <si>
    <t>ป.2/1</t>
  </si>
  <si>
    <t>ป.2/2</t>
  </si>
  <si>
    <t>ป.3/1</t>
  </si>
  <si>
    <t>ป.3/2</t>
  </si>
  <si>
    <t>ป.4/1</t>
  </si>
  <si>
    <t>ป.4/2</t>
  </si>
  <si>
    <t>ป.5/1</t>
  </si>
  <si>
    <t>ป.5/2</t>
  </si>
  <si>
    <t>ป.6/1</t>
  </si>
  <si>
    <t>ป.6/2</t>
  </si>
  <si>
    <t>ประจำตัว</t>
  </si>
  <si>
    <t>รหัส</t>
  </si>
  <si>
    <t>ประถม</t>
  </si>
  <si>
    <t>มัธยม</t>
  </si>
  <si>
    <t>ภาคเรียนที่ 1</t>
  </si>
  <si>
    <t>ภาคเรียนที่ 2</t>
  </si>
  <si>
    <t>โปรแกรมนี้ใช้สำหรับ  โรงเรียนเทศบาล ๑ (บ้านเก่า) ต.เมืองพาน   อ.พาน   จ.เชียงราย</t>
  </si>
  <si>
    <t>รวม 1-2</t>
  </si>
  <si>
    <t>ผลคุณลักษณะฯ</t>
  </si>
  <si>
    <t>ชั้นประถมศึกษา</t>
  </si>
  <si>
    <t>1-2</t>
  </si>
  <si>
    <t>จำนวนชั่วโมง/ปี</t>
  </si>
  <si>
    <t>สถานะ</t>
  </si>
  <si>
    <t>เรียน</t>
  </si>
  <si>
    <t>ย้าย</t>
  </si>
  <si>
    <t>เด็กชาย</t>
  </si>
  <si>
    <t>ธนภูมิ</t>
  </si>
  <si>
    <t>กมลภพ</t>
  </si>
  <si>
    <t>เด็กหญิง</t>
  </si>
  <si>
    <t>จิรภิญญา</t>
  </si>
  <si>
    <t>ยะปิ๋ว</t>
  </si>
  <si>
    <t>ภิรมย์นาค</t>
  </si>
  <si>
    <t>มาลา</t>
  </si>
  <si>
    <t>ธีรภัทร</t>
  </si>
  <si>
    <t>กฤตนัย</t>
  </si>
  <si>
    <t>ทาแกง</t>
  </si>
  <si>
    <t>พิชญธิดา</t>
  </si>
  <si>
    <t>คำแก้ว</t>
  </si>
  <si>
    <t>ยะแดง</t>
  </si>
  <si>
    <t>ธนภัทร</t>
  </si>
  <si>
    <t>เชื้อเมืองพาน</t>
  </si>
  <si>
    <t>ยาวิลาศ</t>
  </si>
  <si>
    <t>วุฒิภัทร</t>
  </si>
  <si>
    <t>หน่อแก้ว</t>
  </si>
  <si>
    <t>ซีท</t>
  </si>
  <si>
    <t>กรอกตามช่องสีขาว</t>
  </si>
  <si>
    <t>ข้อมูลเบื้องต้น</t>
  </si>
  <si>
    <t>pรายชื่อ</t>
  </si>
  <si>
    <t>pเวลเรียน</t>
  </si>
  <si>
    <t>ใส่จำนวนคาบ/วันขาดเรียน</t>
  </si>
  <si>
    <t>คะแนนภาคเรียนที่ 1</t>
  </si>
  <si>
    <t>คะแนนภาคเรียนที่ 2</t>
  </si>
  <si>
    <t>ให้กรอกคะแนนภาคเรียนที่ 1</t>
  </si>
  <si>
    <t>ให้กรอกคะแนนภาคเรียนที่ 2</t>
  </si>
  <si>
    <t>รวม1-2</t>
  </si>
  <si>
    <t>จะรวมคะแนนเทอมที่ 1-2</t>
  </si>
  <si>
    <t>p4คุณ&amp;อ่าน</t>
  </si>
  <si>
    <t>ให้กรอกคะแนนคุณฯ และอ่านคิดฯ</t>
  </si>
  <si>
    <t>p5กราฟ</t>
  </si>
  <si>
    <t>จะแสดงสถิติผลการเรียน</t>
  </si>
  <si>
    <t>สถิติ นร.</t>
  </si>
  <si>
    <t>จะแสดงสถิติจำนวนนักเรียน</t>
  </si>
  <si>
    <t>คำอธิบาย</t>
  </si>
  <si>
    <t>กำหนดสถานะนักเรียนด้วยกรณีนักเรียนย้ายออก</t>
  </si>
  <si>
    <t>อินทวี</t>
  </si>
  <si>
    <t>คำแดง</t>
  </si>
  <si>
    <t>ธัญพิชชา</t>
  </si>
  <si>
    <t>หัวหน้างานวัดผล</t>
  </si>
  <si>
    <t>กฤติน</t>
  </si>
  <si>
    <t>รัชพล</t>
  </si>
  <si>
    <t>หลุงอินทร์</t>
  </si>
  <si>
    <t>กันทาทอง</t>
  </si>
  <si>
    <t>ณัฐธยาน์</t>
  </si>
  <si>
    <t>ชุ่มใจ</t>
  </si>
  <si>
    <t>บุญสูง</t>
  </si>
  <si>
    <t>จิรภัทร</t>
  </si>
  <si>
    <t>ศรีบุญเรือง</t>
  </si>
  <si>
    <t>แทนคุณ</t>
  </si>
  <si>
    <t>หัวหน้าฝ่ายบริหารงานวิชาการ</t>
  </si>
  <si>
    <t>-</t>
  </si>
  <si>
    <t>ปัญญาพรึก</t>
  </si>
  <si>
    <t>คีลาวงศ์</t>
  </si>
  <si>
    <t>สีหนูปุ้ย</t>
  </si>
  <si>
    <t>จันทร์ตา</t>
  </si>
  <si>
    <t>อนัตกะทัต</t>
  </si>
  <si>
    <t>บุญคง</t>
  </si>
  <si>
    <t>ริยาภู</t>
  </si>
  <si>
    <t>ศิวกร</t>
  </si>
  <si>
    <t>นันตา</t>
  </si>
  <si>
    <t>โกวิทย์แสงทอง</t>
  </si>
  <si>
    <t>ณัฐภูมิ</t>
  </si>
  <si>
    <t>วังมูล</t>
  </si>
  <si>
    <t>ชัยปัน</t>
  </si>
  <si>
    <t>เทอม</t>
  </si>
  <si>
    <t>ภาษาอังกฤษ 1</t>
  </si>
  <si>
    <t>ภาษาจีน 1</t>
  </si>
  <si>
    <t>รวมเวลาเรียน</t>
  </si>
  <si>
    <t>ป.1</t>
  </si>
  <si>
    <t>ระดับชั้น</t>
  </si>
  <si>
    <t>ป.2</t>
  </si>
  <si>
    <t>ป.3</t>
  </si>
  <si>
    <t>ป.4</t>
  </si>
  <si>
    <t>ป.5</t>
  </si>
  <si>
    <t>ป.6</t>
  </si>
  <si>
    <t>1_2</t>
  </si>
  <si>
    <t>ป.11_2</t>
  </si>
  <si>
    <t>ป.21_2</t>
  </si>
  <si>
    <t>ป.31_2</t>
  </si>
  <si>
    <t>รองผู้อำนวยการ</t>
  </si>
  <si>
    <t>ปาละมะ</t>
  </si>
  <si>
    <t>จันทร์เดช</t>
  </si>
  <si>
    <t>ชัยนาม</t>
  </si>
  <si>
    <t>ศิริ</t>
  </si>
  <si>
    <t>ทัตเทพ</t>
  </si>
  <si>
    <t>โชติกา</t>
  </si>
  <si>
    <t>เทอม1</t>
  </si>
  <si>
    <t>เทอม2</t>
  </si>
  <si>
    <t>ฟองใจ</t>
  </si>
  <si>
    <t>ก๋าซ้อน</t>
  </si>
  <si>
    <t>ยมนา</t>
  </si>
  <si>
    <t>มะรอเซะ</t>
  </si>
  <si>
    <t>เสารังษี</t>
  </si>
  <si>
    <t>ตาคำ</t>
  </si>
  <si>
    <t>กิตติศักดิ์</t>
  </si>
  <si>
    <t>บุตรตะคุ</t>
  </si>
  <si>
    <t>เอวารินทร์</t>
  </si>
  <si>
    <t>ศรีมาปัน</t>
  </si>
  <si>
    <t>แซ่ฟ้า</t>
  </si>
  <si>
    <t>บุญสุข</t>
  </si>
  <si>
    <t>วาสนา</t>
  </si>
  <si>
    <t>เกรดซ่อน</t>
  </si>
  <si>
    <t>ใจหลัก</t>
  </si>
  <si>
    <t>สิรวิชญ์</t>
  </si>
  <si>
    <t>เหมยพันธ์</t>
  </si>
  <si>
    <t>นิพพัชฌย์</t>
  </si>
  <si>
    <t>ณิชคุณ</t>
  </si>
  <si>
    <t>ปินตาแก้ว</t>
  </si>
  <si>
    <t>อิทธินาถ</t>
  </si>
  <si>
    <t>วงศ์ไชยรัตน</t>
  </si>
  <si>
    <t>นราฤทธิ์</t>
  </si>
  <si>
    <t>ชุ่มจิตร</t>
  </si>
  <si>
    <t>ปวรรุจ</t>
  </si>
  <si>
    <t>สุทธนะ</t>
  </si>
  <si>
    <t>วรวัช</t>
  </si>
  <si>
    <t>พรภวิษย์</t>
  </si>
  <si>
    <t>บุญมั่น</t>
  </si>
  <si>
    <t>อมฤตสิทธิใจ</t>
  </si>
  <si>
    <t>ทัศนศิลป์</t>
  </si>
  <si>
    <t>ประวันนา</t>
  </si>
  <si>
    <t>ไชยทน</t>
  </si>
  <si>
    <t>ธนาภัทร</t>
  </si>
  <si>
    <t>รักษาทรัพย์</t>
  </si>
  <si>
    <t>จิณัฐตา</t>
  </si>
  <si>
    <t>อภิเจริญสิน</t>
  </si>
  <si>
    <t>ปิยะพร</t>
  </si>
  <si>
    <t>กานต์ธิดา</t>
  </si>
  <si>
    <t>โพธิราชา</t>
  </si>
  <si>
    <t>เขมจิรา</t>
  </si>
  <si>
    <t>แก้วนันชัย</t>
  </si>
  <si>
    <t>สุภัสสรา</t>
  </si>
  <si>
    <t>ชญาดา</t>
  </si>
  <si>
    <t>พฤกษา</t>
  </si>
  <si>
    <t>ลลิตา</t>
  </si>
  <si>
    <t>ปิมปา</t>
  </si>
  <si>
    <t>จุฑารัตน์</t>
  </si>
  <si>
    <t>เจริญสุข</t>
  </si>
  <si>
    <t>ติ๊บปละ</t>
  </si>
  <si>
    <t>วารินทร์</t>
  </si>
  <si>
    <t>บุญมา</t>
  </si>
  <si>
    <t>อุสาห์</t>
  </si>
  <si>
    <t>บุญญฤทธิ์</t>
  </si>
  <si>
    <t>พิทักษ์ขจรศักดิ์</t>
  </si>
  <si>
    <t>ภูบดินทร์</t>
  </si>
  <si>
    <t>ศิริคำจันทร์</t>
  </si>
  <si>
    <t>ณัฐเศรษฐ</t>
  </si>
  <si>
    <t>บวรทัต</t>
  </si>
  <si>
    <t>สิทธิ์มาก</t>
  </si>
  <si>
    <t>จิราวัฒน์</t>
  </si>
  <si>
    <t>รัตนะภูมิรินทร์</t>
  </si>
  <si>
    <t>ทวีศักดิ์</t>
  </si>
  <si>
    <t>เชิงดอย</t>
  </si>
  <si>
    <t>สิรภพ</t>
  </si>
  <si>
    <t>พชรดนัย</t>
  </si>
  <si>
    <t>จันทร์ถา</t>
  </si>
  <si>
    <t>วชิรวิทย์</t>
  </si>
  <si>
    <t>ปิยพันธ์</t>
  </si>
  <si>
    <t>จันแก้ว</t>
  </si>
  <si>
    <t>กตัญญุตา</t>
  </si>
  <si>
    <t>กาญจน์ธนัส</t>
  </si>
  <si>
    <t>ประดิษฐภู่</t>
  </si>
  <si>
    <t>รุ่งไพริน</t>
  </si>
  <si>
    <t>วงค์ใส</t>
  </si>
  <si>
    <t>ณัฎฐณิชา</t>
  </si>
  <si>
    <t>ตียะศักดานนท์</t>
  </si>
  <si>
    <t>พิมพ์วลัญช์</t>
  </si>
  <si>
    <t>ใจมา</t>
  </si>
  <si>
    <t>พลอยปภัส</t>
  </si>
  <si>
    <t>ทัสดา</t>
  </si>
  <si>
    <t>โขนภูเขียว</t>
  </si>
  <si>
    <t>ฐิตาภรณ์</t>
  </si>
  <si>
    <t>ณัชชา</t>
  </si>
  <si>
    <t>พิมน้อม</t>
  </si>
  <si>
    <t>ธนกร</t>
  </si>
  <si>
    <t>นฤมล</t>
  </si>
  <si>
    <t>พัฒนาโดย นายพิศาล  ฟองนิ้ว    E-mail  pisal.fo2@gmail.com  Tel. 09-4898-7666</t>
  </si>
  <si>
    <t>คำชี้แจง : ให้ ผู้สอน สังเกตพฤติกรรมของนักเรียน แล้วประเมินสมรรถนะของผู้เรียน ลงในช่องที่ตรงกับระดับคุณภาพ  (3 = ดีเยี่ยม, 2 = ดี, 1 = พอใช้, 0 = ปรับปรุง)</t>
  </si>
  <si>
    <t>ปกติ</t>
  </si>
  <si>
    <t>ความสามารถในการสื่อสาร</t>
  </si>
  <si>
    <t>ความสามารถในการคิด</t>
  </si>
  <si>
    <t>ความสามารถในการแก้ปัญหา</t>
  </si>
  <si>
    <t>ความสามารถในการใช้ทักษะชีวิต</t>
  </si>
  <si>
    <t>ความสามารถในการใช้เทคโนโลยี</t>
  </si>
  <si>
    <t>ผิดปกติ</t>
  </si>
  <si>
    <t>1.2</t>
  </si>
  <si>
    <t>1.3</t>
  </si>
  <si>
    <t>1.4</t>
  </si>
  <si>
    <t>1.5</t>
  </si>
  <si>
    <t xml:space="preserve">ชื่อ - สกุล  </t>
  </si>
  <si>
    <t>สรุป</t>
  </si>
  <si>
    <t>การสื่อสาร</t>
  </si>
  <si>
    <t>การคิด</t>
  </si>
  <si>
    <t>การแก้ปัญหา</t>
  </si>
  <si>
    <t>การใช้ทักษะชีวิต</t>
  </si>
  <si>
    <t>การใช้เทคโนโลยี</t>
  </si>
  <si>
    <t>ระดับคุณภาพ</t>
  </si>
  <si>
    <t>ดีเยี่ยม</t>
  </si>
  <si>
    <t>ดี</t>
  </si>
  <si>
    <t>พอใช้</t>
  </si>
  <si>
    <t>ปรับปรุง</t>
  </si>
  <si>
    <t>กฤติพงศ์</t>
  </si>
  <si>
    <t>รุ่งหนองกระดี่</t>
  </si>
  <si>
    <t>กวินเชษฐ</t>
  </si>
  <si>
    <t>จักรวาล</t>
  </si>
  <si>
    <t>บุญหลง</t>
  </si>
  <si>
    <t>โม๊ะดี</t>
  </si>
  <si>
    <t>ธนากุล</t>
  </si>
  <si>
    <t>ภาสกร</t>
  </si>
  <si>
    <t>สิริวัฒน์</t>
  </si>
  <si>
    <t>มอยสุรินทร์</t>
  </si>
  <si>
    <t>ธนากร</t>
  </si>
  <si>
    <t>สิงห์กาศ</t>
  </si>
  <si>
    <t>ญาณพัฒน์</t>
  </si>
  <si>
    <t>รูปงาม</t>
  </si>
  <si>
    <t>ปองคุณ</t>
  </si>
  <si>
    <t>มัฆวาล</t>
  </si>
  <si>
    <t>ญานภัทร</t>
  </si>
  <si>
    <t>กฤตลักษณ์</t>
  </si>
  <si>
    <t>หลวงโย</t>
  </si>
  <si>
    <t>กันยารัตน์</t>
  </si>
  <si>
    <t>จันติ๊บ</t>
  </si>
  <si>
    <t>สุขยิ่ง</t>
  </si>
  <si>
    <t>โชษิตา</t>
  </si>
  <si>
    <t>ธัญชนก</t>
  </si>
  <si>
    <t>แสงสุข</t>
  </si>
  <si>
    <t>พลอยไพริน</t>
  </si>
  <si>
    <t>ลัดดา</t>
  </si>
  <si>
    <t>ขันทะวิไล</t>
  </si>
  <si>
    <t>ศิรญา</t>
  </si>
  <si>
    <t>ทองดี</t>
  </si>
  <si>
    <t>สุพิชญา</t>
  </si>
  <si>
    <t>ปุณญภา</t>
  </si>
  <si>
    <t>เพิ่มบุญมา</t>
  </si>
  <si>
    <t>ฐิติชญา</t>
  </si>
  <si>
    <t>จ๊ะแฮ</t>
  </si>
  <si>
    <t>ภิรมณ</t>
  </si>
  <si>
    <t>จันตาอุด</t>
  </si>
  <si>
    <t>ติ่งดา</t>
  </si>
  <si>
    <t>บุณยาพร</t>
  </si>
  <si>
    <t>ไอยรดา</t>
  </si>
  <si>
    <t>ศิริพร</t>
  </si>
  <si>
    <t>ปรารถนาฤดี</t>
  </si>
  <si>
    <t>ญานินดา</t>
  </si>
  <si>
    <t>พรมตัน</t>
  </si>
  <si>
    <t>ภัทรินทร์</t>
  </si>
  <si>
    <t>ศรีจันทร์</t>
  </si>
  <si>
    <t>ชินาธิป</t>
  </si>
  <si>
    <t>วิไล</t>
  </si>
  <si>
    <t>ณัฐชนน</t>
  </si>
  <si>
    <t>คำสิงห์</t>
  </si>
  <si>
    <t>แป้นปรุง</t>
  </si>
  <si>
    <t>ธนทัต</t>
  </si>
  <si>
    <t>จัตุพล</t>
  </si>
  <si>
    <t>ธนวัฒน์</t>
  </si>
  <si>
    <t>นิรันดร</t>
  </si>
  <si>
    <t>นเรวรรณ์</t>
  </si>
  <si>
    <t>บารมี</t>
  </si>
  <si>
    <t>ฝั้นปิมปา</t>
  </si>
  <si>
    <t>พลภูมิ</t>
  </si>
  <si>
    <t>ภัทรดนัย</t>
  </si>
  <si>
    <t>ธรรมกุสุมา</t>
  </si>
  <si>
    <t>แสนเสมอใจ</t>
  </si>
  <si>
    <t>ศุทธิรัตน์</t>
  </si>
  <si>
    <t>สุจิตวนิช</t>
  </si>
  <si>
    <t>กันวี</t>
  </si>
  <si>
    <t>ทัพพ์ปวีณ์</t>
  </si>
  <si>
    <t>พุ่มพวง</t>
  </si>
  <si>
    <t>ณ สุวรรณ</t>
  </si>
  <si>
    <t>ศิรวิทย์</t>
  </si>
  <si>
    <t>คำวัง</t>
  </si>
  <si>
    <t>กันแก้ว</t>
  </si>
  <si>
    <t>นรินทร</t>
  </si>
  <si>
    <t>นันทชัย</t>
  </si>
  <si>
    <t>กุลิสรา</t>
  </si>
  <si>
    <t>ปรีชา</t>
  </si>
  <si>
    <t>ธนัญญา</t>
  </si>
  <si>
    <t>พชรมน</t>
  </si>
  <si>
    <t>เบญจรัสพร</t>
  </si>
  <si>
    <t>อูปสาแก้ว</t>
  </si>
  <si>
    <t>วิภาดา</t>
  </si>
  <si>
    <t>ณิชาภัทร์</t>
  </si>
  <si>
    <t>แก้วเมือง</t>
  </si>
  <si>
    <t>นันทญา</t>
  </si>
  <si>
    <t>คำมา</t>
  </si>
  <si>
    <t>ธนิดา</t>
  </si>
  <si>
    <t>ใจหล้า</t>
  </si>
  <si>
    <t>รัตนะวงศ์</t>
  </si>
  <si>
    <t>เบญญาทิพย์</t>
  </si>
  <si>
    <t>ทองเอี่ยม</t>
  </si>
  <si>
    <t>เบญจวรรณ</t>
  </si>
  <si>
    <t>ศุภักษร</t>
  </si>
  <si>
    <t>อินทจักร์</t>
  </si>
  <si>
    <t>อัครวินท์</t>
  </si>
  <si>
    <t>วิชญาพร</t>
  </si>
  <si>
    <t>พวงใส</t>
  </si>
  <si>
    <t>ปริช</t>
  </si>
  <si>
    <t>สุจริตธรรม</t>
  </si>
  <si>
    <t>ธัญญรัตน์</t>
  </si>
  <si>
    <t>กัญญาภัค</t>
  </si>
  <si>
    <t>ยศงาม</t>
  </si>
  <si>
    <t>จีรชญา</t>
  </si>
  <si>
    <t>ใจงาม</t>
  </si>
  <si>
    <t>คริษฐา</t>
  </si>
  <si>
    <t>ต๊ะอาม</t>
  </si>
  <si>
    <t>คำเขื่อน</t>
  </si>
  <si>
    <t>ผู้อำนวยการสถานศึกษา</t>
  </si>
  <si>
    <t xml:space="preserve">  อนุมัติ</t>
  </si>
  <si>
    <t xml:space="preserve">  ไม่อนุมัติ</t>
  </si>
  <si>
    <t>สถิติ ณ  วันที่  10  มิถุนายน  2568</t>
  </si>
  <si>
    <t>กิจกรรม 14</t>
  </si>
  <si>
    <t xml:space="preserve">ภาษาไทย 1 </t>
  </si>
  <si>
    <t xml:space="preserve">คณิตศาสตร์ 1 </t>
  </si>
  <si>
    <t>กิจกรรม "อ่านเขียนเรียนสนุก"</t>
  </si>
  <si>
    <t>กิจกรรม "English Station"</t>
  </si>
  <si>
    <t>- หน่วยการเรียนรู้ เรื่อง "การป้องกันการทุจริต"</t>
  </si>
  <si>
    <t xml:space="preserve">สุขศึกษาและพลศึกษา 1 </t>
  </si>
  <si>
    <t>กิจกรรม "วิทยาศาสตร์และเทคโนโลยี"</t>
  </si>
  <si>
    <t>หน่วยการเรียนรู้ เรื่อง "เรียนรู้เศรษฐกิจชีวิตพอเพียง"</t>
  </si>
  <si>
    <t>หน่วยการเรียนรู้ เรื่อง "ครอบครัวของฉัน"</t>
  </si>
  <si>
    <t>หน่วยการเรียนรู้ เรื่อง "การเรียนรู้เพื่อชีวิต"</t>
  </si>
  <si>
    <t>หน่วยการเรียนรู้ เรื่อง "การป้องกันการทุจริต"</t>
  </si>
  <si>
    <t xml:space="preserve">แนะแนว </t>
  </si>
  <si>
    <t>ลูกเสือเนตรนารี</t>
  </si>
  <si>
    <t>ชุมนุม</t>
  </si>
  <si>
    <t>เพื่อสังคมและสาธารณประโยชน์</t>
  </si>
  <si>
    <t xml:space="preserve">ภาษาไทย 2 </t>
  </si>
  <si>
    <t xml:space="preserve">คณิตศาสตร์ 2 </t>
  </si>
  <si>
    <t xml:space="preserve">ภาษาอังกฤษ 2 </t>
  </si>
  <si>
    <t xml:space="preserve">ภาษาจีน 2 </t>
  </si>
  <si>
    <t>กิจกรรม "ภาษาพาเพลิน"</t>
  </si>
  <si>
    <t>กิจกรรม "English Conversation"</t>
  </si>
  <si>
    <t>กิจกรรม "วิทยาศาสตร์แสนสนุก"</t>
  </si>
  <si>
    <t>กิจกรรม "เทคโนโลยีเพื่อการศึกษา"</t>
  </si>
  <si>
    <t>หน่วยการเรียนรู้ เรื่อง "ฉลาดคิดชีวิตพอเพียง"</t>
  </si>
  <si>
    <t>หน่วยการเรียนรู้ เรื่อง "ชุมชนของเรา"</t>
  </si>
  <si>
    <t>หน่วยการเรียนรู้ เรื่อง "ทักษะ ศิลปะ และวัฒนธรรม"</t>
  </si>
  <si>
    <t>แนะแนว</t>
  </si>
  <si>
    <t xml:space="preserve">ภาษาไทย 3 </t>
  </si>
  <si>
    <t xml:space="preserve">คณิตศาสตร์ 3 </t>
  </si>
  <si>
    <t xml:space="preserve">ภาษาอังกฤษ 3 </t>
  </si>
  <si>
    <t xml:space="preserve">ภาษาจีน 3 </t>
  </si>
  <si>
    <t>"กิจกรรม "รักการอ่าน"</t>
  </si>
  <si>
    <t>"กิจกรรม "English Communication"</t>
  </si>
  <si>
    <t xml:space="preserve">สุขศึกษาและพลศึกษา 3 </t>
  </si>
  <si>
    <t>กิจกรรม "เรียนรู้วิทยาศาสตร์สร้างสรรค์"</t>
  </si>
  <si>
    <t>หน่วยการเรียนรู้ เรื่อง "อาชีพในฝันกับการวางแผนการเงิน"</t>
  </si>
  <si>
    <t>หน่วยการเรียนรู้ เรื่อง "ประเทศของเรา"</t>
  </si>
  <si>
    <t>หน่วยการเรียนรู้ เรื่อง "ศิลปะ วัฒนธรรม และภูมิปัญญาท้องถิ่น"</t>
  </si>
  <si>
    <t xml:space="preserve"> สุขศึกษาและพลศึกษา 2 </t>
  </si>
  <si>
    <t>ชื่องาน</t>
  </si>
  <si>
    <t>เก็บจริง</t>
  </si>
  <si>
    <t>เชี่ยวชาญ</t>
  </si>
  <si>
    <t>ชำนาญ</t>
  </si>
  <si>
    <t>พัฒนา</t>
  </si>
  <si>
    <t>เริ่มต้น</t>
  </si>
  <si>
    <t>กลุ่มวิชา</t>
  </si>
  <si>
    <t>นางสาวณัฏฐ์ณิชา ชัยนนถี</t>
  </si>
  <si>
    <t>โรงเรียนเทศบาล 1 (บ้านเก่า)</t>
  </si>
  <si>
    <t>ผู้โรงเรียนเทศบาล 1 (บ้านเก่า)</t>
  </si>
  <si>
    <t>พื้นฐาน 101</t>
  </si>
  <si>
    <t>พื้นฐาน 102</t>
  </si>
  <si>
    <t>พื้นฐาน 103</t>
  </si>
  <si>
    <t>พื้นฐาน 104</t>
  </si>
  <si>
    <t>พื้นฐาน 105</t>
  </si>
  <si>
    <t>พื้นฐาน 106</t>
  </si>
  <si>
    <t>ประยุกต์ 101</t>
  </si>
  <si>
    <t>ประยุกต์ 102</t>
  </si>
  <si>
    <t>ประยุกต์ 103</t>
  </si>
  <si>
    <t>ประยุกต์ 104</t>
  </si>
  <si>
    <t>ประยุกต์ 105</t>
  </si>
  <si>
    <t>ประยุกต์ 106</t>
  </si>
  <si>
    <t>กิจกรรม 101</t>
  </si>
  <si>
    <t>กิจกรรม 102</t>
  </si>
  <si>
    <t>กิจกรรม 103</t>
  </si>
  <si>
    <t>กิจกรรม 104</t>
  </si>
  <si>
    <t>พื้นฐาน 201</t>
  </si>
  <si>
    <t>พื้นฐาน 202</t>
  </si>
  <si>
    <t>พื้นฐาน 203</t>
  </si>
  <si>
    <t>พื้นฐาน 204</t>
  </si>
  <si>
    <t>พื้นฐาน 205</t>
  </si>
  <si>
    <t>พื้นฐาน 206</t>
  </si>
  <si>
    <t>ประยุกต์ 201</t>
  </si>
  <si>
    <t>ประยุกต์ 202</t>
  </si>
  <si>
    <t>ประยุกต์ 203</t>
  </si>
  <si>
    <t>ประยุกต์ 204</t>
  </si>
  <si>
    <t>ประยุกต์ 205</t>
  </si>
  <si>
    <t>ประยุกต์ 206</t>
  </si>
  <si>
    <t>ประยุกต์ 207</t>
  </si>
  <si>
    <t>กิจกรรม 201</t>
  </si>
  <si>
    <t>กิจกรรม 202</t>
  </si>
  <si>
    <t>กิจกรรม 203</t>
  </si>
  <si>
    <t>กิจกรรม 204</t>
  </si>
  <si>
    <t>พื้นฐาน 301</t>
  </si>
  <si>
    <t>พื้นฐาน 302</t>
  </si>
  <si>
    <t>พื้นฐาน 303</t>
  </si>
  <si>
    <t>พื้นฐาน 304</t>
  </si>
  <si>
    <t>พื้นฐาน 305</t>
  </si>
  <si>
    <t>พื้นฐาน 306</t>
  </si>
  <si>
    <t>ประยุกต์ 301</t>
  </si>
  <si>
    <t>ประยุกต์ 302</t>
  </si>
  <si>
    <t>ประยุกต์ 303</t>
  </si>
  <si>
    <t>ประยุกต์ 304</t>
  </si>
  <si>
    <t>ประยุกต์ 305</t>
  </si>
  <si>
    <t>ประยุกต์ 306</t>
  </si>
  <si>
    <t>ประยุกต์ 307</t>
  </si>
  <si>
    <t>กิจกรรม 301</t>
  </si>
  <si>
    <t>กิจกรรม 302</t>
  </si>
  <si>
    <t>กิจกรรม 303</t>
  </si>
  <si>
    <t>กิจกรรม 304</t>
  </si>
  <si>
    <t>ค1.1ป.2/3</t>
  </si>
  <si>
    <t>ค1.1ป.2/8</t>
  </si>
  <si>
    <t>ค2.1ป.2/1</t>
  </si>
  <si>
    <t>ค2.1ป.2/3</t>
  </si>
  <si>
    <t>ค2.1ป.2/5</t>
  </si>
  <si>
    <t>ค2.1ป.2/6</t>
  </si>
  <si>
    <t>ค2.2ป.2/1</t>
  </si>
  <si>
    <t>ค3.1ป.2/1</t>
  </si>
  <si>
    <t>นางอุ้มขวัญ หัตถสาร</t>
  </si>
  <si>
    <t>ปวันพัสตร์</t>
  </si>
  <si>
    <t>update 14/8/69  v.ประถมศึกษาตอนต้น (หลักสูตรใหม่)</t>
  </si>
  <si>
    <t>นายเอกชัย  ยาวิลาศ</t>
  </si>
  <si>
    <t>ชีวานนท์</t>
  </si>
  <si>
    <t>ปุณณวิช</t>
  </si>
  <si>
    <t>กฤติธนัช</t>
  </si>
  <si>
    <t>กันจินะ</t>
  </si>
  <si>
    <t>ชวินทร์วุฒิ</t>
  </si>
  <si>
    <t>ณัฐวรา</t>
  </si>
  <si>
    <t>ไชยลังกา</t>
  </si>
  <si>
    <t>ชโนทัย</t>
  </si>
  <si>
    <t>ภาคิน</t>
  </si>
  <si>
    <t>กัันธิยะ</t>
  </si>
  <si>
    <t>ปรเมศวร์</t>
  </si>
  <si>
    <t>มหิสคามิน</t>
  </si>
  <si>
    <t>กันต์</t>
  </si>
  <si>
    <t>พิชญุติม์</t>
  </si>
  <si>
    <t>ศุภศิษฏ์</t>
  </si>
  <si>
    <t>กันทาหอ</t>
  </si>
  <si>
    <t>สมบุญ</t>
  </si>
  <si>
    <t>อภิวิชญ์</t>
  </si>
  <si>
    <t>ธีร์วรา</t>
  </si>
  <si>
    <t>กฤชณัฏฐ์</t>
  </si>
  <si>
    <t>คำดี</t>
  </si>
  <si>
    <t>รินเที่ยง</t>
  </si>
  <si>
    <t>พัทรศยา</t>
  </si>
  <si>
    <t>ณัฏณิชา</t>
  </si>
  <si>
    <t>เย็นดี</t>
  </si>
  <si>
    <t>พัชราภรณ์</t>
  </si>
  <si>
    <t>วงศ์เมือง</t>
  </si>
  <si>
    <t>นภัตสร</t>
  </si>
  <si>
    <t>วิชัยพรม</t>
  </si>
  <si>
    <t>ภัควลัญชญ์</t>
  </si>
  <si>
    <t>ชลิดา</t>
  </si>
  <si>
    <t>ปานมาก</t>
  </si>
  <si>
    <t>ศตพร เคอ</t>
  </si>
  <si>
    <t>กาวิละ</t>
  </si>
  <si>
    <t>ผาแก้ว</t>
  </si>
  <si>
    <t>จตุรภัทร</t>
  </si>
  <si>
    <t>ฤทธิ์เมฆ</t>
  </si>
  <si>
    <t>บุญมี</t>
  </si>
  <si>
    <t>มาลาโรจน์</t>
  </si>
  <si>
    <t>พฤกษศิลป์</t>
  </si>
  <si>
    <t>ฝั้นบุญยืน</t>
  </si>
  <si>
    <t>ภัทรพล</t>
  </si>
  <si>
    <t>ด้วงทอง</t>
  </si>
  <si>
    <t>เพชรน้ำเอก</t>
  </si>
  <si>
    <t>โอวาท</t>
  </si>
  <si>
    <t>กฤดิชน</t>
  </si>
  <si>
    <t>เทพา</t>
  </si>
  <si>
    <t>กันณภัทร</t>
  </si>
  <si>
    <t>ฟูด้วง</t>
  </si>
  <si>
    <t>ถิร</t>
  </si>
  <si>
    <t>จันทร์กาวี</t>
  </si>
  <si>
    <t>มาไกล</t>
  </si>
  <si>
    <t>สุภานุวัฒน์</t>
  </si>
  <si>
    <t>ถิรวิทย์</t>
  </si>
  <si>
    <t>สามแก้ว</t>
  </si>
  <si>
    <t>กันธนนท์</t>
  </si>
  <si>
    <t>อุมาราคำแดง</t>
  </si>
  <si>
    <t>ณัฐธภรณ์</t>
  </si>
  <si>
    <t>ศรีเวียง</t>
  </si>
  <si>
    <t>กัญญลักษณ์</t>
  </si>
  <si>
    <t>รพีพรรณ</t>
  </si>
  <si>
    <t>บำรุงศรี</t>
  </si>
  <si>
    <t>ชญาภา</t>
  </si>
  <si>
    <t>ไชยวดี</t>
  </si>
  <si>
    <t>ชาลิสา</t>
  </si>
  <si>
    <t>ปพิชญา</t>
  </si>
  <si>
    <t>ดวงแก้ว</t>
  </si>
  <si>
    <t>ณิศชัญญา</t>
  </si>
  <si>
    <t>ปีนัง</t>
  </si>
  <si>
    <t>ภัทรวดี</t>
  </si>
  <si>
    <t>คำตื้อ</t>
  </si>
  <si>
    <t>จรรยพร</t>
  </si>
  <si>
    <t>04031</t>
  </si>
  <si>
    <t>ภู่ตระกูล</t>
  </si>
  <si>
    <t>นางสาววัชรียา บุญงาม</t>
  </si>
  <si>
    <t>นางอติยาภรณ์ ยาวิลาศ, นางสาวศุภมาส ตันแก้ว</t>
  </si>
  <si>
    <t>นางสาวมณีกาญจน์ ถิ่นลำปาง, นางสาวนลิณี ปันแดง</t>
  </si>
  <si>
    <t>นายเจษฎาพงษ์ ตาวารี</t>
  </si>
  <si>
    <t>นางสาวประกายแก้ว แก้วอินต๊ะ</t>
  </si>
  <si>
    <t>ระดับ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</si>
</sst>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\-#,##0;0;"/>
    <numFmt numFmtId="166" formatCode="#,##0.00;\-#,##0.00;0.00"/>
  </numFmts>
  <fonts count="104" x14ac:knownFonts="1">
    <font>
      <sz val="14"/>
      <name val="CordiaUPC"/>
      <charset val="222"/>
    </font>
    <font>
      <sz val="14"/>
      <name val="CordiaUPC"/>
      <family val="2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8"/>
      <name val="CordiaUPC"/>
      <family val="2"/>
      <charset val="222"/>
    </font>
    <font>
      <b/>
      <sz val="20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sz val="12"/>
      <name val="Angsana New"/>
      <family val="1"/>
    </font>
    <font>
      <sz val="8"/>
      <name val="CordiaUPC"/>
      <family val="2"/>
      <charset val="222"/>
    </font>
    <font>
      <b/>
      <sz val="20"/>
      <name val="AngsanaUPC"/>
      <family val="1"/>
      <charset val="222"/>
    </font>
    <font>
      <sz val="28"/>
      <name val="Wingdings"/>
      <charset val="2"/>
    </font>
    <font>
      <sz val="14"/>
      <name val="CordiaUPC"/>
      <family val="2"/>
      <charset val="222"/>
    </font>
    <font>
      <sz val="14"/>
      <color indexed="12"/>
      <name val="CordiaUPC"/>
      <family val="2"/>
      <charset val="222"/>
    </font>
    <font>
      <b/>
      <sz val="16"/>
      <name val="Angsana New"/>
      <family val="1"/>
    </font>
    <font>
      <sz val="15"/>
      <name val="Angsana New"/>
      <family val="1"/>
    </font>
    <font>
      <sz val="15"/>
      <color indexed="12"/>
      <name val="Angsana New"/>
      <family val="1"/>
    </font>
    <font>
      <b/>
      <sz val="18"/>
      <name val="Angsana New"/>
      <family val="1"/>
    </font>
    <font>
      <b/>
      <sz val="15"/>
      <color indexed="10"/>
      <name val="Angsana New"/>
      <family val="1"/>
    </font>
    <font>
      <sz val="14"/>
      <color indexed="12"/>
      <name val="Angsana New"/>
      <family val="1"/>
    </font>
    <font>
      <b/>
      <sz val="14"/>
      <color indexed="56"/>
      <name val="Angsana New"/>
      <family val="1"/>
    </font>
    <font>
      <b/>
      <sz val="14"/>
      <name val="Angsana New"/>
      <family val="1"/>
    </font>
    <font>
      <sz val="8"/>
      <color indexed="81"/>
      <name val="Tahoma"/>
      <family val="2"/>
    </font>
    <font>
      <sz val="16"/>
      <name val="Angsana New"/>
      <family val="1"/>
    </font>
    <font>
      <sz val="14"/>
      <color indexed="43"/>
      <name val="Cordia New"/>
      <family val="2"/>
    </font>
    <font>
      <b/>
      <sz val="12"/>
      <color indexed="56"/>
      <name val="Tahoma"/>
      <family val="2"/>
    </font>
    <font>
      <b/>
      <sz val="12"/>
      <name val="Angsana New"/>
      <family val="1"/>
    </font>
    <font>
      <sz val="16"/>
      <color indexed="8"/>
      <name val="Angsana New"/>
      <family val="2"/>
      <charset val="222"/>
    </font>
    <font>
      <sz val="11"/>
      <color indexed="59"/>
      <name val="Microsoft Sans Serif"/>
      <family val="2"/>
    </font>
    <font>
      <sz val="11"/>
      <color indexed="60"/>
      <name val="Microsoft Sans Serif"/>
      <family val="2"/>
    </font>
    <font>
      <sz val="11"/>
      <color indexed="10"/>
      <name val="Microsoft Sans Serif"/>
      <family val="2"/>
    </font>
    <font>
      <sz val="11"/>
      <name val="Microsoft Sans Serif"/>
      <family val="2"/>
    </font>
    <font>
      <sz val="10"/>
      <name val="Arial"/>
      <family val="2"/>
    </font>
    <font>
      <b/>
      <sz val="11"/>
      <color indexed="18"/>
      <name val="Microsoft Sans Serif"/>
      <family val="2"/>
    </font>
    <font>
      <sz val="11"/>
      <color indexed="17"/>
      <name val="Microsoft Sans Serif"/>
      <family val="2"/>
    </font>
    <font>
      <sz val="10"/>
      <color indexed="8"/>
      <name val="Tahoma"/>
      <family val="2"/>
    </font>
    <font>
      <sz val="12"/>
      <color indexed="59"/>
      <name val="Microsoft Sans Serif"/>
      <family val="2"/>
    </font>
    <font>
      <sz val="14"/>
      <color indexed="59"/>
      <name val="Angsana New"/>
      <family val="1"/>
    </font>
    <font>
      <sz val="14"/>
      <color indexed="8"/>
      <name val="Angsana New"/>
      <family val="1"/>
    </font>
    <font>
      <b/>
      <sz val="11"/>
      <color rgb="FFFF0000"/>
      <name val="Microsoft Sans Serif"/>
      <family val="2"/>
    </font>
    <font>
      <b/>
      <sz val="22"/>
      <name val="Angsana New"/>
      <family val="1"/>
    </font>
    <font>
      <sz val="18"/>
      <name val="Angsana New"/>
      <family val="1"/>
    </font>
    <font>
      <sz val="11"/>
      <color indexed="59"/>
      <name val="Cambria"/>
      <family val="2"/>
      <scheme val="major"/>
    </font>
    <font>
      <sz val="14"/>
      <name val="Cambria"/>
      <family val="2"/>
      <scheme val="major"/>
    </font>
    <font>
      <sz val="16"/>
      <color indexed="8"/>
      <name val="Angsana New"/>
      <family val="1"/>
    </font>
    <font>
      <sz val="14"/>
      <name val="Comic Sans MS"/>
      <family val="4"/>
    </font>
    <font>
      <sz val="10"/>
      <color theme="0"/>
      <name val="Comic Sans MS"/>
      <family val="4"/>
    </font>
    <font>
      <sz val="45"/>
      <color theme="1"/>
      <name val="Angsana New"/>
      <family val="1"/>
    </font>
    <font>
      <b/>
      <sz val="16"/>
      <color theme="3" tint="-0.249977111117893"/>
      <name val="Angsana New"/>
      <family val="1"/>
    </font>
    <font>
      <b/>
      <sz val="72"/>
      <color indexed="12"/>
      <name val="Angsana New"/>
      <family val="1"/>
    </font>
    <font>
      <sz val="22"/>
      <color indexed="12"/>
      <name val="Angsana New"/>
      <family val="1"/>
    </font>
    <font>
      <b/>
      <sz val="20"/>
      <color indexed="12"/>
      <name val="Angsana New"/>
      <family val="1"/>
    </font>
    <font>
      <sz val="20"/>
      <name val="Angsana New"/>
      <family val="1"/>
    </font>
    <font>
      <sz val="11"/>
      <name val="Angsana New"/>
      <family val="1"/>
    </font>
    <font>
      <sz val="40"/>
      <color theme="1"/>
      <name val="Angsana New"/>
      <family val="1"/>
    </font>
    <font>
      <b/>
      <sz val="22"/>
      <color indexed="12"/>
      <name val="Angsana New"/>
      <family val="1"/>
    </font>
    <font>
      <u/>
      <sz val="16"/>
      <name val="Angsana New"/>
      <family val="1"/>
    </font>
    <font>
      <u/>
      <sz val="14"/>
      <name val="Angsana New"/>
      <family val="1"/>
    </font>
    <font>
      <sz val="28"/>
      <name val="Angsana New"/>
      <family val="1"/>
    </font>
    <font>
      <sz val="24"/>
      <name val="Angsana New"/>
      <family val="1"/>
    </font>
    <font>
      <sz val="18"/>
      <color theme="0"/>
      <name val="Angsana New"/>
      <family val="1"/>
    </font>
    <font>
      <sz val="18"/>
      <color rgb="FFFF0000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indexed="57"/>
      <name val="Angsana New"/>
      <family val="1"/>
    </font>
    <font>
      <sz val="12"/>
      <color indexed="12"/>
      <name val="Angsana New"/>
      <family val="1"/>
    </font>
    <font>
      <sz val="16"/>
      <color indexed="59"/>
      <name val="Angsana New"/>
      <family val="1"/>
    </font>
    <font>
      <b/>
      <sz val="10"/>
      <name val="Angsana New"/>
      <family val="1"/>
    </font>
    <font>
      <sz val="10"/>
      <color indexed="12"/>
      <name val="Angsana New"/>
      <family val="1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1"/>
      <name val="Microsoft Sans Serif"/>
      <family val="2"/>
    </font>
    <font>
      <shadow/>
      <sz val="28"/>
      <color rgb="FFFFFFFF"/>
      <name val="TH SarabunPSK"/>
      <family val="2"/>
    </font>
    <font>
      <sz val="18"/>
      <color rgb="FFFF0000"/>
      <name val="CordiaUPC"/>
      <family val="2"/>
      <charset val="222"/>
    </font>
    <font>
      <sz val="16"/>
      <color theme="1"/>
      <name val="Angsana New"/>
      <family val="1"/>
    </font>
    <font>
      <b/>
      <sz val="12"/>
      <color theme="1"/>
      <name val="Angsana New"/>
      <family val="1"/>
    </font>
    <font>
      <b/>
      <sz val="14"/>
      <color theme="1" tint="4.9989318521683403E-2"/>
      <name val="CordiaUPC"/>
      <family val="2"/>
    </font>
    <font>
      <b/>
      <sz val="24"/>
      <color theme="1" tint="4.9989318521683403E-2"/>
      <name val="CordiaUPC"/>
      <family val="2"/>
    </font>
    <font>
      <b/>
      <sz val="26"/>
      <color theme="1"/>
      <name val="Angsana New"/>
      <family val="1"/>
    </font>
    <font>
      <sz val="18"/>
      <color indexed="12"/>
      <name val="Angsana New"/>
      <family val="1"/>
    </font>
    <font>
      <sz val="14"/>
      <name val="CordiaUPC"/>
      <family val="2"/>
    </font>
    <font>
      <b/>
      <sz val="14"/>
      <name val="CordiaUPC"/>
      <family val="2"/>
    </font>
    <font>
      <sz val="14"/>
      <color rgb="FFFF0000"/>
      <name val="CordiaUPC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name val="TH Sarabun New"/>
      <family val="2"/>
    </font>
    <font>
      <sz val="18"/>
      <name val="TH Sarabun New"/>
      <family val="2"/>
    </font>
    <font>
      <sz val="8"/>
      <name val="CordiaUPC"/>
      <family val="2"/>
    </font>
    <font>
      <sz val="22"/>
      <color theme="0"/>
      <name val="Angsana New"/>
      <family val="1"/>
    </font>
    <font>
      <b/>
      <sz val="20"/>
      <color rgb="FFFF0000"/>
      <name val="CordiaUPC"/>
      <family val="2"/>
    </font>
    <font>
      <sz val="12"/>
      <color theme="0"/>
      <name val="Angsana New"/>
      <family val="1"/>
    </font>
    <font>
      <sz val="14"/>
      <color theme="0"/>
      <name val="Angsana New"/>
      <family val="1"/>
    </font>
    <font>
      <sz val="8"/>
      <color theme="0"/>
      <name val="Angsana New"/>
      <family val="1"/>
    </font>
    <font>
      <sz val="10"/>
      <color theme="1"/>
      <name val="Arial"/>
      <family val="2"/>
    </font>
    <font>
      <sz val="8"/>
      <name val="CordiaUPC"/>
      <family val="2"/>
    </font>
    <font>
      <b/>
      <sz val="16"/>
      <color rgb="FF333333"/>
      <name val="Angsana New"/>
      <family val="1"/>
    </font>
    <font>
      <b/>
      <sz val="14"/>
      <color theme="0"/>
      <name val="Angsana New"/>
      <family val="1"/>
    </font>
    <font>
      <b/>
      <sz val="18"/>
      <name val="JS Mookravee"/>
    </font>
    <font>
      <sz val="16"/>
      <color rgb="FF000000"/>
      <name val="JS Mookravee"/>
    </font>
    <font>
      <sz val="18"/>
      <name val="JS Mookravee"/>
    </font>
    <font>
      <b/>
      <sz val="20"/>
      <color rgb="FFFF0000"/>
      <name val="TH Sarabun New"/>
      <family val="2"/>
    </font>
    <font>
      <b/>
      <sz val="20"/>
      <color theme="1"/>
      <name val="TH Sarabun New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7"/>
      </left>
      <right/>
      <top/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/>
      <diagonal/>
    </border>
    <border>
      <left style="thin">
        <color indexed="47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47"/>
      </right>
      <top/>
      <bottom style="thin">
        <color indexed="47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5" fillId="0" borderId="0"/>
    <xf numFmtId="0" fontId="32" fillId="0" borderId="0"/>
    <xf numFmtId="0" fontId="27" fillId="0" borderId="0"/>
    <xf numFmtId="0" fontId="32" fillId="0" borderId="0"/>
    <xf numFmtId="0" fontId="82" fillId="0" borderId="0"/>
  </cellStyleXfs>
  <cellXfs count="591">
    <xf numFmtId="0" fontId="0" fillId="0" borderId="0" xfId="0"/>
    <xf numFmtId="0" fontId="11" fillId="2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 shrinkToFit="1"/>
    </xf>
    <xf numFmtId="0" fontId="16" fillId="3" borderId="16" xfId="0" applyFont="1" applyFill="1" applyBorder="1" applyAlignment="1" applyProtection="1">
      <alignment horizontal="center" vertical="center"/>
      <protection hidden="1"/>
    </xf>
    <xf numFmtId="0" fontId="16" fillId="3" borderId="11" xfId="0" applyFont="1" applyFill="1" applyBorder="1" applyAlignment="1" applyProtection="1">
      <alignment horizontal="center" vertical="center"/>
      <protection hidden="1"/>
    </xf>
    <xf numFmtId="0" fontId="18" fillId="3" borderId="11" xfId="0" applyFont="1" applyFill="1" applyBorder="1" applyAlignment="1" applyProtection="1">
      <alignment horizontal="center" vertical="center"/>
      <protection hidden="1"/>
    </xf>
    <xf numFmtId="0" fontId="3" fillId="6" borderId="0" xfId="0" applyFont="1" applyFill="1"/>
    <xf numFmtId="0" fontId="24" fillId="6" borderId="0" xfId="0" applyFont="1" applyFill="1"/>
    <xf numFmtId="0" fontId="2" fillId="6" borderId="0" xfId="0" applyFont="1" applyFill="1" applyAlignment="1">
      <alignment horizontal="center"/>
    </xf>
    <xf numFmtId="0" fontId="23" fillId="6" borderId="0" xfId="0" applyFont="1" applyFill="1"/>
    <xf numFmtId="0" fontId="31" fillId="7" borderId="21" xfId="3" applyFont="1" applyFill="1" applyBorder="1" applyAlignment="1" applyProtection="1">
      <alignment horizontal="center" vertical="center"/>
      <protection hidden="1"/>
    </xf>
    <xf numFmtId="0" fontId="31" fillId="7" borderId="21" xfId="3" applyFont="1" applyFill="1" applyBorder="1" applyAlignment="1" applyProtection="1">
      <alignment vertical="center"/>
      <protection hidden="1"/>
    </xf>
    <xf numFmtId="0" fontId="34" fillId="8" borderId="21" xfId="3" applyFont="1" applyFill="1" applyBorder="1" applyAlignment="1" applyProtection="1">
      <alignment horizontal="center" vertical="center"/>
      <protection hidden="1"/>
    </xf>
    <xf numFmtId="0" fontId="34" fillId="8" borderId="21" xfId="3" applyFont="1" applyFill="1" applyBorder="1" applyAlignment="1" applyProtection="1">
      <alignment vertical="center"/>
      <protection hidden="1"/>
    </xf>
    <xf numFmtId="0" fontId="31" fillId="0" borderId="0" xfId="3" applyFont="1" applyProtection="1">
      <protection hidden="1"/>
    </xf>
    <xf numFmtId="0" fontId="31" fillId="9" borderId="0" xfId="3" applyFont="1" applyFill="1" applyProtection="1">
      <protection hidden="1"/>
    </xf>
    <xf numFmtId="0" fontId="0" fillId="0" borderId="0" xfId="0" applyProtection="1">
      <protection hidden="1"/>
    </xf>
    <xf numFmtId="0" fontId="31" fillId="0" borderId="0" xfId="3" applyFont="1" applyAlignment="1" applyProtection="1">
      <alignment horizontal="center"/>
      <protection hidden="1"/>
    </xf>
    <xf numFmtId="0" fontId="31" fillId="0" borderId="0" xfId="3" applyFont="1" applyAlignment="1" applyProtection="1">
      <alignment vertical="center"/>
      <protection hidden="1"/>
    </xf>
    <xf numFmtId="0" fontId="31" fillId="10" borderId="21" xfId="3" applyFont="1" applyFill="1" applyBorder="1" applyAlignment="1" applyProtection="1">
      <alignment horizontal="center" vertical="center"/>
      <protection hidden="1"/>
    </xf>
    <xf numFmtId="0" fontId="31" fillId="11" borderId="21" xfId="3" applyFont="1" applyFill="1" applyBorder="1" applyAlignment="1" applyProtection="1">
      <alignment horizontal="center" vertical="center"/>
      <protection hidden="1"/>
    </xf>
    <xf numFmtId="0" fontId="31" fillId="7" borderId="21" xfId="3" quotePrefix="1" applyFont="1" applyFill="1" applyBorder="1" applyAlignment="1" applyProtection="1">
      <alignment horizontal="center" vertical="center"/>
      <protection hidden="1"/>
    </xf>
    <xf numFmtId="0" fontId="34" fillId="8" borderId="21" xfId="3" quotePrefix="1" applyFont="1" applyFill="1" applyBorder="1" applyAlignment="1" applyProtection="1">
      <alignment horizontal="center" vertical="center"/>
      <protection hidden="1"/>
    </xf>
    <xf numFmtId="0" fontId="28" fillId="12" borderId="0" xfId="3" applyFont="1" applyFill="1" applyAlignment="1" applyProtection="1">
      <alignment horizontal="center" vertical="center"/>
      <protection hidden="1"/>
    </xf>
    <xf numFmtId="0" fontId="31" fillId="7" borderId="21" xfId="3" applyFont="1" applyFill="1" applyBorder="1" applyAlignment="1" applyProtection="1">
      <alignment horizontal="left" vertical="center"/>
      <protection hidden="1"/>
    </xf>
    <xf numFmtId="0" fontId="31" fillId="0" borderId="0" xfId="3" applyFont="1" applyAlignment="1" applyProtection="1">
      <alignment horizontal="left"/>
      <protection hidden="1"/>
    </xf>
    <xf numFmtId="0" fontId="31" fillId="13" borderId="35" xfId="3" applyFont="1" applyFill="1" applyBorder="1" applyAlignment="1" applyProtection="1">
      <alignment horizontal="center" vertical="center"/>
      <protection hidden="1"/>
    </xf>
    <xf numFmtId="0" fontId="31" fillId="15" borderId="37" xfId="3" quotePrefix="1" applyFont="1" applyFill="1" applyBorder="1" applyAlignment="1" applyProtection="1">
      <alignment horizontal="center" vertical="center"/>
      <protection hidden="1"/>
    </xf>
    <xf numFmtId="0" fontId="31" fillId="15" borderId="37" xfId="3" applyFont="1" applyFill="1" applyBorder="1" applyAlignment="1" applyProtection="1">
      <alignment horizontal="center" vertical="center"/>
      <protection hidden="1"/>
    </xf>
    <xf numFmtId="0" fontId="31" fillId="15" borderId="37" xfId="3" applyFont="1" applyFill="1" applyBorder="1" applyAlignment="1" applyProtection="1">
      <alignment horizontal="left" vertical="center"/>
      <protection hidden="1"/>
    </xf>
    <xf numFmtId="2" fontId="14" fillId="16" borderId="1" xfId="0" applyNumberFormat="1" applyFont="1" applyFill="1" applyBorder="1" applyAlignment="1">
      <alignment horizontal="center"/>
    </xf>
    <xf numFmtId="0" fontId="14" fillId="17" borderId="11" xfId="0" applyFont="1" applyFill="1" applyBorder="1" applyAlignment="1">
      <alignment horizontal="center"/>
    </xf>
    <xf numFmtId="2" fontId="14" fillId="17" borderId="11" xfId="0" applyNumberFormat="1" applyFont="1" applyFill="1" applyBorder="1" applyAlignment="1">
      <alignment horizontal="center"/>
    </xf>
    <xf numFmtId="0" fontId="26" fillId="8" borderId="14" xfId="0" applyFont="1" applyFill="1" applyBorder="1" applyAlignment="1">
      <alignment horizontal="centerContinuous"/>
    </xf>
    <xf numFmtId="0" fontId="26" fillId="8" borderId="2" xfId="0" applyFont="1" applyFill="1" applyBorder="1" applyAlignment="1">
      <alignment horizontal="centerContinuous"/>
    </xf>
    <xf numFmtId="0" fontId="26" fillId="8" borderId="15" xfId="0" applyFont="1" applyFill="1" applyBorder="1" applyAlignment="1">
      <alignment horizontal="centerContinuous"/>
    </xf>
    <xf numFmtId="0" fontId="26" fillId="8" borderId="17" xfId="0" applyFont="1" applyFill="1" applyBorder="1" applyAlignment="1">
      <alignment horizontal="centerContinuous"/>
    </xf>
    <xf numFmtId="0" fontId="26" fillId="8" borderId="18" xfId="0" applyFont="1" applyFill="1" applyBorder="1" applyAlignment="1">
      <alignment horizontal="centerContinuous"/>
    </xf>
    <xf numFmtId="0" fontId="26" fillId="8" borderId="16" xfId="0" applyFont="1" applyFill="1" applyBorder="1" applyAlignment="1">
      <alignment horizontal="centerContinuous"/>
    </xf>
    <xf numFmtId="0" fontId="14" fillId="8" borderId="38" xfId="0" applyFont="1" applyFill="1" applyBorder="1" applyAlignment="1">
      <alignment horizontal="center"/>
    </xf>
    <xf numFmtId="2" fontId="14" fillId="8" borderId="38" xfId="0" applyNumberFormat="1" applyFont="1" applyFill="1" applyBorder="1" applyAlignment="1">
      <alignment horizontal="center"/>
    </xf>
    <xf numFmtId="0" fontId="26" fillId="8" borderId="15" xfId="0" applyFont="1" applyFill="1" applyBorder="1" applyAlignment="1">
      <alignment horizontal="center"/>
    </xf>
    <xf numFmtId="0" fontId="48" fillId="8" borderId="1" xfId="0" applyFont="1" applyFill="1" applyBorder="1" applyAlignment="1">
      <alignment horizontal="center"/>
    </xf>
    <xf numFmtId="2" fontId="48" fillId="8" borderId="1" xfId="0" applyNumberFormat="1" applyFont="1" applyFill="1" applyBorder="1" applyAlignment="1">
      <alignment horizontal="center"/>
    </xf>
    <xf numFmtId="2" fontId="3" fillId="6" borderId="0" xfId="0" applyNumberFormat="1" applyFont="1" applyFill="1"/>
    <xf numFmtId="0" fontId="26" fillId="8" borderId="41" xfId="0" applyFont="1" applyFill="1" applyBorder="1" applyAlignment="1">
      <alignment horizontal="centerContinuous"/>
    </xf>
    <xf numFmtId="2" fontId="14" fillId="8" borderId="42" xfId="0" applyNumberFormat="1" applyFont="1" applyFill="1" applyBorder="1" applyAlignment="1">
      <alignment horizontal="center"/>
    </xf>
    <xf numFmtId="0" fontId="45" fillId="0" borderId="0" xfId="0" applyFont="1"/>
    <xf numFmtId="0" fontId="46" fillId="0" borderId="0" xfId="0" applyFont="1"/>
    <xf numFmtId="0" fontId="14" fillId="17" borderId="1" xfId="0" applyFont="1" applyFill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0" fontId="26" fillId="8" borderId="10" xfId="0" applyFont="1" applyFill="1" applyBorder="1" applyAlignment="1">
      <alignment horizontal="centerContinuous"/>
    </xf>
    <xf numFmtId="0" fontId="26" fillId="8" borderId="11" xfId="0" applyFont="1" applyFill="1" applyBorder="1" applyAlignment="1">
      <alignment horizontal="centerContinuous"/>
    </xf>
    <xf numFmtId="0" fontId="8" fillId="0" borderId="0" xfId="0" applyFont="1" applyAlignment="1">
      <alignment wrapText="1"/>
    </xf>
    <xf numFmtId="0" fontId="14" fillId="16" borderId="11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14" fillId="2" borderId="0" xfId="0" applyFont="1" applyFill="1" applyAlignment="1">
      <alignment horizontal="center"/>
    </xf>
    <xf numFmtId="0" fontId="23" fillId="2" borderId="0" xfId="0" applyFont="1" applyFill="1"/>
    <xf numFmtId="0" fontId="23" fillId="2" borderId="0" xfId="0" applyFont="1" applyFill="1" applyAlignment="1">
      <alignment horizontal="left"/>
    </xf>
    <xf numFmtId="49" fontId="56" fillId="2" borderId="0" xfId="0" applyNumberFormat="1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56" fillId="2" borderId="0" xfId="0" applyFont="1" applyFill="1" applyAlignment="1">
      <alignment horizontal="left"/>
    </xf>
    <xf numFmtId="0" fontId="23" fillId="2" borderId="0" xfId="0" applyFont="1" applyFill="1" applyAlignment="1">
      <alignment horizontal="left" indent="2"/>
    </xf>
    <xf numFmtId="2" fontId="23" fillId="2" borderId="0" xfId="0" applyNumberFormat="1" applyFont="1" applyFill="1"/>
    <xf numFmtId="2" fontId="56" fillId="2" borderId="0" xfId="0" applyNumberFormat="1" applyFont="1" applyFill="1"/>
    <xf numFmtId="0" fontId="56" fillId="2" borderId="0" xfId="0" applyFont="1" applyFill="1" applyAlignment="1">
      <alignment horizontal="center"/>
    </xf>
    <xf numFmtId="0" fontId="56" fillId="2" borderId="0" xfId="0" applyFont="1" applyFill="1"/>
    <xf numFmtId="49" fontId="56" fillId="2" borderId="0" xfId="0" applyNumberFormat="1" applyFont="1" applyFill="1"/>
    <xf numFmtId="0" fontId="1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2" fontId="6" fillId="2" borderId="0" xfId="0" applyNumberFormat="1" applyFont="1" applyFill="1"/>
    <xf numFmtId="0" fontId="7" fillId="2" borderId="0" xfId="0" applyFont="1" applyFill="1"/>
    <xf numFmtId="0" fontId="57" fillId="2" borderId="0" xfId="0" applyFont="1" applyFill="1"/>
    <xf numFmtId="0" fontId="58" fillId="2" borderId="0" xfId="0" applyFont="1" applyFill="1"/>
    <xf numFmtId="0" fontId="6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0" fontId="62" fillId="18" borderId="29" xfId="0" applyFont="1" applyFill="1" applyBorder="1" applyAlignment="1">
      <alignment horizontal="center" vertical="center"/>
    </xf>
    <xf numFmtId="0" fontId="62" fillId="18" borderId="30" xfId="0" applyFont="1" applyFill="1" applyBorder="1" applyAlignment="1">
      <alignment horizontal="center" vertical="center"/>
    </xf>
    <xf numFmtId="0" fontId="62" fillId="18" borderId="31" xfId="0" applyFont="1" applyFill="1" applyBorder="1" applyAlignment="1">
      <alignment horizontal="center" vertical="center"/>
    </xf>
    <xf numFmtId="49" fontId="63" fillId="19" borderId="3" xfId="0" applyNumberFormat="1" applyFont="1" applyFill="1" applyBorder="1" applyAlignment="1">
      <alignment horizontal="center" vertical="center"/>
    </xf>
    <xf numFmtId="0" fontId="63" fillId="19" borderId="1" xfId="0" applyFont="1" applyFill="1" applyBorder="1" applyAlignment="1">
      <alignment horizontal="center" vertical="center"/>
    </xf>
    <xf numFmtId="0" fontId="63" fillId="19" borderId="4" xfId="0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64" fillId="13" borderId="32" xfId="0" applyFont="1" applyFill="1" applyBorder="1" applyAlignment="1">
      <alignment horizontal="center" vertical="center"/>
    </xf>
    <xf numFmtId="0" fontId="64" fillId="13" borderId="33" xfId="0" applyFont="1" applyFill="1" applyBorder="1" applyAlignment="1">
      <alignment horizontal="center" vertical="center"/>
    </xf>
    <xf numFmtId="0" fontId="64" fillId="13" borderId="34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65" fillId="0" borderId="32" xfId="0" applyFont="1" applyBorder="1" applyAlignment="1">
      <alignment horizontal="center" vertical="center"/>
    </xf>
    <xf numFmtId="0" fontId="65" fillId="0" borderId="34" xfId="0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top"/>
    </xf>
    <xf numFmtId="0" fontId="8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hidden="1"/>
    </xf>
    <xf numFmtId="0" fontId="31" fillId="12" borderId="21" xfId="3" quotePrefix="1" applyFont="1" applyFill="1" applyBorder="1" applyAlignment="1" applyProtection="1">
      <alignment horizontal="center" vertical="center"/>
      <protection locked="0"/>
    </xf>
    <xf numFmtId="1" fontId="14" fillId="17" borderId="11" xfId="0" applyNumberFormat="1" applyFont="1" applyFill="1" applyBorder="1" applyAlignment="1">
      <alignment horizontal="center"/>
    </xf>
    <xf numFmtId="1" fontId="14" fillId="16" borderId="1" xfId="0" applyNumberFormat="1" applyFont="1" applyFill="1" applyBorder="1" applyAlignment="1">
      <alignment horizontal="center"/>
    </xf>
    <xf numFmtId="1" fontId="14" fillId="16" borderId="5" xfId="0" applyNumberFormat="1" applyFont="1" applyFill="1" applyBorder="1" applyAlignment="1">
      <alignment horizontal="center"/>
    </xf>
    <xf numFmtId="1" fontId="48" fillId="8" borderId="1" xfId="0" applyNumberFormat="1" applyFont="1" applyFill="1" applyBorder="1" applyAlignment="1">
      <alignment horizontal="center"/>
    </xf>
    <xf numFmtId="1" fontId="48" fillId="8" borderId="5" xfId="0" applyNumberFormat="1" applyFont="1" applyFill="1" applyBorder="1" applyAlignment="1">
      <alignment horizontal="center"/>
    </xf>
    <xf numFmtId="164" fontId="14" fillId="8" borderId="38" xfId="0" applyNumberFormat="1" applyFont="1" applyFill="1" applyBorder="1" applyAlignment="1">
      <alignment horizontal="center"/>
    </xf>
    <xf numFmtId="1" fontId="14" fillId="8" borderId="38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2" fontId="68" fillId="8" borderId="46" xfId="0" applyNumberFormat="1" applyFont="1" applyFill="1" applyBorder="1" applyAlignment="1">
      <alignment horizontal="center"/>
    </xf>
    <xf numFmtId="0" fontId="26" fillId="8" borderId="20" xfId="0" applyFont="1" applyFill="1" applyBorder="1" applyAlignment="1">
      <alignment horizontal="center"/>
    </xf>
    <xf numFmtId="0" fontId="26" fillId="8" borderId="47" xfId="0" applyFont="1" applyFill="1" applyBorder="1" applyAlignment="1">
      <alignment horizontal="centerContinuous"/>
    </xf>
    <xf numFmtId="0" fontId="26" fillId="0" borderId="11" xfId="0" applyFont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16" fontId="7" fillId="0" borderId="5" xfId="0" applyNumberFormat="1" applyFont="1" applyBorder="1" applyAlignment="1" applyProtection="1">
      <alignment horizontal="center" vertical="center" wrapText="1"/>
      <protection locked="0"/>
    </xf>
    <xf numFmtId="0" fontId="71" fillId="0" borderId="0" xfId="0" applyFont="1"/>
    <xf numFmtId="0" fontId="73" fillId="0" borderId="1" xfId="3" applyFont="1" applyBorder="1" applyAlignment="1">
      <alignment horizontal="center" vertical="center"/>
    </xf>
    <xf numFmtId="0" fontId="73" fillId="0" borderId="1" xfId="3" applyFont="1" applyBorder="1" applyAlignment="1">
      <alignment horizontal="center"/>
    </xf>
    <xf numFmtId="0" fontId="31" fillId="0" borderId="1" xfId="3" quotePrefix="1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/>
    </xf>
    <xf numFmtId="0" fontId="31" fillId="0" borderId="8" xfId="3" applyFont="1" applyBorder="1" applyAlignment="1">
      <alignment horizontal="left" vertical="center"/>
    </xf>
    <xf numFmtId="0" fontId="31" fillId="0" borderId="26" xfId="3" applyFont="1" applyBorder="1" applyAlignment="1">
      <alignment horizontal="left" vertical="center"/>
    </xf>
    <xf numFmtId="0" fontId="31" fillId="0" borderId="5" xfId="3" applyFont="1" applyBorder="1" applyAlignment="1">
      <alignment horizontal="left" vertical="center"/>
    </xf>
    <xf numFmtId="0" fontId="8" fillId="15" borderId="33" xfId="0" applyFont="1" applyFill="1" applyBorder="1" applyAlignment="1">
      <alignment horizontal="center" vertical="center" wrapText="1"/>
    </xf>
    <xf numFmtId="1" fontId="8" fillId="0" borderId="48" xfId="0" applyNumberFormat="1" applyFont="1" applyBorder="1" applyAlignment="1" applyProtection="1">
      <alignment horizontal="center" vertical="center" wrapText="1"/>
      <protection locked="0"/>
    </xf>
    <xf numFmtId="0" fontId="8" fillId="0" borderId="10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/>
    <xf numFmtId="49" fontId="8" fillId="0" borderId="1" xfId="0" applyNumberFormat="1" applyFont="1" applyBorder="1" applyProtection="1">
      <protection hidden="1"/>
    </xf>
    <xf numFmtId="49" fontId="8" fillId="0" borderId="6" xfId="0" applyNumberFormat="1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/>
      <protection hidden="1"/>
    </xf>
    <xf numFmtId="0" fontId="8" fillId="0" borderId="13" xfId="0" applyFont="1" applyBorder="1" applyAlignment="1" applyProtection="1">
      <alignment horizontal="left"/>
      <protection hidden="1"/>
    </xf>
    <xf numFmtId="0" fontId="8" fillId="0" borderId="7" xfId="0" applyFont="1" applyBorder="1" applyAlignment="1" applyProtection="1">
      <alignment horizontal="left"/>
      <protection hidden="1"/>
    </xf>
    <xf numFmtId="0" fontId="8" fillId="0" borderId="1" xfId="0" applyFont="1" applyBorder="1" applyProtection="1"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13" xfId="0" applyFont="1" applyBorder="1" applyAlignment="1" applyProtection="1">
      <alignment horizontal="left" vertical="center"/>
      <protection hidden="1"/>
    </xf>
    <xf numFmtId="0" fontId="8" fillId="0" borderId="7" xfId="0" applyFont="1" applyBorder="1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>
      <alignment horizontal="left"/>
    </xf>
    <xf numFmtId="0" fontId="28" fillId="0" borderId="0" xfId="3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49" fontId="28" fillId="0" borderId="0" xfId="3" applyNumberFormat="1" applyFont="1" applyAlignment="1" applyProtection="1">
      <alignment horizontal="center" vertical="center"/>
      <protection hidden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36" fillId="0" borderId="0" xfId="3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hidden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49" fontId="28" fillId="0" borderId="0" xfId="3" applyNumberFormat="1" applyFont="1" applyAlignment="1" applyProtection="1">
      <alignment horizontal="center"/>
      <protection hidden="1"/>
    </xf>
    <xf numFmtId="0" fontId="32" fillId="0" borderId="0" xfId="4" applyProtection="1">
      <protection hidden="1"/>
    </xf>
    <xf numFmtId="0" fontId="32" fillId="0" borderId="0" xfId="4" applyProtection="1">
      <protection locked="0"/>
    </xf>
    <xf numFmtId="0" fontId="28" fillId="0" borderId="0" xfId="3" applyFont="1" applyAlignment="1" applyProtection="1">
      <alignment horizontal="center"/>
      <protection hidden="1"/>
    </xf>
    <xf numFmtId="0" fontId="74" fillId="0" borderId="0" xfId="0" applyFont="1" applyAlignment="1">
      <alignment horizontal="center"/>
    </xf>
    <xf numFmtId="49" fontId="8" fillId="0" borderId="18" xfId="0" applyNumberFormat="1" applyFont="1" applyBorder="1" applyAlignment="1">
      <alignment vertical="center" shrinkToFit="1"/>
    </xf>
    <xf numFmtId="49" fontId="8" fillId="0" borderId="48" xfId="0" applyNumberFormat="1" applyFont="1" applyBorder="1" applyAlignment="1">
      <alignment horizontal="left" vertical="center" shrinkToFit="1"/>
    </xf>
    <xf numFmtId="49" fontId="8" fillId="0" borderId="26" xfId="0" applyNumberFormat="1" applyFont="1" applyBorder="1" applyAlignment="1">
      <alignment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53" fillId="0" borderId="26" xfId="0" applyNumberFormat="1" applyFont="1" applyBorder="1" applyAlignment="1">
      <alignment vertical="center" shrinkToFit="1"/>
    </xf>
    <xf numFmtId="49" fontId="53" fillId="0" borderId="7" xfId="0" applyNumberFormat="1" applyFont="1" applyBorder="1" applyAlignment="1">
      <alignment horizontal="left" vertical="center" shrinkToFit="1"/>
    </xf>
    <xf numFmtId="0" fontId="6" fillId="4" borderId="26" xfId="0" applyFont="1" applyFill="1" applyBorder="1" applyAlignment="1">
      <alignment horizontal="center" vertical="center" shrinkToFit="1"/>
    </xf>
    <xf numFmtId="0" fontId="76" fillId="0" borderId="1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hidden="1"/>
    </xf>
    <xf numFmtId="1" fontId="14" fillId="17" borderId="5" xfId="0" applyNumberFormat="1" applyFont="1" applyFill="1" applyBorder="1" applyAlignment="1">
      <alignment horizontal="center"/>
    </xf>
    <xf numFmtId="0" fontId="70" fillId="15" borderId="11" xfId="0" applyFont="1" applyFill="1" applyBorder="1" applyAlignment="1">
      <alignment horizontal="center" vertical="center"/>
    </xf>
    <xf numFmtId="0" fontId="73" fillId="0" borderId="1" xfId="3" applyFont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32" fillId="0" borderId="0" xfId="4" applyNumberFormat="1" applyProtection="1">
      <protection hidden="1"/>
    </xf>
    <xf numFmtId="49" fontId="37" fillId="6" borderId="23" xfId="3" applyNumberFormat="1" applyFont="1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  <xf numFmtId="49" fontId="6" fillId="6" borderId="23" xfId="0" applyNumberFormat="1" applyFont="1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vertical="center"/>
      <protection locked="0"/>
    </xf>
    <xf numFmtId="0" fontId="28" fillId="12" borderId="0" xfId="3" applyFont="1" applyFill="1" applyAlignment="1" applyProtection="1">
      <alignment horizontal="center"/>
      <protection hidden="1"/>
    </xf>
    <xf numFmtId="0" fontId="36" fillId="12" borderId="0" xfId="3" applyFont="1" applyFill="1" applyAlignment="1" applyProtection="1">
      <alignment horizontal="center"/>
      <protection hidden="1"/>
    </xf>
    <xf numFmtId="49" fontId="36" fillId="12" borderId="0" xfId="3" applyNumberFormat="1" applyFont="1" applyFill="1" applyAlignment="1" applyProtection="1">
      <alignment horizontal="center"/>
      <protection hidden="1"/>
    </xf>
    <xf numFmtId="0" fontId="28" fillId="12" borderId="22" xfId="3" applyFont="1" applyFill="1" applyBorder="1" applyAlignment="1" applyProtection="1">
      <alignment horizontal="center"/>
      <protection hidden="1"/>
    </xf>
    <xf numFmtId="49" fontId="28" fillId="12" borderId="0" xfId="3" applyNumberFormat="1" applyFont="1" applyFill="1" applyAlignment="1" applyProtection="1">
      <alignment horizontal="center"/>
      <protection hidden="1"/>
    </xf>
    <xf numFmtId="0" fontId="39" fillId="12" borderId="0" xfId="3" applyFont="1" applyFill="1" applyAlignment="1" applyProtection="1">
      <alignment horizontal="center"/>
      <protection hidden="1"/>
    </xf>
    <xf numFmtId="0" fontId="42" fillId="12" borderId="0" xfId="3" applyFont="1" applyFill="1" applyAlignment="1" applyProtection="1">
      <alignment vertical="center"/>
      <protection hidden="1"/>
    </xf>
    <xf numFmtId="0" fontId="28" fillId="14" borderId="0" xfId="3" applyFont="1" applyFill="1" applyAlignment="1" applyProtection="1">
      <alignment horizontal="center"/>
      <protection hidden="1"/>
    </xf>
    <xf numFmtId="0" fontId="67" fillId="12" borderId="23" xfId="3" applyFont="1" applyFill="1" applyBorder="1" applyAlignment="1" applyProtection="1">
      <alignment horizontal="center" vertical="center"/>
      <protection hidden="1"/>
    </xf>
    <xf numFmtId="0" fontId="29" fillId="12" borderId="23" xfId="3" applyFont="1" applyFill="1" applyBorder="1" applyAlignment="1" applyProtection="1">
      <alignment horizontal="center" vertical="center"/>
      <protection hidden="1"/>
    </xf>
    <xf numFmtId="0" fontId="30" fillId="12" borderId="0" xfId="3" applyFont="1" applyFill="1" applyAlignment="1" applyProtection="1">
      <alignment horizontal="center" vertical="center"/>
      <protection hidden="1"/>
    </xf>
    <xf numFmtId="0" fontId="67" fillId="12" borderId="0" xfId="3" applyFont="1" applyFill="1" applyAlignment="1" applyProtection="1">
      <alignment horizontal="center" vertical="center"/>
      <protection hidden="1"/>
    </xf>
    <xf numFmtId="0" fontId="44" fillId="14" borderId="1" xfId="0" applyFont="1" applyFill="1" applyBorder="1" applyAlignment="1" applyProtection="1">
      <alignment horizontal="center" vertical="center" shrinkToFit="1"/>
      <protection hidden="1"/>
    </xf>
    <xf numFmtId="0" fontId="28" fillId="12" borderId="24" xfId="3" applyFont="1" applyFill="1" applyBorder="1" applyAlignment="1" applyProtection="1">
      <alignment horizontal="center" vertical="center"/>
      <protection hidden="1"/>
    </xf>
    <xf numFmtId="0" fontId="39" fillId="12" borderId="0" xfId="3" applyFont="1" applyFill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vertical="center"/>
      <protection hidden="1"/>
    </xf>
    <xf numFmtId="0" fontId="23" fillId="14" borderId="1" xfId="0" applyFont="1" applyFill="1" applyBorder="1" applyAlignment="1" applyProtection="1">
      <alignment horizontal="center" vertical="center"/>
      <protection hidden="1"/>
    </xf>
    <xf numFmtId="0" fontId="0" fillId="12" borderId="0" xfId="0" applyFill="1" applyProtection="1">
      <protection hidden="1"/>
    </xf>
    <xf numFmtId="0" fontId="36" fillId="12" borderId="23" xfId="3" applyFont="1" applyFill="1" applyBorder="1" applyAlignment="1" applyProtection="1">
      <alignment horizontal="center"/>
      <protection hidden="1"/>
    </xf>
    <xf numFmtId="49" fontId="36" fillId="12" borderId="23" xfId="3" applyNumberFormat="1" applyFont="1" applyFill="1" applyBorder="1" applyAlignment="1" applyProtection="1">
      <alignment horizontal="center"/>
      <protection hidden="1"/>
    </xf>
    <xf numFmtId="0" fontId="28" fillId="12" borderId="23" xfId="3" applyFont="1" applyFill="1" applyBorder="1" applyAlignment="1" applyProtection="1">
      <alignment horizontal="center"/>
      <protection hidden="1"/>
    </xf>
    <xf numFmtId="0" fontId="44" fillId="14" borderId="0" xfId="0" applyFont="1" applyFill="1" applyAlignment="1" applyProtection="1">
      <alignment horizontal="center" vertical="center" shrinkToFit="1"/>
      <protection hidden="1"/>
    </xf>
    <xf numFmtId="0" fontId="38" fillId="14" borderId="0" xfId="0" applyFont="1" applyFill="1" applyAlignment="1" applyProtection="1">
      <alignment vertical="center" shrinkToFit="1"/>
      <protection hidden="1"/>
    </xf>
    <xf numFmtId="0" fontId="36" fillId="12" borderId="0" xfId="3" applyFont="1" applyFill="1" applyAlignment="1" applyProtection="1">
      <alignment horizontal="center"/>
      <protection locked="0"/>
    </xf>
    <xf numFmtId="0" fontId="67" fillId="12" borderId="23" xfId="3" applyFont="1" applyFill="1" applyBorder="1" applyAlignment="1" applyProtection="1">
      <alignment horizontal="center" vertical="center"/>
      <protection locked="0"/>
    </xf>
    <xf numFmtId="0" fontId="36" fillId="12" borderId="23" xfId="3" applyFont="1" applyFill="1" applyBorder="1" applyAlignment="1" applyProtection="1">
      <alignment horizontal="center"/>
      <protection locked="0"/>
    </xf>
    <xf numFmtId="0" fontId="7" fillId="0" borderId="33" xfId="0" applyFont="1" applyBorder="1" applyProtection="1">
      <protection hidden="1"/>
    </xf>
    <xf numFmtId="0" fontId="8" fillId="0" borderId="11" xfId="0" applyFont="1" applyBorder="1" applyProtection="1"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49" xfId="0" applyFont="1" applyBorder="1" applyAlignment="1" applyProtection="1">
      <alignment horizontal="center" vertical="center"/>
      <protection hidden="1"/>
    </xf>
    <xf numFmtId="0" fontId="6" fillId="0" borderId="53" xfId="0" applyFont="1" applyBorder="1" applyAlignment="1" applyProtection="1">
      <alignment horizontal="center"/>
      <protection hidden="1"/>
    </xf>
    <xf numFmtId="0" fontId="6" fillId="0" borderId="53" xfId="0" applyFont="1" applyBorder="1" applyAlignment="1" applyProtection="1">
      <alignment horizontal="left" shrinkToFit="1"/>
      <protection hidden="1"/>
    </xf>
    <xf numFmtId="0" fontId="6" fillId="0" borderId="55" xfId="0" applyFont="1" applyBorder="1" applyAlignment="1" applyProtection="1">
      <alignment horizontal="left" shrinkToFit="1"/>
      <protection hidden="1"/>
    </xf>
    <xf numFmtId="0" fontId="6" fillId="0" borderId="54" xfId="0" applyFont="1" applyBorder="1" applyAlignment="1" applyProtection="1">
      <alignment horizontal="left" shrinkToFit="1"/>
      <protection hidden="1"/>
    </xf>
    <xf numFmtId="49" fontId="31" fillId="12" borderId="21" xfId="3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shrinkToFit="1"/>
      <protection hidden="1"/>
    </xf>
    <xf numFmtId="1" fontId="14" fillId="17" borderId="56" xfId="0" applyNumberFormat="1" applyFont="1" applyFill="1" applyBorder="1" applyAlignment="1">
      <alignment horizontal="center"/>
    </xf>
    <xf numFmtId="0" fontId="55" fillId="0" borderId="1" xfId="0" applyFont="1" applyBorder="1" applyAlignment="1" applyProtection="1">
      <alignment horizontal="center"/>
      <protection locked="0"/>
    </xf>
    <xf numFmtId="0" fontId="12" fillId="22" borderId="0" xfId="0" applyFont="1" applyFill="1"/>
    <xf numFmtId="0" fontId="1" fillId="22" borderId="0" xfId="0" applyFont="1" applyFill="1"/>
    <xf numFmtId="0" fontId="49" fillId="22" borderId="0" xfId="0" applyFont="1" applyFill="1" applyAlignment="1">
      <alignment vertical="center"/>
    </xf>
    <xf numFmtId="0" fontId="12" fillId="22" borderId="0" xfId="0" applyFont="1" applyFill="1" applyAlignment="1">
      <alignment vertical="center"/>
    </xf>
    <xf numFmtId="0" fontId="79" fillId="22" borderId="0" xfId="0" applyFont="1" applyFill="1" applyAlignment="1">
      <alignment horizontal="center"/>
    </xf>
    <xf numFmtId="0" fontId="78" fillId="22" borderId="0" xfId="0" applyFont="1" applyFill="1"/>
    <xf numFmtId="0" fontId="40" fillId="22" borderId="0" xfId="0" applyFont="1" applyFill="1"/>
    <xf numFmtId="0" fontId="10" fillId="22" borderId="0" xfId="0" applyFont="1" applyFill="1" applyAlignment="1">
      <alignment horizontal="center"/>
    </xf>
    <xf numFmtId="0" fontId="13" fillId="22" borderId="0" xfId="0" applyFont="1" applyFill="1"/>
    <xf numFmtId="0" fontId="40" fillId="22" borderId="11" xfId="0" applyFont="1" applyFill="1" applyBorder="1" applyAlignment="1">
      <alignment horizontal="center"/>
    </xf>
    <xf numFmtId="0" fontId="6" fillId="22" borderId="0" xfId="0" applyFont="1" applyFill="1" applyAlignment="1">
      <alignment horizontal="center" vertical="center"/>
    </xf>
    <xf numFmtId="1" fontId="6" fillId="0" borderId="48" xfId="0" applyNumberFormat="1" applyFont="1" applyBorder="1" applyAlignment="1" applyProtection="1">
      <alignment horizontal="center" vertical="center" wrapText="1"/>
      <protection hidden="1"/>
    </xf>
    <xf numFmtId="0" fontId="21" fillId="0" borderId="33" xfId="0" applyFont="1" applyBorder="1" applyAlignment="1" applyProtection="1">
      <alignment horizontal="center" vertical="center" wrapText="1"/>
      <protection hidden="1"/>
    </xf>
    <xf numFmtId="49" fontId="8" fillId="0" borderId="17" xfId="0" applyNumberFormat="1" applyFont="1" applyBorder="1" applyAlignment="1" applyProtection="1">
      <alignment horizontal="center" vertical="center" wrapText="1"/>
      <protection hidden="1"/>
    </xf>
    <xf numFmtId="49" fontId="8" fillId="0" borderId="18" xfId="0" applyNumberFormat="1" applyFont="1" applyBorder="1" applyAlignment="1" applyProtection="1">
      <alignment vertical="center" shrinkToFit="1"/>
      <protection hidden="1"/>
    </xf>
    <xf numFmtId="49" fontId="8" fillId="0" borderId="48" xfId="0" applyNumberFormat="1" applyFont="1" applyBorder="1" applyAlignment="1" applyProtection="1">
      <alignment horizontal="left" vertical="center" shrinkToFit="1"/>
      <protection hidden="1"/>
    </xf>
    <xf numFmtId="1" fontId="6" fillId="0" borderId="43" xfId="0" applyNumberFormat="1" applyFont="1" applyBorder="1" applyAlignment="1" applyProtection="1">
      <alignment horizontal="center"/>
      <protection hidden="1"/>
    </xf>
    <xf numFmtId="0" fontId="6" fillId="0" borderId="43" xfId="0" applyFont="1" applyBorder="1" applyAlignment="1" applyProtection="1">
      <alignment horizont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49" fontId="8" fillId="0" borderId="8" xfId="0" applyNumberFormat="1" applyFont="1" applyBorder="1" applyAlignment="1" applyProtection="1">
      <alignment horizontal="center" vertical="center" wrapText="1"/>
      <protection hidden="1"/>
    </xf>
    <xf numFmtId="49" fontId="8" fillId="0" borderId="26" xfId="0" applyNumberFormat="1" applyFont="1" applyBorder="1" applyAlignment="1" applyProtection="1">
      <alignment vertical="center" shrinkToFit="1"/>
      <protection hidden="1"/>
    </xf>
    <xf numFmtId="49" fontId="8" fillId="0" borderId="7" xfId="0" applyNumberFormat="1" applyFont="1" applyBorder="1" applyAlignment="1" applyProtection="1">
      <alignment horizontal="left" vertical="center" shrinkToFit="1"/>
      <protection hidden="1"/>
    </xf>
    <xf numFmtId="49" fontId="53" fillId="0" borderId="26" xfId="0" applyNumberFormat="1" applyFont="1" applyBorder="1" applyAlignment="1" applyProtection="1">
      <alignment vertical="center" shrinkToFit="1"/>
      <protection hidden="1"/>
    </xf>
    <xf numFmtId="49" fontId="53" fillId="0" borderId="7" xfId="0" applyNumberFormat="1" applyFont="1" applyBorder="1" applyAlignment="1" applyProtection="1">
      <alignment horizontal="left" vertical="center" shrinkToFit="1"/>
      <protection hidden="1"/>
    </xf>
    <xf numFmtId="0" fontId="12" fillId="14" borderId="0" xfId="0" applyFont="1" applyFill="1"/>
    <xf numFmtId="0" fontId="80" fillId="23" borderId="0" xfId="0" applyFont="1" applyFill="1" applyAlignment="1">
      <alignment vertical="center"/>
    </xf>
    <xf numFmtId="0" fontId="80" fillId="24" borderId="0" xfId="0" applyFont="1" applyFill="1" applyAlignment="1">
      <alignment vertical="center"/>
    </xf>
    <xf numFmtId="49" fontId="37" fillId="21" borderId="23" xfId="3" applyNumberFormat="1" applyFont="1" applyFill="1" applyBorder="1" applyAlignment="1" applyProtection="1">
      <alignment horizontal="center" vertical="center"/>
      <protection locked="0"/>
    </xf>
    <xf numFmtId="0" fontId="6" fillId="21" borderId="23" xfId="0" applyFont="1" applyFill="1" applyBorder="1" applyAlignment="1" applyProtection="1">
      <alignment horizontal="center" vertical="center"/>
      <protection locked="0"/>
    </xf>
    <xf numFmtId="0" fontId="6" fillId="21" borderId="23" xfId="0" applyFont="1" applyFill="1" applyBorder="1" applyAlignment="1" applyProtection="1">
      <alignment horizontal="left" vertical="center"/>
      <protection locked="0"/>
    </xf>
    <xf numFmtId="0" fontId="6" fillId="21" borderId="23" xfId="0" applyFont="1" applyFill="1" applyBorder="1" applyAlignment="1" applyProtection="1">
      <alignment vertical="center"/>
      <protection locked="0"/>
    </xf>
    <xf numFmtId="0" fontId="6" fillId="0" borderId="53" xfId="0" applyFont="1" applyBorder="1" applyAlignment="1" applyProtection="1">
      <alignment horizontal="left"/>
      <protection hidden="1"/>
    </xf>
    <xf numFmtId="0" fontId="82" fillId="0" borderId="0" xfId="0" applyFont="1" applyProtection="1">
      <protection hidden="1"/>
    </xf>
    <xf numFmtId="0" fontId="82" fillId="0" borderId="0" xfId="0" applyFont="1" applyAlignment="1" applyProtection="1">
      <alignment horizontal="center"/>
      <protection hidden="1"/>
    </xf>
    <xf numFmtId="0" fontId="31" fillId="25" borderId="21" xfId="3" applyFont="1" applyFill="1" applyBorder="1" applyAlignment="1" applyProtection="1">
      <alignment horizontal="center" vertical="center"/>
      <protection hidden="1"/>
    </xf>
    <xf numFmtId="0" fontId="31" fillId="25" borderId="37" xfId="3" applyFont="1" applyFill="1" applyBorder="1" applyAlignment="1" applyProtection="1">
      <alignment horizontal="center" vertical="center"/>
      <protection hidden="1"/>
    </xf>
    <xf numFmtId="0" fontId="8" fillId="0" borderId="6" xfId="0" applyFont="1" applyBorder="1" applyAlignment="1">
      <alignment horizontal="center" vertical="center" wrapText="1"/>
    </xf>
    <xf numFmtId="0" fontId="6" fillId="0" borderId="53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83" fillId="21" borderId="1" xfId="0" applyFont="1" applyFill="1" applyBorder="1" applyAlignment="1">
      <alignment horizontal="center"/>
    </xf>
    <xf numFmtId="0" fontId="84" fillId="0" borderId="1" xfId="0" applyFont="1" applyBorder="1" applyAlignment="1">
      <alignment horizontal="left"/>
    </xf>
    <xf numFmtId="0" fontId="66" fillId="0" borderId="11" xfId="0" applyFont="1" applyBorder="1" applyAlignment="1" applyProtection="1">
      <alignment horizontal="center" vertical="center"/>
      <protection hidden="1"/>
    </xf>
    <xf numFmtId="0" fontId="5" fillId="22" borderId="25" xfId="0" applyFont="1" applyFill="1" applyBorder="1" applyAlignment="1">
      <alignment horizontal="right"/>
    </xf>
    <xf numFmtId="49" fontId="6" fillId="21" borderId="23" xfId="0" applyNumberFormat="1" applyFont="1" applyFill="1" applyBorder="1" applyAlignment="1" applyProtection="1">
      <alignment horizontal="center" vertical="center"/>
      <protection locked="0"/>
    </xf>
    <xf numFmtId="0" fontId="82" fillId="0" borderId="0" xfId="5" applyAlignment="1">
      <alignment horizontal="center"/>
    </xf>
    <xf numFmtId="0" fontId="85" fillId="0" borderId="58" xfId="5" applyFont="1" applyBorder="1" applyAlignment="1">
      <alignment horizontal="center" vertical="center" shrinkToFit="1"/>
    </xf>
    <xf numFmtId="0" fontId="82" fillId="0" borderId="0" xfId="5"/>
    <xf numFmtId="3" fontId="85" fillId="0" borderId="58" xfId="5" applyNumberFormat="1" applyFont="1" applyBorder="1" applyAlignment="1">
      <alignment horizontal="center" vertical="center" shrinkToFit="1"/>
    </xf>
    <xf numFmtId="3" fontId="86" fillId="21" borderId="59" xfId="5" applyNumberFormat="1" applyFont="1" applyFill="1" applyBorder="1" applyAlignment="1">
      <alignment horizontal="center" vertical="center" shrinkToFit="1"/>
    </xf>
    <xf numFmtId="0" fontId="87" fillId="0" borderId="60" xfId="5" applyFont="1" applyBorder="1" applyAlignment="1">
      <alignment horizontal="center" vertical="center" wrapText="1"/>
    </xf>
    <xf numFmtId="0" fontId="88" fillId="0" borderId="0" xfId="5" applyFont="1"/>
    <xf numFmtId="0" fontId="88" fillId="13" borderId="60" xfId="5" applyFont="1" applyFill="1" applyBorder="1" applyAlignment="1">
      <alignment horizontal="center" vertical="center" wrapText="1"/>
    </xf>
    <xf numFmtId="0" fontId="87" fillId="0" borderId="0" xfId="5" applyFont="1"/>
    <xf numFmtId="0" fontId="90" fillId="0" borderId="26" xfId="0" applyFont="1" applyBorder="1" applyAlignment="1" applyProtection="1">
      <alignment vertical="center"/>
      <protection locked="0"/>
    </xf>
    <xf numFmtId="0" fontId="5" fillId="22" borderId="1" xfId="0" applyFont="1" applyFill="1" applyBorder="1" applyAlignment="1" applyProtection="1">
      <alignment horizontal="center"/>
      <protection hidden="1"/>
    </xf>
    <xf numFmtId="0" fontId="5" fillId="22" borderId="1" xfId="0" applyFont="1" applyFill="1" applyBorder="1" applyAlignment="1">
      <alignment shrinkToFit="1"/>
    </xf>
    <xf numFmtId="0" fontId="91" fillId="22" borderId="0" xfId="0" applyFont="1" applyFill="1"/>
    <xf numFmtId="1" fontId="31" fillId="12" borderId="21" xfId="3" quotePrefix="1" applyNumberFormat="1" applyFont="1" applyFill="1" applyBorder="1" applyAlignment="1" applyProtection="1">
      <alignment horizontal="center" vertical="center"/>
      <protection locked="0"/>
    </xf>
    <xf numFmtId="49" fontId="31" fillId="12" borderId="21" xfId="3" quotePrefix="1" applyNumberFormat="1" applyFont="1" applyFill="1" applyBorder="1" applyAlignment="1" applyProtection="1">
      <alignment horizontal="left" vertical="center"/>
      <protection locked="0"/>
    </xf>
    <xf numFmtId="14" fontId="94" fillId="2" borderId="0" xfId="0" applyNumberFormat="1" applyFont="1" applyFill="1"/>
    <xf numFmtId="1" fontId="92" fillId="2" borderId="0" xfId="0" applyNumberFormat="1" applyFont="1" applyFill="1"/>
    <xf numFmtId="1" fontId="93" fillId="2" borderId="0" xfId="0" applyNumberFormat="1" applyFont="1" applyFill="1"/>
    <xf numFmtId="0" fontId="93" fillId="2" borderId="0" xfId="0" applyFont="1" applyFill="1"/>
    <xf numFmtId="0" fontId="40" fillId="22" borderId="0" xfId="0" applyFont="1" applyFill="1" applyAlignment="1">
      <alignment horizontal="center"/>
    </xf>
    <xf numFmtId="1" fontId="8" fillId="15" borderId="43" xfId="0" applyNumberFormat="1" applyFont="1" applyFill="1" applyBorder="1" applyAlignment="1">
      <alignment horizontal="center"/>
    </xf>
    <xf numFmtId="0" fontId="31" fillId="28" borderId="21" xfId="3" applyFont="1" applyFill="1" applyBorder="1" applyAlignment="1" applyProtection="1">
      <alignment horizontal="center" vertical="center"/>
      <protection hidden="1"/>
    </xf>
    <xf numFmtId="1" fontId="31" fillId="29" borderId="21" xfId="3" quotePrefix="1" applyNumberFormat="1" applyFont="1" applyFill="1" applyBorder="1" applyAlignment="1" applyProtection="1">
      <alignment horizontal="center" vertical="center"/>
      <protection locked="0"/>
    </xf>
    <xf numFmtId="0" fontId="83" fillId="0" borderId="0" xfId="0" applyFont="1" applyProtection="1">
      <protection hidden="1"/>
    </xf>
    <xf numFmtId="0" fontId="95" fillId="19" borderId="61" xfId="4" applyFont="1" applyFill="1" applyBorder="1"/>
    <xf numFmtId="0" fontId="77" fillId="0" borderId="1" xfId="0" applyFont="1" applyBorder="1" applyAlignment="1">
      <alignment horizontal="center" vertical="center"/>
    </xf>
    <xf numFmtId="0" fontId="95" fillId="30" borderId="61" xfId="4" applyFont="1" applyFill="1" applyBorder="1"/>
    <xf numFmtId="0" fontId="8" fillId="0" borderId="0" xfId="5" applyFont="1" applyProtection="1">
      <protection hidden="1"/>
    </xf>
    <xf numFmtId="0" fontId="5" fillId="0" borderId="0" xfId="5" applyFont="1" applyAlignment="1" applyProtection="1">
      <alignment horizontal="center"/>
      <protection hidden="1"/>
    </xf>
    <xf numFmtId="0" fontId="14" fillId="0" borderId="10" xfId="5" applyFont="1" applyBorder="1" applyAlignment="1" applyProtection="1">
      <alignment horizontal="center" vertical="center" shrinkToFit="1"/>
      <protection hidden="1"/>
    </xf>
    <xf numFmtId="0" fontId="14" fillId="0" borderId="1" xfId="5" applyFont="1" applyBorder="1" applyAlignment="1" applyProtection="1">
      <alignment horizontal="center" vertical="center" shrinkToFit="1"/>
      <protection hidden="1"/>
    </xf>
    <xf numFmtId="0" fontId="14" fillId="0" borderId="11" xfId="5" applyFont="1" applyBorder="1" applyAlignment="1" applyProtection="1">
      <alignment horizontal="center" vertical="center" shrinkToFit="1"/>
      <protection hidden="1"/>
    </xf>
    <xf numFmtId="49" fontId="23" fillId="31" borderId="1" xfId="5" applyNumberFormat="1" applyFont="1" applyFill="1" applyBorder="1" applyAlignment="1" applyProtection="1">
      <alignment horizontal="center"/>
      <protection hidden="1"/>
    </xf>
    <xf numFmtId="49" fontId="23" fillId="26" borderId="1" xfId="5" applyNumberFormat="1" applyFont="1" applyFill="1" applyBorder="1" applyAlignment="1" applyProtection="1">
      <alignment horizontal="center"/>
      <protection hidden="1"/>
    </xf>
    <xf numFmtId="49" fontId="23" fillId="0" borderId="1" xfId="5" applyNumberFormat="1" applyFont="1" applyBorder="1" applyAlignment="1" applyProtection="1">
      <alignment horizontal="center" shrinkToFit="1"/>
      <protection hidden="1"/>
    </xf>
    <xf numFmtId="49" fontId="23" fillId="0" borderId="8" xfId="5" applyNumberFormat="1" applyFont="1" applyBorder="1" applyAlignment="1" applyProtection="1">
      <alignment horizontal="center" shrinkToFit="1"/>
      <protection hidden="1"/>
    </xf>
    <xf numFmtId="49" fontId="23" fillId="0" borderId="26" xfId="5" applyNumberFormat="1" applyFont="1" applyBorder="1" applyAlignment="1" applyProtection="1">
      <alignment horizontal="left" shrinkToFit="1"/>
      <protection hidden="1"/>
    </xf>
    <xf numFmtId="49" fontId="23" fillId="0" borderId="5" xfId="5" applyNumberFormat="1" applyFont="1" applyBorder="1" applyAlignment="1" applyProtection="1">
      <alignment horizontal="left" shrinkToFit="1"/>
      <protection hidden="1"/>
    </xf>
    <xf numFmtId="165" fontId="70" fillId="7" borderId="1" xfId="5" applyNumberFormat="1" applyFont="1" applyFill="1" applyBorder="1" applyAlignment="1" applyProtection="1">
      <alignment horizontal="center"/>
      <protection locked="0"/>
    </xf>
    <xf numFmtId="165" fontId="70" fillId="20" borderId="1" xfId="5" applyNumberFormat="1" applyFont="1" applyFill="1" applyBorder="1" applyAlignment="1" applyProtection="1">
      <alignment horizontal="center"/>
      <protection locked="0"/>
    </xf>
    <xf numFmtId="0" fontId="92" fillId="0" borderId="0" xfId="5" applyFont="1" applyAlignment="1" applyProtection="1">
      <alignment horizontal="center"/>
      <protection hidden="1"/>
    </xf>
    <xf numFmtId="0" fontId="23" fillId="0" borderId="0" xfId="5" applyFont="1" applyAlignment="1" applyProtection="1">
      <alignment horizontal="center"/>
      <protection hidden="1"/>
    </xf>
    <xf numFmtId="0" fontId="23" fillId="0" borderId="0" xfId="5" applyFont="1" applyAlignment="1" applyProtection="1">
      <alignment horizontal="left" shrinkToFit="1"/>
      <protection hidden="1"/>
    </xf>
    <xf numFmtId="0" fontId="14" fillId="0" borderId="10" xfId="5" applyFont="1" applyBorder="1" applyAlignment="1" applyProtection="1">
      <alignment horizontal="center" vertical="center"/>
      <protection hidden="1"/>
    </xf>
    <xf numFmtId="0" fontId="6" fillId="21" borderId="8" xfId="5" applyFont="1" applyFill="1" applyBorder="1" applyAlignment="1" applyProtection="1">
      <alignment horizontal="center" vertical="center" wrapText="1" shrinkToFit="1"/>
      <protection hidden="1"/>
    </xf>
    <xf numFmtId="0" fontId="6" fillId="27" borderId="8" xfId="5" applyFont="1" applyFill="1" applyBorder="1" applyAlignment="1" applyProtection="1">
      <alignment horizontal="center" vertical="center" wrapText="1" shrinkToFit="1"/>
      <protection hidden="1"/>
    </xf>
    <xf numFmtId="0" fontId="41" fillId="32" borderId="8" xfId="5" applyFont="1" applyFill="1" applyBorder="1" applyAlignment="1" applyProtection="1">
      <alignment horizontal="center" vertical="center" wrapText="1" shrinkToFit="1"/>
      <protection hidden="1"/>
    </xf>
    <xf numFmtId="1" fontId="23" fillId="0" borderId="6" xfId="5" applyNumberFormat="1" applyFont="1" applyBorder="1" applyAlignment="1" applyProtection="1">
      <alignment horizontal="center" shrinkToFit="1"/>
      <protection hidden="1"/>
    </xf>
    <xf numFmtId="1" fontId="23" fillId="0" borderId="6" xfId="5" applyNumberFormat="1" applyFont="1" applyBorder="1" applyAlignment="1" applyProtection="1">
      <alignment horizontal="center"/>
      <protection hidden="1"/>
    </xf>
    <xf numFmtId="1" fontId="23" fillId="0" borderId="12" xfId="5" applyNumberFormat="1" applyFont="1" applyBorder="1" applyAlignment="1" applyProtection="1">
      <alignment horizontal="left"/>
      <protection hidden="1"/>
    </xf>
    <xf numFmtId="1" fontId="23" fillId="0" borderId="13" xfId="5" applyNumberFormat="1" applyFont="1" applyBorder="1" applyAlignment="1" applyProtection="1">
      <alignment horizontal="left" shrinkToFit="1"/>
      <protection hidden="1"/>
    </xf>
    <xf numFmtId="1" fontId="23" fillId="0" borderId="7" xfId="5" applyNumberFormat="1" applyFont="1" applyBorder="1" applyAlignment="1" applyProtection="1">
      <alignment horizontal="left" shrinkToFit="1"/>
      <protection hidden="1"/>
    </xf>
    <xf numFmtId="165" fontId="70" fillId="0" borderId="1" xfId="5" applyNumberFormat="1" applyFont="1" applyBorder="1" applyAlignment="1">
      <alignment horizontal="center"/>
    </xf>
    <xf numFmtId="0" fontId="97" fillId="0" borderId="1" xfId="5" applyFont="1" applyBorder="1" applyAlignment="1">
      <alignment horizontal="center"/>
    </xf>
    <xf numFmtId="165" fontId="8" fillId="0" borderId="0" xfId="5" applyNumberFormat="1" applyFont="1" applyProtection="1">
      <protection hidden="1"/>
    </xf>
    <xf numFmtId="0" fontId="23" fillId="0" borderId="0" xfId="5" applyFont="1" applyAlignment="1" applyProtection="1">
      <alignment shrinkToFit="1"/>
      <protection hidden="1"/>
    </xf>
    <xf numFmtId="0" fontId="8" fillId="0" borderId="0" xfId="5" applyFont="1" applyAlignment="1" applyProtection="1">
      <alignment horizontal="center" vertical="center"/>
      <protection hidden="1"/>
    </xf>
    <xf numFmtId="0" fontId="14" fillId="0" borderId="0" xfId="5" applyFont="1" applyProtection="1">
      <protection hidden="1"/>
    </xf>
    <xf numFmtId="0" fontId="98" fillId="0" borderId="0" xfId="5" applyFont="1" applyAlignment="1" applyProtection="1">
      <alignment horizontal="center" vertical="center" wrapText="1" shrinkToFit="1"/>
      <protection hidden="1"/>
    </xf>
    <xf numFmtId="0" fontId="21" fillId="0" borderId="1" xfId="5" applyFont="1" applyBorder="1" applyAlignment="1" applyProtection="1">
      <alignment horizontal="center" vertical="center" wrapText="1" shrinkToFit="1"/>
      <protection hidden="1"/>
    </xf>
    <xf numFmtId="0" fontId="17" fillId="0" borderId="1" xfId="5" applyFont="1" applyBorder="1" applyAlignment="1" applyProtection="1">
      <alignment horizontal="center" vertical="center" wrapText="1" shrinkToFit="1"/>
      <protection hidden="1"/>
    </xf>
    <xf numFmtId="0" fontId="23" fillId="0" borderId="1" xfId="5" applyFont="1" applyBorder="1" applyAlignment="1" applyProtection="1">
      <alignment horizontal="center" shrinkToFit="1"/>
      <protection hidden="1"/>
    </xf>
    <xf numFmtId="166" fontId="70" fillId="0" borderId="1" xfId="5" applyNumberFormat="1" applyFont="1" applyBorder="1" applyAlignment="1">
      <alignment horizontal="center"/>
    </xf>
    <xf numFmtId="0" fontId="23" fillId="0" borderId="0" xfId="5" applyFont="1" applyAlignment="1" applyProtection="1">
      <alignment horizontal="center" shrinkToFit="1"/>
      <protection hidden="1"/>
    </xf>
    <xf numFmtId="0" fontId="6" fillId="33" borderId="8" xfId="5" applyFont="1" applyFill="1" applyBorder="1" applyAlignment="1" applyProtection="1">
      <alignment horizontal="center" vertical="center" wrapText="1" shrinkToFit="1"/>
      <protection hidden="1"/>
    </xf>
    <xf numFmtId="0" fontId="41" fillId="33" borderId="8" xfId="5" applyFont="1" applyFill="1" applyBorder="1" applyAlignment="1" applyProtection="1">
      <alignment horizontal="center" vertical="center" wrapText="1" shrinkToFit="1"/>
      <protection hidden="1"/>
    </xf>
    <xf numFmtId="0" fontId="5" fillId="0" borderId="0" xfId="5" applyFont="1" applyAlignment="1" applyProtection="1">
      <alignment horizontal="left"/>
      <protection hidden="1"/>
    </xf>
    <xf numFmtId="1" fontId="23" fillId="0" borderId="13" xfId="5" applyNumberFormat="1" applyFont="1" applyBorder="1" applyAlignment="1" applyProtection="1">
      <alignment horizontal="left"/>
      <protection hidden="1"/>
    </xf>
    <xf numFmtId="0" fontId="50" fillId="0" borderId="26" xfId="0" applyFont="1" applyBorder="1" applyAlignment="1" applyProtection="1">
      <alignment horizontal="left" vertical="center"/>
      <protection locked="0"/>
    </xf>
    <xf numFmtId="3" fontId="86" fillId="7" borderId="59" xfId="5" applyNumberFormat="1" applyFont="1" applyFill="1" applyBorder="1" applyAlignment="1">
      <alignment horizontal="center" vertical="center" shrinkToFit="1"/>
    </xf>
    <xf numFmtId="3" fontId="86" fillId="34" borderId="59" xfId="5" applyNumberFormat="1" applyFont="1" applyFill="1" applyBorder="1" applyAlignment="1">
      <alignment horizontal="center" vertical="center" shrinkToFit="1"/>
    </xf>
    <xf numFmtId="0" fontId="88" fillId="27" borderId="57" xfId="5" applyFont="1" applyFill="1" applyBorder="1" applyAlignment="1">
      <alignment horizontal="center" vertical="center" wrapText="1"/>
    </xf>
    <xf numFmtId="0" fontId="88" fillId="24" borderId="60" xfId="5" applyFont="1" applyFill="1" applyBorder="1" applyAlignment="1">
      <alignment horizontal="center" vertical="center" wrapText="1"/>
    </xf>
    <xf numFmtId="0" fontId="99" fillId="0" borderId="60" xfId="5" applyFont="1" applyBorder="1" applyAlignment="1">
      <alignment horizontal="center" vertical="center" wrapText="1"/>
    </xf>
    <xf numFmtId="0" fontId="100" fillId="0" borderId="62" xfId="0" applyFont="1" applyBorder="1" applyAlignment="1">
      <alignment vertical="center" wrapText="1"/>
    </xf>
    <xf numFmtId="0" fontId="100" fillId="0" borderId="63" xfId="0" applyFont="1" applyBorder="1" applyAlignment="1">
      <alignment horizontal="center" vertical="center" wrapText="1"/>
    </xf>
    <xf numFmtId="0" fontId="100" fillId="0" borderId="64" xfId="0" applyFont="1" applyBorder="1" applyAlignment="1">
      <alignment horizontal="center" vertical="center" wrapText="1"/>
    </xf>
    <xf numFmtId="0" fontId="101" fillId="0" borderId="0" xfId="5" applyFont="1"/>
    <xf numFmtId="0" fontId="26" fillId="0" borderId="11" xfId="0" applyFont="1" applyBorder="1" applyAlignment="1">
      <alignment horizontal="center" vertical="center" shrinkToFit="1"/>
    </xf>
    <xf numFmtId="0" fontId="77" fillId="4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5" fillId="0" borderId="0" xfId="0" applyFont="1" applyAlignment="1" applyProtection="1">
      <alignment horizontal="center" vertical="center" shrinkToFit="1"/>
      <protection locked="0"/>
    </xf>
    <xf numFmtId="0" fontId="102" fillId="22" borderId="1" xfId="0" applyFont="1" applyFill="1" applyBorder="1" applyAlignment="1">
      <alignment horizontal="center"/>
    </xf>
    <xf numFmtId="0" fontId="103" fillId="22" borderId="1" xfId="0" applyFont="1" applyFill="1" applyBorder="1" applyAlignment="1">
      <alignment horizontal="center"/>
    </xf>
    <xf numFmtId="49" fontId="8" fillId="0" borderId="17" xfId="0" applyNumberFormat="1" applyFont="1" applyBorder="1" applyAlignment="1" applyProtection="1">
      <alignment horizontal="center" vertical="center" shrinkToFit="1"/>
      <protection hidden="1"/>
    </xf>
    <xf numFmtId="49" fontId="8" fillId="0" borderId="8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shrinkToFit="1"/>
    </xf>
    <xf numFmtId="0" fontId="8" fillId="0" borderId="10" xfId="0" applyFont="1" applyBorder="1" applyAlignment="1">
      <alignment horizontal="center" vertical="center" textRotation="90" shrinkToFit="1"/>
    </xf>
    <xf numFmtId="0" fontId="6" fillId="0" borderId="1" xfId="0" applyFont="1" applyBorder="1" applyAlignment="1">
      <alignment horizontal="center" vertical="center" shrinkToFit="1"/>
    </xf>
    <xf numFmtId="0" fontId="6" fillId="6" borderId="44" xfId="0" applyFont="1" applyFill="1" applyBorder="1" applyAlignment="1" applyProtection="1">
      <alignment horizontal="center" vertical="center"/>
      <protection locked="0"/>
    </xf>
    <xf numFmtId="49" fontId="6" fillId="6" borderId="44" xfId="0" applyNumberFormat="1" applyFont="1" applyFill="1" applyBorder="1" applyAlignment="1" applyProtection="1">
      <alignment horizontal="center" vertical="center"/>
      <protection locked="0"/>
    </xf>
    <xf numFmtId="49" fontId="6" fillId="6" borderId="44" xfId="0" applyNumberFormat="1" applyFont="1" applyFill="1" applyBorder="1" applyAlignment="1" applyProtection="1">
      <alignment vertical="center"/>
      <protection locked="0"/>
    </xf>
    <xf numFmtId="49" fontId="6" fillId="6" borderId="23" xfId="0" applyNumberFormat="1" applyFont="1" applyFill="1" applyBorder="1" applyAlignment="1" applyProtection="1">
      <alignment vertical="center"/>
      <protection locked="0"/>
    </xf>
    <xf numFmtId="49" fontId="6" fillId="6" borderId="23" xfId="0" applyNumberFormat="1" applyFont="1" applyFill="1" applyBorder="1" applyAlignment="1" applyProtection="1">
      <alignment horizontal="left" vertical="center"/>
      <protection locked="0"/>
    </xf>
    <xf numFmtId="49" fontId="6" fillId="6" borderId="23" xfId="0" applyNumberFormat="1" applyFont="1" applyFill="1" applyBorder="1" applyAlignment="1" applyProtection="1">
      <alignment horizontal="center"/>
      <protection locked="0"/>
    </xf>
    <xf numFmtId="49" fontId="6" fillId="6" borderId="23" xfId="0" applyNumberFormat="1" applyFont="1" applyFill="1" applyBorder="1" applyProtection="1">
      <protection locked="0"/>
    </xf>
    <xf numFmtId="49" fontId="6" fillId="6" borderId="23" xfId="0" applyNumberFormat="1" applyFont="1" applyFill="1" applyBorder="1" applyAlignment="1" applyProtection="1">
      <alignment horizontal="left"/>
      <protection locked="0"/>
    </xf>
    <xf numFmtId="0" fontId="6" fillId="6" borderId="23" xfId="0" applyFont="1" applyFill="1" applyBorder="1" applyAlignment="1" applyProtection="1">
      <alignment horizontal="center" vertical="center" shrinkToFit="1"/>
      <protection locked="0"/>
    </xf>
    <xf numFmtId="49" fontId="6" fillId="6" borderId="23" xfId="2" applyNumberFormat="1" applyFont="1" applyFill="1" applyBorder="1" applyAlignment="1" applyProtection="1">
      <alignment horizontal="left"/>
      <protection locked="0"/>
    </xf>
    <xf numFmtId="0" fontId="6" fillId="6" borderId="23" xfId="0" applyFont="1" applyFill="1" applyBorder="1" applyAlignment="1" applyProtection="1">
      <alignment horizontal="left" vertical="center"/>
      <protection locked="0"/>
    </xf>
    <xf numFmtId="1" fontId="6" fillId="6" borderId="23" xfId="0" applyNumberFormat="1" applyFont="1" applyFill="1" applyBorder="1" applyAlignment="1" applyProtection="1">
      <alignment horizontal="center" vertical="center"/>
      <protection locked="0"/>
    </xf>
    <xf numFmtId="0" fontId="6" fillId="6" borderId="23" xfId="2" applyFont="1" applyFill="1" applyBorder="1" applyAlignment="1" applyProtection="1">
      <alignment vertical="center"/>
      <protection locked="0"/>
    </xf>
    <xf numFmtId="0" fontId="6" fillId="6" borderId="23" xfId="1" applyFont="1" applyFill="1" applyBorder="1" applyAlignment="1" applyProtection="1">
      <alignment vertical="center" wrapText="1"/>
      <protection locked="0"/>
    </xf>
    <xf numFmtId="0" fontId="6" fillId="6" borderId="23" xfId="1" applyFont="1" applyFill="1" applyBorder="1" applyAlignment="1" applyProtection="1">
      <alignment horizontal="center" vertical="center" wrapText="1"/>
      <protection locked="0"/>
    </xf>
    <xf numFmtId="2" fontId="6" fillId="6" borderId="23" xfId="0" applyNumberFormat="1" applyFont="1" applyFill="1" applyBorder="1" applyAlignment="1" applyProtection="1">
      <alignment horizontal="center" vertical="center"/>
      <protection locked="0"/>
    </xf>
    <xf numFmtId="1" fontId="6" fillId="6" borderId="23" xfId="0" applyNumberFormat="1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hidden="1"/>
    </xf>
    <xf numFmtId="0" fontId="51" fillId="22" borderId="8" xfId="0" applyFont="1" applyFill="1" applyBorder="1" applyAlignment="1">
      <alignment horizontal="center" vertical="center" shrinkToFit="1"/>
    </xf>
    <xf numFmtId="0" fontId="51" fillId="22" borderId="26" xfId="0" applyFont="1" applyFill="1" applyBorder="1" applyAlignment="1">
      <alignment horizontal="center" vertical="center" shrinkToFit="1"/>
    </xf>
    <xf numFmtId="0" fontId="51" fillId="22" borderId="5" xfId="0" applyFont="1" applyFill="1" applyBorder="1" applyAlignment="1">
      <alignment horizontal="center" vertical="center" shrinkToFit="1"/>
    </xf>
    <xf numFmtId="0" fontId="50" fillId="22" borderId="26" xfId="0" applyFont="1" applyFill="1" applyBorder="1" applyAlignment="1" applyProtection="1">
      <alignment horizontal="left" vertical="center"/>
      <protection hidden="1"/>
    </xf>
    <xf numFmtId="0" fontId="47" fillId="22" borderId="0" xfId="0" applyFont="1" applyFill="1" applyAlignment="1">
      <alignment horizontal="center" vertical="center"/>
    </xf>
    <xf numFmtId="0" fontId="54" fillId="22" borderId="0" xfId="0" applyFont="1" applyFill="1" applyAlignment="1">
      <alignment horizontal="center" vertical="center"/>
    </xf>
    <xf numFmtId="0" fontId="5" fillId="22" borderId="25" xfId="0" applyFont="1" applyFill="1" applyBorder="1" applyAlignment="1">
      <alignment horizontal="right"/>
    </xf>
    <xf numFmtId="0" fontId="40" fillId="22" borderId="1" xfId="0" applyFont="1" applyFill="1" applyBorder="1" applyAlignment="1">
      <alignment horizontal="center"/>
    </xf>
    <xf numFmtId="0" fontId="50" fillId="0" borderId="26" xfId="0" applyFont="1" applyBorder="1" applyAlignment="1" applyProtection="1">
      <alignment horizontal="left" vertical="center"/>
      <protection locked="0"/>
    </xf>
    <xf numFmtId="0" fontId="40" fillId="22" borderId="8" xfId="0" applyFont="1" applyFill="1" applyBorder="1" applyAlignment="1">
      <alignment horizontal="center"/>
    </xf>
    <xf numFmtId="0" fontId="40" fillId="22" borderId="5" xfId="0" applyFont="1" applyFill="1" applyBorder="1" applyAlignment="1">
      <alignment horizontal="center"/>
    </xf>
    <xf numFmtId="0" fontId="81" fillId="0" borderId="0" xfId="0" applyFont="1" applyAlignment="1" applyProtection="1">
      <alignment horizontal="left" vertical="center"/>
      <protection locked="0"/>
    </xf>
    <xf numFmtId="0" fontId="5" fillId="22" borderId="8" xfId="0" applyFont="1" applyFill="1" applyBorder="1" applyAlignment="1">
      <alignment horizontal="center"/>
    </xf>
    <xf numFmtId="0" fontId="5" fillId="22" borderId="26" xfId="0" applyFont="1" applyFill="1" applyBorder="1" applyAlignment="1">
      <alignment horizontal="center"/>
    </xf>
    <xf numFmtId="0" fontId="5" fillId="22" borderId="5" xfId="0" applyFont="1" applyFill="1" applyBorder="1" applyAlignment="1">
      <alignment horizontal="center"/>
    </xf>
    <xf numFmtId="0" fontId="75" fillId="22" borderId="0" xfId="0" applyFont="1" applyFill="1" applyAlignment="1">
      <alignment horizontal="center"/>
    </xf>
    <xf numFmtId="0" fontId="80" fillId="24" borderId="0" xfId="0" applyFont="1" applyFill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80" fillId="23" borderId="0" xfId="0" applyFont="1" applyFill="1" applyAlignment="1">
      <alignment horizontal="center" vertical="center"/>
    </xf>
    <xf numFmtId="0" fontId="50" fillId="0" borderId="0" xfId="0" applyFont="1" applyAlignment="1" applyProtection="1">
      <alignment horizontal="left" vertical="center"/>
      <protection locked="0"/>
    </xf>
    <xf numFmtId="0" fontId="5" fillId="0" borderId="0" xfId="5" applyFont="1" applyAlignment="1" applyProtection="1">
      <alignment horizontal="center"/>
      <protection hidden="1"/>
    </xf>
    <xf numFmtId="0" fontId="14" fillId="0" borderId="0" xfId="5" applyFont="1" applyAlignment="1" applyProtection="1">
      <alignment horizontal="left"/>
      <protection hidden="1"/>
    </xf>
    <xf numFmtId="0" fontId="14" fillId="0" borderId="1" xfId="5" applyFont="1" applyBorder="1" applyAlignment="1" applyProtection="1">
      <alignment horizontal="center" vertical="center" shrinkToFit="1"/>
      <protection hidden="1"/>
    </xf>
    <xf numFmtId="0" fontId="41" fillId="0" borderId="18" xfId="0" applyFont="1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50" xfId="0" applyFont="1" applyBorder="1" applyAlignment="1" applyProtection="1">
      <alignment horizontal="center" vertical="center"/>
      <protection hidden="1"/>
    </xf>
    <xf numFmtId="0" fontId="52" fillId="0" borderId="14" xfId="0" applyFont="1" applyBorder="1" applyAlignment="1" applyProtection="1">
      <alignment horizontal="center" vertical="center" shrinkToFit="1"/>
      <protection hidden="1"/>
    </xf>
    <xf numFmtId="0" fontId="52" fillId="0" borderId="2" xfId="0" applyFont="1" applyBorder="1" applyAlignment="1" applyProtection="1">
      <alignment horizontal="center" vertical="center" shrinkToFit="1"/>
      <protection hidden="1"/>
    </xf>
    <xf numFmtId="0" fontId="52" fillId="0" borderId="15" xfId="0" applyFont="1" applyBorder="1" applyAlignment="1" applyProtection="1">
      <alignment horizontal="center" vertical="center" shrinkToFit="1"/>
      <protection hidden="1"/>
    </xf>
    <xf numFmtId="0" fontId="52" fillId="0" borderId="50" xfId="0" applyFont="1" applyBorder="1" applyAlignment="1" applyProtection="1">
      <alignment horizontal="center" vertical="center" shrinkToFit="1"/>
      <protection hidden="1"/>
    </xf>
    <xf numFmtId="0" fontId="52" fillId="0" borderId="51" xfId="0" applyFont="1" applyBorder="1" applyAlignment="1" applyProtection="1">
      <alignment horizontal="center" vertical="center" shrinkToFit="1"/>
      <protection hidden="1"/>
    </xf>
    <xf numFmtId="0" fontId="52" fillId="0" borderId="52" xfId="0" applyFont="1" applyBorder="1" applyAlignment="1" applyProtection="1">
      <alignment horizontal="center" vertical="center" shrinkToFit="1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49" xfId="0" applyFont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56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57" fillId="2" borderId="0" xfId="0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2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69" fillId="0" borderId="10" xfId="0" applyFont="1" applyBorder="1" applyAlignment="1">
      <alignment horizontal="center" vertical="center"/>
    </xf>
    <xf numFmtId="0" fontId="69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9" xfId="0" applyFont="1" applyBorder="1" applyAlignment="1">
      <alignment horizontal="center" vertical="center" textRotation="90" wrapText="1"/>
    </xf>
    <xf numFmtId="0" fontId="52" fillId="0" borderId="17" xfId="0" applyFont="1" applyBorder="1" applyAlignment="1">
      <alignment horizontal="center" wrapText="1"/>
    </xf>
    <xf numFmtId="0" fontId="52" fillId="0" borderId="16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textRotation="90" wrapText="1"/>
    </xf>
    <xf numFmtId="0" fontId="17" fillId="4" borderId="33" xfId="0" applyFont="1" applyFill="1" applyBorder="1" applyAlignment="1">
      <alignment horizontal="center" vertical="center" textRotation="90" wrapText="1"/>
    </xf>
    <xf numFmtId="0" fontId="17" fillId="4" borderId="10" xfId="0" applyFont="1" applyFill="1" applyBorder="1" applyAlignment="1">
      <alignment horizontal="center" vertical="center" textRotation="90" wrapText="1"/>
    </xf>
    <xf numFmtId="0" fontId="17" fillId="4" borderId="9" xfId="0" applyFont="1" applyFill="1" applyBorder="1" applyAlignment="1">
      <alignment horizontal="center" vertical="center" textRotation="90" wrapText="1"/>
    </xf>
    <xf numFmtId="0" fontId="17" fillId="4" borderId="49" xfId="0" applyFont="1" applyFill="1" applyBorder="1" applyAlignment="1">
      <alignment horizontal="center" vertical="center" textRotation="90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17" fillId="0" borderId="9" xfId="0" applyFont="1" applyBorder="1" applyAlignment="1">
      <alignment horizontal="center" vertical="center" textRotation="90" wrapText="1"/>
    </xf>
    <xf numFmtId="0" fontId="17" fillId="0" borderId="49" xfId="0" applyFont="1" applyBorder="1" applyAlignment="1">
      <alignment horizontal="center" vertical="center" textRotation="90" wrapText="1"/>
    </xf>
    <xf numFmtId="0" fontId="72" fillId="0" borderId="18" xfId="0" applyFont="1" applyBorder="1" applyAlignment="1">
      <alignment horizontal="center"/>
    </xf>
    <xf numFmtId="0" fontId="26" fillId="15" borderId="10" xfId="0" applyFont="1" applyFill="1" applyBorder="1" applyAlignment="1">
      <alignment horizontal="center" vertical="center" shrinkToFit="1"/>
    </xf>
    <xf numFmtId="0" fontId="26" fillId="15" borderId="9" xfId="0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49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49" xfId="0" applyFont="1" applyBorder="1" applyAlignment="1">
      <alignment horizontal="center" vertical="center" textRotation="90" wrapText="1"/>
    </xf>
    <xf numFmtId="0" fontId="52" fillId="0" borderId="1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31" fillId="11" borderId="27" xfId="3" applyFont="1" applyFill="1" applyBorder="1" applyAlignment="1" applyProtection="1">
      <alignment horizontal="center" vertical="center"/>
      <protection hidden="1"/>
    </xf>
    <xf numFmtId="0" fontId="31" fillId="11" borderId="28" xfId="3" applyFont="1" applyFill="1" applyBorder="1" applyAlignment="1" applyProtection="1">
      <alignment horizontal="center" vertical="center"/>
      <protection hidden="1"/>
    </xf>
    <xf numFmtId="0" fontId="31" fillId="10" borderId="27" xfId="3" applyFont="1" applyFill="1" applyBorder="1" applyAlignment="1" applyProtection="1">
      <alignment horizontal="center" vertical="center"/>
      <protection hidden="1"/>
    </xf>
    <xf numFmtId="0" fontId="31" fillId="10" borderId="28" xfId="3" applyFont="1" applyFill="1" applyBorder="1" applyAlignment="1" applyProtection="1">
      <alignment horizontal="center" vertical="center"/>
      <protection hidden="1"/>
    </xf>
    <xf numFmtId="0" fontId="31" fillId="10" borderId="45" xfId="3" applyFont="1" applyFill="1" applyBorder="1" applyAlignment="1" applyProtection="1">
      <alignment horizontal="center" vertical="center"/>
      <protection hidden="1"/>
    </xf>
    <xf numFmtId="49" fontId="33" fillId="0" borderId="0" xfId="3" applyNumberFormat="1" applyFont="1" applyAlignment="1" applyProtection="1">
      <alignment horizontal="center"/>
      <protection hidden="1"/>
    </xf>
    <xf numFmtId="0" fontId="33" fillId="0" borderId="0" xfId="3" applyFont="1" applyAlignment="1" applyProtection="1">
      <alignment horizontal="center"/>
      <protection hidden="1"/>
    </xf>
    <xf numFmtId="0" fontId="31" fillId="13" borderId="36" xfId="3" applyFont="1" applyFill="1" applyBorder="1" applyAlignment="1" applyProtection="1">
      <alignment horizontal="center" vertical="center"/>
      <protection hidden="1"/>
    </xf>
    <xf numFmtId="0" fontId="31" fillId="13" borderId="0" xfId="3" applyFont="1" applyFill="1" applyAlignment="1" applyProtection="1">
      <alignment horizontal="center" vertical="center"/>
      <protection hidden="1"/>
    </xf>
    <xf numFmtId="0" fontId="17" fillId="4" borderId="10" xfId="0" applyFont="1" applyFill="1" applyBorder="1" applyAlignment="1">
      <alignment horizontal="center" vertical="center" textRotation="90" shrinkToFit="1"/>
    </xf>
    <xf numFmtId="0" fontId="17" fillId="4" borderId="9" xfId="0" applyFont="1" applyFill="1" applyBorder="1" applyAlignment="1">
      <alignment horizontal="center" vertical="center" textRotation="90" shrinkToFit="1"/>
    </xf>
    <xf numFmtId="0" fontId="17" fillId="4" borderId="49" xfId="0" applyFont="1" applyFill="1" applyBorder="1" applyAlignment="1">
      <alignment horizontal="center" vertical="center" textRotation="90" shrinkToFit="1"/>
    </xf>
    <xf numFmtId="0" fontId="21" fillId="0" borderId="4" xfId="0" applyFont="1" applyBorder="1" applyAlignment="1" applyProtection="1">
      <alignment horizontal="center" vertical="center" wrapText="1"/>
      <protection hidden="1"/>
    </xf>
    <xf numFmtId="0" fontId="21" fillId="0" borderId="34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vertical="center" textRotation="90" wrapText="1"/>
      <protection hidden="1"/>
    </xf>
    <xf numFmtId="0" fontId="21" fillId="0" borderId="9" xfId="0" applyFont="1" applyBorder="1" applyAlignment="1" applyProtection="1">
      <alignment horizontal="center" vertical="center" textRotation="90" wrapText="1"/>
      <protection hidden="1"/>
    </xf>
    <xf numFmtId="0" fontId="21" fillId="0" borderId="49" xfId="0" applyFont="1" applyBorder="1" applyAlignment="1" applyProtection="1">
      <alignment horizontal="center" vertical="center" textRotation="90" wrapText="1"/>
      <protection hidden="1"/>
    </xf>
    <xf numFmtId="0" fontId="72" fillId="0" borderId="18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21" fillId="0" borderId="33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textRotation="90" wrapText="1"/>
      <protection hidden="1"/>
    </xf>
    <xf numFmtId="0" fontId="8" fillId="0" borderId="9" xfId="0" applyFont="1" applyBorder="1" applyAlignment="1" applyProtection="1">
      <alignment horizontal="center" vertical="center" textRotation="90" wrapText="1"/>
      <protection hidden="1"/>
    </xf>
    <xf numFmtId="0" fontId="8" fillId="0" borderId="49" xfId="0" applyFont="1" applyBorder="1" applyAlignment="1" applyProtection="1">
      <alignment horizontal="center" vertical="center" textRotation="90" wrapText="1"/>
      <protection hidden="1"/>
    </xf>
    <xf numFmtId="0" fontId="6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9" xfId="0" applyFont="1" applyBorder="1" applyAlignment="1" applyProtection="1">
      <alignment horizontal="center" vertical="center" textRotation="90" wrapText="1"/>
      <protection hidden="1"/>
    </xf>
    <xf numFmtId="0" fontId="6" fillId="0" borderId="49" xfId="0" applyFont="1" applyBorder="1" applyAlignment="1" applyProtection="1">
      <alignment horizontal="center" vertical="center" textRotation="90" wrapText="1"/>
      <protection hidden="1"/>
    </xf>
    <xf numFmtId="0" fontId="52" fillId="0" borderId="14" xfId="0" applyFont="1" applyBorder="1" applyAlignment="1" applyProtection="1">
      <alignment horizontal="center" vertical="center" wrapText="1"/>
      <protection hidden="1"/>
    </xf>
    <xf numFmtId="0" fontId="52" fillId="0" borderId="2" xfId="0" applyFont="1" applyBorder="1" applyAlignment="1" applyProtection="1">
      <alignment horizontal="center" vertical="center" wrapText="1"/>
      <protection hidden="1"/>
    </xf>
    <xf numFmtId="0" fontId="52" fillId="0" borderId="15" xfId="0" applyFont="1" applyBorder="1" applyAlignment="1" applyProtection="1">
      <alignment horizontal="center" vertical="center" wrapText="1"/>
      <protection hidden="1"/>
    </xf>
    <xf numFmtId="0" fontId="52" fillId="0" borderId="19" xfId="0" applyFont="1" applyBorder="1" applyAlignment="1" applyProtection="1">
      <alignment horizontal="center" vertical="center" wrapText="1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52" fillId="0" borderId="20" xfId="0" applyFont="1" applyBorder="1" applyAlignment="1" applyProtection="1">
      <alignment horizontal="center" vertical="center" wrapText="1"/>
      <protection hidden="1"/>
    </xf>
    <xf numFmtId="0" fontId="52" fillId="0" borderId="50" xfId="0" applyFont="1" applyBorder="1" applyAlignment="1" applyProtection="1">
      <alignment horizontal="center" vertical="center" wrapText="1"/>
      <protection hidden="1"/>
    </xf>
    <xf numFmtId="0" fontId="52" fillId="0" borderId="51" xfId="0" applyFont="1" applyBorder="1" applyAlignment="1" applyProtection="1">
      <alignment horizontal="center" vertical="center" wrapText="1"/>
      <protection hidden="1"/>
    </xf>
    <xf numFmtId="0" fontId="52" fillId="0" borderId="52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textRotation="90" wrapText="1"/>
      <protection hidden="1"/>
    </xf>
    <xf numFmtId="0" fontId="21" fillId="0" borderId="9" xfId="0" applyFont="1" applyBorder="1" applyAlignment="1" applyProtection="1">
      <alignment horizontal="center" textRotation="90" wrapText="1"/>
      <protection hidden="1"/>
    </xf>
    <xf numFmtId="0" fontId="21" fillId="0" borderId="11" xfId="0" applyFont="1" applyBorder="1" applyAlignment="1" applyProtection="1">
      <alignment horizontal="center" textRotation="90" wrapText="1"/>
      <protection hidden="1"/>
    </xf>
    <xf numFmtId="0" fontId="21" fillId="0" borderId="10" xfId="0" applyFont="1" applyBorder="1" applyAlignment="1" applyProtection="1">
      <alignment horizontal="center" wrapText="1"/>
      <protection hidden="1"/>
    </xf>
    <xf numFmtId="0" fontId="21" fillId="0" borderId="9" xfId="0" applyFont="1" applyBorder="1" applyAlignment="1" applyProtection="1">
      <alignment horizontal="center" wrapText="1"/>
      <protection hidden="1"/>
    </xf>
    <xf numFmtId="0" fontId="21" fillId="0" borderId="11" xfId="0" applyFont="1" applyBorder="1" applyAlignment="1" applyProtection="1">
      <alignment horizontal="center" wrapText="1"/>
      <protection hidden="1"/>
    </xf>
    <xf numFmtId="0" fontId="14" fillId="0" borderId="18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vertical="center" textRotation="90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14" fillId="4" borderId="26" xfId="0" applyFont="1" applyFill="1" applyBorder="1" applyAlignment="1" applyProtection="1">
      <alignment horizontal="center" vertical="center"/>
      <protection hidden="1"/>
    </xf>
    <xf numFmtId="0" fontId="72" fillId="20" borderId="10" xfId="0" applyFont="1" applyFill="1" applyBorder="1" applyAlignment="1">
      <alignment horizontal="center" vertical="center" textRotation="90" shrinkToFit="1"/>
    </xf>
    <xf numFmtId="0" fontId="72" fillId="20" borderId="9" xfId="0" applyFont="1" applyFill="1" applyBorder="1" applyAlignment="1">
      <alignment horizontal="center" vertical="center" textRotation="90" shrinkToFit="1"/>
    </xf>
    <xf numFmtId="0" fontId="72" fillId="20" borderId="11" xfId="0" applyFont="1" applyFill="1" applyBorder="1" applyAlignment="1">
      <alignment horizontal="center" vertical="center" textRotation="90" shrinkToFit="1"/>
    </xf>
    <xf numFmtId="0" fontId="6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3" fillId="6" borderId="0" xfId="0" applyFont="1" applyFill="1" applyAlignment="1">
      <alignment horizontal="center"/>
    </xf>
    <xf numFmtId="0" fontId="48" fillId="8" borderId="8" xfId="0" applyFont="1" applyFill="1" applyBorder="1" applyAlignment="1">
      <alignment horizontal="center"/>
    </xf>
    <xf numFmtId="0" fontId="48" fillId="8" borderId="5" xfId="0" applyFont="1" applyFill="1" applyBorder="1" applyAlignment="1">
      <alignment horizontal="center"/>
    </xf>
    <xf numFmtId="0" fontId="14" fillId="17" borderId="17" xfId="0" applyFont="1" applyFill="1" applyBorder="1" applyAlignment="1">
      <alignment horizontal="center"/>
    </xf>
    <xf numFmtId="0" fontId="14" fillId="17" borderId="16" xfId="0" applyFont="1" applyFill="1" applyBorder="1" applyAlignment="1">
      <alignment horizontal="center"/>
    </xf>
    <xf numFmtId="0" fontId="14" fillId="16" borderId="17" xfId="0" applyFont="1" applyFill="1" applyBorder="1" applyAlignment="1">
      <alignment horizontal="center"/>
    </xf>
    <xf numFmtId="0" fontId="14" fillId="16" borderId="16" xfId="0" applyFont="1" applyFill="1" applyBorder="1" applyAlignment="1">
      <alignment horizontal="center"/>
    </xf>
    <xf numFmtId="0" fontId="59" fillId="6" borderId="0" xfId="0" applyFont="1" applyFill="1" applyAlignment="1">
      <alignment horizontal="center"/>
    </xf>
    <xf numFmtId="0" fontId="41" fillId="6" borderId="0" xfId="0" applyFont="1" applyFill="1" applyAlignment="1">
      <alignment horizontal="center"/>
    </xf>
    <xf numFmtId="0" fontId="14" fillId="8" borderId="39" xfId="0" applyFont="1" applyFill="1" applyBorder="1" applyAlignment="1">
      <alignment horizontal="center"/>
    </xf>
    <xf numFmtId="0" fontId="14" fillId="8" borderId="40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/>
    </xf>
    <xf numFmtId="0" fontId="48" fillId="8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vertical="center"/>
    </xf>
    <xf numFmtId="0" fontId="14" fillId="8" borderId="38" xfId="0" applyFont="1" applyFill="1" applyBorder="1" applyAlignment="1">
      <alignment horizontal="center"/>
    </xf>
    <xf numFmtId="0" fontId="14" fillId="17" borderId="11" xfId="0" applyFont="1" applyFill="1" applyBorder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73" fillId="0" borderId="1" xfId="3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shrinkToFit="1"/>
    </xf>
    <xf numFmtId="0" fontId="14" fillId="0" borderId="1" xfId="5" applyFont="1" applyBorder="1" applyAlignment="1" applyProtection="1">
      <alignment horizontal="center" vertical="center"/>
      <protection hidden="1"/>
    </xf>
    <xf numFmtId="0" fontId="6" fillId="21" borderId="1" xfId="5" applyFont="1" applyFill="1" applyBorder="1" applyAlignment="1" applyProtection="1">
      <alignment horizontal="center" vertical="center" shrinkToFit="1"/>
      <protection hidden="1"/>
    </xf>
    <xf numFmtId="0" fontId="6" fillId="27" borderId="1" xfId="5" applyFont="1" applyFill="1" applyBorder="1" applyAlignment="1" applyProtection="1">
      <alignment horizontal="center" vertical="center" shrinkToFit="1"/>
      <protection hidden="1"/>
    </xf>
    <xf numFmtId="0" fontId="5" fillId="0" borderId="0" xfId="5" applyFont="1" applyAlignment="1" applyProtection="1">
      <alignment horizontal="center" vertical="center"/>
      <protection hidden="1"/>
    </xf>
    <xf numFmtId="0" fontId="8" fillId="0" borderId="0" xfId="5" applyFont="1" applyAlignment="1" applyProtection="1">
      <alignment horizontal="center" vertical="center"/>
      <protection hidden="1"/>
    </xf>
    <xf numFmtId="0" fontId="23" fillId="0" borderId="0" xfId="5" applyFont="1" applyAlignment="1" applyProtection="1">
      <alignment horizontal="center" vertical="center"/>
      <protection hidden="1"/>
    </xf>
    <xf numFmtId="0" fontId="23" fillId="12" borderId="0" xfId="0" applyFont="1" applyFill="1" applyAlignment="1" applyProtection="1">
      <alignment horizontal="center"/>
      <protection locked="0"/>
    </xf>
    <xf numFmtId="0" fontId="17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</cellXfs>
  <cellStyles count="6">
    <cellStyle name="Normal 2" xfId="4" xr:uid="{00000000-0005-0000-0000-000001000000}"/>
    <cellStyle name="Normal_Sheet1" xfId="1" xr:uid="{00000000-0005-0000-0000-000002000000}"/>
    <cellStyle name="ปกติ" xfId="0" builtinId="0"/>
    <cellStyle name="ปกติ 2" xfId="5" xr:uid="{576FE317-96D1-4047-97F1-1A49B08018E6}"/>
    <cellStyle name="ปกติ_m1-2554" xfId="2" xr:uid="{00000000-0005-0000-0000-000003000000}"/>
    <cellStyle name="ปกติ_PP551" xfId="3" xr:uid="{00000000-0005-0000-0000-000004000000}"/>
  </cellStyles>
  <dxfs count="182"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theme="4" tint="-0.24994659260841701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4" tint="-0.24994659260841701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rgb="FFFF0000"/>
      </font>
    </dxf>
    <dxf>
      <font>
        <color rgb="FFFF0000"/>
      </font>
    </dxf>
    <dxf>
      <font>
        <color rgb="FFFFFFCC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CC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CC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3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protection locked="0" hidden="0"/>
    </dxf>
    <dxf>
      <protection locked="1" hidden="1"/>
    </dxf>
    <dxf>
      <protection locked="1" hidden="1"/>
    </dxf>
    <dxf>
      <protection locked="1" hidden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  <color rgb="FFFF33CC"/>
      <color rgb="FF00CC66"/>
      <color rgb="FF99FF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25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r>
              <a:rPr lang="th-TH" sz="1800" b="1" i="0" strike="noStrike">
                <a:solidFill>
                  <a:srgbClr val="000000"/>
                </a:solidFill>
                <a:latin typeface="Angsana New"/>
                <a:cs typeface="Angsana New"/>
              </a:rPr>
              <a:t>กราฟแสดงร้อยละของจำนวนนักเรียนต่อผลการเรียน</a:t>
            </a:r>
            <a:r>
              <a:rPr lang="th-TH" sz="1250" b="1" i="0" strike="noStrike">
                <a:solidFill>
                  <a:srgbClr val="000000"/>
                </a:solidFill>
                <a:latin typeface="Cordia New"/>
                <a:cs typeface="Cordia New"/>
              </a:rPr>
              <a:t>  </a:t>
            </a:r>
          </a:p>
        </c:rich>
      </c:tx>
      <c:layout>
        <c:manualLayout>
          <c:xMode val="edge"/>
          <c:yMode val="edge"/>
          <c:x val="0.27794842158491656"/>
          <c:y val="6.01416021344439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77851363987195E-2"/>
          <c:y val="0.26225552967871479"/>
          <c:w val="0.92363177376381989"/>
          <c:h val="0.5122561280640123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003188097768844E-2"/>
                  <c:y val="-4.248366013071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3-45D1-B587-7C68848EFAB8}"/>
                </c:ext>
              </c:extLst>
            </c:dLbl>
            <c:dLbl>
              <c:idx val="1"/>
              <c:layout>
                <c:manualLayout>
                  <c:x val="-1.7003188097768827E-2"/>
                  <c:y val="-5.8823529411764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3-45D1-B587-7C68848EFAB8}"/>
                </c:ext>
              </c:extLst>
            </c:dLbl>
            <c:dLbl>
              <c:idx val="2"/>
              <c:layout>
                <c:manualLayout>
                  <c:x val="-2.5504782146652468E-2"/>
                  <c:y val="-4.57516339869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3-45D1-B587-7C68848EFAB8}"/>
                </c:ext>
              </c:extLst>
            </c:dLbl>
            <c:dLbl>
              <c:idx val="3"/>
              <c:layout>
                <c:manualLayout>
                  <c:x val="-2.4087849805171816E-2"/>
                  <c:y val="-4.9019607843140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3-45D1-B587-7C68848EFAB8}"/>
                </c:ext>
              </c:extLst>
            </c:dLbl>
            <c:dLbl>
              <c:idx val="4"/>
              <c:layout>
                <c:manualLayout>
                  <c:x val="-2.2670917463692489E-2"/>
                  <c:y val="-4.57516339869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3-45D1-B587-7C68848EFAB8}"/>
                </c:ext>
              </c:extLst>
            </c:dLbl>
            <c:dLbl>
              <c:idx val="5"/>
              <c:layout>
                <c:manualLayout>
                  <c:x val="-2.1253985122211164E-2"/>
                  <c:y val="-4.9019607843140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3-45D1-B587-7C68848EFAB8}"/>
                </c:ext>
              </c:extLst>
            </c:dLbl>
            <c:dLbl>
              <c:idx val="6"/>
              <c:layout>
                <c:manualLayout>
                  <c:x val="-2.1253985122211164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3-45D1-B587-7C68848EFAB8}"/>
                </c:ext>
              </c:extLst>
            </c:dLbl>
            <c:dLbl>
              <c:idx val="7"/>
              <c:layout>
                <c:manualLayout>
                  <c:x val="-2.1253985122211164E-2"/>
                  <c:y val="-4.57516339869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3-45D1-B587-7C68848EFAB8}"/>
                </c:ext>
              </c:extLst>
            </c:dLbl>
            <c:dLbl>
              <c:idx val="8"/>
              <c:layout>
                <c:manualLayout>
                  <c:x val="-2.2670917463692489E-2"/>
                  <c:y val="-3.267973856209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3-45D1-B587-7C68848EFAB8}"/>
                </c:ext>
              </c:extLst>
            </c:dLbl>
            <c:dLbl>
              <c:idx val="9"/>
              <c:layout>
                <c:manualLayout>
                  <c:x val="0"/>
                  <c:y val="-3.5947712418301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3-45D1-B587-7C68848EFAB8}"/>
                </c:ext>
              </c:extLst>
            </c:dLbl>
            <c:dLbl>
              <c:idx val="10"/>
              <c:layout>
                <c:manualLayout>
                  <c:x val="-2.1253985122211164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3-45D1-B587-7C68848EFA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 sz="1400" b="1" i="0" u="none" strike="noStrike" baseline="0">
                    <a:solidFill>
                      <a:srgbClr val="002060"/>
                    </a:solidFill>
                    <a:latin typeface="Cordia New"/>
                    <a:ea typeface="Cordia New"/>
                    <a:cs typeface="Cordia New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p5กราฟ!$F$7:$K$7</c:f>
              <c:strCache>
                <c:ptCount val="6"/>
                <c:pt idx="0">
                  <c:v>เชี่ยวชาญ</c:v>
                </c:pt>
                <c:pt idx="1">
                  <c:v>ชำนาญ</c:v>
                </c:pt>
                <c:pt idx="2">
                  <c:v>พัฒนา</c:v>
                </c:pt>
                <c:pt idx="3">
                  <c:v>เริ่มต้น</c:v>
                </c:pt>
                <c:pt idx="4">
                  <c:v>มส</c:v>
                </c:pt>
                <c:pt idx="5">
                  <c:v>อื่นๆ</c:v>
                </c:pt>
              </c:strCache>
            </c:strRef>
          </c:cat>
          <c:val>
            <c:numRef>
              <c:f>p5กราฟ!$F$11:$K$11</c:f>
              <c:numCache>
                <c:formatCode>0</c:formatCode>
                <c:ptCount val="6"/>
                <c:pt idx="0">
                  <c:v>12.5</c:v>
                </c:pt>
                <c:pt idx="1">
                  <c:v>12.5</c:v>
                </c:pt>
                <c:pt idx="2">
                  <c:v>17.1875</c:v>
                </c:pt>
                <c:pt idx="3">
                  <c:v>0</c:v>
                </c:pt>
                <c:pt idx="4">
                  <c:v>0</c:v>
                </c:pt>
                <c:pt idx="5">
                  <c:v>57.8125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63-45D1-B587-7C68848EF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39136"/>
        <c:axId val="138141056"/>
      </c:lineChart>
      <c:catAx>
        <c:axId val="13813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ngsana New"/>
                    <a:ea typeface="Angsana New"/>
                    <a:cs typeface="Angsana New"/>
                  </a:defRPr>
                </a:pPr>
                <a:r>
                  <a:rPr lang="th-TH" sz="1200"/>
                  <a:t>ผลการเรียน</a:t>
                </a:r>
              </a:p>
            </c:rich>
          </c:tx>
          <c:layout>
            <c:manualLayout>
              <c:xMode val="edge"/>
              <c:yMode val="edge"/>
              <c:x val="0.47878039740709682"/>
              <c:y val="0.86635942566003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400" b="1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endParaRPr lang="th-TH"/>
          </a:p>
        </c:txPr>
        <c:crossAx val="13814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141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lang="en-US" sz="1100" b="1" i="0" u="none" strike="noStrike" baseline="0">
                    <a:solidFill>
                      <a:srgbClr val="000000"/>
                    </a:solidFill>
                    <a:latin typeface="Angsana New"/>
                    <a:ea typeface="Angsana New"/>
                    <a:cs typeface="Angsana New"/>
                  </a:defRPr>
                </a:pPr>
                <a:r>
                  <a:rPr lang="th-TH"/>
                  <a:t>ร้อยละของจำนวนนักเรียน   </a:t>
                </a:r>
              </a:p>
            </c:rich>
          </c:tx>
          <c:layout>
            <c:manualLayout>
              <c:xMode val="edge"/>
              <c:yMode val="edge"/>
              <c:x val="7.1530251802099133E-3"/>
              <c:y val="0.156682105913231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endParaRPr lang="th-TH"/>
          </a:p>
        </c:txPr>
        <c:crossAx val="138139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0" b="0" i="0" u="none" strike="noStrike" baseline="0">
          <a:solidFill>
            <a:srgbClr val="000000"/>
          </a:solidFill>
          <a:latin typeface="Cordia New"/>
          <a:ea typeface="Cordia New"/>
          <a:cs typeface="Cordia New"/>
        </a:defRPr>
      </a:pPr>
      <a:endParaRPr lang="th-TH"/>
    </a:p>
  </c:txPr>
  <c:printSettings>
    <c:headerFooter alignWithMargins="0"/>
    <c:pageMargins b="1" l="0.75000000000001465" r="0.7500000000000146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สรุปสมรรถนะ2!$B$4</c:f>
              <c:strCache>
                <c:ptCount val="1"/>
                <c:pt idx="0">
                  <c:v>ดีเยี่ยม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สรุปสมรรถนะ2!$C$4:$G$4</c:f>
              <c:numCache>
                <c:formatCode>#,##0;\-#,##0;0;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0-4574-B0AD-C7527923495E}"/>
            </c:ext>
          </c:extLst>
        </c:ser>
        <c:ser>
          <c:idx val="1"/>
          <c:order val="1"/>
          <c:tx>
            <c:strRef>
              <c:f>สรุปสมรรถนะ2!$B$5</c:f>
              <c:strCache>
                <c:ptCount val="1"/>
                <c:pt idx="0">
                  <c:v>ดี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สรุปสมรรถนะ2!$C$5:$G$5</c:f>
              <c:numCache>
                <c:formatCode>#,##0;\-#,##0;0;</c:formatCode>
                <c:ptCount val="5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0-4574-B0AD-C7527923495E}"/>
            </c:ext>
          </c:extLst>
        </c:ser>
        <c:ser>
          <c:idx val="2"/>
          <c:order val="2"/>
          <c:tx>
            <c:strRef>
              <c:f>สรุปสมรรถนะ2!$B$6</c:f>
              <c:strCache>
                <c:ptCount val="1"/>
                <c:pt idx="0">
                  <c:v>พอใช้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6.27450902893203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0-4574-B0AD-C75279234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สรุปสมรรถนะ2!$C$6:$G$6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D0-4574-B0AD-C7527923495E}"/>
            </c:ext>
          </c:extLst>
        </c:ser>
        <c:ser>
          <c:idx val="3"/>
          <c:order val="3"/>
          <c:tx>
            <c:strRef>
              <c:f>สรุปสมรรถนะ2!$B$7</c:f>
              <c:strCache>
                <c:ptCount val="1"/>
                <c:pt idx="0">
                  <c:v>ปรับปรุง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สรุปสมรรถนะ2!$C$7:$G$7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D0-4574-B0AD-C75279234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8404224"/>
        <c:axId val="288406144"/>
        <c:axId val="0"/>
      </c:bar3DChart>
      <c:catAx>
        <c:axId val="28840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th-TH" sz="1800"/>
                  <a:t>ระดับคุณภาพ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88406144"/>
        <c:crosses val="autoZero"/>
        <c:auto val="1"/>
        <c:lblAlgn val="ctr"/>
        <c:lblOffset val="100"/>
        <c:noMultiLvlLbl val="0"/>
      </c:catAx>
      <c:valAx>
        <c:axId val="288406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จำนวน(คน)</a:t>
                </a:r>
              </a:p>
            </c:rich>
          </c:tx>
          <c:overlay val="0"/>
        </c:title>
        <c:numFmt formatCode="#,##0;\-#,##0;0;" sourceLinked="1"/>
        <c:majorTickMark val="out"/>
        <c:minorTickMark val="none"/>
        <c:tickLblPos val="nextTo"/>
        <c:crossAx val="288404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226784</xdr:colOff>
      <xdr:row>0</xdr:row>
      <xdr:rowOff>13609</xdr:rowOff>
    </xdr:from>
    <xdr:to>
      <xdr:col>16</xdr:col>
      <xdr:colOff>54971</xdr:colOff>
      <xdr:row>2</xdr:row>
      <xdr:rowOff>27213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2" b="26084"/>
        <a:stretch>
          <a:fillRect/>
        </a:stretch>
      </xdr:blipFill>
      <xdr:spPr>
        <a:xfrm>
          <a:off x="4626427" y="13609"/>
          <a:ext cx="9924687" cy="1592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204108</xdr:colOff>
      <xdr:row>1</xdr:row>
      <xdr:rowOff>1074963</xdr:rowOff>
    </xdr:from>
    <xdr:to>
      <xdr:col>1</xdr:col>
      <xdr:colOff>2382619</xdr:colOff>
      <xdr:row>4</xdr:row>
      <xdr:rowOff>401230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9" y="1347106"/>
          <a:ext cx="2189941" cy="21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375</xdr:row>
      <xdr:rowOff>0</xdr:rowOff>
    </xdr:from>
    <xdr:to>
      <xdr:col>3</xdr:col>
      <xdr:colOff>57978</xdr:colOff>
      <xdr:row>385</xdr:row>
      <xdr:rowOff>213415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953826"/>
          <a:ext cx="2857500" cy="2857500"/>
        </a:xfrm>
        <a:prstGeom prst="rect">
          <a:avLst/>
        </a:prstGeom>
      </xdr:spPr>
    </xdr:pic>
    <xdr:clientData/>
  </xdr:twoCellAnchor>
  <xdr:twoCellAnchor>
    <xdr:from>
      <xdr:col>13</xdr:col>
      <xdr:colOff>24858</xdr:colOff>
      <xdr:row>32</xdr:row>
      <xdr:rowOff>16567</xdr:rowOff>
    </xdr:from>
    <xdr:to>
      <xdr:col>15</xdr:col>
      <xdr:colOff>342858</xdr:colOff>
      <xdr:row>32</xdr:row>
      <xdr:rowOff>16567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 bwMode="auto">
        <a:xfrm>
          <a:off x="6634380" y="9765197"/>
          <a:ext cx="1080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9</xdr:col>
      <xdr:colOff>16566</xdr:colOff>
      <xdr:row>0</xdr:row>
      <xdr:rowOff>124239</xdr:rowOff>
    </xdr:from>
    <xdr:to>
      <xdr:col>11</xdr:col>
      <xdr:colOff>172121</xdr:colOff>
      <xdr:row>0</xdr:row>
      <xdr:rowOff>1016619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0747AE3-51CD-4B6E-B9F6-F0121D101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088" y="124239"/>
          <a:ext cx="912475" cy="90000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29</xdr:row>
      <xdr:rowOff>0</xdr:rowOff>
    </xdr:from>
    <xdr:to>
      <xdr:col>55</xdr:col>
      <xdr:colOff>486507</xdr:colOff>
      <xdr:row>99</xdr:row>
      <xdr:rowOff>242277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38659B-1B22-4B2E-BC3B-D1BF30CDA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6769" y="8626231"/>
          <a:ext cx="19507200" cy="19507200"/>
        </a:xfrm>
        <a:prstGeom prst="rect">
          <a:avLst/>
        </a:prstGeom>
      </xdr:spPr>
    </xdr:pic>
    <xdr:clientData/>
  </xdr:twoCellAnchor>
  <xdr:twoCellAnchor>
    <xdr:from>
      <xdr:col>13</xdr:col>
      <xdr:colOff>24858</xdr:colOff>
      <xdr:row>68</xdr:row>
      <xdr:rowOff>16567</xdr:rowOff>
    </xdr:from>
    <xdr:to>
      <xdr:col>15</xdr:col>
      <xdr:colOff>342858</xdr:colOff>
      <xdr:row>68</xdr:row>
      <xdr:rowOff>16567</xdr:rowOff>
    </xdr:to>
    <xdr:cxnSp macro="">
      <xdr:nvCxnSpPr>
        <xdr:cNvPr id="13" name="ตัวเชื่อมต่อตรง 12">
          <a:extLst>
            <a:ext uri="{FF2B5EF4-FFF2-40B4-BE49-F238E27FC236}">
              <a16:creationId xmlns:a16="http://schemas.microsoft.com/office/drawing/2014/main" id="{DD0A0FEB-0C22-4C23-9531-30EFD06DF737}"/>
            </a:ext>
          </a:extLst>
        </xdr:cNvPr>
        <xdr:cNvCxnSpPr/>
      </xdr:nvCxnSpPr>
      <xdr:spPr bwMode="auto">
        <a:xfrm>
          <a:off x="6306473" y="9507375"/>
          <a:ext cx="1040923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oneCellAnchor>
    <xdr:from>
      <xdr:col>9</xdr:col>
      <xdr:colOff>16566</xdr:colOff>
      <xdr:row>36</xdr:row>
      <xdr:rowOff>124239</xdr:rowOff>
    </xdr:from>
    <xdr:ext cx="878478" cy="892380"/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9E243529-D9CE-4CD5-B28C-4D614F734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335" y="124239"/>
          <a:ext cx="878478" cy="8923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309217</xdr:colOff>
      <xdr:row>4</xdr:row>
      <xdr:rowOff>38653</xdr:rowOff>
    </xdr:from>
    <xdr:to>
      <xdr:col>18</xdr:col>
      <xdr:colOff>82826</xdr:colOff>
      <xdr:row>10</xdr:row>
      <xdr:rowOff>88348</xdr:rowOff>
    </xdr:to>
    <xdr:sp macro="" textlink="">
      <xdr:nvSpPr>
        <xdr:cNvPr id="3" name="สี่เหลี่ยมผืนผ้า: มุมมน 2">
          <a:extLst>
            <a:ext uri="{FF2B5EF4-FFF2-40B4-BE49-F238E27FC236}">
              <a16:creationId xmlns:a16="http://schemas.microsoft.com/office/drawing/2014/main" id="{1DF2BEAF-C63D-D0C2-A69F-03B969B3557B}"/>
            </a:ext>
          </a:extLst>
        </xdr:cNvPr>
        <xdr:cNvSpPr/>
      </xdr:nvSpPr>
      <xdr:spPr bwMode="auto">
        <a:xfrm>
          <a:off x="6808304" y="1176131"/>
          <a:ext cx="1496392" cy="1242391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ข้อ1 </a:t>
          </a:r>
          <a:r>
            <a:rPr lang="th-TH" sz="1200" b="1" i="0"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รักชาติ ศาสน์ กษัตริย์</a:t>
          </a: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b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ข้อ 2 </a:t>
          </a:r>
          <a:r>
            <a:rPr lang="th-TH" sz="1200" b="1" i="0"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ซื่อสัตย์สุจริต</a:t>
          </a: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b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ข้อ 3 มีวินัย</a:t>
          </a:r>
        </a:p>
        <a:p>
          <a:pPr algn="l"/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ข้อ 4 </a:t>
          </a:r>
          <a:r>
            <a:rPr lang="th-TH" sz="1200" b="1" i="0"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อยู่อย่างพอเพียง</a:t>
          </a: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b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ข้อ 5 </a:t>
          </a:r>
          <a:r>
            <a:rPr lang="th-TH" sz="1200" b="1" i="0"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มีจิตสาธารณะ</a:t>
          </a:r>
          <a: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br>
            <a:rPr lang="th-TH" sz="1200" b="1">
              <a:latin typeface="TH Sarabun New" panose="020B0500040200020003" pitchFamily="34" charset="-34"/>
              <a:cs typeface="TH Sarabun New" panose="020B0500040200020003" pitchFamily="34" charset="-34"/>
            </a:rPr>
          </a:br>
          <a:endParaRPr lang="en-US" sz="12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247650</xdr:rowOff>
    </xdr:from>
    <xdr:to>
      <xdr:col>12</xdr:col>
      <xdr:colOff>0</xdr:colOff>
      <xdr:row>25</xdr:row>
      <xdr:rowOff>266700</xdr:rowOff>
    </xdr:to>
    <xdr:graphicFrame macro="">
      <xdr:nvGraphicFramePr>
        <xdr:cNvPr id="4330" name="Chart 1">
          <a:extLst>
            <a:ext uri="{FF2B5EF4-FFF2-40B4-BE49-F238E27FC236}">
              <a16:creationId xmlns:a16="http://schemas.microsoft.com/office/drawing/2014/main" id="{00000000-0008-0000-0B00-0000EA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203200</xdr:colOff>
      <xdr:row>0</xdr:row>
      <xdr:rowOff>219075</xdr:rowOff>
    </xdr:from>
    <xdr:to>
      <xdr:col>4</xdr:col>
      <xdr:colOff>420350</xdr:colOff>
      <xdr:row>2</xdr:row>
      <xdr:rowOff>285750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284C094-756B-447D-80DE-3A21C449B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850" y="219075"/>
          <a:ext cx="871200" cy="835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306455</xdr:colOff>
      <xdr:row>1</xdr:row>
      <xdr:rowOff>298173</xdr:rowOff>
    </xdr:from>
    <xdr:to>
      <xdr:col>6</xdr:col>
      <xdr:colOff>1098455</xdr:colOff>
      <xdr:row>2</xdr:row>
      <xdr:rowOff>286760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064" y="298173"/>
          <a:ext cx="792000" cy="79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488681</xdr:colOff>
      <xdr:row>1</xdr:row>
      <xdr:rowOff>99392</xdr:rowOff>
    </xdr:from>
    <xdr:to>
      <xdr:col>7</xdr:col>
      <xdr:colOff>177868</xdr:colOff>
      <xdr:row>2</xdr:row>
      <xdr:rowOff>281608</xdr:rowOff>
    </xdr:to>
    <xdr:pic>
      <xdr:nvPicPr>
        <xdr:cNvPr id="11" name="รูปภาพ 10" descr="logo-ทุ66.gif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42898" y="347870"/>
          <a:ext cx="906731" cy="9856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488681</xdr:colOff>
      <xdr:row>1</xdr:row>
      <xdr:rowOff>99392</xdr:rowOff>
    </xdr:from>
    <xdr:to>
      <xdr:col>7</xdr:col>
      <xdr:colOff>177868</xdr:colOff>
      <xdr:row>2</xdr:row>
      <xdr:rowOff>281608</xdr:rowOff>
    </xdr:to>
    <xdr:pic>
      <xdr:nvPicPr>
        <xdr:cNvPr id="11" name="รูปภาพ 10" descr="logo-ทุ66.gif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2131" y="347042"/>
          <a:ext cx="908387" cy="9823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419099</xdr:colOff>
      <xdr:row>10</xdr:row>
      <xdr:rowOff>47625</xdr:rowOff>
    </xdr:from>
    <xdr:to>
      <xdr:col>7</xdr:col>
      <xdr:colOff>790575</xdr:colOff>
      <xdr:row>20</xdr:row>
      <xdr:rowOff>257175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480DB7A8-4DBC-4D42-97C5-4A38FB6B2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390525</xdr:colOff>
      <xdr:row>23</xdr:row>
      <xdr:rowOff>9525</xdr:rowOff>
    </xdr:from>
    <xdr:to>
      <xdr:col>6</xdr:col>
      <xdr:colOff>914400</xdr:colOff>
      <xdr:row>23</xdr:row>
      <xdr:rowOff>9525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072EDA65-2A6F-4525-970C-8E2FFD74B425}"/>
            </a:ext>
          </a:extLst>
        </xdr:cNvPr>
        <xdr:cNvCxnSpPr/>
      </xdr:nvCxnSpPr>
      <xdr:spPr bwMode="auto">
        <a:xfrm>
          <a:off x="6931025" y="6842125"/>
          <a:ext cx="17684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568/&#3648;&#3607;&#3629;&#3617;1/&#3611;&#3614;.5bk1%20_2568_1&#3617;&#3633;&#3608;&#3618;&#3617;.xlsx" TargetMode="External"/><Relationship Id="rId2" Type="http://schemas.openxmlformats.org/officeDocument/2006/relationships/externalLinkPath" Target="file:///E:\&#3591;&#3634;&#3609;&#3610;&#3657;&#3634;&#3609;&#3648;&#3585;&#3656;&#3634;\&#3591;&#3634;&#3609;&#3623;&#3633;&#3604;&#3612;&#3621;\&#3626;&#3656;&#3591;&#3588;&#3632;&#3649;&#3609;&#3609;%20&#3611;&#3614;\2568\&#3648;&#3607;&#3629;&#3617;1\&#3611;&#3614;.5bk1%20_2568_1&#3617;&#3633;&#3608;&#3618;&#3617;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8/&#3648;&#3607;&#3629;&#3617;1/&#3611;&#3614;.5bk1%20_2568_1&#3617;&#3633;&#3608;&#3618;&#361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4/&#3611;&#3614;.5bk1%20_2564_1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4/&#3611;&#3614;.5bk1%20_2564_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5/&#3611;&#3614;.5%20&#3611;&#3619;&#3632;&#3606;&#3617;65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5/&#3611;&#3614;.5%20&#3611;&#3619;&#3632;&#3606;&#3617;6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5/&#3650;&#3611;&#3619;&#3649;&#3585;&#3619;&#3617;&#3611;&#3619;&#3632;&#3648;&#3617;&#3636;&#3609;&#3626;&#3617;&#3619;&#3619;&#3606;&#3609;&#3632;&#3626;&#3635;&#3588;&#3633;&#3597;&#3586;&#3629;&#3591;&#3612;&#3641;&#3657;&#3648;&#3619;&#3637;&#3618;&#3609;2562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5/&#3650;&#3611;&#3619;&#3649;&#3585;&#3619;&#3617;&#3611;&#3619;&#3632;&#3648;&#3617;&#3636;&#3609;&#3626;&#3617;&#3619;&#3619;&#3606;&#3609;&#3632;&#3626;&#3635;&#3588;&#3633;&#3597;&#3586;&#3629;&#3591;&#3612;&#3641;&#3657;&#3648;&#3619;&#3637;&#3618;&#3609;25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ข้อมูลเบื้องต้น"/>
      <sheetName val="pรายชื่อ"/>
      <sheetName val="p1ปก"/>
      <sheetName val="p2เวลาเรียน"/>
      <sheetName val="กรอกคะแนนดิบ"/>
      <sheetName val="p3สรุปผลการเรียน"/>
      <sheetName val="copy"/>
      <sheetName val="สรุป"/>
      <sheetName val="p4คุณ&amp;อ่าน"/>
      <sheetName val="p6ติด0"/>
      <sheetName val="p5กราฟ"/>
      <sheetName val="Teacher"/>
      <sheetName val="Mid_top10"/>
      <sheetName val="Totol_top10"/>
      <sheetName val="student"/>
      <sheetName val="Sheet2"/>
      <sheetName val="ประเมินสมรรถนะ"/>
      <sheetName val="สรุปสมรรถนะ1"/>
      <sheetName val="copyสมรรถนะ"/>
      <sheetName val="สรุปสมรรถนะ2"/>
      <sheetName val="สถิติ นร."/>
      <sheetName val="error"/>
      <sheetName val="รหัส"/>
      <sheetName val="รหัส2"/>
    </sheetNames>
    <sheetDataSet>
      <sheetData sheetId="0">
        <row r="8">
          <cell r="F8" t="str">
            <v>ม.1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A2" t="str">
            <v>ม.1</v>
          </cell>
        </row>
        <row r="3">
          <cell r="A3" t="str">
            <v>ม.2</v>
          </cell>
        </row>
        <row r="4">
          <cell r="A4" t="str">
            <v>ม.3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มีอะไรใหม่"/>
      <sheetName val="ข้อมูลเบื้องต้น"/>
      <sheetName val="pรายชื่อ"/>
      <sheetName val="p1ปก"/>
      <sheetName val="p2เวลาเรียน"/>
      <sheetName val="กรอกคะแนนดิบ"/>
      <sheetName val="p3สรุปผลการเรียน"/>
      <sheetName val="copy"/>
      <sheetName val="สรุป"/>
      <sheetName val="p4คุณ&amp;อ่าน"/>
      <sheetName val="p5กราฟ"/>
      <sheetName val="p6ติด0"/>
      <sheetName val="Teacher"/>
      <sheetName val="Mid_top10"/>
      <sheetName val="Totol_top10"/>
      <sheetName val="student"/>
      <sheetName val="Sheet2"/>
      <sheetName val="สถิติ นร."/>
      <sheetName val="error"/>
      <sheetName val="รหัส"/>
      <sheetName val="รหัส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A2" t="str">
            <v>ม.1</v>
          </cell>
        </row>
        <row r="3">
          <cell r="A3" t="str">
            <v>ม.2</v>
          </cell>
        </row>
        <row r="4">
          <cell r="A4" t="str">
            <v>ม.3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รหัส"/>
      <sheetName val="รหัส2"/>
      <sheetName val="ข้อมูลเบื้องต้น"/>
      <sheetName val="คู่มือ"/>
      <sheetName val="pรายชื่อ"/>
      <sheetName val="p1ปก"/>
      <sheetName val="p2เวลาเรียน"/>
      <sheetName val="คะแนนเทอม 1"/>
      <sheetName val="copy"/>
      <sheetName val="สรุป"/>
      <sheetName val="คะแนนเทอม 2"/>
      <sheetName val="รวม1-2"/>
      <sheetName val="p4คุณ&amp;อ่าน"/>
      <sheetName val="p5กราฟ"/>
      <sheetName val="p6คาดว่า"/>
      <sheetName val="Teacher"/>
      <sheetName val="Mid_top10"/>
      <sheetName val="Totol_top10"/>
      <sheetName val="student"/>
      <sheetName val="Sheet2"/>
      <sheetName val="ประเมินสมรรถนะ"/>
      <sheetName val="สรุปสมรรถนะ1"/>
      <sheetName val="สรุปสมรรถนะ2"/>
      <sheetName val="สถิติ นร."/>
      <sheetName val="error"/>
    </sheetNames>
    <sheetDataSet>
      <sheetData sheetId="0"/>
      <sheetData sheetId="1">
        <row r="1">
          <cell r="A1" t="str">
            <v>ชั้น</v>
          </cell>
        </row>
        <row r="2">
          <cell r="A2" t="str">
            <v>ป.1</v>
          </cell>
        </row>
        <row r="3">
          <cell r="A3" t="str">
            <v>ป.2</v>
          </cell>
        </row>
        <row r="4">
          <cell r="A4" t="str">
            <v>ป.3</v>
          </cell>
        </row>
        <row r="5">
          <cell r="A5" t="str">
            <v>ป.4</v>
          </cell>
        </row>
        <row r="6">
          <cell r="A6" t="str">
            <v>ป.5</v>
          </cell>
        </row>
        <row r="7">
          <cell r="A7" t="str">
            <v>ป.6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ข้อมูลเบื้องต้น"/>
      <sheetName val="ปก"/>
      <sheetName val="บักทึกข้อความ"/>
      <sheetName val="Sheet2"/>
      <sheetName val="สถิติ นร."/>
      <sheetName val="Sheet1"/>
      <sheetName val="ht"/>
      <sheetName val="ประเมิน"/>
      <sheetName val="สรุปประเมิน"/>
      <sheetName val="สรุปประเมิน (2)"/>
      <sheetName val="student"/>
      <sheetName val="รายการประเมิน"/>
    </sheetNames>
    <sheetDataSet>
      <sheetData sheetId="0"/>
      <sheetData sheetId="1"/>
      <sheetData sheetId="2"/>
      <sheetData sheetId="3"/>
      <sheetData sheetId="4"/>
      <sheetData sheetId="5">
        <row r="6">
          <cell r="J6">
            <v>1</v>
          </cell>
          <cell r="K6" t="str">
            <v>มกราคม</v>
          </cell>
        </row>
        <row r="7">
          <cell r="J7">
            <v>2</v>
          </cell>
          <cell r="K7" t="str">
            <v>กุมภาพันธ์</v>
          </cell>
        </row>
        <row r="8">
          <cell r="J8">
            <v>3</v>
          </cell>
          <cell r="K8" t="str">
            <v>มีนาคม</v>
          </cell>
        </row>
        <row r="9">
          <cell r="J9">
            <v>4</v>
          </cell>
          <cell r="K9" t="str">
            <v>เมษายน</v>
          </cell>
        </row>
        <row r="10">
          <cell r="J10">
            <v>5</v>
          </cell>
          <cell r="K10" t="str">
            <v>พฤษภาคม</v>
          </cell>
        </row>
        <row r="11">
          <cell r="J11">
            <v>6</v>
          </cell>
          <cell r="K11" t="str">
            <v>มิถุนายน</v>
          </cell>
        </row>
        <row r="12">
          <cell r="J12">
            <v>7</v>
          </cell>
          <cell r="K12" t="str">
            <v>กรกฎาคม</v>
          </cell>
        </row>
        <row r="13">
          <cell r="J13">
            <v>8</v>
          </cell>
          <cell r="K13" t="str">
            <v>สิงหาคม</v>
          </cell>
        </row>
        <row r="14">
          <cell r="J14">
            <v>9</v>
          </cell>
          <cell r="K14" t="str">
            <v>กันยายน</v>
          </cell>
        </row>
        <row r="15">
          <cell r="J15">
            <v>10</v>
          </cell>
          <cell r="K15" t="str">
            <v>ตุลาคม</v>
          </cell>
        </row>
        <row r="16">
          <cell r="J16">
            <v>11</v>
          </cell>
          <cell r="K16" t="str">
            <v>พฤศจิกายน</v>
          </cell>
        </row>
        <row r="17">
          <cell r="J17">
            <v>12</v>
          </cell>
          <cell r="K17" t="str">
            <v>ธันวาคม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B2:C38" totalsRowShown="0" headerRowDxfId="181" dataDxfId="180" headerRowCellStyle="Normal 2" dataCellStyle="Normal 2">
  <autoFilter ref="B2:C38" xr:uid="{00000000-0009-0000-0100-000001000000}"/>
  <tableColumns count="2">
    <tableColumn id="1" xr3:uid="{00000000-0010-0000-0000-000001000000}" name="ห้อง" dataDxfId="179" dataCellStyle="Normal 2"/>
    <tableColumn id="2" xr3:uid="{00000000-0010-0000-0000-000002000000}" name="ชื่อครูที่ปรึกษา" dataDxfId="178" dataCellStyle="Normal 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3811" displayName="Table3811" ref="M18:P31" totalsRowShown="0" headerRowDxfId="105" dataDxfId="103" headerRowBorderDxfId="104" tableBorderDxfId="102" totalsRowBorderDxfId="101">
  <tableColumns count="4">
    <tableColumn id="1" xr3:uid="{00000000-0010-0000-0900-000001000000}" name="ชั้น" dataDxfId="100"/>
    <tableColumn id="2" xr3:uid="{00000000-0010-0000-0900-000002000000}" name="ชาย" dataDxfId="99"/>
    <tableColumn id="3" xr3:uid="{00000000-0010-0000-0900-000003000000}" name="หญิง" dataDxfId="98"/>
    <tableColumn id="4" xr3:uid="{00000000-0010-0000-0900-000004000000}" name="รวม" dataDxfId="9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" displayName="Table1" ref="C33:F46" totalsRowShown="0" headerRowDxfId="177" dataDxfId="175" headerRowBorderDxfId="176" tableBorderDxfId="174" totalsRowBorderDxfId="173">
  <tableColumns count="4">
    <tableColumn id="1" xr3:uid="{00000000-0010-0000-0100-000001000000}" name="ชั้น" dataDxfId="172"/>
    <tableColumn id="2" xr3:uid="{00000000-0010-0000-0100-000002000000}" name="ชาย" dataDxfId="171"/>
    <tableColumn id="3" xr3:uid="{00000000-0010-0000-0100-000003000000}" name="หญิง" dataDxfId="170"/>
    <tableColumn id="4" xr3:uid="{00000000-0010-0000-0100-000004000000}" name="รวม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" displayName="Table2" ref="H33:K46" totalsRowShown="0" headerRowDxfId="168" dataDxfId="166" headerRowBorderDxfId="167" tableBorderDxfId="165" totalsRowBorderDxfId="164">
  <tableColumns count="4">
    <tableColumn id="1" xr3:uid="{00000000-0010-0000-0200-000001000000}" name="ชั้น" dataDxfId="163"/>
    <tableColumn id="2" xr3:uid="{00000000-0010-0000-0200-000002000000}" name="ชาย" dataDxfId="162"/>
    <tableColumn id="3" xr3:uid="{00000000-0010-0000-0200-000003000000}" name="หญิง" dataDxfId="161"/>
    <tableColumn id="4" xr3:uid="{00000000-0010-0000-0200-000004000000}" name="รวม" dataDxfId="16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3" displayName="Table3" ref="M33:P46" totalsRowShown="0" headerRowDxfId="159" dataDxfId="157" headerRowBorderDxfId="158" tableBorderDxfId="156" totalsRowBorderDxfId="155">
  <tableColumns count="4">
    <tableColumn id="1" xr3:uid="{00000000-0010-0000-0300-000001000000}" name="ชั้น" dataDxfId="154"/>
    <tableColumn id="2" xr3:uid="{00000000-0010-0000-0300-000002000000}" name="ชาย" dataDxfId="153"/>
    <tableColumn id="3" xr3:uid="{00000000-0010-0000-0300-000003000000}" name="หญิง" dataDxfId="152"/>
    <tableColumn id="4" xr3:uid="{00000000-0010-0000-0300-000004000000}" name="รวม" dataDxfId="15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13" displayName="Table13" ref="C3:F16" totalsRowShown="0" headerRowDxfId="150" dataDxfId="148" headerRowBorderDxfId="149" tableBorderDxfId="147" totalsRowBorderDxfId="146">
  <tableColumns count="4">
    <tableColumn id="1" xr3:uid="{00000000-0010-0000-0400-000001000000}" name="ชั้น" dataDxfId="145"/>
    <tableColumn id="2" xr3:uid="{00000000-0010-0000-0400-000002000000}" name="ชาย" dataDxfId="144"/>
    <tableColumn id="3" xr3:uid="{00000000-0010-0000-0400-000003000000}" name="หญิง" dataDxfId="143"/>
    <tableColumn id="4" xr3:uid="{00000000-0010-0000-0400-000004000000}" name="รวม" dataDxfId="14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24" displayName="Table24" ref="H3:K16" totalsRowShown="0" headerRowDxfId="141" dataDxfId="139" headerRowBorderDxfId="140" tableBorderDxfId="138" totalsRowBorderDxfId="137">
  <tableColumns count="4">
    <tableColumn id="1" xr3:uid="{00000000-0010-0000-0500-000001000000}" name="ชั้น" dataDxfId="136"/>
    <tableColumn id="2" xr3:uid="{00000000-0010-0000-0500-000002000000}" name="ชาย" dataDxfId="135"/>
    <tableColumn id="3" xr3:uid="{00000000-0010-0000-0500-000003000000}" name="หญิง" dataDxfId="134"/>
    <tableColumn id="4" xr3:uid="{00000000-0010-0000-0500-000004000000}" name="รวม" dataDxfId="13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38" displayName="Table38" ref="M3:P16" totalsRowShown="0" headerRowDxfId="132" dataDxfId="130" headerRowBorderDxfId="131" tableBorderDxfId="129" totalsRowBorderDxfId="128">
  <tableColumns count="4">
    <tableColumn id="1" xr3:uid="{00000000-0010-0000-0600-000001000000}" name="ชั้น" dataDxfId="127"/>
    <tableColumn id="2" xr3:uid="{00000000-0010-0000-0600-000002000000}" name="ชาย" dataDxfId="126"/>
    <tableColumn id="3" xr3:uid="{00000000-0010-0000-0600-000003000000}" name="หญิง" dataDxfId="125"/>
    <tableColumn id="4" xr3:uid="{00000000-0010-0000-0600-000004000000}" name="รวม" dataDxfId="12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139" displayName="Table139" ref="C18:F31" totalsRowShown="0" headerRowDxfId="123" dataDxfId="121" headerRowBorderDxfId="122" tableBorderDxfId="120" totalsRowBorderDxfId="119">
  <tableColumns count="4">
    <tableColumn id="1" xr3:uid="{00000000-0010-0000-0700-000001000000}" name="ชั้น" dataDxfId="118"/>
    <tableColumn id="2" xr3:uid="{00000000-0010-0000-0700-000002000000}" name="ชาย" dataDxfId="117"/>
    <tableColumn id="3" xr3:uid="{00000000-0010-0000-0700-000003000000}" name="หญิง" dataDxfId="116"/>
    <tableColumn id="4" xr3:uid="{00000000-0010-0000-0700-000004000000}" name="รวม" dataDxfId="1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2410" displayName="Table2410" ref="H18:K31" totalsRowShown="0" headerRowDxfId="114" dataDxfId="112" headerRowBorderDxfId="113" tableBorderDxfId="111" totalsRowBorderDxfId="110">
  <tableColumns count="4">
    <tableColumn id="1" xr3:uid="{00000000-0010-0000-0800-000001000000}" name="ชั้น" dataDxfId="109"/>
    <tableColumn id="2" xr3:uid="{00000000-0010-0000-0800-000002000000}" name="ชาย" dataDxfId="108"/>
    <tableColumn id="3" xr3:uid="{00000000-0010-0000-0800-000003000000}" name="หญิง" dataDxfId="107"/>
    <tableColumn id="4" xr3:uid="{00000000-0010-0000-0800-000004000000}" name="รวม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vertOverflow="clip" wrap="square" lIns="27432" tIns="50292" rIns="0" bIns="0" anchor="t" upright="1"/>
      <a:lstStyle>
        <a:defPPr algn="l" rtl="1">
          <a:defRPr sz="1600" b="0" i="0" u="sng" strike="noStrike">
            <a:solidFill>
              <a:srgbClr val="0000FF"/>
            </a:solidFill>
            <a:latin typeface="Angsana New"/>
            <a:cs typeface="Angsana New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6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D1EF-1B8A-4523-AFA2-2BB0C95FD3D9}">
  <dimension ref="B1:N51"/>
  <sheetViews>
    <sheetView workbookViewId="0">
      <pane xSplit="1" ySplit="1" topLeftCell="B45" activePane="bottomRight" state="frozen"/>
      <selection pane="topRight" activeCell="B1" sqref="B1"/>
      <selection pane="bottomLeft" activeCell="A2" sqref="A2"/>
      <selection pane="bottomRight" activeCell="D35" sqref="D35:D51"/>
    </sheetView>
  </sheetViews>
  <sheetFormatPr defaultColWidth="9.09765625" defaultRowHeight="27" x14ac:dyDescent="0.9"/>
  <cols>
    <col min="1" max="1" width="9.09765625" style="296"/>
    <col min="2" max="2" width="6.8984375" style="296" customWidth="1"/>
    <col min="3" max="3" width="7.3984375" style="296" bestFit="1" customWidth="1"/>
    <col min="4" max="4" width="45" style="296" customWidth="1"/>
    <col min="5" max="5" width="12.296875" style="367" bestFit="1" customWidth="1"/>
    <col min="6" max="6" width="10.09765625" style="367" bestFit="1" customWidth="1"/>
    <col min="7" max="7" width="21" style="296" bestFit="1" customWidth="1"/>
    <col min="9" max="9" width="34.59765625" style="296" bestFit="1" customWidth="1"/>
    <col min="10" max="10" width="7.8984375" style="296" bestFit="1" customWidth="1"/>
    <col min="11" max="11" width="21" style="296" bestFit="1" customWidth="1"/>
    <col min="12" max="12" width="34.59765625" style="296" bestFit="1" customWidth="1"/>
    <col min="13" max="13" width="7.8984375" style="296" bestFit="1" customWidth="1"/>
    <col min="14" max="14" width="21" style="296" bestFit="1" customWidth="1"/>
    <col min="15" max="15" width="34.59765625" style="296" bestFit="1" customWidth="1"/>
    <col min="16" max="16" width="10.19921875" style="296" bestFit="1" customWidth="1"/>
    <col min="17" max="17" width="21" style="296" bestFit="1" customWidth="1"/>
    <col min="18" max="18" width="34.59765625" style="296" bestFit="1" customWidth="1"/>
    <col min="19" max="19" width="7.8984375" style="296" bestFit="1" customWidth="1"/>
    <col min="20" max="16384" width="9.09765625" style="296"/>
  </cols>
  <sheetData>
    <row r="1" spans="2:6" ht="27" customHeight="1" thickBot="1" x14ac:dyDescent="0.95">
      <c r="B1" s="295" t="s">
        <v>52</v>
      </c>
      <c r="C1" s="295" t="s">
        <v>240</v>
      </c>
      <c r="D1" s="295" t="s">
        <v>31</v>
      </c>
      <c r="E1" s="363" t="s">
        <v>158</v>
      </c>
      <c r="F1" s="363" t="s">
        <v>36</v>
      </c>
    </row>
    <row r="2" spans="2:6" s="298" customFormat="1" ht="27" customHeight="1" thickBot="1" x14ac:dyDescent="0.95">
      <c r="B2" s="297" t="s">
        <v>244</v>
      </c>
      <c r="C2" s="297" t="s">
        <v>167</v>
      </c>
      <c r="D2" s="294" t="s">
        <v>486</v>
      </c>
      <c r="E2" s="364" t="s">
        <v>535</v>
      </c>
      <c r="F2" s="365">
        <v>160</v>
      </c>
    </row>
    <row r="3" spans="2:6" s="298" customFormat="1" ht="27" customHeight="1" thickBot="1" x14ac:dyDescent="0.95">
      <c r="B3" s="297" t="s">
        <v>244</v>
      </c>
      <c r="C3" s="297" t="s">
        <v>167</v>
      </c>
      <c r="D3" s="294" t="s">
        <v>487</v>
      </c>
      <c r="E3" s="364" t="s">
        <v>536</v>
      </c>
      <c r="F3" s="365">
        <v>200</v>
      </c>
    </row>
    <row r="4" spans="2:6" s="298" customFormat="1" ht="27" customHeight="1" thickBot="1" x14ac:dyDescent="0.95">
      <c r="B4" s="297" t="s">
        <v>244</v>
      </c>
      <c r="C4" s="297" t="s">
        <v>167</v>
      </c>
      <c r="D4" s="294" t="s">
        <v>241</v>
      </c>
      <c r="E4" s="364" t="s">
        <v>537</v>
      </c>
      <c r="F4" s="365">
        <v>160</v>
      </c>
    </row>
    <row r="5" spans="2:6" s="298" customFormat="1" ht="27" customHeight="1" thickBot="1" x14ac:dyDescent="0.95">
      <c r="B5" s="297" t="s">
        <v>244</v>
      </c>
      <c r="C5" s="297" t="s">
        <v>167</v>
      </c>
      <c r="D5" s="294" t="s">
        <v>242</v>
      </c>
      <c r="E5" s="364" t="s">
        <v>538</v>
      </c>
      <c r="F5" s="365">
        <v>80</v>
      </c>
    </row>
    <row r="6" spans="2:6" s="298" customFormat="1" ht="27" customHeight="1" thickBot="1" x14ac:dyDescent="0.95">
      <c r="B6" s="297" t="s">
        <v>244</v>
      </c>
      <c r="C6" s="297" t="s">
        <v>167</v>
      </c>
      <c r="D6" s="294" t="s">
        <v>488</v>
      </c>
      <c r="E6" s="364" t="s">
        <v>539</v>
      </c>
      <c r="F6" s="365">
        <v>80</v>
      </c>
    </row>
    <row r="7" spans="2:6" s="298" customFormat="1" ht="27" customHeight="1" thickBot="1" x14ac:dyDescent="0.95">
      <c r="B7" s="297" t="s">
        <v>244</v>
      </c>
      <c r="C7" s="297" t="s">
        <v>167</v>
      </c>
      <c r="D7" s="294" t="s">
        <v>489</v>
      </c>
      <c r="E7" s="364" t="s">
        <v>540</v>
      </c>
      <c r="F7" s="365">
        <v>80</v>
      </c>
    </row>
    <row r="8" spans="2:6" s="298" customFormat="1" ht="27" customHeight="1" thickBot="1" x14ac:dyDescent="0.95">
      <c r="B8" s="297" t="s">
        <v>244</v>
      </c>
      <c r="C8" s="297" t="s">
        <v>167</v>
      </c>
      <c r="D8" s="360" t="s">
        <v>491</v>
      </c>
      <c r="E8" s="364" t="s">
        <v>541</v>
      </c>
      <c r="F8" s="365">
        <v>40</v>
      </c>
    </row>
    <row r="9" spans="2:6" s="298" customFormat="1" ht="27" customHeight="1" thickBot="1" x14ac:dyDescent="0.95">
      <c r="B9" s="297" t="s">
        <v>244</v>
      </c>
      <c r="C9" s="297" t="s">
        <v>167</v>
      </c>
      <c r="D9" s="360" t="s">
        <v>492</v>
      </c>
      <c r="E9" s="364" t="s">
        <v>542</v>
      </c>
      <c r="F9" s="365">
        <v>40</v>
      </c>
    </row>
    <row r="10" spans="2:6" s="298" customFormat="1" ht="27" customHeight="1" thickBot="1" x14ac:dyDescent="0.95">
      <c r="B10" s="297" t="s">
        <v>244</v>
      </c>
      <c r="C10" s="297" t="s">
        <v>167</v>
      </c>
      <c r="D10" s="360" t="s">
        <v>493</v>
      </c>
      <c r="E10" s="364" t="s">
        <v>543</v>
      </c>
      <c r="F10" s="365">
        <v>40</v>
      </c>
    </row>
    <row r="11" spans="2:6" s="298" customFormat="1" ht="27" customHeight="1" thickBot="1" x14ac:dyDescent="0.95">
      <c r="B11" s="297" t="s">
        <v>244</v>
      </c>
      <c r="C11" s="297" t="s">
        <v>167</v>
      </c>
      <c r="D11" s="360" t="s">
        <v>494</v>
      </c>
      <c r="E11" s="364" t="s">
        <v>544</v>
      </c>
      <c r="F11" s="365">
        <v>30</v>
      </c>
    </row>
    <row r="12" spans="2:6" s="298" customFormat="1" ht="27" customHeight="1" thickBot="1" x14ac:dyDescent="0.95">
      <c r="B12" s="297" t="s">
        <v>244</v>
      </c>
      <c r="C12" s="297" t="s">
        <v>167</v>
      </c>
      <c r="D12" s="360" t="s">
        <v>495</v>
      </c>
      <c r="E12" s="364" t="s">
        <v>545</v>
      </c>
      <c r="F12" s="365">
        <v>40</v>
      </c>
    </row>
    <row r="13" spans="2:6" s="298" customFormat="1" ht="27" customHeight="1" thickBot="1" x14ac:dyDescent="0.95">
      <c r="B13" s="297" t="s">
        <v>244</v>
      </c>
      <c r="C13" s="297" t="s">
        <v>167</v>
      </c>
      <c r="D13" s="360" t="s">
        <v>496</v>
      </c>
      <c r="E13" s="364" t="s">
        <v>546</v>
      </c>
      <c r="F13" s="365">
        <v>40</v>
      </c>
    </row>
    <row r="14" spans="2:6" s="298" customFormat="1" ht="27" customHeight="1" thickBot="1" x14ac:dyDescent="0.95">
      <c r="B14" s="297" t="s">
        <v>244</v>
      </c>
      <c r="C14" s="297" t="s">
        <v>167</v>
      </c>
      <c r="D14" s="359" t="s">
        <v>497</v>
      </c>
      <c r="E14" s="364" t="s">
        <v>547</v>
      </c>
      <c r="F14" s="365">
        <v>15</v>
      </c>
    </row>
    <row r="15" spans="2:6" s="298" customFormat="1" ht="27" customHeight="1" thickBot="1" x14ac:dyDescent="0.95">
      <c r="B15" s="297" t="s">
        <v>244</v>
      </c>
      <c r="C15" s="297" t="s">
        <v>167</v>
      </c>
      <c r="D15" s="359" t="s">
        <v>498</v>
      </c>
      <c r="E15" s="364" t="s">
        <v>548</v>
      </c>
      <c r="F15" s="365">
        <v>10</v>
      </c>
    </row>
    <row r="16" spans="2:6" ht="27.5" thickBot="1" x14ac:dyDescent="0.95">
      <c r="B16" s="297" t="s">
        <v>244</v>
      </c>
      <c r="C16" s="297" t="s">
        <v>167</v>
      </c>
      <c r="D16" s="359" t="s">
        <v>499</v>
      </c>
      <c r="E16" s="364" t="s">
        <v>549</v>
      </c>
      <c r="F16" s="365">
        <v>10</v>
      </c>
    </row>
    <row r="17" spans="2:14" ht="27.5" thickBot="1" x14ac:dyDescent="0.95">
      <c r="B17" s="297" t="s">
        <v>244</v>
      </c>
      <c r="C17" s="297" t="s">
        <v>167</v>
      </c>
      <c r="D17" s="359" t="s">
        <v>500</v>
      </c>
      <c r="E17" s="364" t="s">
        <v>550</v>
      </c>
      <c r="F17" s="365">
        <v>15</v>
      </c>
    </row>
    <row r="18" spans="2:14" ht="27.75" customHeight="1" thickBot="1" x14ac:dyDescent="0.95">
      <c r="B18" s="361" t="s">
        <v>246</v>
      </c>
      <c r="C18" s="361" t="s">
        <v>167</v>
      </c>
      <c r="D18" s="294" t="s">
        <v>501</v>
      </c>
      <c r="E18" s="364" t="s">
        <v>551</v>
      </c>
      <c r="F18" s="365">
        <v>120</v>
      </c>
      <c r="N18" s="296" t="s">
        <v>243</v>
      </c>
    </row>
    <row r="19" spans="2:14" ht="27.5" thickBot="1" x14ac:dyDescent="0.95">
      <c r="B19" s="361" t="s">
        <v>246</v>
      </c>
      <c r="C19" s="361" t="s">
        <v>167</v>
      </c>
      <c r="D19" s="294" t="s">
        <v>502</v>
      </c>
      <c r="E19" s="364" t="s">
        <v>552</v>
      </c>
      <c r="F19" s="365">
        <v>200</v>
      </c>
    </row>
    <row r="20" spans="2:14" ht="27.5" thickBot="1" x14ac:dyDescent="0.95">
      <c r="B20" s="361" t="s">
        <v>246</v>
      </c>
      <c r="C20" s="361" t="s">
        <v>167</v>
      </c>
      <c r="D20" s="294" t="s">
        <v>503</v>
      </c>
      <c r="E20" s="364" t="s">
        <v>553</v>
      </c>
      <c r="F20" s="365">
        <v>120</v>
      </c>
    </row>
    <row r="21" spans="2:14" ht="27.5" thickBot="1" x14ac:dyDescent="0.95">
      <c r="B21" s="361" t="s">
        <v>246</v>
      </c>
      <c r="C21" s="361" t="s">
        <v>167</v>
      </c>
      <c r="D21" s="294" t="s">
        <v>504</v>
      </c>
      <c r="E21" s="364" t="s">
        <v>554</v>
      </c>
      <c r="F21" s="365">
        <v>80</v>
      </c>
    </row>
    <row r="22" spans="2:14" ht="27.5" thickBot="1" x14ac:dyDescent="0.95">
      <c r="B22" s="361" t="s">
        <v>246</v>
      </c>
      <c r="C22" s="361" t="s">
        <v>167</v>
      </c>
      <c r="D22" s="294" t="s">
        <v>505</v>
      </c>
      <c r="E22" s="364" t="s">
        <v>555</v>
      </c>
      <c r="F22" s="365">
        <v>80</v>
      </c>
    </row>
    <row r="23" spans="2:14" ht="27.5" thickBot="1" x14ac:dyDescent="0.95">
      <c r="B23" s="361" t="s">
        <v>246</v>
      </c>
      <c r="C23" s="361" t="s">
        <v>167</v>
      </c>
      <c r="D23" s="294" t="s">
        <v>506</v>
      </c>
      <c r="E23" s="364" t="s">
        <v>556</v>
      </c>
      <c r="F23" s="365">
        <v>80</v>
      </c>
    </row>
    <row r="24" spans="2:14" ht="48.5" thickBot="1" x14ac:dyDescent="0.95">
      <c r="B24" s="361" t="s">
        <v>246</v>
      </c>
      <c r="C24" s="361" t="s">
        <v>167</v>
      </c>
      <c r="D24" s="360" t="s">
        <v>524</v>
      </c>
      <c r="E24" s="364" t="s">
        <v>557</v>
      </c>
      <c r="F24" s="365">
        <v>40</v>
      </c>
    </row>
    <row r="25" spans="2:14" ht="48.5" thickBot="1" x14ac:dyDescent="0.95">
      <c r="B25" s="361" t="s">
        <v>246</v>
      </c>
      <c r="C25" s="361" t="s">
        <v>167</v>
      </c>
      <c r="D25" s="360" t="s">
        <v>507</v>
      </c>
      <c r="E25" s="364" t="s">
        <v>558</v>
      </c>
      <c r="F25" s="365">
        <v>40</v>
      </c>
    </row>
    <row r="26" spans="2:14" ht="48.5" thickBot="1" x14ac:dyDescent="0.95">
      <c r="B26" s="361" t="s">
        <v>246</v>
      </c>
      <c r="C26" s="361" t="s">
        <v>167</v>
      </c>
      <c r="D26" s="360" t="s">
        <v>508</v>
      </c>
      <c r="E26" s="364" t="s">
        <v>559</v>
      </c>
      <c r="F26" s="365">
        <v>40</v>
      </c>
    </row>
    <row r="27" spans="2:14" ht="48.5" thickBot="1" x14ac:dyDescent="0.95">
      <c r="B27" s="361" t="s">
        <v>246</v>
      </c>
      <c r="C27" s="361" t="s">
        <v>167</v>
      </c>
      <c r="D27" s="360" t="s">
        <v>509</v>
      </c>
      <c r="E27" s="364" t="s">
        <v>560</v>
      </c>
      <c r="F27" s="365">
        <v>40</v>
      </c>
    </row>
    <row r="28" spans="2:14" ht="48.5" thickBot="1" x14ac:dyDescent="0.95">
      <c r="B28" s="361" t="s">
        <v>246</v>
      </c>
      <c r="C28" s="361" t="s">
        <v>167</v>
      </c>
      <c r="D28" s="360" t="s">
        <v>510</v>
      </c>
      <c r="E28" s="364" t="s">
        <v>561</v>
      </c>
      <c r="F28" s="365">
        <v>30</v>
      </c>
    </row>
    <row r="29" spans="2:14" ht="48.5" thickBot="1" x14ac:dyDescent="0.95">
      <c r="B29" s="361" t="s">
        <v>246</v>
      </c>
      <c r="C29" s="361" t="s">
        <v>167</v>
      </c>
      <c r="D29" s="360" t="s">
        <v>511</v>
      </c>
      <c r="E29" s="364" t="s">
        <v>562</v>
      </c>
      <c r="F29" s="365">
        <v>40</v>
      </c>
    </row>
    <row r="30" spans="2:14" ht="48.5" thickBot="1" x14ac:dyDescent="0.95">
      <c r="B30" s="361" t="s">
        <v>246</v>
      </c>
      <c r="C30" s="361" t="s">
        <v>167</v>
      </c>
      <c r="D30" s="360" t="s">
        <v>490</v>
      </c>
      <c r="E30" s="364" t="s">
        <v>563</v>
      </c>
      <c r="F30" s="365">
        <v>40</v>
      </c>
    </row>
    <row r="31" spans="2:14" ht="27.5" thickBot="1" x14ac:dyDescent="0.95">
      <c r="B31" s="361" t="s">
        <v>246</v>
      </c>
      <c r="C31" s="361" t="s">
        <v>167</v>
      </c>
      <c r="D31" s="359" t="s">
        <v>512</v>
      </c>
      <c r="E31" s="364" t="s">
        <v>564</v>
      </c>
      <c r="F31" s="365">
        <v>15</v>
      </c>
    </row>
    <row r="32" spans="2:14" ht="27.5" thickBot="1" x14ac:dyDescent="0.95">
      <c r="B32" s="361" t="s">
        <v>246</v>
      </c>
      <c r="C32" s="361" t="s">
        <v>167</v>
      </c>
      <c r="D32" s="359" t="s">
        <v>498</v>
      </c>
      <c r="E32" s="364" t="s">
        <v>565</v>
      </c>
      <c r="F32" s="365">
        <v>10</v>
      </c>
    </row>
    <row r="33" spans="2:6" ht="27.5" thickBot="1" x14ac:dyDescent="0.95">
      <c r="B33" s="361" t="s">
        <v>246</v>
      </c>
      <c r="C33" s="361" t="s">
        <v>167</v>
      </c>
      <c r="D33" s="359" t="s">
        <v>499</v>
      </c>
      <c r="E33" s="364" t="s">
        <v>566</v>
      </c>
      <c r="F33" s="365">
        <v>10</v>
      </c>
    </row>
    <row r="34" spans="2:6" ht="27.5" thickBot="1" x14ac:dyDescent="0.95">
      <c r="B34" s="361" t="s">
        <v>246</v>
      </c>
      <c r="C34" s="361" t="s">
        <v>167</v>
      </c>
      <c r="D34" s="359" t="s">
        <v>500</v>
      </c>
      <c r="E34" s="364" t="s">
        <v>567</v>
      </c>
      <c r="F34" s="365">
        <v>15</v>
      </c>
    </row>
    <row r="35" spans="2:6" ht="27.5" thickBot="1" x14ac:dyDescent="0.95">
      <c r="B35" s="362" t="s">
        <v>247</v>
      </c>
      <c r="C35" s="362" t="s">
        <v>167</v>
      </c>
      <c r="D35" s="294" t="s">
        <v>513</v>
      </c>
      <c r="E35" s="364" t="s">
        <v>568</v>
      </c>
      <c r="F35" s="365">
        <v>160</v>
      </c>
    </row>
    <row r="36" spans="2:6" ht="27.5" thickBot="1" x14ac:dyDescent="0.95">
      <c r="B36" s="362" t="s">
        <v>247</v>
      </c>
      <c r="C36" s="362" t="s">
        <v>167</v>
      </c>
      <c r="D36" s="294" t="s">
        <v>514</v>
      </c>
      <c r="E36" s="364" t="s">
        <v>569</v>
      </c>
      <c r="F36" s="365">
        <v>200</v>
      </c>
    </row>
    <row r="37" spans="2:6" ht="27.5" thickBot="1" x14ac:dyDescent="0.95">
      <c r="B37" s="362" t="s">
        <v>247</v>
      </c>
      <c r="C37" s="362" t="s">
        <v>167</v>
      </c>
      <c r="D37" s="294" t="s">
        <v>515</v>
      </c>
      <c r="E37" s="364" t="s">
        <v>570</v>
      </c>
      <c r="F37" s="365">
        <v>80</v>
      </c>
    </row>
    <row r="38" spans="2:6" ht="27.5" thickBot="1" x14ac:dyDescent="0.95">
      <c r="B38" s="362" t="s">
        <v>247</v>
      </c>
      <c r="C38" s="362" t="s">
        <v>167</v>
      </c>
      <c r="D38" s="294" t="s">
        <v>516</v>
      </c>
      <c r="E38" s="364" t="s">
        <v>571</v>
      </c>
      <c r="F38" s="365">
        <v>80</v>
      </c>
    </row>
    <row r="39" spans="2:6" ht="27.5" thickBot="1" x14ac:dyDescent="0.95">
      <c r="B39" s="362" t="s">
        <v>247</v>
      </c>
      <c r="C39" s="362" t="s">
        <v>167</v>
      </c>
      <c r="D39" s="294" t="s">
        <v>517</v>
      </c>
      <c r="E39" s="364" t="s">
        <v>572</v>
      </c>
      <c r="F39" s="365">
        <v>40</v>
      </c>
    </row>
    <row r="40" spans="2:6" ht="27.5" thickBot="1" x14ac:dyDescent="0.95">
      <c r="B40" s="362" t="s">
        <v>247</v>
      </c>
      <c r="C40" s="362" t="s">
        <v>167</v>
      </c>
      <c r="D40" s="294" t="s">
        <v>518</v>
      </c>
      <c r="E40" s="364" t="s">
        <v>573</v>
      </c>
      <c r="F40" s="366">
        <v>40</v>
      </c>
    </row>
    <row r="41" spans="2:6" ht="48.5" thickBot="1" x14ac:dyDescent="0.95">
      <c r="B41" s="362" t="s">
        <v>247</v>
      </c>
      <c r="C41" s="362" t="s">
        <v>167</v>
      </c>
      <c r="D41" s="360" t="s">
        <v>519</v>
      </c>
      <c r="E41" s="364" t="s">
        <v>574</v>
      </c>
      <c r="F41" s="365">
        <v>80</v>
      </c>
    </row>
    <row r="42" spans="2:6" ht="48.5" thickBot="1" x14ac:dyDescent="0.95">
      <c r="B42" s="362" t="s">
        <v>247</v>
      </c>
      <c r="C42" s="362" t="s">
        <v>167</v>
      </c>
      <c r="D42" s="360" t="s">
        <v>520</v>
      </c>
      <c r="E42" s="364" t="s">
        <v>575</v>
      </c>
      <c r="F42" s="365">
        <v>80</v>
      </c>
    </row>
    <row r="43" spans="2:6" ht="48.5" thickBot="1" x14ac:dyDescent="0.95">
      <c r="B43" s="362" t="s">
        <v>247</v>
      </c>
      <c r="C43" s="362" t="s">
        <v>167</v>
      </c>
      <c r="D43" s="360" t="s">
        <v>508</v>
      </c>
      <c r="E43" s="364" t="s">
        <v>576</v>
      </c>
      <c r="F43" s="365">
        <v>40</v>
      </c>
    </row>
    <row r="44" spans="2:6" ht="48.5" thickBot="1" x14ac:dyDescent="0.95">
      <c r="B44" s="362" t="s">
        <v>247</v>
      </c>
      <c r="C44" s="362" t="s">
        <v>167</v>
      </c>
      <c r="D44" s="360" t="s">
        <v>521</v>
      </c>
      <c r="E44" s="364" t="s">
        <v>577</v>
      </c>
      <c r="F44" s="365">
        <v>40</v>
      </c>
    </row>
    <row r="45" spans="2:6" ht="48.5" thickBot="1" x14ac:dyDescent="0.95">
      <c r="B45" s="362" t="s">
        <v>247</v>
      </c>
      <c r="C45" s="362" t="s">
        <v>167</v>
      </c>
      <c r="D45" s="360" t="s">
        <v>522</v>
      </c>
      <c r="E45" s="364" t="s">
        <v>578</v>
      </c>
      <c r="F45" s="365">
        <v>30</v>
      </c>
    </row>
    <row r="46" spans="2:6" ht="48.5" thickBot="1" x14ac:dyDescent="0.95">
      <c r="B46" s="362" t="s">
        <v>247</v>
      </c>
      <c r="C46" s="362" t="s">
        <v>167</v>
      </c>
      <c r="D46" s="360" t="s">
        <v>523</v>
      </c>
      <c r="E46" s="364" t="s">
        <v>579</v>
      </c>
      <c r="F46" s="365">
        <v>40</v>
      </c>
    </row>
    <row r="47" spans="2:6" ht="48.5" thickBot="1" x14ac:dyDescent="0.95">
      <c r="B47" s="362" t="s">
        <v>247</v>
      </c>
      <c r="C47" s="362" t="s">
        <v>167</v>
      </c>
      <c r="D47" s="360" t="s">
        <v>496</v>
      </c>
      <c r="E47" s="364" t="s">
        <v>580</v>
      </c>
      <c r="F47" s="365">
        <v>40</v>
      </c>
    </row>
    <row r="48" spans="2:6" ht="27.5" thickBot="1" x14ac:dyDescent="0.95">
      <c r="B48" s="362" t="s">
        <v>247</v>
      </c>
      <c r="C48" s="362" t="s">
        <v>167</v>
      </c>
      <c r="D48" s="359" t="s">
        <v>497</v>
      </c>
      <c r="E48" s="364" t="s">
        <v>581</v>
      </c>
      <c r="F48" s="365">
        <v>15</v>
      </c>
    </row>
    <row r="49" spans="2:6" ht="27.5" thickBot="1" x14ac:dyDescent="0.95">
      <c r="B49" s="362" t="s">
        <v>247</v>
      </c>
      <c r="C49" s="362" t="s">
        <v>167</v>
      </c>
      <c r="D49" s="359" t="s">
        <v>498</v>
      </c>
      <c r="E49" s="364" t="s">
        <v>582</v>
      </c>
      <c r="F49" s="365">
        <v>10</v>
      </c>
    </row>
    <row r="50" spans="2:6" ht="27.5" thickBot="1" x14ac:dyDescent="0.95">
      <c r="B50" s="362" t="s">
        <v>247</v>
      </c>
      <c r="C50" s="362" t="s">
        <v>167</v>
      </c>
      <c r="D50" s="359" t="s">
        <v>499</v>
      </c>
      <c r="E50" s="364" t="s">
        <v>583</v>
      </c>
      <c r="F50" s="365">
        <v>10</v>
      </c>
    </row>
    <row r="51" spans="2:6" x14ac:dyDescent="0.9">
      <c r="B51" s="362" t="s">
        <v>247</v>
      </c>
      <c r="C51" s="362" t="s">
        <v>167</v>
      </c>
      <c r="D51" s="359" t="s">
        <v>500</v>
      </c>
      <c r="E51" s="364" t="s">
        <v>584</v>
      </c>
      <c r="F51" s="365">
        <v>15</v>
      </c>
    </row>
  </sheetData>
  <phoneticPr fontId="89" type="noConversion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2"/>
  <sheetViews>
    <sheetView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I13" sqref="I13"/>
    </sheetView>
  </sheetViews>
  <sheetFormatPr defaultColWidth="9.09765625" defaultRowHeight="21.5" x14ac:dyDescent="0.75"/>
  <cols>
    <col min="1" max="1" width="5.69921875" style="24" customWidth="1"/>
    <col min="2" max="2" width="8" style="24" customWidth="1"/>
    <col min="3" max="3" width="6.8984375" style="24" bestFit="1" customWidth="1"/>
    <col min="4" max="4" width="11" style="24" bestFit="1" customWidth="1"/>
    <col min="5" max="5" width="7.59765625" style="24" bestFit="1" customWidth="1"/>
    <col min="6" max="7" width="16.3984375" style="120" customWidth="1"/>
    <col min="8" max="8" width="10.09765625" style="24" bestFit="1" customWidth="1"/>
    <col min="9" max="9" width="9.19921875" style="24" bestFit="1" customWidth="1"/>
    <col min="10" max="10" width="8.09765625" style="24" bestFit="1" customWidth="1"/>
    <col min="11" max="12" width="8.09765625" style="24" customWidth="1"/>
    <col min="13" max="13" width="9.19921875" style="24" bestFit="1" customWidth="1"/>
    <col min="14" max="14" width="8.69921875" style="24" bestFit="1" customWidth="1"/>
    <col min="15" max="15" width="22.69921875" style="24" customWidth="1"/>
    <col min="16" max="16384" width="9.09765625" style="24"/>
  </cols>
  <sheetData>
    <row r="1" spans="1:15" x14ac:dyDescent="0.75">
      <c r="I1" s="313"/>
    </row>
    <row r="2" spans="1:15" x14ac:dyDescent="0.75">
      <c r="B2" s="28" t="s">
        <v>52</v>
      </c>
      <c r="C2" s="28" t="s">
        <v>0</v>
      </c>
      <c r="D2" s="28" t="s">
        <v>14</v>
      </c>
      <c r="E2" s="507" t="s">
        <v>1</v>
      </c>
      <c r="F2" s="508"/>
      <c r="G2" s="508"/>
      <c r="H2" s="28" t="s">
        <v>17</v>
      </c>
      <c r="I2" s="28" t="s">
        <v>262</v>
      </c>
      <c r="J2" s="311" t="s">
        <v>263</v>
      </c>
      <c r="K2" s="28">
        <v>200</v>
      </c>
      <c r="L2" s="28">
        <v>100</v>
      </c>
      <c r="M2" s="28" t="s">
        <v>75</v>
      </c>
      <c r="N2" s="28" t="s">
        <v>74</v>
      </c>
      <c r="O2" s="28" t="s">
        <v>85</v>
      </c>
    </row>
    <row r="3" spans="1:15" x14ac:dyDescent="0.75">
      <c r="A3" s="26"/>
      <c r="B3" s="238" t="str">
        <f>'คะแนนเทอม 1'!B5</f>
        <v>ป.2/1</v>
      </c>
      <c r="C3" s="238">
        <f>'คะแนนเทอม 1'!C5</f>
        <v>1</v>
      </c>
      <c r="D3" s="238">
        <f>'คะแนนเทอม 1'!D5</f>
        <v>3901</v>
      </c>
      <c r="E3" s="238" t="str">
        <f>'คะแนนเทอม 1'!E5</f>
        <v>เด็กชาย</v>
      </c>
      <c r="F3" s="304" t="str">
        <f>'คะแนนเทอม 1'!F5</f>
        <v>ธนภัทร</v>
      </c>
      <c r="G3" s="304" t="str">
        <f>'คะแนนเทอม 1'!G5</f>
        <v>อุสาห์</v>
      </c>
      <c r="H3" s="121" t="str">
        <f>ข้อมูลเบื้องต้น!F$9</f>
        <v xml:space="preserve">คณิตศาสตร์ 2 </v>
      </c>
      <c r="I3" s="303">
        <f>'รวม1-2'!H6</f>
        <v>72</v>
      </c>
      <c r="J3" s="303">
        <f>'รวม1-2'!I6</f>
        <v>63</v>
      </c>
      <c r="K3" s="303">
        <f>'รวม1-2'!J6</f>
        <v>135</v>
      </c>
      <c r="L3" s="312">
        <f>'รวม1-2'!K6</f>
        <v>68</v>
      </c>
      <c r="M3" s="121" t="str">
        <f>'รวม1-2'!L6</f>
        <v>ชำนาญ</v>
      </c>
      <c r="N3" s="121">
        <f>'รวม1-2'!N6</f>
        <v>3</v>
      </c>
      <c r="O3" s="121" t="str">
        <f>ข้อมูลเบื้องต้น!F$12</f>
        <v>นางอุ้มขวัญ หัตถสาร</v>
      </c>
    </row>
    <row r="4" spans="1:15" x14ac:dyDescent="0.75">
      <c r="B4" s="238" t="str">
        <f>'คะแนนเทอม 1'!B6</f>
        <v>ป.2/1</v>
      </c>
      <c r="C4" s="238">
        <f>'คะแนนเทอม 1'!C6</f>
        <v>2</v>
      </c>
      <c r="D4" s="238" t="str">
        <f>'คะแนนเทอม 1'!D6</f>
        <v>04031</v>
      </c>
      <c r="E4" s="238" t="str">
        <f>'คะแนนเทอม 1'!E6</f>
        <v>เด็กชาย</v>
      </c>
      <c r="F4" s="304" t="str">
        <f>'คะแนนเทอม 1'!F6</f>
        <v>กฤติพงศ์</v>
      </c>
      <c r="G4" s="304" t="str">
        <f>'คะแนนเทอม 1'!G6</f>
        <v>รุ่งหนองกระดี่</v>
      </c>
      <c r="H4" s="121" t="str">
        <f>ข้อมูลเบื้องต้น!F$9</f>
        <v xml:space="preserve">คณิตศาสตร์ 2 </v>
      </c>
      <c r="I4" s="303">
        <f>'รวม1-2'!H7</f>
        <v>78</v>
      </c>
      <c r="J4" s="303" t="str">
        <f>'รวม1-2'!I7</f>
        <v/>
      </c>
      <c r="K4" s="303">
        <f>'รวม1-2'!J7</f>
        <v>78</v>
      </c>
      <c r="L4" s="312">
        <f>'รวม1-2'!K7</f>
        <v>39</v>
      </c>
      <c r="M4" s="121" t="str">
        <f>'รวม1-2'!L7</f>
        <v>-</v>
      </c>
      <c r="N4" s="121" t="str">
        <f>'รวม1-2'!N7</f>
        <v/>
      </c>
      <c r="O4" s="121" t="str">
        <f>ข้อมูลเบื้องต้น!F$12</f>
        <v>นางอุ้มขวัญ หัตถสาร</v>
      </c>
    </row>
    <row r="5" spans="1:15" x14ac:dyDescent="0.75">
      <c r="B5" s="238" t="str">
        <f>'คะแนนเทอม 1'!B7</f>
        <v>ป.2/1</v>
      </c>
      <c r="C5" s="238">
        <f>'คะแนนเทอม 1'!C7</f>
        <v>3</v>
      </c>
      <c r="D5" s="238">
        <f>'คะแนนเทอม 1'!D7</f>
        <v>4032</v>
      </c>
      <c r="E5" s="238" t="str">
        <f>'คะแนนเทอม 1'!E7</f>
        <v>เด็กชาย</v>
      </c>
      <c r="F5" s="304" t="str">
        <f>'คะแนนเทอม 1'!F7</f>
        <v>กวินเชษฐ</v>
      </c>
      <c r="G5" s="304" t="str">
        <f>'คะแนนเทอม 1'!G7</f>
        <v>ภิรมย์นาค</v>
      </c>
      <c r="H5" s="121" t="str">
        <f>ข้อมูลเบื้องต้น!F$9</f>
        <v xml:space="preserve">คณิตศาสตร์ 2 </v>
      </c>
      <c r="I5" s="303" t="str">
        <f>'รวม1-2'!H8</f>
        <v/>
      </c>
      <c r="J5" s="303" t="str">
        <f>'รวม1-2'!I8</f>
        <v/>
      </c>
      <c r="K5" s="303" t="str">
        <f>'รวม1-2'!J8</f>
        <v/>
      </c>
      <c r="L5" s="312" t="str">
        <f>'รวม1-2'!K8</f>
        <v/>
      </c>
      <c r="M5" s="121" t="str">
        <f>'รวม1-2'!L8</f>
        <v/>
      </c>
      <c r="N5" s="121" t="str">
        <f>'รวม1-2'!N8</f>
        <v/>
      </c>
      <c r="O5" s="121" t="str">
        <f>ข้อมูลเบื้องต้น!F$12</f>
        <v>นางอุ้มขวัญ หัตถสาร</v>
      </c>
    </row>
    <row r="6" spans="1:15" x14ac:dyDescent="0.75">
      <c r="B6" s="238" t="str">
        <f>'คะแนนเทอม 1'!B8</f>
        <v>ป.2/1</v>
      </c>
      <c r="C6" s="238">
        <f>'คะแนนเทอม 1'!C8</f>
        <v>4</v>
      </c>
      <c r="D6" s="238">
        <f>'คะแนนเทอม 1'!D8</f>
        <v>4036</v>
      </c>
      <c r="E6" s="238" t="str">
        <f>'คะแนนเทอม 1'!E8</f>
        <v>เด็กชาย</v>
      </c>
      <c r="F6" s="304" t="str">
        <f>'คะแนนเทอม 1'!F8</f>
        <v>จักรวาล</v>
      </c>
      <c r="G6" s="304" t="str">
        <f>'คะแนนเทอม 1'!G8</f>
        <v>บุญหลง</v>
      </c>
      <c r="H6" s="121" t="str">
        <f>ข้อมูลเบื้องต้น!F$9</f>
        <v xml:space="preserve">คณิตศาสตร์ 2 </v>
      </c>
      <c r="I6" s="303" t="str">
        <f>'รวม1-2'!H9</f>
        <v/>
      </c>
      <c r="J6" s="303" t="str">
        <f>'รวม1-2'!I9</f>
        <v/>
      </c>
      <c r="K6" s="303" t="str">
        <f>'รวม1-2'!J9</f>
        <v/>
      </c>
      <c r="L6" s="312" t="str">
        <f>'รวม1-2'!K9</f>
        <v/>
      </c>
      <c r="M6" s="121" t="str">
        <f>'รวม1-2'!L9</f>
        <v/>
      </c>
      <c r="N6" s="121" t="str">
        <f>'รวม1-2'!N9</f>
        <v/>
      </c>
      <c r="O6" s="121" t="str">
        <f>ข้อมูลเบื้องต้น!F$12</f>
        <v>นางอุ้มขวัญ หัตถสาร</v>
      </c>
    </row>
    <row r="7" spans="1:15" x14ac:dyDescent="0.75">
      <c r="B7" s="238" t="str">
        <f>'คะแนนเทอม 1'!B9</f>
        <v>ป.2/1</v>
      </c>
      <c r="C7" s="238">
        <f>'คะแนนเทอม 1'!C9</f>
        <v>5</v>
      </c>
      <c r="D7" s="238">
        <f>'คะแนนเทอม 1'!D9</f>
        <v>4044</v>
      </c>
      <c r="E7" s="238" t="str">
        <f>'คะแนนเทอม 1'!E9</f>
        <v>เด็กชาย</v>
      </c>
      <c r="F7" s="304" t="str">
        <f>'คะแนนเทอม 1'!F9</f>
        <v>ทัตเทพ</v>
      </c>
      <c r="G7" s="304" t="str">
        <f>'คะแนนเทอม 1'!G9</f>
        <v>โม๊ะดี</v>
      </c>
      <c r="H7" s="121" t="str">
        <f>ข้อมูลเบื้องต้น!F$9</f>
        <v xml:space="preserve">คณิตศาสตร์ 2 </v>
      </c>
      <c r="I7" s="303" t="str">
        <f>'รวม1-2'!H10</f>
        <v/>
      </c>
      <c r="J7" s="303" t="str">
        <f>'รวม1-2'!I10</f>
        <v/>
      </c>
      <c r="K7" s="303" t="str">
        <f>'รวม1-2'!J10</f>
        <v/>
      </c>
      <c r="L7" s="312" t="str">
        <f>'รวม1-2'!K10</f>
        <v/>
      </c>
      <c r="M7" s="121" t="str">
        <f>'รวม1-2'!L10</f>
        <v/>
      </c>
      <c r="N7" s="121" t="str">
        <f>'รวม1-2'!N10</f>
        <v/>
      </c>
      <c r="O7" s="121" t="str">
        <f>ข้อมูลเบื้องต้น!F$12</f>
        <v>นางอุ้มขวัญ หัตถสาร</v>
      </c>
    </row>
    <row r="8" spans="1:15" x14ac:dyDescent="0.75">
      <c r="B8" s="238" t="str">
        <f>'คะแนนเทอม 1'!B10</f>
        <v>ป.2/1</v>
      </c>
      <c r="C8" s="238">
        <f>'คะแนนเทอม 1'!C10</f>
        <v>6</v>
      </c>
      <c r="D8" s="238">
        <f>'คะแนนเทอม 1'!D10</f>
        <v>4046</v>
      </c>
      <c r="E8" s="238" t="str">
        <f>'คะแนนเทอม 1'!E10</f>
        <v>เด็กชาย</v>
      </c>
      <c r="F8" s="304" t="str">
        <f>'คะแนนเทอม 1'!F10</f>
        <v>ธนกร</v>
      </c>
      <c r="G8" s="304" t="str">
        <f>'คะแนนเทอม 1'!G10</f>
        <v>เชื้อเมืองพาน</v>
      </c>
      <c r="H8" s="121" t="str">
        <f>ข้อมูลเบื้องต้น!F$9</f>
        <v xml:space="preserve">คณิตศาสตร์ 2 </v>
      </c>
      <c r="I8" s="303" t="str">
        <f>'รวม1-2'!H11</f>
        <v/>
      </c>
      <c r="J8" s="303" t="str">
        <f>'รวม1-2'!I11</f>
        <v/>
      </c>
      <c r="K8" s="303" t="str">
        <f>'รวม1-2'!J11</f>
        <v/>
      </c>
      <c r="L8" s="312" t="str">
        <f>'รวม1-2'!K11</f>
        <v/>
      </c>
      <c r="M8" s="121" t="str">
        <f>'รวม1-2'!L11</f>
        <v/>
      </c>
      <c r="N8" s="121" t="str">
        <f>'รวม1-2'!N11</f>
        <v/>
      </c>
      <c r="O8" s="121" t="str">
        <f>ข้อมูลเบื้องต้น!F$12</f>
        <v>นางอุ้มขวัญ หัตถสาร</v>
      </c>
    </row>
    <row r="9" spans="1:15" x14ac:dyDescent="0.75">
      <c r="B9" s="238" t="str">
        <f>'คะแนนเทอม 1'!B11</f>
        <v>ป.2/1</v>
      </c>
      <c r="C9" s="238">
        <f>'คะแนนเทอม 1'!C11</f>
        <v>7</v>
      </c>
      <c r="D9" s="238">
        <f>'คะแนนเทอม 1'!D11</f>
        <v>4050</v>
      </c>
      <c r="E9" s="238" t="str">
        <f>'คะแนนเทอม 1'!E11</f>
        <v>เด็กชาย</v>
      </c>
      <c r="F9" s="304" t="str">
        <f>'คะแนนเทอม 1'!F11</f>
        <v>ธนากุล</v>
      </c>
      <c r="G9" s="304" t="str">
        <f>'คะแนนเทอม 1'!G11</f>
        <v>ยมนา</v>
      </c>
      <c r="H9" s="121" t="str">
        <f>ข้อมูลเบื้องต้น!F$9</f>
        <v xml:space="preserve">คณิตศาสตร์ 2 </v>
      </c>
      <c r="I9" s="303" t="str">
        <f>'รวม1-2'!H12</f>
        <v/>
      </c>
      <c r="J9" s="303" t="str">
        <f>'รวม1-2'!I12</f>
        <v/>
      </c>
      <c r="K9" s="303" t="str">
        <f>'รวม1-2'!J12</f>
        <v/>
      </c>
      <c r="L9" s="312" t="str">
        <f>'รวม1-2'!K12</f>
        <v/>
      </c>
      <c r="M9" s="121" t="str">
        <f>'รวม1-2'!L12</f>
        <v/>
      </c>
      <c r="N9" s="121" t="str">
        <f>'รวม1-2'!N12</f>
        <v/>
      </c>
      <c r="O9" s="121" t="str">
        <f>ข้อมูลเบื้องต้น!F$12</f>
        <v>นางอุ้มขวัญ หัตถสาร</v>
      </c>
    </row>
    <row r="10" spans="1:15" x14ac:dyDescent="0.75">
      <c r="B10" s="238" t="str">
        <f>'คะแนนเทอม 1'!B12</f>
        <v>ป.2/1</v>
      </c>
      <c r="C10" s="238">
        <f>'คะแนนเทอม 1'!C12</f>
        <v>8</v>
      </c>
      <c r="D10" s="238">
        <f>'คะแนนเทอม 1'!D12</f>
        <v>4063</v>
      </c>
      <c r="E10" s="238" t="str">
        <f>'คะแนนเทอม 1'!E12</f>
        <v>เด็กชาย</v>
      </c>
      <c r="F10" s="304" t="str">
        <f>'คะแนนเทอม 1'!F12</f>
        <v>ภาสกร</v>
      </c>
      <c r="G10" s="304" t="str">
        <f>'คะแนนเทอม 1'!G12</f>
        <v>คีลาวงศ์</v>
      </c>
      <c r="H10" s="121" t="str">
        <f>ข้อมูลเบื้องต้น!F$9</f>
        <v xml:space="preserve">คณิตศาสตร์ 2 </v>
      </c>
      <c r="I10" s="303" t="str">
        <f>'รวม1-2'!H13</f>
        <v/>
      </c>
      <c r="J10" s="303" t="str">
        <f>'รวม1-2'!I13</f>
        <v/>
      </c>
      <c r="K10" s="303" t="str">
        <f>'รวม1-2'!J13</f>
        <v/>
      </c>
      <c r="L10" s="312" t="str">
        <f>'รวม1-2'!K13</f>
        <v/>
      </c>
      <c r="M10" s="121" t="str">
        <f>'รวม1-2'!L13</f>
        <v/>
      </c>
      <c r="N10" s="121" t="str">
        <f>'รวม1-2'!N13</f>
        <v/>
      </c>
      <c r="O10" s="121" t="str">
        <f>ข้อมูลเบื้องต้น!F$12</f>
        <v>นางอุ้มขวัญ หัตถสาร</v>
      </c>
    </row>
    <row r="11" spans="1:15" x14ac:dyDescent="0.75">
      <c r="B11" s="238" t="str">
        <f>'คะแนนเทอม 1'!B13</f>
        <v>ป.2/1</v>
      </c>
      <c r="C11" s="238">
        <f>'คะแนนเทอม 1'!C13</f>
        <v>9</v>
      </c>
      <c r="D11" s="238">
        <f>'คะแนนเทอม 1'!D13</f>
        <v>4064</v>
      </c>
      <c r="E11" s="238" t="str">
        <f>'คะแนนเทอม 1'!E13</f>
        <v>เด็กชาย</v>
      </c>
      <c r="F11" s="304" t="str">
        <f>'คะแนนเทอม 1'!F13</f>
        <v>รัชพล</v>
      </c>
      <c r="G11" s="304" t="str">
        <f>'คะแนนเทอม 1'!G13</f>
        <v>ก๋าซ้อน</v>
      </c>
      <c r="H11" s="121" t="str">
        <f>ข้อมูลเบื้องต้น!F$9</f>
        <v xml:space="preserve">คณิตศาสตร์ 2 </v>
      </c>
      <c r="I11" s="303" t="str">
        <f>'รวม1-2'!H14</f>
        <v/>
      </c>
      <c r="J11" s="303" t="str">
        <f>'รวม1-2'!I14</f>
        <v/>
      </c>
      <c r="K11" s="303" t="str">
        <f>'รวม1-2'!J14</f>
        <v/>
      </c>
      <c r="L11" s="312" t="str">
        <f>'รวม1-2'!K14</f>
        <v/>
      </c>
      <c r="M11" s="121" t="str">
        <f>'รวม1-2'!L14</f>
        <v/>
      </c>
      <c r="N11" s="121" t="str">
        <f>'รวม1-2'!N14</f>
        <v/>
      </c>
      <c r="O11" s="121" t="str">
        <f>ข้อมูลเบื้องต้น!F$12</f>
        <v>นางอุ้มขวัญ หัตถสาร</v>
      </c>
    </row>
    <row r="12" spans="1:15" x14ac:dyDescent="0.75">
      <c r="B12" s="238" t="str">
        <f>'คะแนนเทอม 1'!B14</f>
        <v>ป.2/1</v>
      </c>
      <c r="C12" s="238">
        <f>'คะแนนเทอม 1'!C14</f>
        <v>10</v>
      </c>
      <c r="D12" s="238">
        <f>'คะแนนเทอม 1'!D14</f>
        <v>4138</v>
      </c>
      <c r="E12" s="238" t="str">
        <f>'คะแนนเทอม 1'!E14</f>
        <v>เด็กชาย</v>
      </c>
      <c r="F12" s="304" t="str">
        <f>'คะแนนเทอม 1'!F14</f>
        <v>ธนภัทร</v>
      </c>
      <c r="G12" s="304" t="str">
        <f>'คะแนนเทอม 1'!G14</f>
        <v>หน่อแก้ว</v>
      </c>
      <c r="H12" s="121" t="str">
        <f>ข้อมูลเบื้องต้น!F$9</f>
        <v xml:space="preserve">คณิตศาสตร์ 2 </v>
      </c>
      <c r="I12" s="303" t="str">
        <f>'รวม1-2'!H15</f>
        <v/>
      </c>
      <c r="J12" s="303" t="str">
        <f>'รวม1-2'!I15</f>
        <v/>
      </c>
      <c r="K12" s="303" t="str">
        <f>'รวม1-2'!J15</f>
        <v/>
      </c>
      <c r="L12" s="312" t="str">
        <f>'รวม1-2'!K15</f>
        <v/>
      </c>
      <c r="M12" s="121" t="str">
        <f>'รวม1-2'!L15</f>
        <v/>
      </c>
      <c r="N12" s="121" t="str">
        <f>'รวม1-2'!N15</f>
        <v/>
      </c>
      <c r="O12" s="121" t="str">
        <f>ข้อมูลเบื้องต้น!F$12</f>
        <v>นางอุ้มขวัญ หัตถสาร</v>
      </c>
    </row>
    <row r="13" spans="1:15" x14ac:dyDescent="0.75">
      <c r="B13" s="238" t="str">
        <f>'คะแนนเทอม 1'!B15</f>
        <v>ป.2/1</v>
      </c>
      <c r="C13" s="238">
        <f>'คะแนนเทอม 1'!C15</f>
        <v>11</v>
      </c>
      <c r="D13" s="238">
        <f>'คะแนนเทอม 1'!D15</f>
        <v>4147</v>
      </c>
      <c r="E13" s="238" t="str">
        <f>'คะแนนเทอม 1'!E15</f>
        <v>เด็กชาย</v>
      </c>
      <c r="F13" s="304" t="str">
        <f>'คะแนนเทอม 1'!F15</f>
        <v>สิริวัฒน์</v>
      </c>
      <c r="G13" s="304" t="str">
        <f>'คะแนนเทอม 1'!G15</f>
        <v>มอยสุรินทร์</v>
      </c>
      <c r="H13" s="121" t="str">
        <f>ข้อมูลเบื้องต้น!F$9</f>
        <v xml:space="preserve">คณิตศาสตร์ 2 </v>
      </c>
      <c r="I13" s="303" t="str">
        <f>'รวม1-2'!H16</f>
        <v/>
      </c>
      <c r="J13" s="303" t="str">
        <f>'รวม1-2'!I16</f>
        <v/>
      </c>
      <c r="K13" s="303" t="str">
        <f>'รวม1-2'!J16</f>
        <v/>
      </c>
      <c r="L13" s="312" t="str">
        <f>'รวม1-2'!K16</f>
        <v/>
      </c>
      <c r="M13" s="121" t="str">
        <f>'รวม1-2'!L16</f>
        <v/>
      </c>
      <c r="N13" s="121" t="str">
        <f>'รวม1-2'!N16</f>
        <v/>
      </c>
      <c r="O13" s="121" t="str">
        <f>ข้อมูลเบื้องต้น!F$12</f>
        <v>นางอุ้มขวัญ หัตถสาร</v>
      </c>
    </row>
    <row r="14" spans="1:15" x14ac:dyDescent="0.75">
      <c r="B14" s="238" t="str">
        <f>'คะแนนเทอม 1'!B16</f>
        <v>ป.2/1</v>
      </c>
      <c r="C14" s="238">
        <f>'คะแนนเทอม 1'!C16</f>
        <v>12</v>
      </c>
      <c r="D14" s="238">
        <f>'คะแนนเทอม 1'!D16</f>
        <v>4148</v>
      </c>
      <c r="E14" s="238" t="str">
        <f>'คะแนนเทอม 1'!E16</f>
        <v>เด็กชาย</v>
      </c>
      <c r="F14" s="304" t="str">
        <f>'คะแนนเทอม 1'!F16</f>
        <v>ธนากร</v>
      </c>
      <c r="G14" s="304" t="str">
        <f>'คะแนนเทอม 1'!G16</f>
        <v>สิงห์กาศ</v>
      </c>
      <c r="H14" s="121" t="str">
        <f>ข้อมูลเบื้องต้น!F$9</f>
        <v xml:space="preserve">คณิตศาสตร์ 2 </v>
      </c>
      <c r="I14" s="303" t="str">
        <f>'รวม1-2'!H17</f>
        <v/>
      </c>
      <c r="J14" s="303" t="str">
        <f>'รวม1-2'!I17</f>
        <v/>
      </c>
      <c r="K14" s="303" t="str">
        <f>'รวม1-2'!J17</f>
        <v/>
      </c>
      <c r="L14" s="312" t="str">
        <f>'รวม1-2'!K17</f>
        <v/>
      </c>
      <c r="M14" s="121" t="str">
        <f>'รวม1-2'!L17</f>
        <v/>
      </c>
      <c r="N14" s="121" t="str">
        <f>'รวม1-2'!N17</f>
        <v/>
      </c>
      <c r="O14" s="121" t="str">
        <f>ข้อมูลเบื้องต้น!F$12</f>
        <v>นางอุ้มขวัญ หัตถสาร</v>
      </c>
    </row>
    <row r="15" spans="1:15" x14ac:dyDescent="0.75">
      <c r="B15" s="238" t="str">
        <f>'คะแนนเทอม 1'!B17</f>
        <v>ป.2/1</v>
      </c>
      <c r="C15" s="238">
        <f>'คะแนนเทอม 1'!C17</f>
        <v>13</v>
      </c>
      <c r="D15" s="238">
        <f>'คะแนนเทอม 1'!D17</f>
        <v>4153</v>
      </c>
      <c r="E15" s="238" t="str">
        <f>'คะแนนเทอม 1'!E17</f>
        <v>เด็กชาย</v>
      </c>
      <c r="F15" s="304" t="str">
        <f>'คะแนนเทอม 1'!F17</f>
        <v>ญาณพัฒน์</v>
      </c>
      <c r="G15" s="304" t="str">
        <f>'คะแนนเทอม 1'!G17</f>
        <v>รูปงาม</v>
      </c>
      <c r="H15" s="121" t="str">
        <f>ข้อมูลเบื้องต้น!F$9</f>
        <v xml:space="preserve">คณิตศาสตร์ 2 </v>
      </c>
      <c r="I15" s="303" t="str">
        <f>'รวม1-2'!H18</f>
        <v/>
      </c>
      <c r="J15" s="303" t="str">
        <f>'รวม1-2'!I18</f>
        <v/>
      </c>
      <c r="K15" s="303" t="str">
        <f>'รวม1-2'!J18</f>
        <v/>
      </c>
      <c r="L15" s="312" t="str">
        <f>'รวม1-2'!K18</f>
        <v/>
      </c>
      <c r="M15" s="121" t="str">
        <f>'รวม1-2'!L18</f>
        <v/>
      </c>
      <c r="N15" s="121" t="str">
        <f>'รวม1-2'!N18</f>
        <v/>
      </c>
      <c r="O15" s="121" t="str">
        <f>ข้อมูลเบื้องต้น!F$12</f>
        <v>นางอุ้มขวัญ หัตถสาร</v>
      </c>
    </row>
    <row r="16" spans="1:15" x14ac:dyDescent="0.75">
      <c r="B16" s="238" t="str">
        <f>'คะแนนเทอม 1'!B18</f>
        <v>ป.2/1</v>
      </c>
      <c r="C16" s="238">
        <f>'คะแนนเทอม 1'!C18</f>
        <v>14</v>
      </c>
      <c r="D16" s="238">
        <f>'คะแนนเทอม 1'!D18</f>
        <v>4156</v>
      </c>
      <c r="E16" s="238" t="str">
        <f>'คะแนนเทอม 1'!E18</f>
        <v>เด็กชาย</v>
      </c>
      <c r="F16" s="304" t="str">
        <f>'คะแนนเทอม 1'!F18</f>
        <v>ปองคุณ</v>
      </c>
      <c r="G16" s="304" t="str">
        <f>'คะแนนเทอม 1'!G18</f>
        <v>มัฆวาล</v>
      </c>
      <c r="H16" s="121" t="str">
        <f>ข้อมูลเบื้องต้น!F$9</f>
        <v xml:space="preserve">คณิตศาสตร์ 2 </v>
      </c>
      <c r="I16" s="303" t="str">
        <f>'รวม1-2'!H19</f>
        <v/>
      </c>
      <c r="J16" s="303" t="str">
        <f>'รวม1-2'!I19</f>
        <v/>
      </c>
      <c r="K16" s="303" t="str">
        <f>'รวม1-2'!J19</f>
        <v/>
      </c>
      <c r="L16" s="312" t="str">
        <f>'รวม1-2'!K19</f>
        <v/>
      </c>
      <c r="M16" s="121" t="str">
        <f>'รวม1-2'!L19</f>
        <v/>
      </c>
      <c r="N16" s="121" t="str">
        <f>'รวม1-2'!N19</f>
        <v/>
      </c>
      <c r="O16" s="121" t="str">
        <f>ข้อมูลเบื้องต้น!F$12</f>
        <v>นางอุ้มขวัญ หัตถสาร</v>
      </c>
    </row>
    <row r="17" spans="2:15" x14ac:dyDescent="0.75">
      <c r="B17" s="238" t="str">
        <f>'คะแนนเทอม 1'!B19</f>
        <v>ป.2/1</v>
      </c>
      <c r="C17" s="238">
        <f>'คะแนนเทอม 1'!C19</f>
        <v>15</v>
      </c>
      <c r="D17" s="238">
        <f>'คะแนนเทอม 1'!D19</f>
        <v>4169</v>
      </c>
      <c r="E17" s="238" t="str">
        <f>'คะแนนเทอม 1'!E19</f>
        <v>เด็กชาย</v>
      </c>
      <c r="F17" s="304" t="str">
        <f>'คะแนนเทอม 1'!F19</f>
        <v>ญานภัทร</v>
      </c>
      <c r="G17" s="304" t="str">
        <f>'คะแนนเทอม 1'!G19</f>
        <v>ศรีมาปัน</v>
      </c>
      <c r="H17" s="121" t="str">
        <f>ข้อมูลเบื้องต้น!F$9</f>
        <v xml:space="preserve">คณิตศาสตร์ 2 </v>
      </c>
      <c r="I17" s="303" t="str">
        <f>'รวม1-2'!H20</f>
        <v/>
      </c>
      <c r="J17" s="303" t="str">
        <f>'รวม1-2'!I20</f>
        <v/>
      </c>
      <c r="K17" s="303" t="str">
        <f>'รวม1-2'!J20</f>
        <v/>
      </c>
      <c r="L17" s="312" t="str">
        <f>'รวม1-2'!K20</f>
        <v/>
      </c>
      <c r="M17" s="121" t="str">
        <f>'รวม1-2'!L20</f>
        <v/>
      </c>
      <c r="N17" s="121" t="str">
        <f>'รวม1-2'!N20</f>
        <v/>
      </c>
      <c r="O17" s="121" t="str">
        <f>ข้อมูลเบื้องต้น!F$12</f>
        <v>นางอุ้มขวัญ หัตถสาร</v>
      </c>
    </row>
    <row r="18" spans="2:15" x14ac:dyDescent="0.75">
      <c r="B18" s="238" t="str">
        <f>'คะแนนเทอม 1'!B20</f>
        <v>ป.2/1</v>
      </c>
      <c r="C18" s="238">
        <f>'คะแนนเทอม 1'!C20</f>
        <v>16</v>
      </c>
      <c r="D18" s="238">
        <f>'คะแนนเทอม 1'!D20</f>
        <v>4292</v>
      </c>
      <c r="E18" s="238" t="str">
        <f>'คะแนนเทอม 1'!E20</f>
        <v>เด็กชาย</v>
      </c>
      <c r="F18" s="304" t="str">
        <f>'คะแนนเทอม 1'!F20</f>
        <v>กฤตลักษณ์</v>
      </c>
      <c r="G18" s="304" t="str">
        <f>'คะแนนเทอม 1'!G20</f>
        <v>หลวงโย</v>
      </c>
      <c r="H18" s="121" t="str">
        <f>ข้อมูลเบื้องต้น!F$9</f>
        <v xml:space="preserve">คณิตศาสตร์ 2 </v>
      </c>
      <c r="I18" s="303" t="str">
        <f>'รวม1-2'!H21</f>
        <v/>
      </c>
      <c r="J18" s="303" t="str">
        <f>'รวม1-2'!I21</f>
        <v/>
      </c>
      <c r="K18" s="303" t="str">
        <f>'รวม1-2'!J21</f>
        <v/>
      </c>
      <c r="L18" s="312" t="str">
        <f>'รวม1-2'!K21</f>
        <v/>
      </c>
      <c r="M18" s="121" t="str">
        <f>'รวม1-2'!L21</f>
        <v/>
      </c>
      <c r="N18" s="121" t="str">
        <f>'รวม1-2'!N21</f>
        <v/>
      </c>
      <c r="O18" s="121" t="str">
        <f>ข้อมูลเบื้องต้น!F$12</f>
        <v>นางอุ้มขวัญ หัตถสาร</v>
      </c>
    </row>
    <row r="19" spans="2:15" x14ac:dyDescent="0.75">
      <c r="B19" s="238" t="str">
        <f>'คะแนนเทอม 1'!B21</f>
        <v>ป.2/1</v>
      </c>
      <c r="C19" s="238">
        <f>'คะแนนเทอม 1'!C21</f>
        <v>17</v>
      </c>
      <c r="D19" s="238">
        <f>'คะแนนเทอม 1'!D21</f>
        <v>4033</v>
      </c>
      <c r="E19" s="238" t="str">
        <f>'คะแนนเทอม 1'!E21</f>
        <v>เด็กหญิง</v>
      </c>
      <c r="F19" s="304" t="str">
        <f>'คะแนนเทอม 1'!F21</f>
        <v>กันยารัตน์</v>
      </c>
      <c r="G19" s="304" t="str">
        <f>'คะแนนเทอม 1'!G21</f>
        <v>จันติ๊บ</v>
      </c>
      <c r="H19" s="121" t="str">
        <f>ข้อมูลเบื้องต้น!F$9</f>
        <v xml:space="preserve">คณิตศาสตร์ 2 </v>
      </c>
      <c r="I19" s="303" t="str">
        <f>'รวม1-2'!H22</f>
        <v/>
      </c>
      <c r="J19" s="303" t="str">
        <f>'รวม1-2'!I22</f>
        <v/>
      </c>
      <c r="K19" s="303" t="str">
        <f>'รวม1-2'!J22</f>
        <v/>
      </c>
      <c r="L19" s="312" t="str">
        <f>'รวม1-2'!K22</f>
        <v/>
      </c>
      <c r="M19" s="121" t="str">
        <f>'รวม1-2'!L22</f>
        <v/>
      </c>
      <c r="N19" s="121" t="str">
        <f>'รวม1-2'!N22</f>
        <v/>
      </c>
      <c r="O19" s="121" t="str">
        <f>ข้อมูลเบื้องต้น!F$12</f>
        <v>นางอุ้มขวัญ หัตถสาร</v>
      </c>
    </row>
    <row r="20" spans="2:15" x14ac:dyDescent="0.75">
      <c r="B20" s="238" t="str">
        <f>'คะแนนเทอม 1'!B22</f>
        <v>ป.2/1</v>
      </c>
      <c r="C20" s="238">
        <f>'คะแนนเทอม 1'!C22</f>
        <v>18</v>
      </c>
      <c r="D20" s="238">
        <f>'คะแนนเทอม 1'!D22</f>
        <v>4039</v>
      </c>
      <c r="E20" s="238" t="str">
        <f>'คะแนนเทอม 1'!E22</f>
        <v>เด็กหญิง</v>
      </c>
      <c r="F20" s="304" t="str">
        <f>'คะแนนเทอม 1'!F22</f>
        <v>โชติกา</v>
      </c>
      <c r="G20" s="304" t="str">
        <f>'คะแนนเทอม 1'!G22</f>
        <v>สุขยิ่ง</v>
      </c>
      <c r="H20" s="121" t="str">
        <f>ข้อมูลเบื้องต้น!F$9</f>
        <v xml:space="preserve">คณิตศาสตร์ 2 </v>
      </c>
      <c r="I20" s="303" t="str">
        <f>'รวม1-2'!H23</f>
        <v/>
      </c>
      <c r="J20" s="303" t="str">
        <f>'รวม1-2'!I23</f>
        <v/>
      </c>
      <c r="K20" s="303" t="str">
        <f>'รวม1-2'!J23</f>
        <v/>
      </c>
      <c r="L20" s="312" t="str">
        <f>'รวม1-2'!K23</f>
        <v/>
      </c>
      <c r="M20" s="121" t="str">
        <f>'รวม1-2'!L23</f>
        <v/>
      </c>
      <c r="N20" s="121" t="str">
        <f>'รวม1-2'!N23</f>
        <v/>
      </c>
      <c r="O20" s="121" t="str">
        <f>ข้อมูลเบื้องต้น!F$12</f>
        <v>นางอุ้มขวัญ หัตถสาร</v>
      </c>
    </row>
    <row r="21" spans="2:15" x14ac:dyDescent="0.75">
      <c r="B21" s="238" t="str">
        <f>'คะแนนเทอม 1'!B23</f>
        <v>ป.2/1</v>
      </c>
      <c r="C21" s="238">
        <f>'คะแนนเทอม 1'!C23</f>
        <v>19</v>
      </c>
      <c r="D21" s="238">
        <f>'คะแนนเทอม 1'!D23</f>
        <v>4040</v>
      </c>
      <c r="E21" s="238" t="str">
        <f>'คะแนนเทอม 1'!E23</f>
        <v>เด็กหญิง</v>
      </c>
      <c r="F21" s="304" t="str">
        <f>'คะแนนเทอม 1'!F23</f>
        <v>โชษิตา</v>
      </c>
      <c r="G21" s="304" t="str">
        <f>'คะแนนเทอม 1'!G23</f>
        <v>สุขยิ่ง</v>
      </c>
      <c r="H21" s="121" t="str">
        <f>ข้อมูลเบื้องต้น!F$9</f>
        <v xml:space="preserve">คณิตศาสตร์ 2 </v>
      </c>
      <c r="I21" s="303" t="str">
        <f>'รวม1-2'!H24</f>
        <v/>
      </c>
      <c r="J21" s="303" t="str">
        <f>'รวม1-2'!I24</f>
        <v/>
      </c>
      <c r="K21" s="303" t="str">
        <f>'รวม1-2'!J24</f>
        <v/>
      </c>
      <c r="L21" s="312" t="str">
        <f>'รวม1-2'!K24</f>
        <v/>
      </c>
      <c r="M21" s="121" t="str">
        <f>'รวม1-2'!L24</f>
        <v/>
      </c>
      <c r="N21" s="121" t="str">
        <f>'รวม1-2'!N24</f>
        <v/>
      </c>
      <c r="O21" s="121" t="str">
        <f>ข้อมูลเบื้องต้น!F$12</f>
        <v>นางอุ้มขวัญ หัตถสาร</v>
      </c>
    </row>
    <row r="22" spans="2:15" x14ac:dyDescent="0.75">
      <c r="B22" s="238" t="str">
        <f>'คะแนนเทอม 1'!B24</f>
        <v>ป.2/1</v>
      </c>
      <c r="C22" s="238">
        <f>'คะแนนเทอม 1'!C24</f>
        <v>20</v>
      </c>
      <c r="D22" s="238">
        <f>'คะแนนเทอม 1'!D24</f>
        <v>4043</v>
      </c>
      <c r="E22" s="238" t="str">
        <f>'คะแนนเทอม 1'!E24</f>
        <v>เด็กหญิง</v>
      </c>
      <c r="F22" s="304" t="str">
        <f>'คะแนนเทอม 1'!F24</f>
        <v>ณัฐธยาน์</v>
      </c>
      <c r="G22" s="304" t="str">
        <f>'คะแนนเทอม 1'!G24</f>
        <v>ชัยปัน</v>
      </c>
      <c r="H22" s="121" t="str">
        <f>ข้อมูลเบื้องต้น!F$9</f>
        <v xml:space="preserve">คณิตศาสตร์ 2 </v>
      </c>
      <c r="I22" s="303" t="str">
        <f>'รวม1-2'!H25</f>
        <v/>
      </c>
      <c r="J22" s="303" t="str">
        <f>'รวม1-2'!I25</f>
        <v/>
      </c>
      <c r="K22" s="303" t="str">
        <f>'รวม1-2'!J25</f>
        <v/>
      </c>
      <c r="L22" s="312" t="str">
        <f>'รวม1-2'!K25</f>
        <v/>
      </c>
      <c r="M22" s="121" t="str">
        <f>'รวม1-2'!L25</f>
        <v/>
      </c>
      <c r="N22" s="121" t="str">
        <f>'รวม1-2'!N25</f>
        <v/>
      </c>
      <c r="O22" s="121" t="str">
        <f>ข้อมูลเบื้องต้น!F$12</f>
        <v>นางอุ้มขวัญ หัตถสาร</v>
      </c>
    </row>
    <row r="23" spans="2:15" x14ac:dyDescent="0.75">
      <c r="B23" s="238" t="str">
        <f>'คะแนนเทอม 1'!B25</f>
        <v>ป.2/1</v>
      </c>
      <c r="C23" s="238">
        <f>'คะแนนเทอม 1'!C25</f>
        <v>21</v>
      </c>
      <c r="D23" s="238">
        <f>'คะแนนเทอม 1'!D25</f>
        <v>4051</v>
      </c>
      <c r="E23" s="238" t="str">
        <f>'คะแนนเทอม 1'!E25</f>
        <v>เด็กหญิง</v>
      </c>
      <c r="F23" s="304" t="str">
        <f>'คะแนนเทอม 1'!F25</f>
        <v>ธัญชนก</v>
      </c>
      <c r="G23" s="304" t="str">
        <f>'คะแนนเทอม 1'!G25</f>
        <v>แสงสุข</v>
      </c>
      <c r="H23" s="121" t="str">
        <f>ข้อมูลเบื้องต้น!F$9</f>
        <v xml:space="preserve">คณิตศาสตร์ 2 </v>
      </c>
      <c r="I23" s="303" t="str">
        <f>'รวม1-2'!H26</f>
        <v/>
      </c>
      <c r="J23" s="303" t="str">
        <f>'รวม1-2'!I26</f>
        <v/>
      </c>
      <c r="K23" s="303" t="str">
        <f>'รวม1-2'!J26</f>
        <v/>
      </c>
      <c r="L23" s="312" t="str">
        <f>'รวม1-2'!K26</f>
        <v/>
      </c>
      <c r="M23" s="121" t="str">
        <f>'รวม1-2'!L26</f>
        <v/>
      </c>
      <c r="N23" s="121" t="str">
        <f>'รวม1-2'!N26</f>
        <v/>
      </c>
      <c r="O23" s="121" t="str">
        <f>ข้อมูลเบื้องต้น!F$12</f>
        <v>นางอุ้มขวัญ หัตถสาร</v>
      </c>
    </row>
    <row r="24" spans="2:15" x14ac:dyDescent="0.75">
      <c r="B24" s="238" t="str">
        <f>'คะแนนเทอม 1'!B26</f>
        <v>ป.2/1</v>
      </c>
      <c r="C24" s="238">
        <f>'คะแนนเทอม 1'!C26</f>
        <v>22</v>
      </c>
      <c r="D24" s="238">
        <f>'คะแนนเทอม 1'!D26</f>
        <v>4059</v>
      </c>
      <c r="E24" s="238" t="str">
        <f>'คะแนนเทอม 1'!E26</f>
        <v>เด็กหญิง</v>
      </c>
      <c r="F24" s="304" t="str">
        <f>'คะแนนเทอม 1'!F26</f>
        <v>พลอยไพริน</v>
      </c>
      <c r="G24" s="304" t="str">
        <f>'คะแนนเทอม 1'!G26</f>
        <v>ยาวิลาศ</v>
      </c>
      <c r="H24" s="121" t="str">
        <f>ข้อมูลเบื้องต้น!F$9</f>
        <v xml:space="preserve">คณิตศาสตร์ 2 </v>
      </c>
      <c r="I24" s="303" t="str">
        <f>'รวม1-2'!H27</f>
        <v/>
      </c>
      <c r="J24" s="303" t="str">
        <f>'รวม1-2'!I27</f>
        <v/>
      </c>
      <c r="K24" s="303" t="str">
        <f>'รวม1-2'!J27</f>
        <v/>
      </c>
      <c r="L24" s="312" t="str">
        <f>'รวม1-2'!K27</f>
        <v/>
      </c>
      <c r="M24" s="121" t="str">
        <f>'รวม1-2'!L27</f>
        <v/>
      </c>
      <c r="N24" s="121" t="str">
        <f>'รวม1-2'!N27</f>
        <v/>
      </c>
      <c r="O24" s="121" t="str">
        <f>ข้อมูลเบื้องต้น!F$12</f>
        <v>นางอุ้มขวัญ หัตถสาร</v>
      </c>
    </row>
    <row r="25" spans="2:15" x14ac:dyDescent="0.75">
      <c r="B25" s="238" t="str">
        <f>'คะแนนเทอม 1'!B27</f>
        <v>ป.2/1</v>
      </c>
      <c r="C25" s="238">
        <f>'คะแนนเทอม 1'!C27</f>
        <v>23</v>
      </c>
      <c r="D25" s="238">
        <f>'คะแนนเทอม 1'!D27</f>
        <v>4065</v>
      </c>
      <c r="E25" s="238" t="str">
        <f>'คะแนนเทอม 1'!E27</f>
        <v>เด็กหญิง</v>
      </c>
      <c r="F25" s="304" t="str">
        <f>'คะแนนเทอม 1'!F27</f>
        <v>ลัดดา</v>
      </c>
      <c r="G25" s="304" t="str">
        <f>'คะแนนเทอม 1'!G27</f>
        <v>ขันทะวิไล</v>
      </c>
      <c r="H25" s="121" t="str">
        <f>ข้อมูลเบื้องต้น!F$9</f>
        <v xml:space="preserve">คณิตศาสตร์ 2 </v>
      </c>
      <c r="I25" s="303" t="str">
        <f>'รวม1-2'!H28</f>
        <v/>
      </c>
      <c r="J25" s="303" t="str">
        <f>'รวม1-2'!I28</f>
        <v/>
      </c>
      <c r="K25" s="303" t="str">
        <f>'รวม1-2'!J28</f>
        <v/>
      </c>
      <c r="L25" s="312" t="str">
        <f>'รวม1-2'!K28</f>
        <v/>
      </c>
      <c r="M25" s="121" t="str">
        <f>'รวม1-2'!L28</f>
        <v/>
      </c>
      <c r="N25" s="121" t="str">
        <f>'รวม1-2'!N28</f>
        <v/>
      </c>
      <c r="O25" s="121" t="str">
        <f>ข้อมูลเบื้องต้น!F$12</f>
        <v>นางอุ้มขวัญ หัตถสาร</v>
      </c>
    </row>
    <row r="26" spans="2:15" x14ac:dyDescent="0.75">
      <c r="B26" s="238" t="str">
        <f>'คะแนนเทอม 1'!B28</f>
        <v>ป.2/1</v>
      </c>
      <c r="C26" s="238">
        <f>'คะแนนเทอม 1'!C28</f>
        <v>24</v>
      </c>
      <c r="D26" s="238">
        <f>'คะแนนเทอม 1'!D28</f>
        <v>4067</v>
      </c>
      <c r="E26" s="238" t="str">
        <f>'คะแนนเทอม 1'!E28</f>
        <v>เด็กหญิง</v>
      </c>
      <c r="F26" s="304" t="str">
        <f>'คะแนนเทอม 1'!F28</f>
        <v>ศิรญา</v>
      </c>
      <c r="G26" s="304" t="str">
        <f>'คะแนนเทอม 1'!G28</f>
        <v>ทองดี</v>
      </c>
      <c r="H26" s="121" t="str">
        <f>ข้อมูลเบื้องต้น!F$9</f>
        <v xml:space="preserve">คณิตศาสตร์ 2 </v>
      </c>
      <c r="I26" s="303" t="str">
        <f>'รวม1-2'!H29</f>
        <v/>
      </c>
      <c r="J26" s="303" t="str">
        <f>'รวม1-2'!I29</f>
        <v/>
      </c>
      <c r="K26" s="303" t="str">
        <f>'รวม1-2'!J29</f>
        <v/>
      </c>
      <c r="L26" s="312" t="str">
        <f>'รวม1-2'!K29</f>
        <v/>
      </c>
      <c r="M26" s="121" t="str">
        <f>'รวม1-2'!L29</f>
        <v/>
      </c>
      <c r="N26" s="121" t="str">
        <f>'รวม1-2'!N29</f>
        <v/>
      </c>
      <c r="O26" s="121" t="str">
        <f>ข้อมูลเบื้องต้น!F$12</f>
        <v>นางอุ้มขวัญ หัตถสาร</v>
      </c>
    </row>
    <row r="27" spans="2:15" x14ac:dyDescent="0.75">
      <c r="B27" s="238" t="str">
        <f>'คะแนนเทอม 1'!B29</f>
        <v>ป.2/1</v>
      </c>
      <c r="C27" s="238">
        <f>'คะแนนเทอม 1'!C29</f>
        <v>25</v>
      </c>
      <c r="D27" s="238">
        <f>'คะแนนเทอม 1'!D29</f>
        <v>4071</v>
      </c>
      <c r="E27" s="238" t="str">
        <f>'คะแนนเทอม 1'!E29</f>
        <v>เด็กหญิง</v>
      </c>
      <c r="F27" s="304" t="str">
        <f>'คะแนนเทอม 1'!F29</f>
        <v>ปุณญภา</v>
      </c>
      <c r="G27" s="304" t="str">
        <f>'คะแนนเทอม 1'!G29</f>
        <v>เพิ่มบุญมา</v>
      </c>
      <c r="H27" s="121" t="str">
        <f>ข้อมูลเบื้องต้น!F$9</f>
        <v xml:space="preserve">คณิตศาสตร์ 2 </v>
      </c>
      <c r="I27" s="303" t="str">
        <f>'รวม1-2'!H30</f>
        <v/>
      </c>
      <c r="J27" s="303" t="str">
        <f>'รวม1-2'!I30</f>
        <v/>
      </c>
      <c r="K27" s="303" t="str">
        <f>'รวม1-2'!J30</f>
        <v/>
      </c>
      <c r="L27" s="312" t="str">
        <f>'รวม1-2'!K30</f>
        <v/>
      </c>
      <c r="M27" s="121" t="str">
        <f>'รวม1-2'!L30</f>
        <v/>
      </c>
      <c r="N27" s="121" t="str">
        <f>'รวม1-2'!N30</f>
        <v/>
      </c>
      <c r="O27" s="121" t="str">
        <f>ข้อมูลเบื้องต้น!F$12</f>
        <v>นางอุ้มขวัญ หัตถสาร</v>
      </c>
    </row>
    <row r="28" spans="2:15" x14ac:dyDescent="0.75">
      <c r="B28" s="238" t="str">
        <f>'คะแนนเทอม 1'!B30</f>
        <v>ป.2/1</v>
      </c>
      <c r="C28" s="238">
        <f>'คะแนนเทอม 1'!C30</f>
        <v>26</v>
      </c>
      <c r="D28" s="238">
        <f>'คะแนนเทอม 1'!D30</f>
        <v>4145</v>
      </c>
      <c r="E28" s="238" t="str">
        <f>'คะแนนเทอม 1'!E30</f>
        <v>เด็กหญิง</v>
      </c>
      <c r="F28" s="304" t="str">
        <f>'คะแนนเทอม 1'!F30</f>
        <v>ฐิติชญา</v>
      </c>
      <c r="G28" s="304" t="str">
        <f>'คะแนนเทอม 1'!G30</f>
        <v>จ๊ะแฮ</v>
      </c>
      <c r="H28" s="121" t="str">
        <f>ข้อมูลเบื้องต้น!F$9</f>
        <v xml:space="preserve">คณิตศาสตร์ 2 </v>
      </c>
      <c r="I28" s="303" t="str">
        <f>'รวม1-2'!H31</f>
        <v/>
      </c>
      <c r="J28" s="303" t="str">
        <f>'รวม1-2'!I31</f>
        <v/>
      </c>
      <c r="K28" s="303" t="str">
        <f>'รวม1-2'!J31</f>
        <v/>
      </c>
      <c r="L28" s="312" t="str">
        <f>'รวม1-2'!K31</f>
        <v/>
      </c>
      <c r="M28" s="121" t="str">
        <f>'รวม1-2'!L31</f>
        <v/>
      </c>
      <c r="N28" s="121" t="str">
        <f>'รวม1-2'!N31</f>
        <v/>
      </c>
      <c r="O28" s="121" t="str">
        <f>ข้อมูลเบื้องต้น!F$12</f>
        <v>นางอุ้มขวัญ หัตถสาร</v>
      </c>
    </row>
    <row r="29" spans="2:15" x14ac:dyDescent="0.75">
      <c r="B29" s="238" t="str">
        <f>'คะแนนเทอม 1'!B31</f>
        <v>ป.2/1</v>
      </c>
      <c r="C29" s="238">
        <f>'คะแนนเทอม 1'!C31</f>
        <v>27</v>
      </c>
      <c r="D29" s="238">
        <f>'คะแนนเทอม 1'!D31</f>
        <v>4155</v>
      </c>
      <c r="E29" s="238" t="str">
        <f>'คะแนนเทอม 1'!E31</f>
        <v>เด็กหญิง</v>
      </c>
      <c r="F29" s="304" t="str">
        <f>'คะแนนเทอม 1'!F31</f>
        <v>ภิรมณ</v>
      </c>
      <c r="G29" s="304" t="str">
        <f>'คะแนนเทอม 1'!G31</f>
        <v>จันตาอุด</v>
      </c>
      <c r="H29" s="121" t="str">
        <f>ข้อมูลเบื้องต้น!F$9</f>
        <v xml:space="preserve">คณิตศาสตร์ 2 </v>
      </c>
      <c r="I29" s="303" t="str">
        <f>'รวม1-2'!H32</f>
        <v/>
      </c>
      <c r="J29" s="303" t="str">
        <f>'รวม1-2'!I32</f>
        <v/>
      </c>
      <c r="K29" s="303" t="str">
        <f>'รวม1-2'!J32</f>
        <v/>
      </c>
      <c r="L29" s="312" t="str">
        <f>'รวม1-2'!K32</f>
        <v/>
      </c>
      <c r="M29" s="121" t="str">
        <f>'รวม1-2'!L32</f>
        <v/>
      </c>
      <c r="N29" s="121" t="str">
        <f>'รวม1-2'!N32</f>
        <v/>
      </c>
      <c r="O29" s="121" t="str">
        <f>ข้อมูลเบื้องต้น!F$12</f>
        <v>นางอุ้มขวัญ หัตถสาร</v>
      </c>
    </row>
    <row r="30" spans="2:15" x14ac:dyDescent="0.75">
      <c r="B30" s="238" t="str">
        <f>'คะแนนเทอม 1'!B32</f>
        <v>ป.2/1</v>
      </c>
      <c r="C30" s="238">
        <f>'คะแนนเทอม 1'!C32</f>
        <v>28</v>
      </c>
      <c r="D30" s="238">
        <f>'คะแนนเทอม 1'!D32</f>
        <v>4157</v>
      </c>
      <c r="E30" s="238" t="str">
        <f>'คะแนนเทอม 1'!E32</f>
        <v>เด็กหญิง</v>
      </c>
      <c r="F30" s="304" t="str">
        <f>'คะแนนเทอม 1'!F32</f>
        <v>เอวารินทร์</v>
      </c>
      <c r="G30" s="304" t="str">
        <f>'คะแนนเทอม 1'!G32</f>
        <v>ติ่งดา</v>
      </c>
      <c r="H30" s="121" t="str">
        <f>ข้อมูลเบื้องต้น!F$9</f>
        <v xml:space="preserve">คณิตศาสตร์ 2 </v>
      </c>
      <c r="I30" s="303" t="str">
        <f>'รวม1-2'!H33</f>
        <v/>
      </c>
      <c r="J30" s="303" t="str">
        <f>'รวม1-2'!I33</f>
        <v/>
      </c>
      <c r="K30" s="303" t="str">
        <f>'รวม1-2'!J33</f>
        <v/>
      </c>
      <c r="L30" s="312" t="str">
        <f>'รวม1-2'!K33</f>
        <v/>
      </c>
      <c r="M30" s="121" t="str">
        <f>'รวม1-2'!L33</f>
        <v/>
      </c>
      <c r="N30" s="121" t="str">
        <f>'รวม1-2'!N33</f>
        <v/>
      </c>
      <c r="O30" s="121" t="str">
        <f>ข้อมูลเบื้องต้น!F$12</f>
        <v>นางอุ้มขวัญ หัตถสาร</v>
      </c>
    </row>
    <row r="31" spans="2:15" x14ac:dyDescent="0.75">
      <c r="B31" s="238" t="str">
        <f>'คะแนนเทอม 1'!B33</f>
        <v>ป.2/1</v>
      </c>
      <c r="C31" s="238">
        <f>'คะแนนเทอม 1'!C33</f>
        <v>29</v>
      </c>
      <c r="D31" s="238">
        <f>'คะแนนเทอม 1'!D33</f>
        <v>4289</v>
      </c>
      <c r="E31" s="238" t="str">
        <f>'คะแนนเทอม 1'!E33</f>
        <v>เด็กหญิง</v>
      </c>
      <c r="F31" s="304" t="str">
        <f>'คะแนนเทอม 1'!F33</f>
        <v>บุณยาพร</v>
      </c>
      <c r="G31" s="304" t="str">
        <f>'คะแนนเทอม 1'!G33</f>
        <v>บุญคง</v>
      </c>
      <c r="H31" s="121" t="str">
        <f>ข้อมูลเบื้องต้น!F$9</f>
        <v xml:space="preserve">คณิตศาสตร์ 2 </v>
      </c>
      <c r="I31" s="303" t="str">
        <f>'รวม1-2'!H34</f>
        <v/>
      </c>
      <c r="J31" s="303" t="str">
        <f>'รวม1-2'!I34</f>
        <v/>
      </c>
      <c r="K31" s="303" t="str">
        <f>'รวม1-2'!J34</f>
        <v/>
      </c>
      <c r="L31" s="312" t="str">
        <f>'รวม1-2'!K34</f>
        <v/>
      </c>
      <c r="M31" s="121" t="str">
        <f>'รวม1-2'!L34</f>
        <v/>
      </c>
      <c r="N31" s="121" t="str">
        <f>'รวม1-2'!N34</f>
        <v/>
      </c>
      <c r="O31" s="121" t="str">
        <f>ข้อมูลเบื้องต้น!F$12</f>
        <v>นางอุ้มขวัญ หัตถสาร</v>
      </c>
    </row>
    <row r="32" spans="2:15" x14ac:dyDescent="0.75">
      <c r="B32" s="238" t="str">
        <f>'คะแนนเทอม 1'!B34</f>
        <v>ป.2/1</v>
      </c>
      <c r="C32" s="238">
        <f>'คะแนนเทอม 1'!C34</f>
        <v>30</v>
      </c>
      <c r="D32" s="238">
        <f>'คะแนนเทอม 1'!D34</f>
        <v>4290</v>
      </c>
      <c r="E32" s="238" t="str">
        <f>'คะแนนเทอม 1'!E34</f>
        <v>เด็กหญิง</v>
      </c>
      <c r="F32" s="304" t="str">
        <f>'คะแนนเทอม 1'!F34</f>
        <v>ไอยรดา</v>
      </c>
      <c r="G32" s="304" t="str">
        <f>'คะแนนเทอม 1'!G34</f>
        <v>ริยาภู</v>
      </c>
      <c r="H32" s="121" t="str">
        <f>ข้อมูลเบื้องต้น!F$9</f>
        <v xml:space="preserve">คณิตศาสตร์ 2 </v>
      </c>
      <c r="I32" s="303" t="str">
        <f>'รวม1-2'!H35</f>
        <v/>
      </c>
      <c r="J32" s="303" t="str">
        <f>'รวม1-2'!I35</f>
        <v/>
      </c>
      <c r="K32" s="303" t="str">
        <f>'รวม1-2'!J35</f>
        <v/>
      </c>
      <c r="L32" s="312" t="str">
        <f>'รวม1-2'!K35</f>
        <v/>
      </c>
      <c r="M32" s="121" t="str">
        <f>'รวม1-2'!L35</f>
        <v/>
      </c>
      <c r="N32" s="121" t="str">
        <f>'รวม1-2'!N35</f>
        <v/>
      </c>
      <c r="O32" s="121" t="str">
        <f>ข้อมูลเบื้องต้น!F$12</f>
        <v>นางอุ้มขวัญ หัตถสาร</v>
      </c>
    </row>
    <row r="33" spans="2:15" x14ac:dyDescent="0.75">
      <c r="B33" s="238" t="str">
        <f>'คะแนนเทอม 1'!B35</f>
        <v>ป.2/1</v>
      </c>
      <c r="C33" s="238">
        <f>'คะแนนเทอม 1'!C35</f>
        <v>31</v>
      </c>
      <c r="D33" s="238">
        <f>'คะแนนเทอม 1'!D35</f>
        <v>4291</v>
      </c>
      <c r="E33" s="238" t="str">
        <f>'คะแนนเทอม 1'!E35</f>
        <v>เด็กหญิง</v>
      </c>
      <c r="F33" s="304" t="str">
        <f>'คะแนนเทอม 1'!F35</f>
        <v>ศิริพร</v>
      </c>
      <c r="G33" s="304" t="str">
        <f>'คะแนนเทอม 1'!G35</f>
        <v>ปรารถนาฤดี</v>
      </c>
      <c r="H33" s="121" t="str">
        <f>ข้อมูลเบื้องต้น!F$9</f>
        <v xml:space="preserve">คณิตศาสตร์ 2 </v>
      </c>
      <c r="I33" s="303" t="str">
        <f>'รวม1-2'!H36</f>
        <v/>
      </c>
      <c r="J33" s="303" t="str">
        <f>'รวม1-2'!I36</f>
        <v/>
      </c>
      <c r="K33" s="303" t="str">
        <f>'รวม1-2'!J36</f>
        <v/>
      </c>
      <c r="L33" s="312" t="str">
        <f>'รวม1-2'!K36</f>
        <v/>
      </c>
      <c r="M33" s="121" t="str">
        <f>'รวม1-2'!L36</f>
        <v/>
      </c>
      <c r="N33" s="121" t="str">
        <f>'รวม1-2'!N36</f>
        <v/>
      </c>
      <c r="O33" s="121" t="str">
        <f>ข้อมูลเบื้องต้น!F$12</f>
        <v>นางอุ้มขวัญ หัตถสาร</v>
      </c>
    </row>
    <row r="34" spans="2:15" x14ac:dyDescent="0.75">
      <c r="B34" s="238" t="str">
        <f>'คะแนนเทอม 1'!B36</f>
        <v>ป.2/1</v>
      </c>
      <c r="C34" s="238">
        <f>'คะแนนเทอม 1'!C36</f>
        <v>32</v>
      </c>
      <c r="D34" s="238">
        <f>'คะแนนเทอม 1'!D36</f>
        <v>4293</v>
      </c>
      <c r="E34" s="238" t="str">
        <f>'คะแนนเทอม 1'!E36</f>
        <v>เด็กหญิง</v>
      </c>
      <c r="F34" s="304" t="str">
        <f>'คะแนนเทอม 1'!F36</f>
        <v>ฐิตาภรณ์</v>
      </c>
      <c r="G34" s="304" t="str">
        <f>'คะแนนเทอม 1'!G36</f>
        <v>ทาแกง</v>
      </c>
      <c r="H34" s="121" t="str">
        <f>ข้อมูลเบื้องต้น!F$9</f>
        <v xml:space="preserve">คณิตศาสตร์ 2 </v>
      </c>
      <c r="I34" s="303" t="str">
        <f>'รวม1-2'!H37</f>
        <v/>
      </c>
      <c r="J34" s="303" t="str">
        <f>'รวม1-2'!I37</f>
        <v/>
      </c>
      <c r="K34" s="303" t="str">
        <f>'รวม1-2'!J37</f>
        <v/>
      </c>
      <c r="L34" s="312" t="str">
        <f>'รวม1-2'!K37</f>
        <v/>
      </c>
      <c r="M34" s="121" t="str">
        <f>'รวม1-2'!L37</f>
        <v/>
      </c>
      <c r="N34" s="121" t="str">
        <f>'รวม1-2'!N37</f>
        <v/>
      </c>
      <c r="O34" s="121" t="str">
        <f>ข้อมูลเบื้องต้น!F$12</f>
        <v>นางอุ้มขวัญ หัตถสาร</v>
      </c>
    </row>
    <row r="35" spans="2:15" x14ac:dyDescent="0.75">
      <c r="B35" s="238" t="str">
        <f>'คะแนนเทอม 1'!B37</f>
        <v>ป.2/1</v>
      </c>
      <c r="C35" s="238">
        <f>'คะแนนเทอม 1'!C37</f>
        <v>33</v>
      </c>
      <c r="D35" s="238">
        <f>'คะแนนเทอม 1'!D37</f>
        <v>4295</v>
      </c>
      <c r="E35" s="238" t="str">
        <f>'คะแนนเทอม 1'!E37</f>
        <v>เด็กหญิง</v>
      </c>
      <c r="F35" s="304" t="str">
        <f>'คะแนนเทอม 1'!F37</f>
        <v>ญานินดา</v>
      </c>
      <c r="G35" s="304" t="str">
        <f>'คะแนนเทอม 1'!G37</f>
        <v>พรมตัน</v>
      </c>
      <c r="H35" s="121" t="str">
        <f>ข้อมูลเบื้องต้น!F$9</f>
        <v xml:space="preserve">คณิตศาสตร์ 2 </v>
      </c>
      <c r="I35" s="303" t="str">
        <f>'รวม1-2'!H38</f>
        <v/>
      </c>
      <c r="J35" s="303" t="str">
        <f>'รวม1-2'!I38</f>
        <v/>
      </c>
      <c r="K35" s="303" t="str">
        <f>'รวม1-2'!J38</f>
        <v/>
      </c>
      <c r="L35" s="312" t="str">
        <f>'รวม1-2'!K38</f>
        <v/>
      </c>
      <c r="M35" s="121" t="str">
        <f>'รวม1-2'!L38</f>
        <v/>
      </c>
      <c r="N35" s="121" t="str">
        <f>'รวม1-2'!N38</f>
        <v/>
      </c>
      <c r="O35" s="121" t="str">
        <f>ข้อมูลเบื้องต้น!F$12</f>
        <v>นางอุ้มขวัญ หัตถสาร</v>
      </c>
    </row>
    <row r="36" spans="2:15" x14ac:dyDescent="0.75">
      <c r="B36" s="238" t="str">
        <f>'คะแนนเทอม 1'!B38</f>
        <v>ป.2/1</v>
      </c>
      <c r="C36" s="238">
        <f>'คะแนนเทอม 1'!C38</f>
        <v>34</v>
      </c>
      <c r="D36" s="238">
        <f>'คะแนนเทอม 1'!D38</f>
        <v>4298</v>
      </c>
      <c r="E36" s="238" t="str">
        <f>'คะแนนเทอม 1'!E38</f>
        <v>เด็กหญิง</v>
      </c>
      <c r="F36" s="304" t="str">
        <f>'คะแนนเทอม 1'!F38</f>
        <v>ภัทรินทร์</v>
      </c>
      <c r="G36" s="304" t="str">
        <f>'คะแนนเทอม 1'!G38</f>
        <v>ศรีจันทร์</v>
      </c>
      <c r="H36" s="121" t="str">
        <f>ข้อมูลเบื้องต้น!F$9</f>
        <v xml:space="preserve">คณิตศาสตร์ 2 </v>
      </c>
      <c r="I36" s="303" t="str">
        <f>'รวม1-2'!H39</f>
        <v/>
      </c>
      <c r="J36" s="303" t="str">
        <f>'รวม1-2'!I39</f>
        <v/>
      </c>
      <c r="K36" s="303" t="str">
        <f>'รวม1-2'!J39</f>
        <v/>
      </c>
      <c r="L36" s="312" t="str">
        <f>'รวม1-2'!K39</f>
        <v/>
      </c>
      <c r="M36" s="121" t="str">
        <f>'รวม1-2'!L39</f>
        <v/>
      </c>
      <c r="N36" s="121" t="str">
        <f>'รวม1-2'!N39</f>
        <v/>
      </c>
      <c r="O36" s="121" t="str">
        <f>ข้อมูลเบื้องต้น!F$12</f>
        <v>นางอุ้มขวัญ หัตถสาร</v>
      </c>
    </row>
    <row r="37" spans="2:15" x14ac:dyDescent="0.75">
      <c r="B37" s="238" t="str">
        <f>'คะแนนเทอม 1'!B39</f>
        <v>ป.2/1</v>
      </c>
      <c r="C37" s="238">
        <f>'คะแนนเทอม 1'!C39</f>
        <v>35</v>
      </c>
      <c r="D37" s="238" t="str">
        <f>'คะแนนเทอม 1'!D39</f>
        <v/>
      </c>
      <c r="E37" s="238" t="str">
        <f>'คะแนนเทอม 1'!E39</f>
        <v/>
      </c>
      <c r="F37" s="304" t="str">
        <f>'คะแนนเทอม 1'!F39</f>
        <v/>
      </c>
      <c r="G37" s="304" t="str">
        <f>'คะแนนเทอม 1'!G39</f>
        <v/>
      </c>
      <c r="H37" s="121" t="str">
        <f>ข้อมูลเบื้องต้น!F$9</f>
        <v xml:space="preserve">คณิตศาสตร์ 2 </v>
      </c>
      <c r="I37" s="303" t="str">
        <f>'รวม1-2'!H40</f>
        <v/>
      </c>
      <c r="J37" s="303" t="str">
        <f>'รวม1-2'!I40</f>
        <v/>
      </c>
      <c r="K37" s="303" t="str">
        <f>'รวม1-2'!J40</f>
        <v/>
      </c>
      <c r="L37" s="312" t="str">
        <f>'รวม1-2'!K40</f>
        <v/>
      </c>
      <c r="M37" s="121" t="str">
        <f>'รวม1-2'!L40</f>
        <v/>
      </c>
      <c r="N37" s="121" t="str">
        <f>'รวม1-2'!N40</f>
        <v/>
      </c>
      <c r="O37" s="121" t="str">
        <f>ข้อมูลเบื้องต้น!F$12</f>
        <v>นางอุ้มขวัญ หัตถสาร</v>
      </c>
    </row>
    <row r="38" spans="2:15" x14ac:dyDescent="0.75">
      <c r="B38" s="238" t="str">
        <f>'คะแนนเทอม 1'!B40</f>
        <v>ป.2/1</v>
      </c>
      <c r="C38" s="238">
        <f>'คะแนนเทอม 1'!C40</f>
        <v>36</v>
      </c>
      <c r="D38" s="238" t="str">
        <f>'คะแนนเทอม 1'!D40</f>
        <v/>
      </c>
      <c r="E38" s="238" t="str">
        <f>'คะแนนเทอม 1'!E40</f>
        <v/>
      </c>
      <c r="F38" s="304" t="str">
        <f>'คะแนนเทอม 1'!F40</f>
        <v/>
      </c>
      <c r="G38" s="304" t="str">
        <f>'คะแนนเทอม 1'!G40</f>
        <v/>
      </c>
      <c r="H38" s="121" t="str">
        <f>ข้อมูลเบื้องต้น!F$9</f>
        <v xml:space="preserve">คณิตศาสตร์ 2 </v>
      </c>
      <c r="I38" s="303" t="str">
        <f>'รวม1-2'!H41</f>
        <v/>
      </c>
      <c r="J38" s="303" t="str">
        <f>'รวม1-2'!I41</f>
        <v/>
      </c>
      <c r="K38" s="303" t="str">
        <f>'รวม1-2'!J41</f>
        <v/>
      </c>
      <c r="L38" s="312" t="str">
        <f>'รวม1-2'!K41</f>
        <v/>
      </c>
      <c r="M38" s="121" t="str">
        <f>'รวม1-2'!L41</f>
        <v/>
      </c>
      <c r="N38" s="121" t="str">
        <f>'รวม1-2'!N41</f>
        <v/>
      </c>
      <c r="O38" s="121" t="str">
        <f>ข้อมูลเบื้องต้น!F$12</f>
        <v>นางอุ้มขวัญ หัตถสาร</v>
      </c>
    </row>
    <row r="39" spans="2:15" x14ac:dyDescent="0.75">
      <c r="B39" s="238" t="str">
        <f>'คะแนนเทอม 1'!B41</f>
        <v>ป.2/1</v>
      </c>
      <c r="C39" s="238">
        <f>'คะแนนเทอม 1'!C41</f>
        <v>37</v>
      </c>
      <c r="D39" s="238" t="str">
        <f>'คะแนนเทอม 1'!D41</f>
        <v/>
      </c>
      <c r="E39" s="238" t="str">
        <f>'คะแนนเทอม 1'!E41</f>
        <v/>
      </c>
      <c r="F39" s="304" t="str">
        <f>'คะแนนเทอม 1'!F41</f>
        <v/>
      </c>
      <c r="G39" s="304" t="str">
        <f>'คะแนนเทอม 1'!G41</f>
        <v/>
      </c>
      <c r="H39" s="121" t="str">
        <f>ข้อมูลเบื้องต้น!F$9</f>
        <v xml:space="preserve">คณิตศาสตร์ 2 </v>
      </c>
      <c r="I39" s="303" t="str">
        <f>'รวม1-2'!H42</f>
        <v/>
      </c>
      <c r="J39" s="303" t="str">
        <f>'รวม1-2'!I42</f>
        <v/>
      </c>
      <c r="K39" s="303" t="str">
        <f>'รวม1-2'!J42</f>
        <v/>
      </c>
      <c r="L39" s="312" t="str">
        <f>'รวม1-2'!K42</f>
        <v/>
      </c>
      <c r="M39" s="121" t="str">
        <f>'รวม1-2'!L42</f>
        <v/>
      </c>
      <c r="N39" s="121" t="str">
        <f>'รวม1-2'!N42</f>
        <v/>
      </c>
      <c r="O39" s="121" t="str">
        <f>ข้อมูลเบื้องต้น!F$12</f>
        <v>นางอุ้มขวัญ หัตถสาร</v>
      </c>
    </row>
    <row r="40" spans="2:15" x14ac:dyDescent="0.75">
      <c r="B40" s="238" t="str">
        <f>'คะแนนเทอม 1'!B42</f>
        <v>ป.2/1</v>
      </c>
      <c r="C40" s="238">
        <f>'คะแนนเทอม 1'!C42</f>
        <v>38</v>
      </c>
      <c r="D40" s="238" t="str">
        <f>'คะแนนเทอม 1'!D42</f>
        <v/>
      </c>
      <c r="E40" s="238" t="str">
        <f>'คะแนนเทอม 1'!E42</f>
        <v/>
      </c>
      <c r="F40" s="304" t="str">
        <f>'คะแนนเทอม 1'!F42</f>
        <v/>
      </c>
      <c r="G40" s="304" t="str">
        <f>'คะแนนเทอม 1'!G42</f>
        <v/>
      </c>
      <c r="H40" s="121" t="str">
        <f>ข้อมูลเบื้องต้น!F$9</f>
        <v xml:space="preserve">คณิตศาสตร์ 2 </v>
      </c>
      <c r="I40" s="303" t="str">
        <f>'รวม1-2'!H43</f>
        <v/>
      </c>
      <c r="J40" s="303" t="str">
        <f>'รวม1-2'!I43</f>
        <v/>
      </c>
      <c r="K40" s="303" t="str">
        <f>'รวม1-2'!J43</f>
        <v/>
      </c>
      <c r="L40" s="312" t="str">
        <f>'รวม1-2'!K43</f>
        <v/>
      </c>
      <c r="M40" s="121" t="str">
        <f>'รวม1-2'!L43</f>
        <v/>
      </c>
      <c r="N40" s="121" t="str">
        <f>'รวม1-2'!N43</f>
        <v/>
      </c>
      <c r="O40" s="121" t="str">
        <f>ข้อมูลเบื้องต้น!F$12</f>
        <v>นางอุ้มขวัญ หัตถสาร</v>
      </c>
    </row>
    <row r="41" spans="2:15" x14ac:dyDescent="0.75">
      <c r="B41" s="238" t="str">
        <f>'คะแนนเทอม 1'!B43</f>
        <v>ป.2/1</v>
      </c>
      <c r="C41" s="238">
        <f>'คะแนนเทอม 1'!C43</f>
        <v>39</v>
      </c>
      <c r="D41" s="238" t="str">
        <f>'คะแนนเทอม 1'!D43</f>
        <v/>
      </c>
      <c r="E41" s="238" t="str">
        <f>'คะแนนเทอม 1'!E43</f>
        <v/>
      </c>
      <c r="F41" s="304" t="str">
        <f>'คะแนนเทอม 1'!F43</f>
        <v/>
      </c>
      <c r="G41" s="304" t="str">
        <f>'คะแนนเทอม 1'!G43</f>
        <v/>
      </c>
      <c r="H41" s="121" t="str">
        <f>ข้อมูลเบื้องต้น!F$9</f>
        <v xml:space="preserve">คณิตศาสตร์ 2 </v>
      </c>
      <c r="I41" s="303" t="str">
        <f>'รวม1-2'!H44</f>
        <v/>
      </c>
      <c r="J41" s="303" t="str">
        <f>'รวม1-2'!I44</f>
        <v/>
      </c>
      <c r="K41" s="303" t="str">
        <f>'รวม1-2'!J44</f>
        <v/>
      </c>
      <c r="L41" s="312" t="str">
        <f>'รวม1-2'!K44</f>
        <v/>
      </c>
      <c r="M41" s="121" t="str">
        <f>'รวม1-2'!L44</f>
        <v/>
      </c>
      <c r="N41" s="121" t="str">
        <f>'รวม1-2'!N44</f>
        <v/>
      </c>
      <c r="O41" s="121" t="str">
        <f>ข้อมูลเบื้องต้น!F$12</f>
        <v>นางอุ้มขวัญ หัตถสาร</v>
      </c>
    </row>
    <row r="42" spans="2:15" x14ac:dyDescent="0.75">
      <c r="B42" s="238" t="str">
        <f>'คะแนนเทอม 1'!B44</f>
        <v>ป.2/1</v>
      </c>
      <c r="C42" s="238">
        <f>'คะแนนเทอม 1'!C44</f>
        <v>40</v>
      </c>
      <c r="D42" s="238" t="str">
        <f>'คะแนนเทอม 1'!D44</f>
        <v/>
      </c>
      <c r="E42" s="238" t="str">
        <f>'คะแนนเทอม 1'!E44</f>
        <v/>
      </c>
      <c r="F42" s="304" t="str">
        <f>'คะแนนเทอม 1'!F44</f>
        <v/>
      </c>
      <c r="G42" s="304" t="str">
        <f>'คะแนนเทอม 1'!G44</f>
        <v/>
      </c>
      <c r="H42" s="121" t="str">
        <f>ข้อมูลเบื้องต้น!F$9</f>
        <v xml:space="preserve">คณิตศาสตร์ 2 </v>
      </c>
      <c r="I42" s="303" t="str">
        <f>'รวม1-2'!H45</f>
        <v/>
      </c>
      <c r="J42" s="303" t="str">
        <f>'รวม1-2'!I45</f>
        <v/>
      </c>
      <c r="K42" s="303" t="str">
        <f>'รวม1-2'!J45</f>
        <v/>
      </c>
      <c r="L42" s="312" t="str">
        <f>'รวม1-2'!K45</f>
        <v/>
      </c>
      <c r="M42" s="121" t="str">
        <f>'รวม1-2'!L45</f>
        <v/>
      </c>
      <c r="N42" s="121" t="str">
        <f>'รวม1-2'!N45</f>
        <v/>
      </c>
      <c r="O42" s="121" t="str">
        <f>ข้อมูลเบื้องต้น!F$12</f>
        <v>นางอุ้มขวัญ หัตถสาร</v>
      </c>
    </row>
    <row r="43" spans="2:15" x14ac:dyDescent="0.75">
      <c r="B43" s="238" t="str">
        <f>'คะแนนเทอม 1'!B45</f>
        <v>ป.2/2</v>
      </c>
      <c r="C43" s="238">
        <f>'คะแนนเทอม 1'!C45</f>
        <v>1</v>
      </c>
      <c r="D43" s="238">
        <f>'คะแนนเทอม 1'!D45</f>
        <v>4030</v>
      </c>
      <c r="E43" s="238" t="str">
        <f>'คะแนนเทอม 1'!E45</f>
        <v>เด็กชาย</v>
      </c>
      <c r="F43" s="304" t="str">
        <f>'คะแนนเทอม 1'!F45</f>
        <v>กมลภพ</v>
      </c>
      <c r="G43" s="304" t="str">
        <f>'คะแนนเทอม 1'!G45</f>
        <v>ปัญญาพรึก</v>
      </c>
      <c r="H43" s="121" t="str">
        <f>ข้อมูลเบื้องต้น!F$9</f>
        <v xml:space="preserve">คณิตศาสตร์ 2 </v>
      </c>
      <c r="I43" s="303">
        <f>'รวม1-2'!H46</f>
        <v>61</v>
      </c>
      <c r="J43" s="303">
        <f>'รวม1-2'!I46</f>
        <v>55</v>
      </c>
      <c r="K43" s="303">
        <f>'รวม1-2'!J46</f>
        <v>116</v>
      </c>
      <c r="L43" s="312">
        <f>'รวม1-2'!K46</f>
        <v>58</v>
      </c>
      <c r="M43" s="121" t="str">
        <f>'รวม1-2'!L46</f>
        <v>พัฒนา</v>
      </c>
      <c r="N43" s="121" t="str">
        <f>'รวม1-2'!N46</f>
        <v/>
      </c>
      <c r="O43" s="121" t="str">
        <f>ข้อมูลเบื้องต้น!F$12</f>
        <v>นางอุ้มขวัญ หัตถสาร</v>
      </c>
    </row>
    <row r="44" spans="2:15" x14ac:dyDescent="0.75">
      <c r="B44" s="238" t="str">
        <f>'คะแนนเทอม 1'!B46</f>
        <v>ป.2/2</v>
      </c>
      <c r="C44" s="238">
        <f>'คะแนนเทอม 1'!C46</f>
        <v>2</v>
      </c>
      <c r="D44" s="238">
        <f>'คะแนนเทอม 1'!D46</f>
        <v>4038</v>
      </c>
      <c r="E44" s="238" t="str">
        <f>'คะแนนเทอม 1'!E46</f>
        <v>เด็กชาย</v>
      </c>
      <c r="F44" s="304" t="str">
        <f>'คะแนนเทอม 1'!F46</f>
        <v>ชินาธิป</v>
      </c>
      <c r="G44" s="304" t="str">
        <f>'คะแนนเทอม 1'!G46</f>
        <v>วิไล</v>
      </c>
      <c r="H44" s="121" t="str">
        <f>ข้อมูลเบื้องต้น!F$9</f>
        <v xml:space="preserve">คณิตศาสตร์ 2 </v>
      </c>
      <c r="I44" s="303">
        <f>'รวม1-2'!H47</f>
        <v>73</v>
      </c>
      <c r="J44" s="303">
        <f>'รวม1-2'!I47</f>
        <v>58</v>
      </c>
      <c r="K44" s="303">
        <f>'รวม1-2'!J47</f>
        <v>131</v>
      </c>
      <c r="L44" s="312">
        <f>'รวม1-2'!K47</f>
        <v>66</v>
      </c>
      <c r="M44" s="121" t="str">
        <f>'รวม1-2'!L47</f>
        <v>ชำนาญ</v>
      </c>
      <c r="N44" s="121" t="str">
        <f>'รวม1-2'!N47</f>
        <v/>
      </c>
      <c r="O44" s="121" t="str">
        <f>ข้อมูลเบื้องต้น!F$12</f>
        <v>นางอุ้มขวัญ หัตถสาร</v>
      </c>
    </row>
    <row r="45" spans="2:15" x14ac:dyDescent="0.75">
      <c r="B45" s="238" t="str">
        <f>'คะแนนเทอม 1'!B47</f>
        <v>ป.2/2</v>
      </c>
      <c r="C45" s="238">
        <f>'คะแนนเทอม 1'!C47</f>
        <v>3</v>
      </c>
      <c r="D45" s="238">
        <f>'คะแนนเทอม 1'!D47</f>
        <v>4042</v>
      </c>
      <c r="E45" s="238" t="str">
        <f>'คะแนนเทอม 1'!E47</f>
        <v>เด็กชาย</v>
      </c>
      <c r="F45" s="304" t="str">
        <f>'คะแนนเทอม 1'!F47</f>
        <v>ณัฐชนน</v>
      </c>
      <c r="G45" s="304" t="str">
        <f>'คะแนนเทอม 1'!G47</f>
        <v>คำสิงห์</v>
      </c>
      <c r="H45" s="121" t="str">
        <f>ข้อมูลเบื้องต้น!F$9</f>
        <v xml:space="preserve">คณิตศาสตร์ 2 </v>
      </c>
      <c r="I45" s="303">
        <f>'รวม1-2'!H48</f>
        <v>63</v>
      </c>
      <c r="J45" s="303">
        <f>'รวม1-2'!I48</f>
        <v>50</v>
      </c>
      <c r="K45" s="303">
        <f>'รวม1-2'!J48</f>
        <v>113</v>
      </c>
      <c r="L45" s="312">
        <f>'รวม1-2'!K48</f>
        <v>57</v>
      </c>
      <c r="M45" s="121" t="str">
        <f>'รวม1-2'!L48</f>
        <v>พัฒนา</v>
      </c>
      <c r="N45" s="121" t="str">
        <f>'รวม1-2'!N48</f>
        <v/>
      </c>
      <c r="O45" s="121" t="str">
        <f>ข้อมูลเบื้องต้น!F$12</f>
        <v>นางอุ้มขวัญ หัตถสาร</v>
      </c>
    </row>
    <row r="46" spans="2:15" x14ac:dyDescent="0.75">
      <c r="B46" s="238" t="str">
        <f>'คะแนนเทอม 1'!B48</f>
        <v>ป.2/2</v>
      </c>
      <c r="C46" s="238">
        <f>'คะแนนเทอม 1'!C48</f>
        <v>4</v>
      </c>
      <c r="D46" s="238">
        <f>'คะแนนเทอม 1'!D48</f>
        <v>4045</v>
      </c>
      <c r="E46" s="238" t="str">
        <f>'คะแนนเทอม 1'!E48</f>
        <v>เด็กชาย</v>
      </c>
      <c r="F46" s="304" t="str">
        <f>'คะแนนเทอม 1'!F48</f>
        <v>แทนคุณ</v>
      </c>
      <c r="G46" s="304" t="str">
        <f>'คะแนนเทอม 1'!G48</f>
        <v>แป้นปรุง</v>
      </c>
      <c r="H46" s="121" t="str">
        <f>ข้อมูลเบื้องต้น!F$9</f>
        <v xml:space="preserve">คณิตศาสตร์ 2 </v>
      </c>
      <c r="I46" s="303">
        <f>'รวม1-2'!H49</f>
        <v>75</v>
      </c>
      <c r="J46" s="303">
        <f>'รวม1-2'!I49</f>
        <v>59</v>
      </c>
      <c r="K46" s="303">
        <f>'รวม1-2'!J49</f>
        <v>134</v>
      </c>
      <c r="L46" s="312">
        <f>'รวม1-2'!K49</f>
        <v>67</v>
      </c>
      <c r="M46" s="121" t="str">
        <f>'รวม1-2'!L49</f>
        <v>ชำนาญ</v>
      </c>
      <c r="N46" s="121" t="str">
        <f>'รวม1-2'!N49</f>
        <v/>
      </c>
      <c r="O46" s="121" t="str">
        <f>ข้อมูลเบื้องต้น!F$12</f>
        <v>นางอุ้มขวัญ หัตถสาร</v>
      </c>
    </row>
    <row r="47" spans="2:15" x14ac:dyDescent="0.75">
      <c r="B47" s="238" t="str">
        <f>'คะแนนเทอม 1'!B49</f>
        <v>ป.2/2</v>
      </c>
      <c r="C47" s="238">
        <f>'คะแนนเทอม 1'!C49</f>
        <v>5</v>
      </c>
      <c r="D47" s="238">
        <f>'คะแนนเทอม 1'!D49</f>
        <v>4047</v>
      </c>
      <c r="E47" s="238" t="str">
        <f>'คะแนนเทอม 1'!E49</f>
        <v>เด็กชาย</v>
      </c>
      <c r="F47" s="304" t="str">
        <f>'คะแนนเทอม 1'!F49</f>
        <v>ธนทัต</v>
      </c>
      <c r="G47" s="304" t="str">
        <f>'คะแนนเทอม 1'!G49</f>
        <v>จัตุพล</v>
      </c>
      <c r="H47" s="121" t="str">
        <f>ข้อมูลเบื้องต้น!F$9</f>
        <v xml:space="preserve">คณิตศาสตร์ 2 </v>
      </c>
      <c r="I47" s="303">
        <f>'รวม1-2'!H50</f>
        <v>88</v>
      </c>
      <c r="J47" s="303">
        <f>'รวม1-2'!I50</f>
        <v>72</v>
      </c>
      <c r="K47" s="303">
        <f>'รวม1-2'!J50</f>
        <v>160</v>
      </c>
      <c r="L47" s="312">
        <f>'รวม1-2'!K50</f>
        <v>80</v>
      </c>
      <c r="M47" s="121" t="str">
        <f>'รวม1-2'!L50</f>
        <v>เชี่ยวชาญ</v>
      </c>
      <c r="N47" s="121" t="str">
        <f>'รวม1-2'!N50</f>
        <v/>
      </c>
      <c r="O47" s="121" t="str">
        <f>ข้อมูลเบื้องต้น!F$12</f>
        <v>นางอุ้มขวัญ หัตถสาร</v>
      </c>
    </row>
    <row r="48" spans="2:15" x14ac:dyDescent="0.75">
      <c r="B48" s="238" t="str">
        <f>'คะแนนเทอม 1'!B50</f>
        <v>ป.2/2</v>
      </c>
      <c r="C48" s="238">
        <f>'คะแนนเทอม 1'!C50</f>
        <v>6</v>
      </c>
      <c r="D48" s="238">
        <f>'คะแนนเทอม 1'!D50</f>
        <v>4048</v>
      </c>
      <c r="E48" s="238" t="str">
        <f>'คะแนนเทอม 1'!E50</f>
        <v>เด็กชาย</v>
      </c>
      <c r="F48" s="304" t="str">
        <f>'คะแนนเทอม 1'!F50</f>
        <v>ธนวัฒน์</v>
      </c>
      <c r="G48" s="304" t="str">
        <f>'คะแนนเทอม 1'!G50</f>
        <v>มัฆวาล</v>
      </c>
      <c r="H48" s="121" t="str">
        <f>ข้อมูลเบื้องต้น!F$9</f>
        <v xml:space="preserve">คณิตศาสตร์ 2 </v>
      </c>
      <c r="I48" s="303">
        <f>'รวม1-2'!H51</f>
        <v>80</v>
      </c>
      <c r="J48" s="303">
        <f>'รวม1-2'!I51</f>
        <v>71</v>
      </c>
      <c r="K48" s="303">
        <f>'รวม1-2'!J51</f>
        <v>151</v>
      </c>
      <c r="L48" s="312">
        <f>'รวม1-2'!K51</f>
        <v>76</v>
      </c>
      <c r="M48" s="121" t="str">
        <f>'รวม1-2'!L51</f>
        <v>เชี่ยวชาญ</v>
      </c>
      <c r="N48" s="121" t="str">
        <f>'รวม1-2'!N51</f>
        <v/>
      </c>
      <c r="O48" s="121" t="str">
        <f>ข้อมูลเบื้องต้น!F$12</f>
        <v>นางอุ้มขวัญ หัตถสาร</v>
      </c>
    </row>
    <row r="49" spans="2:15" x14ac:dyDescent="0.75">
      <c r="B49" s="238" t="str">
        <f>'คะแนนเทอม 1'!B51</f>
        <v>ป.2/2</v>
      </c>
      <c r="C49" s="238">
        <f>'คะแนนเทอม 1'!C51</f>
        <v>7</v>
      </c>
      <c r="D49" s="238">
        <f>'คะแนนเทอม 1'!D51</f>
        <v>4053</v>
      </c>
      <c r="E49" s="238" t="str">
        <f>'คะแนนเทอม 1'!E51</f>
        <v>เด็กชาย</v>
      </c>
      <c r="F49" s="304" t="str">
        <f>'คะแนนเทอม 1'!F51</f>
        <v>นิรันดร</v>
      </c>
      <c r="G49" s="304" t="str">
        <f>'คะแนนเทอม 1'!G51</f>
        <v>นเรวรรณ์</v>
      </c>
      <c r="H49" s="121" t="str">
        <f>ข้อมูลเบื้องต้น!F$9</f>
        <v xml:space="preserve">คณิตศาสตร์ 2 </v>
      </c>
      <c r="I49" s="303">
        <f>'รวม1-2'!H52</f>
        <v>83</v>
      </c>
      <c r="J49" s="303">
        <f>'รวม1-2'!I52</f>
        <v>70</v>
      </c>
      <c r="K49" s="303">
        <f>'รวม1-2'!J52</f>
        <v>153</v>
      </c>
      <c r="L49" s="312">
        <f>'รวม1-2'!K52</f>
        <v>77</v>
      </c>
      <c r="M49" s="121" t="str">
        <f>'รวม1-2'!L52</f>
        <v>เชี่ยวชาญ</v>
      </c>
      <c r="N49" s="121" t="str">
        <f>'รวม1-2'!N52</f>
        <v/>
      </c>
      <c r="O49" s="121" t="str">
        <f>ข้อมูลเบื้องต้น!F$12</f>
        <v>นางอุ้มขวัญ หัตถสาร</v>
      </c>
    </row>
    <row r="50" spans="2:15" x14ac:dyDescent="0.75">
      <c r="B50" s="238" t="str">
        <f>'คะแนนเทอม 1'!B52</f>
        <v>ป.2/2</v>
      </c>
      <c r="C50" s="238">
        <f>'คะแนนเทอม 1'!C52</f>
        <v>8</v>
      </c>
      <c r="D50" s="238">
        <f>'คะแนนเทอม 1'!D52</f>
        <v>4054</v>
      </c>
      <c r="E50" s="238" t="str">
        <f>'คะแนนเทอม 1'!E52</f>
        <v>เด็กชาย</v>
      </c>
      <c r="F50" s="304" t="str">
        <f>'คะแนนเทอม 1'!F52</f>
        <v>บารมี</v>
      </c>
      <c r="G50" s="304" t="str">
        <f>'คะแนนเทอม 1'!G52</f>
        <v>ฝั้นปิมปา</v>
      </c>
      <c r="H50" s="121" t="str">
        <f>ข้อมูลเบื้องต้น!F$9</f>
        <v xml:space="preserve">คณิตศาสตร์ 2 </v>
      </c>
      <c r="I50" s="303">
        <f>'รวม1-2'!H53</f>
        <v>71</v>
      </c>
      <c r="J50" s="303">
        <f>'รวม1-2'!I53</f>
        <v>58</v>
      </c>
      <c r="K50" s="303">
        <f>'รวม1-2'!J53</f>
        <v>129</v>
      </c>
      <c r="L50" s="312">
        <f>'รวม1-2'!K53</f>
        <v>65</v>
      </c>
      <c r="M50" s="121" t="str">
        <f>'รวม1-2'!L53</f>
        <v>ชำนาญ</v>
      </c>
      <c r="N50" s="121" t="str">
        <f>'รวม1-2'!N53</f>
        <v/>
      </c>
      <c r="O50" s="121" t="str">
        <f>ข้อมูลเบื้องต้น!F$12</f>
        <v>นางอุ้มขวัญ หัตถสาร</v>
      </c>
    </row>
    <row r="51" spans="2:15" x14ac:dyDescent="0.75">
      <c r="B51" s="238" t="str">
        <f>'คะแนนเทอม 1'!B53</f>
        <v>ป.2/2</v>
      </c>
      <c r="C51" s="238">
        <f>'คะแนนเทอม 1'!C53</f>
        <v>9</v>
      </c>
      <c r="D51" s="238">
        <f>'คะแนนเทอม 1'!D53</f>
        <v>4058</v>
      </c>
      <c r="E51" s="238" t="str">
        <f>'คะแนนเทอม 1'!E53</f>
        <v>เด็กชาย</v>
      </c>
      <c r="F51" s="304" t="str">
        <f>'คะแนนเทอม 1'!F53</f>
        <v>พลภูมิ</v>
      </c>
      <c r="G51" s="304" t="str">
        <f>'คะแนนเทอม 1'!G53</f>
        <v>ตาคำ</v>
      </c>
      <c r="H51" s="121" t="str">
        <f>ข้อมูลเบื้องต้น!F$9</f>
        <v xml:space="preserve">คณิตศาสตร์ 2 </v>
      </c>
      <c r="I51" s="303">
        <f>'รวม1-2'!H54</f>
        <v>87</v>
      </c>
      <c r="J51" s="303">
        <f>'รวม1-2'!I54</f>
        <v>76</v>
      </c>
      <c r="K51" s="303">
        <f>'รวม1-2'!J54</f>
        <v>163</v>
      </c>
      <c r="L51" s="312">
        <f>'รวม1-2'!K54</f>
        <v>82</v>
      </c>
      <c r="M51" s="121" t="str">
        <f>'รวม1-2'!L54</f>
        <v>เชี่ยวชาญ</v>
      </c>
      <c r="N51" s="121" t="str">
        <f>'รวม1-2'!N54</f>
        <v/>
      </c>
      <c r="O51" s="121" t="str">
        <f>ข้อมูลเบื้องต้น!F$12</f>
        <v>นางอุ้มขวัญ หัตถสาร</v>
      </c>
    </row>
    <row r="52" spans="2:15" x14ac:dyDescent="0.75">
      <c r="B52" s="238" t="str">
        <f>'คะแนนเทอม 1'!B54</f>
        <v>ป.2/2</v>
      </c>
      <c r="C52" s="238">
        <f>'คะแนนเทอม 1'!C54</f>
        <v>10</v>
      </c>
      <c r="D52" s="238">
        <f>'คะแนนเทอม 1'!D54</f>
        <v>4062</v>
      </c>
      <c r="E52" s="238" t="str">
        <f>'คะแนนเทอม 1'!E54</f>
        <v>เด็กชาย</v>
      </c>
      <c r="F52" s="304" t="str">
        <f>'คะแนนเทอม 1'!F54</f>
        <v>ภัทรดนัย</v>
      </c>
      <c r="G52" s="304" t="str">
        <f>'คะแนนเทอม 1'!G54</f>
        <v>ธรรมกุสุมา</v>
      </c>
      <c r="H52" s="121" t="str">
        <f>ข้อมูลเบื้องต้น!F$9</f>
        <v xml:space="preserve">คณิตศาสตร์ 2 </v>
      </c>
      <c r="I52" s="303">
        <f>'รวม1-2'!H55</f>
        <v>82</v>
      </c>
      <c r="J52" s="303">
        <f>'รวม1-2'!I55</f>
        <v>74</v>
      </c>
      <c r="K52" s="303">
        <f>'รวม1-2'!J55</f>
        <v>156</v>
      </c>
      <c r="L52" s="312">
        <f>'รวม1-2'!K55</f>
        <v>78</v>
      </c>
      <c r="M52" s="121" t="str">
        <f>'รวม1-2'!L55</f>
        <v>เชี่ยวชาญ</v>
      </c>
      <c r="N52" s="121" t="str">
        <f>'รวม1-2'!N55</f>
        <v/>
      </c>
      <c r="O52" s="121" t="str">
        <f>ข้อมูลเบื้องต้น!F$12</f>
        <v>นางอุ้มขวัญ หัตถสาร</v>
      </c>
    </row>
    <row r="53" spans="2:15" x14ac:dyDescent="0.75">
      <c r="B53" s="238" t="str">
        <f>'คะแนนเทอม 1'!B55</f>
        <v>ป.2/2</v>
      </c>
      <c r="C53" s="238">
        <f>'คะแนนเทอม 1'!C55</f>
        <v>11</v>
      </c>
      <c r="D53" s="238">
        <f>'คะแนนเทอม 1'!D55</f>
        <v>4068</v>
      </c>
      <c r="E53" s="238" t="str">
        <f>'คะแนนเทอม 1'!E55</f>
        <v>เด็กชาย</v>
      </c>
      <c r="F53" s="304" t="str">
        <f>'คะแนนเทอม 1'!F55</f>
        <v>ศิวกร</v>
      </c>
      <c r="G53" s="304" t="str">
        <f>'คะแนนเทอม 1'!G55</f>
        <v>แสนเสมอใจ</v>
      </c>
      <c r="H53" s="121" t="str">
        <f>ข้อมูลเบื้องต้น!F$9</f>
        <v xml:space="preserve">คณิตศาสตร์ 2 </v>
      </c>
      <c r="I53" s="303">
        <f>'รวม1-2'!H56</f>
        <v>79</v>
      </c>
      <c r="J53" s="303">
        <f>'รวม1-2'!I56</f>
        <v>62</v>
      </c>
      <c r="K53" s="303">
        <f>'รวม1-2'!J56</f>
        <v>141</v>
      </c>
      <c r="L53" s="312">
        <f>'รวม1-2'!K56</f>
        <v>71</v>
      </c>
      <c r="M53" s="121" t="str">
        <f>'รวม1-2'!L56</f>
        <v>ชำนาญ</v>
      </c>
      <c r="N53" s="121" t="str">
        <f>'รวม1-2'!N56</f>
        <v/>
      </c>
      <c r="O53" s="121" t="str">
        <f>ข้อมูลเบื้องต้น!F$12</f>
        <v>นางอุ้มขวัญ หัตถสาร</v>
      </c>
    </row>
    <row r="54" spans="2:15" x14ac:dyDescent="0.75">
      <c r="B54" s="238" t="str">
        <f>'คะแนนเทอม 1'!B56</f>
        <v>ป.2/2</v>
      </c>
      <c r="C54" s="238">
        <f>'คะแนนเทอม 1'!C56</f>
        <v>12</v>
      </c>
      <c r="D54" s="238">
        <f>'คะแนนเทอม 1'!D56</f>
        <v>4069</v>
      </c>
      <c r="E54" s="238" t="str">
        <f>'คะแนนเทอม 1'!E56</f>
        <v>เด็กชาย</v>
      </c>
      <c r="F54" s="304" t="str">
        <f>'คะแนนเทอม 1'!F56</f>
        <v>ศุทธิรัตน์</v>
      </c>
      <c r="G54" s="304" t="str">
        <f>'คะแนนเทอม 1'!G56</f>
        <v>สุจิตวนิช</v>
      </c>
      <c r="H54" s="121" t="str">
        <f>ข้อมูลเบื้องต้น!F$9</f>
        <v xml:space="preserve">คณิตศาสตร์ 2 </v>
      </c>
      <c r="I54" s="303">
        <f>'รวม1-2'!H57</f>
        <v>82</v>
      </c>
      <c r="J54" s="303">
        <f>'รวม1-2'!I57</f>
        <v>66</v>
      </c>
      <c r="K54" s="303">
        <f>'รวม1-2'!J57</f>
        <v>148</v>
      </c>
      <c r="L54" s="312">
        <f>'รวม1-2'!K57</f>
        <v>74</v>
      </c>
      <c r="M54" s="121" t="str">
        <f>'รวม1-2'!L57</f>
        <v>ชำนาญ</v>
      </c>
      <c r="N54" s="121" t="str">
        <f>'รวม1-2'!N57</f>
        <v/>
      </c>
      <c r="O54" s="121" t="str">
        <f>ข้อมูลเบื้องต้น!F$12</f>
        <v>นางอุ้มขวัญ หัตถสาร</v>
      </c>
    </row>
    <row r="55" spans="2:15" x14ac:dyDescent="0.75">
      <c r="B55" s="238" t="str">
        <f>'คะแนนเทอม 1'!B57</f>
        <v>ป.2/2</v>
      </c>
      <c r="C55" s="238">
        <f>'คะแนนเทอม 1'!C57</f>
        <v>13</v>
      </c>
      <c r="D55" s="238">
        <f>'คะแนนเทอม 1'!D57</f>
        <v>4131</v>
      </c>
      <c r="E55" s="238" t="str">
        <f>'คะแนนเทอม 1'!E57</f>
        <v>เด็กชาย</v>
      </c>
      <c r="F55" s="304" t="str">
        <f>'คะแนนเทอม 1'!F57</f>
        <v>วุฒิภัทร</v>
      </c>
      <c r="G55" s="304" t="str">
        <f>'คะแนนเทอม 1'!G57</f>
        <v>กันวี</v>
      </c>
      <c r="H55" s="121" t="str">
        <f>ข้อมูลเบื้องต้น!F$9</f>
        <v xml:space="preserve">คณิตศาสตร์ 2 </v>
      </c>
      <c r="I55" s="303">
        <f>'รวม1-2'!H58</f>
        <v>58</v>
      </c>
      <c r="J55" s="303">
        <f>'รวม1-2'!I58</f>
        <v>53</v>
      </c>
      <c r="K55" s="303">
        <f>'รวม1-2'!J58</f>
        <v>111</v>
      </c>
      <c r="L55" s="312">
        <f>'รวม1-2'!K58</f>
        <v>56</v>
      </c>
      <c r="M55" s="121" t="str">
        <f>'รวม1-2'!L58</f>
        <v>พัฒนา</v>
      </c>
      <c r="N55" s="121" t="str">
        <f>'รวม1-2'!N58</f>
        <v/>
      </c>
      <c r="O55" s="121" t="str">
        <f>ข้อมูลเบื้องต้น!F$12</f>
        <v>นางอุ้มขวัญ หัตถสาร</v>
      </c>
    </row>
    <row r="56" spans="2:15" x14ac:dyDescent="0.75">
      <c r="B56" s="238" t="str">
        <f>'คะแนนเทอม 1'!B58</f>
        <v>ป.2/2</v>
      </c>
      <c r="C56" s="238">
        <f>'คะแนนเทอม 1'!C58</f>
        <v>14</v>
      </c>
      <c r="D56" s="238">
        <f>'คะแนนเทอม 1'!D58</f>
        <v>4132</v>
      </c>
      <c r="E56" s="238" t="str">
        <f>'คะแนนเทอม 1'!E58</f>
        <v>เด็กชาย</v>
      </c>
      <c r="F56" s="304" t="str">
        <f>'คะแนนเทอม 1'!F58</f>
        <v>ทัพพ์ปวีณ์</v>
      </c>
      <c r="G56" s="304" t="str">
        <f>'คะแนนเทอม 1'!G58</f>
        <v>พุ่มพวง</v>
      </c>
      <c r="H56" s="121" t="str">
        <f>ข้อมูลเบื้องต้น!F$9</f>
        <v xml:space="preserve">คณิตศาสตร์ 2 </v>
      </c>
      <c r="I56" s="303" t="str">
        <f>'รวม1-2'!H59</f>
        <v/>
      </c>
      <c r="J56" s="303" t="str">
        <f>'รวม1-2'!I59</f>
        <v/>
      </c>
      <c r="K56" s="303" t="str">
        <f>'รวม1-2'!J59</f>
        <v/>
      </c>
      <c r="L56" s="312" t="str">
        <f>'รวม1-2'!K59</f>
        <v/>
      </c>
      <c r="M56" s="121" t="str">
        <f>'รวม1-2'!L59</f>
        <v/>
      </c>
      <c r="N56" s="121" t="str">
        <f>'รวม1-2'!N59</f>
        <v/>
      </c>
      <c r="O56" s="121" t="str">
        <f>ข้อมูลเบื้องต้น!F$12</f>
        <v>นางอุ้มขวัญ หัตถสาร</v>
      </c>
    </row>
    <row r="57" spans="2:15" x14ac:dyDescent="0.75">
      <c r="B57" s="238" t="str">
        <f>'คะแนนเทอม 1'!B59</f>
        <v>ป.2/2</v>
      </c>
      <c r="C57" s="238">
        <f>'คะแนนเทอม 1'!C59</f>
        <v>15</v>
      </c>
      <c r="D57" s="238">
        <f>'คะแนนเทอม 1'!D59</f>
        <v>4154</v>
      </c>
      <c r="E57" s="238" t="str">
        <f>'คะแนนเทอม 1'!E59</f>
        <v>เด็กชาย</v>
      </c>
      <c r="F57" s="304" t="str">
        <f>'คะแนนเทอม 1'!F59</f>
        <v>กฤติน</v>
      </c>
      <c r="G57" s="304" t="str">
        <f>'คะแนนเทอม 1'!G59</f>
        <v>ณ สุวรรณ</v>
      </c>
      <c r="H57" s="121" t="str">
        <f>ข้อมูลเบื้องต้น!F$9</f>
        <v xml:space="preserve">คณิตศาสตร์ 2 </v>
      </c>
      <c r="I57" s="303">
        <f>'รวม1-2'!H60</f>
        <v>75</v>
      </c>
      <c r="J57" s="303">
        <f>'รวม1-2'!I60</f>
        <v>67</v>
      </c>
      <c r="K57" s="303">
        <f>'รวม1-2'!J60</f>
        <v>142</v>
      </c>
      <c r="L57" s="312">
        <f>'รวม1-2'!K60</f>
        <v>71</v>
      </c>
      <c r="M57" s="121" t="str">
        <f>'รวม1-2'!L60</f>
        <v>ชำนาญ</v>
      </c>
      <c r="N57" s="121" t="str">
        <f>'รวม1-2'!N60</f>
        <v/>
      </c>
      <c r="O57" s="121" t="str">
        <f>ข้อมูลเบื้องต้น!F$12</f>
        <v>นางอุ้มขวัญ หัตถสาร</v>
      </c>
    </row>
    <row r="58" spans="2:15" x14ac:dyDescent="0.75">
      <c r="B58" s="238" t="str">
        <f>'คะแนนเทอม 1'!B60</f>
        <v>ป.2/2</v>
      </c>
      <c r="C58" s="238">
        <f>'คะแนนเทอม 1'!C60</f>
        <v>16</v>
      </c>
      <c r="D58" s="238">
        <f>'คะแนนเทอม 1'!D60</f>
        <v>4273</v>
      </c>
      <c r="E58" s="238" t="str">
        <f>'คะแนนเทอม 1'!E60</f>
        <v>เด็กชาย</v>
      </c>
      <c r="F58" s="304" t="str">
        <f>'คะแนนเทอม 1'!F60</f>
        <v>ศิรวิทย์</v>
      </c>
      <c r="G58" s="304" t="str">
        <f>'คะแนนเทอม 1'!G60</f>
        <v>คำวัง</v>
      </c>
      <c r="H58" s="121" t="str">
        <f>ข้อมูลเบื้องต้น!F$9</f>
        <v xml:space="preserve">คณิตศาสตร์ 2 </v>
      </c>
      <c r="I58" s="303">
        <f>'รวม1-2'!H61</f>
        <v>64</v>
      </c>
      <c r="J58" s="303">
        <f>'รวม1-2'!I61</f>
        <v>48</v>
      </c>
      <c r="K58" s="303">
        <f>'รวม1-2'!J61</f>
        <v>112</v>
      </c>
      <c r="L58" s="312">
        <f>'รวม1-2'!K61</f>
        <v>56</v>
      </c>
      <c r="M58" s="121" t="str">
        <f>'รวม1-2'!L61</f>
        <v>พัฒนา</v>
      </c>
      <c r="N58" s="121" t="str">
        <f>'รวม1-2'!N61</f>
        <v/>
      </c>
      <c r="O58" s="121" t="str">
        <f>ข้อมูลเบื้องต้น!F$12</f>
        <v>นางอุ้มขวัญ หัตถสาร</v>
      </c>
    </row>
    <row r="59" spans="2:15" x14ac:dyDescent="0.75">
      <c r="B59" s="238" t="str">
        <f>'คะแนนเทอม 1'!B61</f>
        <v>ป.2/2</v>
      </c>
      <c r="C59" s="238">
        <f>'คะแนนเทอม 1'!C61</f>
        <v>17</v>
      </c>
      <c r="D59" s="238">
        <f>'คะแนนเทอม 1'!D61</f>
        <v>4296</v>
      </c>
      <c r="E59" s="238" t="str">
        <f>'คะแนนเทอม 1'!E61</f>
        <v>เด็กชาย</v>
      </c>
      <c r="F59" s="304" t="str">
        <f>'คะแนนเทอม 1'!F61</f>
        <v>ธีรภัทร</v>
      </c>
      <c r="G59" s="304" t="str">
        <f>'คะแนนเทอม 1'!G61</f>
        <v>กันแก้ว</v>
      </c>
      <c r="H59" s="121" t="str">
        <f>ข้อมูลเบื้องต้น!F$9</f>
        <v xml:space="preserve">คณิตศาสตร์ 2 </v>
      </c>
      <c r="I59" s="303">
        <f>'รวม1-2'!H62</f>
        <v>73</v>
      </c>
      <c r="J59" s="303">
        <f>'รวม1-2'!I62</f>
        <v>53</v>
      </c>
      <c r="K59" s="303">
        <f>'รวม1-2'!J62</f>
        <v>126</v>
      </c>
      <c r="L59" s="312">
        <f>'รวม1-2'!K62</f>
        <v>63</v>
      </c>
      <c r="M59" s="121" t="str">
        <f>'รวม1-2'!L62</f>
        <v>พัฒนา</v>
      </c>
      <c r="N59" s="121" t="str">
        <f>'รวม1-2'!N62</f>
        <v/>
      </c>
      <c r="O59" s="121" t="str">
        <f>ข้อมูลเบื้องต้น!F$12</f>
        <v>นางอุ้มขวัญ หัตถสาร</v>
      </c>
    </row>
    <row r="60" spans="2:15" x14ac:dyDescent="0.75">
      <c r="B60" s="238" t="str">
        <f>'คะแนนเทอม 1'!B62</f>
        <v>ป.2/2</v>
      </c>
      <c r="C60" s="238">
        <f>'คะแนนเทอม 1'!C62</f>
        <v>18</v>
      </c>
      <c r="D60" s="238">
        <f>'คะแนนเทอม 1'!D62</f>
        <v>4297</v>
      </c>
      <c r="E60" s="238" t="str">
        <f>'คะแนนเทอม 1'!E62</f>
        <v>เด็กชาย</v>
      </c>
      <c r="F60" s="304" t="str">
        <f>'คะแนนเทอม 1'!F62</f>
        <v>นรินทร</v>
      </c>
      <c r="G60" s="304" t="str">
        <f>'คะแนนเทอม 1'!G62</f>
        <v>นันทชัย</v>
      </c>
      <c r="H60" s="121" t="str">
        <f>ข้อมูลเบื้องต้น!F$9</f>
        <v xml:space="preserve">คณิตศาสตร์ 2 </v>
      </c>
      <c r="I60" s="303">
        <f>'รวม1-2'!H63</f>
        <v>59</v>
      </c>
      <c r="J60" s="303">
        <f>'รวม1-2'!I63</f>
        <v>54</v>
      </c>
      <c r="K60" s="303">
        <f>'รวม1-2'!J63</f>
        <v>113</v>
      </c>
      <c r="L60" s="312">
        <f>'รวม1-2'!K63</f>
        <v>57</v>
      </c>
      <c r="M60" s="121" t="str">
        <f>'รวม1-2'!L63</f>
        <v>พัฒนา</v>
      </c>
      <c r="N60" s="121" t="str">
        <f>'รวม1-2'!N63</f>
        <v/>
      </c>
      <c r="O60" s="121" t="str">
        <f>ข้อมูลเบื้องต้น!F$12</f>
        <v>นางอุ้มขวัญ หัตถสาร</v>
      </c>
    </row>
    <row r="61" spans="2:15" x14ac:dyDescent="0.75">
      <c r="B61" s="238" t="str">
        <f>'คะแนนเทอม 1'!B63</f>
        <v>ป.2/2</v>
      </c>
      <c r="C61" s="238">
        <f>'คะแนนเทอม 1'!C63</f>
        <v>19</v>
      </c>
      <c r="D61" s="238">
        <f>'คะแนนเทอม 1'!D63</f>
        <v>4034</v>
      </c>
      <c r="E61" s="238" t="str">
        <f>'คะแนนเทอม 1'!E63</f>
        <v>เด็กหญิง</v>
      </c>
      <c r="F61" s="304" t="str">
        <f>'คะแนนเทอม 1'!F63</f>
        <v>กุลิสรา</v>
      </c>
      <c r="G61" s="304" t="str">
        <f>'คะแนนเทอม 1'!G63</f>
        <v>ปรีชา</v>
      </c>
      <c r="H61" s="121" t="str">
        <f>ข้อมูลเบื้องต้น!F$9</f>
        <v xml:space="preserve">คณิตศาสตร์ 2 </v>
      </c>
      <c r="I61" s="303">
        <f>'รวม1-2'!H64</f>
        <v>55</v>
      </c>
      <c r="J61" s="303">
        <f>'รวม1-2'!I64</f>
        <v>56</v>
      </c>
      <c r="K61" s="303">
        <f>'รวม1-2'!J64</f>
        <v>111</v>
      </c>
      <c r="L61" s="312">
        <f>'รวม1-2'!K64</f>
        <v>56</v>
      </c>
      <c r="M61" s="121" t="str">
        <f>'รวม1-2'!L64</f>
        <v>พัฒนา</v>
      </c>
      <c r="N61" s="121" t="str">
        <f>'รวม1-2'!N64</f>
        <v/>
      </c>
      <c r="O61" s="121" t="str">
        <f>ข้อมูลเบื้องต้น!F$12</f>
        <v>นางอุ้มขวัญ หัตถสาร</v>
      </c>
    </row>
    <row r="62" spans="2:15" x14ac:dyDescent="0.75">
      <c r="B62" s="238" t="str">
        <f>'คะแนนเทอม 1'!B64</f>
        <v>ป.2/2</v>
      </c>
      <c r="C62" s="238">
        <f>'คะแนนเทอม 1'!C64</f>
        <v>20</v>
      </c>
      <c r="D62" s="238">
        <f>'คะแนนเทอม 1'!D64</f>
        <v>4049</v>
      </c>
      <c r="E62" s="238" t="str">
        <f>'คะแนนเทอม 1'!E64</f>
        <v>เด็กหญิง</v>
      </c>
      <c r="F62" s="304" t="str">
        <f>'คะแนนเทอม 1'!F64</f>
        <v>ธนัญญา</v>
      </c>
      <c r="G62" s="304" t="str">
        <f>'คะแนนเทอม 1'!G64</f>
        <v>สีหนูปุ้ย</v>
      </c>
      <c r="H62" s="121" t="str">
        <f>ข้อมูลเบื้องต้น!F$9</f>
        <v xml:space="preserve">คณิตศาสตร์ 2 </v>
      </c>
      <c r="I62" s="303">
        <f>'รวม1-2'!H65</f>
        <v>70</v>
      </c>
      <c r="J62" s="303">
        <f>'รวม1-2'!I65</f>
        <v>53</v>
      </c>
      <c r="K62" s="303">
        <f>'รวม1-2'!J65</f>
        <v>123</v>
      </c>
      <c r="L62" s="312">
        <f>'รวม1-2'!K65</f>
        <v>62</v>
      </c>
      <c r="M62" s="121" t="str">
        <f>'รวม1-2'!L65</f>
        <v>พัฒนา</v>
      </c>
      <c r="N62" s="121" t="str">
        <f>'รวม1-2'!N65</f>
        <v/>
      </c>
      <c r="O62" s="121" t="str">
        <f>ข้อมูลเบื้องต้น!F$12</f>
        <v>นางอุ้มขวัญ หัตถสาร</v>
      </c>
    </row>
    <row r="63" spans="2:15" x14ac:dyDescent="0.75">
      <c r="B63" s="238" t="str">
        <f>'คะแนนเทอม 1'!B65</f>
        <v>ป.2/2</v>
      </c>
      <c r="C63" s="238">
        <f>'คะแนนเทอม 1'!C65</f>
        <v>21</v>
      </c>
      <c r="D63" s="238">
        <f>'คะแนนเทอม 1'!D65</f>
        <v>4057</v>
      </c>
      <c r="E63" s="238" t="str">
        <f>'คะแนนเทอม 1'!E65</f>
        <v>เด็กหญิง</v>
      </c>
      <c r="F63" s="304" t="str">
        <f>'คะแนนเทอม 1'!F65</f>
        <v>พชรมน</v>
      </c>
      <c r="G63" s="304" t="str">
        <f>'คะแนนเทอม 1'!G65</f>
        <v>เสารังษี</v>
      </c>
      <c r="H63" s="121" t="str">
        <f>ข้อมูลเบื้องต้น!F$9</f>
        <v xml:space="preserve">คณิตศาสตร์ 2 </v>
      </c>
      <c r="I63" s="303">
        <f>'รวม1-2'!H66</f>
        <v>83</v>
      </c>
      <c r="J63" s="303">
        <f>'รวม1-2'!I66</f>
        <v>70</v>
      </c>
      <c r="K63" s="303">
        <f>'รวม1-2'!J66</f>
        <v>153</v>
      </c>
      <c r="L63" s="312">
        <f>'รวม1-2'!K66</f>
        <v>77</v>
      </c>
      <c r="M63" s="121" t="str">
        <f>'รวม1-2'!L66</f>
        <v>เชี่ยวชาญ</v>
      </c>
      <c r="N63" s="121" t="str">
        <f>'รวม1-2'!N66</f>
        <v/>
      </c>
      <c r="O63" s="121" t="str">
        <f>ข้อมูลเบื้องต้น!F$12</f>
        <v>นางอุ้มขวัญ หัตถสาร</v>
      </c>
    </row>
    <row r="64" spans="2:15" x14ac:dyDescent="0.75">
      <c r="B64" s="238" t="str">
        <f>'คะแนนเทอม 1'!B66</f>
        <v>ป.2/2</v>
      </c>
      <c r="C64" s="238">
        <f>'คะแนนเทอม 1'!C66</f>
        <v>22</v>
      </c>
      <c r="D64" s="238">
        <f>'คะแนนเทอม 1'!D66</f>
        <v>4139</v>
      </c>
      <c r="E64" s="238" t="str">
        <f>'คะแนนเทอม 1'!E66</f>
        <v>เด็กหญิง</v>
      </c>
      <c r="F64" s="304" t="str">
        <f>'คะแนนเทอม 1'!F66</f>
        <v>เบญจรัสพร</v>
      </c>
      <c r="G64" s="304" t="str">
        <f>'คะแนนเทอม 1'!G66</f>
        <v>อูปสาแก้ว</v>
      </c>
      <c r="H64" s="121" t="str">
        <f>ข้อมูลเบื้องต้น!F$9</f>
        <v xml:space="preserve">คณิตศาสตร์ 2 </v>
      </c>
      <c r="I64" s="303">
        <f>'รวม1-2'!H67</f>
        <v>83</v>
      </c>
      <c r="J64" s="303">
        <f>'รวม1-2'!I67</f>
        <v>69</v>
      </c>
      <c r="K64" s="303">
        <f>'รวม1-2'!J67</f>
        <v>152</v>
      </c>
      <c r="L64" s="312">
        <f>'รวม1-2'!K67</f>
        <v>76</v>
      </c>
      <c r="M64" s="121" t="str">
        <f>'รวม1-2'!L67</f>
        <v>เชี่ยวชาญ</v>
      </c>
      <c r="N64" s="121" t="str">
        <f>'รวม1-2'!N67</f>
        <v/>
      </c>
      <c r="O64" s="121" t="str">
        <f>ข้อมูลเบื้องต้น!F$12</f>
        <v>นางอุ้มขวัญ หัตถสาร</v>
      </c>
    </row>
    <row r="65" spans="2:15" x14ac:dyDescent="0.75">
      <c r="B65" s="238" t="str">
        <f>'คะแนนเทอม 1'!B67</f>
        <v>ป.2/2</v>
      </c>
      <c r="C65" s="238">
        <f>'คะแนนเทอม 1'!C67</f>
        <v>23</v>
      </c>
      <c r="D65" s="238">
        <f>'คะแนนเทอม 1'!D67</f>
        <v>4140</v>
      </c>
      <c r="E65" s="238" t="str">
        <f>'คะแนนเทอม 1'!E67</f>
        <v>เด็กหญิง</v>
      </c>
      <c r="F65" s="304" t="str">
        <f>'คะแนนเทอม 1'!F67</f>
        <v>วิภาดา</v>
      </c>
      <c r="G65" s="304" t="str">
        <f>'คะแนนเทอม 1'!G67</f>
        <v>มาลา</v>
      </c>
      <c r="H65" s="121" t="str">
        <f>ข้อมูลเบื้องต้น!F$9</f>
        <v xml:space="preserve">คณิตศาสตร์ 2 </v>
      </c>
      <c r="I65" s="303">
        <f>'รวม1-2'!H68</f>
        <v>77</v>
      </c>
      <c r="J65" s="303">
        <f>'รวม1-2'!I68</f>
        <v>58</v>
      </c>
      <c r="K65" s="303">
        <f>'รวม1-2'!J68</f>
        <v>135</v>
      </c>
      <c r="L65" s="312">
        <f>'รวม1-2'!K68</f>
        <v>68</v>
      </c>
      <c r="M65" s="121" t="str">
        <f>'รวม1-2'!L68</f>
        <v>ชำนาญ</v>
      </c>
      <c r="N65" s="121" t="str">
        <f>'รวม1-2'!N68</f>
        <v/>
      </c>
      <c r="O65" s="121" t="str">
        <f>ข้อมูลเบื้องต้น!F$12</f>
        <v>นางอุ้มขวัญ หัตถสาร</v>
      </c>
    </row>
    <row r="66" spans="2:15" x14ac:dyDescent="0.75">
      <c r="B66" s="238" t="str">
        <f>'คะแนนเทอม 1'!B68</f>
        <v>ป.2/2</v>
      </c>
      <c r="C66" s="238">
        <f>'คะแนนเทอม 1'!C68</f>
        <v>24</v>
      </c>
      <c r="D66" s="238">
        <f>'คะแนนเทอม 1'!D68</f>
        <v>4158</v>
      </c>
      <c r="E66" s="238" t="str">
        <f>'คะแนนเทอม 1'!E68</f>
        <v>เด็กหญิง</v>
      </c>
      <c r="F66" s="304" t="str">
        <f>'คะแนนเทอม 1'!F68</f>
        <v>ณิชาภัทร์</v>
      </c>
      <c r="G66" s="304" t="str">
        <f>'คะแนนเทอม 1'!G68</f>
        <v>แก้วเมือง</v>
      </c>
      <c r="H66" s="121" t="str">
        <f>ข้อมูลเบื้องต้น!F$9</f>
        <v xml:space="preserve">คณิตศาสตร์ 2 </v>
      </c>
      <c r="I66" s="303">
        <f>'รวม1-2'!H69</f>
        <v>89</v>
      </c>
      <c r="J66" s="303">
        <f>'รวม1-2'!I69</f>
        <v>71</v>
      </c>
      <c r="K66" s="303">
        <f>'รวม1-2'!J69</f>
        <v>160</v>
      </c>
      <c r="L66" s="312">
        <f>'รวม1-2'!K69</f>
        <v>80</v>
      </c>
      <c r="M66" s="121" t="str">
        <f>'รวม1-2'!L69</f>
        <v>เชี่ยวชาญ</v>
      </c>
      <c r="N66" s="121" t="str">
        <f>'รวม1-2'!N69</f>
        <v/>
      </c>
      <c r="O66" s="121" t="str">
        <f>ข้อมูลเบื้องต้น!F$12</f>
        <v>นางอุ้มขวัญ หัตถสาร</v>
      </c>
    </row>
    <row r="67" spans="2:15" x14ac:dyDescent="0.75">
      <c r="B67" s="238" t="str">
        <f>'คะแนนเทอม 1'!B69</f>
        <v>ป.2/2</v>
      </c>
      <c r="C67" s="238">
        <f>'คะแนนเทอม 1'!C69</f>
        <v>25</v>
      </c>
      <c r="D67" s="238">
        <f>'คะแนนเทอม 1'!D69</f>
        <v>4159</v>
      </c>
      <c r="E67" s="238" t="str">
        <f>'คะแนนเทอม 1'!E69</f>
        <v>เด็กหญิง</v>
      </c>
      <c r="F67" s="304" t="str">
        <f>'คะแนนเทอม 1'!F69</f>
        <v>นันทญา</v>
      </c>
      <c r="G67" s="304" t="str">
        <f>'คะแนนเทอม 1'!G69</f>
        <v>คำมา</v>
      </c>
      <c r="H67" s="121" t="str">
        <f>ข้อมูลเบื้องต้น!F$9</f>
        <v xml:space="preserve">คณิตศาสตร์ 2 </v>
      </c>
      <c r="I67" s="303">
        <f>'รวม1-2'!H70</f>
        <v>61</v>
      </c>
      <c r="J67" s="303">
        <f>'รวม1-2'!I70</f>
        <v>52</v>
      </c>
      <c r="K67" s="303">
        <f>'รวม1-2'!J70</f>
        <v>113</v>
      </c>
      <c r="L67" s="312">
        <f>'รวม1-2'!K70</f>
        <v>57</v>
      </c>
      <c r="M67" s="121" t="str">
        <f>'รวม1-2'!L70</f>
        <v>พัฒนา</v>
      </c>
      <c r="N67" s="121" t="str">
        <f>'รวม1-2'!N70</f>
        <v/>
      </c>
      <c r="O67" s="121" t="str">
        <f>ข้อมูลเบื้องต้น!F$12</f>
        <v>นางอุ้มขวัญ หัตถสาร</v>
      </c>
    </row>
    <row r="68" spans="2:15" x14ac:dyDescent="0.75">
      <c r="B68" s="238" t="str">
        <f>'คะแนนเทอม 1'!B70</f>
        <v>ป.2/2</v>
      </c>
      <c r="C68" s="238">
        <f>'คะแนนเทอม 1'!C70</f>
        <v>26</v>
      </c>
      <c r="D68" s="238">
        <f>'คะแนนเทอม 1'!D70</f>
        <v>4272</v>
      </c>
      <c r="E68" s="238" t="str">
        <f>'คะแนนเทอม 1'!E70</f>
        <v>เด็กหญิง</v>
      </c>
      <c r="F68" s="304" t="str">
        <f>'คะแนนเทอม 1'!F70</f>
        <v>ธนิดา</v>
      </c>
      <c r="G68" s="304" t="str">
        <f>'คะแนนเทอม 1'!G70</f>
        <v>ใจหล้า</v>
      </c>
      <c r="H68" s="121" t="str">
        <f>ข้อมูลเบื้องต้น!F$9</f>
        <v xml:space="preserve">คณิตศาสตร์ 2 </v>
      </c>
      <c r="I68" s="303">
        <f>'รวม1-2'!H71</f>
        <v>60</v>
      </c>
      <c r="J68" s="303">
        <f>'รวม1-2'!I71</f>
        <v>50</v>
      </c>
      <c r="K68" s="303">
        <f>'รวม1-2'!J71</f>
        <v>110</v>
      </c>
      <c r="L68" s="312">
        <f>'รวม1-2'!K71</f>
        <v>55</v>
      </c>
      <c r="M68" s="121" t="str">
        <f>'รวม1-2'!L71</f>
        <v>พัฒนา</v>
      </c>
      <c r="N68" s="121" t="str">
        <f>'รวม1-2'!N71</f>
        <v/>
      </c>
      <c r="O68" s="121" t="str">
        <f>ข้อมูลเบื้องต้น!F$12</f>
        <v>นางอุ้มขวัญ หัตถสาร</v>
      </c>
    </row>
    <row r="69" spans="2:15" x14ac:dyDescent="0.75">
      <c r="B69" s="238" t="str">
        <f>'คะแนนเทอม 1'!B71</f>
        <v>ป.2/2</v>
      </c>
      <c r="C69" s="238">
        <f>'คะแนนเทอม 1'!C71</f>
        <v>27</v>
      </c>
      <c r="D69" s="238">
        <f>'คะแนนเทอม 1'!D71</f>
        <v>4294</v>
      </c>
      <c r="E69" s="238" t="str">
        <f>'คะแนนเทอม 1'!E71</f>
        <v>เด็กหญิง</v>
      </c>
      <c r="F69" s="304" t="str">
        <f>'คะแนนเทอม 1'!F71</f>
        <v>สุพิชญา</v>
      </c>
      <c r="G69" s="304" t="str">
        <f>'คะแนนเทอม 1'!G71</f>
        <v>รัตนะวงศ์</v>
      </c>
      <c r="H69" s="121" t="str">
        <f>ข้อมูลเบื้องต้น!F$9</f>
        <v xml:space="preserve">คณิตศาสตร์ 2 </v>
      </c>
      <c r="I69" s="303">
        <f>'รวม1-2'!H72</f>
        <v>62</v>
      </c>
      <c r="J69" s="303">
        <f>'รวม1-2'!I72</f>
        <v>61</v>
      </c>
      <c r="K69" s="303">
        <f>'รวม1-2'!J72</f>
        <v>123</v>
      </c>
      <c r="L69" s="312">
        <f>'รวม1-2'!K72</f>
        <v>62</v>
      </c>
      <c r="M69" s="121" t="str">
        <f>'รวม1-2'!L72</f>
        <v>พัฒนา</v>
      </c>
      <c r="N69" s="121" t="str">
        <f>'รวม1-2'!N72</f>
        <v/>
      </c>
      <c r="O69" s="121" t="str">
        <f>ข้อมูลเบื้องต้น!F$12</f>
        <v>นางอุ้มขวัญ หัตถสาร</v>
      </c>
    </row>
    <row r="70" spans="2:15" x14ac:dyDescent="0.75">
      <c r="B70" s="238" t="str">
        <f>'คะแนนเทอม 1'!B72</f>
        <v>ป.2/2</v>
      </c>
      <c r="C70" s="238">
        <f>'คะแนนเทอม 1'!C72</f>
        <v>28</v>
      </c>
      <c r="D70" s="238">
        <f>'คะแนนเทอม 1'!D72</f>
        <v>4299</v>
      </c>
      <c r="E70" s="238" t="str">
        <f>'คะแนนเทอม 1'!E72</f>
        <v>เด็กหญิง</v>
      </c>
      <c r="F70" s="304" t="str">
        <f>'คะแนนเทอม 1'!F72</f>
        <v>เบญญาทิพย์</v>
      </c>
      <c r="G70" s="304" t="str">
        <f>'คะแนนเทอม 1'!G72</f>
        <v>ทองเอี่ยม</v>
      </c>
      <c r="H70" s="121" t="str">
        <f>ข้อมูลเบื้องต้น!F$9</f>
        <v xml:space="preserve">คณิตศาสตร์ 2 </v>
      </c>
      <c r="I70" s="303" t="str">
        <f>'รวม1-2'!H73</f>
        <v/>
      </c>
      <c r="J70" s="303" t="str">
        <f>'รวม1-2'!I73</f>
        <v/>
      </c>
      <c r="K70" s="303" t="str">
        <f>'รวม1-2'!J73</f>
        <v/>
      </c>
      <c r="L70" s="312" t="str">
        <f>'รวม1-2'!K73</f>
        <v/>
      </c>
      <c r="M70" s="121" t="str">
        <f>'รวม1-2'!L73</f>
        <v/>
      </c>
      <c r="N70" s="121" t="str">
        <f>'รวม1-2'!N73</f>
        <v/>
      </c>
      <c r="O70" s="121" t="str">
        <f>ข้อมูลเบื้องต้น!F$12</f>
        <v>นางอุ้มขวัญ หัตถสาร</v>
      </c>
    </row>
    <row r="71" spans="2:15" x14ac:dyDescent="0.75">
      <c r="B71" s="238" t="str">
        <f>'คะแนนเทอม 1'!B73</f>
        <v>ป.2/2</v>
      </c>
      <c r="C71" s="238">
        <f>'คะแนนเทอม 1'!C73</f>
        <v>29</v>
      </c>
      <c r="D71" s="238">
        <f>'คะแนนเทอม 1'!D73</f>
        <v>4300</v>
      </c>
      <c r="E71" s="238" t="str">
        <f>'คะแนนเทอม 1'!E73</f>
        <v>เด็กหญิง</v>
      </c>
      <c r="F71" s="304" t="str">
        <f>'คะแนนเทอม 1'!F73</f>
        <v>เบญจวรรณ</v>
      </c>
      <c r="G71" s="304" t="str">
        <f>'คะแนนเทอม 1'!G73</f>
        <v>ทองเอี่ยม</v>
      </c>
      <c r="H71" s="121" t="str">
        <f>ข้อมูลเบื้องต้น!F$9</f>
        <v xml:space="preserve">คณิตศาสตร์ 2 </v>
      </c>
      <c r="I71" s="303" t="str">
        <f>'รวม1-2'!H74</f>
        <v/>
      </c>
      <c r="J71" s="303" t="str">
        <f>'รวม1-2'!I74</f>
        <v/>
      </c>
      <c r="K71" s="303" t="str">
        <f>'รวม1-2'!J74</f>
        <v/>
      </c>
      <c r="L71" s="312" t="str">
        <f>'รวม1-2'!K74</f>
        <v/>
      </c>
      <c r="M71" s="121" t="str">
        <f>'รวม1-2'!L74</f>
        <v/>
      </c>
      <c r="N71" s="121" t="str">
        <f>'รวม1-2'!N74</f>
        <v/>
      </c>
      <c r="O71" s="121" t="str">
        <f>ข้อมูลเบื้องต้น!F$12</f>
        <v>นางอุ้มขวัญ หัตถสาร</v>
      </c>
    </row>
    <row r="72" spans="2:15" x14ac:dyDescent="0.75">
      <c r="B72" s="238" t="str">
        <f>'คะแนนเทอม 1'!B74</f>
        <v>ป.2/2</v>
      </c>
      <c r="C72" s="238">
        <f>'คะแนนเทอม 1'!C74</f>
        <v>30</v>
      </c>
      <c r="D72" s="238">
        <f>'คะแนนเทอม 1'!D74</f>
        <v>4301</v>
      </c>
      <c r="E72" s="238" t="str">
        <f>'คะแนนเทอม 1'!E74</f>
        <v>เด็กหญิง</v>
      </c>
      <c r="F72" s="304" t="str">
        <f>'คะแนนเทอม 1'!F74</f>
        <v>ศุภักษร</v>
      </c>
      <c r="G72" s="304" t="str">
        <f>'คะแนนเทอม 1'!G74</f>
        <v>อินทจักร์</v>
      </c>
      <c r="H72" s="121" t="str">
        <f>ข้อมูลเบื้องต้น!F$9</f>
        <v xml:space="preserve">คณิตศาสตร์ 2 </v>
      </c>
      <c r="I72" s="303" t="str">
        <f>'รวม1-2'!H75</f>
        <v/>
      </c>
      <c r="J72" s="303" t="str">
        <f>'รวม1-2'!I75</f>
        <v/>
      </c>
      <c r="K72" s="303" t="str">
        <f>'รวม1-2'!J75</f>
        <v/>
      </c>
      <c r="L72" s="312" t="str">
        <f>'รวม1-2'!K75</f>
        <v/>
      </c>
      <c r="M72" s="121" t="str">
        <f>'รวม1-2'!L75</f>
        <v/>
      </c>
      <c r="N72" s="121" t="str">
        <f>'รวม1-2'!N75</f>
        <v/>
      </c>
      <c r="O72" s="121" t="str">
        <f>ข้อมูลเบื้องต้น!F$12</f>
        <v>นางอุ้มขวัญ หัตถสาร</v>
      </c>
    </row>
    <row r="73" spans="2:15" x14ac:dyDescent="0.75">
      <c r="B73" s="238" t="str">
        <f>'คะแนนเทอม 1'!B75</f>
        <v>ป.2/2</v>
      </c>
      <c r="C73" s="238">
        <f>'คะแนนเทอม 1'!C75</f>
        <v>31</v>
      </c>
      <c r="D73" s="238" t="str">
        <f>'คะแนนเทอม 1'!D75</f>
        <v/>
      </c>
      <c r="E73" s="238" t="str">
        <f>'คะแนนเทอม 1'!E75</f>
        <v/>
      </c>
      <c r="F73" s="304" t="str">
        <f>'คะแนนเทอม 1'!F75</f>
        <v/>
      </c>
      <c r="G73" s="304" t="str">
        <f>'คะแนนเทอม 1'!G75</f>
        <v/>
      </c>
      <c r="H73" s="121" t="str">
        <f>ข้อมูลเบื้องต้น!F$9</f>
        <v xml:space="preserve">คณิตศาสตร์ 2 </v>
      </c>
      <c r="I73" s="303" t="str">
        <f>'รวม1-2'!H76</f>
        <v/>
      </c>
      <c r="J73" s="303" t="str">
        <f>'รวม1-2'!I76</f>
        <v/>
      </c>
      <c r="K73" s="303" t="str">
        <f>'รวม1-2'!J76</f>
        <v/>
      </c>
      <c r="L73" s="312" t="str">
        <f>'รวม1-2'!K76</f>
        <v/>
      </c>
      <c r="M73" s="121" t="str">
        <f>'รวม1-2'!L76</f>
        <v/>
      </c>
      <c r="N73" s="121" t="str">
        <f>'รวม1-2'!N76</f>
        <v/>
      </c>
      <c r="O73" s="121" t="str">
        <f>ข้อมูลเบื้องต้น!F$12</f>
        <v>นางอุ้มขวัญ หัตถสาร</v>
      </c>
    </row>
    <row r="74" spans="2:15" x14ac:dyDescent="0.75">
      <c r="B74" s="238" t="str">
        <f>'คะแนนเทอม 1'!B76</f>
        <v>ป.2/2</v>
      </c>
      <c r="C74" s="238">
        <f>'คะแนนเทอม 1'!C76</f>
        <v>32</v>
      </c>
      <c r="D74" s="238" t="str">
        <f>'คะแนนเทอม 1'!D76</f>
        <v/>
      </c>
      <c r="E74" s="238" t="str">
        <f>'คะแนนเทอม 1'!E76</f>
        <v/>
      </c>
      <c r="F74" s="304" t="str">
        <f>'คะแนนเทอม 1'!F76</f>
        <v/>
      </c>
      <c r="G74" s="304" t="str">
        <f>'คะแนนเทอม 1'!G76</f>
        <v/>
      </c>
      <c r="H74" s="121" t="str">
        <f>ข้อมูลเบื้องต้น!F$9</f>
        <v xml:space="preserve">คณิตศาสตร์ 2 </v>
      </c>
      <c r="I74" s="303" t="str">
        <f>'รวม1-2'!H77</f>
        <v/>
      </c>
      <c r="J74" s="303" t="str">
        <f>'รวม1-2'!I77</f>
        <v/>
      </c>
      <c r="K74" s="303" t="str">
        <f>'รวม1-2'!J77</f>
        <v/>
      </c>
      <c r="L74" s="312" t="str">
        <f>'รวม1-2'!K77</f>
        <v/>
      </c>
      <c r="M74" s="121" t="str">
        <f>'รวม1-2'!L77</f>
        <v/>
      </c>
      <c r="N74" s="121" t="str">
        <f>'รวม1-2'!N77</f>
        <v/>
      </c>
      <c r="O74" s="121" t="str">
        <f>ข้อมูลเบื้องต้น!F$12</f>
        <v>นางอุ้มขวัญ หัตถสาร</v>
      </c>
    </row>
    <row r="75" spans="2:15" x14ac:dyDescent="0.75">
      <c r="B75" s="238" t="str">
        <f>'คะแนนเทอม 1'!B77</f>
        <v>ป.2/2</v>
      </c>
      <c r="C75" s="238">
        <f>'คะแนนเทอม 1'!C77</f>
        <v>33</v>
      </c>
      <c r="D75" s="238" t="str">
        <f>'คะแนนเทอม 1'!D77</f>
        <v/>
      </c>
      <c r="E75" s="238" t="str">
        <f>'คะแนนเทอม 1'!E77</f>
        <v/>
      </c>
      <c r="F75" s="304" t="str">
        <f>'คะแนนเทอม 1'!F77</f>
        <v/>
      </c>
      <c r="G75" s="304" t="str">
        <f>'คะแนนเทอม 1'!G77</f>
        <v/>
      </c>
      <c r="H75" s="121" t="str">
        <f>ข้อมูลเบื้องต้น!F$9</f>
        <v xml:space="preserve">คณิตศาสตร์ 2 </v>
      </c>
      <c r="I75" s="303" t="str">
        <f>'รวม1-2'!H78</f>
        <v/>
      </c>
      <c r="J75" s="303" t="str">
        <f>'รวม1-2'!I78</f>
        <v/>
      </c>
      <c r="K75" s="303" t="str">
        <f>'รวม1-2'!J78</f>
        <v/>
      </c>
      <c r="L75" s="312" t="str">
        <f>'รวม1-2'!K78</f>
        <v/>
      </c>
      <c r="M75" s="121" t="str">
        <f>'รวม1-2'!L78</f>
        <v/>
      </c>
      <c r="N75" s="121" t="str">
        <f>'รวม1-2'!N78</f>
        <v/>
      </c>
      <c r="O75" s="121" t="str">
        <f>ข้อมูลเบื้องต้น!F$12</f>
        <v>นางอุ้มขวัญ หัตถสาร</v>
      </c>
    </row>
    <row r="76" spans="2:15" x14ac:dyDescent="0.75">
      <c r="B76" s="238" t="str">
        <f>'คะแนนเทอม 1'!B78</f>
        <v>ป.2/2</v>
      </c>
      <c r="C76" s="238">
        <f>'คะแนนเทอม 1'!C78</f>
        <v>34</v>
      </c>
      <c r="D76" s="238" t="str">
        <f>'คะแนนเทอม 1'!D78</f>
        <v/>
      </c>
      <c r="E76" s="238" t="str">
        <f>'คะแนนเทอม 1'!E78</f>
        <v/>
      </c>
      <c r="F76" s="304" t="str">
        <f>'คะแนนเทอม 1'!F78</f>
        <v/>
      </c>
      <c r="G76" s="304" t="str">
        <f>'คะแนนเทอม 1'!G78</f>
        <v/>
      </c>
      <c r="H76" s="121" t="str">
        <f>ข้อมูลเบื้องต้น!F$9</f>
        <v xml:space="preserve">คณิตศาสตร์ 2 </v>
      </c>
      <c r="I76" s="303" t="str">
        <f>'รวม1-2'!H79</f>
        <v/>
      </c>
      <c r="J76" s="303" t="str">
        <f>'รวม1-2'!I79</f>
        <v/>
      </c>
      <c r="K76" s="303" t="str">
        <f>'รวม1-2'!J79</f>
        <v/>
      </c>
      <c r="L76" s="312" t="str">
        <f>'รวม1-2'!K79</f>
        <v/>
      </c>
      <c r="M76" s="121" t="str">
        <f>'รวม1-2'!L79</f>
        <v/>
      </c>
      <c r="N76" s="121" t="str">
        <f>'รวม1-2'!N79</f>
        <v/>
      </c>
      <c r="O76" s="121" t="str">
        <f>ข้อมูลเบื้องต้น!F$12</f>
        <v>นางอุ้มขวัญ หัตถสาร</v>
      </c>
    </row>
    <row r="77" spans="2:15" x14ac:dyDescent="0.75">
      <c r="B77" s="238" t="str">
        <f>'คะแนนเทอม 1'!B79</f>
        <v>ป.2/2</v>
      </c>
      <c r="C77" s="238">
        <f>'คะแนนเทอม 1'!C79</f>
        <v>35</v>
      </c>
      <c r="D77" s="238" t="str">
        <f>'คะแนนเทอม 1'!D79</f>
        <v/>
      </c>
      <c r="E77" s="238" t="str">
        <f>'คะแนนเทอม 1'!E79</f>
        <v/>
      </c>
      <c r="F77" s="304" t="str">
        <f>'คะแนนเทอม 1'!F79</f>
        <v/>
      </c>
      <c r="G77" s="304" t="str">
        <f>'คะแนนเทอม 1'!G79</f>
        <v/>
      </c>
      <c r="H77" s="121" t="str">
        <f>ข้อมูลเบื้องต้น!F$9</f>
        <v xml:space="preserve">คณิตศาสตร์ 2 </v>
      </c>
      <c r="I77" s="303" t="str">
        <f>'รวม1-2'!H80</f>
        <v/>
      </c>
      <c r="J77" s="303" t="str">
        <f>'รวม1-2'!I80</f>
        <v/>
      </c>
      <c r="K77" s="303" t="str">
        <f>'รวม1-2'!J80</f>
        <v/>
      </c>
      <c r="L77" s="312" t="str">
        <f>'รวม1-2'!K80</f>
        <v/>
      </c>
      <c r="M77" s="121" t="str">
        <f>'รวม1-2'!L80</f>
        <v/>
      </c>
      <c r="N77" s="121" t="str">
        <f>'รวม1-2'!N80</f>
        <v/>
      </c>
      <c r="O77" s="121" t="str">
        <f>ข้อมูลเบื้องต้น!F$12</f>
        <v>นางอุ้มขวัญ หัตถสาร</v>
      </c>
    </row>
    <row r="78" spans="2:15" x14ac:dyDescent="0.75">
      <c r="B78" s="238" t="str">
        <f>'คะแนนเทอม 1'!B80</f>
        <v>ป.2/2</v>
      </c>
      <c r="C78" s="238">
        <f>'คะแนนเทอม 1'!C80</f>
        <v>36</v>
      </c>
      <c r="D78" s="238" t="str">
        <f>'คะแนนเทอม 1'!D80</f>
        <v/>
      </c>
      <c r="E78" s="238" t="str">
        <f>'คะแนนเทอม 1'!E80</f>
        <v/>
      </c>
      <c r="F78" s="304" t="str">
        <f>'คะแนนเทอม 1'!F80</f>
        <v/>
      </c>
      <c r="G78" s="304" t="str">
        <f>'คะแนนเทอม 1'!G80</f>
        <v/>
      </c>
      <c r="H78" s="121" t="str">
        <f>ข้อมูลเบื้องต้น!F$9</f>
        <v xml:space="preserve">คณิตศาสตร์ 2 </v>
      </c>
      <c r="I78" s="303" t="str">
        <f>'รวม1-2'!H81</f>
        <v/>
      </c>
      <c r="J78" s="303" t="str">
        <f>'รวม1-2'!I81</f>
        <v/>
      </c>
      <c r="K78" s="303" t="str">
        <f>'รวม1-2'!J81</f>
        <v/>
      </c>
      <c r="L78" s="312" t="str">
        <f>'รวม1-2'!K81</f>
        <v/>
      </c>
      <c r="M78" s="121" t="str">
        <f>'รวม1-2'!L81</f>
        <v/>
      </c>
      <c r="N78" s="121" t="str">
        <f>'รวม1-2'!N81</f>
        <v/>
      </c>
      <c r="O78" s="121" t="str">
        <f>ข้อมูลเบื้องต้น!F$12</f>
        <v>นางอุ้มขวัญ หัตถสาร</v>
      </c>
    </row>
    <row r="79" spans="2:15" x14ac:dyDescent="0.75">
      <c r="B79" s="238" t="str">
        <f>'คะแนนเทอม 1'!B81</f>
        <v>ป.2/2</v>
      </c>
      <c r="C79" s="238">
        <f>'คะแนนเทอม 1'!C81</f>
        <v>37</v>
      </c>
      <c r="D79" s="238" t="str">
        <f>'คะแนนเทอม 1'!D81</f>
        <v/>
      </c>
      <c r="E79" s="238" t="str">
        <f>'คะแนนเทอม 1'!E81</f>
        <v/>
      </c>
      <c r="F79" s="304" t="str">
        <f>'คะแนนเทอม 1'!F81</f>
        <v/>
      </c>
      <c r="G79" s="304" t="str">
        <f>'คะแนนเทอม 1'!G81</f>
        <v/>
      </c>
      <c r="H79" s="121" t="str">
        <f>ข้อมูลเบื้องต้น!F$9</f>
        <v xml:space="preserve">คณิตศาสตร์ 2 </v>
      </c>
      <c r="I79" s="303" t="str">
        <f>'รวม1-2'!H82</f>
        <v/>
      </c>
      <c r="J79" s="303" t="str">
        <f>'รวม1-2'!I82</f>
        <v/>
      </c>
      <c r="K79" s="303" t="str">
        <f>'รวม1-2'!J82</f>
        <v/>
      </c>
      <c r="L79" s="312" t="str">
        <f>'รวม1-2'!K82</f>
        <v/>
      </c>
      <c r="M79" s="121" t="str">
        <f>'รวม1-2'!L82</f>
        <v/>
      </c>
      <c r="N79" s="121" t="str">
        <f>'รวม1-2'!N82</f>
        <v/>
      </c>
      <c r="O79" s="121" t="str">
        <f>ข้อมูลเบื้องต้น!F$12</f>
        <v>นางอุ้มขวัญ หัตถสาร</v>
      </c>
    </row>
    <row r="80" spans="2:15" x14ac:dyDescent="0.75">
      <c r="B80" s="238" t="str">
        <f>'คะแนนเทอม 1'!B82</f>
        <v>ป.2/2</v>
      </c>
      <c r="C80" s="238">
        <f>'คะแนนเทอม 1'!C82</f>
        <v>38</v>
      </c>
      <c r="D80" s="238" t="str">
        <f>'คะแนนเทอม 1'!D82</f>
        <v/>
      </c>
      <c r="E80" s="238" t="str">
        <f>'คะแนนเทอม 1'!E82</f>
        <v/>
      </c>
      <c r="F80" s="304" t="str">
        <f>'คะแนนเทอม 1'!F82</f>
        <v/>
      </c>
      <c r="G80" s="304" t="str">
        <f>'คะแนนเทอม 1'!G82</f>
        <v/>
      </c>
      <c r="H80" s="121" t="str">
        <f>ข้อมูลเบื้องต้น!F$9</f>
        <v xml:space="preserve">คณิตศาสตร์ 2 </v>
      </c>
      <c r="I80" s="303" t="str">
        <f>'รวม1-2'!H83</f>
        <v/>
      </c>
      <c r="J80" s="303" t="str">
        <f>'รวม1-2'!I83</f>
        <v/>
      </c>
      <c r="K80" s="303" t="str">
        <f>'รวม1-2'!J83</f>
        <v/>
      </c>
      <c r="L80" s="312" t="str">
        <f>'รวม1-2'!K83</f>
        <v/>
      </c>
      <c r="M80" s="121" t="str">
        <f>'รวม1-2'!L83</f>
        <v/>
      </c>
      <c r="N80" s="121" t="str">
        <f>'รวม1-2'!N83</f>
        <v/>
      </c>
      <c r="O80" s="121" t="str">
        <f>ข้อมูลเบื้องต้น!F$12</f>
        <v>นางอุ้มขวัญ หัตถสาร</v>
      </c>
    </row>
    <row r="81" spans="2:15" x14ac:dyDescent="0.75">
      <c r="B81" s="238" t="str">
        <f>'คะแนนเทอม 1'!B83</f>
        <v>ป.2/2</v>
      </c>
      <c r="C81" s="238">
        <f>'คะแนนเทอม 1'!C83</f>
        <v>39</v>
      </c>
      <c r="D81" s="238" t="str">
        <f>'คะแนนเทอม 1'!D83</f>
        <v/>
      </c>
      <c r="E81" s="238" t="str">
        <f>'คะแนนเทอม 1'!E83</f>
        <v/>
      </c>
      <c r="F81" s="304" t="str">
        <f>'คะแนนเทอม 1'!F83</f>
        <v/>
      </c>
      <c r="G81" s="304" t="str">
        <f>'คะแนนเทอม 1'!G83</f>
        <v/>
      </c>
      <c r="H81" s="121" t="str">
        <f>ข้อมูลเบื้องต้น!F$9</f>
        <v xml:space="preserve">คณิตศาสตร์ 2 </v>
      </c>
      <c r="I81" s="303" t="str">
        <f>'รวม1-2'!H84</f>
        <v/>
      </c>
      <c r="J81" s="303" t="str">
        <f>'รวม1-2'!I84</f>
        <v/>
      </c>
      <c r="K81" s="303" t="str">
        <f>'รวม1-2'!J84</f>
        <v/>
      </c>
      <c r="L81" s="312" t="str">
        <f>'รวม1-2'!K84</f>
        <v/>
      </c>
      <c r="M81" s="121" t="str">
        <f>'รวม1-2'!L84</f>
        <v/>
      </c>
      <c r="N81" s="121" t="str">
        <f>'รวม1-2'!N84</f>
        <v/>
      </c>
      <c r="O81" s="121" t="str">
        <f>ข้อมูลเบื้องต้น!F$12</f>
        <v>นางอุ้มขวัญ หัตถสาร</v>
      </c>
    </row>
    <row r="82" spans="2:15" x14ac:dyDescent="0.75">
      <c r="B82" s="238" t="str">
        <f>'คะแนนเทอม 1'!B84</f>
        <v>ป.2/2</v>
      </c>
      <c r="C82" s="238">
        <f>'คะแนนเทอม 1'!C84</f>
        <v>40</v>
      </c>
      <c r="D82" s="238" t="str">
        <f>'คะแนนเทอม 1'!D84</f>
        <v/>
      </c>
      <c r="E82" s="238" t="str">
        <f>'คะแนนเทอม 1'!E84</f>
        <v/>
      </c>
      <c r="F82" s="304" t="str">
        <f>'คะแนนเทอม 1'!F84</f>
        <v/>
      </c>
      <c r="G82" s="304" t="str">
        <f>'คะแนนเทอม 1'!G84</f>
        <v/>
      </c>
      <c r="H82" s="121" t="str">
        <f>ข้อมูลเบื้องต้น!F$9</f>
        <v xml:space="preserve">คณิตศาสตร์ 2 </v>
      </c>
      <c r="I82" s="303" t="str">
        <f>'รวม1-2'!H85</f>
        <v/>
      </c>
      <c r="J82" s="303" t="str">
        <f>'รวม1-2'!I85</f>
        <v/>
      </c>
      <c r="K82" s="303" t="str">
        <f>'รวม1-2'!J85</f>
        <v/>
      </c>
      <c r="L82" s="312" t="str">
        <f>'รวม1-2'!K85</f>
        <v/>
      </c>
      <c r="M82" s="121" t="str">
        <f>'รวม1-2'!L85</f>
        <v/>
      </c>
      <c r="N82" s="121" t="str">
        <f>'รวม1-2'!N85</f>
        <v/>
      </c>
      <c r="O82" s="121" t="str">
        <f>ข้อมูลเบื้องต้น!F$12</f>
        <v>นางอุ้มขวัญ หัตถสาร</v>
      </c>
    </row>
  </sheetData>
  <sheetProtection selectLockedCells="1"/>
  <mergeCells count="1">
    <mergeCell ref="E2:G2"/>
  </mergeCells>
  <phoneticPr fontId="8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2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8" sqref="L8"/>
    </sheetView>
  </sheetViews>
  <sheetFormatPr defaultColWidth="9.09765625" defaultRowHeight="21.5" x14ac:dyDescent="0.75"/>
  <cols>
    <col min="1" max="1" width="4.09765625" style="22" customWidth="1"/>
    <col min="2" max="2" width="5.19921875" style="22" bestFit="1" customWidth="1"/>
    <col min="3" max="3" width="5.19921875" style="22" customWidth="1"/>
    <col min="4" max="4" width="7" style="22" bestFit="1" customWidth="1"/>
    <col min="5" max="5" width="4.8984375" style="33" bestFit="1" customWidth="1"/>
    <col min="6" max="6" width="5.8984375" style="22" bestFit="1" customWidth="1"/>
    <col min="7" max="7" width="8" style="22" bestFit="1" customWidth="1"/>
    <col min="8" max="8" width="7.09765625" style="22" bestFit="1" customWidth="1"/>
    <col min="9" max="9" width="9.59765625" style="22" bestFit="1" customWidth="1"/>
    <col min="10" max="10" width="8.19921875" style="24" bestFit="1" customWidth="1"/>
    <col min="11" max="11" width="8.69921875" style="24" bestFit="1" customWidth="1"/>
    <col min="12" max="12" width="8.69921875" style="24" customWidth="1"/>
    <col min="13" max="13" width="8.69921875" style="179" customWidth="1"/>
    <col min="14" max="15" width="5.19921875" style="22" bestFit="1" customWidth="1"/>
    <col min="16" max="16" width="7" style="22" bestFit="1" customWidth="1"/>
    <col min="17" max="17" width="4.8984375" style="33" bestFit="1" customWidth="1"/>
    <col min="18" max="18" width="5.8984375" style="22" bestFit="1" customWidth="1"/>
    <col min="19" max="19" width="8" style="22" bestFit="1" customWidth="1"/>
    <col min="20" max="20" width="7.09765625" style="22" bestFit="1" customWidth="1"/>
    <col min="21" max="21" width="9.59765625" style="22" bestFit="1" customWidth="1"/>
    <col min="22" max="23" width="7.3984375" style="24" customWidth="1"/>
    <col min="24" max="24" width="8.69921875" style="24" customWidth="1"/>
    <col min="25" max="25" width="8.69921875" style="179" customWidth="1"/>
    <col min="26" max="16384" width="9.09765625" style="24"/>
  </cols>
  <sheetData>
    <row r="1" spans="1:25" x14ac:dyDescent="0.75">
      <c r="C1" s="512" t="str">
        <f>ข้อมูลเบื้องต้น!D18</f>
        <v>ป.2/1</v>
      </c>
      <c r="D1" s="512"/>
      <c r="E1" s="512"/>
      <c r="F1" s="512"/>
      <c r="G1" s="512"/>
      <c r="H1" s="512"/>
      <c r="I1" s="512"/>
      <c r="J1" s="512"/>
      <c r="K1" s="23">
        <f>LOOKUP(9.99999999999999E+307,p4คุณลักษณะ!N:N)</f>
        <v>34</v>
      </c>
      <c r="L1" s="179">
        <f>K1-M1</f>
        <v>34</v>
      </c>
      <c r="M1" s="179">
        <f>SUM(M3:M42)</f>
        <v>0</v>
      </c>
      <c r="N1" s="24"/>
      <c r="O1" s="512" t="str">
        <f>ข้อมูลเบื้องต้น!D19</f>
        <v>ป.2/2</v>
      </c>
      <c r="P1" s="513"/>
      <c r="Q1" s="513"/>
      <c r="R1" s="513"/>
      <c r="S1" s="513"/>
      <c r="T1" s="513"/>
      <c r="U1" s="513"/>
      <c r="V1" s="513"/>
      <c r="W1" s="23">
        <f>LOOKUP(9.99999999999999E+307,p4คุณลักษณะ!O:O)</f>
        <v>30</v>
      </c>
      <c r="X1" s="179">
        <f>W1-Y1</f>
        <v>30</v>
      </c>
      <c r="Y1" s="179">
        <f>SUM(Y3:Y42)</f>
        <v>0</v>
      </c>
    </row>
    <row r="2" spans="1:25" x14ac:dyDescent="0.75">
      <c r="A2" s="26"/>
      <c r="B2" s="27" t="s">
        <v>52</v>
      </c>
      <c r="C2" s="27" t="s">
        <v>0</v>
      </c>
      <c r="D2" s="27" t="s">
        <v>14</v>
      </c>
      <c r="E2" s="509" t="s">
        <v>1</v>
      </c>
      <c r="F2" s="510"/>
      <c r="G2" s="511"/>
      <c r="H2" s="27" t="s">
        <v>82</v>
      </c>
      <c r="I2" s="27" t="s">
        <v>75</v>
      </c>
      <c r="J2" s="27" t="s">
        <v>74</v>
      </c>
      <c r="K2" s="27" t="s">
        <v>76</v>
      </c>
      <c r="L2" s="274" t="s">
        <v>169</v>
      </c>
      <c r="M2" s="275"/>
      <c r="N2" s="34" t="s">
        <v>52</v>
      </c>
      <c r="O2" s="34" t="s">
        <v>0</v>
      </c>
      <c r="P2" s="34" t="s">
        <v>14</v>
      </c>
      <c r="Q2" s="514" t="s">
        <v>1</v>
      </c>
      <c r="R2" s="515"/>
      <c r="S2" s="515"/>
      <c r="T2" s="34" t="s">
        <v>82</v>
      </c>
      <c r="U2" s="34" t="s">
        <v>75</v>
      </c>
      <c r="V2" s="34" t="s">
        <v>74</v>
      </c>
      <c r="W2" s="34" t="s">
        <v>76</v>
      </c>
      <c r="X2" s="274" t="s">
        <v>169</v>
      </c>
      <c r="Y2" s="275"/>
    </row>
    <row r="3" spans="1:25" ht="24" customHeight="1" x14ac:dyDescent="0.75">
      <c r="A3" s="26">
        <v>1</v>
      </c>
      <c r="B3" s="29" t="str">
        <f>IF(D3="","",$C$1)</f>
        <v>ป.2/1</v>
      </c>
      <c r="C3" s="29">
        <f>IF(D3="","",SUBTOTAL(3,$D$3:D3))</f>
        <v>1</v>
      </c>
      <c r="D3" s="18">
        <f>IF(ROWS(D$3:D3)&gt;$K$1,"",LOOKUP(ROWS(D$3:D3),p4คุณลักษณะ!$N$5:$N$84,p4คุณลักษณะ!$D$5:$D$84))</f>
        <v>3901</v>
      </c>
      <c r="E3" s="32" t="str">
        <f>IF(ROWS(E$3:E3)&gt;$K$1,"",LOOKUP(ROWS(E$3:E3),p4คุณลักษณะ!$N$5:$N$84,p4คุณลักษณะ!$E$5:$E$84))</f>
        <v>เด็กชาย</v>
      </c>
      <c r="F3" s="32" t="str">
        <f>IF(ROWS(F$3:F3)&gt;$K$1,"",LOOKUP(ROWS(F$3:F3),p4คุณลักษณะ!$N$5:$N$84,p4คุณลักษณะ!$F$5:$F$84))</f>
        <v>ธนภัทร</v>
      </c>
      <c r="G3" s="32" t="str">
        <f>IF(ROWS(G$3:G3)&gt;$K$1,"",LOOKUP(ROWS(G$3:G3),p4คุณลักษณะ!$N$5:$N$84,p4คุณลักษณะ!$G$5:$G$84))</f>
        <v>อุสาห์</v>
      </c>
      <c r="H3" s="18">
        <f>IF(ROWS(H$3:H3)&gt;$K$1,"",LOOKUP(ROWS(H$3:H3),p4คุณลักษณะ!$N$5:$N$84,'รวม1-2'!$K$6:$K$85))</f>
        <v>68</v>
      </c>
      <c r="I3" s="276" t="str">
        <f>IF(M3=1,"",IF(ROWS(I$3:I3)&gt;$K$1,"",LOOKUP(ROWS(I$3:I3),p4คุณลักษณะ!$N$5:$N$84,'รวม1-2'!$M$6:$M$85)))</f>
        <v>ชำนาญ</v>
      </c>
      <c r="J3" s="276">
        <f>IF(M3=1,"",IF(ROWS(J$3:J3)&gt;$K$1,"",LOOKUP(ROWS(J$3:J3),p4คุณลักษณะ!$N$5:$N$84,p4คุณลักษณะ!$M$5:$M$84)))</f>
        <v>3</v>
      </c>
      <c r="K3" s="276" t="e">
        <f>IF(M3=1,"",IF(ROWS(K$3:K3)&gt;$K$1,"",LOOKUP(ROWS(K$3:K3),p4คุณลักษณะ!$N$5:$N$84,p4คุณลักษณะ!#REF!)))</f>
        <v>#REF!</v>
      </c>
      <c r="L3" s="24" t="str">
        <f>IF(B3=0,"",IF(B3="","",pรายชื่อ!B4))</f>
        <v>เรียน</v>
      </c>
      <c r="M3" s="179">
        <f>IF(L3="ย้าย",1,0)</f>
        <v>0</v>
      </c>
      <c r="N3" s="35" t="str">
        <f>IF(P3="","",O$1)</f>
        <v>ป.2/2</v>
      </c>
      <c r="O3" s="35">
        <f>IF(P3="","",SUBTOTAL(3,$P$3:P3))</f>
        <v>1</v>
      </c>
      <c r="P3" s="36">
        <f>IF(ROWS(P$3:P3)&gt;$W$1,"",LOOKUP(ROWS(P$3:P3),p4คุณลักษณะ!$O$5:$O$84,p4คุณลักษณะ!$D$5:$D$84))</f>
        <v>4030</v>
      </c>
      <c r="Q3" s="37" t="str">
        <f>IF(ROWS(Q$3:Q3)&gt;$W$1,"",LOOKUP(ROWS(Q$3:Q3),p4คุณลักษณะ!$O$5:$O$84,p4คุณลักษณะ!$E$5:$E$84))</f>
        <v>เด็กชาย</v>
      </c>
      <c r="R3" s="37" t="str">
        <f>IF(ROWS(R$3:R3)&gt;$W$1,"",LOOKUP(ROWS(R$3:R3),p4คุณลักษณะ!$O$5:$O$84,p4คุณลักษณะ!$F$5:$F$84))</f>
        <v>กมลภพ</v>
      </c>
      <c r="S3" s="37" t="str">
        <f>IF(ROWS(S$3:S3)&gt;$W$1,"",LOOKUP(ROWS(S$3:S3),p4คุณลักษณะ!$O$5:$O$84,p4คุณลักษณะ!$G$5:$G$84))</f>
        <v>ปัญญาพรึก</v>
      </c>
      <c r="T3" s="36">
        <f>'รวม1-2'!K46</f>
        <v>58</v>
      </c>
      <c r="U3" s="277" t="str">
        <f>IF(Y3=1,"",'รวม1-2'!M46)</f>
        <v>พัฒนา</v>
      </c>
      <c r="V3" s="277" t="str">
        <f>IF(Y3=1,"",IF(ROWS(V$3:V3)&gt;$W$1,"",LOOKUP(ROWS(V$3:V3),p4คุณลักษณะ!$O$5:$O$84,p4คุณลักษณะ!$M$5:$M$84)))</f>
        <v/>
      </c>
      <c r="W3" s="277" t="e">
        <f>IF(Y3=1,"",IF(ROWS(W$3:W3)&gt;$W$1,"",LOOKUP(ROWS(W$3:W3),p4คุณลักษณะ!$O$5:$O$84,p4คุณลักษณะ!#REF!)))</f>
        <v>#REF!</v>
      </c>
      <c r="X3" s="24" t="str">
        <f>IF(N3=0,"",IF(N3="","",pรายชื่อ!Z4))</f>
        <v>เรียน</v>
      </c>
      <c r="Y3" s="179">
        <f>IF(X3="ย้าย",1,0)</f>
        <v>0</v>
      </c>
    </row>
    <row r="4" spans="1:25" ht="24" customHeight="1" x14ac:dyDescent="0.75">
      <c r="A4" s="26">
        <v>2</v>
      </c>
      <c r="B4" s="29" t="str">
        <f t="shared" ref="B4:B34" si="0">IF(D4="","",$C$1)</f>
        <v>ป.2/1</v>
      </c>
      <c r="C4" s="29">
        <f>IF(D4="","",SUBTOTAL(3,$D$3:D4))</f>
        <v>2</v>
      </c>
      <c r="D4" s="18" t="str">
        <f>IF(ROWS(D$3:D4)&gt;$K$1,"",LOOKUP(ROWS(D$3:D4),p4คุณลักษณะ!$N$5:$N$84,p4คุณลักษณะ!$D$5:$D$84))</f>
        <v>04031</v>
      </c>
      <c r="E4" s="32" t="str">
        <f>IF(ROWS(E$3:E4)&gt;$K$1,"",LOOKUP(ROWS(E$3:E4),p4คุณลักษณะ!$N$5:$N$84,p4คุณลักษณะ!$E$5:$E$84))</f>
        <v>เด็กชาย</v>
      </c>
      <c r="F4" s="32" t="str">
        <f>IF(ROWS(F$3:F4)&gt;$K$1,"",LOOKUP(ROWS(F$3:F4),p4คุณลักษณะ!$N$5:$N$84,p4คุณลักษณะ!$F$5:$F$84))</f>
        <v>กฤติพงศ์</v>
      </c>
      <c r="G4" s="32" t="str">
        <f>IF(ROWS(G$3:G4)&gt;$K$1,"",LOOKUP(ROWS(G$3:G4),p4คุณลักษณะ!$N$5:$N$84,p4คุณลักษณะ!$G$5:$G$84))</f>
        <v>รุ่งหนองกระดี่</v>
      </c>
      <c r="H4" s="18">
        <f>IF(ROWS(H$3:H4)&gt;$K$1,"",LOOKUP(ROWS(H$3:H4),p4คุณลักษณะ!$N$5:$N$84,'รวม1-2'!$K$6:$K$85))</f>
        <v>39</v>
      </c>
      <c r="I4" s="276" t="str">
        <f>IF(M4=1,"",IF(ROWS(I$3:I4)&gt;$K$1,"",LOOKUP(ROWS(I$3:I4),p4คุณลักษณะ!$N$5:$N$84,'รวม1-2'!$M$6:$M$85)))</f>
        <v>-</v>
      </c>
      <c r="J4" s="276" t="str">
        <f>IF(M4=1,"",IF(ROWS(J$3:J4)&gt;$K$1,"",LOOKUP(ROWS(J$3:J4),p4คุณลักษณะ!$N$5:$N$84,p4คุณลักษณะ!$M$5:$M$84)))</f>
        <v/>
      </c>
      <c r="K4" s="276" t="e">
        <f>IF(M4=1,"",IF(ROWS(K$3:K4)&gt;$K$1,"",LOOKUP(ROWS(K$3:K4),p4คุณลักษณะ!$N$5:$N$84,p4คุณลักษณะ!#REF!)))</f>
        <v>#REF!</v>
      </c>
      <c r="L4" s="24" t="str">
        <f>IF(B4=0,"",IF(B4="","",pรายชื่อ!B5))</f>
        <v>เรียน</v>
      </c>
      <c r="M4" s="179">
        <f t="shared" ref="M4:M42" si="1">IF(L4="ย้าย",1,0)</f>
        <v>0</v>
      </c>
      <c r="N4" s="35" t="str">
        <f t="shared" ref="N4:N42" si="2">IF(P4="","",O$1)</f>
        <v>ป.2/2</v>
      </c>
      <c r="O4" s="35">
        <f>IF(P4="","",SUBTOTAL(3,$P$3:P4))</f>
        <v>2</v>
      </c>
      <c r="P4" s="36">
        <f>IF(ROWS(P$3:P4)&gt;$W$1,"",LOOKUP(ROWS(P$3:P4),p4คุณลักษณะ!$O$5:$O$84,p4คุณลักษณะ!$D$5:$D$84))</f>
        <v>4038</v>
      </c>
      <c r="Q4" s="37" t="str">
        <f>IF(ROWS(Q$3:Q4)&gt;$W$1,"",LOOKUP(ROWS(Q$3:Q4),p4คุณลักษณะ!$O$5:$O$84,p4คุณลักษณะ!$E$5:$E$84))</f>
        <v>เด็กชาย</v>
      </c>
      <c r="R4" s="37" t="str">
        <f>IF(ROWS(R$3:R4)&gt;$W$1,"",LOOKUP(ROWS(R$3:R4),p4คุณลักษณะ!$O$5:$O$84,p4คุณลักษณะ!$F$5:$F$84))</f>
        <v>ชินาธิป</v>
      </c>
      <c r="S4" s="37" t="str">
        <f>IF(ROWS(S$3:S4)&gt;$W$1,"",LOOKUP(ROWS(S$3:S4),p4คุณลักษณะ!$O$5:$O$84,p4คุณลักษณะ!$G$5:$G$84))</f>
        <v>วิไล</v>
      </c>
      <c r="T4" s="36">
        <f>'รวม1-2'!K47</f>
        <v>66</v>
      </c>
      <c r="U4" s="277" t="str">
        <f>IF(Y4=1,"",'รวม1-2'!M47)</f>
        <v>ชำนาญ</v>
      </c>
      <c r="V4" s="277" t="str">
        <f>IF(Y4=1,"",IF(ROWS(V$3:V4)&gt;$W$1,"",LOOKUP(ROWS(V$3:V4),p4คุณลักษณะ!$O$5:$O$84,p4คุณลักษณะ!$M$5:$M$84)))</f>
        <v/>
      </c>
      <c r="W4" s="277" t="e">
        <f>IF(Y4=1,"",IF(ROWS(W$3:W4)&gt;$W$1,"",LOOKUP(ROWS(W$3:W4),p4คุณลักษณะ!$O$5:$O$84,p4คุณลักษณะ!#REF!)))</f>
        <v>#REF!</v>
      </c>
      <c r="X4" s="24" t="str">
        <f>IF(N4=0,"",IF(N4="","",pรายชื่อ!Z5))</f>
        <v>เรียน</v>
      </c>
      <c r="Y4" s="179">
        <f t="shared" ref="Y4:Y42" si="3">IF(X4="ย้าย",1,0)</f>
        <v>0</v>
      </c>
    </row>
    <row r="5" spans="1:25" ht="24" customHeight="1" x14ac:dyDescent="0.75">
      <c r="A5" s="26">
        <v>3</v>
      </c>
      <c r="B5" s="29" t="str">
        <f t="shared" si="0"/>
        <v>ป.2/1</v>
      </c>
      <c r="C5" s="29">
        <f>IF(D5="","",SUBTOTAL(3,$D$3:D5))</f>
        <v>3</v>
      </c>
      <c r="D5" s="18">
        <f>IF(ROWS(D$3:D5)&gt;$K$1,"",LOOKUP(ROWS(D$3:D5),p4คุณลักษณะ!$N$5:$N$84,p4คุณลักษณะ!$D$5:$D$84))</f>
        <v>4032</v>
      </c>
      <c r="E5" s="32" t="str">
        <f>IF(ROWS(E$3:E5)&gt;$K$1,"",LOOKUP(ROWS(E$3:E5),p4คุณลักษณะ!$N$5:$N$84,p4คุณลักษณะ!$E$5:$E$84))</f>
        <v>เด็กชาย</v>
      </c>
      <c r="F5" s="32" t="str">
        <f>IF(ROWS(F$3:F5)&gt;$K$1,"",LOOKUP(ROWS(F$3:F5),p4คุณลักษณะ!$N$5:$N$84,p4คุณลักษณะ!$F$5:$F$84))</f>
        <v>กวินเชษฐ</v>
      </c>
      <c r="G5" s="32" t="str">
        <f>IF(ROWS(G$3:G5)&gt;$K$1,"",LOOKUP(ROWS(G$3:G5),p4คุณลักษณะ!$N$5:$N$84,p4คุณลักษณะ!$G$5:$G$84))</f>
        <v>ภิรมย์นาค</v>
      </c>
      <c r="H5" s="18" t="str">
        <f>IF(ROWS(H$3:H5)&gt;$K$1,"",LOOKUP(ROWS(H$3:H5),p4คุณลักษณะ!$N$5:$N$84,'รวม1-2'!$K$6:$K$85))</f>
        <v/>
      </c>
      <c r="I5" s="276" t="str">
        <f>IF(M5=1,"",IF(ROWS(I$3:I5)&gt;$K$1,"",LOOKUP(ROWS(I$3:I5),p4คุณลักษณะ!$N$5:$N$84,'รวม1-2'!$M$6:$M$85)))</f>
        <v/>
      </c>
      <c r="J5" s="276" t="str">
        <f>IF(M5=1,"",IF(ROWS(J$3:J5)&gt;$K$1,"",LOOKUP(ROWS(J$3:J5),p4คุณลักษณะ!$N$5:$N$84,p4คุณลักษณะ!$M$5:$M$84)))</f>
        <v/>
      </c>
      <c r="K5" s="276" t="e">
        <f>IF(M5=1,"",IF(ROWS(K$3:K5)&gt;$K$1,"",LOOKUP(ROWS(K$3:K5),p4คุณลักษณะ!$N$5:$N$84,p4คุณลักษณะ!#REF!)))</f>
        <v>#REF!</v>
      </c>
      <c r="L5" s="24" t="str">
        <f>IF(B5=0,"",IF(B5="","",pรายชื่อ!B6))</f>
        <v>เรียน</v>
      </c>
      <c r="M5" s="179">
        <f t="shared" si="1"/>
        <v>0</v>
      </c>
      <c r="N5" s="35" t="str">
        <f t="shared" si="2"/>
        <v>ป.2/2</v>
      </c>
      <c r="O5" s="35">
        <f>IF(P5="","",SUBTOTAL(3,$P$3:P5))</f>
        <v>3</v>
      </c>
      <c r="P5" s="36">
        <f>IF(ROWS(P$3:P5)&gt;$W$1,"",LOOKUP(ROWS(P$3:P5),p4คุณลักษณะ!$O$5:$O$84,p4คุณลักษณะ!$D$5:$D$84))</f>
        <v>4042</v>
      </c>
      <c r="Q5" s="37" t="str">
        <f>IF(ROWS(Q$3:Q5)&gt;$W$1,"",LOOKUP(ROWS(Q$3:Q5),p4คุณลักษณะ!$O$5:$O$84,p4คุณลักษณะ!$E$5:$E$84))</f>
        <v>เด็กชาย</v>
      </c>
      <c r="R5" s="37" t="str">
        <f>IF(ROWS(R$3:R5)&gt;$W$1,"",LOOKUP(ROWS(R$3:R5),p4คุณลักษณะ!$O$5:$O$84,p4คุณลักษณะ!$F$5:$F$84))</f>
        <v>ณัฐชนน</v>
      </c>
      <c r="S5" s="37" t="str">
        <f>IF(ROWS(S$3:S5)&gt;$W$1,"",LOOKUP(ROWS(S$3:S5),p4คุณลักษณะ!$O$5:$O$84,p4คุณลักษณะ!$G$5:$G$84))</f>
        <v>คำสิงห์</v>
      </c>
      <c r="T5" s="36">
        <f>'รวม1-2'!K48</f>
        <v>57</v>
      </c>
      <c r="U5" s="277" t="str">
        <f>IF(Y5=1,"",'รวม1-2'!M48)</f>
        <v>พัฒนา</v>
      </c>
      <c r="V5" s="277" t="str">
        <f>IF(Y5=1,"",IF(ROWS(V$3:V5)&gt;$W$1,"",LOOKUP(ROWS(V$3:V5),p4คุณลักษณะ!$O$5:$O$84,p4คุณลักษณะ!$M$5:$M$84)))</f>
        <v/>
      </c>
      <c r="W5" s="277" t="e">
        <f>IF(Y5=1,"",IF(ROWS(W$3:W5)&gt;$W$1,"",LOOKUP(ROWS(W$3:W5),p4คุณลักษณะ!$O$5:$O$84,p4คุณลักษณะ!#REF!)))</f>
        <v>#REF!</v>
      </c>
      <c r="X5" s="24" t="str">
        <f>IF(N5=0,"",IF(N5="","",pรายชื่อ!Z6))</f>
        <v>เรียน</v>
      </c>
      <c r="Y5" s="179">
        <f t="shared" si="3"/>
        <v>0</v>
      </c>
    </row>
    <row r="6" spans="1:25" ht="24" customHeight="1" x14ac:dyDescent="0.75">
      <c r="A6" s="26">
        <v>4</v>
      </c>
      <c r="B6" s="29" t="str">
        <f t="shared" si="0"/>
        <v>ป.2/1</v>
      </c>
      <c r="C6" s="29">
        <f>IF(D6="","",SUBTOTAL(3,$D$3:D6))</f>
        <v>4</v>
      </c>
      <c r="D6" s="18">
        <f>IF(ROWS(D$3:D6)&gt;$K$1,"",LOOKUP(ROWS(D$3:D6),p4คุณลักษณะ!$N$5:$N$84,p4คุณลักษณะ!$D$5:$D$84))</f>
        <v>4036</v>
      </c>
      <c r="E6" s="32" t="str">
        <f>IF(ROWS(E$3:E6)&gt;$K$1,"",LOOKUP(ROWS(E$3:E6),p4คุณลักษณะ!$N$5:$N$84,p4คุณลักษณะ!$E$5:$E$84))</f>
        <v>เด็กชาย</v>
      </c>
      <c r="F6" s="32" t="str">
        <f>IF(ROWS(F$3:F6)&gt;$K$1,"",LOOKUP(ROWS(F$3:F6),p4คุณลักษณะ!$N$5:$N$84,p4คุณลักษณะ!$F$5:$F$84))</f>
        <v>จักรวาล</v>
      </c>
      <c r="G6" s="32" t="str">
        <f>IF(ROWS(G$3:G6)&gt;$K$1,"",LOOKUP(ROWS(G$3:G6),p4คุณลักษณะ!$N$5:$N$84,p4คุณลักษณะ!$G$5:$G$84))</f>
        <v>บุญหลง</v>
      </c>
      <c r="H6" s="18" t="str">
        <f>IF(ROWS(H$3:H6)&gt;$K$1,"",LOOKUP(ROWS(H$3:H6),p4คุณลักษณะ!$N$5:$N$84,'รวม1-2'!$K$6:$K$85))</f>
        <v/>
      </c>
      <c r="I6" s="276" t="str">
        <f>IF(M6=1,"",IF(ROWS(I$3:I6)&gt;$K$1,"",LOOKUP(ROWS(I$3:I6),p4คุณลักษณะ!$N$5:$N$84,'รวม1-2'!$M$6:$M$85)))</f>
        <v/>
      </c>
      <c r="J6" s="276" t="str">
        <f>IF(M6=1,"",IF(ROWS(J$3:J6)&gt;$K$1,"",LOOKUP(ROWS(J$3:J6),p4คุณลักษณะ!$N$5:$N$84,p4คุณลักษณะ!$M$5:$M$84)))</f>
        <v/>
      </c>
      <c r="K6" s="276" t="e">
        <f>IF(M6=1,"",IF(ROWS(K$3:K6)&gt;$K$1,"",LOOKUP(ROWS(K$3:K6),p4คุณลักษณะ!$N$5:$N$84,p4คุณลักษณะ!#REF!)))</f>
        <v>#REF!</v>
      </c>
      <c r="L6" s="24" t="str">
        <f>IF(B6=0,"",IF(B6="","",pรายชื่อ!B7))</f>
        <v>เรียน</v>
      </c>
      <c r="M6" s="179">
        <f t="shared" si="1"/>
        <v>0</v>
      </c>
      <c r="N6" s="35" t="str">
        <f t="shared" si="2"/>
        <v>ป.2/2</v>
      </c>
      <c r="O6" s="35">
        <f>IF(P6="","",SUBTOTAL(3,$P$3:P6))</f>
        <v>4</v>
      </c>
      <c r="P6" s="36">
        <f>IF(ROWS(P$3:P6)&gt;$W$1,"",LOOKUP(ROWS(P$3:P6),p4คุณลักษณะ!$O$5:$O$84,p4คุณลักษณะ!$D$5:$D$84))</f>
        <v>4045</v>
      </c>
      <c r="Q6" s="37" t="str">
        <f>IF(ROWS(Q$3:Q6)&gt;$W$1,"",LOOKUP(ROWS(Q$3:Q6),p4คุณลักษณะ!$O$5:$O$84,p4คุณลักษณะ!$E$5:$E$84))</f>
        <v>เด็กชาย</v>
      </c>
      <c r="R6" s="37" t="str">
        <f>IF(ROWS(R$3:R6)&gt;$W$1,"",LOOKUP(ROWS(R$3:R6),p4คุณลักษณะ!$O$5:$O$84,p4คุณลักษณะ!$F$5:$F$84))</f>
        <v>แทนคุณ</v>
      </c>
      <c r="S6" s="37" t="str">
        <f>IF(ROWS(S$3:S6)&gt;$W$1,"",LOOKUP(ROWS(S$3:S6),p4คุณลักษณะ!$O$5:$O$84,p4คุณลักษณะ!$G$5:$G$84))</f>
        <v>แป้นปรุง</v>
      </c>
      <c r="T6" s="36">
        <f>'รวม1-2'!K49</f>
        <v>67</v>
      </c>
      <c r="U6" s="277" t="str">
        <f>IF(Y6=1,"",'รวม1-2'!M49)</f>
        <v>ชำนาญ</v>
      </c>
      <c r="V6" s="277" t="str">
        <f>IF(Y6=1,"",IF(ROWS(V$3:V6)&gt;$W$1,"",LOOKUP(ROWS(V$3:V6),p4คุณลักษณะ!$O$5:$O$84,p4คุณลักษณะ!$M$5:$M$84)))</f>
        <v/>
      </c>
      <c r="W6" s="277" t="e">
        <f>IF(Y6=1,"",IF(ROWS(W$3:W6)&gt;$W$1,"",LOOKUP(ROWS(W$3:W6),p4คุณลักษณะ!$O$5:$O$84,p4คุณลักษณะ!#REF!)))</f>
        <v>#REF!</v>
      </c>
      <c r="X6" s="24" t="str">
        <f>IF(N6=0,"",IF(N6="","",pรายชื่อ!Z7))</f>
        <v>เรียน</v>
      </c>
      <c r="Y6" s="179">
        <f t="shared" si="3"/>
        <v>0</v>
      </c>
    </row>
    <row r="7" spans="1:25" ht="24" customHeight="1" x14ac:dyDescent="0.75">
      <c r="A7" s="26">
        <v>5</v>
      </c>
      <c r="B7" s="29" t="str">
        <f t="shared" si="0"/>
        <v>ป.2/1</v>
      </c>
      <c r="C7" s="29">
        <f>IF(D7="","",SUBTOTAL(3,$D$3:D7))</f>
        <v>5</v>
      </c>
      <c r="D7" s="18">
        <f>IF(ROWS(D$3:D7)&gt;$K$1,"",LOOKUP(ROWS(D$3:D7),p4คุณลักษณะ!$N$5:$N$84,p4คุณลักษณะ!$D$5:$D$84))</f>
        <v>4044</v>
      </c>
      <c r="E7" s="32" t="str">
        <f>IF(ROWS(E$3:E7)&gt;$K$1,"",LOOKUP(ROWS(E$3:E7),p4คุณลักษณะ!$N$5:$N$84,p4คุณลักษณะ!$E$5:$E$84))</f>
        <v>เด็กชาย</v>
      </c>
      <c r="F7" s="32" t="str">
        <f>IF(ROWS(F$3:F7)&gt;$K$1,"",LOOKUP(ROWS(F$3:F7),p4คุณลักษณะ!$N$5:$N$84,p4คุณลักษณะ!$F$5:$F$84))</f>
        <v>ทัตเทพ</v>
      </c>
      <c r="G7" s="32" t="str">
        <f>IF(ROWS(G$3:G7)&gt;$K$1,"",LOOKUP(ROWS(G$3:G7),p4คุณลักษณะ!$N$5:$N$84,p4คุณลักษณะ!$G$5:$G$84))</f>
        <v>โม๊ะดี</v>
      </c>
      <c r="H7" s="18" t="str">
        <f>IF(ROWS(H$3:H7)&gt;$K$1,"",LOOKUP(ROWS(H$3:H7),p4คุณลักษณะ!$N$5:$N$84,'รวม1-2'!$K$6:$K$85))</f>
        <v/>
      </c>
      <c r="I7" s="276" t="str">
        <f>IF(M7=1,"",IF(ROWS(I$3:I7)&gt;$K$1,"",LOOKUP(ROWS(I$3:I7),p4คุณลักษณะ!$N$5:$N$84,'รวม1-2'!$M$6:$M$85)))</f>
        <v/>
      </c>
      <c r="J7" s="276" t="str">
        <f>IF(M7=1,"",IF(ROWS(J$3:J7)&gt;$K$1,"",LOOKUP(ROWS(J$3:J7),p4คุณลักษณะ!$N$5:$N$84,p4คุณลักษณะ!$M$5:$M$84)))</f>
        <v/>
      </c>
      <c r="K7" s="276" t="e">
        <f>IF(M7=1,"",IF(ROWS(K$3:K7)&gt;$K$1,"",LOOKUP(ROWS(K$3:K7),p4คุณลักษณะ!$N$5:$N$84,p4คุณลักษณะ!#REF!)))</f>
        <v>#REF!</v>
      </c>
      <c r="L7" s="24" t="str">
        <f>IF(B7=0,"",IF(B7="","",pรายชื่อ!B8))</f>
        <v>เรียน</v>
      </c>
      <c r="M7" s="179">
        <f t="shared" si="1"/>
        <v>0</v>
      </c>
      <c r="N7" s="35" t="str">
        <f t="shared" si="2"/>
        <v>ป.2/2</v>
      </c>
      <c r="O7" s="35">
        <f>IF(P7="","",SUBTOTAL(3,$P$3:P7))</f>
        <v>5</v>
      </c>
      <c r="P7" s="36">
        <f>IF(ROWS(P$3:P7)&gt;$W$1,"",LOOKUP(ROWS(P$3:P7),p4คุณลักษณะ!$O$5:$O$84,p4คุณลักษณะ!$D$5:$D$84))</f>
        <v>4047</v>
      </c>
      <c r="Q7" s="37" t="str">
        <f>IF(ROWS(Q$3:Q7)&gt;$W$1,"",LOOKUP(ROWS(Q$3:Q7),p4คุณลักษณะ!$O$5:$O$84,p4คุณลักษณะ!$E$5:$E$84))</f>
        <v>เด็กชาย</v>
      </c>
      <c r="R7" s="37" t="str">
        <f>IF(ROWS(R$3:R7)&gt;$W$1,"",LOOKUP(ROWS(R$3:R7),p4คุณลักษณะ!$O$5:$O$84,p4คุณลักษณะ!$F$5:$F$84))</f>
        <v>ธนทัต</v>
      </c>
      <c r="S7" s="37" t="str">
        <f>IF(ROWS(S$3:S7)&gt;$W$1,"",LOOKUP(ROWS(S$3:S7),p4คุณลักษณะ!$O$5:$O$84,p4คุณลักษณะ!$G$5:$G$84))</f>
        <v>จัตุพล</v>
      </c>
      <c r="T7" s="36">
        <f>'รวม1-2'!K50</f>
        <v>80</v>
      </c>
      <c r="U7" s="277" t="str">
        <f>IF(Y7=1,"",'รวม1-2'!M50)</f>
        <v>เชี่ยวชาญ</v>
      </c>
      <c r="V7" s="277" t="str">
        <f>IF(Y7=1,"",IF(ROWS(V$3:V7)&gt;$W$1,"",LOOKUP(ROWS(V$3:V7),p4คุณลักษณะ!$O$5:$O$84,p4คุณลักษณะ!$M$5:$M$84)))</f>
        <v/>
      </c>
      <c r="W7" s="277" t="e">
        <f>IF(Y7=1,"",IF(ROWS(W$3:W7)&gt;$W$1,"",LOOKUP(ROWS(W$3:W7),p4คุณลักษณะ!$O$5:$O$84,p4คุณลักษณะ!#REF!)))</f>
        <v>#REF!</v>
      </c>
      <c r="X7" s="24" t="str">
        <f>IF(N7=0,"",IF(N7="","",pรายชื่อ!Z8))</f>
        <v>เรียน</v>
      </c>
      <c r="Y7" s="179">
        <f t="shared" si="3"/>
        <v>0</v>
      </c>
    </row>
    <row r="8" spans="1:25" ht="24" customHeight="1" x14ac:dyDescent="0.75">
      <c r="A8" s="26">
        <v>6</v>
      </c>
      <c r="B8" s="29" t="str">
        <f t="shared" si="0"/>
        <v>ป.2/1</v>
      </c>
      <c r="C8" s="29">
        <f>IF(D8="","",SUBTOTAL(3,$D$3:D8))</f>
        <v>6</v>
      </c>
      <c r="D8" s="18">
        <f>IF(ROWS(D$3:D8)&gt;$K$1,"",LOOKUP(ROWS(D$3:D8),p4คุณลักษณะ!$N$5:$N$84,p4คุณลักษณะ!$D$5:$D$84))</f>
        <v>4046</v>
      </c>
      <c r="E8" s="32" t="str">
        <f>IF(ROWS(E$3:E8)&gt;$K$1,"",LOOKUP(ROWS(E$3:E8),p4คุณลักษณะ!$N$5:$N$84,p4คุณลักษณะ!$E$5:$E$84))</f>
        <v>เด็กชาย</v>
      </c>
      <c r="F8" s="32" t="str">
        <f>IF(ROWS(F$3:F8)&gt;$K$1,"",LOOKUP(ROWS(F$3:F8),p4คุณลักษณะ!$N$5:$N$84,p4คุณลักษณะ!$F$5:$F$84))</f>
        <v>ธนกร</v>
      </c>
      <c r="G8" s="32" t="str">
        <f>IF(ROWS(G$3:G8)&gt;$K$1,"",LOOKUP(ROWS(G$3:G8),p4คุณลักษณะ!$N$5:$N$84,p4คุณลักษณะ!$G$5:$G$84))</f>
        <v>เชื้อเมืองพาน</v>
      </c>
      <c r="H8" s="18" t="str">
        <f>IF(ROWS(H$3:H8)&gt;$K$1,"",LOOKUP(ROWS(H$3:H8),p4คุณลักษณะ!$N$5:$N$84,'รวม1-2'!$K$6:$K$85))</f>
        <v/>
      </c>
      <c r="I8" s="276" t="str">
        <f>IF(M8=1,"",IF(ROWS(I$3:I8)&gt;$K$1,"",LOOKUP(ROWS(I$3:I8),p4คุณลักษณะ!$N$5:$N$84,'รวม1-2'!$M$6:$M$85)))</f>
        <v/>
      </c>
      <c r="J8" s="276" t="str">
        <f>IF(M8=1,"",IF(ROWS(J$3:J8)&gt;$K$1,"",LOOKUP(ROWS(J$3:J8),p4คุณลักษณะ!$N$5:$N$84,p4คุณลักษณะ!$M$5:$M$84)))</f>
        <v/>
      </c>
      <c r="K8" s="276" t="e">
        <f>IF(M8=1,"",IF(ROWS(K$3:K8)&gt;$K$1,"",LOOKUP(ROWS(K$3:K8),p4คุณลักษณะ!$N$5:$N$84,p4คุณลักษณะ!#REF!)))</f>
        <v>#REF!</v>
      </c>
      <c r="L8" s="24" t="str">
        <f>IF(B8=0,"",IF(B8="","",pรายชื่อ!B9))</f>
        <v>เรียน</v>
      </c>
      <c r="M8" s="179">
        <f t="shared" si="1"/>
        <v>0</v>
      </c>
      <c r="N8" s="35" t="str">
        <f t="shared" si="2"/>
        <v>ป.2/2</v>
      </c>
      <c r="O8" s="35">
        <f>IF(P8="","",SUBTOTAL(3,$P$3:P8))</f>
        <v>6</v>
      </c>
      <c r="P8" s="36">
        <f>IF(ROWS(P$3:P8)&gt;$W$1,"",LOOKUP(ROWS(P$3:P8),p4คุณลักษณะ!$O$5:$O$84,p4คุณลักษณะ!$D$5:$D$84))</f>
        <v>4048</v>
      </c>
      <c r="Q8" s="37" t="str">
        <f>IF(ROWS(Q$3:Q8)&gt;$W$1,"",LOOKUP(ROWS(Q$3:Q8),p4คุณลักษณะ!$O$5:$O$84,p4คุณลักษณะ!$E$5:$E$84))</f>
        <v>เด็กชาย</v>
      </c>
      <c r="R8" s="37" t="str">
        <f>IF(ROWS(R$3:R8)&gt;$W$1,"",LOOKUP(ROWS(R$3:R8),p4คุณลักษณะ!$O$5:$O$84,p4คุณลักษณะ!$F$5:$F$84))</f>
        <v>ธนวัฒน์</v>
      </c>
      <c r="S8" s="37" t="str">
        <f>IF(ROWS(S$3:S8)&gt;$W$1,"",LOOKUP(ROWS(S$3:S8),p4คุณลักษณะ!$O$5:$O$84,p4คุณลักษณะ!$G$5:$G$84))</f>
        <v>มัฆวาล</v>
      </c>
      <c r="T8" s="36">
        <f>'รวม1-2'!K51</f>
        <v>76</v>
      </c>
      <c r="U8" s="277" t="str">
        <f>IF(Y8=1,"",'รวม1-2'!M51)</f>
        <v>เชี่ยวชาญ</v>
      </c>
      <c r="V8" s="277" t="str">
        <f>IF(Y8=1,"",IF(ROWS(V$3:V8)&gt;$W$1,"",LOOKUP(ROWS(V$3:V8),p4คุณลักษณะ!$O$5:$O$84,p4คุณลักษณะ!$M$5:$M$84)))</f>
        <v/>
      </c>
      <c r="W8" s="277" t="e">
        <f>IF(Y8=1,"",IF(ROWS(W$3:W8)&gt;$W$1,"",LOOKUP(ROWS(W$3:W8),p4คุณลักษณะ!$O$5:$O$84,p4คุณลักษณะ!#REF!)))</f>
        <v>#REF!</v>
      </c>
      <c r="X8" s="24" t="str">
        <f>IF(N8=0,"",IF(N8="","",pรายชื่อ!Z9))</f>
        <v>เรียน</v>
      </c>
      <c r="Y8" s="179">
        <f t="shared" si="3"/>
        <v>0</v>
      </c>
    </row>
    <row r="9" spans="1:25" ht="24" customHeight="1" x14ac:dyDescent="0.75">
      <c r="A9" s="26">
        <v>7</v>
      </c>
      <c r="B9" s="29" t="str">
        <f t="shared" si="0"/>
        <v>ป.2/1</v>
      </c>
      <c r="C9" s="29">
        <f>IF(D9="","",SUBTOTAL(3,$D$3:D9))</f>
        <v>7</v>
      </c>
      <c r="D9" s="18">
        <f>IF(ROWS(D$3:D9)&gt;$K$1,"",LOOKUP(ROWS(D$3:D9),p4คุณลักษณะ!$N$5:$N$84,p4คุณลักษณะ!$D$5:$D$84))</f>
        <v>4050</v>
      </c>
      <c r="E9" s="32" t="str">
        <f>IF(ROWS(E$3:E9)&gt;$K$1,"",LOOKUP(ROWS(E$3:E9),p4คุณลักษณะ!$N$5:$N$84,p4คุณลักษณะ!$E$5:$E$84))</f>
        <v>เด็กชาย</v>
      </c>
      <c r="F9" s="32" t="str">
        <f>IF(ROWS(F$3:F9)&gt;$K$1,"",LOOKUP(ROWS(F$3:F9),p4คุณลักษณะ!$N$5:$N$84,p4คุณลักษณะ!$F$5:$F$84))</f>
        <v>ธนากุล</v>
      </c>
      <c r="G9" s="32" t="str">
        <f>IF(ROWS(G$3:G9)&gt;$K$1,"",LOOKUP(ROWS(G$3:G9),p4คุณลักษณะ!$N$5:$N$84,p4คุณลักษณะ!$G$5:$G$84))</f>
        <v>ยมนา</v>
      </c>
      <c r="H9" s="18" t="str">
        <f>IF(ROWS(H$3:H9)&gt;$K$1,"",LOOKUP(ROWS(H$3:H9),p4คุณลักษณะ!$N$5:$N$84,'รวม1-2'!$K$6:$K$85))</f>
        <v/>
      </c>
      <c r="I9" s="276" t="str">
        <f>IF(M9=1,"",IF(ROWS(I$3:I9)&gt;$K$1,"",LOOKUP(ROWS(I$3:I9),p4คุณลักษณะ!$N$5:$N$84,'รวม1-2'!$M$6:$M$85)))</f>
        <v/>
      </c>
      <c r="J9" s="276" t="str">
        <f>IF(M9=1,"",IF(ROWS(J$3:J9)&gt;$K$1,"",LOOKUP(ROWS(J$3:J9),p4คุณลักษณะ!$N$5:$N$84,p4คุณลักษณะ!$M$5:$M$84)))</f>
        <v/>
      </c>
      <c r="K9" s="276" t="e">
        <f>IF(M9=1,"",IF(ROWS(K$3:K9)&gt;$K$1,"",LOOKUP(ROWS(K$3:K9),p4คุณลักษณะ!$N$5:$N$84,p4คุณลักษณะ!#REF!)))</f>
        <v>#REF!</v>
      </c>
      <c r="L9" s="24" t="str">
        <f>IF(B9=0,"",IF(B9="","",pรายชื่อ!B10))</f>
        <v>เรียน</v>
      </c>
      <c r="M9" s="179">
        <f t="shared" si="1"/>
        <v>0</v>
      </c>
      <c r="N9" s="35" t="str">
        <f t="shared" si="2"/>
        <v>ป.2/2</v>
      </c>
      <c r="O9" s="35">
        <f>IF(P9="","",SUBTOTAL(3,$P$3:P9))</f>
        <v>7</v>
      </c>
      <c r="P9" s="36">
        <f>IF(ROWS(P$3:P9)&gt;$W$1,"",LOOKUP(ROWS(P$3:P9),p4คุณลักษณะ!$O$5:$O$84,p4คุณลักษณะ!$D$5:$D$84))</f>
        <v>4053</v>
      </c>
      <c r="Q9" s="37" t="str">
        <f>IF(ROWS(Q$3:Q9)&gt;$W$1,"",LOOKUP(ROWS(Q$3:Q9),p4คุณลักษณะ!$O$5:$O$84,p4คุณลักษณะ!$E$5:$E$84))</f>
        <v>เด็กชาย</v>
      </c>
      <c r="R9" s="37" t="str">
        <f>IF(ROWS(R$3:R9)&gt;$W$1,"",LOOKUP(ROWS(R$3:R9),p4คุณลักษณะ!$O$5:$O$84,p4คุณลักษณะ!$F$5:$F$84))</f>
        <v>นิรันดร</v>
      </c>
      <c r="S9" s="37" t="str">
        <f>IF(ROWS(S$3:S9)&gt;$W$1,"",LOOKUP(ROWS(S$3:S9),p4คุณลักษณะ!$O$5:$O$84,p4คุณลักษณะ!$G$5:$G$84))</f>
        <v>นเรวรรณ์</v>
      </c>
      <c r="T9" s="36">
        <f>'รวม1-2'!K52</f>
        <v>77</v>
      </c>
      <c r="U9" s="277" t="str">
        <f>IF(Y9=1,"",'รวม1-2'!M52)</f>
        <v>เชี่ยวชาญ</v>
      </c>
      <c r="V9" s="277" t="str">
        <f>IF(Y9=1,"",IF(ROWS(V$3:V9)&gt;$W$1,"",LOOKUP(ROWS(V$3:V9),p4คุณลักษณะ!$O$5:$O$84,p4คุณลักษณะ!$M$5:$M$84)))</f>
        <v/>
      </c>
      <c r="W9" s="277" t="e">
        <f>IF(Y9=1,"",IF(ROWS(W$3:W9)&gt;$W$1,"",LOOKUP(ROWS(W$3:W9),p4คุณลักษณะ!$O$5:$O$84,p4คุณลักษณะ!#REF!)))</f>
        <v>#REF!</v>
      </c>
      <c r="X9" s="24" t="str">
        <f>IF(N9=0,"",IF(N9="","",pรายชื่อ!Z10))</f>
        <v>เรียน</v>
      </c>
      <c r="Y9" s="179">
        <f t="shared" si="3"/>
        <v>0</v>
      </c>
    </row>
    <row r="10" spans="1:25" ht="24" customHeight="1" x14ac:dyDescent="0.75">
      <c r="A10" s="26">
        <v>8</v>
      </c>
      <c r="B10" s="29" t="str">
        <f t="shared" si="0"/>
        <v>ป.2/1</v>
      </c>
      <c r="C10" s="29">
        <f>IF(D10="","",SUBTOTAL(3,$D$3:D10))</f>
        <v>8</v>
      </c>
      <c r="D10" s="18">
        <f>IF(ROWS(D$3:D10)&gt;$K$1,"",LOOKUP(ROWS(D$3:D10),p4คุณลักษณะ!$N$5:$N$84,p4คุณลักษณะ!$D$5:$D$84))</f>
        <v>4063</v>
      </c>
      <c r="E10" s="32" t="str">
        <f>IF(ROWS(E$3:E10)&gt;$K$1,"",LOOKUP(ROWS(E$3:E10),p4คุณลักษณะ!$N$5:$N$84,p4คุณลักษณะ!$E$5:$E$84))</f>
        <v>เด็กชาย</v>
      </c>
      <c r="F10" s="32" t="str">
        <f>IF(ROWS(F$3:F10)&gt;$K$1,"",LOOKUP(ROWS(F$3:F10),p4คุณลักษณะ!$N$5:$N$84,p4คุณลักษณะ!$F$5:$F$84))</f>
        <v>ภาสกร</v>
      </c>
      <c r="G10" s="32" t="str">
        <f>IF(ROWS(G$3:G10)&gt;$K$1,"",LOOKUP(ROWS(G$3:G10),p4คุณลักษณะ!$N$5:$N$84,p4คุณลักษณะ!$G$5:$G$84))</f>
        <v>คีลาวงศ์</v>
      </c>
      <c r="H10" s="18" t="str">
        <f>IF(ROWS(H$3:H10)&gt;$K$1,"",LOOKUP(ROWS(H$3:H10),p4คุณลักษณะ!$N$5:$N$84,'รวม1-2'!$K$6:$K$85))</f>
        <v/>
      </c>
      <c r="I10" s="276" t="str">
        <f>IF(M10=1,"",IF(ROWS(I$3:I10)&gt;$K$1,"",LOOKUP(ROWS(I$3:I10),p4คุณลักษณะ!$N$5:$N$84,'รวม1-2'!$M$6:$M$85)))</f>
        <v/>
      </c>
      <c r="J10" s="276" t="str">
        <f>IF(M10=1,"",IF(ROWS(J$3:J10)&gt;$K$1,"",LOOKUP(ROWS(J$3:J10),p4คุณลักษณะ!$N$5:$N$84,p4คุณลักษณะ!$M$5:$M$84)))</f>
        <v/>
      </c>
      <c r="K10" s="276" t="e">
        <f>IF(M10=1,"",IF(ROWS(K$3:K10)&gt;$K$1,"",LOOKUP(ROWS(K$3:K10),p4คุณลักษณะ!$N$5:$N$84,p4คุณลักษณะ!#REF!)))</f>
        <v>#REF!</v>
      </c>
      <c r="L10" s="24" t="str">
        <f>IF(B10=0,"",IF(B10="","",pรายชื่อ!B11))</f>
        <v>เรียน</v>
      </c>
      <c r="M10" s="179">
        <f t="shared" si="1"/>
        <v>0</v>
      </c>
      <c r="N10" s="35" t="str">
        <f t="shared" si="2"/>
        <v>ป.2/2</v>
      </c>
      <c r="O10" s="35">
        <f>IF(P10="","",SUBTOTAL(3,$P$3:P10))</f>
        <v>8</v>
      </c>
      <c r="P10" s="36">
        <f>IF(ROWS(P$3:P10)&gt;$W$1,"",LOOKUP(ROWS(P$3:P10),p4คุณลักษณะ!$O$5:$O$84,p4คุณลักษณะ!$D$5:$D$84))</f>
        <v>4054</v>
      </c>
      <c r="Q10" s="37" t="str">
        <f>IF(ROWS(Q$3:Q10)&gt;$W$1,"",LOOKUP(ROWS(Q$3:Q10),p4คุณลักษณะ!$O$5:$O$84,p4คุณลักษณะ!$E$5:$E$84))</f>
        <v>เด็กชาย</v>
      </c>
      <c r="R10" s="37" t="str">
        <f>IF(ROWS(R$3:R10)&gt;$W$1,"",LOOKUP(ROWS(R$3:R10),p4คุณลักษณะ!$O$5:$O$84,p4คุณลักษณะ!$F$5:$F$84))</f>
        <v>บารมี</v>
      </c>
      <c r="S10" s="37" t="str">
        <f>IF(ROWS(S$3:S10)&gt;$W$1,"",LOOKUP(ROWS(S$3:S10),p4คุณลักษณะ!$O$5:$O$84,p4คุณลักษณะ!$G$5:$G$84))</f>
        <v>ฝั้นปิมปา</v>
      </c>
      <c r="T10" s="36">
        <f>'รวม1-2'!K53</f>
        <v>65</v>
      </c>
      <c r="U10" s="277" t="str">
        <f>IF(Y10=1,"",'รวม1-2'!M53)</f>
        <v>ชำนาญ</v>
      </c>
      <c r="V10" s="277" t="str">
        <f>IF(Y10=1,"",IF(ROWS(V$3:V10)&gt;$W$1,"",LOOKUP(ROWS(V$3:V10),p4คุณลักษณะ!$O$5:$O$84,p4คุณลักษณะ!$M$5:$M$84)))</f>
        <v/>
      </c>
      <c r="W10" s="277" t="e">
        <f>IF(Y10=1,"",IF(ROWS(W$3:W10)&gt;$W$1,"",LOOKUP(ROWS(W$3:W10),p4คุณลักษณะ!$O$5:$O$84,p4คุณลักษณะ!#REF!)))</f>
        <v>#REF!</v>
      </c>
      <c r="X10" s="24" t="str">
        <f>IF(N10=0,"",IF(N10="","",pรายชื่อ!Z11))</f>
        <v>เรียน</v>
      </c>
      <c r="Y10" s="179">
        <f t="shared" si="3"/>
        <v>0</v>
      </c>
    </row>
    <row r="11" spans="1:25" ht="24" customHeight="1" x14ac:dyDescent="0.75">
      <c r="A11" s="26">
        <v>9</v>
      </c>
      <c r="B11" s="29" t="str">
        <f t="shared" si="0"/>
        <v>ป.2/1</v>
      </c>
      <c r="C11" s="29">
        <f>IF(D11="","",SUBTOTAL(3,$D$3:D11))</f>
        <v>9</v>
      </c>
      <c r="D11" s="18">
        <f>IF(ROWS(D$3:D11)&gt;$K$1,"",LOOKUP(ROWS(D$3:D11),p4คุณลักษณะ!$N$5:$N$84,p4คุณลักษณะ!$D$5:$D$84))</f>
        <v>4064</v>
      </c>
      <c r="E11" s="32" t="str">
        <f>IF(ROWS(E$3:E11)&gt;$K$1,"",LOOKUP(ROWS(E$3:E11),p4คุณลักษณะ!$N$5:$N$84,p4คุณลักษณะ!$E$5:$E$84))</f>
        <v>เด็กชาย</v>
      </c>
      <c r="F11" s="32" t="str">
        <f>IF(ROWS(F$3:F11)&gt;$K$1,"",LOOKUP(ROWS(F$3:F11),p4คุณลักษณะ!$N$5:$N$84,p4คุณลักษณะ!$F$5:$F$84))</f>
        <v>รัชพล</v>
      </c>
      <c r="G11" s="32" t="str">
        <f>IF(ROWS(G$3:G11)&gt;$K$1,"",LOOKUP(ROWS(G$3:G11),p4คุณลักษณะ!$N$5:$N$84,p4คุณลักษณะ!$G$5:$G$84))</f>
        <v>ก๋าซ้อน</v>
      </c>
      <c r="H11" s="18" t="str">
        <f>IF(ROWS(H$3:H11)&gt;$K$1,"",LOOKUP(ROWS(H$3:H11),p4คุณลักษณะ!$N$5:$N$84,'รวม1-2'!$K$6:$K$85))</f>
        <v/>
      </c>
      <c r="I11" s="276" t="str">
        <f>IF(M11=1,"",IF(ROWS(I$3:I11)&gt;$K$1,"",LOOKUP(ROWS(I$3:I11),p4คุณลักษณะ!$N$5:$N$84,'รวม1-2'!$M$6:$M$85)))</f>
        <v/>
      </c>
      <c r="J11" s="276" t="str">
        <f>IF(M11=1,"",IF(ROWS(J$3:J11)&gt;$K$1,"",LOOKUP(ROWS(J$3:J11),p4คุณลักษณะ!$N$5:$N$84,p4คุณลักษณะ!$M$5:$M$84)))</f>
        <v/>
      </c>
      <c r="K11" s="276" t="e">
        <f>IF(M11=1,"",IF(ROWS(K$3:K11)&gt;$K$1,"",LOOKUP(ROWS(K$3:K11),p4คุณลักษณะ!$N$5:$N$84,p4คุณลักษณะ!#REF!)))</f>
        <v>#REF!</v>
      </c>
      <c r="L11" s="24" t="str">
        <f>IF(B11=0,"",IF(B11="","",pรายชื่อ!B12))</f>
        <v>เรียน</v>
      </c>
      <c r="M11" s="179">
        <f t="shared" si="1"/>
        <v>0</v>
      </c>
      <c r="N11" s="35" t="str">
        <f t="shared" si="2"/>
        <v>ป.2/2</v>
      </c>
      <c r="O11" s="35">
        <f>IF(P11="","",SUBTOTAL(3,$P$3:P11))</f>
        <v>9</v>
      </c>
      <c r="P11" s="36">
        <f>IF(ROWS(P$3:P11)&gt;$W$1,"",LOOKUP(ROWS(P$3:P11),p4คุณลักษณะ!$O$5:$O$84,p4คุณลักษณะ!$D$5:$D$84))</f>
        <v>4058</v>
      </c>
      <c r="Q11" s="37" t="str">
        <f>IF(ROWS(Q$3:Q11)&gt;$W$1,"",LOOKUP(ROWS(Q$3:Q11),p4คุณลักษณะ!$O$5:$O$84,p4คุณลักษณะ!$E$5:$E$84))</f>
        <v>เด็กชาย</v>
      </c>
      <c r="R11" s="37" t="str">
        <f>IF(ROWS(R$3:R11)&gt;$W$1,"",LOOKUP(ROWS(R$3:R11),p4คุณลักษณะ!$O$5:$O$84,p4คุณลักษณะ!$F$5:$F$84))</f>
        <v>พลภูมิ</v>
      </c>
      <c r="S11" s="37" t="str">
        <f>IF(ROWS(S$3:S11)&gt;$W$1,"",LOOKUP(ROWS(S$3:S11),p4คุณลักษณะ!$O$5:$O$84,p4คุณลักษณะ!$G$5:$G$84))</f>
        <v>ตาคำ</v>
      </c>
      <c r="T11" s="36">
        <f>'รวม1-2'!K54</f>
        <v>82</v>
      </c>
      <c r="U11" s="277" t="str">
        <f>IF(Y11=1,"",'รวม1-2'!M54)</f>
        <v>เชี่ยวชาญ</v>
      </c>
      <c r="V11" s="277" t="str">
        <f>IF(Y11=1,"",IF(ROWS(V$3:V11)&gt;$W$1,"",LOOKUP(ROWS(V$3:V11),p4คุณลักษณะ!$O$5:$O$84,p4คุณลักษณะ!$M$5:$M$84)))</f>
        <v/>
      </c>
      <c r="W11" s="277" t="e">
        <f>IF(Y11=1,"",IF(ROWS(W$3:W11)&gt;$W$1,"",LOOKUP(ROWS(W$3:W11),p4คุณลักษณะ!$O$5:$O$84,p4คุณลักษณะ!#REF!)))</f>
        <v>#REF!</v>
      </c>
      <c r="X11" s="24" t="str">
        <f>IF(N11=0,"",IF(N11="","",pรายชื่อ!Z12))</f>
        <v>เรียน</v>
      </c>
      <c r="Y11" s="179">
        <f t="shared" si="3"/>
        <v>0</v>
      </c>
    </row>
    <row r="12" spans="1:25" ht="24" customHeight="1" x14ac:dyDescent="0.75">
      <c r="A12" s="26">
        <v>10</v>
      </c>
      <c r="B12" s="29" t="str">
        <f t="shared" si="0"/>
        <v>ป.2/1</v>
      </c>
      <c r="C12" s="29">
        <f>IF(D12="","",SUBTOTAL(3,$D$3:D12))</f>
        <v>10</v>
      </c>
      <c r="D12" s="18">
        <f>IF(ROWS(D$3:D12)&gt;$K$1,"",LOOKUP(ROWS(D$3:D12),p4คุณลักษณะ!$N$5:$N$84,p4คุณลักษณะ!$D$5:$D$84))</f>
        <v>4138</v>
      </c>
      <c r="E12" s="32" t="str">
        <f>IF(ROWS(E$3:E12)&gt;$K$1,"",LOOKUP(ROWS(E$3:E12),p4คุณลักษณะ!$N$5:$N$84,p4คุณลักษณะ!$E$5:$E$84))</f>
        <v>เด็กชาย</v>
      </c>
      <c r="F12" s="32" t="str">
        <f>IF(ROWS(F$3:F12)&gt;$K$1,"",LOOKUP(ROWS(F$3:F12),p4คุณลักษณะ!$N$5:$N$84,p4คุณลักษณะ!$F$5:$F$84))</f>
        <v>ธนภัทร</v>
      </c>
      <c r="G12" s="32" t="str">
        <f>IF(ROWS(G$3:G12)&gt;$K$1,"",LOOKUP(ROWS(G$3:G12),p4คุณลักษณะ!$N$5:$N$84,p4คุณลักษณะ!$G$5:$G$84))</f>
        <v>หน่อแก้ว</v>
      </c>
      <c r="H12" s="18" t="str">
        <f>IF(ROWS(H$3:H12)&gt;$K$1,"",LOOKUP(ROWS(H$3:H12),p4คุณลักษณะ!$N$5:$N$84,'รวม1-2'!$K$6:$K$85))</f>
        <v/>
      </c>
      <c r="I12" s="276" t="str">
        <f>IF(M12=1,"",IF(ROWS(I$3:I12)&gt;$K$1,"",LOOKUP(ROWS(I$3:I12),p4คุณลักษณะ!$N$5:$N$84,'รวม1-2'!$M$6:$M$85)))</f>
        <v/>
      </c>
      <c r="J12" s="276" t="str">
        <f>IF(M12=1,"",IF(ROWS(J$3:J12)&gt;$K$1,"",LOOKUP(ROWS(J$3:J12),p4คุณลักษณะ!$N$5:$N$84,p4คุณลักษณะ!$M$5:$M$84)))</f>
        <v/>
      </c>
      <c r="K12" s="276" t="e">
        <f>IF(M12=1,"",IF(ROWS(K$3:K12)&gt;$K$1,"",LOOKUP(ROWS(K$3:K12),p4คุณลักษณะ!$N$5:$N$84,p4คุณลักษณะ!#REF!)))</f>
        <v>#REF!</v>
      </c>
      <c r="L12" s="24" t="str">
        <f>IF(B12=0,"",IF(B12="","",pรายชื่อ!B13))</f>
        <v>เรียน</v>
      </c>
      <c r="M12" s="179">
        <f t="shared" si="1"/>
        <v>0</v>
      </c>
      <c r="N12" s="35" t="str">
        <f t="shared" si="2"/>
        <v>ป.2/2</v>
      </c>
      <c r="O12" s="35">
        <f>IF(P12="","",SUBTOTAL(3,$P$3:P12))</f>
        <v>10</v>
      </c>
      <c r="P12" s="36">
        <f>IF(ROWS(P$3:P12)&gt;$W$1,"",LOOKUP(ROWS(P$3:P12),p4คุณลักษณะ!$O$5:$O$84,p4คุณลักษณะ!$D$5:$D$84))</f>
        <v>4062</v>
      </c>
      <c r="Q12" s="37" t="str">
        <f>IF(ROWS(Q$3:Q12)&gt;$W$1,"",LOOKUP(ROWS(Q$3:Q12),p4คุณลักษณะ!$O$5:$O$84,p4คุณลักษณะ!$E$5:$E$84))</f>
        <v>เด็กชาย</v>
      </c>
      <c r="R12" s="37" t="str">
        <f>IF(ROWS(R$3:R12)&gt;$W$1,"",LOOKUP(ROWS(R$3:R12),p4คุณลักษณะ!$O$5:$O$84,p4คุณลักษณะ!$F$5:$F$84))</f>
        <v>ภัทรดนัย</v>
      </c>
      <c r="S12" s="37" t="str">
        <f>IF(ROWS(S$3:S12)&gt;$W$1,"",LOOKUP(ROWS(S$3:S12),p4คุณลักษณะ!$O$5:$O$84,p4คุณลักษณะ!$G$5:$G$84))</f>
        <v>ธรรมกุสุมา</v>
      </c>
      <c r="T12" s="36">
        <f>'รวม1-2'!K55</f>
        <v>78</v>
      </c>
      <c r="U12" s="277" t="str">
        <f>IF(Y12=1,"",'รวม1-2'!M55)</f>
        <v>เชี่ยวชาญ</v>
      </c>
      <c r="V12" s="277" t="str">
        <f>IF(Y12=1,"",IF(ROWS(V$3:V12)&gt;$W$1,"",LOOKUP(ROWS(V$3:V12),p4คุณลักษณะ!$O$5:$O$84,p4คุณลักษณะ!$M$5:$M$84)))</f>
        <v/>
      </c>
      <c r="W12" s="277" t="e">
        <f>IF(Y12=1,"",IF(ROWS(W$3:W12)&gt;$W$1,"",LOOKUP(ROWS(W$3:W12),p4คุณลักษณะ!$O$5:$O$84,p4คุณลักษณะ!#REF!)))</f>
        <v>#REF!</v>
      </c>
      <c r="X12" s="24" t="str">
        <f>IF(N12=0,"",IF(N12="","",pรายชื่อ!Z13))</f>
        <v>เรียน</v>
      </c>
      <c r="Y12" s="179">
        <f t="shared" si="3"/>
        <v>0</v>
      </c>
    </row>
    <row r="13" spans="1:25" ht="24" customHeight="1" x14ac:dyDescent="0.75">
      <c r="A13" s="26">
        <v>11</v>
      </c>
      <c r="B13" s="29" t="str">
        <f t="shared" si="0"/>
        <v>ป.2/1</v>
      </c>
      <c r="C13" s="29">
        <f>IF(D13="","",SUBTOTAL(3,$D$3:D13))</f>
        <v>11</v>
      </c>
      <c r="D13" s="18">
        <f>IF(ROWS(D$3:D13)&gt;$K$1,"",LOOKUP(ROWS(D$3:D13),p4คุณลักษณะ!$N$5:$N$84,p4คุณลักษณะ!$D$5:$D$84))</f>
        <v>4147</v>
      </c>
      <c r="E13" s="32" t="str">
        <f>IF(ROWS(E$3:E13)&gt;$K$1,"",LOOKUP(ROWS(E$3:E13),p4คุณลักษณะ!$N$5:$N$84,p4คุณลักษณะ!$E$5:$E$84))</f>
        <v>เด็กชาย</v>
      </c>
      <c r="F13" s="32" t="str">
        <f>IF(ROWS(F$3:F13)&gt;$K$1,"",LOOKUP(ROWS(F$3:F13),p4คุณลักษณะ!$N$5:$N$84,p4คุณลักษณะ!$F$5:$F$84))</f>
        <v>สิริวัฒน์</v>
      </c>
      <c r="G13" s="32" t="str">
        <f>IF(ROWS(G$3:G13)&gt;$K$1,"",LOOKUP(ROWS(G$3:G13),p4คุณลักษณะ!$N$5:$N$84,p4คุณลักษณะ!$G$5:$G$84))</f>
        <v>มอยสุรินทร์</v>
      </c>
      <c r="H13" s="18" t="str">
        <f>IF(ROWS(H$3:H13)&gt;$K$1,"",LOOKUP(ROWS(H$3:H13),p4คุณลักษณะ!$N$5:$N$84,'รวม1-2'!$K$6:$K$85))</f>
        <v/>
      </c>
      <c r="I13" s="276" t="str">
        <f>IF(M13=1,"",IF(ROWS(I$3:I13)&gt;$K$1,"",LOOKUP(ROWS(I$3:I13),p4คุณลักษณะ!$N$5:$N$84,'รวม1-2'!$M$6:$M$85)))</f>
        <v/>
      </c>
      <c r="J13" s="276" t="str">
        <f>IF(M13=1,"",IF(ROWS(J$3:J13)&gt;$K$1,"",LOOKUP(ROWS(J$3:J13),p4คุณลักษณะ!$N$5:$N$84,p4คุณลักษณะ!$M$5:$M$84)))</f>
        <v/>
      </c>
      <c r="K13" s="276" t="e">
        <f>IF(M13=1,"",IF(ROWS(K$3:K13)&gt;$K$1,"",LOOKUP(ROWS(K$3:K13),p4คุณลักษณะ!$N$5:$N$84,p4คุณลักษณะ!#REF!)))</f>
        <v>#REF!</v>
      </c>
      <c r="L13" s="24" t="str">
        <f>IF(B13=0,"",IF(B13="","",pรายชื่อ!B14))</f>
        <v>เรียน</v>
      </c>
      <c r="M13" s="179">
        <f t="shared" si="1"/>
        <v>0</v>
      </c>
      <c r="N13" s="35" t="str">
        <f t="shared" si="2"/>
        <v>ป.2/2</v>
      </c>
      <c r="O13" s="35">
        <f>IF(P13="","",SUBTOTAL(3,$P$3:P13))</f>
        <v>11</v>
      </c>
      <c r="P13" s="36">
        <f>IF(ROWS(P$3:P13)&gt;$W$1,"",LOOKUP(ROWS(P$3:P13),p4คุณลักษณะ!$O$5:$O$84,p4คุณลักษณะ!$D$5:$D$84))</f>
        <v>4068</v>
      </c>
      <c r="Q13" s="37" t="str">
        <f>IF(ROWS(Q$3:Q13)&gt;$W$1,"",LOOKUP(ROWS(Q$3:Q13),p4คุณลักษณะ!$O$5:$O$84,p4คุณลักษณะ!$E$5:$E$84))</f>
        <v>เด็กชาย</v>
      </c>
      <c r="R13" s="37" t="str">
        <f>IF(ROWS(R$3:R13)&gt;$W$1,"",LOOKUP(ROWS(R$3:R13),p4คุณลักษณะ!$O$5:$O$84,p4คุณลักษณะ!$F$5:$F$84))</f>
        <v>ศิวกร</v>
      </c>
      <c r="S13" s="37" t="str">
        <f>IF(ROWS(S$3:S13)&gt;$W$1,"",LOOKUP(ROWS(S$3:S13),p4คุณลักษณะ!$O$5:$O$84,p4คุณลักษณะ!$G$5:$G$84))</f>
        <v>แสนเสมอใจ</v>
      </c>
      <c r="T13" s="36">
        <f>'รวม1-2'!K56</f>
        <v>71</v>
      </c>
      <c r="U13" s="277" t="str">
        <f>IF(Y13=1,"",'รวม1-2'!M56)</f>
        <v>ชำนาญ</v>
      </c>
      <c r="V13" s="277" t="str">
        <f>IF(Y13=1,"",IF(ROWS(V$3:V13)&gt;$W$1,"",LOOKUP(ROWS(V$3:V13),p4คุณลักษณะ!$O$5:$O$84,p4คุณลักษณะ!$M$5:$M$84)))</f>
        <v/>
      </c>
      <c r="W13" s="277" t="e">
        <f>IF(Y13=1,"",IF(ROWS(W$3:W13)&gt;$W$1,"",LOOKUP(ROWS(W$3:W13),p4คุณลักษณะ!$O$5:$O$84,p4คุณลักษณะ!#REF!)))</f>
        <v>#REF!</v>
      </c>
      <c r="X13" s="24" t="str">
        <f>IF(N13=0,"",IF(N13="","",pรายชื่อ!Z14))</f>
        <v>เรียน</v>
      </c>
      <c r="Y13" s="179">
        <f t="shared" si="3"/>
        <v>0</v>
      </c>
    </row>
    <row r="14" spans="1:25" ht="24" customHeight="1" x14ac:dyDescent="0.75">
      <c r="A14" s="26">
        <v>12</v>
      </c>
      <c r="B14" s="29" t="str">
        <f t="shared" si="0"/>
        <v>ป.2/1</v>
      </c>
      <c r="C14" s="29">
        <f>IF(D14="","",SUBTOTAL(3,$D$3:D14))</f>
        <v>12</v>
      </c>
      <c r="D14" s="18">
        <f>IF(ROWS(D$3:D14)&gt;$K$1,"",LOOKUP(ROWS(D$3:D14),p4คุณลักษณะ!$N$5:$N$84,p4คุณลักษณะ!$D$5:$D$84))</f>
        <v>4148</v>
      </c>
      <c r="E14" s="32" t="str">
        <f>IF(ROWS(E$3:E14)&gt;$K$1,"",LOOKUP(ROWS(E$3:E14),p4คุณลักษณะ!$N$5:$N$84,p4คุณลักษณะ!$E$5:$E$84))</f>
        <v>เด็กชาย</v>
      </c>
      <c r="F14" s="32" t="str">
        <f>IF(ROWS(F$3:F14)&gt;$K$1,"",LOOKUP(ROWS(F$3:F14),p4คุณลักษณะ!$N$5:$N$84,p4คุณลักษณะ!$F$5:$F$84))</f>
        <v>ธนากร</v>
      </c>
      <c r="G14" s="32" t="str">
        <f>IF(ROWS(G$3:G14)&gt;$K$1,"",LOOKUP(ROWS(G$3:G14),p4คุณลักษณะ!$N$5:$N$84,p4คุณลักษณะ!$G$5:$G$84))</f>
        <v>สิงห์กาศ</v>
      </c>
      <c r="H14" s="18" t="str">
        <f>IF(ROWS(H$3:H14)&gt;$K$1,"",LOOKUP(ROWS(H$3:H14),p4คุณลักษณะ!$N$5:$N$84,'รวม1-2'!$K$6:$K$85))</f>
        <v/>
      </c>
      <c r="I14" s="276" t="str">
        <f>IF(M14=1,"",IF(ROWS(I$3:I14)&gt;$K$1,"",LOOKUP(ROWS(I$3:I14),p4คุณลักษณะ!$N$5:$N$84,'รวม1-2'!$M$6:$M$85)))</f>
        <v/>
      </c>
      <c r="J14" s="276" t="str">
        <f>IF(M14=1,"",IF(ROWS(J$3:J14)&gt;$K$1,"",LOOKUP(ROWS(J$3:J14),p4คุณลักษณะ!$N$5:$N$84,p4คุณลักษณะ!$M$5:$M$84)))</f>
        <v/>
      </c>
      <c r="K14" s="276" t="e">
        <f>IF(M14=1,"",IF(ROWS(K$3:K14)&gt;$K$1,"",LOOKUP(ROWS(K$3:K14),p4คุณลักษณะ!$N$5:$N$84,p4คุณลักษณะ!#REF!)))</f>
        <v>#REF!</v>
      </c>
      <c r="L14" s="24" t="str">
        <f>IF(B14=0,"",IF(B14="","",pรายชื่อ!B15))</f>
        <v>เรียน</v>
      </c>
      <c r="M14" s="179">
        <f t="shared" si="1"/>
        <v>0</v>
      </c>
      <c r="N14" s="35" t="str">
        <f t="shared" si="2"/>
        <v>ป.2/2</v>
      </c>
      <c r="O14" s="35">
        <f>IF(P14="","",SUBTOTAL(3,$P$3:P14))</f>
        <v>12</v>
      </c>
      <c r="P14" s="36">
        <f>IF(ROWS(P$3:P14)&gt;$W$1,"",LOOKUP(ROWS(P$3:P14),p4คุณลักษณะ!$O$5:$O$84,p4คุณลักษณะ!$D$5:$D$84))</f>
        <v>4069</v>
      </c>
      <c r="Q14" s="37" t="str">
        <f>IF(ROWS(Q$3:Q14)&gt;$W$1,"",LOOKUP(ROWS(Q$3:Q14),p4คุณลักษณะ!$O$5:$O$84,p4คุณลักษณะ!$E$5:$E$84))</f>
        <v>เด็กชาย</v>
      </c>
      <c r="R14" s="37" t="str">
        <f>IF(ROWS(R$3:R14)&gt;$W$1,"",LOOKUP(ROWS(R$3:R14),p4คุณลักษณะ!$O$5:$O$84,p4คุณลักษณะ!$F$5:$F$84))</f>
        <v>ศุทธิรัตน์</v>
      </c>
      <c r="S14" s="37" t="str">
        <f>IF(ROWS(S$3:S14)&gt;$W$1,"",LOOKUP(ROWS(S$3:S14),p4คุณลักษณะ!$O$5:$O$84,p4คุณลักษณะ!$G$5:$G$84))</f>
        <v>สุจิตวนิช</v>
      </c>
      <c r="T14" s="36">
        <f>'รวม1-2'!K57</f>
        <v>74</v>
      </c>
      <c r="U14" s="277" t="str">
        <f>IF(Y14=1,"",'รวม1-2'!M57)</f>
        <v>ชำนาญ</v>
      </c>
      <c r="V14" s="277" t="str">
        <f>IF(Y14=1,"",IF(ROWS(V$3:V14)&gt;$W$1,"",LOOKUP(ROWS(V$3:V14),p4คุณลักษณะ!$O$5:$O$84,p4คุณลักษณะ!$M$5:$M$84)))</f>
        <v/>
      </c>
      <c r="W14" s="277" t="e">
        <f>IF(Y14=1,"",IF(ROWS(W$3:W14)&gt;$W$1,"",LOOKUP(ROWS(W$3:W14),p4คุณลักษณะ!$O$5:$O$84,p4คุณลักษณะ!#REF!)))</f>
        <v>#REF!</v>
      </c>
      <c r="X14" s="24" t="str">
        <f>IF(N14=0,"",IF(N14="","",pรายชื่อ!Z15))</f>
        <v>เรียน</v>
      </c>
      <c r="Y14" s="179">
        <f t="shared" si="3"/>
        <v>0</v>
      </c>
    </row>
    <row r="15" spans="1:25" ht="24" customHeight="1" x14ac:dyDescent="0.75">
      <c r="A15" s="26">
        <v>13</v>
      </c>
      <c r="B15" s="29" t="str">
        <f t="shared" si="0"/>
        <v>ป.2/1</v>
      </c>
      <c r="C15" s="29">
        <f>IF(D15="","",SUBTOTAL(3,$D$3:D15))</f>
        <v>13</v>
      </c>
      <c r="D15" s="18">
        <f>IF(ROWS(D$3:D15)&gt;$K$1,"",LOOKUP(ROWS(D$3:D15),p4คุณลักษณะ!$N$5:$N$84,p4คุณลักษณะ!$D$5:$D$84))</f>
        <v>4153</v>
      </c>
      <c r="E15" s="32" t="str">
        <f>IF(ROWS(E$3:E15)&gt;$K$1,"",LOOKUP(ROWS(E$3:E15),p4คุณลักษณะ!$N$5:$N$84,p4คุณลักษณะ!$E$5:$E$84))</f>
        <v>เด็กชาย</v>
      </c>
      <c r="F15" s="32" t="str">
        <f>IF(ROWS(F$3:F15)&gt;$K$1,"",LOOKUP(ROWS(F$3:F15),p4คุณลักษณะ!$N$5:$N$84,p4คุณลักษณะ!$F$5:$F$84))</f>
        <v>ญาณพัฒน์</v>
      </c>
      <c r="G15" s="32" t="str">
        <f>IF(ROWS(G$3:G15)&gt;$K$1,"",LOOKUP(ROWS(G$3:G15),p4คุณลักษณะ!$N$5:$N$84,p4คุณลักษณะ!$G$5:$G$84))</f>
        <v>รูปงาม</v>
      </c>
      <c r="H15" s="18" t="str">
        <f>IF(ROWS(H$3:H15)&gt;$K$1,"",LOOKUP(ROWS(H$3:H15),p4คุณลักษณะ!$N$5:$N$84,'รวม1-2'!$K$6:$K$85))</f>
        <v/>
      </c>
      <c r="I15" s="276" t="str">
        <f>IF(M15=1,"",IF(ROWS(I$3:I15)&gt;$K$1,"",LOOKUP(ROWS(I$3:I15),p4คุณลักษณะ!$N$5:$N$84,'รวม1-2'!$M$6:$M$85)))</f>
        <v/>
      </c>
      <c r="J15" s="276" t="str">
        <f>IF(M15=1,"",IF(ROWS(J$3:J15)&gt;$K$1,"",LOOKUP(ROWS(J$3:J15),p4คุณลักษณะ!$N$5:$N$84,p4คุณลักษณะ!$M$5:$M$84)))</f>
        <v/>
      </c>
      <c r="K15" s="276" t="e">
        <f>IF(M15=1,"",IF(ROWS(K$3:K15)&gt;$K$1,"",LOOKUP(ROWS(K$3:K15),p4คุณลักษณะ!$N$5:$N$84,p4คุณลักษณะ!#REF!)))</f>
        <v>#REF!</v>
      </c>
      <c r="L15" s="24" t="str">
        <f>IF(B15=0,"",IF(B15="","",pรายชื่อ!B16))</f>
        <v>เรียน</v>
      </c>
      <c r="M15" s="179">
        <f t="shared" si="1"/>
        <v>0</v>
      </c>
      <c r="N15" s="35" t="str">
        <f t="shared" si="2"/>
        <v>ป.2/2</v>
      </c>
      <c r="O15" s="35">
        <f>IF(P15="","",SUBTOTAL(3,$P$3:P15))</f>
        <v>13</v>
      </c>
      <c r="P15" s="36">
        <f>IF(ROWS(P$3:P15)&gt;$W$1,"",LOOKUP(ROWS(P$3:P15),p4คุณลักษณะ!$O$5:$O$84,p4คุณลักษณะ!$D$5:$D$84))</f>
        <v>4131</v>
      </c>
      <c r="Q15" s="37" t="str">
        <f>IF(ROWS(Q$3:Q15)&gt;$W$1,"",LOOKUP(ROWS(Q$3:Q15),p4คุณลักษณะ!$O$5:$O$84,p4คุณลักษณะ!$E$5:$E$84))</f>
        <v>เด็กชาย</v>
      </c>
      <c r="R15" s="37" t="str">
        <f>IF(ROWS(R$3:R15)&gt;$W$1,"",LOOKUP(ROWS(R$3:R15),p4คุณลักษณะ!$O$5:$O$84,p4คุณลักษณะ!$F$5:$F$84))</f>
        <v>วุฒิภัทร</v>
      </c>
      <c r="S15" s="37" t="str">
        <f>IF(ROWS(S$3:S15)&gt;$W$1,"",LOOKUP(ROWS(S$3:S15),p4คุณลักษณะ!$O$5:$O$84,p4คุณลักษณะ!$G$5:$G$84))</f>
        <v>กันวี</v>
      </c>
      <c r="T15" s="36">
        <f>'รวม1-2'!K58</f>
        <v>56</v>
      </c>
      <c r="U15" s="277" t="str">
        <f>IF(Y15=1,"",'รวม1-2'!M58)</f>
        <v>พัฒนา</v>
      </c>
      <c r="V15" s="277" t="str">
        <f>IF(Y15=1,"",IF(ROWS(V$3:V15)&gt;$W$1,"",LOOKUP(ROWS(V$3:V15),p4คุณลักษณะ!$O$5:$O$84,p4คุณลักษณะ!$M$5:$M$84)))</f>
        <v/>
      </c>
      <c r="W15" s="277" t="e">
        <f>IF(Y15=1,"",IF(ROWS(W$3:W15)&gt;$W$1,"",LOOKUP(ROWS(W$3:W15),p4คุณลักษณะ!$O$5:$O$84,p4คุณลักษณะ!#REF!)))</f>
        <v>#REF!</v>
      </c>
      <c r="X15" s="24" t="str">
        <f>IF(N15=0,"",IF(N15="","",pรายชื่อ!Z16))</f>
        <v>เรียน</v>
      </c>
      <c r="Y15" s="179">
        <f t="shared" si="3"/>
        <v>0</v>
      </c>
    </row>
    <row r="16" spans="1:25" ht="24" customHeight="1" x14ac:dyDescent="0.75">
      <c r="A16" s="26">
        <v>14</v>
      </c>
      <c r="B16" s="29" t="str">
        <f t="shared" si="0"/>
        <v>ป.2/1</v>
      </c>
      <c r="C16" s="29">
        <f>IF(D16="","",SUBTOTAL(3,$D$3:D16))</f>
        <v>14</v>
      </c>
      <c r="D16" s="18">
        <f>IF(ROWS(D$3:D16)&gt;$K$1,"",LOOKUP(ROWS(D$3:D16),p4คุณลักษณะ!$N$5:$N$84,p4คุณลักษณะ!$D$5:$D$84))</f>
        <v>4156</v>
      </c>
      <c r="E16" s="32" t="str">
        <f>IF(ROWS(E$3:E16)&gt;$K$1,"",LOOKUP(ROWS(E$3:E16),p4คุณลักษณะ!$N$5:$N$84,p4คุณลักษณะ!$E$5:$E$84))</f>
        <v>เด็กชาย</v>
      </c>
      <c r="F16" s="32" t="str">
        <f>IF(ROWS(F$3:F16)&gt;$K$1,"",LOOKUP(ROWS(F$3:F16),p4คุณลักษณะ!$N$5:$N$84,p4คุณลักษณะ!$F$5:$F$84))</f>
        <v>ปองคุณ</v>
      </c>
      <c r="G16" s="32" t="str">
        <f>IF(ROWS(G$3:G16)&gt;$K$1,"",LOOKUP(ROWS(G$3:G16),p4คุณลักษณะ!$N$5:$N$84,p4คุณลักษณะ!$G$5:$G$84))</f>
        <v>มัฆวาล</v>
      </c>
      <c r="H16" s="18" t="str">
        <f>IF(ROWS(H$3:H16)&gt;$K$1,"",LOOKUP(ROWS(H$3:H16),p4คุณลักษณะ!$N$5:$N$84,'รวม1-2'!$K$6:$K$85))</f>
        <v/>
      </c>
      <c r="I16" s="276" t="str">
        <f>IF(M16=1,"",IF(ROWS(I$3:I16)&gt;$K$1,"",LOOKUP(ROWS(I$3:I16),p4คุณลักษณะ!$N$5:$N$84,'รวม1-2'!$M$6:$M$85)))</f>
        <v/>
      </c>
      <c r="J16" s="276" t="str">
        <f>IF(M16=1,"",IF(ROWS(J$3:J16)&gt;$K$1,"",LOOKUP(ROWS(J$3:J16),p4คุณลักษณะ!$N$5:$N$84,p4คุณลักษณะ!$M$5:$M$84)))</f>
        <v/>
      </c>
      <c r="K16" s="276" t="e">
        <f>IF(M16=1,"",IF(ROWS(K$3:K16)&gt;$K$1,"",LOOKUP(ROWS(K$3:K16),p4คุณลักษณะ!$N$5:$N$84,p4คุณลักษณะ!#REF!)))</f>
        <v>#REF!</v>
      </c>
      <c r="L16" s="24" t="str">
        <f>IF(B16=0,"",IF(B16="","",pรายชื่อ!B17))</f>
        <v>เรียน</v>
      </c>
      <c r="M16" s="179">
        <f t="shared" si="1"/>
        <v>0</v>
      </c>
      <c r="N16" s="35" t="str">
        <f t="shared" si="2"/>
        <v>ป.2/2</v>
      </c>
      <c r="O16" s="35">
        <f>IF(P16="","",SUBTOTAL(3,$P$3:P16))</f>
        <v>14</v>
      </c>
      <c r="P16" s="36">
        <f>IF(ROWS(P$3:P16)&gt;$W$1,"",LOOKUP(ROWS(P$3:P16),p4คุณลักษณะ!$O$5:$O$84,p4คุณลักษณะ!$D$5:$D$84))</f>
        <v>4132</v>
      </c>
      <c r="Q16" s="37" t="str">
        <f>IF(ROWS(Q$3:Q16)&gt;$W$1,"",LOOKUP(ROWS(Q$3:Q16),p4คุณลักษณะ!$O$5:$O$84,p4คุณลักษณะ!$E$5:$E$84))</f>
        <v>เด็กชาย</v>
      </c>
      <c r="R16" s="37" t="str">
        <f>IF(ROWS(R$3:R16)&gt;$W$1,"",LOOKUP(ROWS(R$3:R16),p4คุณลักษณะ!$O$5:$O$84,p4คุณลักษณะ!$F$5:$F$84))</f>
        <v>ทัพพ์ปวีณ์</v>
      </c>
      <c r="S16" s="37" t="str">
        <f>IF(ROWS(S$3:S16)&gt;$W$1,"",LOOKUP(ROWS(S$3:S16),p4คุณลักษณะ!$O$5:$O$84,p4คุณลักษณะ!$G$5:$G$84))</f>
        <v>พุ่มพวง</v>
      </c>
      <c r="T16" s="36" t="str">
        <f>'รวม1-2'!K59</f>
        <v/>
      </c>
      <c r="U16" s="277" t="str">
        <f>IF(Y16=1,"",'รวม1-2'!M59)</f>
        <v/>
      </c>
      <c r="V16" s="277" t="str">
        <f>IF(Y16=1,"",IF(ROWS(V$3:V16)&gt;$W$1,"",LOOKUP(ROWS(V$3:V16),p4คุณลักษณะ!$O$5:$O$84,p4คุณลักษณะ!$M$5:$M$84)))</f>
        <v/>
      </c>
      <c r="W16" s="277" t="e">
        <f>IF(Y16=1,"",IF(ROWS(W$3:W16)&gt;$W$1,"",LOOKUP(ROWS(W$3:W16),p4คุณลักษณะ!$O$5:$O$84,p4คุณลักษณะ!#REF!)))</f>
        <v>#REF!</v>
      </c>
      <c r="X16" s="24" t="str">
        <f>IF(N16=0,"",IF(N16="","",pรายชื่อ!Z17))</f>
        <v>เรียน</v>
      </c>
      <c r="Y16" s="179">
        <f t="shared" si="3"/>
        <v>0</v>
      </c>
    </row>
    <row r="17" spans="1:25" ht="24" customHeight="1" x14ac:dyDescent="0.75">
      <c r="A17" s="26">
        <v>15</v>
      </c>
      <c r="B17" s="29" t="str">
        <f t="shared" si="0"/>
        <v>ป.2/1</v>
      </c>
      <c r="C17" s="29">
        <f>IF(D17="","",SUBTOTAL(3,$D$3:D17))</f>
        <v>15</v>
      </c>
      <c r="D17" s="18">
        <f>IF(ROWS(D$3:D17)&gt;$K$1,"",LOOKUP(ROWS(D$3:D17),p4คุณลักษณะ!$N$5:$N$84,p4คุณลักษณะ!$D$5:$D$84))</f>
        <v>4169</v>
      </c>
      <c r="E17" s="32" t="str">
        <f>IF(ROWS(E$3:E17)&gt;$K$1,"",LOOKUP(ROWS(E$3:E17),p4คุณลักษณะ!$N$5:$N$84,p4คุณลักษณะ!$E$5:$E$84))</f>
        <v>เด็กชาย</v>
      </c>
      <c r="F17" s="32" t="str">
        <f>IF(ROWS(F$3:F17)&gt;$K$1,"",LOOKUP(ROWS(F$3:F17),p4คุณลักษณะ!$N$5:$N$84,p4คุณลักษณะ!$F$5:$F$84))</f>
        <v>ญานภัทร</v>
      </c>
      <c r="G17" s="32" t="str">
        <f>IF(ROWS(G$3:G17)&gt;$K$1,"",LOOKUP(ROWS(G$3:G17),p4คุณลักษณะ!$N$5:$N$84,p4คุณลักษณะ!$G$5:$G$84))</f>
        <v>ศรีมาปัน</v>
      </c>
      <c r="H17" s="18" t="str">
        <f>IF(ROWS(H$3:H17)&gt;$K$1,"",LOOKUP(ROWS(H$3:H17),p4คุณลักษณะ!$N$5:$N$84,'รวม1-2'!$K$6:$K$85))</f>
        <v/>
      </c>
      <c r="I17" s="276" t="str">
        <f>IF(M17=1,"",IF(ROWS(I$3:I17)&gt;$K$1,"",LOOKUP(ROWS(I$3:I17),p4คุณลักษณะ!$N$5:$N$84,'รวม1-2'!$M$6:$M$85)))</f>
        <v/>
      </c>
      <c r="J17" s="276" t="str">
        <f>IF(M17=1,"",IF(ROWS(J$3:J17)&gt;$K$1,"",LOOKUP(ROWS(J$3:J17),p4คุณลักษณะ!$N$5:$N$84,p4คุณลักษณะ!$M$5:$M$84)))</f>
        <v/>
      </c>
      <c r="K17" s="276" t="e">
        <f>IF(M17=1,"",IF(ROWS(K$3:K17)&gt;$K$1,"",LOOKUP(ROWS(K$3:K17),p4คุณลักษณะ!$N$5:$N$84,p4คุณลักษณะ!#REF!)))</f>
        <v>#REF!</v>
      </c>
      <c r="L17" s="24" t="str">
        <f>IF(B17=0,"",IF(B17="","",pรายชื่อ!B18))</f>
        <v>เรียน</v>
      </c>
      <c r="M17" s="179">
        <f t="shared" si="1"/>
        <v>0</v>
      </c>
      <c r="N17" s="35" t="str">
        <f t="shared" si="2"/>
        <v>ป.2/2</v>
      </c>
      <c r="O17" s="35">
        <f>IF(P17="","",SUBTOTAL(3,$P$3:P17))</f>
        <v>15</v>
      </c>
      <c r="P17" s="36">
        <f>IF(ROWS(P$3:P17)&gt;$W$1,"",LOOKUP(ROWS(P$3:P17),p4คุณลักษณะ!$O$5:$O$84,p4คุณลักษณะ!$D$5:$D$84))</f>
        <v>4154</v>
      </c>
      <c r="Q17" s="37" t="str">
        <f>IF(ROWS(Q$3:Q17)&gt;$W$1,"",LOOKUP(ROWS(Q$3:Q17),p4คุณลักษณะ!$O$5:$O$84,p4คุณลักษณะ!$E$5:$E$84))</f>
        <v>เด็กชาย</v>
      </c>
      <c r="R17" s="37" t="str">
        <f>IF(ROWS(R$3:R17)&gt;$W$1,"",LOOKUP(ROWS(R$3:R17),p4คุณลักษณะ!$O$5:$O$84,p4คุณลักษณะ!$F$5:$F$84))</f>
        <v>กฤติน</v>
      </c>
      <c r="S17" s="37" t="str">
        <f>IF(ROWS(S$3:S17)&gt;$W$1,"",LOOKUP(ROWS(S$3:S17),p4คุณลักษณะ!$O$5:$O$84,p4คุณลักษณะ!$G$5:$G$84))</f>
        <v>ณ สุวรรณ</v>
      </c>
      <c r="T17" s="36">
        <f>'รวม1-2'!K60</f>
        <v>71</v>
      </c>
      <c r="U17" s="277" t="str">
        <f>IF(Y17=1,"",'รวม1-2'!M60)</f>
        <v>ชำนาญ</v>
      </c>
      <c r="V17" s="277" t="str">
        <f>IF(Y17=1,"",IF(ROWS(V$3:V17)&gt;$W$1,"",LOOKUP(ROWS(V$3:V17),p4คุณลักษณะ!$O$5:$O$84,p4คุณลักษณะ!$M$5:$M$84)))</f>
        <v/>
      </c>
      <c r="W17" s="277" t="e">
        <f>IF(Y17=1,"",IF(ROWS(W$3:W17)&gt;$W$1,"",LOOKUP(ROWS(W$3:W17),p4คุณลักษณะ!$O$5:$O$84,p4คุณลักษณะ!#REF!)))</f>
        <v>#REF!</v>
      </c>
      <c r="X17" s="24" t="str">
        <f>IF(N17=0,"",IF(N17="","",pรายชื่อ!Z18))</f>
        <v>เรียน</v>
      </c>
      <c r="Y17" s="179">
        <f t="shared" si="3"/>
        <v>0</v>
      </c>
    </row>
    <row r="18" spans="1:25" ht="24" customHeight="1" x14ac:dyDescent="0.75">
      <c r="A18" s="26">
        <v>16</v>
      </c>
      <c r="B18" s="29" t="str">
        <f t="shared" si="0"/>
        <v>ป.2/1</v>
      </c>
      <c r="C18" s="29">
        <f>IF(D18="","",SUBTOTAL(3,$D$3:D18))</f>
        <v>16</v>
      </c>
      <c r="D18" s="18">
        <f>IF(ROWS(D$3:D18)&gt;$K$1,"",LOOKUP(ROWS(D$3:D18),p4คุณลักษณะ!$N$5:$N$84,p4คุณลักษณะ!$D$5:$D$84))</f>
        <v>4292</v>
      </c>
      <c r="E18" s="32" t="str">
        <f>IF(ROWS(E$3:E18)&gt;$K$1,"",LOOKUP(ROWS(E$3:E18),p4คุณลักษณะ!$N$5:$N$84,p4คุณลักษณะ!$E$5:$E$84))</f>
        <v>เด็กชาย</v>
      </c>
      <c r="F18" s="32" t="str">
        <f>IF(ROWS(F$3:F18)&gt;$K$1,"",LOOKUP(ROWS(F$3:F18),p4คุณลักษณะ!$N$5:$N$84,p4คุณลักษณะ!$F$5:$F$84))</f>
        <v>กฤตลักษณ์</v>
      </c>
      <c r="G18" s="32" t="str">
        <f>IF(ROWS(G$3:G18)&gt;$K$1,"",LOOKUP(ROWS(G$3:G18),p4คุณลักษณะ!$N$5:$N$84,p4คุณลักษณะ!$G$5:$G$84))</f>
        <v>หลวงโย</v>
      </c>
      <c r="H18" s="18" t="str">
        <f>IF(ROWS(H$3:H18)&gt;$K$1,"",LOOKUP(ROWS(H$3:H18),p4คุณลักษณะ!$N$5:$N$84,'รวม1-2'!$K$6:$K$85))</f>
        <v/>
      </c>
      <c r="I18" s="276" t="str">
        <f>IF(M18=1,"",IF(ROWS(I$3:I18)&gt;$K$1,"",LOOKUP(ROWS(I$3:I18),p4คุณลักษณะ!$N$5:$N$84,'รวม1-2'!$M$6:$M$85)))</f>
        <v/>
      </c>
      <c r="J18" s="276" t="str">
        <f>IF(M18=1,"",IF(ROWS(J$3:J18)&gt;$K$1,"",LOOKUP(ROWS(J$3:J18),p4คุณลักษณะ!$N$5:$N$84,p4คุณลักษณะ!$M$5:$M$84)))</f>
        <v/>
      </c>
      <c r="K18" s="276" t="e">
        <f>IF(M18=1,"",IF(ROWS(K$3:K18)&gt;$K$1,"",LOOKUP(ROWS(K$3:K18),p4คุณลักษณะ!$N$5:$N$84,p4คุณลักษณะ!#REF!)))</f>
        <v>#REF!</v>
      </c>
      <c r="L18" s="24" t="str">
        <f>IF(B18=0,"",IF(B18="","",pรายชื่อ!B19))</f>
        <v>เรียน</v>
      </c>
      <c r="M18" s="179">
        <f t="shared" si="1"/>
        <v>0</v>
      </c>
      <c r="N18" s="35" t="str">
        <f t="shared" si="2"/>
        <v>ป.2/2</v>
      </c>
      <c r="O18" s="35">
        <f>IF(P18="","",SUBTOTAL(3,$P$3:P18))</f>
        <v>16</v>
      </c>
      <c r="P18" s="36">
        <f>IF(ROWS(P$3:P18)&gt;$W$1,"",LOOKUP(ROWS(P$3:P18),p4คุณลักษณะ!$O$5:$O$84,p4คุณลักษณะ!$D$5:$D$84))</f>
        <v>4273</v>
      </c>
      <c r="Q18" s="37" t="str">
        <f>IF(ROWS(Q$3:Q18)&gt;$W$1,"",LOOKUP(ROWS(Q$3:Q18),p4คุณลักษณะ!$O$5:$O$84,p4คุณลักษณะ!$E$5:$E$84))</f>
        <v>เด็กชาย</v>
      </c>
      <c r="R18" s="37" t="str">
        <f>IF(ROWS(R$3:R18)&gt;$W$1,"",LOOKUP(ROWS(R$3:R18),p4คุณลักษณะ!$O$5:$O$84,p4คุณลักษณะ!$F$5:$F$84))</f>
        <v>ศิรวิทย์</v>
      </c>
      <c r="S18" s="37" t="str">
        <f>IF(ROWS(S$3:S18)&gt;$W$1,"",LOOKUP(ROWS(S$3:S18),p4คุณลักษณะ!$O$5:$O$84,p4คุณลักษณะ!$G$5:$G$84))</f>
        <v>คำวัง</v>
      </c>
      <c r="T18" s="36">
        <f>'รวม1-2'!K61</f>
        <v>56</v>
      </c>
      <c r="U18" s="277" t="str">
        <f>IF(Y18=1,"",'รวม1-2'!M61)</f>
        <v>พัฒนา</v>
      </c>
      <c r="V18" s="277" t="str">
        <f>IF(Y18=1,"",IF(ROWS(V$3:V18)&gt;$W$1,"",LOOKUP(ROWS(V$3:V18),p4คุณลักษณะ!$O$5:$O$84,p4คุณลักษณะ!$M$5:$M$84)))</f>
        <v/>
      </c>
      <c r="W18" s="277" t="e">
        <f>IF(Y18=1,"",IF(ROWS(W$3:W18)&gt;$W$1,"",LOOKUP(ROWS(W$3:W18),p4คุณลักษณะ!$O$5:$O$84,p4คุณลักษณะ!#REF!)))</f>
        <v>#REF!</v>
      </c>
      <c r="X18" s="24" t="str">
        <f>IF(N18=0,"",IF(N18="","",pรายชื่อ!Z19))</f>
        <v>เรียน</v>
      </c>
      <c r="Y18" s="179">
        <f t="shared" si="3"/>
        <v>0</v>
      </c>
    </row>
    <row r="19" spans="1:25" ht="24" customHeight="1" x14ac:dyDescent="0.75">
      <c r="A19" s="26">
        <v>17</v>
      </c>
      <c r="B19" s="29" t="str">
        <f t="shared" si="0"/>
        <v>ป.2/1</v>
      </c>
      <c r="C19" s="29">
        <f>IF(D19="","",SUBTOTAL(3,$D$3:D19))</f>
        <v>17</v>
      </c>
      <c r="D19" s="18">
        <f>IF(ROWS(D$3:D19)&gt;$K$1,"",LOOKUP(ROWS(D$3:D19),p4คุณลักษณะ!$N$5:$N$84,p4คุณลักษณะ!$D$5:$D$84))</f>
        <v>4033</v>
      </c>
      <c r="E19" s="32" t="str">
        <f>IF(ROWS(E$3:E19)&gt;$K$1,"",LOOKUP(ROWS(E$3:E19),p4คุณลักษณะ!$N$5:$N$84,p4คุณลักษณะ!$E$5:$E$84))</f>
        <v>เด็กหญิง</v>
      </c>
      <c r="F19" s="32" t="str">
        <f>IF(ROWS(F$3:F19)&gt;$K$1,"",LOOKUP(ROWS(F$3:F19),p4คุณลักษณะ!$N$5:$N$84,p4คุณลักษณะ!$F$5:$F$84))</f>
        <v>กันยารัตน์</v>
      </c>
      <c r="G19" s="32" t="str">
        <f>IF(ROWS(G$3:G19)&gt;$K$1,"",LOOKUP(ROWS(G$3:G19),p4คุณลักษณะ!$N$5:$N$84,p4คุณลักษณะ!$G$5:$G$84))</f>
        <v>จันติ๊บ</v>
      </c>
      <c r="H19" s="18" t="str">
        <f>IF(ROWS(H$3:H19)&gt;$K$1,"",LOOKUP(ROWS(H$3:H19),p4คุณลักษณะ!$N$5:$N$84,'รวม1-2'!$K$6:$K$85))</f>
        <v/>
      </c>
      <c r="I19" s="276" t="str">
        <f>IF(M19=1,"",IF(ROWS(I$3:I19)&gt;$K$1,"",LOOKUP(ROWS(I$3:I19),p4คุณลักษณะ!$N$5:$N$84,'รวม1-2'!$M$6:$M$85)))</f>
        <v/>
      </c>
      <c r="J19" s="276" t="str">
        <f>IF(M19=1,"",IF(ROWS(J$3:J19)&gt;$K$1,"",LOOKUP(ROWS(J$3:J19),p4คุณลักษณะ!$N$5:$N$84,p4คุณลักษณะ!$M$5:$M$84)))</f>
        <v/>
      </c>
      <c r="K19" s="276" t="e">
        <f>IF(M19=1,"",IF(ROWS(K$3:K19)&gt;$K$1,"",LOOKUP(ROWS(K$3:K19),p4คุณลักษณะ!$N$5:$N$84,p4คุณลักษณะ!#REF!)))</f>
        <v>#REF!</v>
      </c>
      <c r="L19" s="24" t="str">
        <f>IF(B19=0,"",IF(B19="","",pรายชื่อ!B20))</f>
        <v>เรียน</v>
      </c>
      <c r="M19" s="179">
        <f t="shared" si="1"/>
        <v>0</v>
      </c>
      <c r="N19" s="35" t="str">
        <f t="shared" si="2"/>
        <v>ป.2/2</v>
      </c>
      <c r="O19" s="35">
        <f>IF(P19="","",SUBTOTAL(3,$P$3:P19))</f>
        <v>17</v>
      </c>
      <c r="P19" s="36">
        <f>IF(ROWS(P$3:P19)&gt;$W$1,"",LOOKUP(ROWS(P$3:P19),p4คุณลักษณะ!$O$5:$O$84,p4คุณลักษณะ!$D$5:$D$84))</f>
        <v>4296</v>
      </c>
      <c r="Q19" s="37" t="str">
        <f>IF(ROWS(Q$3:Q19)&gt;$W$1,"",LOOKUP(ROWS(Q$3:Q19),p4คุณลักษณะ!$O$5:$O$84,p4คุณลักษณะ!$E$5:$E$84))</f>
        <v>เด็กชาย</v>
      </c>
      <c r="R19" s="37" t="str">
        <f>IF(ROWS(R$3:R19)&gt;$W$1,"",LOOKUP(ROWS(R$3:R19),p4คุณลักษณะ!$O$5:$O$84,p4คุณลักษณะ!$F$5:$F$84))</f>
        <v>ธีรภัทร</v>
      </c>
      <c r="S19" s="37" t="str">
        <f>IF(ROWS(S$3:S19)&gt;$W$1,"",LOOKUP(ROWS(S$3:S19),p4คุณลักษณะ!$O$5:$O$84,p4คุณลักษณะ!$G$5:$G$84))</f>
        <v>กันแก้ว</v>
      </c>
      <c r="T19" s="36">
        <f>'รวม1-2'!K62</f>
        <v>63</v>
      </c>
      <c r="U19" s="277" t="str">
        <f>IF(Y19=1,"",'รวม1-2'!M62)</f>
        <v>พัฒนา</v>
      </c>
      <c r="V19" s="277" t="str">
        <f>IF(Y19=1,"",IF(ROWS(V$3:V19)&gt;$W$1,"",LOOKUP(ROWS(V$3:V19),p4คุณลักษณะ!$O$5:$O$84,p4คุณลักษณะ!$M$5:$M$84)))</f>
        <v/>
      </c>
      <c r="W19" s="277" t="e">
        <f>IF(Y19=1,"",IF(ROWS(W$3:W19)&gt;$W$1,"",LOOKUP(ROWS(W$3:W19),p4คุณลักษณะ!$O$5:$O$84,p4คุณลักษณะ!#REF!)))</f>
        <v>#REF!</v>
      </c>
      <c r="X19" s="24" t="str">
        <f>IF(N19=0,"",IF(N19="","",pรายชื่อ!Z20))</f>
        <v>เรียน</v>
      </c>
      <c r="Y19" s="179">
        <f t="shared" si="3"/>
        <v>0</v>
      </c>
    </row>
    <row r="20" spans="1:25" ht="24" customHeight="1" x14ac:dyDescent="0.75">
      <c r="A20" s="26">
        <v>18</v>
      </c>
      <c r="B20" s="29" t="str">
        <f t="shared" si="0"/>
        <v>ป.2/1</v>
      </c>
      <c r="C20" s="29">
        <f>IF(D20="","",SUBTOTAL(3,$D$3:D20))</f>
        <v>18</v>
      </c>
      <c r="D20" s="18">
        <f>IF(ROWS(D$3:D20)&gt;$K$1,"",LOOKUP(ROWS(D$3:D20),p4คุณลักษณะ!$N$5:$N$84,p4คุณลักษณะ!$D$5:$D$84))</f>
        <v>4039</v>
      </c>
      <c r="E20" s="32" t="str">
        <f>IF(ROWS(E$3:E20)&gt;$K$1,"",LOOKUP(ROWS(E$3:E20),p4คุณลักษณะ!$N$5:$N$84,p4คุณลักษณะ!$E$5:$E$84))</f>
        <v>เด็กหญิง</v>
      </c>
      <c r="F20" s="32" t="str">
        <f>IF(ROWS(F$3:F20)&gt;$K$1,"",LOOKUP(ROWS(F$3:F20),p4คุณลักษณะ!$N$5:$N$84,p4คุณลักษณะ!$F$5:$F$84))</f>
        <v>โชติกา</v>
      </c>
      <c r="G20" s="32" t="str">
        <f>IF(ROWS(G$3:G20)&gt;$K$1,"",LOOKUP(ROWS(G$3:G20),p4คุณลักษณะ!$N$5:$N$84,p4คุณลักษณะ!$G$5:$G$84))</f>
        <v>สุขยิ่ง</v>
      </c>
      <c r="H20" s="18" t="str">
        <f>IF(ROWS(H$3:H20)&gt;$K$1,"",LOOKUP(ROWS(H$3:H20),p4คุณลักษณะ!$N$5:$N$84,'รวม1-2'!$K$6:$K$85))</f>
        <v/>
      </c>
      <c r="I20" s="276" t="str">
        <f>IF(M20=1,"",IF(ROWS(I$3:I20)&gt;$K$1,"",LOOKUP(ROWS(I$3:I20),p4คุณลักษณะ!$N$5:$N$84,'รวม1-2'!$M$6:$M$85)))</f>
        <v/>
      </c>
      <c r="J20" s="276" t="str">
        <f>IF(M20=1,"",IF(ROWS(J$3:J20)&gt;$K$1,"",LOOKUP(ROWS(J$3:J20),p4คุณลักษณะ!$N$5:$N$84,p4คุณลักษณะ!$M$5:$M$84)))</f>
        <v/>
      </c>
      <c r="K20" s="276" t="e">
        <f>IF(M20=1,"",IF(ROWS(K$3:K20)&gt;$K$1,"",LOOKUP(ROWS(K$3:K20),p4คุณลักษณะ!$N$5:$N$84,p4คุณลักษณะ!#REF!)))</f>
        <v>#REF!</v>
      </c>
      <c r="L20" s="24" t="str">
        <f>IF(B20=0,"",IF(B20="","",pรายชื่อ!B21))</f>
        <v>เรียน</v>
      </c>
      <c r="M20" s="179">
        <f t="shared" si="1"/>
        <v>0</v>
      </c>
      <c r="N20" s="35" t="str">
        <f t="shared" si="2"/>
        <v>ป.2/2</v>
      </c>
      <c r="O20" s="35">
        <f>IF(P20="","",SUBTOTAL(3,$P$3:P20))</f>
        <v>18</v>
      </c>
      <c r="P20" s="36">
        <f>IF(ROWS(P$3:P20)&gt;$W$1,"",LOOKUP(ROWS(P$3:P20),p4คุณลักษณะ!$O$5:$O$84,p4คุณลักษณะ!$D$5:$D$84))</f>
        <v>4297</v>
      </c>
      <c r="Q20" s="37" t="str">
        <f>IF(ROWS(Q$3:Q20)&gt;$W$1,"",LOOKUP(ROWS(Q$3:Q20),p4คุณลักษณะ!$O$5:$O$84,p4คุณลักษณะ!$E$5:$E$84))</f>
        <v>เด็กชาย</v>
      </c>
      <c r="R20" s="37" t="str">
        <f>IF(ROWS(R$3:R20)&gt;$W$1,"",LOOKUP(ROWS(R$3:R20),p4คุณลักษณะ!$O$5:$O$84,p4คุณลักษณะ!$F$5:$F$84))</f>
        <v>นรินทร</v>
      </c>
      <c r="S20" s="37" t="str">
        <f>IF(ROWS(S$3:S20)&gt;$W$1,"",LOOKUP(ROWS(S$3:S20),p4คุณลักษณะ!$O$5:$O$84,p4คุณลักษณะ!$G$5:$G$84))</f>
        <v>นันทชัย</v>
      </c>
      <c r="T20" s="36">
        <f>'รวม1-2'!K63</f>
        <v>57</v>
      </c>
      <c r="U20" s="277" t="str">
        <f>IF(Y20=1,"",'รวม1-2'!M63)</f>
        <v>พัฒนา</v>
      </c>
      <c r="V20" s="277" t="str">
        <f>IF(Y20=1,"",IF(ROWS(V$3:V20)&gt;$W$1,"",LOOKUP(ROWS(V$3:V20),p4คุณลักษณะ!$O$5:$O$84,p4คุณลักษณะ!$M$5:$M$84)))</f>
        <v/>
      </c>
      <c r="W20" s="277" t="e">
        <f>IF(Y20=1,"",IF(ROWS(W$3:W20)&gt;$W$1,"",LOOKUP(ROWS(W$3:W20),p4คุณลักษณะ!$O$5:$O$84,p4คุณลักษณะ!#REF!)))</f>
        <v>#REF!</v>
      </c>
      <c r="X20" s="24" t="str">
        <f>IF(N20=0,"",IF(N20="","",pรายชื่อ!Z21))</f>
        <v>เรียน</v>
      </c>
      <c r="Y20" s="179">
        <f t="shared" si="3"/>
        <v>0</v>
      </c>
    </row>
    <row r="21" spans="1:25" ht="24" customHeight="1" x14ac:dyDescent="0.75">
      <c r="A21" s="26">
        <v>19</v>
      </c>
      <c r="B21" s="29" t="str">
        <f t="shared" si="0"/>
        <v>ป.2/1</v>
      </c>
      <c r="C21" s="29">
        <f>IF(D21="","",SUBTOTAL(3,$D$3:D21))</f>
        <v>19</v>
      </c>
      <c r="D21" s="18">
        <f>IF(ROWS(D$3:D21)&gt;$K$1,"",LOOKUP(ROWS(D$3:D21),p4คุณลักษณะ!$N$5:$N$84,p4คุณลักษณะ!$D$5:$D$84))</f>
        <v>4040</v>
      </c>
      <c r="E21" s="32" t="str">
        <f>IF(ROWS(E$3:E21)&gt;$K$1,"",LOOKUP(ROWS(E$3:E21),p4คุณลักษณะ!$N$5:$N$84,p4คุณลักษณะ!$E$5:$E$84))</f>
        <v>เด็กหญิง</v>
      </c>
      <c r="F21" s="32" t="str">
        <f>IF(ROWS(F$3:F21)&gt;$K$1,"",LOOKUP(ROWS(F$3:F21),p4คุณลักษณะ!$N$5:$N$84,p4คุณลักษณะ!$F$5:$F$84))</f>
        <v>โชษิตา</v>
      </c>
      <c r="G21" s="32" t="str">
        <f>IF(ROWS(G$3:G21)&gt;$K$1,"",LOOKUP(ROWS(G$3:G21),p4คุณลักษณะ!$N$5:$N$84,p4คุณลักษณะ!$G$5:$G$84))</f>
        <v>สุขยิ่ง</v>
      </c>
      <c r="H21" s="18" t="str">
        <f>IF(ROWS(H$3:H21)&gt;$K$1,"",LOOKUP(ROWS(H$3:H21),p4คุณลักษณะ!$N$5:$N$84,'รวม1-2'!$K$6:$K$85))</f>
        <v/>
      </c>
      <c r="I21" s="276" t="str">
        <f>IF(M21=1,"",IF(ROWS(I$3:I21)&gt;$K$1,"",LOOKUP(ROWS(I$3:I21),p4คุณลักษณะ!$N$5:$N$84,'รวม1-2'!$M$6:$M$85)))</f>
        <v/>
      </c>
      <c r="J21" s="276" t="str">
        <f>IF(M21=1,"",IF(ROWS(J$3:J21)&gt;$K$1,"",LOOKUP(ROWS(J$3:J21),p4คุณลักษณะ!$N$5:$N$84,p4คุณลักษณะ!$M$5:$M$84)))</f>
        <v/>
      </c>
      <c r="K21" s="276" t="e">
        <f>IF(M21=1,"",IF(ROWS(K$3:K21)&gt;$K$1,"",LOOKUP(ROWS(K$3:K21),p4คุณลักษณะ!$N$5:$N$84,p4คุณลักษณะ!#REF!)))</f>
        <v>#REF!</v>
      </c>
      <c r="L21" s="24" t="str">
        <f>IF(B21=0,"",IF(B21="","",pรายชื่อ!B22))</f>
        <v>เรียน</v>
      </c>
      <c r="M21" s="179">
        <f t="shared" si="1"/>
        <v>0</v>
      </c>
      <c r="N21" s="35" t="str">
        <f t="shared" si="2"/>
        <v>ป.2/2</v>
      </c>
      <c r="O21" s="35">
        <f>IF(P21="","",SUBTOTAL(3,$P$3:P21))</f>
        <v>19</v>
      </c>
      <c r="P21" s="36">
        <f>IF(ROWS(P$3:P21)&gt;$W$1,"",LOOKUP(ROWS(P$3:P21),p4คุณลักษณะ!$O$5:$O$84,p4คุณลักษณะ!$D$5:$D$84))</f>
        <v>4034</v>
      </c>
      <c r="Q21" s="37" t="str">
        <f>IF(ROWS(Q$3:Q21)&gt;$W$1,"",LOOKUP(ROWS(Q$3:Q21),p4คุณลักษณะ!$O$5:$O$84,p4คุณลักษณะ!$E$5:$E$84))</f>
        <v>เด็กหญิง</v>
      </c>
      <c r="R21" s="37" t="str">
        <f>IF(ROWS(R$3:R21)&gt;$W$1,"",LOOKUP(ROWS(R$3:R21),p4คุณลักษณะ!$O$5:$O$84,p4คุณลักษณะ!$F$5:$F$84))</f>
        <v>กุลิสรา</v>
      </c>
      <c r="S21" s="37" t="str">
        <f>IF(ROWS(S$3:S21)&gt;$W$1,"",LOOKUP(ROWS(S$3:S21),p4คุณลักษณะ!$O$5:$O$84,p4คุณลักษณะ!$G$5:$G$84))</f>
        <v>ปรีชา</v>
      </c>
      <c r="T21" s="36">
        <f>'รวม1-2'!K64</f>
        <v>56</v>
      </c>
      <c r="U21" s="277" t="str">
        <f>IF(Y21=1,"",'รวม1-2'!M64)</f>
        <v>พัฒนา</v>
      </c>
      <c r="V21" s="277" t="str">
        <f>IF(Y21=1,"",IF(ROWS(V$3:V21)&gt;$W$1,"",LOOKUP(ROWS(V$3:V21),p4คุณลักษณะ!$O$5:$O$84,p4คุณลักษณะ!$M$5:$M$84)))</f>
        <v/>
      </c>
      <c r="W21" s="277" t="e">
        <f>IF(Y21=1,"",IF(ROWS(W$3:W21)&gt;$W$1,"",LOOKUP(ROWS(W$3:W21),p4คุณลักษณะ!$O$5:$O$84,p4คุณลักษณะ!#REF!)))</f>
        <v>#REF!</v>
      </c>
      <c r="X21" s="24" t="str">
        <f>IF(N21=0,"",IF(N21="","",pรายชื่อ!Z22))</f>
        <v>เรียน</v>
      </c>
      <c r="Y21" s="179">
        <f t="shared" si="3"/>
        <v>0</v>
      </c>
    </row>
    <row r="22" spans="1:25" ht="24" customHeight="1" x14ac:dyDescent="0.75">
      <c r="A22" s="26">
        <v>20</v>
      </c>
      <c r="B22" s="29" t="str">
        <f t="shared" si="0"/>
        <v>ป.2/1</v>
      </c>
      <c r="C22" s="29">
        <f>IF(D22="","",SUBTOTAL(3,$D$3:D22))</f>
        <v>20</v>
      </c>
      <c r="D22" s="18">
        <f>IF(ROWS(D$3:D22)&gt;$K$1,"",LOOKUP(ROWS(D$3:D22),p4คุณลักษณะ!$N$5:$N$84,p4คุณลักษณะ!$D$5:$D$84))</f>
        <v>4043</v>
      </c>
      <c r="E22" s="32" t="str">
        <f>IF(ROWS(E$3:E22)&gt;$K$1,"",LOOKUP(ROWS(E$3:E22),p4คุณลักษณะ!$N$5:$N$84,p4คุณลักษณะ!$E$5:$E$84))</f>
        <v>เด็กหญิง</v>
      </c>
      <c r="F22" s="32" t="str">
        <f>IF(ROWS(F$3:F22)&gt;$K$1,"",LOOKUP(ROWS(F$3:F22),p4คุณลักษณะ!$N$5:$N$84,p4คุณลักษณะ!$F$5:$F$84))</f>
        <v>ณัฐธยาน์</v>
      </c>
      <c r="G22" s="32" t="str">
        <f>IF(ROWS(G$3:G22)&gt;$K$1,"",LOOKUP(ROWS(G$3:G22),p4คุณลักษณะ!$N$5:$N$84,p4คุณลักษณะ!$G$5:$G$84))</f>
        <v>ชัยปัน</v>
      </c>
      <c r="H22" s="18" t="str">
        <f>IF(ROWS(H$3:H22)&gt;$K$1,"",LOOKUP(ROWS(H$3:H22),p4คุณลักษณะ!$N$5:$N$84,'รวม1-2'!$K$6:$K$85))</f>
        <v/>
      </c>
      <c r="I22" s="276" t="str">
        <f>IF(M22=1,"",IF(ROWS(I$3:I22)&gt;$K$1,"",LOOKUP(ROWS(I$3:I22),p4คุณลักษณะ!$N$5:$N$84,'รวม1-2'!$M$6:$M$85)))</f>
        <v/>
      </c>
      <c r="J22" s="276" t="str">
        <f>IF(M22=1,"",IF(ROWS(J$3:J22)&gt;$K$1,"",LOOKUP(ROWS(J$3:J22),p4คุณลักษณะ!$N$5:$N$84,p4คุณลักษณะ!$M$5:$M$84)))</f>
        <v/>
      </c>
      <c r="K22" s="276" t="e">
        <f>IF(M22=1,"",IF(ROWS(K$3:K22)&gt;$K$1,"",LOOKUP(ROWS(K$3:K22),p4คุณลักษณะ!$N$5:$N$84,p4คุณลักษณะ!#REF!)))</f>
        <v>#REF!</v>
      </c>
      <c r="L22" s="24" t="str">
        <f>IF(B22=0,"",IF(B22="","",pรายชื่อ!B23))</f>
        <v>เรียน</v>
      </c>
      <c r="M22" s="179">
        <f t="shared" si="1"/>
        <v>0</v>
      </c>
      <c r="N22" s="35" t="str">
        <f t="shared" si="2"/>
        <v>ป.2/2</v>
      </c>
      <c r="O22" s="35">
        <f>IF(P22="","",SUBTOTAL(3,$P$3:P22))</f>
        <v>20</v>
      </c>
      <c r="P22" s="36">
        <f>IF(ROWS(P$3:P22)&gt;$W$1,"",LOOKUP(ROWS(P$3:P22),p4คุณลักษณะ!$O$5:$O$84,p4คุณลักษณะ!$D$5:$D$84))</f>
        <v>4049</v>
      </c>
      <c r="Q22" s="37" t="str">
        <f>IF(ROWS(Q$3:Q22)&gt;$W$1,"",LOOKUP(ROWS(Q$3:Q22),p4คุณลักษณะ!$O$5:$O$84,p4คุณลักษณะ!$E$5:$E$84))</f>
        <v>เด็กหญิง</v>
      </c>
      <c r="R22" s="37" t="str">
        <f>IF(ROWS(R$3:R22)&gt;$W$1,"",LOOKUP(ROWS(R$3:R22),p4คุณลักษณะ!$O$5:$O$84,p4คุณลักษณะ!$F$5:$F$84))</f>
        <v>ธนัญญา</v>
      </c>
      <c r="S22" s="37" t="str">
        <f>IF(ROWS(S$3:S22)&gt;$W$1,"",LOOKUP(ROWS(S$3:S22),p4คุณลักษณะ!$O$5:$O$84,p4คุณลักษณะ!$G$5:$G$84))</f>
        <v>สีหนูปุ้ย</v>
      </c>
      <c r="T22" s="36">
        <f>'รวม1-2'!K65</f>
        <v>62</v>
      </c>
      <c r="U22" s="277" t="str">
        <f>IF(Y22=1,"",'รวม1-2'!M65)</f>
        <v>พัฒนา</v>
      </c>
      <c r="V22" s="277" t="str">
        <f>IF(Y22=1,"",IF(ROWS(V$3:V22)&gt;$W$1,"",LOOKUP(ROWS(V$3:V22),p4คุณลักษณะ!$O$5:$O$84,p4คุณลักษณะ!$M$5:$M$84)))</f>
        <v/>
      </c>
      <c r="W22" s="277" t="e">
        <f>IF(Y22=1,"",IF(ROWS(W$3:W22)&gt;$W$1,"",LOOKUP(ROWS(W$3:W22),p4คุณลักษณะ!$O$5:$O$84,p4คุณลักษณะ!#REF!)))</f>
        <v>#REF!</v>
      </c>
      <c r="X22" s="24" t="str">
        <f>IF(N22=0,"",IF(N22="","",pรายชื่อ!Z23))</f>
        <v>เรียน</v>
      </c>
      <c r="Y22" s="179">
        <f t="shared" si="3"/>
        <v>0</v>
      </c>
    </row>
    <row r="23" spans="1:25" ht="24" customHeight="1" x14ac:dyDescent="0.75">
      <c r="A23" s="26">
        <v>21</v>
      </c>
      <c r="B23" s="29" t="str">
        <f t="shared" si="0"/>
        <v>ป.2/1</v>
      </c>
      <c r="C23" s="29">
        <f>IF(D23="","",SUBTOTAL(3,$D$3:D23))</f>
        <v>21</v>
      </c>
      <c r="D23" s="18">
        <f>IF(ROWS(D$3:D23)&gt;$K$1,"",LOOKUP(ROWS(D$3:D23),p4คุณลักษณะ!$N$5:$N$84,p4คุณลักษณะ!$D$5:$D$84))</f>
        <v>4051</v>
      </c>
      <c r="E23" s="32" t="str">
        <f>IF(ROWS(E$3:E23)&gt;$K$1,"",LOOKUP(ROWS(E$3:E23),p4คุณลักษณะ!$N$5:$N$84,p4คุณลักษณะ!$E$5:$E$84))</f>
        <v>เด็กหญิง</v>
      </c>
      <c r="F23" s="32" t="str">
        <f>IF(ROWS(F$3:F23)&gt;$K$1,"",LOOKUP(ROWS(F$3:F23),p4คุณลักษณะ!$N$5:$N$84,p4คุณลักษณะ!$F$5:$F$84))</f>
        <v>ธัญชนก</v>
      </c>
      <c r="G23" s="32" t="str">
        <f>IF(ROWS(G$3:G23)&gt;$K$1,"",LOOKUP(ROWS(G$3:G23),p4คุณลักษณะ!$N$5:$N$84,p4คุณลักษณะ!$G$5:$G$84))</f>
        <v>แสงสุข</v>
      </c>
      <c r="H23" s="18" t="str">
        <f>IF(ROWS(H$3:H23)&gt;$K$1,"",LOOKUP(ROWS(H$3:H23),p4คุณลักษณะ!$N$5:$N$84,'รวม1-2'!$K$6:$K$85))</f>
        <v/>
      </c>
      <c r="I23" s="276" t="str">
        <f>IF(M23=1,"",IF(ROWS(I$3:I23)&gt;$K$1,"",LOOKUP(ROWS(I$3:I23),p4คุณลักษณะ!$N$5:$N$84,'รวม1-2'!$M$6:$M$85)))</f>
        <v/>
      </c>
      <c r="J23" s="276" t="str">
        <f>IF(M23=1,"",IF(ROWS(J$3:J23)&gt;$K$1,"",LOOKUP(ROWS(J$3:J23),p4คุณลักษณะ!$N$5:$N$84,p4คุณลักษณะ!$M$5:$M$84)))</f>
        <v/>
      </c>
      <c r="K23" s="276" t="e">
        <f>IF(M23=1,"",IF(ROWS(K$3:K23)&gt;$K$1,"",LOOKUP(ROWS(K$3:K23),p4คุณลักษณะ!$N$5:$N$84,p4คุณลักษณะ!#REF!)))</f>
        <v>#REF!</v>
      </c>
      <c r="L23" s="24" t="str">
        <f>IF(B23=0,"",IF(B23="","",pรายชื่อ!B24))</f>
        <v>เรียน</v>
      </c>
      <c r="M23" s="179">
        <f t="shared" si="1"/>
        <v>0</v>
      </c>
      <c r="N23" s="35" t="str">
        <f t="shared" si="2"/>
        <v>ป.2/2</v>
      </c>
      <c r="O23" s="35">
        <f>IF(P23="","",SUBTOTAL(3,$P$3:P23))</f>
        <v>21</v>
      </c>
      <c r="P23" s="36">
        <f>IF(ROWS(P$3:P23)&gt;$W$1,"",LOOKUP(ROWS(P$3:P23),p4คุณลักษณะ!$O$5:$O$84,p4คุณลักษณะ!$D$5:$D$84))</f>
        <v>4057</v>
      </c>
      <c r="Q23" s="37" t="str">
        <f>IF(ROWS(Q$3:Q23)&gt;$W$1,"",LOOKUP(ROWS(Q$3:Q23),p4คุณลักษณะ!$O$5:$O$84,p4คุณลักษณะ!$E$5:$E$84))</f>
        <v>เด็กหญิง</v>
      </c>
      <c r="R23" s="37" t="str">
        <f>IF(ROWS(R$3:R23)&gt;$W$1,"",LOOKUP(ROWS(R$3:R23),p4คุณลักษณะ!$O$5:$O$84,p4คุณลักษณะ!$F$5:$F$84))</f>
        <v>พชรมน</v>
      </c>
      <c r="S23" s="37" t="str">
        <f>IF(ROWS(S$3:S23)&gt;$W$1,"",LOOKUP(ROWS(S$3:S23),p4คุณลักษณะ!$O$5:$O$84,p4คุณลักษณะ!$G$5:$G$84))</f>
        <v>เสารังษี</v>
      </c>
      <c r="T23" s="36">
        <f>'รวม1-2'!K66</f>
        <v>77</v>
      </c>
      <c r="U23" s="277" t="str">
        <f>IF(Y23=1,"",'รวม1-2'!M66)</f>
        <v>เชี่ยวชาญ</v>
      </c>
      <c r="V23" s="277" t="str">
        <f>IF(Y23=1,"",IF(ROWS(V$3:V23)&gt;$W$1,"",LOOKUP(ROWS(V$3:V23),p4คุณลักษณะ!$O$5:$O$84,p4คุณลักษณะ!$M$5:$M$84)))</f>
        <v/>
      </c>
      <c r="W23" s="277" t="e">
        <f>IF(Y23=1,"",IF(ROWS(W$3:W23)&gt;$W$1,"",LOOKUP(ROWS(W$3:W23),p4คุณลักษณะ!$O$5:$O$84,p4คุณลักษณะ!#REF!)))</f>
        <v>#REF!</v>
      </c>
      <c r="X23" s="24" t="str">
        <f>IF(N23=0,"",IF(N23="","",pรายชื่อ!Z24))</f>
        <v>เรียน</v>
      </c>
      <c r="Y23" s="179">
        <f t="shared" si="3"/>
        <v>0</v>
      </c>
    </row>
    <row r="24" spans="1:25" ht="24" customHeight="1" x14ac:dyDescent="0.75">
      <c r="A24" s="26">
        <v>22</v>
      </c>
      <c r="B24" s="29" t="str">
        <f t="shared" si="0"/>
        <v>ป.2/1</v>
      </c>
      <c r="C24" s="29">
        <f>IF(D24="","",SUBTOTAL(3,$D$3:D24))</f>
        <v>22</v>
      </c>
      <c r="D24" s="18">
        <f>IF(ROWS(D$3:D24)&gt;$K$1,"",LOOKUP(ROWS(D$3:D24),p4คุณลักษณะ!$N$5:$N$84,p4คุณลักษณะ!$D$5:$D$84))</f>
        <v>4059</v>
      </c>
      <c r="E24" s="32" t="str">
        <f>IF(ROWS(E$3:E24)&gt;$K$1,"",LOOKUP(ROWS(E$3:E24),p4คุณลักษณะ!$N$5:$N$84,p4คุณลักษณะ!$E$5:$E$84))</f>
        <v>เด็กหญิง</v>
      </c>
      <c r="F24" s="32" t="str">
        <f>IF(ROWS(F$3:F24)&gt;$K$1,"",LOOKUP(ROWS(F$3:F24),p4คุณลักษณะ!$N$5:$N$84,p4คุณลักษณะ!$F$5:$F$84))</f>
        <v>พลอยไพริน</v>
      </c>
      <c r="G24" s="32" t="str">
        <f>IF(ROWS(G$3:G24)&gt;$K$1,"",LOOKUP(ROWS(G$3:G24),p4คุณลักษณะ!$N$5:$N$84,p4คุณลักษณะ!$G$5:$G$84))</f>
        <v>ยาวิลาศ</v>
      </c>
      <c r="H24" s="18" t="str">
        <f>IF(ROWS(H$3:H24)&gt;$K$1,"",LOOKUP(ROWS(H$3:H24),p4คุณลักษณะ!$N$5:$N$84,'รวม1-2'!$K$6:$K$85))</f>
        <v/>
      </c>
      <c r="I24" s="276" t="str">
        <f>IF(M24=1,"",IF(ROWS(I$3:I24)&gt;$K$1,"",LOOKUP(ROWS(I$3:I24),p4คุณลักษณะ!$N$5:$N$84,'รวม1-2'!$M$6:$M$85)))</f>
        <v/>
      </c>
      <c r="J24" s="276" t="str">
        <f>IF(M24=1,"",IF(ROWS(J$3:J24)&gt;$K$1,"",LOOKUP(ROWS(J$3:J24),p4คุณลักษณะ!$N$5:$N$84,p4คุณลักษณะ!$M$5:$M$84)))</f>
        <v/>
      </c>
      <c r="K24" s="276" t="e">
        <f>IF(M24=1,"",IF(ROWS(K$3:K24)&gt;$K$1,"",LOOKUP(ROWS(K$3:K24),p4คุณลักษณะ!$N$5:$N$84,p4คุณลักษณะ!#REF!)))</f>
        <v>#REF!</v>
      </c>
      <c r="L24" s="24" t="str">
        <f>IF(B24=0,"",IF(B24="","",pรายชื่อ!B25))</f>
        <v>เรียน</v>
      </c>
      <c r="M24" s="179">
        <f t="shared" si="1"/>
        <v>0</v>
      </c>
      <c r="N24" s="35" t="str">
        <f t="shared" si="2"/>
        <v>ป.2/2</v>
      </c>
      <c r="O24" s="35">
        <f>IF(P24="","",SUBTOTAL(3,$P$3:P24))</f>
        <v>22</v>
      </c>
      <c r="P24" s="36">
        <f>IF(ROWS(P$3:P24)&gt;$W$1,"",LOOKUP(ROWS(P$3:P24),p4คุณลักษณะ!$O$5:$O$84,p4คุณลักษณะ!$D$5:$D$84))</f>
        <v>4139</v>
      </c>
      <c r="Q24" s="37" t="str">
        <f>IF(ROWS(Q$3:Q24)&gt;$W$1,"",LOOKUP(ROWS(Q$3:Q24),p4คุณลักษณะ!$O$5:$O$84,p4คุณลักษณะ!$E$5:$E$84))</f>
        <v>เด็กหญิง</v>
      </c>
      <c r="R24" s="37" t="str">
        <f>IF(ROWS(R$3:R24)&gt;$W$1,"",LOOKUP(ROWS(R$3:R24),p4คุณลักษณะ!$O$5:$O$84,p4คุณลักษณะ!$F$5:$F$84))</f>
        <v>เบญจรัสพร</v>
      </c>
      <c r="S24" s="37" t="str">
        <f>IF(ROWS(S$3:S24)&gt;$W$1,"",LOOKUP(ROWS(S$3:S24),p4คุณลักษณะ!$O$5:$O$84,p4คุณลักษณะ!$G$5:$G$84))</f>
        <v>อูปสาแก้ว</v>
      </c>
      <c r="T24" s="36">
        <f>'รวม1-2'!K67</f>
        <v>76</v>
      </c>
      <c r="U24" s="277" t="str">
        <f>IF(Y24=1,"",'รวม1-2'!M67)</f>
        <v>เชี่ยวชาญ</v>
      </c>
      <c r="V24" s="277" t="str">
        <f>IF(Y24=1,"",IF(ROWS(V$3:V24)&gt;$W$1,"",LOOKUP(ROWS(V$3:V24),p4คุณลักษณะ!$O$5:$O$84,p4คุณลักษณะ!$M$5:$M$84)))</f>
        <v/>
      </c>
      <c r="W24" s="277" t="e">
        <f>IF(Y24=1,"",IF(ROWS(W$3:W24)&gt;$W$1,"",LOOKUP(ROWS(W$3:W24),p4คุณลักษณะ!$O$5:$O$84,p4คุณลักษณะ!#REF!)))</f>
        <v>#REF!</v>
      </c>
      <c r="X24" s="24" t="str">
        <f>IF(N24=0,"",IF(N24="","",pรายชื่อ!Z25))</f>
        <v>เรียน</v>
      </c>
      <c r="Y24" s="179">
        <f t="shared" si="3"/>
        <v>0</v>
      </c>
    </row>
    <row r="25" spans="1:25" ht="24" customHeight="1" x14ac:dyDescent="0.75">
      <c r="A25" s="26">
        <v>23</v>
      </c>
      <c r="B25" s="29" t="str">
        <f t="shared" si="0"/>
        <v>ป.2/1</v>
      </c>
      <c r="C25" s="29">
        <f>IF(D25="","",SUBTOTAL(3,$D$3:D25))</f>
        <v>23</v>
      </c>
      <c r="D25" s="18">
        <f>IF(ROWS(D$3:D25)&gt;$K$1,"",LOOKUP(ROWS(D$3:D25),p4คุณลักษณะ!$N$5:$N$84,p4คุณลักษณะ!$D$5:$D$84))</f>
        <v>4065</v>
      </c>
      <c r="E25" s="32" t="str">
        <f>IF(ROWS(E$3:E25)&gt;$K$1,"",LOOKUP(ROWS(E$3:E25),p4คุณลักษณะ!$N$5:$N$84,p4คุณลักษณะ!$E$5:$E$84))</f>
        <v>เด็กหญิง</v>
      </c>
      <c r="F25" s="32" t="str">
        <f>IF(ROWS(F$3:F25)&gt;$K$1,"",LOOKUP(ROWS(F$3:F25),p4คุณลักษณะ!$N$5:$N$84,p4คุณลักษณะ!$F$5:$F$84))</f>
        <v>ลัดดา</v>
      </c>
      <c r="G25" s="32" t="str">
        <f>IF(ROWS(G$3:G25)&gt;$K$1,"",LOOKUP(ROWS(G$3:G25),p4คุณลักษณะ!$N$5:$N$84,p4คุณลักษณะ!$G$5:$G$84))</f>
        <v>ขันทะวิไล</v>
      </c>
      <c r="H25" s="18" t="str">
        <f>IF(ROWS(H$3:H25)&gt;$K$1,"",LOOKUP(ROWS(H$3:H25),p4คุณลักษณะ!$N$5:$N$84,'รวม1-2'!$K$6:$K$85))</f>
        <v/>
      </c>
      <c r="I25" s="276" t="str">
        <f>IF(M25=1,"",IF(ROWS(I$3:I25)&gt;$K$1,"",LOOKUP(ROWS(I$3:I25),p4คุณลักษณะ!$N$5:$N$84,'รวม1-2'!$M$6:$M$85)))</f>
        <v/>
      </c>
      <c r="J25" s="276" t="str">
        <f>IF(M25=1,"",IF(ROWS(J$3:J25)&gt;$K$1,"",LOOKUP(ROWS(J$3:J25),p4คุณลักษณะ!$N$5:$N$84,p4คุณลักษณะ!$M$5:$M$84)))</f>
        <v/>
      </c>
      <c r="K25" s="276" t="e">
        <f>IF(M25=1,"",IF(ROWS(K$3:K25)&gt;$K$1,"",LOOKUP(ROWS(K$3:K25),p4คุณลักษณะ!$N$5:$N$84,p4คุณลักษณะ!#REF!)))</f>
        <v>#REF!</v>
      </c>
      <c r="L25" s="24" t="str">
        <f>IF(B25=0,"",IF(B25="","",pรายชื่อ!B26))</f>
        <v>เรียน</v>
      </c>
      <c r="M25" s="179">
        <f t="shared" si="1"/>
        <v>0</v>
      </c>
      <c r="N25" s="35" t="str">
        <f t="shared" si="2"/>
        <v>ป.2/2</v>
      </c>
      <c r="O25" s="35">
        <f>IF(P25="","",SUBTOTAL(3,$P$3:P25))</f>
        <v>23</v>
      </c>
      <c r="P25" s="36">
        <f>IF(ROWS(P$3:P25)&gt;$W$1,"",LOOKUP(ROWS(P$3:P25),p4คุณลักษณะ!$O$5:$O$84,p4คุณลักษณะ!$D$5:$D$84))</f>
        <v>4140</v>
      </c>
      <c r="Q25" s="37" t="str">
        <f>IF(ROWS(Q$3:Q25)&gt;$W$1,"",LOOKUP(ROWS(Q$3:Q25),p4คุณลักษณะ!$O$5:$O$84,p4คุณลักษณะ!$E$5:$E$84))</f>
        <v>เด็กหญิง</v>
      </c>
      <c r="R25" s="37" t="str">
        <f>IF(ROWS(R$3:R25)&gt;$W$1,"",LOOKUP(ROWS(R$3:R25),p4คุณลักษณะ!$O$5:$O$84,p4คุณลักษณะ!$F$5:$F$84))</f>
        <v>วิภาดา</v>
      </c>
      <c r="S25" s="37" t="str">
        <f>IF(ROWS(S$3:S25)&gt;$W$1,"",LOOKUP(ROWS(S$3:S25),p4คุณลักษณะ!$O$5:$O$84,p4คุณลักษณะ!$G$5:$G$84))</f>
        <v>มาลา</v>
      </c>
      <c r="T25" s="36">
        <f>'รวม1-2'!K68</f>
        <v>68</v>
      </c>
      <c r="U25" s="277" t="str">
        <f>IF(Y25=1,"",'รวม1-2'!M68)</f>
        <v>ชำนาญ</v>
      </c>
      <c r="V25" s="277" t="str">
        <f>IF(Y25=1,"",IF(ROWS(V$3:V25)&gt;$W$1,"",LOOKUP(ROWS(V$3:V25),p4คุณลักษณะ!$O$5:$O$84,p4คุณลักษณะ!$M$5:$M$84)))</f>
        <v/>
      </c>
      <c r="W25" s="277" t="e">
        <f>IF(Y25=1,"",IF(ROWS(W$3:W25)&gt;$W$1,"",LOOKUP(ROWS(W$3:W25),p4คุณลักษณะ!$O$5:$O$84,p4คุณลักษณะ!#REF!)))</f>
        <v>#REF!</v>
      </c>
      <c r="X25" s="24" t="str">
        <f>IF(N25=0,"",IF(N25="","",pรายชื่อ!Z26))</f>
        <v>เรียน</v>
      </c>
      <c r="Y25" s="179">
        <f t="shared" si="3"/>
        <v>0</v>
      </c>
    </row>
    <row r="26" spans="1:25" ht="24" customHeight="1" x14ac:dyDescent="0.75">
      <c r="A26" s="26">
        <v>24</v>
      </c>
      <c r="B26" s="29" t="str">
        <f t="shared" si="0"/>
        <v>ป.2/1</v>
      </c>
      <c r="C26" s="29">
        <f>IF(D26="","",SUBTOTAL(3,$D$3:D26))</f>
        <v>24</v>
      </c>
      <c r="D26" s="18">
        <f>IF(ROWS(D$3:D26)&gt;$K$1,"",LOOKUP(ROWS(D$3:D26),p4คุณลักษณะ!$N$5:$N$84,p4คุณลักษณะ!$D$5:$D$84))</f>
        <v>4067</v>
      </c>
      <c r="E26" s="32" t="str">
        <f>IF(ROWS(E$3:E26)&gt;$K$1,"",LOOKUP(ROWS(E$3:E26),p4คุณลักษณะ!$N$5:$N$84,p4คุณลักษณะ!$E$5:$E$84))</f>
        <v>เด็กหญิง</v>
      </c>
      <c r="F26" s="32" t="str">
        <f>IF(ROWS(F$3:F26)&gt;$K$1,"",LOOKUP(ROWS(F$3:F26),p4คุณลักษณะ!$N$5:$N$84,p4คุณลักษณะ!$F$5:$F$84))</f>
        <v>ศิรญา</v>
      </c>
      <c r="G26" s="32" t="str">
        <f>IF(ROWS(G$3:G26)&gt;$K$1,"",LOOKUP(ROWS(G$3:G26),p4คุณลักษณะ!$N$5:$N$84,p4คุณลักษณะ!$G$5:$G$84))</f>
        <v>ทองดี</v>
      </c>
      <c r="H26" s="18" t="str">
        <f>IF(ROWS(H$3:H26)&gt;$K$1,"",LOOKUP(ROWS(H$3:H26),p4คุณลักษณะ!$N$5:$N$84,'รวม1-2'!$K$6:$K$85))</f>
        <v/>
      </c>
      <c r="I26" s="276" t="str">
        <f>IF(M26=1,"",IF(ROWS(I$3:I26)&gt;$K$1,"",LOOKUP(ROWS(I$3:I26),p4คุณลักษณะ!$N$5:$N$84,'รวม1-2'!$M$6:$M$85)))</f>
        <v/>
      </c>
      <c r="J26" s="276" t="str">
        <f>IF(M26=1,"",IF(ROWS(J$3:J26)&gt;$K$1,"",LOOKUP(ROWS(J$3:J26),p4คุณลักษณะ!$N$5:$N$84,p4คุณลักษณะ!$M$5:$M$84)))</f>
        <v/>
      </c>
      <c r="K26" s="276" t="e">
        <f>IF(M26=1,"",IF(ROWS(K$3:K26)&gt;$K$1,"",LOOKUP(ROWS(K$3:K26),p4คุณลักษณะ!$N$5:$N$84,p4คุณลักษณะ!#REF!)))</f>
        <v>#REF!</v>
      </c>
      <c r="L26" s="24" t="str">
        <f>IF(B26=0,"",IF(B26="","",pรายชื่อ!B27))</f>
        <v>เรียน</v>
      </c>
      <c r="M26" s="179">
        <f t="shared" si="1"/>
        <v>0</v>
      </c>
      <c r="N26" s="35" t="str">
        <f t="shared" si="2"/>
        <v>ป.2/2</v>
      </c>
      <c r="O26" s="35">
        <f>IF(P26="","",SUBTOTAL(3,$P$3:P26))</f>
        <v>24</v>
      </c>
      <c r="P26" s="36">
        <f>IF(ROWS(P$3:P26)&gt;$W$1,"",LOOKUP(ROWS(P$3:P26),p4คุณลักษณะ!$O$5:$O$84,p4คุณลักษณะ!$D$5:$D$84))</f>
        <v>4158</v>
      </c>
      <c r="Q26" s="37" t="str">
        <f>IF(ROWS(Q$3:Q26)&gt;$W$1,"",LOOKUP(ROWS(Q$3:Q26),p4คุณลักษณะ!$O$5:$O$84,p4คุณลักษณะ!$E$5:$E$84))</f>
        <v>เด็กหญิง</v>
      </c>
      <c r="R26" s="37" t="str">
        <f>IF(ROWS(R$3:R26)&gt;$W$1,"",LOOKUP(ROWS(R$3:R26),p4คุณลักษณะ!$O$5:$O$84,p4คุณลักษณะ!$F$5:$F$84))</f>
        <v>ณิชาภัทร์</v>
      </c>
      <c r="S26" s="37" t="str">
        <f>IF(ROWS(S$3:S26)&gt;$W$1,"",LOOKUP(ROWS(S$3:S26),p4คุณลักษณะ!$O$5:$O$84,p4คุณลักษณะ!$G$5:$G$84))</f>
        <v>แก้วเมือง</v>
      </c>
      <c r="T26" s="36">
        <f>'รวม1-2'!K69</f>
        <v>80</v>
      </c>
      <c r="U26" s="277" t="str">
        <f>IF(Y26=1,"",'รวม1-2'!M69)</f>
        <v>เชี่ยวชาญ</v>
      </c>
      <c r="V26" s="277" t="str">
        <f>IF(Y26=1,"",IF(ROWS(V$3:V26)&gt;$W$1,"",LOOKUP(ROWS(V$3:V26),p4คุณลักษณะ!$O$5:$O$84,p4คุณลักษณะ!$M$5:$M$84)))</f>
        <v/>
      </c>
      <c r="W26" s="277" t="e">
        <f>IF(Y26=1,"",IF(ROWS(W$3:W26)&gt;$W$1,"",LOOKUP(ROWS(W$3:W26),p4คุณลักษณะ!$O$5:$O$84,p4คุณลักษณะ!#REF!)))</f>
        <v>#REF!</v>
      </c>
      <c r="X26" s="24" t="str">
        <f>IF(N26=0,"",IF(N26="","",pรายชื่อ!Z27))</f>
        <v>เรียน</v>
      </c>
      <c r="Y26" s="179">
        <f t="shared" si="3"/>
        <v>0</v>
      </c>
    </row>
    <row r="27" spans="1:25" ht="24" customHeight="1" x14ac:dyDescent="0.75">
      <c r="A27" s="26">
        <v>25</v>
      </c>
      <c r="B27" s="29" t="str">
        <f t="shared" si="0"/>
        <v>ป.2/1</v>
      </c>
      <c r="C27" s="29">
        <f>IF(D27="","",SUBTOTAL(3,$D$3:D27))</f>
        <v>25</v>
      </c>
      <c r="D27" s="18">
        <f>IF(ROWS(D$3:D27)&gt;$K$1,"",LOOKUP(ROWS(D$3:D27),p4คุณลักษณะ!$N$5:$N$84,p4คุณลักษณะ!$D$5:$D$84))</f>
        <v>4071</v>
      </c>
      <c r="E27" s="32" t="str">
        <f>IF(ROWS(E$3:E27)&gt;$K$1,"",LOOKUP(ROWS(E$3:E27),p4คุณลักษณะ!$N$5:$N$84,p4คุณลักษณะ!$E$5:$E$84))</f>
        <v>เด็กหญิง</v>
      </c>
      <c r="F27" s="32" t="str">
        <f>IF(ROWS(F$3:F27)&gt;$K$1,"",LOOKUP(ROWS(F$3:F27),p4คุณลักษณะ!$N$5:$N$84,p4คุณลักษณะ!$F$5:$F$84))</f>
        <v>ปุณญภา</v>
      </c>
      <c r="G27" s="32" t="str">
        <f>IF(ROWS(G$3:G27)&gt;$K$1,"",LOOKUP(ROWS(G$3:G27),p4คุณลักษณะ!$N$5:$N$84,p4คุณลักษณะ!$G$5:$G$84))</f>
        <v>เพิ่มบุญมา</v>
      </c>
      <c r="H27" s="18" t="str">
        <f>IF(ROWS(H$3:H27)&gt;$K$1,"",LOOKUP(ROWS(H$3:H27),p4คุณลักษณะ!$N$5:$N$84,'รวม1-2'!$K$6:$K$85))</f>
        <v/>
      </c>
      <c r="I27" s="276" t="str">
        <f>IF(M27=1,"",IF(ROWS(I$3:I27)&gt;$K$1,"",LOOKUP(ROWS(I$3:I27),p4คุณลักษณะ!$N$5:$N$84,'รวม1-2'!$M$6:$M$85)))</f>
        <v/>
      </c>
      <c r="J27" s="276" t="str">
        <f>IF(M27=1,"",IF(ROWS(J$3:J27)&gt;$K$1,"",LOOKUP(ROWS(J$3:J27),p4คุณลักษณะ!$N$5:$N$84,p4คุณลักษณะ!$M$5:$M$84)))</f>
        <v/>
      </c>
      <c r="K27" s="276" t="e">
        <f>IF(M27=1,"",IF(ROWS(K$3:K27)&gt;$K$1,"",LOOKUP(ROWS(K$3:K27),p4คุณลักษณะ!$N$5:$N$84,p4คุณลักษณะ!#REF!)))</f>
        <v>#REF!</v>
      </c>
      <c r="L27" s="24" t="str">
        <f>IF(B27=0,"",IF(B27="","",pรายชื่อ!B28))</f>
        <v>เรียน</v>
      </c>
      <c r="M27" s="179">
        <f t="shared" si="1"/>
        <v>0</v>
      </c>
      <c r="N27" s="35" t="str">
        <f t="shared" si="2"/>
        <v>ป.2/2</v>
      </c>
      <c r="O27" s="35">
        <f>IF(P27="","",SUBTOTAL(3,$P$3:P27))</f>
        <v>25</v>
      </c>
      <c r="P27" s="36">
        <f>IF(ROWS(P$3:P27)&gt;$W$1,"",LOOKUP(ROWS(P$3:P27),p4คุณลักษณะ!$O$5:$O$84,p4คุณลักษณะ!$D$5:$D$84))</f>
        <v>4159</v>
      </c>
      <c r="Q27" s="37" t="str">
        <f>IF(ROWS(Q$3:Q27)&gt;$W$1,"",LOOKUP(ROWS(Q$3:Q27),p4คุณลักษณะ!$O$5:$O$84,p4คุณลักษณะ!$E$5:$E$84))</f>
        <v>เด็กหญิง</v>
      </c>
      <c r="R27" s="37" t="str">
        <f>IF(ROWS(R$3:R27)&gt;$W$1,"",LOOKUP(ROWS(R$3:R27),p4คุณลักษณะ!$O$5:$O$84,p4คุณลักษณะ!$F$5:$F$84))</f>
        <v>นันทญา</v>
      </c>
      <c r="S27" s="37" t="str">
        <f>IF(ROWS(S$3:S27)&gt;$W$1,"",LOOKUP(ROWS(S$3:S27),p4คุณลักษณะ!$O$5:$O$84,p4คุณลักษณะ!$G$5:$G$84))</f>
        <v>คำมา</v>
      </c>
      <c r="T27" s="36">
        <f>'รวม1-2'!K70</f>
        <v>57</v>
      </c>
      <c r="U27" s="277" t="str">
        <f>IF(Y27=1,"",'รวม1-2'!M70)</f>
        <v>พัฒนา</v>
      </c>
      <c r="V27" s="277" t="str">
        <f>IF(Y27=1,"",IF(ROWS(V$3:V27)&gt;$W$1,"",LOOKUP(ROWS(V$3:V27),p4คุณลักษณะ!$O$5:$O$84,p4คุณลักษณะ!$M$5:$M$84)))</f>
        <v/>
      </c>
      <c r="W27" s="277" t="e">
        <f>IF(Y27=1,"",IF(ROWS(W$3:W27)&gt;$W$1,"",LOOKUP(ROWS(W$3:W27),p4คุณลักษณะ!$O$5:$O$84,p4คุณลักษณะ!#REF!)))</f>
        <v>#REF!</v>
      </c>
      <c r="X27" s="24" t="str">
        <f>IF(N27=0,"",IF(N27="","",pรายชื่อ!Z28))</f>
        <v>เรียน</v>
      </c>
      <c r="Y27" s="179">
        <f t="shared" si="3"/>
        <v>0</v>
      </c>
    </row>
    <row r="28" spans="1:25" ht="24" customHeight="1" x14ac:dyDescent="0.75">
      <c r="A28" s="26">
        <v>26</v>
      </c>
      <c r="B28" s="29" t="str">
        <f t="shared" si="0"/>
        <v>ป.2/1</v>
      </c>
      <c r="C28" s="29">
        <f>IF(D28="","",SUBTOTAL(3,$D$3:D28))</f>
        <v>26</v>
      </c>
      <c r="D28" s="18">
        <f>IF(ROWS(D$3:D28)&gt;$K$1,"",LOOKUP(ROWS(D$3:D28),p4คุณลักษณะ!$N$5:$N$84,p4คุณลักษณะ!$D$5:$D$84))</f>
        <v>4145</v>
      </c>
      <c r="E28" s="32" t="str">
        <f>IF(ROWS(E$3:E28)&gt;$K$1,"",LOOKUP(ROWS(E$3:E28),p4คุณลักษณะ!$N$5:$N$84,p4คุณลักษณะ!$E$5:$E$84))</f>
        <v>เด็กหญิง</v>
      </c>
      <c r="F28" s="32" t="str">
        <f>IF(ROWS(F$3:F28)&gt;$K$1,"",LOOKUP(ROWS(F$3:F28),p4คุณลักษณะ!$N$5:$N$84,p4คุณลักษณะ!$F$5:$F$84))</f>
        <v>ฐิติชญา</v>
      </c>
      <c r="G28" s="32" t="str">
        <f>IF(ROWS(G$3:G28)&gt;$K$1,"",LOOKUP(ROWS(G$3:G28),p4คุณลักษณะ!$N$5:$N$84,p4คุณลักษณะ!$G$5:$G$84))</f>
        <v>จ๊ะแฮ</v>
      </c>
      <c r="H28" s="18" t="str">
        <f>IF(ROWS(H$3:H28)&gt;$K$1,"",LOOKUP(ROWS(H$3:H28),p4คุณลักษณะ!$N$5:$N$84,'รวม1-2'!$K$6:$K$85))</f>
        <v/>
      </c>
      <c r="I28" s="276" t="str">
        <f>IF(M28=1,"",IF(ROWS(I$3:I28)&gt;$K$1,"",LOOKUP(ROWS(I$3:I28),p4คุณลักษณะ!$N$5:$N$84,'รวม1-2'!$M$6:$M$85)))</f>
        <v/>
      </c>
      <c r="J28" s="276" t="str">
        <f>IF(M28=1,"",IF(ROWS(J$3:J28)&gt;$K$1,"",LOOKUP(ROWS(J$3:J28),p4คุณลักษณะ!$N$5:$N$84,p4คุณลักษณะ!$M$5:$M$84)))</f>
        <v/>
      </c>
      <c r="K28" s="276" t="e">
        <f>IF(M28=1,"",IF(ROWS(K$3:K28)&gt;$K$1,"",LOOKUP(ROWS(K$3:K28),p4คุณลักษณะ!$N$5:$N$84,p4คุณลักษณะ!#REF!)))</f>
        <v>#REF!</v>
      </c>
      <c r="L28" s="24" t="str">
        <f>IF(B28=0,"",IF(B28="","",pรายชื่อ!B29))</f>
        <v>เรียน</v>
      </c>
      <c r="M28" s="179">
        <f t="shared" si="1"/>
        <v>0</v>
      </c>
      <c r="N28" s="35" t="str">
        <f t="shared" si="2"/>
        <v>ป.2/2</v>
      </c>
      <c r="O28" s="35">
        <f>IF(P28="","",SUBTOTAL(3,$P$3:P28))</f>
        <v>26</v>
      </c>
      <c r="P28" s="36">
        <f>IF(ROWS(P$3:P28)&gt;$W$1,"",LOOKUP(ROWS(P$3:P28),p4คุณลักษณะ!$O$5:$O$84,p4คุณลักษณะ!$D$5:$D$84))</f>
        <v>4272</v>
      </c>
      <c r="Q28" s="37" t="str">
        <f>IF(ROWS(Q$3:Q28)&gt;$W$1,"",LOOKUP(ROWS(Q$3:Q28),p4คุณลักษณะ!$O$5:$O$84,p4คุณลักษณะ!$E$5:$E$84))</f>
        <v>เด็กหญิง</v>
      </c>
      <c r="R28" s="37" t="str">
        <f>IF(ROWS(R$3:R28)&gt;$W$1,"",LOOKUP(ROWS(R$3:R28),p4คุณลักษณะ!$O$5:$O$84,p4คุณลักษณะ!$F$5:$F$84))</f>
        <v>ธนิดา</v>
      </c>
      <c r="S28" s="37" t="str">
        <f>IF(ROWS(S$3:S28)&gt;$W$1,"",LOOKUP(ROWS(S$3:S28),p4คุณลักษณะ!$O$5:$O$84,p4คุณลักษณะ!$G$5:$G$84))</f>
        <v>ใจหล้า</v>
      </c>
      <c r="T28" s="36">
        <f>'รวม1-2'!K71</f>
        <v>55</v>
      </c>
      <c r="U28" s="277" t="str">
        <f>IF(Y28=1,"",'รวม1-2'!M71)</f>
        <v>พัฒนา</v>
      </c>
      <c r="V28" s="277" t="str">
        <f>IF(Y28=1,"",IF(ROWS(V$3:V28)&gt;$W$1,"",LOOKUP(ROWS(V$3:V28),p4คุณลักษณะ!$O$5:$O$84,p4คุณลักษณะ!$M$5:$M$84)))</f>
        <v/>
      </c>
      <c r="W28" s="277" t="e">
        <f>IF(Y28=1,"",IF(ROWS(W$3:W28)&gt;$W$1,"",LOOKUP(ROWS(W$3:W28),p4คุณลักษณะ!$O$5:$O$84,p4คุณลักษณะ!#REF!)))</f>
        <v>#REF!</v>
      </c>
      <c r="X28" s="24" t="str">
        <f>IF(N28=0,"",IF(N28="","",pรายชื่อ!Z29))</f>
        <v>เรียน</v>
      </c>
      <c r="Y28" s="179">
        <f t="shared" si="3"/>
        <v>0</v>
      </c>
    </row>
    <row r="29" spans="1:25" ht="24" customHeight="1" x14ac:dyDescent="0.75">
      <c r="A29" s="26">
        <v>27</v>
      </c>
      <c r="B29" s="29" t="str">
        <f t="shared" si="0"/>
        <v>ป.2/1</v>
      </c>
      <c r="C29" s="29">
        <f>IF(D29="","",SUBTOTAL(3,$D$3:D29))</f>
        <v>27</v>
      </c>
      <c r="D29" s="18">
        <f>IF(ROWS(D$3:D29)&gt;$K$1,"",LOOKUP(ROWS(D$3:D29),p4คุณลักษณะ!$N$5:$N$84,p4คุณลักษณะ!$D$5:$D$84))</f>
        <v>4155</v>
      </c>
      <c r="E29" s="32" t="str">
        <f>IF(ROWS(E$3:E29)&gt;$K$1,"",LOOKUP(ROWS(E$3:E29),p4คุณลักษณะ!$N$5:$N$84,p4คุณลักษณะ!$E$5:$E$84))</f>
        <v>เด็กหญิง</v>
      </c>
      <c r="F29" s="32" t="str">
        <f>IF(ROWS(F$3:F29)&gt;$K$1,"",LOOKUP(ROWS(F$3:F29),p4คุณลักษณะ!$N$5:$N$84,p4คุณลักษณะ!$F$5:$F$84))</f>
        <v>ภิรมณ</v>
      </c>
      <c r="G29" s="32" t="str">
        <f>IF(ROWS(G$3:G29)&gt;$K$1,"",LOOKUP(ROWS(G$3:G29),p4คุณลักษณะ!$N$5:$N$84,p4คุณลักษณะ!$G$5:$G$84))</f>
        <v>จันตาอุด</v>
      </c>
      <c r="H29" s="18" t="str">
        <f>IF(ROWS(H$3:H29)&gt;$K$1,"",LOOKUP(ROWS(H$3:H29),p4คุณลักษณะ!$N$5:$N$84,'รวม1-2'!$K$6:$K$85))</f>
        <v/>
      </c>
      <c r="I29" s="276" t="str">
        <f>IF(M29=1,"",IF(ROWS(I$3:I29)&gt;$K$1,"",LOOKUP(ROWS(I$3:I29),p4คุณลักษณะ!$N$5:$N$84,'รวม1-2'!$M$6:$M$85)))</f>
        <v/>
      </c>
      <c r="J29" s="276" t="str">
        <f>IF(M29=1,"",IF(ROWS(J$3:J29)&gt;$K$1,"",LOOKUP(ROWS(J$3:J29),p4คุณลักษณะ!$N$5:$N$84,p4คุณลักษณะ!$M$5:$M$84)))</f>
        <v/>
      </c>
      <c r="K29" s="276" t="e">
        <f>IF(M29=1,"",IF(ROWS(K$3:K29)&gt;$K$1,"",LOOKUP(ROWS(K$3:K29),p4คุณลักษณะ!$N$5:$N$84,p4คุณลักษณะ!#REF!)))</f>
        <v>#REF!</v>
      </c>
      <c r="L29" s="24" t="str">
        <f>IF(B29=0,"",IF(B29="","",pรายชื่อ!B30))</f>
        <v>เรียน</v>
      </c>
      <c r="M29" s="179">
        <f t="shared" si="1"/>
        <v>0</v>
      </c>
      <c r="N29" s="35" t="str">
        <f t="shared" si="2"/>
        <v>ป.2/2</v>
      </c>
      <c r="O29" s="35">
        <f>IF(P29="","",SUBTOTAL(3,$P$3:P29))</f>
        <v>27</v>
      </c>
      <c r="P29" s="36">
        <f>IF(ROWS(P$3:P29)&gt;$W$1,"",LOOKUP(ROWS(P$3:P29),p4คุณลักษณะ!$O$5:$O$84,p4คุณลักษณะ!$D$5:$D$84))</f>
        <v>4294</v>
      </c>
      <c r="Q29" s="37" t="str">
        <f>IF(ROWS(Q$3:Q29)&gt;$W$1,"",LOOKUP(ROWS(Q$3:Q29),p4คุณลักษณะ!$O$5:$O$84,p4คุณลักษณะ!$E$5:$E$84))</f>
        <v>เด็กหญิง</v>
      </c>
      <c r="R29" s="37" t="str">
        <f>IF(ROWS(R$3:R29)&gt;$W$1,"",LOOKUP(ROWS(R$3:R29),p4คุณลักษณะ!$O$5:$O$84,p4คุณลักษณะ!$F$5:$F$84))</f>
        <v>สุพิชญา</v>
      </c>
      <c r="S29" s="37" t="str">
        <f>IF(ROWS(S$3:S29)&gt;$W$1,"",LOOKUP(ROWS(S$3:S29),p4คุณลักษณะ!$O$5:$O$84,p4คุณลักษณะ!$G$5:$G$84))</f>
        <v>รัตนะวงศ์</v>
      </c>
      <c r="T29" s="36">
        <f>'รวม1-2'!K72</f>
        <v>62</v>
      </c>
      <c r="U29" s="277" t="str">
        <f>IF(Y29=1,"",'รวม1-2'!M72)</f>
        <v>พัฒนา</v>
      </c>
      <c r="V29" s="277" t="str">
        <f>IF(Y29=1,"",IF(ROWS(V$3:V29)&gt;$W$1,"",LOOKUP(ROWS(V$3:V29),p4คุณลักษณะ!$O$5:$O$84,p4คุณลักษณะ!$M$5:$M$84)))</f>
        <v/>
      </c>
      <c r="W29" s="277" t="e">
        <f>IF(Y29=1,"",IF(ROWS(W$3:W29)&gt;$W$1,"",LOOKUP(ROWS(W$3:W29),p4คุณลักษณะ!$O$5:$O$84,p4คุณลักษณะ!#REF!)))</f>
        <v>#REF!</v>
      </c>
      <c r="X29" s="24" t="str">
        <f>IF(N29=0,"",IF(N29="","",pรายชื่อ!Z30))</f>
        <v>เรียน</v>
      </c>
      <c r="Y29" s="179">
        <f t="shared" si="3"/>
        <v>0</v>
      </c>
    </row>
    <row r="30" spans="1:25" ht="24" customHeight="1" x14ac:dyDescent="0.75">
      <c r="A30" s="26">
        <v>28</v>
      </c>
      <c r="B30" s="29" t="str">
        <f t="shared" si="0"/>
        <v>ป.2/1</v>
      </c>
      <c r="C30" s="29">
        <f>IF(D30="","",SUBTOTAL(3,$D$3:D30))</f>
        <v>28</v>
      </c>
      <c r="D30" s="18">
        <f>IF(ROWS(D$3:D30)&gt;$K$1,"",LOOKUP(ROWS(D$3:D30),p4คุณลักษณะ!$N$5:$N$84,p4คุณลักษณะ!$D$5:$D$84))</f>
        <v>4157</v>
      </c>
      <c r="E30" s="32" t="str">
        <f>IF(ROWS(E$3:E30)&gt;$K$1,"",LOOKUP(ROWS(E$3:E30),p4คุณลักษณะ!$N$5:$N$84,p4คุณลักษณะ!$E$5:$E$84))</f>
        <v>เด็กหญิง</v>
      </c>
      <c r="F30" s="32" t="str">
        <f>IF(ROWS(F$3:F30)&gt;$K$1,"",LOOKUP(ROWS(F$3:F30),p4คุณลักษณะ!$N$5:$N$84,p4คุณลักษณะ!$F$5:$F$84))</f>
        <v>เอวารินทร์</v>
      </c>
      <c r="G30" s="32" t="str">
        <f>IF(ROWS(G$3:G30)&gt;$K$1,"",LOOKUP(ROWS(G$3:G30),p4คุณลักษณะ!$N$5:$N$84,p4คุณลักษณะ!$G$5:$G$84))</f>
        <v>ติ่งดา</v>
      </c>
      <c r="H30" s="18" t="str">
        <f>IF(ROWS(H$3:H30)&gt;$K$1,"",LOOKUP(ROWS(H$3:H30),p4คุณลักษณะ!$N$5:$N$84,'รวม1-2'!$K$6:$K$85))</f>
        <v/>
      </c>
      <c r="I30" s="276" t="str">
        <f>IF(M30=1,"",IF(ROWS(I$3:I30)&gt;$K$1,"",LOOKUP(ROWS(I$3:I30),p4คุณลักษณะ!$N$5:$N$84,'รวม1-2'!$M$6:$M$85)))</f>
        <v/>
      </c>
      <c r="J30" s="276" t="str">
        <f>IF(M30=1,"",IF(ROWS(J$3:J30)&gt;$K$1,"",LOOKUP(ROWS(J$3:J30),p4คุณลักษณะ!$N$5:$N$84,p4คุณลักษณะ!$M$5:$M$84)))</f>
        <v/>
      </c>
      <c r="K30" s="276" t="e">
        <f>IF(M30=1,"",IF(ROWS(K$3:K30)&gt;$K$1,"",LOOKUP(ROWS(K$3:K30),p4คุณลักษณะ!$N$5:$N$84,p4คุณลักษณะ!#REF!)))</f>
        <v>#REF!</v>
      </c>
      <c r="L30" s="24" t="str">
        <f>IF(B30=0,"",IF(B30="","",pรายชื่อ!B31))</f>
        <v>เรียน</v>
      </c>
      <c r="M30" s="179">
        <f t="shared" si="1"/>
        <v>0</v>
      </c>
      <c r="N30" s="35" t="str">
        <f t="shared" si="2"/>
        <v>ป.2/2</v>
      </c>
      <c r="O30" s="35">
        <f>IF(P30="","",SUBTOTAL(3,$P$3:P30))</f>
        <v>28</v>
      </c>
      <c r="P30" s="36">
        <f>IF(ROWS(P$3:P30)&gt;$W$1,"",LOOKUP(ROWS(P$3:P30),p4คุณลักษณะ!$O$5:$O$84,p4คุณลักษณะ!$D$5:$D$84))</f>
        <v>4299</v>
      </c>
      <c r="Q30" s="37" t="str">
        <f>IF(ROWS(Q$3:Q30)&gt;$W$1,"",LOOKUP(ROWS(Q$3:Q30),p4คุณลักษณะ!$O$5:$O$84,p4คุณลักษณะ!$E$5:$E$84))</f>
        <v>เด็กหญิง</v>
      </c>
      <c r="R30" s="37" t="str">
        <f>IF(ROWS(R$3:R30)&gt;$W$1,"",LOOKUP(ROWS(R$3:R30),p4คุณลักษณะ!$O$5:$O$84,p4คุณลักษณะ!$F$5:$F$84))</f>
        <v>เบญญาทิพย์</v>
      </c>
      <c r="S30" s="37" t="str">
        <f>IF(ROWS(S$3:S30)&gt;$W$1,"",LOOKUP(ROWS(S$3:S30),p4คุณลักษณะ!$O$5:$O$84,p4คุณลักษณะ!$G$5:$G$84))</f>
        <v>ทองเอี่ยม</v>
      </c>
      <c r="T30" s="36" t="str">
        <f>'รวม1-2'!K73</f>
        <v/>
      </c>
      <c r="U30" s="277" t="str">
        <f>IF(Y30=1,"",'รวม1-2'!M73)</f>
        <v/>
      </c>
      <c r="V30" s="277" t="str">
        <f>IF(Y30=1,"",IF(ROWS(V$3:V30)&gt;$W$1,"",LOOKUP(ROWS(V$3:V30),p4คุณลักษณะ!$O$5:$O$84,p4คุณลักษณะ!$M$5:$M$84)))</f>
        <v/>
      </c>
      <c r="W30" s="277" t="e">
        <f>IF(Y30=1,"",IF(ROWS(W$3:W30)&gt;$W$1,"",LOOKUP(ROWS(W$3:W30),p4คุณลักษณะ!$O$5:$O$84,p4คุณลักษณะ!#REF!)))</f>
        <v>#REF!</v>
      </c>
      <c r="X30" s="24" t="str">
        <f>IF(N30=0,"",IF(N30="","",pรายชื่อ!Z31))</f>
        <v>เรียน</v>
      </c>
      <c r="Y30" s="179">
        <f t="shared" si="3"/>
        <v>0</v>
      </c>
    </row>
    <row r="31" spans="1:25" ht="24" customHeight="1" x14ac:dyDescent="0.75">
      <c r="A31" s="26">
        <v>29</v>
      </c>
      <c r="B31" s="29" t="str">
        <f t="shared" si="0"/>
        <v>ป.2/1</v>
      </c>
      <c r="C31" s="29">
        <f>IF(D31="","",SUBTOTAL(3,$D$3:D31))</f>
        <v>29</v>
      </c>
      <c r="D31" s="18">
        <f>IF(ROWS(D$3:D31)&gt;$K$1,"",LOOKUP(ROWS(D$3:D31),p4คุณลักษณะ!$N$5:$N$84,p4คุณลักษณะ!$D$5:$D$84))</f>
        <v>4289</v>
      </c>
      <c r="E31" s="32" t="str">
        <f>IF(ROWS(E$3:E31)&gt;$K$1,"",LOOKUP(ROWS(E$3:E31),p4คุณลักษณะ!$N$5:$N$84,p4คุณลักษณะ!$E$5:$E$84))</f>
        <v>เด็กหญิง</v>
      </c>
      <c r="F31" s="32" t="str">
        <f>IF(ROWS(F$3:F31)&gt;$K$1,"",LOOKUP(ROWS(F$3:F31),p4คุณลักษณะ!$N$5:$N$84,p4คุณลักษณะ!$F$5:$F$84))</f>
        <v>บุณยาพร</v>
      </c>
      <c r="G31" s="32" t="str">
        <f>IF(ROWS(G$3:G31)&gt;$K$1,"",LOOKUP(ROWS(G$3:G31),p4คุณลักษณะ!$N$5:$N$84,p4คุณลักษณะ!$G$5:$G$84))</f>
        <v>บุญคง</v>
      </c>
      <c r="H31" s="18" t="str">
        <f>IF(ROWS(H$3:H31)&gt;$K$1,"",LOOKUP(ROWS(H$3:H31),p4คุณลักษณะ!$N$5:$N$84,'รวม1-2'!$K$6:$K$85))</f>
        <v/>
      </c>
      <c r="I31" s="276" t="str">
        <f>IF(M31=1,"",IF(ROWS(I$3:I31)&gt;$K$1,"",LOOKUP(ROWS(I$3:I31),p4คุณลักษณะ!$N$5:$N$84,'รวม1-2'!$M$6:$M$85)))</f>
        <v/>
      </c>
      <c r="J31" s="276" t="str">
        <f>IF(M31=1,"",IF(ROWS(J$3:J31)&gt;$K$1,"",LOOKUP(ROWS(J$3:J31),p4คุณลักษณะ!$N$5:$N$84,p4คุณลักษณะ!$M$5:$M$84)))</f>
        <v/>
      </c>
      <c r="K31" s="276" t="e">
        <f>IF(M31=1,"",IF(ROWS(K$3:K31)&gt;$K$1,"",LOOKUP(ROWS(K$3:K31),p4คุณลักษณะ!$N$5:$N$84,p4คุณลักษณะ!#REF!)))</f>
        <v>#REF!</v>
      </c>
      <c r="L31" s="24" t="str">
        <f>IF(B31=0,"",IF(B31="","",pรายชื่อ!B32))</f>
        <v>เรียน</v>
      </c>
      <c r="M31" s="179">
        <f t="shared" si="1"/>
        <v>0</v>
      </c>
      <c r="N31" s="35" t="str">
        <f t="shared" si="2"/>
        <v>ป.2/2</v>
      </c>
      <c r="O31" s="35">
        <f>IF(P31="","",SUBTOTAL(3,$P$3:P31))</f>
        <v>29</v>
      </c>
      <c r="P31" s="36">
        <f>IF(ROWS(P$3:P31)&gt;$W$1,"",LOOKUP(ROWS(P$3:P31),p4คุณลักษณะ!$O$5:$O$84,p4คุณลักษณะ!$D$5:$D$84))</f>
        <v>4300</v>
      </c>
      <c r="Q31" s="37" t="str">
        <f>IF(ROWS(Q$3:Q31)&gt;$W$1,"",LOOKUP(ROWS(Q$3:Q31),p4คุณลักษณะ!$O$5:$O$84,p4คุณลักษณะ!$E$5:$E$84))</f>
        <v>เด็กหญิง</v>
      </c>
      <c r="R31" s="37" t="str">
        <f>IF(ROWS(R$3:R31)&gt;$W$1,"",LOOKUP(ROWS(R$3:R31),p4คุณลักษณะ!$O$5:$O$84,p4คุณลักษณะ!$F$5:$F$84))</f>
        <v>เบญจวรรณ</v>
      </c>
      <c r="S31" s="37" t="str">
        <f>IF(ROWS(S$3:S31)&gt;$W$1,"",LOOKUP(ROWS(S$3:S31),p4คุณลักษณะ!$O$5:$O$84,p4คุณลักษณะ!$G$5:$G$84))</f>
        <v>ทองเอี่ยม</v>
      </c>
      <c r="T31" s="36" t="str">
        <f>'รวม1-2'!K74</f>
        <v/>
      </c>
      <c r="U31" s="277" t="str">
        <f>IF(Y31=1,"",'รวม1-2'!M74)</f>
        <v/>
      </c>
      <c r="V31" s="277" t="str">
        <f>IF(Y31=1,"",IF(ROWS(V$3:V31)&gt;$W$1,"",LOOKUP(ROWS(V$3:V31),p4คุณลักษณะ!$O$5:$O$84,p4คุณลักษณะ!$M$5:$M$84)))</f>
        <v/>
      </c>
      <c r="W31" s="277" t="e">
        <f>IF(Y31=1,"",IF(ROWS(W$3:W31)&gt;$W$1,"",LOOKUP(ROWS(W$3:W31),p4คุณลักษณะ!$O$5:$O$84,p4คุณลักษณะ!#REF!)))</f>
        <v>#REF!</v>
      </c>
      <c r="X31" s="24" t="str">
        <f>IF(N31=0,"",IF(N31="","",pรายชื่อ!Z32))</f>
        <v>เรียน</v>
      </c>
      <c r="Y31" s="179">
        <f t="shared" si="3"/>
        <v>0</v>
      </c>
    </row>
    <row r="32" spans="1:25" ht="24" customHeight="1" x14ac:dyDescent="0.75">
      <c r="A32" s="26">
        <v>30</v>
      </c>
      <c r="B32" s="29" t="str">
        <f t="shared" si="0"/>
        <v>ป.2/1</v>
      </c>
      <c r="C32" s="29">
        <f>IF(D32="","",SUBTOTAL(3,$D$3:D32))</f>
        <v>30</v>
      </c>
      <c r="D32" s="18">
        <f>IF(ROWS(D$3:D32)&gt;$K$1,"",LOOKUP(ROWS(D$3:D32),p4คุณลักษณะ!$N$5:$N$84,p4คุณลักษณะ!$D$5:$D$84))</f>
        <v>4290</v>
      </c>
      <c r="E32" s="32" t="str">
        <f>IF(ROWS(E$3:E32)&gt;$K$1,"",LOOKUP(ROWS(E$3:E32),p4คุณลักษณะ!$N$5:$N$84,p4คุณลักษณะ!$E$5:$E$84))</f>
        <v>เด็กหญิง</v>
      </c>
      <c r="F32" s="32" t="str">
        <f>IF(ROWS(F$3:F32)&gt;$K$1,"",LOOKUP(ROWS(F$3:F32),p4คุณลักษณะ!$N$5:$N$84,p4คุณลักษณะ!$F$5:$F$84))</f>
        <v>ไอยรดา</v>
      </c>
      <c r="G32" s="32" t="str">
        <f>IF(ROWS(G$3:G32)&gt;$K$1,"",LOOKUP(ROWS(G$3:G32),p4คุณลักษณะ!$N$5:$N$84,p4คุณลักษณะ!$G$5:$G$84))</f>
        <v>ริยาภู</v>
      </c>
      <c r="H32" s="18" t="str">
        <f>IF(ROWS(H$3:H32)&gt;$K$1,"",LOOKUP(ROWS(H$3:H32),p4คุณลักษณะ!$N$5:$N$84,'รวม1-2'!$K$6:$K$85))</f>
        <v/>
      </c>
      <c r="I32" s="276" t="str">
        <f>IF(M32=1,"",IF(ROWS(I$3:I32)&gt;$K$1,"",LOOKUP(ROWS(I$3:I32),p4คุณลักษณะ!$N$5:$N$84,'รวม1-2'!$M$6:$M$85)))</f>
        <v/>
      </c>
      <c r="J32" s="276" t="str">
        <f>IF(M32=1,"",IF(ROWS(J$3:J32)&gt;$K$1,"",LOOKUP(ROWS(J$3:J32),p4คุณลักษณะ!$N$5:$N$84,p4คุณลักษณะ!$M$5:$M$84)))</f>
        <v/>
      </c>
      <c r="K32" s="276" t="e">
        <f>IF(M32=1,"",IF(ROWS(K$3:K32)&gt;$K$1,"",LOOKUP(ROWS(K$3:K32),p4คุณลักษณะ!$N$5:$N$84,p4คุณลักษณะ!#REF!)))</f>
        <v>#REF!</v>
      </c>
      <c r="L32" s="24" t="str">
        <f>IF(B32=0,"",IF(B32="","",pรายชื่อ!B33))</f>
        <v>เรียน</v>
      </c>
      <c r="M32" s="179">
        <f t="shared" si="1"/>
        <v>0</v>
      </c>
      <c r="N32" s="35" t="str">
        <f t="shared" si="2"/>
        <v>ป.2/2</v>
      </c>
      <c r="O32" s="35">
        <f>IF(P32="","",SUBTOTAL(3,$P$3:P32))</f>
        <v>30</v>
      </c>
      <c r="P32" s="36">
        <f>IF(ROWS(P$3:P32)&gt;$W$1,"",LOOKUP(ROWS(P$3:P32),p4คุณลักษณะ!$O$5:$O$84,p4คุณลักษณะ!$D$5:$D$84))</f>
        <v>4301</v>
      </c>
      <c r="Q32" s="37" t="str">
        <f>IF(ROWS(Q$3:Q32)&gt;$W$1,"",LOOKUP(ROWS(Q$3:Q32),p4คุณลักษณะ!$O$5:$O$84,p4คุณลักษณะ!$E$5:$E$84))</f>
        <v>เด็กหญิง</v>
      </c>
      <c r="R32" s="37" t="str">
        <f>IF(ROWS(R$3:R32)&gt;$W$1,"",LOOKUP(ROWS(R$3:R32),p4คุณลักษณะ!$O$5:$O$84,p4คุณลักษณะ!$F$5:$F$84))</f>
        <v>ศุภักษร</v>
      </c>
      <c r="S32" s="37" t="str">
        <f>IF(ROWS(S$3:S32)&gt;$W$1,"",LOOKUP(ROWS(S$3:S32),p4คุณลักษณะ!$O$5:$O$84,p4คุณลักษณะ!$G$5:$G$84))</f>
        <v>อินทจักร์</v>
      </c>
      <c r="T32" s="36" t="str">
        <f>'รวม1-2'!K75</f>
        <v/>
      </c>
      <c r="U32" s="277" t="str">
        <f>IF(Y32=1,"",'รวม1-2'!M75)</f>
        <v/>
      </c>
      <c r="V32" s="277" t="str">
        <f>IF(Y32=1,"",IF(ROWS(V$3:V32)&gt;$W$1,"",LOOKUP(ROWS(V$3:V32),p4คุณลักษณะ!$O$5:$O$84,p4คุณลักษณะ!$M$5:$M$84)))</f>
        <v/>
      </c>
      <c r="W32" s="277" t="e">
        <f>IF(Y32=1,"",IF(ROWS(W$3:W32)&gt;$W$1,"",LOOKUP(ROWS(W$3:W32),p4คุณลักษณะ!$O$5:$O$84,p4คุณลักษณะ!#REF!)))</f>
        <v>#REF!</v>
      </c>
      <c r="X32" s="24" t="str">
        <f>IF(N32=0,"",IF(N32="","",pรายชื่อ!Z33))</f>
        <v>เรียน</v>
      </c>
      <c r="Y32" s="179">
        <f t="shared" si="3"/>
        <v>0</v>
      </c>
    </row>
    <row r="33" spans="1:25" ht="24" customHeight="1" x14ac:dyDescent="0.75">
      <c r="A33" s="26">
        <v>31</v>
      </c>
      <c r="B33" s="29" t="str">
        <f t="shared" si="0"/>
        <v>ป.2/1</v>
      </c>
      <c r="C33" s="29">
        <f>IF(D33="","",SUBTOTAL(3,$D$3:D33))</f>
        <v>31</v>
      </c>
      <c r="D33" s="18">
        <f>IF(ROWS(D$3:D33)&gt;$K$1,"",LOOKUP(ROWS(D$3:D33),p4คุณลักษณะ!$N$5:$N$84,p4คุณลักษณะ!$D$5:$D$84))</f>
        <v>4291</v>
      </c>
      <c r="E33" s="32" t="str">
        <f>IF(ROWS(E$3:E33)&gt;$K$1,"",LOOKUP(ROWS(E$3:E33),p4คุณลักษณะ!$N$5:$N$84,p4คุณลักษณะ!$E$5:$E$84))</f>
        <v>เด็กหญิง</v>
      </c>
      <c r="F33" s="32" t="str">
        <f>IF(ROWS(F$3:F33)&gt;$K$1,"",LOOKUP(ROWS(F$3:F33),p4คุณลักษณะ!$N$5:$N$84,p4คุณลักษณะ!$F$5:$F$84))</f>
        <v>ศิริพร</v>
      </c>
      <c r="G33" s="32" t="str">
        <f>IF(ROWS(G$3:G33)&gt;$K$1,"",LOOKUP(ROWS(G$3:G33),p4คุณลักษณะ!$N$5:$N$84,p4คุณลักษณะ!$G$5:$G$84))</f>
        <v>ปรารถนาฤดี</v>
      </c>
      <c r="H33" s="18" t="str">
        <f>IF(ROWS(H$3:H33)&gt;$K$1,"",LOOKUP(ROWS(H$3:H33),p4คุณลักษณะ!$N$5:$N$84,'รวม1-2'!$K$6:$K$85))</f>
        <v/>
      </c>
      <c r="I33" s="276" t="str">
        <f>IF(M33=1,"",IF(ROWS(I$3:I33)&gt;$K$1,"",LOOKUP(ROWS(I$3:I33),p4คุณลักษณะ!$N$5:$N$84,'รวม1-2'!$M$6:$M$85)))</f>
        <v/>
      </c>
      <c r="J33" s="276" t="str">
        <f>IF(M33=1,"",IF(ROWS(J$3:J33)&gt;$K$1,"",LOOKUP(ROWS(J$3:J33),p4คุณลักษณะ!$N$5:$N$84,p4คุณลักษณะ!$M$5:$M$84)))</f>
        <v/>
      </c>
      <c r="K33" s="276" t="e">
        <f>IF(M33=1,"",IF(ROWS(K$3:K33)&gt;$K$1,"",LOOKUP(ROWS(K$3:K33),p4คุณลักษณะ!$N$5:$N$84,p4คุณลักษณะ!#REF!)))</f>
        <v>#REF!</v>
      </c>
      <c r="L33" s="24" t="str">
        <f>IF(B33=0,"",IF(B33="","",pรายชื่อ!B34))</f>
        <v>เรียน</v>
      </c>
      <c r="M33" s="179">
        <f t="shared" si="1"/>
        <v>0</v>
      </c>
      <c r="N33" s="35" t="str">
        <f t="shared" si="2"/>
        <v/>
      </c>
      <c r="O33" s="35" t="str">
        <f>IF(P33="","",SUBTOTAL(3,$P$3:P33))</f>
        <v/>
      </c>
      <c r="P33" s="36" t="str">
        <f>IF(ROWS(P$3:P33)&gt;$W$1,"",LOOKUP(ROWS(P$3:P33),p4คุณลักษณะ!$O$5:$O$84,p4คุณลักษณะ!$D$5:$D$84))</f>
        <v/>
      </c>
      <c r="Q33" s="37" t="str">
        <f>IF(ROWS(Q$3:Q33)&gt;$W$1,"",LOOKUP(ROWS(Q$3:Q33),p4คุณลักษณะ!$O$5:$O$84,p4คุณลักษณะ!$E$5:$E$84))</f>
        <v/>
      </c>
      <c r="R33" s="37" t="str">
        <f>IF(ROWS(R$3:R33)&gt;$W$1,"",LOOKUP(ROWS(R$3:R33),p4คุณลักษณะ!$O$5:$O$84,p4คุณลักษณะ!$F$5:$F$84))</f>
        <v/>
      </c>
      <c r="S33" s="37" t="str">
        <f>IF(ROWS(S$3:S33)&gt;$W$1,"",LOOKUP(ROWS(S$3:S33),p4คุณลักษณะ!$O$5:$O$84,p4คุณลักษณะ!$G$5:$G$84))</f>
        <v/>
      </c>
      <c r="T33" s="36" t="str">
        <f>'รวม1-2'!K76</f>
        <v/>
      </c>
      <c r="U33" s="277" t="str">
        <f>IF(Y33=1,"",'รวม1-2'!M76)</f>
        <v/>
      </c>
      <c r="V33" s="277" t="str">
        <f>IF(Y33=1,"",IF(ROWS(V$3:V33)&gt;$W$1,"",LOOKUP(ROWS(V$3:V33),p4คุณลักษณะ!$O$5:$O$84,p4คุณลักษณะ!$M$5:$M$84)))</f>
        <v/>
      </c>
      <c r="W33" s="277" t="str">
        <f>IF(Y33=1,"",IF(ROWS(W$3:W33)&gt;$W$1,"",LOOKUP(ROWS(W$3:W33),p4คุณลักษณะ!$O$5:$O$84,p4คุณลักษณะ!#REF!)))</f>
        <v/>
      </c>
      <c r="X33" s="24" t="str">
        <f>IF(N33=0,"",IF(N33="","",pรายชื่อ!Z34))</f>
        <v/>
      </c>
      <c r="Y33" s="179">
        <f t="shared" si="3"/>
        <v>0</v>
      </c>
    </row>
    <row r="34" spans="1:25" ht="24" customHeight="1" x14ac:dyDescent="0.75">
      <c r="A34" s="26">
        <v>32</v>
      </c>
      <c r="B34" s="29" t="str">
        <f t="shared" si="0"/>
        <v>ป.2/1</v>
      </c>
      <c r="C34" s="29">
        <f>IF(D34="","",SUBTOTAL(3,$D$3:D34))</f>
        <v>32</v>
      </c>
      <c r="D34" s="18">
        <f>IF(ROWS(D$3:D34)&gt;$K$1,"",LOOKUP(ROWS(D$3:D34),p4คุณลักษณะ!$N$5:$N$84,p4คุณลักษณะ!$D$5:$D$84))</f>
        <v>4293</v>
      </c>
      <c r="E34" s="32" t="str">
        <f>IF(ROWS(E$3:E34)&gt;$K$1,"",LOOKUP(ROWS(E$3:E34),p4คุณลักษณะ!$N$5:$N$84,p4คุณลักษณะ!$E$5:$E$84))</f>
        <v>เด็กหญิง</v>
      </c>
      <c r="F34" s="32" t="str">
        <f>IF(ROWS(F$3:F34)&gt;$K$1,"",LOOKUP(ROWS(F$3:F34),p4คุณลักษณะ!$N$5:$N$84,p4คุณลักษณะ!$F$5:$F$84))</f>
        <v>ฐิตาภรณ์</v>
      </c>
      <c r="G34" s="32" t="str">
        <f>IF(ROWS(G$3:G34)&gt;$K$1,"",LOOKUP(ROWS(G$3:G34),p4คุณลักษณะ!$N$5:$N$84,p4คุณลักษณะ!$G$5:$G$84))</f>
        <v>ทาแกง</v>
      </c>
      <c r="H34" s="18" t="str">
        <f>IF(ROWS(H$3:H34)&gt;$K$1,"",LOOKUP(ROWS(H$3:H34),p4คุณลักษณะ!$N$5:$N$84,'รวม1-2'!$K$6:$K$85))</f>
        <v/>
      </c>
      <c r="I34" s="276" t="str">
        <f>IF(M34=1,"",IF(ROWS(I$3:I34)&gt;$K$1,"",LOOKUP(ROWS(I$3:I34),p4คุณลักษณะ!$N$5:$N$84,'รวม1-2'!$M$6:$M$85)))</f>
        <v/>
      </c>
      <c r="J34" s="276" t="str">
        <f>IF(M34=1,"",IF(ROWS(J$3:J34)&gt;$K$1,"",LOOKUP(ROWS(J$3:J34),p4คุณลักษณะ!$N$5:$N$84,p4คุณลักษณะ!$M$5:$M$84)))</f>
        <v/>
      </c>
      <c r="K34" s="276" t="e">
        <f>IF(M34=1,"",IF(ROWS(K$3:K34)&gt;$K$1,"",LOOKUP(ROWS(K$3:K34),p4คุณลักษณะ!$N$5:$N$84,p4คุณลักษณะ!#REF!)))</f>
        <v>#REF!</v>
      </c>
      <c r="L34" s="24" t="str">
        <f>IF(B34=0,"",IF(B34="","",pรายชื่อ!B35))</f>
        <v>เรียน</v>
      </c>
      <c r="M34" s="179">
        <f t="shared" si="1"/>
        <v>0</v>
      </c>
      <c r="N34" s="35" t="str">
        <f t="shared" si="2"/>
        <v/>
      </c>
      <c r="O34" s="35" t="str">
        <f>IF(P34="","",SUBTOTAL(3,$P$3:P34))</f>
        <v/>
      </c>
      <c r="P34" s="36" t="str">
        <f>IF(ROWS(P$3:P34)&gt;$W$1,"",LOOKUP(ROWS(P$3:P34),p4คุณลักษณะ!$O$5:$O$84,p4คุณลักษณะ!$D$5:$D$84))</f>
        <v/>
      </c>
      <c r="Q34" s="37" t="str">
        <f>IF(ROWS(Q$3:Q34)&gt;$W$1,"",LOOKUP(ROWS(Q$3:Q34),p4คุณลักษณะ!$O$5:$O$84,p4คุณลักษณะ!$E$5:$E$84))</f>
        <v/>
      </c>
      <c r="R34" s="37" t="str">
        <f>IF(ROWS(R$3:R34)&gt;$W$1,"",LOOKUP(ROWS(R$3:R34),p4คุณลักษณะ!$O$5:$O$84,p4คุณลักษณะ!$F$5:$F$84))</f>
        <v/>
      </c>
      <c r="S34" s="37" t="str">
        <f>IF(ROWS(S$3:S34)&gt;$W$1,"",LOOKUP(ROWS(S$3:S34),p4คุณลักษณะ!$O$5:$O$84,p4คุณลักษณะ!$G$5:$G$84))</f>
        <v/>
      </c>
      <c r="T34" s="36" t="str">
        <f>'รวม1-2'!K77</f>
        <v/>
      </c>
      <c r="U34" s="277" t="str">
        <f>IF(Y34=1,"",'รวม1-2'!M77)</f>
        <v/>
      </c>
      <c r="V34" s="277" t="str">
        <f>IF(Y34=1,"",IF(ROWS(V$3:V34)&gt;$W$1,"",LOOKUP(ROWS(V$3:V34),p4คุณลักษณะ!$O$5:$O$84,p4คุณลักษณะ!$M$5:$M$84)))</f>
        <v/>
      </c>
      <c r="W34" s="277" t="str">
        <f>IF(Y34=1,"",IF(ROWS(W$3:W34)&gt;$W$1,"",LOOKUP(ROWS(W$3:W34),p4คุณลักษณะ!$O$5:$O$84,p4คุณลักษณะ!#REF!)))</f>
        <v/>
      </c>
      <c r="X34" s="24" t="str">
        <f>IF(N34=0,"",IF(N34="","",pรายชื่อ!Z35))</f>
        <v/>
      </c>
      <c r="Y34" s="179">
        <f t="shared" si="3"/>
        <v>0</v>
      </c>
    </row>
    <row r="35" spans="1:25" ht="24" customHeight="1" x14ac:dyDescent="0.75">
      <c r="A35" s="26">
        <v>33</v>
      </c>
      <c r="B35" s="29" t="str">
        <f t="shared" ref="B35:B42" si="4">IF(D35="","",$C$1)</f>
        <v>ป.2/1</v>
      </c>
      <c r="C35" s="29">
        <f>IF(D35="","",SUBTOTAL(3,$D$3:D35))</f>
        <v>33</v>
      </c>
      <c r="D35" s="18">
        <f>IF(ROWS(D$3:D35)&gt;$K$1,"",LOOKUP(ROWS(D$3:D35),p4คุณลักษณะ!$N$5:$N$84,p4คุณลักษณะ!$D$5:$D$84))</f>
        <v>4295</v>
      </c>
      <c r="E35" s="32" t="str">
        <f>IF(ROWS(E$3:E35)&gt;$K$1,"",LOOKUP(ROWS(E$3:E35),p4คุณลักษณะ!$N$5:$N$84,p4คุณลักษณะ!$E$5:$E$84))</f>
        <v>เด็กหญิง</v>
      </c>
      <c r="F35" s="32" t="str">
        <f>IF(ROWS(F$3:F35)&gt;$K$1,"",LOOKUP(ROWS(F$3:F35),p4คุณลักษณะ!$N$5:$N$84,p4คุณลักษณะ!$F$5:$F$84))</f>
        <v>ญานินดา</v>
      </c>
      <c r="G35" s="32" t="str">
        <f>IF(ROWS(G$3:G35)&gt;$K$1,"",LOOKUP(ROWS(G$3:G35),p4คุณลักษณะ!$N$5:$N$84,p4คุณลักษณะ!$G$5:$G$84))</f>
        <v>พรมตัน</v>
      </c>
      <c r="H35" s="18" t="str">
        <f>IF(ROWS(H$3:H35)&gt;$K$1,"",LOOKUP(ROWS(H$3:H35),p4คุณลักษณะ!$N$5:$N$84,'รวม1-2'!$K$6:$K$85))</f>
        <v/>
      </c>
      <c r="I35" s="276" t="str">
        <f>IF(M35=1,"",IF(ROWS(I$3:I35)&gt;$K$1,"",LOOKUP(ROWS(I$3:I35),p4คุณลักษณะ!$N$5:$N$84,'รวม1-2'!$M$6:$M$85)))</f>
        <v/>
      </c>
      <c r="J35" s="276" t="str">
        <f>IF(M35=1,"",IF(ROWS(J$3:J35)&gt;$K$1,"",LOOKUP(ROWS(J$3:J35),p4คุณลักษณะ!$N$5:$N$84,p4คุณลักษณะ!$M$5:$M$84)))</f>
        <v/>
      </c>
      <c r="K35" s="276" t="e">
        <f>IF(M35=1,"",IF(ROWS(K$3:K35)&gt;$K$1,"",LOOKUP(ROWS(K$3:K35),p4คุณลักษณะ!$N$5:$N$84,p4คุณลักษณะ!#REF!)))</f>
        <v>#REF!</v>
      </c>
      <c r="L35" s="24" t="str">
        <f>IF(B35=0,"",IF(B35="","",pรายชื่อ!B36))</f>
        <v>เรียน</v>
      </c>
      <c r="M35" s="179">
        <f t="shared" si="1"/>
        <v>0</v>
      </c>
      <c r="N35" s="35" t="str">
        <f t="shared" si="2"/>
        <v/>
      </c>
      <c r="O35" s="35" t="str">
        <f>IF(P35="","",SUBTOTAL(3,$P$3:P35))</f>
        <v/>
      </c>
      <c r="P35" s="36" t="str">
        <f>IF(ROWS(P$3:P35)&gt;$W$1,"",LOOKUP(ROWS(P$3:P35),p4คุณลักษณะ!$O$5:$O$84,p4คุณลักษณะ!$D$5:$D$84))</f>
        <v/>
      </c>
      <c r="Q35" s="37" t="str">
        <f>IF(ROWS(Q$3:Q35)&gt;$W$1,"",LOOKUP(ROWS(Q$3:Q35),p4คุณลักษณะ!$O$5:$O$84,p4คุณลักษณะ!$E$5:$E$84))</f>
        <v/>
      </c>
      <c r="R35" s="37" t="str">
        <f>IF(ROWS(R$3:R35)&gt;$W$1,"",LOOKUP(ROWS(R$3:R35),p4คุณลักษณะ!$O$5:$O$84,p4คุณลักษณะ!$F$5:$F$84))</f>
        <v/>
      </c>
      <c r="S35" s="37" t="str">
        <f>IF(ROWS(S$3:S35)&gt;$W$1,"",LOOKUP(ROWS(S$3:S35),p4คุณลักษณะ!$O$5:$O$84,p4คุณลักษณะ!$G$5:$G$84))</f>
        <v/>
      </c>
      <c r="T35" s="36" t="str">
        <f>'รวม1-2'!K78</f>
        <v/>
      </c>
      <c r="U35" s="277" t="str">
        <f>IF(Y35=1,"",'รวม1-2'!M78)</f>
        <v/>
      </c>
      <c r="V35" s="277" t="str">
        <f>IF(Y35=1,"",IF(ROWS(V$3:V35)&gt;$W$1,"",LOOKUP(ROWS(V$3:V35),p4คุณลักษณะ!$O$5:$O$84,p4คุณลักษณะ!$M$5:$M$84)))</f>
        <v/>
      </c>
      <c r="W35" s="277" t="str">
        <f>IF(Y35=1,"",IF(ROWS(W$3:W35)&gt;$W$1,"",LOOKUP(ROWS(W$3:W35),p4คุณลักษณะ!$O$5:$O$84,p4คุณลักษณะ!#REF!)))</f>
        <v/>
      </c>
      <c r="X35" s="24" t="str">
        <f>IF(N35=0,"",IF(N35="","",pรายชื่อ!Z36))</f>
        <v/>
      </c>
      <c r="Y35" s="179">
        <f t="shared" si="3"/>
        <v>0</v>
      </c>
    </row>
    <row r="36" spans="1:25" ht="24" customHeight="1" x14ac:dyDescent="0.75">
      <c r="A36" s="26">
        <v>34</v>
      </c>
      <c r="B36" s="29" t="str">
        <f t="shared" si="4"/>
        <v>ป.2/1</v>
      </c>
      <c r="C36" s="29">
        <f>IF(D36="","",SUBTOTAL(3,$D$3:D36))</f>
        <v>34</v>
      </c>
      <c r="D36" s="18">
        <f>IF(ROWS(D$3:D36)&gt;$K$1,"",LOOKUP(ROWS(D$3:D36),p4คุณลักษณะ!$N$5:$N$84,p4คุณลักษณะ!$D$5:$D$84))</f>
        <v>4298</v>
      </c>
      <c r="E36" s="32" t="str">
        <f>IF(ROWS(E$3:E36)&gt;$K$1,"",LOOKUP(ROWS(E$3:E36),p4คุณลักษณะ!$N$5:$N$84,p4คุณลักษณะ!$E$5:$E$84))</f>
        <v>เด็กหญิง</v>
      </c>
      <c r="F36" s="32" t="str">
        <f>IF(ROWS(F$3:F36)&gt;$K$1,"",LOOKUP(ROWS(F$3:F36),p4คุณลักษณะ!$N$5:$N$84,p4คุณลักษณะ!$F$5:$F$84))</f>
        <v>ภัทรินทร์</v>
      </c>
      <c r="G36" s="32" t="str">
        <f>IF(ROWS(G$3:G36)&gt;$K$1,"",LOOKUP(ROWS(G$3:G36),p4คุณลักษณะ!$N$5:$N$84,p4คุณลักษณะ!$G$5:$G$84))</f>
        <v>ศรีจันทร์</v>
      </c>
      <c r="H36" s="18" t="str">
        <f>IF(ROWS(H$3:H36)&gt;$K$1,"",LOOKUP(ROWS(H$3:H36),p4คุณลักษณะ!$N$5:$N$84,'รวม1-2'!$K$6:$K$85))</f>
        <v/>
      </c>
      <c r="I36" s="276" t="str">
        <f>IF(M36=1,"",IF(ROWS(I$3:I36)&gt;$K$1,"",LOOKUP(ROWS(I$3:I36),p4คุณลักษณะ!$N$5:$N$84,'รวม1-2'!$M$6:$M$85)))</f>
        <v/>
      </c>
      <c r="J36" s="276" t="str">
        <f>IF(M36=1,"",IF(ROWS(J$3:J36)&gt;$K$1,"",LOOKUP(ROWS(J$3:J36),p4คุณลักษณะ!$N$5:$N$84,p4คุณลักษณะ!$M$5:$M$84)))</f>
        <v/>
      </c>
      <c r="K36" s="276" t="e">
        <f>IF(M36=1,"",IF(ROWS(K$3:K36)&gt;$K$1,"",LOOKUP(ROWS(K$3:K36),p4คุณลักษณะ!$N$5:$N$84,p4คุณลักษณะ!#REF!)))</f>
        <v>#REF!</v>
      </c>
      <c r="L36" s="24" t="str">
        <f>IF(B36=0,"",IF(B36="","",pรายชื่อ!B37))</f>
        <v>เรียน</v>
      </c>
      <c r="M36" s="179">
        <f t="shared" si="1"/>
        <v>0</v>
      </c>
      <c r="N36" s="35" t="str">
        <f t="shared" si="2"/>
        <v/>
      </c>
      <c r="O36" s="35" t="str">
        <f>IF(P36="","",SUBTOTAL(3,$P$3:P36))</f>
        <v/>
      </c>
      <c r="P36" s="36" t="str">
        <f>IF(ROWS(P$3:P36)&gt;$W$1,"",LOOKUP(ROWS(P$3:P36),p4คุณลักษณะ!$O$5:$O$84,p4คุณลักษณะ!$D$5:$D$84))</f>
        <v/>
      </c>
      <c r="Q36" s="37" t="str">
        <f>IF(ROWS(Q$3:Q36)&gt;$W$1,"",LOOKUP(ROWS(Q$3:Q36),p4คุณลักษณะ!$O$5:$O$84,p4คุณลักษณะ!$E$5:$E$84))</f>
        <v/>
      </c>
      <c r="R36" s="37" t="str">
        <f>IF(ROWS(R$3:R36)&gt;$W$1,"",LOOKUP(ROWS(R$3:R36),p4คุณลักษณะ!$O$5:$O$84,p4คุณลักษณะ!$F$5:$F$84))</f>
        <v/>
      </c>
      <c r="S36" s="37" t="str">
        <f>IF(ROWS(S$3:S36)&gt;$W$1,"",LOOKUP(ROWS(S$3:S36),p4คุณลักษณะ!$O$5:$O$84,p4คุณลักษณะ!$G$5:$G$84))</f>
        <v/>
      </c>
      <c r="T36" s="36" t="str">
        <f>'รวม1-2'!K79</f>
        <v/>
      </c>
      <c r="U36" s="277" t="str">
        <f>IF(Y36=1,"",'รวม1-2'!M79)</f>
        <v/>
      </c>
      <c r="V36" s="277" t="str">
        <f>IF(Y36=1,"",IF(ROWS(V$3:V36)&gt;$W$1,"",LOOKUP(ROWS(V$3:V36),p4คุณลักษณะ!$O$5:$O$84,p4คุณลักษณะ!$M$5:$M$84)))</f>
        <v/>
      </c>
      <c r="W36" s="277" t="str">
        <f>IF(Y36=1,"",IF(ROWS(W$3:W36)&gt;$W$1,"",LOOKUP(ROWS(W$3:W36),p4คุณลักษณะ!$O$5:$O$84,p4คุณลักษณะ!#REF!)))</f>
        <v/>
      </c>
      <c r="X36" s="24" t="str">
        <f>IF(N36=0,"",IF(N36="","",pรายชื่อ!Z37))</f>
        <v/>
      </c>
      <c r="Y36" s="179">
        <f t="shared" si="3"/>
        <v>0</v>
      </c>
    </row>
    <row r="37" spans="1:25" ht="24" customHeight="1" x14ac:dyDescent="0.75">
      <c r="A37" s="26">
        <v>35</v>
      </c>
      <c r="B37" s="29" t="str">
        <f t="shared" si="4"/>
        <v/>
      </c>
      <c r="C37" s="29" t="str">
        <f>IF(D37="","",SUBTOTAL(3,$D$3:D37))</f>
        <v/>
      </c>
      <c r="D37" s="18" t="str">
        <f>IF(ROWS(D$3:D37)&gt;$K$1,"",LOOKUP(ROWS(D$3:D37),p4คุณลักษณะ!$N$5:$N$84,p4คุณลักษณะ!$D$5:$D$84))</f>
        <v/>
      </c>
      <c r="E37" s="32" t="str">
        <f>IF(ROWS(E$3:E37)&gt;$K$1,"",LOOKUP(ROWS(E$3:E37),p4คุณลักษณะ!$N$5:$N$84,p4คุณลักษณะ!$E$5:$E$84))</f>
        <v/>
      </c>
      <c r="F37" s="32" t="str">
        <f>IF(ROWS(F$3:F37)&gt;$K$1,"",LOOKUP(ROWS(F$3:F37),p4คุณลักษณะ!$N$5:$N$84,p4คุณลักษณะ!$F$5:$F$84))</f>
        <v/>
      </c>
      <c r="G37" s="32" t="str">
        <f>IF(ROWS(G$3:G37)&gt;$K$1,"",LOOKUP(ROWS(G$3:G37),p4คุณลักษณะ!$N$5:$N$84,p4คุณลักษณะ!$G$5:$G$84))</f>
        <v/>
      </c>
      <c r="H37" s="18" t="str">
        <f>IF(ROWS(H$3:H37)&gt;$K$1,"",LOOKUP(ROWS(H$3:H37),p4คุณลักษณะ!$N$5:$N$84,'รวม1-2'!$K$6:$K$85))</f>
        <v/>
      </c>
      <c r="I37" s="276" t="str">
        <f>IF(M37=1,"",IF(ROWS(I$3:I37)&gt;$K$1,"",LOOKUP(ROWS(I$3:I37),p4คุณลักษณะ!$N$5:$N$84,'รวม1-2'!$M$6:$M$85)))</f>
        <v/>
      </c>
      <c r="J37" s="276" t="str">
        <f>IF(M37=1,"",IF(ROWS(J$3:J37)&gt;$K$1,"",LOOKUP(ROWS(J$3:J37),p4คุณลักษณะ!$N$5:$N$84,p4คุณลักษณะ!$M$5:$M$84)))</f>
        <v/>
      </c>
      <c r="K37" s="276" t="str">
        <f>IF(M37=1,"",IF(ROWS(K$3:K37)&gt;$K$1,"",LOOKUP(ROWS(K$3:K37),p4คุณลักษณะ!$N$5:$N$84,p4คุณลักษณะ!#REF!)))</f>
        <v/>
      </c>
      <c r="L37" s="24" t="str">
        <f>IF(B37=0,"",IF(B37="","",pรายชื่อ!B38))</f>
        <v/>
      </c>
      <c r="M37" s="179">
        <f t="shared" si="1"/>
        <v>0</v>
      </c>
      <c r="N37" s="35" t="str">
        <f t="shared" si="2"/>
        <v/>
      </c>
      <c r="O37" s="35" t="str">
        <f>IF(P37="","",SUBTOTAL(3,$P$3:P37))</f>
        <v/>
      </c>
      <c r="P37" s="36" t="str">
        <f>IF(ROWS(P$3:P37)&gt;$W$1,"",LOOKUP(ROWS(P$3:P37),p4คุณลักษณะ!$O$5:$O$84,p4คุณลักษณะ!$D$5:$D$84))</f>
        <v/>
      </c>
      <c r="Q37" s="37" t="str">
        <f>IF(ROWS(Q$3:Q37)&gt;$W$1,"",LOOKUP(ROWS(Q$3:Q37),p4คุณลักษณะ!$O$5:$O$84,p4คุณลักษณะ!$E$5:$E$84))</f>
        <v/>
      </c>
      <c r="R37" s="37" t="str">
        <f>IF(ROWS(R$3:R37)&gt;$W$1,"",LOOKUP(ROWS(R$3:R37),p4คุณลักษณะ!$O$5:$O$84,p4คุณลักษณะ!$F$5:$F$84))</f>
        <v/>
      </c>
      <c r="S37" s="37" t="str">
        <f>IF(ROWS(S$3:S37)&gt;$W$1,"",LOOKUP(ROWS(S$3:S37),p4คุณลักษณะ!$O$5:$O$84,p4คุณลักษณะ!$G$5:$G$84))</f>
        <v/>
      </c>
      <c r="T37" s="36" t="str">
        <f>'รวม1-2'!K80</f>
        <v/>
      </c>
      <c r="U37" s="277" t="str">
        <f>IF(Y37=1,"",'รวม1-2'!M80)</f>
        <v/>
      </c>
      <c r="V37" s="277" t="str">
        <f>IF(Y37=1,"",IF(ROWS(V$3:V37)&gt;$W$1,"",LOOKUP(ROWS(V$3:V37),p4คุณลักษณะ!$O$5:$O$84,p4คุณลักษณะ!$M$5:$M$84)))</f>
        <v/>
      </c>
      <c r="W37" s="277" t="str">
        <f>IF(Y37=1,"",IF(ROWS(W$3:W37)&gt;$W$1,"",LOOKUP(ROWS(W$3:W37),p4คุณลักษณะ!$O$5:$O$84,p4คุณลักษณะ!#REF!)))</f>
        <v/>
      </c>
      <c r="X37" s="24" t="str">
        <f>IF(N37=0,"",IF(N37="","",pรายชื่อ!Z38))</f>
        <v/>
      </c>
      <c r="Y37" s="179">
        <f t="shared" si="3"/>
        <v>0</v>
      </c>
    </row>
    <row r="38" spans="1:25" ht="24" customHeight="1" x14ac:dyDescent="0.75">
      <c r="A38" s="26">
        <v>36</v>
      </c>
      <c r="B38" s="29" t="str">
        <f t="shared" si="4"/>
        <v/>
      </c>
      <c r="C38" s="29" t="str">
        <f>IF(D38="","",SUBTOTAL(3,$D$3:D38))</f>
        <v/>
      </c>
      <c r="D38" s="18" t="str">
        <f>IF(ROWS(D$3:D38)&gt;$K$1,"",LOOKUP(ROWS(D$3:D38),p4คุณลักษณะ!$N$5:$N$84,p4คุณลักษณะ!$D$5:$D$84))</f>
        <v/>
      </c>
      <c r="E38" s="32" t="str">
        <f>IF(ROWS(E$3:E38)&gt;$K$1,"",LOOKUP(ROWS(E$3:E38),p4คุณลักษณะ!$N$5:$N$84,p4คุณลักษณะ!$E$5:$E$84))</f>
        <v/>
      </c>
      <c r="F38" s="32" t="str">
        <f>IF(ROWS(F$3:F38)&gt;$K$1,"",LOOKUP(ROWS(F$3:F38),p4คุณลักษณะ!$N$5:$N$84,p4คุณลักษณะ!$F$5:$F$84))</f>
        <v/>
      </c>
      <c r="G38" s="32" t="str">
        <f>IF(ROWS(G$3:G38)&gt;$K$1,"",LOOKUP(ROWS(G$3:G38),p4คุณลักษณะ!$N$5:$N$84,p4คุณลักษณะ!$G$5:$G$84))</f>
        <v/>
      </c>
      <c r="H38" s="18" t="str">
        <f>IF(ROWS(H$3:H38)&gt;$K$1,"",LOOKUP(ROWS(H$3:H38),p4คุณลักษณะ!$N$5:$N$84,'รวม1-2'!$K$6:$K$85))</f>
        <v/>
      </c>
      <c r="I38" s="276" t="str">
        <f>IF(M38=1,"",IF(ROWS(I$3:I38)&gt;$K$1,"",LOOKUP(ROWS(I$3:I38),p4คุณลักษณะ!$N$5:$N$84,'รวม1-2'!$M$6:$M$85)))</f>
        <v/>
      </c>
      <c r="J38" s="276" t="str">
        <f>IF(M38=1,"",IF(ROWS(J$3:J38)&gt;$K$1,"",LOOKUP(ROWS(J$3:J38),p4คุณลักษณะ!$N$5:$N$84,p4คุณลักษณะ!$M$5:$M$84)))</f>
        <v/>
      </c>
      <c r="K38" s="276" t="str">
        <f>IF(M38=1,"",IF(ROWS(K$3:K38)&gt;$K$1,"",LOOKUP(ROWS(K$3:K38),p4คุณลักษณะ!$N$5:$N$84,p4คุณลักษณะ!#REF!)))</f>
        <v/>
      </c>
      <c r="L38" s="24" t="str">
        <f>IF(B38=0,"",IF(B38="","",pรายชื่อ!B39))</f>
        <v/>
      </c>
      <c r="M38" s="179">
        <f t="shared" si="1"/>
        <v>0</v>
      </c>
      <c r="N38" s="35" t="str">
        <f t="shared" si="2"/>
        <v/>
      </c>
      <c r="O38" s="35" t="str">
        <f>IF(P38="","",SUBTOTAL(3,$P$3:P38))</f>
        <v/>
      </c>
      <c r="P38" s="36" t="str">
        <f>IF(ROWS(P$3:P38)&gt;$W$1,"",LOOKUP(ROWS(P$3:P38),p4คุณลักษณะ!$O$5:$O$84,p4คุณลักษณะ!$D$5:$D$84))</f>
        <v/>
      </c>
      <c r="Q38" s="37" t="str">
        <f>IF(ROWS(Q$3:Q38)&gt;$W$1,"",LOOKUP(ROWS(Q$3:Q38),p4คุณลักษณะ!$O$5:$O$84,p4คุณลักษณะ!$E$5:$E$84))</f>
        <v/>
      </c>
      <c r="R38" s="37" t="str">
        <f>IF(ROWS(R$3:R38)&gt;$W$1,"",LOOKUP(ROWS(R$3:R38),p4คุณลักษณะ!$O$5:$O$84,p4คุณลักษณะ!$F$5:$F$84))</f>
        <v/>
      </c>
      <c r="S38" s="37" t="str">
        <f>IF(ROWS(S$3:S38)&gt;$W$1,"",LOOKUP(ROWS(S$3:S38),p4คุณลักษณะ!$O$5:$O$84,p4คุณลักษณะ!$G$5:$G$84))</f>
        <v/>
      </c>
      <c r="T38" s="36" t="str">
        <f>'รวม1-2'!K81</f>
        <v/>
      </c>
      <c r="U38" s="277" t="str">
        <f>IF(Y38=1,"",'รวม1-2'!M81)</f>
        <v/>
      </c>
      <c r="V38" s="277" t="str">
        <f>IF(Y38=1,"",IF(ROWS(V$3:V38)&gt;$W$1,"",LOOKUP(ROWS(V$3:V38),p4คุณลักษณะ!$O$5:$O$84,p4คุณลักษณะ!$M$5:$M$84)))</f>
        <v/>
      </c>
      <c r="W38" s="277" t="str">
        <f>IF(Y38=1,"",IF(ROWS(W$3:W38)&gt;$W$1,"",LOOKUP(ROWS(W$3:W38),p4คุณลักษณะ!$O$5:$O$84,p4คุณลักษณะ!#REF!)))</f>
        <v/>
      </c>
      <c r="X38" s="24" t="str">
        <f>IF(N38=0,"",IF(N38="","",pรายชื่อ!Z39))</f>
        <v/>
      </c>
      <c r="Y38" s="179">
        <f t="shared" si="3"/>
        <v>0</v>
      </c>
    </row>
    <row r="39" spans="1:25" ht="24" customHeight="1" x14ac:dyDescent="0.75">
      <c r="A39" s="26">
        <v>37</v>
      </c>
      <c r="B39" s="29" t="str">
        <f t="shared" si="4"/>
        <v/>
      </c>
      <c r="C39" s="29" t="str">
        <f>IF(D39="","",SUBTOTAL(3,$D$3:D39))</f>
        <v/>
      </c>
      <c r="D39" s="18" t="str">
        <f>IF(ROWS(D$3:D39)&gt;$K$1,"",LOOKUP(ROWS(D$3:D39),p4คุณลักษณะ!$N$5:$N$84,p4คุณลักษณะ!$D$5:$D$84))</f>
        <v/>
      </c>
      <c r="E39" s="32" t="str">
        <f>IF(ROWS(E$3:E39)&gt;$K$1,"",LOOKUP(ROWS(E$3:E39),p4คุณลักษณะ!$N$5:$N$84,p4คุณลักษณะ!$E$5:$E$84))</f>
        <v/>
      </c>
      <c r="F39" s="32" t="str">
        <f>IF(ROWS(F$3:F39)&gt;$K$1,"",LOOKUP(ROWS(F$3:F39),p4คุณลักษณะ!$N$5:$N$84,p4คุณลักษณะ!$F$5:$F$84))</f>
        <v/>
      </c>
      <c r="G39" s="32" t="str">
        <f>IF(ROWS(G$3:G39)&gt;$K$1,"",LOOKUP(ROWS(G$3:G39),p4คุณลักษณะ!$N$5:$N$84,p4คุณลักษณะ!$G$5:$G$84))</f>
        <v/>
      </c>
      <c r="H39" s="18" t="str">
        <f>IF(ROWS(H$3:H39)&gt;$K$1,"",LOOKUP(ROWS(H$3:H39),p4คุณลักษณะ!$N$5:$N$84,'รวม1-2'!$K$6:$K$85))</f>
        <v/>
      </c>
      <c r="I39" s="276" t="str">
        <f>IF(M39=1,"",IF(ROWS(I$3:I39)&gt;$K$1,"",LOOKUP(ROWS(I$3:I39),p4คุณลักษณะ!$N$5:$N$84,'รวม1-2'!$M$6:$M$85)))</f>
        <v/>
      </c>
      <c r="J39" s="276" t="str">
        <f>IF(M39=1,"",IF(ROWS(J$3:J39)&gt;$K$1,"",LOOKUP(ROWS(J$3:J39),p4คุณลักษณะ!$N$5:$N$84,p4คุณลักษณะ!$M$5:$M$84)))</f>
        <v/>
      </c>
      <c r="K39" s="276" t="str">
        <f>IF(M39=1,"",IF(ROWS(K$3:K39)&gt;$K$1,"",LOOKUP(ROWS(K$3:K39),p4คุณลักษณะ!$N$5:$N$84,p4คุณลักษณะ!#REF!)))</f>
        <v/>
      </c>
      <c r="L39" s="24" t="str">
        <f>IF(B39=0,"",IF(B39="","",pรายชื่อ!B40))</f>
        <v/>
      </c>
      <c r="M39" s="179">
        <f t="shared" si="1"/>
        <v>0</v>
      </c>
      <c r="N39" s="35" t="str">
        <f t="shared" si="2"/>
        <v/>
      </c>
      <c r="O39" s="35" t="str">
        <f>IF(P39="","",SUBTOTAL(3,$P$3:P39))</f>
        <v/>
      </c>
      <c r="P39" s="36" t="str">
        <f>IF(ROWS(P$3:P39)&gt;$W$1,"",LOOKUP(ROWS(P$3:P39),p4คุณลักษณะ!$O$5:$O$84,p4คุณลักษณะ!$D$5:$D$84))</f>
        <v/>
      </c>
      <c r="Q39" s="37" t="str">
        <f>IF(ROWS(Q$3:Q39)&gt;$W$1,"",LOOKUP(ROWS(Q$3:Q39),p4คุณลักษณะ!$O$5:$O$84,p4คุณลักษณะ!$E$5:$E$84))</f>
        <v/>
      </c>
      <c r="R39" s="37" t="str">
        <f>IF(ROWS(R$3:R39)&gt;$W$1,"",LOOKUP(ROWS(R$3:R39),p4คุณลักษณะ!$O$5:$O$84,p4คุณลักษณะ!$F$5:$F$84))</f>
        <v/>
      </c>
      <c r="S39" s="37" t="str">
        <f>IF(ROWS(S$3:S39)&gt;$W$1,"",LOOKUP(ROWS(S$3:S39),p4คุณลักษณะ!$O$5:$O$84,p4คุณลักษณะ!$G$5:$G$84))</f>
        <v/>
      </c>
      <c r="T39" s="36" t="str">
        <f>'รวม1-2'!K82</f>
        <v/>
      </c>
      <c r="U39" s="277" t="str">
        <f>IF(Y39=1,"",'รวม1-2'!M82)</f>
        <v/>
      </c>
      <c r="V39" s="277" t="str">
        <f>IF(Y39=1,"",IF(ROWS(V$3:V39)&gt;$W$1,"",LOOKUP(ROWS(V$3:V39),p4คุณลักษณะ!$O$5:$O$84,p4คุณลักษณะ!$M$5:$M$84)))</f>
        <v/>
      </c>
      <c r="W39" s="277" t="str">
        <f>IF(Y39=1,"",IF(ROWS(W$3:W39)&gt;$W$1,"",LOOKUP(ROWS(W$3:W39),p4คุณลักษณะ!$O$5:$O$84,p4คุณลักษณะ!#REF!)))</f>
        <v/>
      </c>
      <c r="X39" s="24" t="str">
        <f>IF(N39=0,"",IF(N39="","",pรายชื่อ!Z40))</f>
        <v/>
      </c>
      <c r="Y39" s="179">
        <f t="shared" si="3"/>
        <v>0</v>
      </c>
    </row>
    <row r="40" spans="1:25" ht="24" customHeight="1" x14ac:dyDescent="0.75">
      <c r="A40" s="26">
        <v>38</v>
      </c>
      <c r="B40" s="29" t="str">
        <f t="shared" si="4"/>
        <v/>
      </c>
      <c r="C40" s="29" t="str">
        <f>IF(D40="","",SUBTOTAL(3,$D$3:D40))</f>
        <v/>
      </c>
      <c r="D40" s="18" t="str">
        <f>IF(ROWS(D$3:D40)&gt;$K$1,"",LOOKUP(ROWS(D$3:D40),p4คุณลักษณะ!$N$5:$N$84,p4คุณลักษณะ!$D$5:$D$84))</f>
        <v/>
      </c>
      <c r="E40" s="32" t="str">
        <f>IF(ROWS(E$3:E40)&gt;$K$1,"",LOOKUP(ROWS(E$3:E40),p4คุณลักษณะ!$N$5:$N$84,p4คุณลักษณะ!$E$5:$E$84))</f>
        <v/>
      </c>
      <c r="F40" s="32" t="str">
        <f>IF(ROWS(F$3:F40)&gt;$K$1,"",LOOKUP(ROWS(F$3:F40),p4คุณลักษณะ!$N$5:$N$84,p4คุณลักษณะ!$F$5:$F$84))</f>
        <v/>
      </c>
      <c r="G40" s="32" t="str">
        <f>IF(ROWS(G$3:G40)&gt;$K$1,"",LOOKUP(ROWS(G$3:G40),p4คุณลักษณะ!$N$5:$N$84,p4คุณลักษณะ!$G$5:$G$84))</f>
        <v/>
      </c>
      <c r="H40" s="18" t="str">
        <f>IF(ROWS(H$3:H40)&gt;$K$1,"",LOOKUP(ROWS(H$3:H40),p4คุณลักษณะ!$N$5:$N$84,'รวม1-2'!$K$6:$K$85))</f>
        <v/>
      </c>
      <c r="I40" s="276" t="str">
        <f>IF(M40=1,"",IF(ROWS(I$3:I40)&gt;$K$1,"",LOOKUP(ROWS(I$3:I40),p4คุณลักษณะ!$N$5:$N$84,'รวม1-2'!$M$6:$M$85)))</f>
        <v/>
      </c>
      <c r="J40" s="276" t="str">
        <f>IF(M40=1,"",IF(ROWS(J$3:J40)&gt;$K$1,"",LOOKUP(ROWS(J$3:J40),p4คุณลักษณะ!$N$5:$N$84,p4คุณลักษณะ!$M$5:$M$84)))</f>
        <v/>
      </c>
      <c r="K40" s="276" t="str">
        <f>IF(M40=1,"",IF(ROWS(K$3:K40)&gt;$K$1,"",LOOKUP(ROWS(K$3:K40),p4คุณลักษณะ!$N$5:$N$84,p4คุณลักษณะ!#REF!)))</f>
        <v/>
      </c>
      <c r="L40" s="24" t="str">
        <f>IF(B40=0,"",IF(B40="","",pรายชื่อ!B41))</f>
        <v/>
      </c>
      <c r="M40" s="179">
        <f t="shared" si="1"/>
        <v>0</v>
      </c>
      <c r="N40" s="35" t="str">
        <f t="shared" si="2"/>
        <v/>
      </c>
      <c r="O40" s="35" t="str">
        <f>IF(P40="","",SUBTOTAL(3,$P$3:P40))</f>
        <v/>
      </c>
      <c r="P40" s="36" t="str">
        <f>IF(ROWS(P$3:P40)&gt;$W$1,"",LOOKUP(ROWS(P$3:P40),p4คุณลักษณะ!$O$5:$O$84,p4คุณลักษณะ!$D$5:$D$84))</f>
        <v/>
      </c>
      <c r="Q40" s="37" t="str">
        <f>IF(ROWS(Q$3:Q40)&gt;$W$1,"",LOOKUP(ROWS(Q$3:Q40),p4คุณลักษณะ!$O$5:$O$84,p4คุณลักษณะ!$E$5:$E$84))</f>
        <v/>
      </c>
      <c r="R40" s="37" t="str">
        <f>IF(ROWS(R$3:R40)&gt;$W$1,"",LOOKUP(ROWS(R$3:R40),p4คุณลักษณะ!$O$5:$O$84,p4คุณลักษณะ!$F$5:$F$84))</f>
        <v/>
      </c>
      <c r="S40" s="37" t="str">
        <f>IF(ROWS(S$3:S40)&gt;$W$1,"",LOOKUP(ROWS(S$3:S40),p4คุณลักษณะ!$O$5:$O$84,p4คุณลักษณะ!$G$5:$G$84))</f>
        <v/>
      </c>
      <c r="T40" s="36" t="str">
        <f>'รวม1-2'!K83</f>
        <v/>
      </c>
      <c r="U40" s="277" t="str">
        <f>IF(Y40=1,"",'รวม1-2'!M83)</f>
        <v/>
      </c>
      <c r="V40" s="277" t="str">
        <f>IF(Y40=1,"",IF(ROWS(V$3:V40)&gt;$W$1,"",LOOKUP(ROWS(V$3:V40),p4คุณลักษณะ!$O$5:$O$84,p4คุณลักษณะ!$M$5:$M$84)))</f>
        <v/>
      </c>
      <c r="W40" s="277" t="str">
        <f>IF(Y40=1,"",IF(ROWS(W$3:W40)&gt;$W$1,"",LOOKUP(ROWS(W$3:W40),p4คุณลักษณะ!$O$5:$O$84,p4คุณลักษณะ!#REF!)))</f>
        <v/>
      </c>
      <c r="X40" s="24" t="str">
        <f>IF(N40=0,"",IF(N40="","",pรายชื่อ!Z41))</f>
        <v/>
      </c>
      <c r="Y40" s="179">
        <f t="shared" si="3"/>
        <v>0</v>
      </c>
    </row>
    <row r="41" spans="1:25" ht="24" customHeight="1" x14ac:dyDescent="0.75">
      <c r="A41" s="26">
        <v>39</v>
      </c>
      <c r="B41" s="29" t="str">
        <f t="shared" si="4"/>
        <v/>
      </c>
      <c r="C41" s="29" t="str">
        <f>IF(D41="","",SUBTOTAL(3,$D$3:D41))</f>
        <v/>
      </c>
      <c r="D41" s="18" t="str">
        <f>IF(ROWS(D$3:D41)&gt;$K$1,"",LOOKUP(ROWS(D$3:D41),p4คุณลักษณะ!$N$5:$N$84,p4คุณลักษณะ!$D$5:$D$84))</f>
        <v/>
      </c>
      <c r="E41" s="32" t="str">
        <f>IF(ROWS(E$3:E41)&gt;$K$1,"",LOOKUP(ROWS(E$3:E41),p4คุณลักษณะ!$N$5:$N$84,p4คุณลักษณะ!$E$5:$E$84))</f>
        <v/>
      </c>
      <c r="F41" s="32" t="str">
        <f>IF(ROWS(F$3:F41)&gt;$K$1,"",LOOKUP(ROWS(F$3:F41),p4คุณลักษณะ!$N$5:$N$84,p4คุณลักษณะ!$F$5:$F$84))</f>
        <v/>
      </c>
      <c r="G41" s="32" t="str">
        <f>IF(ROWS(G$3:G41)&gt;$K$1,"",LOOKUP(ROWS(G$3:G41),p4คุณลักษณะ!$N$5:$N$84,p4คุณลักษณะ!$G$5:$G$84))</f>
        <v/>
      </c>
      <c r="H41" s="18" t="str">
        <f>IF(ROWS(H$3:H41)&gt;$K$1,"",LOOKUP(ROWS(H$3:H41),p4คุณลักษณะ!$N$5:$N$84,'รวม1-2'!$K$6:$K$85))</f>
        <v/>
      </c>
      <c r="I41" s="276" t="str">
        <f>IF(M41=1,"",IF(ROWS(I$3:I41)&gt;$K$1,"",LOOKUP(ROWS(I$3:I41),p4คุณลักษณะ!$N$5:$N$84,'รวม1-2'!$M$6:$M$85)))</f>
        <v/>
      </c>
      <c r="J41" s="276" t="str">
        <f>IF(M41=1,"",IF(ROWS(J$3:J41)&gt;$K$1,"",LOOKUP(ROWS(J$3:J41),p4คุณลักษณะ!$N$5:$N$84,p4คุณลักษณะ!$M$5:$M$84)))</f>
        <v/>
      </c>
      <c r="K41" s="276" t="str">
        <f>IF(M41=1,"",IF(ROWS(K$3:K41)&gt;$K$1,"",LOOKUP(ROWS(K$3:K41),p4คุณลักษณะ!$N$5:$N$84,p4คุณลักษณะ!#REF!)))</f>
        <v/>
      </c>
      <c r="L41" s="24" t="str">
        <f>IF(B41=0,"",IF(B41="","",pรายชื่อ!B42))</f>
        <v/>
      </c>
      <c r="M41" s="179">
        <f t="shared" si="1"/>
        <v>0</v>
      </c>
      <c r="N41" s="35" t="str">
        <f t="shared" si="2"/>
        <v/>
      </c>
      <c r="O41" s="35" t="str">
        <f>IF(P41="","",SUBTOTAL(3,$P$3:P41))</f>
        <v/>
      </c>
      <c r="P41" s="36" t="str">
        <f>IF(ROWS(P$3:P41)&gt;$W$1,"",LOOKUP(ROWS(P$3:P41),p4คุณลักษณะ!$O$5:$O$84,p4คุณลักษณะ!$D$5:$D$84))</f>
        <v/>
      </c>
      <c r="Q41" s="37" t="str">
        <f>IF(ROWS(Q$3:Q41)&gt;$W$1,"",LOOKUP(ROWS(Q$3:Q41),p4คุณลักษณะ!$O$5:$O$84,p4คุณลักษณะ!$E$5:$E$84))</f>
        <v/>
      </c>
      <c r="R41" s="37" t="str">
        <f>IF(ROWS(R$3:R41)&gt;$W$1,"",LOOKUP(ROWS(R$3:R41),p4คุณลักษณะ!$O$5:$O$84,p4คุณลักษณะ!$F$5:$F$84))</f>
        <v/>
      </c>
      <c r="S41" s="37" t="str">
        <f>IF(ROWS(S$3:S41)&gt;$W$1,"",LOOKUP(ROWS(S$3:S41),p4คุณลักษณะ!$O$5:$O$84,p4คุณลักษณะ!$G$5:$G$84))</f>
        <v/>
      </c>
      <c r="T41" s="36" t="str">
        <f>'รวม1-2'!K84</f>
        <v/>
      </c>
      <c r="U41" s="277" t="str">
        <f>IF(Y41=1,"",'รวม1-2'!M84)</f>
        <v/>
      </c>
      <c r="V41" s="277" t="str">
        <f>IF(Y41=1,"",IF(ROWS(V$3:V41)&gt;$W$1,"",LOOKUP(ROWS(V$3:V41),p4คุณลักษณะ!$O$5:$O$84,p4คุณลักษณะ!$M$5:$M$84)))</f>
        <v/>
      </c>
      <c r="W41" s="277" t="str">
        <f>IF(Y41=1,"",IF(ROWS(W$3:W41)&gt;$W$1,"",LOOKUP(ROWS(W$3:W41),p4คุณลักษณะ!$O$5:$O$84,p4คุณลักษณะ!#REF!)))</f>
        <v/>
      </c>
      <c r="X41" s="24" t="str">
        <f>IF(N41=0,"",IF(N41="","",pรายชื่อ!Z42))</f>
        <v/>
      </c>
      <c r="Y41" s="179">
        <f t="shared" si="3"/>
        <v>0</v>
      </c>
    </row>
    <row r="42" spans="1:25" ht="24" customHeight="1" x14ac:dyDescent="0.75">
      <c r="A42" s="26">
        <v>40</v>
      </c>
      <c r="B42" s="29" t="str">
        <f t="shared" si="4"/>
        <v/>
      </c>
      <c r="C42" s="29" t="str">
        <f>IF(D42="","",SUBTOTAL(3,$D$3:D42))</f>
        <v/>
      </c>
      <c r="D42" s="18" t="str">
        <f>IF(ROWS(D$3:D42)&gt;$K$1,"",LOOKUP(ROWS(D$3:D42),p4คุณลักษณะ!$N$5:$N$84,p4คุณลักษณะ!$D$5:$D$84))</f>
        <v/>
      </c>
      <c r="E42" s="32" t="str">
        <f>IF(ROWS(E$3:E42)&gt;$K$1,"",LOOKUP(ROWS(E$3:E42),p4คุณลักษณะ!$N$5:$N$84,p4คุณลักษณะ!$E$5:$E$84))</f>
        <v/>
      </c>
      <c r="F42" s="32" t="str">
        <f>IF(ROWS(F$3:F42)&gt;$K$1,"",LOOKUP(ROWS(F$3:F42),p4คุณลักษณะ!$N$5:$N$84,p4คุณลักษณะ!$F$5:$F$84))</f>
        <v/>
      </c>
      <c r="G42" s="32" t="str">
        <f>IF(ROWS(G$3:G42)&gt;$K$1,"",LOOKUP(ROWS(G$3:G42),p4คุณลักษณะ!$N$5:$N$84,p4คุณลักษณะ!$G$5:$G$84))</f>
        <v/>
      </c>
      <c r="H42" s="18" t="str">
        <f>IF(ROWS(H$3:H42)&gt;$K$1,"",LOOKUP(ROWS(H$3:H42),p4คุณลักษณะ!$N$5:$N$84,'รวม1-2'!$K$6:$K$85))</f>
        <v/>
      </c>
      <c r="I42" s="276" t="str">
        <f>IF(M42=1,"",IF(ROWS(I$3:I42)&gt;$K$1,"",LOOKUP(ROWS(I$3:I42),p4คุณลักษณะ!$N$5:$N$84,'รวม1-2'!$M$6:$M$85)))</f>
        <v/>
      </c>
      <c r="J42" s="276" t="str">
        <f>IF(M42=1,"",IF(ROWS(J$3:J42)&gt;$K$1,"",LOOKUP(ROWS(J$3:J42),p4คุณลักษณะ!$N$5:$N$84,p4คุณลักษณะ!$M$5:$M$84)))</f>
        <v/>
      </c>
      <c r="K42" s="276" t="str">
        <f>IF(M42=1,"",IF(ROWS(K$3:K42)&gt;$K$1,"",LOOKUP(ROWS(K$3:K42),p4คุณลักษณะ!$N$5:$N$84,p4คุณลักษณะ!#REF!)))</f>
        <v/>
      </c>
      <c r="L42" s="24" t="str">
        <f>IF(B42=0,"",IF(B42="","",pรายชื่อ!B43))</f>
        <v/>
      </c>
      <c r="M42" s="179">
        <f t="shared" si="1"/>
        <v>0</v>
      </c>
      <c r="N42" s="35" t="str">
        <f t="shared" si="2"/>
        <v/>
      </c>
      <c r="O42" s="35" t="str">
        <f>IF(P42="","",SUBTOTAL(3,$P$3:P42))</f>
        <v/>
      </c>
      <c r="P42" s="36" t="str">
        <f>IF(ROWS(P$3:P42)&gt;$W$1,"",LOOKUP(ROWS(P$3:P42),p4คุณลักษณะ!$O$5:$O$84,p4คุณลักษณะ!$D$5:$D$84))</f>
        <v/>
      </c>
      <c r="Q42" s="37" t="str">
        <f>IF(ROWS(Q$3:Q42)&gt;$W$1,"",LOOKUP(ROWS(Q$3:Q42),p4คุณลักษณะ!$O$5:$O$84,p4คุณลักษณะ!$E$5:$E$84))</f>
        <v/>
      </c>
      <c r="R42" s="37" t="str">
        <f>IF(ROWS(R$3:R42)&gt;$W$1,"",LOOKUP(ROWS(R$3:R42),p4คุณลักษณะ!$O$5:$O$84,p4คุณลักษณะ!$F$5:$F$84))</f>
        <v/>
      </c>
      <c r="S42" s="37" t="str">
        <f>IF(ROWS(S$3:S42)&gt;$W$1,"",LOOKUP(ROWS(S$3:S42),p4คุณลักษณะ!$O$5:$O$84,p4คุณลักษณะ!$G$5:$G$84))</f>
        <v/>
      </c>
      <c r="T42" s="36" t="str">
        <f>'รวม1-2'!K85</f>
        <v/>
      </c>
      <c r="U42" s="277" t="str">
        <f>IF(Y42=1,"",'รวม1-2'!M85)</f>
        <v/>
      </c>
      <c r="V42" s="277" t="str">
        <f>IF(Y42=1,"",IF(ROWS(V$3:V42)&gt;$W$1,"",LOOKUP(ROWS(V$3:V42),p4คุณลักษณะ!$O$5:$O$84,p4คุณลักษณะ!$M$5:$M$84)))</f>
        <v/>
      </c>
      <c r="W42" s="277" t="str">
        <f>IF(Y42=1,"",IF(ROWS(W$3:W42)&gt;$W$1,"",LOOKUP(ROWS(W$3:W42),p4คุณลักษณะ!$O$5:$O$84,p4คุณลักษณะ!#REF!)))</f>
        <v/>
      </c>
      <c r="X42" s="24" t="str">
        <f>IF(N42=0,"",IF(N42="","",pรายชื่อ!Z43))</f>
        <v/>
      </c>
      <c r="Y42" s="179">
        <f t="shared" si="3"/>
        <v>0</v>
      </c>
    </row>
  </sheetData>
  <sheetProtection algorithmName="SHA-512" hashValue="y///GIUMA9Aj81fFv+c6ZpGyEGGHif4CymbDkBbq7rMqEIUjqpoqJe0MSPjIggsQMFC2i6CTbXVNSKPzeazkRA==" saltValue="rfdgp5hfApRank79qr4sng==" spinCount="100000" sheet="1" objects="1" scenarios="1" selectLockedCells="1"/>
  <mergeCells count="4">
    <mergeCell ref="E2:G2"/>
    <mergeCell ref="C1:J1"/>
    <mergeCell ref="O1:V1"/>
    <mergeCell ref="Q2:S2"/>
  </mergeCells>
  <conditionalFormatting sqref="H3:K42 T3:W42">
    <cfRule type="cellIs" dxfId="67" priority="169" operator="equal">
      <formula>"มผ"</formula>
    </cfRule>
    <cfRule type="cellIs" dxfId="66" priority="170" operator="equal">
      <formula>"มส"</formula>
    </cfRule>
    <cfRule type="cellIs" dxfId="65" priority="171" operator="equal">
      <formula>"ร"</formula>
    </cfRule>
    <cfRule type="cellIs" dxfId="64" priority="172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05CF-DEB6-4F38-84DE-A6ECE26E08DC}">
  <sheetPr transitionEvaluation="1">
    <tabColor rgb="FF92D050"/>
  </sheetPr>
  <dimension ref="B1:AG84"/>
  <sheetViews>
    <sheetView showGridLines="0" showRowColHeaders="0" view="pageBreakPreview" zoomScale="115" zoomScaleSheetLayoutView="115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P5" sqref="P5"/>
    </sheetView>
  </sheetViews>
  <sheetFormatPr defaultColWidth="9" defaultRowHeight="21.5" x14ac:dyDescent="0.6"/>
  <cols>
    <col min="1" max="1" width="10.69921875" style="4" customWidth="1"/>
    <col min="2" max="2" width="4.19921875" style="4" bestFit="1" customWidth="1"/>
    <col min="3" max="3" width="3.69921875" style="4" customWidth="1"/>
    <col min="4" max="4" width="3.8984375" style="4" hidden="1" customWidth="1"/>
    <col min="5" max="5" width="6.59765625" style="5" customWidth="1"/>
    <col min="6" max="6" width="11.69921875" style="4" customWidth="1"/>
    <col min="7" max="7" width="11.69921875" style="6" customWidth="1"/>
    <col min="8" max="22" width="3.19921875" style="6" customWidth="1"/>
    <col min="23" max="23" width="4.59765625" style="5" customWidth="1"/>
    <col min="24" max="24" width="6.69921875" style="370" hidden="1" customWidth="1"/>
    <col min="25" max="25" width="5.69921875" style="371" customWidth="1"/>
    <col min="26" max="26" width="4.09765625" style="9" customWidth="1"/>
    <col min="27" max="27" width="5.69921875" style="8" customWidth="1"/>
    <col min="28" max="28" width="4.69921875" style="4" customWidth="1"/>
    <col min="29" max="29" width="4.19921875" style="4" hidden="1" customWidth="1"/>
    <col min="30" max="30" width="4.69921875" style="4" hidden="1" customWidth="1"/>
    <col min="31" max="31" width="6.3984375" style="4" hidden="1" customWidth="1"/>
    <col min="32" max="32" width="4" style="4" hidden="1" customWidth="1"/>
    <col min="33" max="33" width="9" style="4" hidden="1" customWidth="1"/>
    <col min="34" max="16384" width="9" style="4"/>
  </cols>
  <sheetData>
    <row r="1" spans="2:33" s="137" customFormat="1" ht="27" customHeight="1" x14ac:dyDescent="0.65">
      <c r="B1" s="489" t="str">
        <f>"บันทึกการเก็บคะแนนภาคเรียนที่ 2 รายวิชา  " &amp;ข้อมูลเบื้องต้น!F9   &amp;"  กลุ่มวิชา "  &amp; ข้อมูลเบื้องต้น!F10  &amp;"    ผู้สอน   "    &amp;ข้อมูลเบื้องต้น!F12</f>
        <v>บันทึกการเก็บคะแนนภาคเรียนที่ 2 รายวิชา  คณิตศาสตร์ 2   กลุ่มวิชา พื้นฐาน 202    ผู้สอน   นางอุ้มขวัญ หัตถสาร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</row>
    <row r="2" spans="2:33" ht="22.5" customHeight="1" x14ac:dyDescent="0.6">
      <c r="B2" s="492" t="s">
        <v>52</v>
      </c>
      <c r="C2" s="492" t="s">
        <v>0</v>
      </c>
      <c r="D2" s="495" t="s">
        <v>14</v>
      </c>
      <c r="E2" s="498" t="s">
        <v>13</v>
      </c>
      <c r="F2" s="499"/>
      <c r="G2" s="500"/>
      <c r="H2" s="378">
        <f>ข้อมูลเบื้องต้น!$O8</f>
        <v>1</v>
      </c>
      <c r="I2" s="378">
        <f>ข้อมูลเบื้องต้น!$O9</f>
        <v>2</v>
      </c>
      <c r="J2" s="378">
        <f>ข้อมูลเบื้องต้น!$O10</f>
        <v>3</v>
      </c>
      <c r="K2" s="378">
        <f>ข้อมูลเบื้องต้น!$O11</f>
        <v>4</v>
      </c>
      <c r="L2" s="378">
        <f>ข้อมูลเบื้องต้น!$O12</f>
        <v>5</v>
      </c>
      <c r="M2" s="378">
        <f>ข้อมูลเบื้องต้น!$O13</f>
        <v>6</v>
      </c>
      <c r="N2" s="378">
        <f>ข้อมูลเบื้องต้น!$O14</f>
        <v>7</v>
      </c>
      <c r="O2" s="378">
        <f>ข้อมูลเบื้องต้น!$O15</f>
        <v>8</v>
      </c>
      <c r="P2" s="378">
        <f>ข้อมูลเบื้องต้น!$O16</f>
        <v>0</v>
      </c>
      <c r="Q2" s="378">
        <f>ข้อมูลเบื้องต้น!$O17</f>
        <v>0</v>
      </c>
      <c r="R2" s="378">
        <f>ข้อมูลเบื้องต้น!$O18</f>
        <v>0</v>
      </c>
      <c r="S2" s="378">
        <f>ข้อมูลเบื้องต้น!$O19</f>
        <v>0</v>
      </c>
      <c r="T2" s="378">
        <f>ข้อมูลเบื้องต้น!$O20</f>
        <v>0</v>
      </c>
      <c r="U2" s="378">
        <f>ข้อมูลเบื้องต้น!$O21</f>
        <v>0</v>
      </c>
      <c r="V2" s="378">
        <f>ข้อมูลเบื้องต้น!$O22</f>
        <v>0</v>
      </c>
      <c r="W2" s="490" t="s">
        <v>4</v>
      </c>
      <c r="X2" s="516" t="s">
        <v>43</v>
      </c>
      <c r="Y2" s="516" t="s">
        <v>43</v>
      </c>
      <c r="Z2" s="486" t="s">
        <v>169</v>
      </c>
      <c r="AA2" s="483" t="s">
        <v>45</v>
      </c>
      <c r="AB2" s="478" t="s">
        <v>44</v>
      </c>
    </row>
    <row r="3" spans="2:33" ht="40" customHeight="1" x14ac:dyDescent="0.6">
      <c r="B3" s="493"/>
      <c r="C3" s="493"/>
      <c r="D3" s="496"/>
      <c r="E3" s="501"/>
      <c r="F3" s="502"/>
      <c r="G3" s="503"/>
      <c r="H3" s="377" t="str">
        <f>ข้อมูลเบื้องต้น!$P8</f>
        <v>ค1.1ป.2/3</v>
      </c>
      <c r="I3" s="377" t="str">
        <f>ข้อมูลเบื้องต้น!$P9</f>
        <v>ค1.1ป.2/8</v>
      </c>
      <c r="J3" s="377" t="str">
        <f>ข้อมูลเบื้องต้น!$P10</f>
        <v>ค2.1ป.2/1</v>
      </c>
      <c r="K3" s="377" t="str">
        <f>ข้อมูลเบื้องต้น!$P11</f>
        <v>ค2.1ป.2/3</v>
      </c>
      <c r="L3" s="377" t="str">
        <f>ข้อมูลเบื้องต้น!$P12</f>
        <v>ค2.1ป.2/5</v>
      </c>
      <c r="M3" s="377" t="str">
        <f>ข้อมูลเบื้องต้น!$P13</f>
        <v>ค2.1ป.2/6</v>
      </c>
      <c r="N3" s="377" t="str">
        <f>ข้อมูลเบื้องต้น!$P14</f>
        <v>ค2.2ป.2/1</v>
      </c>
      <c r="O3" s="377" t="str">
        <f>ข้อมูลเบื้องต้น!$P15</f>
        <v>ค3.1ป.2/1</v>
      </c>
      <c r="P3" s="377">
        <f>ข้อมูลเบื้องต้น!$P16</f>
        <v>0</v>
      </c>
      <c r="Q3" s="377">
        <f>ข้อมูลเบื้องต้น!$P17</f>
        <v>0</v>
      </c>
      <c r="R3" s="377">
        <f>ข้อมูลเบื้องต้น!$P18</f>
        <v>0</v>
      </c>
      <c r="S3" s="377">
        <f>ข้อมูลเบื้องต้น!$P19</f>
        <v>0</v>
      </c>
      <c r="T3" s="377">
        <f>ข้อมูลเบื้องต้น!$P20</f>
        <v>0</v>
      </c>
      <c r="U3" s="377">
        <f>ข้อมูลเบื้องต้น!$P21</f>
        <v>0</v>
      </c>
      <c r="V3" s="377">
        <f>ข้อมูลเบื้องต้น!$P22</f>
        <v>0</v>
      </c>
      <c r="W3" s="491"/>
      <c r="X3" s="517"/>
      <c r="Y3" s="517"/>
      <c r="Z3" s="487"/>
      <c r="AA3" s="484"/>
      <c r="AB3" s="478"/>
      <c r="AC3" s="4" t="s">
        <v>128</v>
      </c>
      <c r="AD3" s="4" t="s">
        <v>129</v>
      </c>
      <c r="AE3" s="4" t="s">
        <v>130</v>
      </c>
    </row>
    <row r="4" spans="2:33" s="3" customFormat="1" ht="22.5" customHeight="1" thickBot="1" x14ac:dyDescent="0.6">
      <c r="B4" s="494"/>
      <c r="C4" s="494"/>
      <c r="D4" s="497"/>
      <c r="E4" s="504"/>
      <c r="F4" s="505"/>
      <c r="G4" s="506"/>
      <c r="H4" s="177">
        <f>ข้อมูลเบื้องต้น!$Q8</f>
        <v>10</v>
      </c>
      <c r="I4" s="177">
        <f>ข้อมูลเบื้องต้น!$Q9</f>
        <v>10</v>
      </c>
      <c r="J4" s="177">
        <f>ข้อมูลเบื้องต้น!$Q10</f>
        <v>10</v>
      </c>
      <c r="K4" s="177">
        <f>ข้อมูลเบื้องต้น!$Q11</f>
        <v>10</v>
      </c>
      <c r="L4" s="177">
        <f>ข้อมูลเบื้องต้น!$Q12</f>
        <v>10</v>
      </c>
      <c r="M4" s="177">
        <f>ข้อมูลเบื้องต้น!$Q13</f>
        <v>10</v>
      </c>
      <c r="N4" s="177">
        <f>ข้อมูลเบื้องต้น!$Q14</f>
        <v>20</v>
      </c>
      <c r="O4" s="177">
        <f>ข้อมูลเบื้องต้น!$Q15</f>
        <v>20</v>
      </c>
      <c r="P4" s="177">
        <f>ข้อมูลเบื้องต้น!$Q16</f>
        <v>0</v>
      </c>
      <c r="Q4" s="177">
        <f>ข้อมูลเบื้องต้น!$Q17</f>
        <v>0</v>
      </c>
      <c r="R4" s="177">
        <f>ข้อมูลเบื้องต้น!$Q18</f>
        <v>0</v>
      </c>
      <c r="S4" s="177">
        <f>ข้อมูลเบื้องต้น!$Q19</f>
        <v>0</v>
      </c>
      <c r="T4" s="177">
        <f>ข้อมูลเบื้องต้น!$Q20</f>
        <v>0</v>
      </c>
      <c r="U4" s="177">
        <f>ข้อมูลเบื้องต้น!$Q21</f>
        <v>0</v>
      </c>
      <c r="V4" s="177">
        <f>ข้อมูลเบื้องต้น!$Q22</f>
        <v>0</v>
      </c>
      <c r="W4" s="146">
        <f>SUM(H4:V4)</f>
        <v>100</v>
      </c>
      <c r="X4" s="518"/>
      <c r="Y4" s="518"/>
      <c r="Z4" s="488"/>
      <c r="AA4" s="485"/>
      <c r="AB4" s="479"/>
      <c r="AC4" s="31">
        <v>0</v>
      </c>
      <c r="AD4" s="31">
        <v>0</v>
      </c>
      <c r="AE4" s="3" t="s">
        <v>4</v>
      </c>
      <c r="AG4" s="31">
        <v>0</v>
      </c>
    </row>
    <row r="5" spans="2:33" s="2" customFormat="1" ht="20.149999999999999" customHeight="1" x14ac:dyDescent="0.55000000000000004">
      <c r="B5" s="175" t="str">
        <f>p2เวลาเรียน!B5</f>
        <v>ป.2/1</v>
      </c>
      <c r="C5" s="175">
        <f>p2เวลาเรียน!C5</f>
        <v>1</v>
      </c>
      <c r="D5" s="175">
        <f>p2เวลาเรียน!D5</f>
        <v>3901</v>
      </c>
      <c r="E5" s="175" t="str">
        <f>p2เวลาเรียน!E5</f>
        <v>เด็กชาย</v>
      </c>
      <c r="F5" s="185" t="str">
        <f>p2เวลาเรียน!F5</f>
        <v>ธนภัทร</v>
      </c>
      <c r="G5" s="186" t="str">
        <f>p2เวลาเรียน!G5</f>
        <v>อุสาห์</v>
      </c>
      <c r="H5" s="147">
        <v>8</v>
      </c>
      <c r="I5" s="147">
        <v>8</v>
      </c>
      <c r="J5" s="147">
        <v>8</v>
      </c>
      <c r="K5" s="147">
        <v>7</v>
      </c>
      <c r="L5" s="147">
        <v>7</v>
      </c>
      <c r="M5" s="147">
        <v>5</v>
      </c>
      <c r="N5" s="147">
        <v>8</v>
      </c>
      <c r="O5" s="147">
        <v>12</v>
      </c>
      <c r="P5" s="147"/>
      <c r="Q5" s="147"/>
      <c r="R5" s="147"/>
      <c r="S5" s="147"/>
      <c r="T5" s="147"/>
      <c r="U5" s="147"/>
      <c r="V5" s="147"/>
      <c r="W5" s="310">
        <f>IF(E5="","",IF(SUM(H5:V5)=0,"",SUM(H5:V5)))</f>
        <v>63</v>
      </c>
      <c r="X5" s="368" t="str">
        <f>IF(W5="","",IF(W5&gt;74,"เชี่ยวชาญ",IF(W5&gt;64,"ชำนาญ",IF(W5&gt;54,"พัฒนา",IF(W5&gt;49,"เริ่มต้น","-")))))</f>
        <v>พัฒนา</v>
      </c>
      <c r="Y5" s="369" t="str">
        <f>IF(AA5="",X5,IF(AA5="มส","มส",IF(AA5="ร","ร")))</f>
        <v>พัฒนา</v>
      </c>
      <c r="Z5" s="287" t="str">
        <f>IF(E5="","",pรายชื่อ!B4)</f>
        <v>เรียน</v>
      </c>
      <c r="AA5" s="133"/>
      <c r="AB5" s="134">
        <f t="shared" ref="AB5:AB44" si="0">IF(W5="","",RANK($W5,$W$5:$W$44,0))</f>
        <v>1</v>
      </c>
      <c r="AC5" s="31">
        <f>IF(AND(Y5=0),LOOKUP(9.99999999999999E+307,$AC$4:AC4)+1,"")</f>
        <v>1</v>
      </c>
      <c r="AD5" s="31" t="str">
        <f>IF(AND(Y5="ร"),LOOKUP(9.99999999999999E+307,$AD$4:AD4)+1,"")</f>
        <v/>
      </c>
      <c r="AE5" s="2">
        <f t="shared" ref="AE5:AE68" si="1">SUM(AC5:AD5)</f>
        <v>1</v>
      </c>
      <c r="AF5" s="2">
        <f>IF(AE5=0,"",AE5/AE5)</f>
        <v>1</v>
      </c>
      <c r="AG5" s="31">
        <f>IF(AND(AF5=1),LOOKUP(9.99999999999999E+307,$AG$4:AG4)+1,"")</f>
        <v>1</v>
      </c>
    </row>
    <row r="6" spans="2:33" s="2" customFormat="1" ht="20.149999999999999" customHeight="1" x14ac:dyDescent="0.55000000000000004">
      <c r="B6" s="176" t="str">
        <f>p2เวลาเรียน!B6</f>
        <v>ป.2/1</v>
      </c>
      <c r="C6" s="176">
        <f>p2เวลาเรียน!C6</f>
        <v>2</v>
      </c>
      <c r="D6" s="176" t="str">
        <f>p2เวลาเรียน!D6</f>
        <v>04031</v>
      </c>
      <c r="E6" s="176" t="str">
        <f>p2เวลาเรียน!E6</f>
        <v>เด็กชาย</v>
      </c>
      <c r="F6" s="187" t="str">
        <f>p2เวลาเรียน!F6</f>
        <v>กฤติพงศ์</v>
      </c>
      <c r="G6" s="188" t="str">
        <f>p2เวลาเรียน!G6</f>
        <v>รุ่งหนองกระดี่</v>
      </c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310" t="str">
        <f t="shared" ref="W6:W69" si="2">IF(E6="","",IF(SUM(H6:V6)=0,"",SUM(H6:V6)))</f>
        <v/>
      </c>
      <c r="X6" s="368" t="str">
        <f t="shared" ref="X6:X69" si="3">IF(W6="","",IF(W6&gt;74,"เชี่ยวชาญ",IF(W6&gt;64,"ชำนาญ",IF(W6&gt;54,"พัฒนา",IF(W6&gt;49,"เริ่มต้น","-")))))</f>
        <v/>
      </c>
      <c r="Y6" s="369" t="str">
        <f>IF(AA6="",X6,IF(AA6="มส","มส",IF(AA6="ร","ร")))</f>
        <v/>
      </c>
      <c r="Z6" s="287" t="str">
        <f>IF(E6="","",pรายชื่อ!B5)</f>
        <v>เรียน</v>
      </c>
      <c r="AA6" s="133"/>
      <c r="AB6" s="116" t="str">
        <f t="shared" si="0"/>
        <v/>
      </c>
      <c r="AC6" s="31">
        <f>IF(AND(Y6=0),LOOKUP(9.99999999999999E+307,$AC$4:AC5)+1,"")</f>
        <v>2</v>
      </c>
      <c r="AD6" s="31" t="str">
        <f>IF(AND(Y6="ร"),LOOKUP(9.99999999999999E+307,$AD$4:AD5)+1,"")</f>
        <v/>
      </c>
      <c r="AE6" s="2">
        <f t="shared" si="1"/>
        <v>2</v>
      </c>
      <c r="AF6" s="2">
        <f t="shared" ref="AF6:AF69" si="4">IF(AE6=0,"",AE6/AE6)</f>
        <v>1</v>
      </c>
      <c r="AG6" s="31">
        <f>IF(AND(AF6=1),LOOKUP(9.99999999999999E+307,$AG$4:AG5)+1,"")</f>
        <v>2</v>
      </c>
    </row>
    <row r="7" spans="2:33" s="2" customFormat="1" ht="20.149999999999999" customHeight="1" x14ac:dyDescent="0.55000000000000004">
      <c r="B7" s="176" t="str">
        <f>p2เวลาเรียน!B7</f>
        <v>ป.2/1</v>
      </c>
      <c r="C7" s="176">
        <f>p2เวลาเรียน!C7</f>
        <v>3</v>
      </c>
      <c r="D7" s="176">
        <f>p2เวลาเรียน!D7</f>
        <v>4032</v>
      </c>
      <c r="E7" s="176" t="str">
        <f>p2เวลาเรียน!E7</f>
        <v>เด็กชาย</v>
      </c>
      <c r="F7" s="187" t="str">
        <f>p2เวลาเรียน!F7</f>
        <v>กวินเชษฐ</v>
      </c>
      <c r="G7" s="188" t="str">
        <f>p2เวลาเรียน!G7</f>
        <v>ภิรมย์นาค</v>
      </c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310" t="str">
        <f t="shared" si="2"/>
        <v/>
      </c>
      <c r="X7" s="368" t="str">
        <f t="shared" si="3"/>
        <v/>
      </c>
      <c r="Y7" s="369" t="str">
        <f t="shared" ref="Y7:Y69" si="5">IF(AA7="",X7,IF(AA7="มส","มส",IF(AA7="ร","ร")))</f>
        <v/>
      </c>
      <c r="Z7" s="287" t="str">
        <f>IF(E7="","",pรายชื่อ!B6)</f>
        <v>เรียน</v>
      </c>
      <c r="AA7" s="133"/>
      <c r="AB7" s="116" t="str">
        <f t="shared" si="0"/>
        <v/>
      </c>
      <c r="AC7" s="31">
        <f>IF(AND(Y7=0),LOOKUP(9.99999999999999E+307,$AC$4:AC6)+1,"")</f>
        <v>3</v>
      </c>
      <c r="AD7" s="31" t="str">
        <f>IF(AND(Y7="ร"),LOOKUP(9.99999999999999E+307,$AD$4:AD6)+1,"")</f>
        <v/>
      </c>
      <c r="AE7" s="2">
        <f t="shared" si="1"/>
        <v>3</v>
      </c>
      <c r="AF7" s="2">
        <f t="shared" si="4"/>
        <v>1</v>
      </c>
      <c r="AG7" s="31">
        <f>IF(AND(AF7=1),LOOKUP(9.99999999999999E+307,$AG$4:AG6)+1,"")</f>
        <v>3</v>
      </c>
    </row>
    <row r="8" spans="2:33" s="2" customFormat="1" ht="20.149999999999999" customHeight="1" x14ac:dyDescent="0.55000000000000004">
      <c r="B8" s="176" t="str">
        <f>p2เวลาเรียน!B8</f>
        <v>ป.2/1</v>
      </c>
      <c r="C8" s="176">
        <f>p2เวลาเรียน!C8</f>
        <v>4</v>
      </c>
      <c r="D8" s="176">
        <f>p2เวลาเรียน!D8</f>
        <v>4036</v>
      </c>
      <c r="E8" s="176" t="str">
        <f>p2เวลาเรียน!E8</f>
        <v>เด็กชาย</v>
      </c>
      <c r="F8" s="187" t="str">
        <f>p2เวลาเรียน!F8</f>
        <v>จักรวาล</v>
      </c>
      <c r="G8" s="188" t="str">
        <f>p2เวลาเรียน!G8</f>
        <v>บุญหลง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310" t="str">
        <f t="shared" si="2"/>
        <v/>
      </c>
      <c r="X8" s="368" t="str">
        <f t="shared" si="3"/>
        <v/>
      </c>
      <c r="Y8" s="369" t="str">
        <f t="shared" si="5"/>
        <v/>
      </c>
      <c r="Z8" s="287" t="str">
        <f>IF(E8="","",pรายชื่อ!B7)</f>
        <v>เรียน</v>
      </c>
      <c r="AA8" s="133"/>
      <c r="AB8" s="116" t="str">
        <f t="shared" si="0"/>
        <v/>
      </c>
      <c r="AC8" s="31">
        <f>IF(AND(Y8=0),LOOKUP(9.99999999999999E+307,$AC$4:AC7)+1,"")</f>
        <v>4</v>
      </c>
      <c r="AD8" s="31" t="str">
        <f>IF(AND(Y8="ร"),LOOKUP(9.99999999999999E+307,$AD$4:AD7)+1,"")</f>
        <v/>
      </c>
      <c r="AE8" s="2">
        <f t="shared" si="1"/>
        <v>4</v>
      </c>
      <c r="AF8" s="2">
        <f t="shared" si="4"/>
        <v>1</v>
      </c>
      <c r="AG8" s="31">
        <f>IF(AND(AF8=1),LOOKUP(9.99999999999999E+307,$AG$4:AG7)+1,"")</f>
        <v>4</v>
      </c>
    </row>
    <row r="9" spans="2:33" s="2" customFormat="1" ht="20.149999999999999" customHeight="1" x14ac:dyDescent="0.55000000000000004">
      <c r="B9" s="176" t="str">
        <f>p2เวลาเรียน!B9</f>
        <v>ป.2/1</v>
      </c>
      <c r="C9" s="176">
        <f>p2เวลาเรียน!C9</f>
        <v>5</v>
      </c>
      <c r="D9" s="176">
        <f>p2เวลาเรียน!D9</f>
        <v>4044</v>
      </c>
      <c r="E9" s="176" t="str">
        <f>p2เวลาเรียน!E9</f>
        <v>เด็กชาย</v>
      </c>
      <c r="F9" s="187" t="str">
        <f>p2เวลาเรียน!F9</f>
        <v>ทัตเทพ</v>
      </c>
      <c r="G9" s="188" t="str">
        <f>p2เวลาเรียน!G9</f>
        <v>โม๊ะดี</v>
      </c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310" t="str">
        <f t="shared" si="2"/>
        <v/>
      </c>
      <c r="X9" s="368" t="str">
        <f t="shared" si="3"/>
        <v/>
      </c>
      <c r="Y9" s="369" t="str">
        <f t="shared" si="5"/>
        <v/>
      </c>
      <c r="Z9" s="287" t="str">
        <f>IF(E9="","",pรายชื่อ!B8)</f>
        <v>เรียน</v>
      </c>
      <c r="AA9" s="133"/>
      <c r="AB9" s="116" t="str">
        <f t="shared" si="0"/>
        <v/>
      </c>
      <c r="AC9" s="31">
        <f>IF(AND(Y9=0),LOOKUP(9.99999999999999E+307,$AC$4:AC8)+1,"")</f>
        <v>5</v>
      </c>
      <c r="AD9" s="31" t="str">
        <f>IF(AND(Y9="ร"),LOOKUP(9.99999999999999E+307,$AD$4:AD8)+1,"")</f>
        <v/>
      </c>
      <c r="AE9" s="2">
        <f t="shared" si="1"/>
        <v>5</v>
      </c>
      <c r="AF9" s="2">
        <f t="shared" si="4"/>
        <v>1</v>
      </c>
      <c r="AG9" s="31">
        <f>IF(AND(AF9=1),LOOKUP(9.99999999999999E+307,$AG$4:AG8)+1,"")</f>
        <v>5</v>
      </c>
    </row>
    <row r="10" spans="2:33" s="2" customFormat="1" ht="20.149999999999999" customHeight="1" x14ac:dyDescent="0.55000000000000004">
      <c r="B10" s="176" t="str">
        <f>p2เวลาเรียน!B10</f>
        <v>ป.2/1</v>
      </c>
      <c r="C10" s="176">
        <f>p2เวลาเรียน!C10</f>
        <v>6</v>
      </c>
      <c r="D10" s="176">
        <f>p2เวลาเรียน!D10</f>
        <v>4046</v>
      </c>
      <c r="E10" s="176" t="str">
        <f>p2เวลาเรียน!E10</f>
        <v>เด็กชาย</v>
      </c>
      <c r="F10" s="187" t="str">
        <f>p2เวลาเรียน!F10</f>
        <v>ธนกร</v>
      </c>
      <c r="G10" s="188" t="str">
        <f>p2เวลาเรียน!G10</f>
        <v>เชื้อเมืองพาน</v>
      </c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310" t="str">
        <f t="shared" si="2"/>
        <v/>
      </c>
      <c r="X10" s="368" t="str">
        <f t="shared" si="3"/>
        <v/>
      </c>
      <c r="Y10" s="369" t="str">
        <f t="shared" si="5"/>
        <v/>
      </c>
      <c r="Z10" s="287" t="str">
        <f>IF(E10="","",pรายชื่อ!B9)</f>
        <v>เรียน</v>
      </c>
      <c r="AA10" s="133"/>
      <c r="AB10" s="116" t="str">
        <f t="shared" si="0"/>
        <v/>
      </c>
      <c r="AC10" s="31">
        <f>IF(AND(Y10=0),LOOKUP(9.99999999999999E+307,$AC$4:AC9)+1,"")</f>
        <v>6</v>
      </c>
      <c r="AD10" s="31" t="str">
        <f>IF(AND(Y10="ร"),LOOKUP(9.99999999999999E+307,$AD$4:AD9)+1,"")</f>
        <v/>
      </c>
      <c r="AE10" s="2">
        <f t="shared" si="1"/>
        <v>6</v>
      </c>
      <c r="AF10" s="2">
        <f t="shared" si="4"/>
        <v>1</v>
      </c>
      <c r="AG10" s="31">
        <f>IF(AND(AF10=1),LOOKUP(9.99999999999999E+307,$AG$4:AG9)+1,"")</f>
        <v>6</v>
      </c>
    </row>
    <row r="11" spans="2:33" s="2" customFormat="1" ht="20.149999999999999" customHeight="1" x14ac:dyDescent="0.55000000000000004">
      <c r="B11" s="176" t="str">
        <f>p2เวลาเรียน!B11</f>
        <v>ป.2/1</v>
      </c>
      <c r="C11" s="176">
        <f>p2เวลาเรียน!C11</f>
        <v>7</v>
      </c>
      <c r="D11" s="176">
        <f>p2เวลาเรียน!D11</f>
        <v>4050</v>
      </c>
      <c r="E11" s="176" t="str">
        <f>p2เวลาเรียน!E11</f>
        <v>เด็กชาย</v>
      </c>
      <c r="F11" s="187" t="str">
        <f>p2เวลาเรียน!F11</f>
        <v>ธนากุล</v>
      </c>
      <c r="G11" s="188" t="str">
        <f>p2เวลาเรียน!G11</f>
        <v>ยมนา</v>
      </c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310" t="str">
        <f t="shared" si="2"/>
        <v/>
      </c>
      <c r="X11" s="368" t="str">
        <f t="shared" si="3"/>
        <v/>
      </c>
      <c r="Y11" s="369" t="str">
        <f t="shared" si="5"/>
        <v/>
      </c>
      <c r="Z11" s="287" t="str">
        <f>IF(E11="","",pรายชื่อ!B10)</f>
        <v>เรียน</v>
      </c>
      <c r="AA11" s="133"/>
      <c r="AB11" s="116" t="str">
        <f t="shared" si="0"/>
        <v/>
      </c>
      <c r="AC11" s="31">
        <f>IF(AND(Y11=0),LOOKUP(9.99999999999999E+307,$AC$4:AC10)+1,"")</f>
        <v>7</v>
      </c>
      <c r="AD11" s="31" t="str">
        <f>IF(AND(Y11="ร"),LOOKUP(9.99999999999999E+307,$AD$4:AD10)+1,"")</f>
        <v/>
      </c>
      <c r="AE11" s="2">
        <f t="shared" si="1"/>
        <v>7</v>
      </c>
      <c r="AF11" s="2">
        <f t="shared" si="4"/>
        <v>1</v>
      </c>
      <c r="AG11" s="31">
        <f>IF(AND(AF11=1),LOOKUP(9.99999999999999E+307,$AG$4:AG10)+1,"")</f>
        <v>7</v>
      </c>
    </row>
    <row r="12" spans="2:33" s="2" customFormat="1" ht="20.149999999999999" customHeight="1" x14ac:dyDescent="0.55000000000000004">
      <c r="B12" s="176" t="str">
        <f>p2เวลาเรียน!B12</f>
        <v>ป.2/1</v>
      </c>
      <c r="C12" s="176">
        <f>p2เวลาเรียน!C12</f>
        <v>8</v>
      </c>
      <c r="D12" s="176">
        <f>p2เวลาเรียน!D12</f>
        <v>4063</v>
      </c>
      <c r="E12" s="176" t="str">
        <f>p2เวลาเรียน!E12</f>
        <v>เด็กชาย</v>
      </c>
      <c r="F12" s="187" t="str">
        <f>p2เวลาเรียน!F12</f>
        <v>ภาสกร</v>
      </c>
      <c r="G12" s="188" t="str">
        <f>p2เวลาเรียน!G12</f>
        <v>คีลาวงศ์</v>
      </c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310" t="str">
        <f t="shared" si="2"/>
        <v/>
      </c>
      <c r="X12" s="368" t="str">
        <f t="shared" si="3"/>
        <v/>
      </c>
      <c r="Y12" s="369" t="str">
        <f t="shared" si="5"/>
        <v/>
      </c>
      <c r="Z12" s="287" t="str">
        <f>IF(E12="","",pรายชื่อ!B11)</f>
        <v>เรียน</v>
      </c>
      <c r="AA12" s="133"/>
      <c r="AB12" s="116" t="str">
        <f t="shared" si="0"/>
        <v/>
      </c>
      <c r="AC12" s="31">
        <f>IF(AND(Y12=0),LOOKUP(9.99999999999999E+307,$AC$4:AC11)+1,"")</f>
        <v>8</v>
      </c>
      <c r="AD12" s="31" t="str">
        <f>IF(AND(Y12="ร"),LOOKUP(9.99999999999999E+307,$AD$4:AD11)+1,"")</f>
        <v/>
      </c>
      <c r="AE12" s="2">
        <f t="shared" si="1"/>
        <v>8</v>
      </c>
      <c r="AF12" s="2">
        <f t="shared" si="4"/>
        <v>1</v>
      </c>
      <c r="AG12" s="31">
        <f>IF(AND(AF12=1),LOOKUP(9.99999999999999E+307,$AG$4:AG11)+1,"")</f>
        <v>8</v>
      </c>
    </row>
    <row r="13" spans="2:33" s="2" customFormat="1" ht="20.149999999999999" customHeight="1" x14ac:dyDescent="0.55000000000000004">
      <c r="B13" s="176" t="str">
        <f>p2เวลาเรียน!B13</f>
        <v>ป.2/1</v>
      </c>
      <c r="C13" s="176">
        <f>p2เวลาเรียน!C13</f>
        <v>9</v>
      </c>
      <c r="D13" s="176">
        <f>p2เวลาเรียน!D13</f>
        <v>4064</v>
      </c>
      <c r="E13" s="176" t="str">
        <f>p2เวลาเรียน!E13</f>
        <v>เด็กชาย</v>
      </c>
      <c r="F13" s="187" t="str">
        <f>p2เวลาเรียน!F13</f>
        <v>รัชพล</v>
      </c>
      <c r="G13" s="188" t="str">
        <f>p2เวลาเรียน!G13</f>
        <v>ก๋าซ้อน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310" t="str">
        <f t="shared" si="2"/>
        <v/>
      </c>
      <c r="X13" s="368" t="str">
        <f t="shared" si="3"/>
        <v/>
      </c>
      <c r="Y13" s="369" t="str">
        <f t="shared" si="5"/>
        <v/>
      </c>
      <c r="Z13" s="287" t="str">
        <f>IF(E13="","",pรายชื่อ!B12)</f>
        <v>เรียน</v>
      </c>
      <c r="AA13" s="133"/>
      <c r="AB13" s="116" t="str">
        <f t="shared" si="0"/>
        <v/>
      </c>
      <c r="AC13" s="31">
        <f>IF(AND(Y13=0),LOOKUP(9.99999999999999E+307,$AC$4:AC12)+1,"")</f>
        <v>9</v>
      </c>
      <c r="AD13" s="31" t="str">
        <f>IF(AND(Y13="ร"),LOOKUP(9.99999999999999E+307,$AD$4:AD12)+1,"")</f>
        <v/>
      </c>
      <c r="AE13" s="2">
        <f t="shared" si="1"/>
        <v>9</v>
      </c>
      <c r="AF13" s="2">
        <f t="shared" si="4"/>
        <v>1</v>
      </c>
      <c r="AG13" s="31">
        <f>IF(AND(AF13=1),LOOKUP(9.99999999999999E+307,$AG$4:AG12)+1,"")</f>
        <v>9</v>
      </c>
    </row>
    <row r="14" spans="2:33" s="2" customFormat="1" ht="20.149999999999999" customHeight="1" x14ac:dyDescent="0.55000000000000004">
      <c r="B14" s="176" t="str">
        <f>p2เวลาเรียน!B14</f>
        <v>ป.2/1</v>
      </c>
      <c r="C14" s="176">
        <f>p2เวลาเรียน!C14</f>
        <v>10</v>
      </c>
      <c r="D14" s="176">
        <f>p2เวลาเรียน!D14</f>
        <v>4138</v>
      </c>
      <c r="E14" s="176" t="str">
        <f>p2เวลาเรียน!E14</f>
        <v>เด็กชาย</v>
      </c>
      <c r="F14" s="187" t="str">
        <f>p2เวลาเรียน!F14</f>
        <v>ธนภัทร</v>
      </c>
      <c r="G14" s="188" t="str">
        <f>p2เวลาเรียน!G14</f>
        <v>หน่อแก้ว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310" t="str">
        <f t="shared" si="2"/>
        <v/>
      </c>
      <c r="X14" s="368" t="str">
        <f t="shared" si="3"/>
        <v/>
      </c>
      <c r="Y14" s="369" t="str">
        <f t="shared" si="5"/>
        <v/>
      </c>
      <c r="Z14" s="287" t="str">
        <f>IF(E14="","",pรายชื่อ!B13)</f>
        <v>เรียน</v>
      </c>
      <c r="AA14" s="133"/>
      <c r="AB14" s="116" t="str">
        <f t="shared" si="0"/>
        <v/>
      </c>
      <c r="AC14" s="31">
        <f>IF(AND(Y14=0),LOOKUP(9.99999999999999E+307,$AC$4:AC13)+1,"")</f>
        <v>10</v>
      </c>
      <c r="AD14" s="31" t="str">
        <f>IF(AND(Y14="ร"),LOOKUP(9.99999999999999E+307,$AD$4:AD13)+1,"")</f>
        <v/>
      </c>
      <c r="AE14" s="2">
        <f t="shared" si="1"/>
        <v>10</v>
      </c>
      <c r="AF14" s="2">
        <f t="shared" si="4"/>
        <v>1</v>
      </c>
      <c r="AG14" s="31">
        <f>IF(AND(AF14=1),LOOKUP(9.99999999999999E+307,$AG$4:AG13)+1,"")</f>
        <v>10</v>
      </c>
    </row>
    <row r="15" spans="2:33" s="2" customFormat="1" ht="20.149999999999999" customHeight="1" x14ac:dyDescent="0.55000000000000004">
      <c r="B15" s="176" t="str">
        <f>p2เวลาเรียน!B15</f>
        <v>ป.2/1</v>
      </c>
      <c r="C15" s="176">
        <f>p2เวลาเรียน!C15</f>
        <v>11</v>
      </c>
      <c r="D15" s="176">
        <f>p2เวลาเรียน!D15</f>
        <v>4147</v>
      </c>
      <c r="E15" s="176" t="str">
        <f>p2เวลาเรียน!E15</f>
        <v>เด็กชาย</v>
      </c>
      <c r="F15" s="187" t="str">
        <f>p2เวลาเรียน!F15</f>
        <v>สิริวัฒน์</v>
      </c>
      <c r="G15" s="188" t="str">
        <f>p2เวลาเรียน!G15</f>
        <v>มอยสุรินทร์</v>
      </c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310" t="str">
        <f t="shared" si="2"/>
        <v/>
      </c>
      <c r="X15" s="368" t="str">
        <f t="shared" si="3"/>
        <v/>
      </c>
      <c r="Y15" s="369" t="str">
        <f t="shared" si="5"/>
        <v/>
      </c>
      <c r="Z15" s="287" t="str">
        <f>IF(E15="","",pรายชื่อ!B14)</f>
        <v>เรียน</v>
      </c>
      <c r="AA15" s="133"/>
      <c r="AB15" s="116" t="str">
        <f t="shared" si="0"/>
        <v/>
      </c>
      <c r="AC15" s="31">
        <f>IF(AND(Y15=0),LOOKUP(9.99999999999999E+307,$AC$4:AC14)+1,"")</f>
        <v>11</v>
      </c>
      <c r="AD15" s="31" t="str">
        <f>IF(AND(Y15="ร"),LOOKUP(9.99999999999999E+307,$AD$4:AD14)+1,"")</f>
        <v/>
      </c>
      <c r="AE15" s="2">
        <f>SUM(AC15:AD15)</f>
        <v>11</v>
      </c>
      <c r="AF15" s="2">
        <f t="shared" si="4"/>
        <v>1</v>
      </c>
      <c r="AG15" s="31">
        <f>IF(AND(AF15=1),LOOKUP(9.99999999999999E+307,$AG$4:AG14)+1,"")</f>
        <v>11</v>
      </c>
    </row>
    <row r="16" spans="2:33" s="2" customFormat="1" ht="20.149999999999999" customHeight="1" x14ac:dyDescent="0.55000000000000004">
      <c r="B16" s="176" t="str">
        <f>p2เวลาเรียน!B16</f>
        <v>ป.2/1</v>
      </c>
      <c r="C16" s="176">
        <f>p2เวลาเรียน!C16</f>
        <v>12</v>
      </c>
      <c r="D16" s="176">
        <f>p2เวลาเรียน!D16</f>
        <v>4148</v>
      </c>
      <c r="E16" s="176" t="str">
        <f>p2เวลาเรียน!E16</f>
        <v>เด็กชาย</v>
      </c>
      <c r="F16" s="187" t="str">
        <f>p2เวลาเรียน!F16</f>
        <v>ธนากร</v>
      </c>
      <c r="G16" s="188" t="str">
        <f>p2เวลาเรียน!G16</f>
        <v>สิงห์กาศ</v>
      </c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310" t="str">
        <f t="shared" si="2"/>
        <v/>
      </c>
      <c r="X16" s="368" t="str">
        <f t="shared" si="3"/>
        <v/>
      </c>
      <c r="Y16" s="369" t="str">
        <f t="shared" si="5"/>
        <v/>
      </c>
      <c r="Z16" s="287" t="str">
        <f>IF(E16="","",pรายชื่อ!B15)</f>
        <v>เรียน</v>
      </c>
      <c r="AA16" s="133"/>
      <c r="AB16" s="116" t="str">
        <f t="shared" si="0"/>
        <v/>
      </c>
      <c r="AC16" s="31">
        <f>IF(AND(Y16=0),LOOKUP(9.99999999999999E+307,$AC$4:AC15)+1,"")</f>
        <v>12</v>
      </c>
      <c r="AD16" s="31" t="str">
        <f>IF(AND(Y16="ร"),LOOKUP(9.99999999999999E+307,$AD$4:AD15)+1,"")</f>
        <v/>
      </c>
      <c r="AE16" s="2">
        <f t="shared" si="1"/>
        <v>12</v>
      </c>
      <c r="AF16" s="2">
        <f t="shared" si="4"/>
        <v>1</v>
      </c>
      <c r="AG16" s="31">
        <f>IF(AND(AF16=1),LOOKUP(9.99999999999999E+307,$AG$4:AG15)+1,"")</f>
        <v>12</v>
      </c>
    </row>
    <row r="17" spans="2:33" s="2" customFormat="1" ht="20.149999999999999" customHeight="1" x14ac:dyDescent="0.55000000000000004">
      <c r="B17" s="176" t="str">
        <f>p2เวลาเรียน!B17</f>
        <v>ป.2/1</v>
      </c>
      <c r="C17" s="176">
        <f>p2เวลาเรียน!C17</f>
        <v>13</v>
      </c>
      <c r="D17" s="176">
        <f>p2เวลาเรียน!D17</f>
        <v>4153</v>
      </c>
      <c r="E17" s="176" t="str">
        <f>p2เวลาเรียน!E17</f>
        <v>เด็กชาย</v>
      </c>
      <c r="F17" s="187" t="str">
        <f>p2เวลาเรียน!F17</f>
        <v>ญาณพัฒน์</v>
      </c>
      <c r="G17" s="188" t="str">
        <f>p2เวลาเรียน!G17</f>
        <v>รูปงาม</v>
      </c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310" t="str">
        <f t="shared" si="2"/>
        <v/>
      </c>
      <c r="X17" s="368" t="str">
        <f t="shared" si="3"/>
        <v/>
      </c>
      <c r="Y17" s="369" t="str">
        <f t="shared" si="5"/>
        <v/>
      </c>
      <c r="Z17" s="287" t="str">
        <f>IF(E17="","",pรายชื่อ!B16)</f>
        <v>เรียน</v>
      </c>
      <c r="AA17" s="133"/>
      <c r="AB17" s="116" t="str">
        <f t="shared" si="0"/>
        <v/>
      </c>
      <c r="AC17" s="31">
        <f>IF(AND(Y17=0),LOOKUP(9.99999999999999E+307,$AC$4:AC16)+1,"")</f>
        <v>13</v>
      </c>
      <c r="AD17" s="31" t="str">
        <f>IF(AND(Y17="ร"),LOOKUP(9.99999999999999E+307,$AD$4:AD16)+1,"")</f>
        <v/>
      </c>
      <c r="AE17" s="2">
        <f t="shared" si="1"/>
        <v>13</v>
      </c>
      <c r="AF17" s="2">
        <f t="shared" si="4"/>
        <v>1</v>
      </c>
      <c r="AG17" s="31">
        <f>IF(AND(AF17=1),LOOKUP(9.99999999999999E+307,$AG$4:AG16)+1,"")</f>
        <v>13</v>
      </c>
    </row>
    <row r="18" spans="2:33" s="2" customFormat="1" ht="20.149999999999999" customHeight="1" x14ac:dyDescent="0.55000000000000004">
      <c r="B18" s="176" t="str">
        <f>p2เวลาเรียน!B18</f>
        <v>ป.2/1</v>
      </c>
      <c r="C18" s="176">
        <f>p2เวลาเรียน!C18</f>
        <v>14</v>
      </c>
      <c r="D18" s="176">
        <f>p2เวลาเรียน!D18</f>
        <v>4156</v>
      </c>
      <c r="E18" s="176" t="str">
        <f>p2เวลาเรียน!E18</f>
        <v>เด็กชาย</v>
      </c>
      <c r="F18" s="187" t="str">
        <f>p2เวลาเรียน!F18</f>
        <v>ปองคุณ</v>
      </c>
      <c r="G18" s="188" t="str">
        <f>p2เวลาเรียน!G18</f>
        <v>มัฆวาล</v>
      </c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310" t="str">
        <f t="shared" si="2"/>
        <v/>
      </c>
      <c r="X18" s="368" t="str">
        <f t="shared" si="3"/>
        <v/>
      </c>
      <c r="Y18" s="369" t="str">
        <f t="shared" si="5"/>
        <v/>
      </c>
      <c r="Z18" s="287" t="str">
        <f>IF(E18="","",pรายชื่อ!B17)</f>
        <v>เรียน</v>
      </c>
      <c r="AA18" s="133"/>
      <c r="AB18" s="116" t="str">
        <f t="shared" si="0"/>
        <v/>
      </c>
      <c r="AC18" s="31">
        <f>IF(AND(Y18=0),LOOKUP(9.99999999999999E+307,$AC$4:AC17)+1,"")</f>
        <v>14</v>
      </c>
      <c r="AD18" s="31" t="str">
        <f>IF(AND(Y18="ร"),LOOKUP(9.99999999999999E+307,$AD$4:AD17)+1,"")</f>
        <v/>
      </c>
      <c r="AE18" s="2">
        <f t="shared" si="1"/>
        <v>14</v>
      </c>
      <c r="AF18" s="2">
        <f t="shared" si="4"/>
        <v>1</v>
      </c>
      <c r="AG18" s="31">
        <f>IF(AND(AF18=1),LOOKUP(9.99999999999999E+307,$AG$4:AG17)+1,"")</f>
        <v>14</v>
      </c>
    </row>
    <row r="19" spans="2:33" s="2" customFormat="1" ht="20.149999999999999" customHeight="1" x14ac:dyDescent="0.55000000000000004">
      <c r="B19" s="176" t="str">
        <f>p2เวลาเรียน!B19</f>
        <v>ป.2/1</v>
      </c>
      <c r="C19" s="176">
        <f>p2เวลาเรียน!C19</f>
        <v>15</v>
      </c>
      <c r="D19" s="176">
        <f>p2เวลาเรียน!D19</f>
        <v>4169</v>
      </c>
      <c r="E19" s="176" t="str">
        <f>p2เวลาเรียน!E19</f>
        <v>เด็กชาย</v>
      </c>
      <c r="F19" s="187" t="str">
        <f>p2เวลาเรียน!F19</f>
        <v>ญานภัทร</v>
      </c>
      <c r="G19" s="188" t="str">
        <f>p2เวลาเรียน!G19</f>
        <v>ศรีมาปัน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310" t="str">
        <f t="shared" si="2"/>
        <v/>
      </c>
      <c r="X19" s="368" t="str">
        <f t="shared" si="3"/>
        <v/>
      </c>
      <c r="Y19" s="369" t="str">
        <f t="shared" si="5"/>
        <v/>
      </c>
      <c r="Z19" s="287" t="str">
        <f>IF(E19="","",pรายชื่อ!B18)</f>
        <v>เรียน</v>
      </c>
      <c r="AA19" s="133"/>
      <c r="AB19" s="116" t="str">
        <f t="shared" si="0"/>
        <v/>
      </c>
      <c r="AC19" s="31">
        <f>IF(AND(Y19=0),LOOKUP(9.99999999999999E+307,$AC$4:AC18)+1,"")</f>
        <v>15</v>
      </c>
      <c r="AD19" s="31" t="str">
        <f>IF(AND(Y19="ร"),LOOKUP(9.99999999999999E+307,$AD$4:AD18)+1,"")</f>
        <v/>
      </c>
      <c r="AE19" s="2">
        <f t="shared" si="1"/>
        <v>15</v>
      </c>
      <c r="AF19" s="2">
        <f t="shared" si="4"/>
        <v>1</v>
      </c>
      <c r="AG19" s="31">
        <f>IF(AND(AF19=1),LOOKUP(9.99999999999999E+307,$AG$4:AG18)+1,"")</f>
        <v>15</v>
      </c>
    </row>
    <row r="20" spans="2:33" s="2" customFormat="1" ht="20.149999999999999" customHeight="1" x14ac:dyDescent="0.55000000000000004">
      <c r="B20" s="176" t="str">
        <f>p2เวลาเรียน!B20</f>
        <v>ป.2/1</v>
      </c>
      <c r="C20" s="176">
        <f>p2เวลาเรียน!C20</f>
        <v>16</v>
      </c>
      <c r="D20" s="176">
        <f>p2เวลาเรียน!D20</f>
        <v>4292</v>
      </c>
      <c r="E20" s="176" t="str">
        <f>p2เวลาเรียน!E20</f>
        <v>เด็กชาย</v>
      </c>
      <c r="F20" s="187" t="str">
        <f>p2เวลาเรียน!F20</f>
        <v>กฤตลักษณ์</v>
      </c>
      <c r="G20" s="188" t="str">
        <f>p2เวลาเรียน!G20</f>
        <v>หลวงโย</v>
      </c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310" t="str">
        <f t="shared" si="2"/>
        <v/>
      </c>
      <c r="X20" s="368" t="str">
        <f t="shared" si="3"/>
        <v/>
      </c>
      <c r="Y20" s="369" t="str">
        <f t="shared" si="5"/>
        <v/>
      </c>
      <c r="Z20" s="287" t="str">
        <f>IF(E20="","",pรายชื่อ!B19)</f>
        <v>เรียน</v>
      </c>
      <c r="AA20" s="133"/>
      <c r="AB20" s="116" t="str">
        <f t="shared" si="0"/>
        <v/>
      </c>
      <c r="AC20" s="31">
        <f>IF(AND(Y20=0),LOOKUP(9.99999999999999E+307,$AC$4:AC19)+1,"")</f>
        <v>16</v>
      </c>
      <c r="AD20" s="31" t="str">
        <f>IF(AND(Y20="ร"),LOOKUP(9.99999999999999E+307,$AD$4:AD19)+1,"")</f>
        <v/>
      </c>
      <c r="AE20" s="2">
        <f t="shared" si="1"/>
        <v>16</v>
      </c>
      <c r="AF20" s="2">
        <f t="shared" si="4"/>
        <v>1</v>
      </c>
      <c r="AG20" s="31">
        <f>IF(AND(AF20=1),LOOKUP(9.99999999999999E+307,$AG$4:AG19)+1,"")</f>
        <v>16</v>
      </c>
    </row>
    <row r="21" spans="2:33" s="2" customFormat="1" ht="20.149999999999999" customHeight="1" x14ac:dyDescent="0.55000000000000004">
      <c r="B21" s="176" t="str">
        <f>p2เวลาเรียน!B21</f>
        <v>ป.2/1</v>
      </c>
      <c r="C21" s="176">
        <f>p2เวลาเรียน!C21</f>
        <v>17</v>
      </c>
      <c r="D21" s="176">
        <f>p2เวลาเรียน!D21</f>
        <v>4033</v>
      </c>
      <c r="E21" s="176" t="str">
        <f>p2เวลาเรียน!E21</f>
        <v>เด็กหญิง</v>
      </c>
      <c r="F21" s="187" t="str">
        <f>p2เวลาเรียน!F21</f>
        <v>กันยารัตน์</v>
      </c>
      <c r="G21" s="188" t="str">
        <f>p2เวลาเรียน!G21</f>
        <v>จันติ๊บ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310" t="str">
        <f t="shared" si="2"/>
        <v/>
      </c>
      <c r="X21" s="368" t="str">
        <f t="shared" si="3"/>
        <v/>
      </c>
      <c r="Y21" s="369" t="str">
        <f t="shared" si="5"/>
        <v/>
      </c>
      <c r="Z21" s="287" t="str">
        <f>IF(E21="","",pรายชื่อ!B20)</f>
        <v>เรียน</v>
      </c>
      <c r="AA21" s="133"/>
      <c r="AB21" s="116" t="str">
        <f t="shared" si="0"/>
        <v/>
      </c>
      <c r="AC21" s="31">
        <f>IF(AND(Y21=0),LOOKUP(9.99999999999999E+307,$AC$4:AC20)+1,"")</f>
        <v>17</v>
      </c>
      <c r="AD21" s="31" t="str">
        <f>IF(AND(Y21="ร"),LOOKUP(9.99999999999999E+307,$AD$4:AD20)+1,"")</f>
        <v/>
      </c>
      <c r="AE21" s="2">
        <f t="shared" si="1"/>
        <v>17</v>
      </c>
      <c r="AF21" s="2">
        <f t="shared" si="4"/>
        <v>1</v>
      </c>
      <c r="AG21" s="31">
        <f>IF(AND(AF21=1),LOOKUP(9.99999999999999E+307,$AG$4:AG20)+1,"")</f>
        <v>17</v>
      </c>
    </row>
    <row r="22" spans="2:33" s="2" customFormat="1" ht="20.149999999999999" customHeight="1" x14ac:dyDescent="0.55000000000000004">
      <c r="B22" s="176" t="str">
        <f>p2เวลาเรียน!B22</f>
        <v>ป.2/1</v>
      </c>
      <c r="C22" s="176">
        <f>p2เวลาเรียน!C22</f>
        <v>18</v>
      </c>
      <c r="D22" s="176">
        <f>p2เวลาเรียน!D22</f>
        <v>4039</v>
      </c>
      <c r="E22" s="176" t="str">
        <f>p2เวลาเรียน!E22</f>
        <v>เด็กหญิง</v>
      </c>
      <c r="F22" s="187" t="str">
        <f>p2เวลาเรียน!F22</f>
        <v>โชติกา</v>
      </c>
      <c r="G22" s="188" t="str">
        <f>p2เวลาเรียน!G22</f>
        <v>สุขยิ่ง</v>
      </c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310" t="str">
        <f t="shared" si="2"/>
        <v/>
      </c>
      <c r="X22" s="368" t="str">
        <f t="shared" si="3"/>
        <v/>
      </c>
      <c r="Y22" s="369" t="str">
        <f t="shared" si="5"/>
        <v/>
      </c>
      <c r="Z22" s="287" t="str">
        <f>IF(E22="","",pรายชื่อ!B21)</f>
        <v>เรียน</v>
      </c>
      <c r="AA22" s="133"/>
      <c r="AB22" s="116" t="str">
        <f t="shared" si="0"/>
        <v/>
      </c>
      <c r="AC22" s="31">
        <f>IF(AND(Y22=0),LOOKUP(9.99999999999999E+307,$AC$4:AC21)+1,"")</f>
        <v>18</v>
      </c>
      <c r="AD22" s="31" t="str">
        <f>IF(AND(Y22="ร"),LOOKUP(9.99999999999999E+307,$AD$4:AD21)+1,"")</f>
        <v/>
      </c>
      <c r="AE22" s="2">
        <f t="shared" si="1"/>
        <v>18</v>
      </c>
      <c r="AF22" s="2">
        <f t="shared" si="4"/>
        <v>1</v>
      </c>
      <c r="AG22" s="31">
        <f>IF(AND(AF22=1),LOOKUP(9.99999999999999E+307,$AG$4:AG21)+1,"")</f>
        <v>18</v>
      </c>
    </row>
    <row r="23" spans="2:33" s="2" customFormat="1" ht="20.149999999999999" customHeight="1" x14ac:dyDescent="0.55000000000000004">
      <c r="B23" s="176" t="str">
        <f>p2เวลาเรียน!B23</f>
        <v>ป.2/1</v>
      </c>
      <c r="C23" s="176">
        <f>p2เวลาเรียน!C23</f>
        <v>19</v>
      </c>
      <c r="D23" s="176">
        <f>p2เวลาเรียน!D23</f>
        <v>4040</v>
      </c>
      <c r="E23" s="176" t="str">
        <f>p2เวลาเรียน!E23</f>
        <v>เด็กหญิง</v>
      </c>
      <c r="F23" s="187" t="str">
        <f>p2เวลาเรียน!F23</f>
        <v>โชษิตา</v>
      </c>
      <c r="G23" s="188" t="str">
        <f>p2เวลาเรียน!G23</f>
        <v>สุขยิ่ง</v>
      </c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310" t="str">
        <f t="shared" si="2"/>
        <v/>
      </c>
      <c r="X23" s="368" t="str">
        <f t="shared" si="3"/>
        <v/>
      </c>
      <c r="Y23" s="369" t="str">
        <f t="shared" si="5"/>
        <v/>
      </c>
      <c r="Z23" s="287" t="str">
        <f>IF(E23="","",pรายชื่อ!B22)</f>
        <v>เรียน</v>
      </c>
      <c r="AA23" s="133"/>
      <c r="AB23" s="116" t="str">
        <f t="shared" si="0"/>
        <v/>
      </c>
      <c r="AC23" s="31">
        <f>IF(AND(Y23=0),LOOKUP(9.99999999999999E+307,$AC$4:AC22)+1,"")</f>
        <v>19</v>
      </c>
      <c r="AD23" s="31" t="str">
        <f>IF(AND(Y23="ร"),LOOKUP(9.99999999999999E+307,$AD$4:AD22)+1,"")</f>
        <v/>
      </c>
      <c r="AE23" s="2">
        <f t="shared" si="1"/>
        <v>19</v>
      </c>
      <c r="AF23" s="2">
        <f t="shared" si="4"/>
        <v>1</v>
      </c>
      <c r="AG23" s="31">
        <f>IF(AND(AF23=1),LOOKUP(9.99999999999999E+307,$AG$4:AG22)+1,"")</f>
        <v>19</v>
      </c>
    </row>
    <row r="24" spans="2:33" s="2" customFormat="1" ht="20.149999999999999" customHeight="1" x14ac:dyDescent="0.55000000000000004">
      <c r="B24" s="176" t="str">
        <f>p2เวลาเรียน!B24</f>
        <v>ป.2/1</v>
      </c>
      <c r="C24" s="176">
        <f>p2เวลาเรียน!C24</f>
        <v>20</v>
      </c>
      <c r="D24" s="176">
        <f>p2เวลาเรียน!D24</f>
        <v>4043</v>
      </c>
      <c r="E24" s="176" t="str">
        <f>p2เวลาเรียน!E24</f>
        <v>เด็กหญิง</v>
      </c>
      <c r="F24" s="189" t="str">
        <f>p2เวลาเรียน!F24</f>
        <v>ณัฐธยาน์</v>
      </c>
      <c r="G24" s="190" t="str">
        <f>p2เวลาเรียน!G24</f>
        <v>ชัยปัน</v>
      </c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310" t="str">
        <f t="shared" si="2"/>
        <v/>
      </c>
      <c r="X24" s="368" t="str">
        <f t="shared" si="3"/>
        <v/>
      </c>
      <c r="Y24" s="369" t="str">
        <f t="shared" si="5"/>
        <v/>
      </c>
      <c r="Z24" s="287" t="str">
        <f>IF(E24="","",pรายชื่อ!B23)</f>
        <v>เรียน</v>
      </c>
      <c r="AA24" s="133"/>
      <c r="AB24" s="116" t="str">
        <f t="shared" si="0"/>
        <v/>
      </c>
      <c r="AC24" s="31">
        <f>IF(AND(Y24=0),LOOKUP(9.99999999999999E+307,$AC$4:AC23)+1,"")</f>
        <v>20</v>
      </c>
      <c r="AD24" s="31" t="str">
        <f>IF(AND(Y24="ร"),LOOKUP(9.99999999999999E+307,$AD$4:AD23)+1,"")</f>
        <v/>
      </c>
      <c r="AE24" s="2">
        <f t="shared" si="1"/>
        <v>20</v>
      </c>
      <c r="AF24" s="2">
        <f t="shared" si="4"/>
        <v>1</v>
      </c>
      <c r="AG24" s="31">
        <f>IF(AND(AF24=1),LOOKUP(9.99999999999999E+307,$AG$4:AG23)+1,"")</f>
        <v>20</v>
      </c>
    </row>
    <row r="25" spans="2:33" s="2" customFormat="1" ht="20.149999999999999" customHeight="1" x14ac:dyDescent="0.55000000000000004">
      <c r="B25" s="176" t="str">
        <f>p2เวลาเรียน!B25</f>
        <v>ป.2/1</v>
      </c>
      <c r="C25" s="176">
        <f>p2เวลาเรียน!C25</f>
        <v>21</v>
      </c>
      <c r="D25" s="176">
        <f>p2เวลาเรียน!D25</f>
        <v>4051</v>
      </c>
      <c r="E25" s="176" t="str">
        <f>p2เวลาเรียน!E25</f>
        <v>เด็กหญิง</v>
      </c>
      <c r="F25" s="187" t="str">
        <f>p2เวลาเรียน!F25</f>
        <v>ธัญชนก</v>
      </c>
      <c r="G25" s="188" t="str">
        <f>p2เวลาเรียน!G25</f>
        <v>แสงสุข</v>
      </c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310" t="str">
        <f t="shared" si="2"/>
        <v/>
      </c>
      <c r="X25" s="368" t="str">
        <f t="shared" si="3"/>
        <v/>
      </c>
      <c r="Y25" s="369" t="str">
        <f t="shared" si="5"/>
        <v/>
      </c>
      <c r="Z25" s="287" t="str">
        <f>IF(E25="","",pรายชื่อ!B24)</f>
        <v>เรียน</v>
      </c>
      <c r="AA25" s="133"/>
      <c r="AB25" s="116" t="str">
        <f t="shared" si="0"/>
        <v/>
      </c>
      <c r="AC25" s="31">
        <f>IF(AND(Y25=0),LOOKUP(9.99999999999999E+307,$AC$4:AC24)+1,"")</f>
        <v>21</v>
      </c>
      <c r="AD25" s="31" t="str">
        <f>IF(AND(Y25="ร"),LOOKUP(9.99999999999999E+307,$AD$4:AD24)+1,"")</f>
        <v/>
      </c>
      <c r="AE25" s="2">
        <f t="shared" si="1"/>
        <v>21</v>
      </c>
      <c r="AF25" s="2">
        <f t="shared" si="4"/>
        <v>1</v>
      </c>
      <c r="AG25" s="31">
        <f>IF(AND(AF25=1),LOOKUP(9.99999999999999E+307,$AG$4:AG24)+1,"")</f>
        <v>21</v>
      </c>
    </row>
    <row r="26" spans="2:33" s="2" customFormat="1" ht="20.149999999999999" customHeight="1" x14ac:dyDescent="0.55000000000000004">
      <c r="B26" s="176" t="str">
        <f>p2เวลาเรียน!B26</f>
        <v>ป.2/1</v>
      </c>
      <c r="C26" s="176">
        <f>p2เวลาเรียน!C26</f>
        <v>22</v>
      </c>
      <c r="D26" s="176">
        <f>p2เวลาเรียน!D26</f>
        <v>4059</v>
      </c>
      <c r="E26" s="176" t="str">
        <f>p2เวลาเรียน!E26</f>
        <v>เด็กหญิง</v>
      </c>
      <c r="F26" s="187" t="str">
        <f>p2เวลาเรียน!F26</f>
        <v>พลอยไพริน</v>
      </c>
      <c r="G26" s="188" t="str">
        <f>p2เวลาเรียน!G26</f>
        <v>ยาวิลาศ</v>
      </c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310" t="str">
        <f t="shared" si="2"/>
        <v/>
      </c>
      <c r="X26" s="368" t="str">
        <f t="shared" si="3"/>
        <v/>
      </c>
      <c r="Y26" s="369" t="str">
        <f t="shared" si="5"/>
        <v/>
      </c>
      <c r="Z26" s="287" t="str">
        <f>IF(E26="","",pรายชื่อ!B25)</f>
        <v>เรียน</v>
      </c>
      <c r="AA26" s="133"/>
      <c r="AB26" s="116" t="str">
        <f t="shared" si="0"/>
        <v/>
      </c>
      <c r="AC26" s="31">
        <f>IF(AND(Y26=0),LOOKUP(9.99999999999999E+307,$AC$4:AC25)+1,"")</f>
        <v>22</v>
      </c>
      <c r="AD26" s="31" t="str">
        <f>IF(AND(Y26="ร"),LOOKUP(9.99999999999999E+307,$AD$4:AD25)+1,"")</f>
        <v/>
      </c>
      <c r="AE26" s="2">
        <f t="shared" si="1"/>
        <v>22</v>
      </c>
      <c r="AF26" s="2">
        <f t="shared" si="4"/>
        <v>1</v>
      </c>
      <c r="AG26" s="31">
        <f>IF(AND(AF26=1),LOOKUP(9.99999999999999E+307,$AG$4:AG25)+1,"")</f>
        <v>22</v>
      </c>
    </row>
    <row r="27" spans="2:33" s="2" customFormat="1" ht="20.149999999999999" customHeight="1" x14ac:dyDescent="0.55000000000000004">
      <c r="B27" s="176" t="str">
        <f>p2เวลาเรียน!B27</f>
        <v>ป.2/1</v>
      </c>
      <c r="C27" s="176">
        <f>p2เวลาเรียน!C27</f>
        <v>23</v>
      </c>
      <c r="D27" s="176">
        <f>p2เวลาเรียน!D27</f>
        <v>4065</v>
      </c>
      <c r="E27" s="176" t="str">
        <f>p2เวลาเรียน!E27</f>
        <v>เด็กหญิง</v>
      </c>
      <c r="F27" s="187" t="str">
        <f>p2เวลาเรียน!F27</f>
        <v>ลัดดา</v>
      </c>
      <c r="G27" s="188" t="str">
        <f>p2เวลาเรียน!G27</f>
        <v>ขันทะวิไล</v>
      </c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310" t="str">
        <f t="shared" si="2"/>
        <v/>
      </c>
      <c r="X27" s="368" t="str">
        <f t="shared" si="3"/>
        <v/>
      </c>
      <c r="Y27" s="369" t="str">
        <f t="shared" si="5"/>
        <v/>
      </c>
      <c r="Z27" s="287" t="str">
        <f>IF(E27="","",pรายชื่อ!B26)</f>
        <v>เรียน</v>
      </c>
      <c r="AA27" s="133"/>
      <c r="AB27" s="116" t="str">
        <f t="shared" si="0"/>
        <v/>
      </c>
      <c r="AC27" s="31">
        <f>IF(AND(Y27=0),LOOKUP(9.99999999999999E+307,$AC$4:AC26)+1,"")</f>
        <v>23</v>
      </c>
      <c r="AD27" s="31" t="str">
        <f>IF(AND(Y27="ร"),LOOKUP(9.99999999999999E+307,$AD$4:AD26)+1,"")</f>
        <v/>
      </c>
      <c r="AE27" s="2">
        <f t="shared" si="1"/>
        <v>23</v>
      </c>
      <c r="AF27" s="2">
        <f t="shared" si="4"/>
        <v>1</v>
      </c>
      <c r="AG27" s="31">
        <f>IF(AND(AF27=1),LOOKUP(9.99999999999999E+307,$AG$4:AG26)+1,"")</f>
        <v>23</v>
      </c>
    </row>
    <row r="28" spans="2:33" s="2" customFormat="1" ht="20.149999999999999" customHeight="1" x14ac:dyDescent="0.55000000000000004">
      <c r="B28" s="176" t="str">
        <f>p2เวลาเรียน!B28</f>
        <v>ป.2/1</v>
      </c>
      <c r="C28" s="176">
        <f>p2เวลาเรียน!C28</f>
        <v>24</v>
      </c>
      <c r="D28" s="176">
        <f>p2เวลาเรียน!D28</f>
        <v>4067</v>
      </c>
      <c r="E28" s="176" t="str">
        <f>p2เวลาเรียน!E28</f>
        <v>เด็กหญิง</v>
      </c>
      <c r="F28" s="187" t="str">
        <f>p2เวลาเรียน!F28</f>
        <v>ศิรญา</v>
      </c>
      <c r="G28" s="188" t="str">
        <f>p2เวลาเรียน!G28</f>
        <v>ทองดี</v>
      </c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310" t="str">
        <f t="shared" si="2"/>
        <v/>
      </c>
      <c r="X28" s="368" t="str">
        <f t="shared" si="3"/>
        <v/>
      </c>
      <c r="Y28" s="369" t="str">
        <f t="shared" si="5"/>
        <v/>
      </c>
      <c r="Z28" s="287" t="str">
        <f>IF(E28="","",pรายชื่อ!B27)</f>
        <v>เรียน</v>
      </c>
      <c r="AA28" s="133"/>
      <c r="AB28" s="116" t="str">
        <f t="shared" si="0"/>
        <v/>
      </c>
      <c r="AC28" s="31">
        <f>IF(AND(Y28=0),LOOKUP(9.99999999999999E+307,$AC$4:AC27)+1,"")</f>
        <v>24</v>
      </c>
      <c r="AD28" s="31" t="str">
        <f>IF(AND(Y28="ร"),LOOKUP(9.99999999999999E+307,$AD$4:AD27)+1,"")</f>
        <v/>
      </c>
      <c r="AE28" s="2">
        <f t="shared" si="1"/>
        <v>24</v>
      </c>
      <c r="AF28" s="2">
        <f t="shared" si="4"/>
        <v>1</v>
      </c>
      <c r="AG28" s="31">
        <f>IF(AND(AF28=1),LOOKUP(9.99999999999999E+307,$AG$4:AG27)+1,"")</f>
        <v>24</v>
      </c>
    </row>
    <row r="29" spans="2:33" s="2" customFormat="1" ht="20.149999999999999" customHeight="1" x14ac:dyDescent="0.55000000000000004">
      <c r="B29" s="176" t="str">
        <f>p2เวลาเรียน!B29</f>
        <v>ป.2/1</v>
      </c>
      <c r="C29" s="176">
        <f>p2เวลาเรียน!C29</f>
        <v>25</v>
      </c>
      <c r="D29" s="176">
        <f>p2เวลาเรียน!D29</f>
        <v>4071</v>
      </c>
      <c r="E29" s="176" t="str">
        <f>p2เวลาเรียน!E29</f>
        <v>เด็กหญิง</v>
      </c>
      <c r="F29" s="187" t="str">
        <f>p2เวลาเรียน!F29</f>
        <v>ปุณญภา</v>
      </c>
      <c r="G29" s="188" t="str">
        <f>p2เวลาเรียน!G29</f>
        <v>เพิ่มบุญมา</v>
      </c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310" t="str">
        <f t="shared" si="2"/>
        <v/>
      </c>
      <c r="X29" s="368" t="str">
        <f t="shared" si="3"/>
        <v/>
      </c>
      <c r="Y29" s="369" t="str">
        <f t="shared" si="5"/>
        <v/>
      </c>
      <c r="Z29" s="287" t="str">
        <f>IF(E29="","",pรายชื่อ!B28)</f>
        <v>เรียน</v>
      </c>
      <c r="AA29" s="133"/>
      <c r="AB29" s="116" t="str">
        <f t="shared" si="0"/>
        <v/>
      </c>
      <c r="AC29" s="31">
        <f>IF(AND(Y29=0),LOOKUP(9.99999999999999E+307,$AC$4:AC28)+1,"")</f>
        <v>25</v>
      </c>
      <c r="AD29" s="31" t="str">
        <f>IF(AND(Y29="ร"),LOOKUP(9.99999999999999E+307,$AD$4:AD28)+1,"")</f>
        <v/>
      </c>
      <c r="AE29" s="2">
        <f t="shared" si="1"/>
        <v>25</v>
      </c>
      <c r="AF29" s="2">
        <f t="shared" si="4"/>
        <v>1</v>
      </c>
      <c r="AG29" s="31">
        <f>IF(AND(AF29=1),LOOKUP(9.99999999999999E+307,$AG$4:AG28)+1,"")</f>
        <v>25</v>
      </c>
    </row>
    <row r="30" spans="2:33" s="2" customFormat="1" ht="20.149999999999999" customHeight="1" x14ac:dyDescent="0.55000000000000004">
      <c r="B30" s="176" t="str">
        <f>p2เวลาเรียน!B30</f>
        <v>ป.2/1</v>
      </c>
      <c r="C30" s="176">
        <f>p2เวลาเรียน!C30</f>
        <v>26</v>
      </c>
      <c r="D30" s="176">
        <f>p2เวลาเรียน!D30</f>
        <v>4145</v>
      </c>
      <c r="E30" s="176" t="str">
        <f>p2เวลาเรียน!E30</f>
        <v>เด็กหญิง</v>
      </c>
      <c r="F30" s="187" t="str">
        <f>p2เวลาเรียน!F30</f>
        <v>ฐิติชญา</v>
      </c>
      <c r="G30" s="188" t="str">
        <f>p2เวลาเรียน!G30</f>
        <v>จ๊ะแฮ</v>
      </c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310" t="str">
        <f t="shared" si="2"/>
        <v/>
      </c>
      <c r="X30" s="368" t="str">
        <f t="shared" si="3"/>
        <v/>
      </c>
      <c r="Y30" s="369" t="str">
        <f t="shared" si="5"/>
        <v/>
      </c>
      <c r="Z30" s="287" t="str">
        <f>IF(E30="","",pรายชื่อ!B29)</f>
        <v>เรียน</v>
      </c>
      <c r="AA30" s="133"/>
      <c r="AB30" s="116" t="str">
        <f t="shared" si="0"/>
        <v/>
      </c>
      <c r="AC30" s="31">
        <f>IF(AND(Y30=0),LOOKUP(9.99999999999999E+307,$AC$4:AC29)+1,"")</f>
        <v>26</v>
      </c>
      <c r="AD30" s="31" t="str">
        <f>IF(AND(Y30="ร"),LOOKUP(9.99999999999999E+307,$AD$4:AD29)+1,"")</f>
        <v/>
      </c>
      <c r="AE30" s="2">
        <f t="shared" si="1"/>
        <v>26</v>
      </c>
      <c r="AF30" s="2">
        <f t="shared" si="4"/>
        <v>1</v>
      </c>
      <c r="AG30" s="31">
        <f>IF(AND(AF30=1),LOOKUP(9.99999999999999E+307,$AG$4:AG29)+1,"")</f>
        <v>26</v>
      </c>
    </row>
    <row r="31" spans="2:33" s="2" customFormat="1" ht="20.149999999999999" customHeight="1" x14ac:dyDescent="0.55000000000000004">
      <c r="B31" s="176" t="str">
        <f>p2เวลาเรียน!B31</f>
        <v>ป.2/1</v>
      </c>
      <c r="C31" s="176">
        <f>p2เวลาเรียน!C31</f>
        <v>27</v>
      </c>
      <c r="D31" s="176">
        <f>p2เวลาเรียน!D31</f>
        <v>4155</v>
      </c>
      <c r="E31" s="176" t="str">
        <f>p2เวลาเรียน!E31</f>
        <v>เด็กหญิง</v>
      </c>
      <c r="F31" s="187" t="str">
        <f>p2เวลาเรียน!F31</f>
        <v>ภิรมณ</v>
      </c>
      <c r="G31" s="188" t="str">
        <f>p2เวลาเรียน!G31</f>
        <v>จันตาอุด</v>
      </c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310" t="str">
        <f t="shared" si="2"/>
        <v/>
      </c>
      <c r="X31" s="368" t="str">
        <f t="shared" si="3"/>
        <v/>
      </c>
      <c r="Y31" s="369" t="str">
        <f t="shared" si="5"/>
        <v/>
      </c>
      <c r="Z31" s="287" t="str">
        <f>IF(E31="","",pรายชื่อ!B30)</f>
        <v>เรียน</v>
      </c>
      <c r="AA31" s="133"/>
      <c r="AB31" s="116" t="str">
        <f t="shared" si="0"/>
        <v/>
      </c>
      <c r="AC31" s="31">
        <f>IF(AND(Y31=0),LOOKUP(9.99999999999999E+307,$AC$4:AC30)+1,"")</f>
        <v>27</v>
      </c>
      <c r="AD31" s="31" t="str">
        <f>IF(AND(Y31="ร"),LOOKUP(9.99999999999999E+307,$AD$4:AD30)+1,"")</f>
        <v/>
      </c>
      <c r="AE31" s="2">
        <f t="shared" si="1"/>
        <v>27</v>
      </c>
      <c r="AF31" s="2">
        <f t="shared" si="4"/>
        <v>1</v>
      </c>
      <c r="AG31" s="31">
        <f>IF(AND(AF31=1),LOOKUP(9.99999999999999E+307,$AG$4:AG30)+1,"")</f>
        <v>27</v>
      </c>
    </row>
    <row r="32" spans="2:33" s="2" customFormat="1" ht="20.149999999999999" customHeight="1" x14ac:dyDescent="0.55000000000000004">
      <c r="B32" s="176" t="str">
        <f>p2เวลาเรียน!B32</f>
        <v>ป.2/1</v>
      </c>
      <c r="C32" s="176">
        <f>p2เวลาเรียน!C32</f>
        <v>28</v>
      </c>
      <c r="D32" s="176">
        <f>p2เวลาเรียน!D32</f>
        <v>4157</v>
      </c>
      <c r="E32" s="176" t="str">
        <f>p2เวลาเรียน!E32</f>
        <v>เด็กหญิง</v>
      </c>
      <c r="F32" s="187" t="str">
        <f>p2เวลาเรียน!F32</f>
        <v>เอวารินทร์</v>
      </c>
      <c r="G32" s="188" t="str">
        <f>p2เวลาเรียน!G32</f>
        <v>ติ่งดา</v>
      </c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310" t="str">
        <f t="shared" si="2"/>
        <v/>
      </c>
      <c r="X32" s="368" t="str">
        <f t="shared" si="3"/>
        <v/>
      </c>
      <c r="Y32" s="369" t="str">
        <f t="shared" si="5"/>
        <v/>
      </c>
      <c r="Z32" s="287" t="str">
        <f>IF(E32="","",pรายชื่อ!B31)</f>
        <v>เรียน</v>
      </c>
      <c r="AA32" s="133"/>
      <c r="AB32" s="116" t="str">
        <f t="shared" si="0"/>
        <v/>
      </c>
      <c r="AC32" s="31">
        <f>IF(AND(Y32=0),LOOKUP(9.99999999999999E+307,$AC$4:AC31)+1,"")</f>
        <v>28</v>
      </c>
      <c r="AD32" s="31" t="str">
        <f>IF(AND(Y32="ร"),LOOKUP(9.99999999999999E+307,$AD$4:AD31)+1,"")</f>
        <v/>
      </c>
      <c r="AE32" s="2">
        <f t="shared" si="1"/>
        <v>28</v>
      </c>
      <c r="AF32" s="2">
        <f t="shared" si="4"/>
        <v>1</v>
      </c>
      <c r="AG32" s="31">
        <f>IF(AND(AF32=1),LOOKUP(9.99999999999999E+307,$AG$4:AG31)+1,"")</f>
        <v>28</v>
      </c>
    </row>
    <row r="33" spans="2:33" s="2" customFormat="1" ht="20.149999999999999" customHeight="1" x14ac:dyDescent="0.55000000000000004">
      <c r="B33" s="176" t="str">
        <f>p2เวลาเรียน!B33</f>
        <v>ป.2/1</v>
      </c>
      <c r="C33" s="176">
        <f>p2เวลาเรียน!C33</f>
        <v>29</v>
      </c>
      <c r="D33" s="176">
        <f>p2เวลาเรียน!D33</f>
        <v>4289</v>
      </c>
      <c r="E33" s="176" t="str">
        <f>p2เวลาเรียน!E33</f>
        <v>เด็กหญิง</v>
      </c>
      <c r="F33" s="187" t="str">
        <f>p2เวลาเรียน!F33</f>
        <v>บุณยาพร</v>
      </c>
      <c r="G33" s="188" t="str">
        <f>p2เวลาเรียน!G33</f>
        <v>บุญคง</v>
      </c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310" t="str">
        <f t="shared" si="2"/>
        <v/>
      </c>
      <c r="X33" s="368" t="str">
        <f t="shared" si="3"/>
        <v/>
      </c>
      <c r="Y33" s="369" t="str">
        <f t="shared" si="5"/>
        <v/>
      </c>
      <c r="Z33" s="287" t="str">
        <f>IF(E33="","",pรายชื่อ!B32)</f>
        <v>เรียน</v>
      </c>
      <c r="AA33" s="133"/>
      <c r="AB33" s="116" t="str">
        <f t="shared" si="0"/>
        <v/>
      </c>
      <c r="AC33" s="31">
        <f>IF(AND(Y33=0),LOOKUP(9.99999999999999E+307,$AC$4:AC32)+1,"")</f>
        <v>29</v>
      </c>
      <c r="AD33" s="31" t="str">
        <f>IF(AND(Y33="ร"),LOOKUP(9.99999999999999E+307,$AD$4:AD32)+1,"")</f>
        <v/>
      </c>
      <c r="AE33" s="2">
        <f t="shared" si="1"/>
        <v>29</v>
      </c>
      <c r="AF33" s="2">
        <f t="shared" si="4"/>
        <v>1</v>
      </c>
      <c r="AG33" s="31">
        <f>IF(AND(AF33=1),LOOKUP(9.99999999999999E+307,$AG$4:AG32)+1,"")</f>
        <v>29</v>
      </c>
    </row>
    <row r="34" spans="2:33" s="2" customFormat="1" ht="20.149999999999999" customHeight="1" x14ac:dyDescent="0.55000000000000004">
      <c r="B34" s="176" t="str">
        <f>p2เวลาเรียน!B34</f>
        <v>ป.2/1</v>
      </c>
      <c r="C34" s="176">
        <f>p2เวลาเรียน!C34</f>
        <v>30</v>
      </c>
      <c r="D34" s="176">
        <f>p2เวลาเรียน!D34</f>
        <v>4290</v>
      </c>
      <c r="E34" s="176" t="str">
        <f>p2เวลาเรียน!E34</f>
        <v>เด็กหญิง</v>
      </c>
      <c r="F34" s="187" t="str">
        <f>p2เวลาเรียน!F34</f>
        <v>ไอยรดา</v>
      </c>
      <c r="G34" s="188" t="str">
        <f>p2เวลาเรียน!G34</f>
        <v>ริยาภู</v>
      </c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310" t="str">
        <f t="shared" si="2"/>
        <v/>
      </c>
      <c r="X34" s="368" t="str">
        <f t="shared" si="3"/>
        <v/>
      </c>
      <c r="Y34" s="369" t="str">
        <f t="shared" si="5"/>
        <v/>
      </c>
      <c r="Z34" s="287" t="str">
        <f>IF(E34="","",pรายชื่อ!B33)</f>
        <v>เรียน</v>
      </c>
      <c r="AA34" s="133"/>
      <c r="AB34" s="116" t="str">
        <f t="shared" si="0"/>
        <v/>
      </c>
      <c r="AC34" s="31">
        <f>IF(AND(Y34=0),LOOKUP(9.99999999999999E+307,$AC$4:AC33)+1,"")</f>
        <v>30</v>
      </c>
      <c r="AD34" s="31" t="str">
        <f>IF(AND(Y34="ร"),LOOKUP(9.99999999999999E+307,$AD$4:AD33)+1,"")</f>
        <v/>
      </c>
      <c r="AE34" s="2">
        <f t="shared" si="1"/>
        <v>30</v>
      </c>
      <c r="AF34" s="2">
        <f t="shared" si="4"/>
        <v>1</v>
      </c>
      <c r="AG34" s="31">
        <f>IF(AND(AF34=1),LOOKUP(9.99999999999999E+307,$AG$4:AG33)+1,"")</f>
        <v>30</v>
      </c>
    </row>
    <row r="35" spans="2:33" s="2" customFormat="1" ht="20.149999999999999" customHeight="1" x14ac:dyDescent="0.55000000000000004">
      <c r="B35" s="176" t="str">
        <f>p2เวลาเรียน!B35</f>
        <v>ป.2/1</v>
      </c>
      <c r="C35" s="176">
        <f>p2เวลาเรียน!C35</f>
        <v>31</v>
      </c>
      <c r="D35" s="176">
        <f>p2เวลาเรียน!D35</f>
        <v>4291</v>
      </c>
      <c r="E35" s="176" t="str">
        <f>p2เวลาเรียน!E35</f>
        <v>เด็กหญิง</v>
      </c>
      <c r="F35" s="187" t="str">
        <f>p2เวลาเรียน!F35</f>
        <v>ศิริพร</v>
      </c>
      <c r="G35" s="188" t="str">
        <f>p2เวลาเรียน!G35</f>
        <v>ปรารถนาฤดี</v>
      </c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310" t="str">
        <f t="shared" si="2"/>
        <v/>
      </c>
      <c r="X35" s="368" t="str">
        <f t="shared" si="3"/>
        <v/>
      </c>
      <c r="Y35" s="369" t="str">
        <f t="shared" si="5"/>
        <v/>
      </c>
      <c r="Z35" s="287" t="str">
        <f>IF(E35="","",pรายชื่อ!B34)</f>
        <v>เรียน</v>
      </c>
      <c r="AA35" s="133"/>
      <c r="AB35" s="116" t="str">
        <f t="shared" si="0"/>
        <v/>
      </c>
      <c r="AC35" s="31">
        <f>IF(AND(Y35=0),LOOKUP(9.99999999999999E+307,$AC$4:AC34)+1,"")</f>
        <v>31</v>
      </c>
      <c r="AD35" s="31" t="str">
        <f>IF(AND(Y35="ร"),LOOKUP(9.99999999999999E+307,$AD$4:AD34)+1,"")</f>
        <v/>
      </c>
      <c r="AE35" s="2">
        <f t="shared" si="1"/>
        <v>31</v>
      </c>
      <c r="AF35" s="2">
        <f t="shared" si="4"/>
        <v>1</v>
      </c>
      <c r="AG35" s="31">
        <f>IF(AND(AF35=1),LOOKUP(9.99999999999999E+307,$AG$4:AG34)+1,"")</f>
        <v>31</v>
      </c>
    </row>
    <row r="36" spans="2:33" s="2" customFormat="1" ht="20.149999999999999" customHeight="1" x14ac:dyDescent="0.55000000000000004">
      <c r="B36" s="176" t="str">
        <f>p2เวลาเรียน!B36</f>
        <v>ป.2/1</v>
      </c>
      <c r="C36" s="176">
        <f>p2เวลาเรียน!C36</f>
        <v>32</v>
      </c>
      <c r="D36" s="176">
        <f>p2เวลาเรียน!D36</f>
        <v>4293</v>
      </c>
      <c r="E36" s="176" t="str">
        <f>p2เวลาเรียน!E36</f>
        <v>เด็กหญิง</v>
      </c>
      <c r="F36" s="187" t="str">
        <f>p2เวลาเรียน!F36</f>
        <v>ฐิตาภรณ์</v>
      </c>
      <c r="G36" s="188" t="str">
        <f>p2เวลาเรียน!G36</f>
        <v>ทาแกง</v>
      </c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310" t="str">
        <f t="shared" si="2"/>
        <v/>
      </c>
      <c r="X36" s="368" t="str">
        <f t="shared" si="3"/>
        <v/>
      </c>
      <c r="Y36" s="369" t="str">
        <f t="shared" si="5"/>
        <v/>
      </c>
      <c r="Z36" s="287" t="str">
        <f>IF(E36="","",pรายชื่อ!B35)</f>
        <v>เรียน</v>
      </c>
      <c r="AA36" s="133"/>
      <c r="AB36" s="116" t="str">
        <f t="shared" si="0"/>
        <v/>
      </c>
      <c r="AC36" s="31">
        <f>IF(AND(Y36=0),LOOKUP(9.99999999999999E+307,$AC$4:AC35)+1,"")</f>
        <v>32</v>
      </c>
      <c r="AD36" s="31" t="str">
        <f>IF(AND(Y36="ร"),LOOKUP(9.99999999999999E+307,$AD$4:AD35)+1,"")</f>
        <v/>
      </c>
      <c r="AE36" s="2">
        <f t="shared" si="1"/>
        <v>32</v>
      </c>
      <c r="AF36" s="2">
        <f t="shared" si="4"/>
        <v>1</v>
      </c>
      <c r="AG36" s="31">
        <f>IF(AND(AF36=1),LOOKUP(9.99999999999999E+307,$AG$4:AG35)+1,"")</f>
        <v>32</v>
      </c>
    </row>
    <row r="37" spans="2:33" s="2" customFormat="1" ht="20.149999999999999" customHeight="1" x14ac:dyDescent="0.55000000000000004">
      <c r="B37" s="176" t="str">
        <f>p2เวลาเรียน!B37</f>
        <v>ป.2/1</v>
      </c>
      <c r="C37" s="176">
        <f>p2เวลาเรียน!C37</f>
        <v>33</v>
      </c>
      <c r="D37" s="176">
        <f>p2เวลาเรียน!D37</f>
        <v>4295</v>
      </c>
      <c r="E37" s="176" t="str">
        <f>p2เวลาเรียน!E37</f>
        <v>เด็กหญิง</v>
      </c>
      <c r="F37" s="187" t="str">
        <f>p2เวลาเรียน!F37</f>
        <v>ญานินดา</v>
      </c>
      <c r="G37" s="188" t="str">
        <f>p2เวลาเรียน!G37</f>
        <v>พรมตัน</v>
      </c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310" t="str">
        <f t="shared" si="2"/>
        <v/>
      </c>
      <c r="X37" s="368" t="str">
        <f t="shared" si="3"/>
        <v/>
      </c>
      <c r="Y37" s="369" t="str">
        <f t="shared" si="5"/>
        <v/>
      </c>
      <c r="Z37" s="287" t="str">
        <f>IF(E37="","",pรายชื่อ!B36)</f>
        <v>เรียน</v>
      </c>
      <c r="AA37" s="133"/>
      <c r="AB37" s="116" t="str">
        <f t="shared" si="0"/>
        <v/>
      </c>
      <c r="AC37" s="31">
        <f>IF(AND(Y37=0),LOOKUP(9.99999999999999E+307,$AC$4:AC36)+1,"")</f>
        <v>33</v>
      </c>
      <c r="AD37" s="31" t="str">
        <f>IF(AND(Y37="ร"),LOOKUP(9.99999999999999E+307,$AD$4:AD36)+1,"")</f>
        <v/>
      </c>
      <c r="AE37" s="2">
        <f t="shared" si="1"/>
        <v>33</v>
      </c>
      <c r="AF37" s="2">
        <f t="shared" si="4"/>
        <v>1</v>
      </c>
      <c r="AG37" s="31">
        <f>IF(AND(AF37=1),LOOKUP(9.99999999999999E+307,$AG$4:AG36)+1,"")</f>
        <v>33</v>
      </c>
    </row>
    <row r="38" spans="2:33" s="2" customFormat="1" ht="20.149999999999999" customHeight="1" x14ac:dyDescent="0.55000000000000004">
      <c r="B38" s="176" t="str">
        <f>p2เวลาเรียน!B38</f>
        <v>ป.2/1</v>
      </c>
      <c r="C38" s="176">
        <f>p2เวลาเรียน!C38</f>
        <v>34</v>
      </c>
      <c r="D38" s="176">
        <f>p2เวลาเรียน!D38</f>
        <v>4298</v>
      </c>
      <c r="E38" s="176" t="str">
        <f>p2เวลาเรียน!E38</f>
        <v>เด็กหญิง</v>
      </c>
      <c r="F38" s="187" t="str">
        <f>p2เวลาเรียน!F38</f>
        <v>ภัทรินทร์</v>
      </c>
      <c r="G38" s="188" t="str">
        <f>p2เวลาเรียน!G38</f>
        <v>ศรีจันทร์</v>
      </c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310" t="str">
        <f t="shared" si="2"/>
        <v/>
      </c>
      <c r="X38" s="368" t="str">
        <f t="shared" si="3"/>
        <v/>
      </c>
      <c r="Y38" s="369" t="str">
        <f t="shared" si="5"/>
        <v/>
      </c>
      <c r="Z38" s="287" t="str">
        <f>IF(E38="","",pรายชื่อ!B37)</f>
        <v>เรียน</v>
      </c>
      <c r="AA38" s="133"/>
      <c r="AB38" s="116" t="str">
        <f t="shared" si="0"/>
        <v/>
      </c>
      <c r="AC38" s="31">
        <f>IF(AND(Y38=0),LOOKUP(9.99999999999999E+307,$AC$4:AC37)+1,"")</f>
        <v>34</v>
      </c>
      <c r="AD38" s="31" t="str">
        <f>IF(AND(Y38="ร"),LOOKUP(9.99999999999999E+307,$AD$4:AD37)+1,"")</f>
        <v/>
      </c>
      <c r="AE38" s="2">
        <f t="shared" si="1"/>
        <v>34</v>
      </c>
      <c r="AF38" s="2">
        <f t="shared" si="4"/>
        <v>1</v>
      </c>
      <c r="AG38" s="31">
        <f>IF(AND(AF38=1),LOOKUP(9.99999999999999E+307,$AG$4:AG37)+1,"")</f>
        <v>34</v>
      </c>
    </row>
    <row r="39" spans="2:33" s="2" customFormat="1" ht="20.149999999999999" customHeight="1" x14ac:dyDescent="0.55000000000000004">
      <c r="B39" s="176" t="str">
        <f>p2เวลาเรียน!B39</f>
        <v>ป.2/1</v>
      </c>
      <c r="C39" s="176">
        <f>p2เวลาเรียน!C39</f>
        <v>35</v>
      </c>
      <c r="D39" s="176" t="str">
        <f>p2เวลาเรียน!D39</f>
        <v/>
      </c>
      <c r="E39" s="176" t="str">
        <f>p2เวลาเรียน!E39</f>
        <v/>
      </c>
      <c r="F39" s="187" t="str">
        <f>p2เวลาเรียน!F39</f>
        <v/>
      </c>
      <c r="G39" s="188" t="str">
        <f>p2เวลาเรียน!G39</f>
        <v/>
      </c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310" t="str">
        <f t="shared" si="2"/>
        <v/>
      </c>
      <c r="X39" s="368" t="str">
        <f t="shared" si="3"/>
        <v/>
      </c>
      <c r="Y39" s="369" t="str">
        <f t="shared" si="5"/>
        <v/>
      </c>
      <c r="Z39" s="287" t="str">
        <f>IF(E39="","",pรายชื่อ!B38)</f>
        <v/>
      </c>
      <c r="AA39" s="133"/>
      <c r="AB39" s="116" t="str">
        <f t="shared" si="0"/>
        <v/>
      </c>
      <c r="AC39" s="31">
        <f>IF(AND(Y39=0),LOOKUP(9.99999999999999E+307,$AC$4:AC38)+1,"")</f>
        <v>35</v>
      </c>
      <c r="AD39" s="31" t="str">
        <f>IF(AND(Y39="ร"),LOOKUP(9.99999999999999E+307,$AD$4:AD38)+1,"")</f>
        <v/>
      </c>
      <c r="AE39" s="2">
        <f t="shared" si="1"/>
        <v>35</v>
      </c>
      <c r="AF39" s="2">
        <f t="shared" si="4"/>
        <v>1</v>
      </c>
      <c r="AG39" s="31">
        <f>IF(AND(AF39=1),LOOKUP(9.99999999999999E+307,$AG$4:AG38)+1,"")</f>
        <v>35</v>
      </c>
    </row>
    <row r="40" spans="2:33" s="2" customFormat="1" ht="20.149999999999999" customHeight="1" x14ac:dyDescent="0.55000000000000004">
      <c r="B40" s="176" t="str">
        <f>p2เวลาเรียน!B40</f>
        <v>ป.2/1</v>
      </c>
      <c r="C40" s="176">
        <f>p2เวลาเรียน!C40</f>
        <v>36</v>
      </c>
      <c r="D40" s="176" t="str">
        <f>p2เวลาเรียน!D40</f>
        <v/>
      </c>
      <c r="E40" s="176" t="str">
        <f>p2เวลาเรียน!E40</f>
        <v/>
      </c>
      <c r="F40" s="187" t="str">
        <f>p2เวลาเรียน!F40</f>
        <v/>
      </c>
      <c r="G40" s="188" t="str">
        <f>p2เวลาเรียน!G40</f>
        <v/>
      </c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310" t="str">
        <f t="shared" si="2"/>
        <v/>
      </c>
      <c r="X40" s="368" t="str">
        <f t="shared" si="3"/>
        <v/>
      </c>
      <c r="Y40" s="369" t="str">
        <f t="shared" si="5"/>
        <v/>
      </c>
      <c r="Z40" s="287" t="str">
        <f>IF(E40="","",pรายชื่อ!B39)</f>
        <v/>
      </c>
      <c r="AA40" s="133"/>
      <c r="AB40" s="116" t="str">
        <f t="shared" si="0"/>
        <v/>
      </c>
      <c r="AC40" s="31">
        <f>IF(AND(Y40=0),LOOKUP(9.99999999999999E+307,$AC$4:AC39)+1,"")</f>
        <v>36</v>
      </c>
      <c r="AD40" s="31" t="str">
        <f>IF(AND(Y40="ร"),LOOKUP(9.99999999999999E+307,$AD$4:AD39)+1,"")</f>
        <v/>
      </c>
      <c r="AE40" s="2">
        <f t="shared" si="1"/>
        <v>36</v>
      </c>
      <c r="AF40" s="2">
        <f t="shared" si="4"/>
        <v>1</v>
      </c>
      <c r="AG40" s="31">
        <f>IF(AND(AF40=1),LOOKUP(9.99999999999999E+307,$AG$4:AG39)+1,"")</f>
        <v>36</v>
      </c>
    </row>
    <row r="41" spans="2:33" s="2" customFormat="1" ht="20.149999999999999" customHeight="1" x14ac:dyDescent="0.55000000000000004">
      <c r="B41" s="176" t="str">
        <f>p2เวลาเรียน!B41</f>
        <v>ป.2/1</v>
      </c>
      <c r="C41" s="176">
        <f>p2เวลาเรียน!C41</f>
        <v>37</v>
      </c>
      <c r="D41" s="176" t="str">
        <f>p2เวลาเรียน!D41</f>
        <v/>
      </c>
      <c r="E41" s="176" t="str">
        <f>p2เวลาเรียน!E41</f>
        <v/>
      </c>
      <c r="F41" s="187" t="str">
        <f>p2เวลาเรียน!F41</f>
        <v/>
      </c>
      <c r="G41" s="188" t="str">
        <f>p2เวลาเรียน!G41</f>
        <v/>
      </c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310" t="str">
        <f t="shared" si="2"/>
        <v/>
      </c>
      <c r="X41" s="368" t="str">
        <f t="shared" si="3"/>
        <v/>
      </c>
      <c r="Y41" s="369" t="str">
        <f t="shared" si="5"/>
        <v/>
      </c>
      <c r="Z41" s="287" t="str">
        <f>IF(E41="","",pรายชื่อ!B40)</f>
        <v/>
      </c>
      <c r="AA41" s="133"/>
      <c r="AB41" s="116" t="str">
        <f t="shared" si="0"/>
        <v/>
      </c>
      <c r="AC41" s="31">
        <f>IF(AND(Y41=0),LOOKUP(9.99999999999999E+307,$AC$4:AC40)+1,"")</f>
        <v>37</v>
      </c>
      <c r="AD41" s="31" t="str">
        <f>IF(AND(Y41="ร"),LOOKUP(9.99999999999999E+307,$AD$4:AD40)+1,"")</f>
        <v/>
      </c>
      <c r="AE41" s="2">
        <f t="shared" si="1"/>
        <v>37</v>
      </c>
      <c r="AF41" s="2">
        <f t="shared" si="4"/>
        <v>1</v>
      </c>
      <c r="AG41" s="31">
        <f>IF(AND(AF41=1),LOOKUP(9.99999999999999E+307,$AG$4:AG40)+1,"")</f>
        <v>37</v>
      </c>
    </row>
    <row r="42" spans="2:33" s="2" customFormat="1" ht="20.149999999999999" customHeight="1" x14ac:dyDescent="0.55000000000000004">
      <c r="B42" s="176" t="str">
        <f>p2เวลาเรียน!B42</f>
        <v>ป.2/1</v>
      </c>
      <c r="C42" s="176">
        <f>p2เวลาเรียน!C42</f>
        <v>38</v>
      </c>
      <c r="D42" s="176" t="str">
        <f>p2เวลาเรียน!D42</f>
        <v/>
      </c>
      <c r="E42" s="176" t="str">
        <f>p2เวลาเรียน!E42</f>
        <v/>
      </c>
      <c r="F42" s="187" t="str">
        <f>p2เวลาเรียน!F42</f>
        <v/>
      </c>
      <c r="G42" s="188" t="str">
        <f>p2เวลาเรียน!G42</f>
        <v/>
      </c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310" t="str">
        <f t="shared" si="2"/>
        <v/>
      </c>
      <c r="X42" s="368" t="str">
        <f t="shared" si="3"/>
        <v/>
      </c>
      <c r="Y42" s="369" t="str">
        <f t="shared" si="5"/>
        <v/>
      </c>
      <c r="Z42" s="287" t="str">
        <f>IF(E42="","",pรายชื่อ!B41)</f>
        <v/>
      </c>
      <c r="AA42" s="133"/>
      <c r="AB42" s="116" t="str">
        <f t="shared" si="0"/>
        <v/>
      </c>
      <c r="AC42" s="31">
        <f>IF(AND(Y42=0),LOOKUP(9.99999999999999E+307,$AC$4:AC41)+1,"")</f>
        <v>38</v>
      </c>
      <c r="AD42" s="31" t="str">
        <f>IF(AND(Y42="ร"),LOOKUP(9.99999999999999E+307,$AD$4:AD41)+1,"")</f>
        <v/>
      </c>
      <c r="AE42" s="2">
        <f t="shared" si="1"/>
        <v>38</v>
      </c>
      <c r="AF42" s="2">
        <f t="shared" si="4"/>
        <v>1</v>
      </c>
      <c r="AG42" s="31">
        <f>IF(AND(AF42=1),LOOKUP(9.99999999999999E+307,$AG$4:AG41)+1,"")</f>
        <v>38</v>
      </c>
    </row>
    <row r="43" spans="2:33" s="2" customFormat="1" ht="20.149999999999999" customHeight="1" x14ac:dyDescent="0.55000000000000004">
      <c r="B43" s="176" t="str">
        <f>p2เวลาเรียน!B43</f>
        <v>ป.2/1</v>
      </c>
      <c r="C43" s="176">
        <f>p2เวลาเรียน!C43</f>
        <v>39</v>
      </c>
      <c r="D43" s="176" t="str">
        <f>p2เวลาเรียน!D43</f>
        <v/>
      </c>
      <c r="E43" s="176" t="str">
        <f>p2เวลาเรียน!E43</f>
        <v/>
      </c>
      <c r="F43" s="187" t="str">
        <f>p2เวลาเรียน!F43</f>
        <v/>
      </c>
      <c r="G43" s="188" t="str">
        <f>p2เวลาเรียน!G43</f>
        <v/>
      </c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310" t="str">
        <f t="shared" si="2"/>
        <v/>
      </c>
      <c r="X43" s="368" t="str">
        <f t="shared" si="3"/>
        <v/>
      </c>
      <c r="Y43" s="369" t="str">
        <f t="shared" si="5"/>
        <v/>
      </c>
      <c r="Z43" s="287" t="str">
        <f>IF(E43="","",pรายชื่อ!B42)</f>
        <v/>
      </c>
      <c r="AA43" s="133"/>
      <c r="AB43" s="116" t="str">
        <f t="shared" si="0"/>
        <v/>
      </c>
      <c r="AC43" s="31">
        <f>IF(AND(Y43=0),LOOKUP(9.99999999999999E+307,$AC$4:AC42)+1,"")</f>
        <v>39</v>
      </c>
      <c r="AD43" s="31" t="str">
        <f>IF(AND(Y43="ร"),LOOKUP(9.99999999999999E+307,$AD$4:AD42)+1,"")</f>
        <v/>
      </c>
      <c r="AE43" s="2">
        <f t="shared" si="1"/>
        <v>39</v>
      </c>
      <c r="AF43" s="2">
        <f t="shared" si="4"/>
        <v>1</v>
      </c>
      <c r="AG43" s="31">
        <f>IF(AND(AF43=1),LOOKUP(9.99999999999999E+307,$AG$4:AG42)+1,"")</f>
        <v>39</v>
      </c>
    </row>
    <row r="44" spans="2:33" s="2" customFormat="1" ht="20.149999999999999" customHeight="1" x14ac:dyDescent="0.55000000000000004">
      <c r="B44" s="176" t="str">
        <f>p2เวลาเรียน!B44</f>
        <v>ป.2/1</v>
      </c>
      <c r="C44" s="176">
        <f>p2เวลาเรียน!C44</f>
        <v>40</v>
      </c>
      <c r="D44" s="176" t="str">
        <f>p2เวลาเรียน!D44</f>
        <v/>
      </c>
      <c r="E44" s="176" t="str">
        <f>p2เวลาเรียน!E44</f>
        <v/>
      </c>
      <c r="F44" s="187" t="str">
        <f>p2เวลาเรียน!F44</f>
        <v/>
      </c>
      <c r="G44" s="188" t="str">
        <f>p2เวลาเรียน!G44</f>
        <v/>
      </c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310" t="str">
        <f t="shared" si="2"/>
        <v/>
      </c>
      <c r="X44" s="368" t="str">
        <f t="shared" si="3"/>
        <v/>
      </c>
      <c r="Y44" s="369" t="str">
        <f t="shared" si="5"/>
        <v/>
      </c>
      <c r="Z44" s="287" t="str">
        <f>IF(E44="","",pรายชื่อ!B43)</f>
        <v/>
      </c>
      <c r="AA44" s="133"/>
      <c r="AB44" s="116" t="str">
        <f t="shared" si="0"/>
        <v/>
      </c>
      <c r="AC44" s="31">
        <f>IF(AND(Y44=0),LOOKUP(9.99999999999999E+307,$AC$4:AC43)+1,"")</f>
        <v>40</v>
      </c>
      <c r="AD44" s="31" t="str">
        <f>IF(AND(Y44="ร"),LOOKUP(9.99999999999999E+307,$AD$4:AD43)+1,"")</f>
        <v/>
      </c>
      <c r="AE44" s="2">
        <f t="shared" si="1"/>
        <v>40</v>
      </c>
      <c r="AF44" s="2">
        <f t="shared" si="4"/>
        <v>1</v>
      </c>
      <c r="AG44" s="31">
        <f>IF(AND(AF44=1),LOOKUP(9.99999999999999E+307,$AG$4:AG43)+1,"")</f>
        <v>40</v>
      </c>
    </row>
    <row r="45" spans="2:33" s="2" customFormat="1" ht="20.149999999999999" customHeight="1" x14ac:dyDescent="0.55000000000000004">
      <c r="B45" s="176" t="str">
        <f>p2เวลาเรียน!B45</f>
        <v>ป.2/2</v>
      </c>
      <c r="C45" s="176">
        <f>p2เวลาเรียน!C45</f>
        <v>1</v>
      </c>
      <c r="D45" s="176">
        <f>p2เวลาเรียน!D45</f>
        <v>4030</v>
      </c>
      <c r="E45" s="176" t="str">
        <f>p2เวลาเรียน!E45</f>
        <v>เด็กชาย</v>
      </c>
      <c r="F45" s="187" t="str">
        <f>p2เวลาเรียน!F45</f>
        <v>กมลภพ</v>
      </c>
      <c r="G45" s="188" t="str">
        <f>p2เวลาเรียน!G45</f>
        <v>ปัญญาพรึก</v>
      </c>
      <c r="H45" s="147">
        <v>6</v>
      </c>
      <c r="I45" s="147">
        <v>7</v>
      </c>
      <c r="J45" s="147">
        <v>6</v>
      </c>
      <c r="K45" s="147">
        <v>5</v>
      </c>
      <c r="L45" s="147">
        <v>7</v>
      </c>
      <c r="M45" s="147">
        <v>7</v>
      </c>
      <c r="N45" s="147">
        <v>9</v>
      </c>
      <c r="O45" s="147">
        <v>8</v>
      </c>
      <c r="P45" s="147"/>
      <c r="Q45" s="147"/>
      <c r="R45" s="147"/>
      <c r="S45" s="147"/>
      <c r="T45" s="147"/>
      <c r="U45" s="147"/>
      <c r="V45" s="147"/>
      <c r="W45" s="310">
        <f t="shared" si="2"/>
        <v>55</v>
      </c>
      <c r="X45" s="368" t="str">
        <f t="shared" si="3"/>
        <v>พัฒนา</v>
      </c>
      <c r="Y45" s="369" t="str">
        <f t="shared" si="5"/>
        <v>พัฒนา</v>
      </c>
      <c r="Z45" s="287" t="str">
        <f>IF(E45="","",pรายชื่อ!Z4)</f>
        <v>เรียน</v>
      </c>
      <c r="AA45" s="133"/>
      <c r="AB45" s="116">
        <f t="shared" ref="AB45:AB84" si="6">IF(W45="","",RANK($W45,$W$45:$W$84,0))</f>
        <v>18</v>
      </c>
      <c r="AC45" s="31">
        <f>IF(AND(Y45=0),LOOKUP(9.99999999999999E+307,$AC$4:AC44)+1,"")</f>
        <v>41</v>
      </c>
      <c r="AD45" s="31" t="str">
        <f>IF(AND(Y45="ร"),LOOKUP(9.99999999999999E+307,$AD$4:AD44)+1,"")</f>
        <v/>
      </c>
      <c r="AE45" s="2">
        <f t="shared" si="1"/>
        <v>41</v>
      </c>
      <c r="AF45" s="2">
        <f t="shared" si="4"/>
        <v>1</v>
      </c>
      <c r="AG45" s="31">
        <f>IF(AND(AF45=1),LOOKUP(9.99999999999999E+307,$AG$4:AG44)+1,"")</f>
        <v>41</v>
      </c>
    </row>
    <row r="46" spans="2:33" s="2" customFormat="1" ht="20.149999999999999" customHeight="1" x14ac:dyDescent="0.55000000000000004">
      <c r="B46" s="176" t="str">
        <f>p2เวลาเรียน!B46</f>
        <v>ป.2/2</v>
      </c>
      <c r="C46" s="176">
        <f>p2เวลาเรียน!C46</f>
        <v>2</v>
      </c>
      <c r="D46" s="176">
        <f>p2เวลาเรียน!D46</f>
        <v>4038</v>
      </c>
      <c r="E46" s="176" t="str">
        <f>p2เวลาเรียน!E46</f>
        <v>เด็กชาย</v>
      </c>
      <c r="F46" s="187" t="str">
        <f>p2เวลาเรียน!F46</f>
        <v>ชินาธิป</v>
      </c>
      <c r="G46" s="188" t="str">
        <f>p2เวลาเรียน!G46</f>
        <v>วิไล</v>
      </c>
      <c r="H46" s="147">
        <v>8</v>
      </c>
      <c r="I46" s="147">
        <v>6</v>
      </c>
      <c r="J46" s="147">
        <v>9</v>
      </c>
      <c r="K46" s="147">
        <v>6</v>
      </c>
      <c r="L46" s="147">
        <v>5</v>
      </c>
      <c r="M46" s="147">
        <v>8</v>
      </c>
      <c r="N46" s="147">
        <v>8</v>
      </c>
      <c r="O46" s="147">
        <v>8</v>
      </c>
      <c r="P46" s="147"/>
      <c r="Q46" s="147"/>
      <c r="R46" s="147"/>
      <c r="S46" s="147"/>
      <c r="T46" s="147"/>
      <c r="U46" s="147"/>
      <c r="V46" s="147"/>
      <c r="W46" s="310">
        <f t="shared" si="2"/>
        <v>58</v>
      </c>
      <c r="X46" s="368" t="str">
        <f t="shared" si="3"/>
        <v>พัฒนา</v>
      </c>
      <c r="Y46" s="369" t="str">
        <f t="shared" si="5"/>
        <v>พัฒนา</v>
      </c>
      <c r="Z46" s="287" t="str">
        <f>IF(E46="","",pรายชื่อ!Z5)</f>
        <v>เรียน</v>
      </c>
      <c r="AA46" s="133"/>
      <c r="AB46" s="116">
        <f t="shared" si="6"/>
        <v>14</v>
      </c>
      <c r="AC46" s="31">
        <f>IF(AND(Y46=0),LOOKUP(9.99999999999999E+307,$AC$4:AC45)+1,"")</f>
        <v>42</v>
      </c>
      <c r="AD46" s="31" t="str">
        <f>IF(AND(Y46="ร"),LOOKUP(9.99999999999999E+307,$AD$4:AD45)+1,"")</f>
        <v/>
      </c>
      <c r="AE46" s="2">
        <f t="shared" si="1"/>
        <v>42</v>
      </c>
      <c r="AF46" s="2">
        <f t="shared" si="4"/>
        <v>1</v>
      </c>
      <c r="AG46" s="31">
        <f>IF(AND(AF46=1),LOOKUP(9.99999999999999E+307,$AG$4:AG45)+1,"")</f>
        <v>42</v>
      </c>
    </row>
    <row r="47" spans="2:33" s="2" customFormat="1" ht="20.149999999999999" customHeight="1" x14ac:dyDescent="0.55000000000000004">
      <c r="B47" s="176" t="str">
        <f>p2เวลาเรียน!B47</f>
        <v>ป.2/2</v>
      </c>
      <c r="C47" s="176">
        <f>p2เวลาเรียน!C47</f>
        <v>3</v>
      </c>
      <c r="D47" s="176">
        <f>p2เวลาเรียน!D47</f>
        <v>4042</v>
      </c>
      <c r="E47" s="176" t="str">
        <f>p2เวลาเรียน!E47</f>
        <v>เด็กชาย</v>
      </c>
      <c r="F47" s="187" t="str">
        <f>p2เวลาเรียน!F47</f>
        <v>ณัฐชนน</v>
      </c>
      <c r="G47" s="188" t="str">
        <f>p2เวลาเรียน!G47</f>
        <v>คำสิงห์</v>
      </c>
      <c r="H47" s="147">
        <v>7</v>
      </c>
      <c r="I47" s="147">
        <v>5</v>
      </c>
      <c r="J47" s="147">
        <v>6</v>
      </c>
      <c r="K47" s="147">
        <v>5</v>
      </c>
      <c r="L47" s="147">
        <v>6</v>
      </c>
      <c r="M47" s="147">
        <v>7</v>
      </c>
      <c r="N47" s="147">
        <v>7</v>
      </c>
      <c r="O47" s="147">
        <v>7</v>
      </c>
      <c r="P47" s="147"/>
      <c r="Q47" s="147"/>
      <c r="R47" s="147"/>
      <c r="S47" s="147"/>
      <c r="T47" s="147"/>
      <c r="U47" s="147"/>
      <c r="V47" s="147"/>
      <c r="W47" s="310">
        <f t="shared" si="2"/>
        <v>50</v>
      </c>
      <c r="X47" s="368" t="str">
        <f t="shared" si="3"/>
        <v>เริ่มต้น</v>
      </c>
      <c r="Y47" s="369" t="str">
        <f t="shared" si="5"/>
        <v>เริ่มต้น</v>
      </c>
      <c r="Z47" s="287" t="str">
        <f>IF(E47="","",pรายชื่อ!Z6)</f>
        <v>เรียน</v>
      </c>
      <c r="AA47" s="133"/>
      <c r="AB47" s="116">
        <f t="shared" si="6"/>
        <v>24</v>
      </c>
      <c r="AC47" s="31">
        <f>IF(AND(Y47=0),LOOKUP(9.99999999999999E+307,$AC$4:AC46)+1,"")</f>
        <v>43</v>
      </c>
      <c r="AD47" s="31" t="str">
        <f>IF(AND(Y47="ร"),LOOKUP(9.99999999999999E+307,$AD$4:AD46)+1,"")</f>
        <v/>
      </c>
      <c r="AE47" s="2">
        <f t="shared" si="1"/>
        <v>43</v>
      </c>
      <c r="AF47" s="2">
        <f t="shared" si="4"/>
        <v>1</v>
      </c>
      <c r="AG47" s="31">
        <f>IF(AND(AF47=1),LOOKUP(9.99999999999999E+307,$AG$4:AG46)+1,"")</f>
        <v>43</v>
      </c>
    </row>
    <row r="48" spans="2:33" s="2" customFormat="1" ht="20.149999999999999" customHeight="1" x14ac:dyDescent="0.55000000000000004">
      <c r="B48" s="176" t="str">
        <f>p2เวลาเรียน!B48</f>
        <v>ป.2/2</v>
      </c>
      <c r="C48" s="176">
        <f>p2เวลาเรียน!C48</f>
        <v>4</v>
      </c>
      <c r="D48" s="176">
        <f>p2เวลาเรียน!D48</f>
        <v>4045</v>
      </c>
      <c r="E48" s="176" t="str">
        <f>p2เวลาเรียน!E48</f>
        <v>เด็กชาย</v>
      </c>
      <c r="F48" s="187" t="str">
        <f>p2เวลาเรียน!F48</f>
        <v>แทนคุณ</v>
      </c>
      <c r="G48" s="188" t="str">
        <f>p2เวลาเรียน!G48</f>
        <v>แป้นปรุง</v>
      </c>
      <c r="H48" s="147">
        <v>9</v>
      </c>
      <c r="I48" s="147">
        <v>9</v>
      </c>
      <c r="J48" s="147">
        <v>6</v>
      </c>
      <c r="K48" s="147">
        <v>7</v>
      </c>
      <c r="L48" s="147">
        <v>6</v>
      </c>
      <c r="M48" s="147">
        <v>8</v>
      </c>
      <c r="N48" s="147">
        <v>7</v>
      </c>
      <c r="O48" s="147">
        <v>7</v>
      </c>
      <c r="P48" s="147"/>
      <c r="Q48" s="147"/>
      <c r="R48" s="147"/>
      <c r="S48" s="147"/>
      <c r="T48" s="147"/>
      <c r="U48" s="147"/>
      <c r="V48" s="147"/>
      <c r="W48" s="310">
        <f t="shared" si="2"/>
        <v>59</v>
      </c>
      <c r="X48" s="368" t="str">
        <f t="shared" si="3"/>
        <v>พัฒนา</v>
      </c>
      <c r="Y48" s="369" t="str">
        <f t="shared" si="5"/>
        <v>พัฒนา</v>
      </c>
      <c r="Z48" s="287" t="str">
        <f>IF(E48="","",pรายชื่อ!Z7)</f>
        <v>เรียน</v>
      </c>
      <c r="AA48" s="133"/>
      <c r="AB48" s="116">
        <f t="shared" si="6"/>
        <v>13</v>
      </c>
      <c r="AC48" s="31">
        <f>IF(AND(Y48=0),LOOKUP(9.99999999999999E+307,$AC$4:AC47)+1,"")</f>
        <v>44</v>
      </c>
      <c r="AD48" s="31" t="str">
        <f>IF(AND(Y48="ร"),LOOKUP(9.99999999999999E+307,$AD$4:AD47)+1,"")</f>
        <v/>
      </c>
      <c r="AE48" s="2">
        <f t="shared" si="1"/>
        <v>44</v>
      </c>
      <c r="AF48" s="2">
        <f t="shared" si="4"/>
        <v>1</v>
      </c>
      <c r="AG48" s="31">
        <f>IF(AND(AF48=1),LOOKUP(9.99999999999999E+307,$AG$4:AG47)+1,"")</f>
        <v>44</v>
      </c>
    </row>
    <row r="49" spans="2:33" s="2" customFormat="1" ht="20.149999999999999" customHeight="1" x14ac:dyDescent="0.55000000000000004">
      <c r="B49" s="176" t="str">
        <f>p2เวลาเรียน!B49</f>
        <v>ป.2/2</v>
      </c>
      <c r="C49" s="176">
        <f>p2เวลาเรียน!C49</f>
        <v>5</v>
      </c>
      <c r="D49" s="176">
        <f>p2เวลาเรียน!D49</f>
        <v>4047</v>
      </c>
      <c r="E49" s="176" t="str">
        <f>p2เวลาเรียน!E49</f>
        <v>เด็กชาย</v>
      </c>
      <c r="F49" s="187" t="str">
        <f>p2เวลาเรียน!F49</f>
        <v>ธนทัต</v>
      </c>
      <c r="G49" s="188" t="str">
        <f>p2เวลาเรียน!G49</f>
        <v>จัตุพล</v>
      </c>
      <c r="H49" s="147">
        <v>8</v>
      </c>
      <c r="I49" s="147">
        <v>10</v>
      </c>
      <c r="J49" s="147">
        <v>10</v>
      </c>
      <c r="K49" s="147">
        <v>7</v>
      </c>
      <c r="L49" s="147">
        <v>10</v>
      </c>
      <c r="M49" s="147">
        <v>9</v>
      </c>
      <c r="N49" s="147">
        <v>9</v>
      </c>
      <c r="O49" s="147">
        <v>9</v>
      </c>
      <c r="P49" s="147"/>
      <c r="Q49" s="147"/>
      <c r="R49" s="147"/>
      <c r="S49" s="147"/>
      <c r="T49" s="147"/>
      <c r="U49" s="147"/>
      <c r="V49" s="147"/>
      <c r="W49" s="310">
        <f t="shared" si="2"/>
        <v>72</v>
      </c>
      <c r="X49" s="368" t="str">
        <f t="shared" si="3"/>
        <v>ชำนาญ</v>
      </c>
      <c r="Y49" s="369" t="str">
        <f t="shared" si="5"/>
        <v>ชำนาญ</v>
      </c>
      <c r="Z49" s="287" t="str">
        <f>IF(E49="","",pรายชื่อ!Z8)</f>
        <v>เรียน</v>
      </c>
      <c r="AA49" s="133"/>
      <c r="AB49" s="116">
        <f t="shared" si="6"/>
        <v>3</v>
      </c>
      <c r="AC49" s="31">
        <f>IF(AND(Y49=0),LOOKUP(9.99999999999999E+307,$AC$4:AC48)+1,"")</f>
        <v>45</v>
      </c>
      <c r="AD49" s="31" t="str">
        <f>IF(AND(Y49="ร"),LOOKUP(9.99999999999999E+307,$AD$4:AD48)+1,"")</f>
        <v/>
      </c>
      <c r="AE49" s="2">
        <f t="shared" si="1"/>
        <v>45</v>
      </c>
      <c r="AF49" s="2">
        <f t="shared" si="4"/>
        <v>1</v>
      </c>
      <c r="AG49" s="31">
        <f>IF(AND(AF49=1),LOOKUP(9.99999999999999E+307,$AG$4:AG48)+1,"")</f>
        <v>45</v>
      </c>
    </row>
    <row r="50" spans="2:33" s="2" customFormat="1" ht="20.149999999999999" customHeight="1" x14ac:dyDescent="0.55000000000000004">
      <c r="B50" s="176" t="str">
        <f>p2เวลาเรียน!B50</f>
        <v>ป.2/2</v>
      </c>
      <c r="C50" s="176">
        <f>p2เวลาเรียน!C50</f>
        <v>6</v>
      </c>
      <c r="D50" s="176">
        <f>p2เวลาเรียน!D50</f>
        <v>4048</v>
      </c>
      <c r="E50" s="176" t="str">
        <f>p2เวลาเรียน!E50</f>
        <v>เด็กชาย</v>
      </c>
      <c r="F50" s="187" t="str">
        <f>p2เวลาเรียน!F50</f>
        <v>ธนวัฒน์</v>
      </c>
      <c r="G50" s="188" t="str">
        <f>p2เวลาเรียน!G50</f>
        <v>มัฆวาล</v>
      </c>
      <c r="H50" s="147">
        <v>8</v>
      </c>
      <c r="I50" s="147">
        <v>9</v>
      </c>
      <c r="J50" s="147">
        <v>7</v>
      </c>
      <c r="K50" s="147">
        <v>8</v>
      </c>
      <c r="L50" s="147">
        <v>10</v>
      </c>
      <c r="M50" s="147">
        <v>9</v>
      </c>
      <c r="N50" s="147">
        <v>10</v>
      </c>
      <c r="O50" s="147">
        <v>10</v>
      </c>
      <c r="P50" s="147"/>
      <c r="Q50" s="147"/>
      <c r="R50" s="147"/>
      <c r="S50" s="147"/>
      <c r="T50" s="147"/>
      <c r="U50" s="147"/>
      <c r="V50" s="147"/>
      <c r="W50" s="310">
        <f t="shared" si="2"/>
        <v>71</v>
      </c>
      <c r="X50" s="368" t="str">
        <f t="shared" si="3"/>
        <v>ชำนาญ</v>
      </c>
      <c r="Y50" s="369" t="str">
        <f t="shared" si="5"/>
        <v>ชำนาญ</v>
      </c>
      <c r="Z50" s="287" t="str">
        <f>IF(E50="","",pรายชื่อ!Z9)</f>
        <v>เรียน</v>
      </c>
      <c r="AA50" s="133"/>
      <c r="AB50" s="116">
        <f t="shared" si="6"/>
        <v>4</v>
      </c>
      <c r="AC50" s="31">
        <f>IF(AND(Y50=0),LOOKUP(9.99999999999999E+307,$AC$4:AC49)+1,"")</f>
        <v>46</v>
      </c>
      <c r="AD50" s="31" t="str">
        <f>IF(AND(Y50="ร"),LOOKUP(9.99999999999999E+307,$AD$4:AD49)+1,"")</f>
        <v/>
      </c>
      <c r="AE50" s="2">
        <f t="shared" si="1"/>
        <v>46</v>
      </c>
      <c r="AF50" s="2">
        <f t="shared" si="4"/>
        <v>1</v>
      </c>
      <c r="AG50" s="31">
        <f>IF(AND(AF50=1),LOOKUP(9.99999999999999E+307,$AG$4:AG49)+1,"")</f>
        <v>46</v>
      </c>
    </row>
    <row r="51" spans="2:33" s="2" customFormat="1" ht="20.149999999999999" customHeight="1" x14ac:dyDescent="0.55000000000000004">
      <c r="B51" s="176" t="str">
        <f>p2เวลาเรียน!B51</f>
        <v>ป.2/2</v>
      </c>
      <c r="C51" s="176">
        <f>p2เวลาเรียน!C51</f>
        <v>7</v>
      </c>
      <c r="D51" s="176">
        <f>p2เวลาเรียน!D51</f>
        <v>4053</v>
      </c>
      <c r="E51" s="176" t="str">
        <f>p2เวลาเรียน!E51</f>
        <v>เด็กชาย</v>
      </c>
      <c r="F51" s="187" t="str">
        <f>p2เวลาเรียน!F51</f>
        <v>นิรันดร</v>
      </c>
      <c r="G51" s="188" t="str">
        <f>p2เวลาเรียน!G51</f>
        <v>นเรวรรณ์</v>
      </c>
      <c r="H51" s="147">
        <v>10</v>
      </c>
      <c r="I51" s="147">
        <v>9</v>
      </c>
      <c r="J51" s="147">
        <v>9</v>
      </c>
      <c r="K51" s="147">
        <v>7</v>
      </c>
      <c r="L51" s="147">
        <v>8</v>
      </c>
      <c r="M51" s="147">
        <v>9</v>
      </c>
      <c r="N51" s="147">
        <v>9</v>
      </c>
      <c r="O51" s="147">
        <v>9</v>
      </c>
      <c r="P51" s="147"/>
      <c r="Q51" s="147"/>
      <c r="R51" s="147"/>
      <c r="S51" s="147"/>
      <c r="T51" s="147"/>
      <c r="U51" s="147"/>
      <c r="V51" s="147"/>
      <c r="W51" s="310">
        <f t="shared" si="2"/>
        <v>70</v>
      </c>
      <c r="X51" s="368" t="str">
        <f t="shared" si="3"/>
        <v>ชำนาญ</v>
      </c>
      <c r="Y51" s="369" t="str">
        <f t="shared" si="5"/>
        <v>ชำนาญ</v>
      </c>
      <c r="Z51" s="287" t="str">
        <f>IF(E51="","",pรายชื่อ!Z10)</f>
        <v>เรียน</v>
      </c>
      <c r="AA51" s="133"/>
      <c r="AB51" s="116">
        <f t="shared" si="6"/>
        <v>6</v>
      </c>
      <c r="AC51" s="31">
        <f>IF(AND(Y51=0),LOOKUP(9.99999999999999E+307,$AC$4:AC50)+1,"")</f>
        <v>47</v>
      </c>
      <c r="AD51" s="31" t="str">
        <f>IF(AND(Y51="ร"),LOOKUP(9.99999999999999E+307,$AD$4:AD50)+1,"")</f>
        <v/>
      </c>
      <c r="AE51" s="2">
        <f t="shared" si="1"/>
        <v>47</v>
      </c>
      <c r="AF51" s="2">
        <f t="shared" si="4"/>
        <v>1</v>
      </c>
      <c r="AG51" s="31">
        <f>IF(AND(AF51=1),LOOKUP(9.99999999999999E+307,$AG$4:AG50)+1,"")</f>
        <v>47</v>
      </c>
    </row>
    <row r="52" spans="2:33" s="2" customFormat="1" ht="20.149999999999999" customHeight="1" x14ac:dyDescent="0.55000000000000004">
      <c r="B52" s="176" t="str">
        <f>p2เวลาเรียน!B52</f>
        <v>ป.2/2</v>
      </c>
      <c r="C52" s="176">
        <f>p2เวลาเรียน!C52</f>
        <v>8</v>
      </c>
      <c r="D52" s="176">
        <f>p2เวลาเรียน!D52</f>
        <v>4054</v>
      </c>
      <c r="E52" s="176" t="str">
        <f>p2เวลาเรียน!E52</f>
        <v>เด็กชาย</v>
      </c>
      <c r="F52" s="187" t="str">
        <f>p2เวลาเรียน!F52</f>
        <v>บารมี</v>
      </c>
      <c r="G52" s="188" t="str">
        <f>p2เวลาเรียน!G52</f>
        <v>ฝั้นปิมปา</v>
      </c>
      <c r="H52" s="147">
        <v>9</v>
      </c>
      <c r="I52" s="147">
        <v>7</v>
      </c>
      <c r="J52" s="147">
        <v>6</v>
      </c>
      <c r="K52" s="147">
        <v>7</v>
      </c>
      <c r="L52" s="147">
        <v>8</v>
      </c>
      <c r="M52" s="147">
        <v>7</v>
      </c>
      <c r="N52" s="147">
        <v>7</v>
      </c>
      <c r="O52" s="147">
        <v>7</v>
      </c>
      <c r="P52" s="147"/>
      <c r="Q52" s="147"/>
      <c r="R52" s="147"/>
      <c r="S52" s="147"/>
      <c r="T52" s="147"/>
      <c r="U52" s="147"/>
      <c r="V52" s="147"/>
      <c r="W52" s="310">
        <f t="shared" si="2"/>
        <v>58</v>
      </c>
      <c r="X52" s="368" t="str">
        <f t="shared" si="3"/>
        <v>พัฒนา</v>
      </c>
      <c r="Y52" s="369" t="str">
        <f t="shared" si="5"/>
        <v>พัฒนา</v>
      </c>
      <c r="Z52" s="287" t="str">
        <f>IF(E52="","",pรายชื่อ!Z11)</f>
        <v>เรียน</v>
      </c>
      <c r="AA52" s="133"/>
      <c r="AB52" s="116">
        <f t="shared" si="6"/>
        <v>14</v>
      </c>
      <c r="AC52" s="31">
        <f>IF(AND(Y52=0),LOOKUP(9.99999999999999E+307,$AC$4:AC51)+1,"")</f>
        <v>48</v>
      </c>
      <c r="AD52" s="31" t="str">
        <f>IF(AND(Y52="ร"),LOOKUP(9.99999999999999E+307,$AD$4:AD51)+1,"")</f>
        <v/>
      </c>
      <c r="AE52" s="2">
        <f t="shared" si="1"/>
        <v>48</v>
      </c>
      <c r="AF52" s="2">
        <f t="shared" si="4"/>
        <v>1</v>
      </c>
      <c r="AG52" s="31">
        <f>IF(AND(AF52=1),LOOKUP(9.99999999999999E+307,$AG$4:AG51)+1,"")</f>
        <v>48</v>
      </c>
    </row>
    <row r="53" spans="2:33" s="2" customFormat="1" ht="20.149999999999999" customHeight="1" x14ac:dyDescent="0.55000000000000004">
      <c r="B53" s="176" t="str">
        <f>p2เวลาเรียน!B53</f>
        <v>ป.2/2</v>
      </c>
      <c r="C53" s="176">
        <f>p2เวลาเรียน!C53</f>
        <v>9</v>
      </c>
      <c r="D53" s="176">
        <f>p2เวลาเรียน!D53</f>
        <v>4058</v>
      </c>
      <c r="E53" s="176" t="str">
        <f>p2เวลาเรียน!E53</f>
        <v>เด็กชาย</v>
      </c>
      <c r="F53" s="187" t="str">
        <f>p2เวลาเรียน!F53</f>
        <v>พลภูมิ</v>
      </c>
      <c r="G53" s="188" t="str">
        <f>p2เวลาเรียน!G53</f>
        <v>ตาคำ</v>
      </c>
      <c r="H53" s="147">
        <v>10</v>
      </c>
      <c r="I53" s="147">
        <v>10</v>
      </c>
      <c r="J53" s="147">
        <v>9</v>
      </c>
      <c r="K53" s="147">
        <v>8</v>
      </c>
      <c r="L53" s="147">
        <v>10</v>
      </c>
      <c r="M53" s="147">
        <v>9</v>
      </c>
      <c r="N53" s="147">
        <v>10</v>
      </c>
      <c r="O53" s="147">
        <v>10</v>
      </c>
      <c r="P53" s="147"/>
      <c r="Q53" s="147"/>
      <c r="R53" s="147"/>
      <c r="S53" s="147"/>
      <c r="T53" s="147"/>
      <c r="U53" s="147"/>
      <c r="V53" s="147"/>
      <c r="W53" s="310">
        <f t="shared" si="2"/>
        <v>76</v>
      </c>
      <c r="X53" s="368" t="str">
        <f t="shared" si="3"/>
        <v>เชี่ยวชาญ</v>
      </c>
      <c r="Y53" s="369" t="str">
        <f t="shared" si="5"/>
        <v>เชี่ยวชาญ</v>
      </c>
      <c r="Z53" s="287" t="str">
        <f>IF(E53="","",pรายชื่อ!Z12)</f>
        <v>เรียน</v>
      </c>
      <c r="AA53" s="133"/>
      <c r="AB53" s="116">
        <f t="shared" si="6"/>
        <v>1</v>
      </c>
      <c r="AC53" s="31">
        <f>IF(AND(Y53=0),LOOKUP(9.99999999999999E+307,$AC$4:AC52)+1,"")</f>
        <v>49</v>
      </c>
      <c r="AD53" s="31" t="str">
        <f>IF(AND(Y53="ร"),LOOKUP(9.99999999999999E+307,$AD$4:AD52)+1,"")</f>
        <v/>
      </c>
      <c r="AE53" s="2">
        <f t="shared" si="1"/>
        <v>49</v>
      </c>
      <c r="AF53" s="2">
        <f t="shared" si="4"/>
        <v>1</v>
      </c>
      <c r="AG53" s="31">
        <f>IF(AND(AF53=1),LOOKUP(9.99999999999999E+307,$AG$4:AG52)+1,"")</f>
        <v>49</v>
      </c>
    </row>
    <row r="54" spans="2:33" s="2" customFormat="1" ht="20.149999999999999" customHeight="1" x14ac:dyDescent="0.55000000000000004">
      <c r="B54" s="176" t="str">
        <f>p2เวลาเรียน!B54</f>
        <v>ป.2/2</v>
      </c>
      <c r="C54" s="176">
        <f>p2เวลาเรียน!C54</f>
        <v>10</v>
      </c>
      <c r="D54" s="176">
        <f>p2เวลาเรียน!D54</f>
        <v>4062</v>
      </c>
      <c r="E54" s="176" t="str">
        <f>p2เวลาเรียน!E54</f>
        <v>เด็กชาย</v>
      </c>
      <c r="F54" s="187" t="str">
        <f>p2เวลาเรียน!F54</f>
        <v>ภัทรดนัย</v>
      </c>
      <c r="G54" s="188" t="str">
        <f>p2เวลาเรียน!G54</f>
        <v>ธรรมกุสุมา</v>
      </c>
      <c r="H54" s="147">
        <v>10</v>
      </c>
      <c r="I54" s="147">
        <v>9</v>
      </c>
      <c r="J54" s="147">
        <v>10</v>
      </c>
      <c r="K54" s="147">
        <v>8</v>
      </c>
      <c r="L54" s="147">
        <v>8</v>
      </c>
      <c r="M54" s="147">
        <v>9</v>
      </c>
      <c r="N54" s="147">
        <v>10</v>
      </c>
      <c r="O54" s="147">
        <v>10</v>
      </c>
      <c r="P54" s="147"/>
      <c r="Q54" s="147"/>
      <c r="R54" s="147"/>
      <c r="S54" s="147"/>
      <c r="T54" s="147"/>
      <c r="U54" s="147"/>
      <c r="V54" s="147"/>
      <c r="W54" s="310">
        <f t="shared" si="2"/>
        <v>74</v>
      </c>
      <c r="X54" s="368" t="str">
        <f t="shared" si="3"/>
        <v>ชำนาญ</v>
      </c>
      <c r="Y54" s="369" t="str">
        <f t="shared" si="5"/>
        <v>ชำนาญ</v>
      </c>
      <c r="Z54" s="287" t="str">
        <f>IF(E54="","",pรายชื่อ!Z13)</f>
        <v>เรียน</v>
      </c>
      <c r="AA54" s="133"/>
      <c r="AB54" s="116">
        <f t="shared" si="6"/>
        <v>2</v>
      </c>
      <c r="AC54" s="31">
        <f>IF(AND(Y54=0),LOOKUP(9.99999999999999E+307,$AC$4:AC53)+1,"")</f>
        <v>50</v>
      </c>
      <c r="AD54" s="31" t="str">
        <f>IF(AND(Y54="ร"),LOOKUP(9.99999999999999E+307,$AD$4:AD53)+1,"")</f>
        <v/>
      </c>
      <c r="AE54" s="2">
        <f t="shared" si="1"/>
        <v>50</v>
      </c>
      <c r="AF54" s="2">
        <f t="shared" si="4"/>
        <v>1</v>
      </c>
      <c r="AG54" s="31">
        <f>IF(AND(AF54=1),LOOKUP(9.99999999999999E+307,$AG$4:AG53)+1,"")</f>
        <v>50</v>
      </c>
    </row>
    <row r="55" spans="2:33" s="2" customFormat="1" ht="20.149999999999999" customHeight="1" x14ac:dyDescent="0.55000000000000004">
      <c r="B55" s="176" t="str">
        <f>p2เวลาเรียน!B55</f>
        <v>ป.2/2</v>
      </c>
      <c r="C55" s="176">
        <f>p2เวลาเรียน!C55</f>
        <v>11</v>
      </c>
      <c r="D55" s="176">
        <f>p2เวลาเรียน!D55</f>
        <v>4068</v>
      </c>
      <c r="E55" s="176" t="str">
        <f>p2เวลาเรียน!E55</f>
        <v>เด็กชาย</v>
      </c>
      <c r="F55" s="187" t="str">
        <f>p2เวลาเรียน!F55</f>
        <v>ศิวกร</v>
      </c>
      <c r="G55" s="188" t="str">
        <f>p2เวลาเรียน!G55</f>
        <v>แสนเสมอใจ</v>
      </c>
      <c r="H55" s="147">
        <v>9</v>
      </c>
      <c r="I55" s="147">
        <v>9</v>
      </c>
      <c r="J55" s="147">
        <v>6</v>
      </c>
      <c r="K55" s="147">
        <v>7</v>
      </c>
      <c r="L55" s="147">
        <v>6</v>
      </c>
      <c r="M55" s="147">
        <v>8</v>
      </c>
      <c r="N55" s="147">
        <v>8</v>
      </c>
      <c r="O55" s="147">
        <v>9</v>
      </c>
      <c r="P55" s="147"/>
      <c r="Q55" s="147"/>
      <c r="R55" s="147"/>
      <c r="S55" s="147"/>
      <c r="T55" s="147"/>
      <c r="U55" s="147"/>
      <c r="V55" s="147"/>
      <c r="W55" s="310">
        <f t="shared" si="2"/>
        <v>62</v>
      </c>
      <c r="X55" s="368" t="str">
        <f t="shared" si="3"/>
        <v>พัฒนา</v>
      </c>
      <c r="Y55" s="369" t="str">
        <f t="shared" si="5"/>
        <v>พัฒนา</v>
      </c>
      <c r="Z55" s="287" t="str">
        <f>IF(E55="","",pรายชื่อ!Z14)</f>
        <v>เรียน</v>
      </c>
      <c r="AA55" s="133"/>
      <c r="AB55" s="116">
        <f t="shared" si="6"/>
        <v>11</v>
      </c>
      <c r="AC55" s="31">
        <f>IF(AND(Y55=0),LOOKUP(9.99999999999999E+307,$AC$4:AC54)+1,"")</f>
        <v>51</v>
      </c>
      <c r="AD55" s="31" t="str">
        <f>IF(AND(Y55="ร"),LOOKUP(9.99999999999999E+307,$AD$4:AD54)+1,"")</f>
        <v/>
      </c>
      <c r="AE55" s="2">
        <f t="shared" si="1"/>
        <v>51</v>
      </c>
      <c r="AF55" s="2">
        <f t="shared" si="4"/>
        <v>1</v>
      </c>
      <c r="AG55" s="31">
        <f>IF(AND(AF55=1),LOOKUP(9.99999999999999E+307,$AG$4:AG54)+1,"")</f>
        <v>51</v>
      </c>
    </row>
    <row r="56" spans="2:33" s="2" customFormat="1" ht="20.149999999999999" customHeight="1" x14ac:dyDescent="0.55000000000000004">
      <c r="B56" s="176" t="str">
        <f>p2เวลาเรียน!B56</f>
        <v>ป.2/2</v>
      </c>
      <c r="C56" s="176">
        <f>p2เวลาเรียน!C56</f>
        <v>12</v>
      </c>
      <c r="D56" s="176">
        <f>p2เวลาเรียน!D56</f>
        <v>4069</v>
      </c>
      <c r="E56" s="176" t="str">
        <f>p2เวลาเรียน!E56</f>
        <v>เด็กชาย</v>
      </c>
      <c r="F56" s="187" t="str">
        <f>p2เวลาเรียน!F56</f>
        <v>ศุทธิรัตน์</v>
      </c>
      <c r="G56" s="188" t="str">
        <f>p2เวลาเรียน!G56</f>
        <v>สุจิตวนิช</v>
      </c>
      <c r="H56" s="147">
        <v>9</v>
      </c>
      <c r="I56" s="147">
        <v>10</v>
      </c>
      <c r="J56" s="147">
        <v>10</v>
      </c>
      <c r="K56" s="147">
        <v>7</v>
      </c>
      <c r="L56" s="147">
        <v>6</v>
      </c>
      <c r="M56" s="147">
        <v>8</v>
      </c>
      <c r="N56" s="147">
        <v>8</v>
      </c>
      <c r="O56" s="147">
        <v>8</v>
      </c>
      <c r="P56" s="147"/>
      <c r="Q56" s="147"/>
      <c r="R56" s="147"/>
      <c r="S56" s="147"/>
      <c r="T56" s="147"/>
      <c r="U56" s="147"/>
      <c r="V56" s="147"/>
      <c r="W56" s="310">
        <f t="shared" si="2"/>
        <v>66</v>
      </c>
      <c r="X56" s="368" t="str">
        <f t="shared" si="3"/>
        <v>ชำนาญ</v>
      </c>
      <c r="Y56" s="369" t="str">
        <f t="shared" si="5"/>
        <v>ชำนาญ</v>
      </c>
      <c r="Z56" s="287" t="str">
        <f>IF(E56="","",pรายชื่อ!Z15)</f>
        <v>เรียน</v>
      </c>
      <c r="AA56" s="133"/>
      <c r="AB56" s="116">
        <f t="shared" si="6"/>
        <v>10</v>
      </c>
      <c r="AC56" s="31">
        <f>IF(AND(Y56=0),LOOKUP(9.99999999999999E+307,$AC$4:AC55)+1,"")</f>
        <v>52</v>
      </c>
      <c r="AD56" s="31" t="str">
        <f>IF(AND(Y56="ร"),LOOKUP(9.99999999999999E+307,$AD$4:AD55)+1,"")</f>
        <v/>
      </c>
      <c r="AE56" s="2">
        <f t="shared" si="1"/>
        <v>52</v>
      </c>
      <c r="AF56" s="2">
        <f t="shared" si="4"/>
        <v>1</v>
      </c>
      <c r="AG56" s="31">
        <f>IF(AND(AF56=1),LOOKUP(9.99999999999999E+307,$AG$4:AG55)+1,"")</f>
        <v>52</v>
      </c>
    </row>
    <row r="57" spans="2:33" s="2" customFormat="1" ht="20.149999999999999" customHeight="1" x14ac:dyDescent="0.55000000000000004">
      <c r="B57" s="176" t="str">
        <f>p2เวลาเรียน!B57</f>
        <v>ป.2/2</v>
      </c>
      <c r="C57" s="176">
        <f>p2เวลาเรียน!C57</f>
        <v>13</v>
      </c>
      <c r="D57" s="176">
        <f>p2เวลาเรียน!D57</f>
        <v>4131</v>
      </c>
      <c r="E57" s="176" t="str">
        <f>p2เวลาเรียน!E57</f>
        <v>เด็กชาย</v>
      </c>
      <c r="F57" s="187" t="str">
        <f>p2เวลาเรียน!F57</f>
        <v>วุฒิภัทร</v>
      </c>
      <c r="G57" s="188" t="str">
        <f>p2เวลาเรียน!G57</f>
        <v>กันวี</v>
      </c>
      <c r="H57" s="147">
        <v>7</v>
      </c>
      <c r="I57" s="147">
        <v>5</v>
      </c>
      <c r="J57" s="147">
        <v>6</v>
      </c>
      <c r="K57" s="147">
        <v>7</v>
      </c>
      <c r="L57" s="147">
        <v>5</v>
      </c>
      <c r="M57" s="147">
        <v>8</v>
      </c>
      <c r="N57" s="147">
        <v>8</v>
      </c>
      <c r="O57" s="147">
        <v>7</v>
      </c>
      <c r="P57" s="147"/>
      <c r="Q57" s="147"/>
      <c r="R57" s="147"/>
      <c r="S57" s="147"/>
      <c r="T57" s="147"/>
      <c r="U57" s="147"/>
      <c r="V57" s="147"/>
      <c r="W57" s="310">
        <f t="shared" si="2"/>
        <v>53</v>
      </c>
      <c r="X57" s="368" t="str">
        <f t="shared" si="3"/>
        <v>เริ่มต้น</v>
      </c>
      <c r="Y57" s="369" t="str">
        <f t="shared" si="5"/>
        <v>เริ่มต้น</v>
      </c>
      <c r="Z57" s="287" t="str">
        <f>IF(E57="","",pรายชื่อ!Z16)</f>
        <v>เรียน</v>
      </c>
      <c r="AA57" s="133"/>
      <c r="AB57" s="116">
        <f t="shared" si="6"/>
        <v>20</v>
      </c>
      <c r="AC57" s="31">
        <f>IF(AND(Y57=0),LOOKUP(9.99999999999999E+307,$AC$4:AC56)+1,"")</f>
        <v>53</v>
      </c>
      <c r="AD57" s="31" t="str">
        <f>IF(AND(Y57="ร"),LOOKUP(9.99999999999999E+307,$AD$4:AD56)+1,"")</f>
        <v/>
      </c>
      <c r="AE57" s="2">
        <f t="shared" si="1"/>
        <v>53</v>
      </c>
      <c r="AF57" s="2">
        <f t="shared" si="4"/>
        <v>1</v>
      </c>
      <c r="AG57" s="31">
        <f>IF(AND(AF57=1),LOOKUP(9.99999999999999E+307,$AG$4:AG56)+1,"")</f>
        <v>53</v>
      </c>
    </row>
    <row r="58" spans="2:33" s="2" customFormat="1" ht="20.149999999999999" customHeight="1" x14ac:dyDescent="0.55000000000000004">
      <c r="B58" s="176" t="str">
        <f>p2เวลาเรียน!B58</f>
        <v>ป.2/2</v>
      </c>
      <c r="C58" s="176">
        <f>p2เวลาเรียน!C58</f>
        <v>14</v>
      </c>
      <c r="D58" s="176">
        <f>p2เวลาเรียน!D58</f>
        <v>4132</v>
      </c>
      <c r="E58" s="176" t="str">
        <f>p2เวลาเรียน!E58</f>
        <v>เด็กชาย</v>
      </c>
      <c r="F58" s="187" t="str">
        <f>p2เวลาเรียน!F58</f>
        <v>ทัพพ์ปวีณ์</v>
      </c>
      <c r="G58" s="188" t="str">
        <f>p2เวลาเรียน!G58</f>
        <v>พุ่มพวง</v>
      </c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310" t="str">
        <f t="shared" si="2"/>
        <v/>
      </c>
      <c r="X58" s="368" t="str">
        <f t="shared" si="3"/>
        <v/>
      </c>
      <c r="Y58" s="369" t="str">
        <f t="shared" si="5"/>
        <v/>
      </c>
      <c r="Z58" s="287" t="str">
        <f>IF(E58="","",pรายชื่อ!Z17)</f>
        <v>เรียน</v>
      </c>
      <c r="AA58" s="133"/>
      <c r="AB58" s="116" t="str">
        <f t="shared" si="6"/>
        <v/>
      </c>
      <c r="AC58" s="31">
        <f>IF(AND(Y58=0),LOOKUP(9.99999999999999E+307,$AC$4:AC57)+1,"")</f>
        <v>54</v>
      </c>
      <c r="AD58" s="31" t="str">
        <f>IF(AND(Y58="ร"),LOOKUP(9.99999999999999E+307,$AD$4:AD57)+1,"")</f>
        <v/>
      </c>
      <c r="AE58" s="2">
        <f t="shared" si="1"/>
        <v>54</v>
      </c>
      <c r="AF58" s="2">
        <f t="shared" si="4"/>
        <v>1</v>
      </c>
      <c r="AG58" s="31">
        <f>IF(AND(AF58=1),LOOKUP(9.99999999999999E+307,$AG$4:AG57)+1,"")</f>
        <v>54</v>
      </c>
    </row>
    <row r="59" spans="2:33" s="2" customFormat="1" ht="20.149999999999999" customHeight="1" x14ac:dyDescent="0.55000000000000004">
      <c r="B59" s="176" t="str">
        <f>p2เวลาเรียน!B59</f>
        <v>ป.2/2</v>
      </c>
      <c r="C59" s="176">
        <f>p2เวลาเรียน!C59</f>
        <v>15</v>
      </c>
      <c r="D59" s="176">
        <f>p2เวลาเรียน!D59</f>
        <v>4154</v>
      </c>
      <c r="E59" s="176" t="str">
        <f>p2เวลาเรียน!E59</f>
        <v>เด็กชาย</v>
      </c>
      <c r="F59" s="187" t="str">
        <f>p2เวลาเรียน!F59</f>
        <v>กฤติน</v>
      </c>
      <c r="G59" s="188" t="str">
        <f>p2เวลาเรียน!G59</f>
        <v>ณ สุวรรณ</v>
      </c>
      <c r="H59" s="147">
        <v>8</v>
      </c>
      <c r="I59" s="147">
        <v>8</v>
      </c>
      <c r="J59" s="147">
        <v>10</v>
      </c>
      <c r="K59" s="147">
        <v>7</v>
      </c>
      <c r="L59" s="147">
        <v>6</v>
      </c>
      <c r="M59" s="147">
        <v>9</v>
      </c>
      <c r="N59" s="147">
        <v>10</v>
      </c>
      <c r="O59" s="147">
        <v>9</v>
      </c>
      <c r="P59" s="147"/>
      <c r="Q59" s="147"/>
      <c r="R59" s="147"/>
      <c r="S59" s="147"/>
      <c r="T59" s="147"/>
      <c r="U59" s="147"/>
      <c r="V59" s="147"/>
      <c r="W59" s="310">
        <f t="shared" si="2"/>
        <v>67</v>
      </c>
      <c r="X59" s="368" t="str">
        <f t="shared" si="3"/>
        <v>ชำนาญ</v>
      </c>
      <c r="Y59" s="369" t="str">
        <f t="shared" si="5"/>
        <v>ชำนาญ</v>
      </c>
      <c r="Z59" s="287" t="str">
        <f>IF(E59="","",pรายชื่อ!Z18)</f>
        <v>เรียน</v>
      </c>
      <c r="AA59" s="133"/>
      <c r="AB59" s="116">
        <f t="shared" si="6"/>
        <v>9</v>
      </c>
      <c r="AC59" s="31">
        <f>IF(AND(Y59=0),LOOKUP(9.99999999999999E+307,$AC$4:AC58)+1,"")</f>
        <v>55</v>
      </c>
      <c r="AD59" s="31" t="str">
        <f>IF(AND(Y59="ร"),LOOKUP(9.99999999999999E+307,$AD$4:AD58)+1,"")</f>
        <v/>
      </c>
      <c r="AE59" s="2">
        <f t="shared" si="1"/>
        <v>55</v>
      </c>
      <c r="AF59" s="2">
        <f t="shared" si="4"/>
        <v>1</v>
      </c>
      <c r="AG59" s="31">
        <f>IF(AND(AF59=1),LOOKUP(9.99999999999999E+307,$AG$4:AG58)+1,"")</f>
        <v>55</v>
      </c>
    </row>
    <row r="60" spans="2:33" s="2" customFormat="1" ht="20.149999999999999" customHeight="1" x14ac:dyDescent="0.55000000000000004">
      <c r="B60" s="176" t="str">
        <f>p2เวลาเรียน!B60</f>
        <v>ป.2/2</v>
      </c>
      <c r="C60" s="176">
        <f>p2เวลาเรียน!C60</f>
        <v>16</v>
      </c>
      <c r="D60" s="176">
        <f>p2เวลาเรียน!D60</f>
        <v>4273</v>
      </c>
      <c r="E60" s="176" t="str">
        <f>p2เวลาเรียน!E60</f>
        <v>เด็กชาย</v>
      </c>
      <c r="F60" s="187" t="str">
        <f>p2เวลาเรียน!F60</f>
        <v>ศิรวิทย์</v>
      </c>
      <c r="G60" s="188" t="str">
        <f>p2เวลาเรียน!G60</f>
        <v>คำวัง</v>
      </c>
      <c r="H60" s="147">
        <v>6</v>
      </c>
      <c r="I60" s="147">
        <v>5</v>
      </c>
      <c r="J60" s="147">
        <v>6</v>
      </c>
      <c r="K60" s="147">
        <v>5</v>
      </c>
      <c r="L60" s="147">
        <v>5</v>
      </c>
      <c r="M60" s="147">
        <v>7</v>
      </c>
      <c r="N60" s="147">
        <v>7</v>
      </c>
      <c r="O60" s="147">
        <v>7</v>
      </c>
      <c r="P60" s="147"/>
      <c r="Q60" s="147"/>
      <c r="R60" s="147"/>
      <c r="S60" s="147"/>
      <c r="T60" s="147"/>
      <c r="U60" s="147"/>
      <c r="V60" s="147"/>
      <c r="W60" s="310">
        <f t="shared" si="2"/>
        <v>48</v>
      </c>
      <c r="X60" s="368" t="str">
        <f t="shared" si="3"/>
        <v>-</v>
      </c>
      <c r="Y60" s="369" t="str">
        <f t="shared" si="5"/>
        <v>-</v>
      </c>
      <c r="Z60" s="287" t="str">
        <f>IF(E60="","",pรายชื่อ!Z19)</f>
        <v>เรียน</v>
      </c>
      <c r="AA60" s="133"/>
      <c r="AB60" s="116">
        <f t="shared" si="6"/>
        <v>26</v>
      </c>
      <c r="AC60" s="31">
        <f>IF(AND(Y60=0),LOOKUP(9.99999999999999E+307,$AC$4:AC59)+1,"")</f>
        <v>56</v>
      </c>
      <c r="AD60" s="31" t="str">
        <f>IF(AND(Y60="ร"),LOOKUP(9.99999999999999E+307,$AD$4:AD59)+1,"")</f>
        <v/>
      </c>
      <c r="AE60" s="2">
        <f t="shared" si="1"/>
        <v>56</v>
      </c>
      <c r="AF60" s="2">
        <f t="shared" si="4"/>
        <v>1</v>
      </c>
      <c r="AG60" s="31">
        <f>IF(AND(AF60=1),LOOKUP(9.99999999999999E+307,$AG$4:AG59)+1,"")</f>
        <v>56</v>
      </c>
    </row>
    <row r="61" spans="2:33" s="2" customFormat="1" ht="20.149999999999999" customHeight="1" x14ac:dyDescent="0.55000000000000004">
      <c r="B61" s="176" t="str">
        <f>p2เวลาเรียน!B61</f>
        <v>ป.2/2</v>
      </c>
      <c r="C61" s="176">
        <f>p2เวลาเรียน!C61</f>
        <v>17</v>
      </c>
      <c r="D61" s="176">
        <f>p2เวลาเรียน!D61</f>
        <v>4296</v>
      </c>
      <c r="E61" s="176" t="str">
        <f>p2เวลาเรียน!E61</f>
        <v>เด็กชาย</v>
      </c>
      <c r="F61" s="187" t="str">
        <f>p2เวลาเรียน!F61</f>
        <v>ธีรภัทร</v>
      </c>
      <c r="G61" s="188" t="str">
        <f>p2เวลาเรียน!G61</f>
        <v>กันแก้ว</v>
      </c>
      <c r="H61" s="147">
        <v>7</v>
      </c>
      <c r="I61" s="147">
        <v>8</v>
      </c>
      <c r="J61" s="147">
        <v>8</v>
      </c>
      <c r="K61" s="147">
        <v>7</v>
      </c>
      <c r="L61" s="147">
        <v>0</v>
      </c>
      <c r="M61" s="147">
        <v>7</v>
      </c>
      <c r="N61" s="147">
        <v>8</v>
      </c>
      <c r="O61" s="147">
        <v>8</v>
      </c>
      <c r="P61" s="147"/>
      <c r="Q61" s="147"/>
      <c r="R61" s="147"/>
      <c r="S61" s="147"/>
      <c r="T61" s="147"/>
      <c r="U61" s="147"/>
      <c r="V61" s="147"/>
      <c r="W61" s="310">
        <f t="shared" si="2"/>
        <v>53</v>
      </c>
      <c r="X61" s="368" t="str">
        <f t="shared" si="3"/>
        <v>เริ่มต้น</v>
      </c>
      <c r="Y61" s="369" t="str">
        <f t="shared" si="5"/>
        <v>เริ่มต้น</v>
      </c>
      <c r="Z61" s="287" t="str">
        <f>IF(E61="","",pรายชื่อ!Z20)</f>
        <v>เรียน</v>
      </c>
      <c r="AA61" s="133"/>
      <c r="AB61" s="116">
        <f t="shared" si="6"/>
        <v>20</v>
      </c>
      <c r="AC61" s="31">
        <f>IF(AND(Y61=0),LOOKUP(9.99999999999999E+307,$AC$4:AC60)+1,"")</f>
        <v>57</v>
      </c>
      <c r="AD61" s="31" t="str">
        <f>IF(AND(Y61="ร"),LOOKUP(9.99999999999999E+307,$AD$4:AD60)+1,"")</f>
        <v/>
      </c>
      <c r="AE61" s="2">
        <f t="shared" si="1"/>
        <v>57</v>
      </c>
      <c r="AF61" s="2">
        <f t="shared" si="4"/>
        <v>1</v>
      </c>
      <c r="AG61" s="31">
        <f>IF(AND(AF61=1),LOOKUP(9.99999999999999E+307,$AG$4:AG60)+1,"")</f>
        <v>57</v>
      </c>
    </row>
    <row r="62" spans="2:33" s="2" customFormat="1" ht="20.149999999999999" customHeight="1" x14ac:dyDescent="0.55000000000000004">
      <c r="B62" s="176" t="str">
        <f>p2เวลาเรียน!B62</f>
        <v>ป.2/2</v>
      </c>
      <c r="C62" s="176">
        <f>p2เวลาเรียน!C62</f>
        <v>18</v>
      </c>
      <c r="D62" s="176">
        <f>p2เวลาเรียน!D62</f>
        <v>4297</v>
      </c>
      <c r="E62" s="176" t="str">
        <f>p2เวลาเรียน!E62</f>
        <v>เด็กชาย</v>
      </c>
      <c r="F62" s="187" t="str">
        <f>p2เวลาเรียน!F62</f>
        <v>นรินทร</v>
      </c>
      <c r="G62" s="188" t="str">
        <f>p2เวลาเรียน!G62</f>
        <v>นันทชัย</v>
      </c>
      <c r="H62" s="147">
        <v>7</v>
      </c>
      <c r="I62" s="147">
        <v>9</v>
      </c>
      <c r="J62" s="147">
        <v>5</v>
      </c>
      <c r="K62" s="147">
        <v>6</v>
      </c>
      <c r="L62" s="147">
        <v>6</v>
      </c>
      <c r="M62" s="147">
        <v>7</v>
      </c>
      <c r="N62" s="147">
        <v>7</v>
      </c>
      <c r="O62" s="147">
        <v>7</v>
      </c>
      <c r="P62" s="147"/>
      <c r="Q62" s="147"/>
      <c r="R62" s="147"/>
      <c r="S62" s="147"/>
      <c r="T62" s="147"/>
      <c r="U62" s="147"/>
      <c r="V62" s="147"/>
      <c r="W62" s="310">
        <f t="shared" si="2"/>
        <v>54</v>
      </c>
      <c r="X62" s="368" t="str">
        <f t="shared" si="3"/>
        <v>เริ่มต้น</v>
      </c>
      <c r="Y62" s="369" t="str">
        <f t="shared" si="5"/>
        <v>เริ่มต้น</v>
      </c>
      <c r="Z62" s="287" t="str">
        <f>IF(E62="","",pรายชื่อ!Z21)</f>
        <v>เรียน</v>
      </c>
      <c r="AA62" s="133"/>
      <c r="AB62" s="116">
        <f t="shared" si="6"/>
        <v>19</v>
      </c>
      <c r="AC62" s="31">
        <f>IF(AND(Y62=0),LOOKUP(9.99999999999999E+307,$AC$4:AC61)+1,"")</f>
        <v>58</v>
      </c>
      <c r="AD62" s="31" t="str">
        <f>IF(AND(Y62="ร"),LOOKUP(9.99999999999999E+307,$AD$4:AD61)+1,"")</f>
        <v/>
      </c>
      <c r="AE62" s="2">
        <f t="shared" si="1"/>
        <v>58</v>
      </c>
      <c r="AF62" s="2">
        <f t="shared" si="4"/>
        <v>1</v>
      </c>
      <c r="AG62" s="31">
        <f>IF(AND(AF62=1),LOOKUP(9.99999999999999E+307,$AG$4:AG61)+1,"")</f>
        <v>58</v>
      </c>
    </row>
    <row r="63" spans="2:33" s="2" customFormat="1" ht="20.149999999999999" customHeight="1" x14ac:dyDescent="0.55000000000000004">
      <c r="B63" s="176" t="str">
        <f>p2เวลาเรียน!B63</f>
        <v>ป.2/2</v>
      </c>
      <c r="C63" s="176">
        <f>p2เวลาเรียน!C63</f>
        <v>19</v>
      </c>
      <c r="D63" s="176">
        <f>p2เวลาเรียน!D63</f>
        <v>4034</v>
      </c>
      <c r="E63" s="176" t="str">
        <f>p2เวลาเรียน!E63</f>
        <v>เด็กหญิง</v>
      </c>
      <c r="F63" s="187" t="str">
        <f>p2เวลาเรียน!F63</f>
        <v>กุลิสรา</v>
      </c>
      <c r="G63" s="188" t="str">
        <f>p2เวลาเรียน!G63</f>
        <v>ปรีชา</v>
      </c>
      <c r="H63" s="147">
        <v>6</v>
      </c>
      <c r="I63" s="147">
        <v>7</v>
      </c>
      <c r="J63" s="147">
        <v>7</v>
      </c>
      <c r="K63" s="147">
        <v>8</v>
      </c>
      <c r="L63" s="147">
        <v>5</v>
      </c>
      <c r="M63" s="147">
        <v>8</v>
      </c>
      <c r="N63" s="147">
        <v>8</v>
      </c>
      <c r="O63" s="147">
        <v>7</v>
      </c>
      <c r="P63" s="147"/>
      <c r="Q63" s="147"/>
      <c r="R63" s="147"/>
      <c r="S63" s="147"/>
      <c r="T63" s="147"/>
      <c r="U63" s="147"/>
      <c r="V63" s="147"/>
      <c r="W63" s="310">
        <f t="shared" si="2"/>
        <v>56</v>
      </c>
      <c r="X63" s="368" t="str">
        <f t="shared" si="3"/>
        <v>พัฒนา</v>
      </c>
      <c r="Y63" s="369" t="str">
        <f t="shared" si="5"/>
        <v>พัฒนา</v>
      </c>
      <c r="Z63" s="287" t="str">
        <f>IF(E63="","",pรายชื่อ!Z22)</f>
        <v>เรียน</v>
      </c>
      <c r="AA63" s="133"/>
      <c r="AB63" s="116">
        <f t="shared" si="6"/>
        <v>17</v>
      </c>
      <c r="AC63" s="31">
        <f>IF(AND(Y63=0),LOOKUP(9.99999999999999E+307,$AC$4:AC62)+1,"")</f>
        <v>59</v>
      </c>
      <c r="AD63" s="31" t="str">
        <f>IF(AND(Y63="ร"),LOOKUP(9.99999999999999E+307,$AD$4:AD62)+1,"")</f>
        <v/>
      </c>
      <c r="AE63" s="2">
        <f t="shared" si="1"/>
        <v>59</v>
      </c>
      <c r="AF63" s="2">
        <f t="shared" si="4"/>
        <v>1</v>
      </c>
      <c r="AG63" s="31">
        <f>IF(AND(AF63=1),LOOKUP(9.99999999999999E+307,$AG$4:AG62)+1,"")</f>
        <v>59</v>
      </c>
    </row>
    <row r="64" spans="2:33" s="2" customFormat="1" ht="20.149999999999999" customHeight="1" x14ac:dyDescent="0.55000000000000004">
      <c r="B64" s="176" t="str">
        <f>p2เวลาเรียน!B64</f>
        <v>ป.2/2</v>
      </c>
      <c r="C64" s="176">
        <f>p2เวลาเรียน!C64</f>
        <v>20</v>
      </c>
      <c r="D64" s="176">
        <f>p2เวลาเรียน!D64</f>
        <v>4049</v>
      </c>
      <c r="E64" s="176" t="str">
        <f>p2เวลาเรียน!E64</f>
        <v>เด็กหญิง</v>
      </c>
      <c r="F64" s="187" t="str">
        <f>p2เวลาเรียน!F64</f>
        <v>ธนัญญา</v>
      </c>
      <c r="G64" s="188" t="str">
        <f>p2เวลาเรียน!G64</f>
        <v>สีหนูปุ้ย</v>
      </c>
      <c r="H64" s="147">
        <v>7</v>
      </c>
      <c r="I64" s="147">
        <v>5</v>
      </c>
      <c r="J64" s="147">
        <v>6</v>
      </c>
      <c r="K64" s="147">
        <v>6</v>
      </c>
      <c r="L64" s="147">
        <v>7</v>
      </c>
      <c r="M64" s="147">
        <v>8</v>
      </c>
      <c r="N64" s="147">
        <v>7</v>
      </c>
      <c r="O64" s="147">
        <v>7</v>
      </c>
      <c r="P64" s="147"/>
      <c r="Q64" s="147"/>
      <c r="R64" s="147"/>
      <c r="S64" s="147"/>
      <c r="T64" s="147"/>
      <c r="U64" s="147"/>
      <c r="V64" s="147"/>
      <c r="W64" s="310">
        <f t="shared" si="2"/>
        <v>53</v>
      </c>
      <c r="X64" s="368" t="str">
        <f t="shared" si="3"/>
        <v>เริ่มต้น</v>
      </c>
      <c r="Y64" s="369" t="str">
        <f t="shared" si="5"/>
        <v>เริ่มต้น</v>
      </c>
      <c r="Z64" s="287" t="str">
        <f>IF(E64="","",pรายชื่อ!Z23)</f>
        <v>เรียน</v>
      </c>
      <c r="AA64" s="133"/>
      <c r="AB64" s="116">
        <f t="shared" si="6"/>
        <v>20</v>
      </c>
      <c r="AC64" s="31">
        <f>IF(AND(Y64=0),LOOKUP(9.99999999999999E+307,$AC$4:AC63)+1,"")</f>
        <v>60</v>
      </c>
      <c r="AD64" s="31" t="str">
        <f>IF(AND(Y64="ร"),LOOKUP(9.99999999999999E+307,$AD$4:AD63)+1,"")</f>
        <v/>
      </c>
      <c r="AE64" s="2">
        <f t="shared" si="1"/>
        <v>60</v>
      </c>
      <c r="AF64" s="2">
        <f t="shared" si="4"/>
        <v>1</v>
      </c>
      <c r="AG64" s="31">
        <f>IF(AND(AF64=1),LOOKUP(9.99999999999999E+307,$AG$4:AG63)+1,"")</f>
        <v>60</v>
      </c>
    </row>
    <row r="65" spans="2:33" s="2" customFormat="1" ht="20.149999999999999" customHeight="1" x14ac:dyDescent="0.55000000000000004">
      <c r="B65" s="176" t="str">
        <f>p2เวลาเรียน!B65</f>
        <v>ป.2/2</v>
      </c>
      <c r="C65" s="176">
        <f>p2เวลาเรียน!C65</f>
        <v>21</v>
      </c>
      <c r="D65" s="176">
        <f>p2เวลาเรียน!D65</f>
        <v>4057</v>
      </c>
      <c r="E65" s="176" t="str">
        <f>p2เวลาเรียน!E65</f>
        <v>เด็กหญิง</v>
      </c>
      <c r="F65" s="187" t="str">
        <f>p2เวลาเรียน!F65</f>
        <v>พชรมน</v>
      </c>
      <c r="G65" s="188" t="str">
        <f>p2เวลาเรียน!G65</f>
        <v>เสารังษี</v>
      </c>
      <c r="H65" s="147">
        <v>8</v>
      </c>
      <c r="I65" s="147">
        <v>9</v>
      </c>
      <c r="J65" s="147">
        <v>9</v>
      </c>
      <c r="K65" s="147">
        <v>8</v>
      </c>
      <c r="L65" s="147">
        <v>8</v>
      </c>
      <c r="M65" s="147">
        <v>9</v>
      </c>
      <c r="N65" s="147">
        <v>10</v>
      </c>
      <c r="O65" s="147">
        <v>9</v>
      </c>
      <c r="P65" s="147"/>
      <c r="Q65" s="147"/>
      <c r="R65" s="147"/>
      <c r="S65" s="147"/>
      <c r="T65" s="147"/>
      <c r="U65" s="147"/>
      <c r="V65" s="147"/>
      <c r="W65" s="310">
        <f t="shared" si="2"/>
        <v>70</v>
      </c>
      <c r="X65" s="368" t="str">
        <f t="shared" si="3"/>
        <v>ชำนาญ</v>
      </c>
      <c r="Y65" s="369" t="str">
        <f t="shared" si="5"/>
        <v>ชำนาญ</v>
      </c>
      <c r="Z65" s="287" t="str">
        <f>IF(E65="","",pรายชื่อ!Z24)</f>
        <v>เรียน</v>
      </c>
      <c r="AA65" s="133"/>
      <c r="AB65" s="116">
        <f t="shared" si="6"/>
        <v>6</v>
      </c>
      <c r="AC65" s="31">
        <f>IF(AND(Y65=0),LOOKUP(9.99999999999999E+307,$AC$4:AC64)+1,"")</f>
        <v>61</v>
      </c>
      <c r="AD65" s="31" t="str">
        <f>IF(AND(Y65="ร"),LOOKUP(9.99999999999999E+307,$AD$4:AD64)+1,"")</f>
        <v/>
      </c>
      <c r="AE65" s="2">
        <f t="shared" si="1"/>
        <v>61</v>
      </c>
      <c r="AF65" s="2">
        <f t="shared" si="4"/>
        <v>1</v>
      </c>
      <c r="AG65" s="31">
        <f>IF(AND(AF65=1),LOOKUP(9.99999999999999E+307,$AG$4:AG64)+1,"")</f>
        <v>61</v>
      </c>
    </row>
    <row r="66" spans="2:33" s="2" customFormat="1" ht="20.149999999999999" customHeight="1" x14ac:dyDescent="0.55000000000000004">
      <c r="B66" s="176" t="str">
        <f>p2เวลาเรียน!B66</f>
        <v>ป.2/2</v>
      </c>
      <c r="C66" s="176">
        <f>p2เวลาเรียน!C66</f>
        <v>22</v>
      </c>
      <c r="D66" s="176">
        <f>p2เวลาเรียน!D66</f>
        <v>4139</v>
      </c>
      <c r="E66" s="176" t="str">
        <f>p2เวลาเรียน!E66</f>
        <v>เด็กหญิง</v>
      </c>
      <c r="F66" s="187" t="str">
        <f>p2เวลาเรียน!F66</f>
        <v>เบญจรัสพร</v>
      </c>
      <c r="G66" s="188" t="str">
        <f>p2เวลาเรียน!G66</f>
        <v>อูปสาแก้ว</v>
      </c>
      <c r="H66" s="147">
        <v>9</v>
      </c>
      <c r="I66" s="147">
        <v>10</v>
      </c>
      <c r="J66" s="147">
        <v>7</v>
      </c>
      <c r="K66" s="147">
        <v>7</v>
      </c>
      <c r="L66" s="147">
        <v>7</v>
      </c>
      <c r="M66" s="147">
        <v>9</v>
      </c>
      <c r="N66" s="147">
        <v>10</v>
      </c>
      <c r="O66" s="147">
        <v>10</v>
      </c>
      <c r="P66" s="147"/>
      <c r="Q66" s="147"/>
      <c r="R66" s="147"/>
      <c r="S66" s="147"/>
      <c r="T66" s="147"/>
      <c r="U66" s="147"/>
      <c r="V66" s="147"/>
      <c r="W66" s="310">
        <f t="shared" si="2"/>
        <v>69</v>
      </c>
      <c r="X66" s="368" t="str">
        <f t="shared" si="3"/>
        <v>ชำนาญ</v>
      </c>
      <c r="Y66" s="369" t="str">
        <f t="shared" si="5"/>
        <v>ชำนาญ</v>
      </c>
      <c r="Z66" s="287" t="str">
        <f>IF(E66="","",pรายชื่อ!Z25)</f>
        <v>เรียน</v>
      </c>
      <c r="AA66" s="133"/>
      <c r="AB66" s="116">
        <f t="shared" si="6"/>
        <v>8</v>
      </c>
      <c r="AC66" s="31">
        <f>IF(AND(Y66=0),LOOKUP(9.99999999999999E+307,$AC$4:AC65)+1,"")</f>
        <v>62</v>
      </c>
      <c r="AD66" s="31" t="str">
        <f>IF(AND(Y66="ร"),LOOKUP(9.99999999999999E+307,$AD$4:AD65)+1,"")</f>
        <v/>
      </c>
      <c r="AE66" s="2">
        <f t="shared" si="1"/>
        <v>62</v>
      </c>
      <c r="AF66" s="2">
        <f t="shared" si="4"/>
        <v>1</v>
      </c>
      <c r="AG66" s="31">
        <f>IF(AND(AF66=1),LOOKUP(9.99999999999999E+307,$AG$4:AG65)+1,"")</f>
        <v>62</v>
      </c>
    </row>
    <row r="67" spans="2:33" s="2" customFormat="1" ht="20.149999999999999" customHeight="1" x14ac:dyDescent="0.55000000000000004">
      <c r="B67" s="176" t="str">
        <f>p2เวลาเรียน!B67</f>
        <v>ป.2/2</v>
      </c>
      <c r="C67" s="176">
        <f>p2เวลาเรียน!C67</f>
        <v>23</v>
      </c>
      <c r="D67" s="176">
        <f>p2เวลาเรียน!D67</f>
        <v>4140</v>
      </c>
      <c r="E67" s="176" t="str">
        <f>p2เวลาเรียน!E67</f>
        <v>เด็กหญิง</v>
      </c>
      <c r="F67" s="187" t="str">
        <f>p2เวลาเรียน!F67</f>
        <v>วิภาดา</v>
      </c>
      <c r="G67" s="188" t="str">
        <f>p2เวลาเรียน!G67</f>
        <v>มาลา</v>
      </c>
      <c r="H67" s="147">
        <v>7</v>
      </c>
      <c r="I67" s="147">
        <v>7</v>
      </c>
      <c r="J67" s="147">
        <v>6</v>
      </c>
      <c r="K67" s="147">
        <v>5</v>
      </c>
      <c r="L67" s="147">
        <v>10</v>
      </c>
      <c r="M67" s="147">
        <v>8</v>
      </c>
      <c r="N67" s="147">
        <v>7</v>
      </c>
      <c r="O67" s="147">
        <v>8</v>
      </c>
      <c r="P67" s="147"/>
      <c r="Q67" s="147"/>
      <c r="R67" s="147"/>
      <c r="S67" s="147"/>
      <c r="T67" s="147"/>
      <c r="U67" s="147"/>
      <c r="V67" s="147"/>
      <c r="W67" s="310">
        <f t="shared" si="2"/>
        <v>58</v>
      </c>
      <c r="X67" s="368" t="str">
        <f t="shared" si="3"/>
        <v>พัฒนา</v>
      </c>
      <c r="Y67" s="369" t="str">
        <f t="shared" si="5"/>
        <v>พัฒนา</v>
      </c>
      <c r="Z67" s="287" t="str">
        <f>IF(E67="","",pรายชื่อ!Z26)</f>
        <v>เรียน</v>
      </c>
      <c r="AA67" s="133"/>
      <c r="AB67" s="116">
        <f t="shared" si="6"/>
        <v>14</v>
      </c>
      <c r="AC67" s="31">
        <f>IF(AND(Y67=0),LOOKUP(9.99999999999999E+307,$AC$4:AC66)+1,"")</f>
        <v>63</v>
      </c>
      <c r="AD67" s="31" t="str">
        <f>IF(AND(Y67="ร"),LOOKUP(9.99999999999999E+307,$AD$4:AD66)+1,"")</f>
        <v/>
      </c>
      <c r="AE67" s="2">
        <f t="shared" si="1"/>
        <v>63</v>
      </c>
      <c r="AF67" s="2">
        <f t="shared" si="4"/>
        <v>1</v>
      </c>
      <c r="AG67" s="31">
        <f>IF(AND(AF67=1),LOOKUP(9.99999999999999E+307,$AG$4:AG66)+1,"")</f>
        <v>63</v>
      </c>
    </row>
    <row r="68" spans="2:33" s="2" customFormat="1" ht="20.149999999999999" customHeight="1" x14ac:dyDescent="0.55000000000000004">
      <c r="B68" s="176" t="str">
        <f>p2เวลาเรียน!B68</f>
        <v>ป.2/2</v>
      </c>
      <c r="C68" s="176">
        <f>p2เวลาเรียน!C68</f>
        <v>24</v>
      </c>
      <c r="D68" s="176">
        <f>p2เวลาเรียน!D68</f>
        <v>4158</v>
      </c>
      <c r="E68" s="176" t="str">
        <f>p2เวลาเรียน!E68</f>
        <v>เด็กหญิง</v>
      </c>
      <c r="F68" s="187" t="str">
        <f>p2เวลาเรียน!F68</f>
        <v>ณิชาภัทร์</v>
      </c>
      <c r="G68" s="188" t="str">
        <f>p2เวลาเรียน!G68</f>
        <v>แก้วเมือง</v>
      </c>
      <c r="H68" s="147">
        <v>10</v>
      </c>
      <c r="I68" s="147">
        <v>10</v>
      </c>
      <c r="J68" s="147">
        <v>10</v>
      </c>
      <c r="K68" s="147">
        <v>9</v>
      </c>
      <c r="L68" s="147">
        <v>7</v>
      </c>
      <c r="M68" s="147">
        <v>9</v>
      </c>
      <c r="N68" s="147">
        <v>7</v>
      </c>
      <c r="O68" s="147">
        <v>9</v>
      </c>
      <c r="P68" s="147"/>
      <c r="Q68" s="147"/>
      <c r="R68" s="147"/>
      <c r="S68" s="147"/>
      <c r="T68" s="147"/>
      <c r="U68" s="147"/>
      <c r="V68" s="147"/>
      <c r="W68" s="310">
        <f t="shared" si="2"/>
        <v>71</v>
      </c>
      <c r="X68" s="368" t="str">
        <f t="shared" si="3"/>
        <v>ชำนาญ</v>
      </c>
      <c r="Y68" s="369" t="str">
        <f t="shared" si="5"/>
        <v>ชำนาญ</v>
      </c>
      <c r="Z68" s="287" t="str">
        <f>IF(E68="","",pรายชื่อ!Z27)</f>
        <v>เรียน</v>
      </c>
      <c r="AA68" s="133"/>
      <c r="AB68" s="116">
        <f t="shared" si="6"/>
        <v>4</v>
      </c>
      <c r="AC68" s="31">
        <f>IF(AND(Y68=0),LOOKUP(9.99999999999999E+307,$AC$4:AC67)+1,"")</f>
        <v>64</v>
      </c>
      <c r="AD68" s="31" t="str">
        <f>IF(AND(Y68="ร"),LOOKUP(9.99999999999999E+307,$AD$4:AD67)+1,"")</f>
        <v/>
      </c>
      <c r="AE68" s="2">
        <f t="shared" si="1"/>
        <v>64</v>
      </c>
      <c r="AF68" s="2">
        <f t="shared" si="4"/>
        <v>1</v>
      </c>
      <c r="AG68" s="31">
        <f>IF(AND(AF68=1),LOOKUP(9.99999999999999E+307,$AG$4:AG67)+1,"")</f>
        <v>64</v>
      </c>
    </row>
    <row r="69" spans="2:33" s="2" customFormat="1" ht="20.149999999999999" customHeight="1" x14ac:dyDescent="0.55000000000000004">
      <c r="B69" s="176" t="str">
        <f>p2เวลาเรียน!B69</f>
        <v>ป.2/2</v>
      </c>
      <c r="C69" s="176">
        <f>p2เวลาเรียน!C69</f>
        <v>25</v>
      </c>
      <c r="D69" s="176">
        <f>p2เวลาเรียน!D69</f>
        <v>4159</v>
      </c>
      <c r="E69" s="176" t="str">
        <f>p2เวลาเรียน!E69</f>
        <v>เด็กหญิง</v>
      </c>
      <c r="F69" s="187" t="str">
        <f>p2เวลาเรียน!F69</f>
        <v>นันทญา</v>
      </c>
      <c r="G69" s="188" t="str">
        <f>p2เวลาเรียน!G69</f>
        <v>คำมา</v>
      </c>
      <c r="H69" s="147">
        <v>6</v>
      </c>
      <c r="I69" s="147">
        <v>5</v>
      </c>
      <c r="J69" s="147">
        <v>6</v>
      </c>
      <c r="K69" s="147">
        <v>5</v>
      </c>
      <c r="L69" s="147">
        <v>7</v>
      </c>
      <c r="M69" s="147">
        <v>8</v>
      </c>
      <c r="N69" s="147">
        <v>8</v>
      </c>
      <c r="O69" s="147">
        <v>7</v>
      </c>
      <c r="P69" s="147"/>
      <c r="Q69" s="147"/>
      <c r="R69" s="147"/>
      <c r="S69" s="147"/>
      <c r="T69" s="147"/>
      <c r="U69" s="147"/>
      <c r="V69" s="147"/>
      <c r="W69" s="310">
        <f t="shared" si="2"/>
        <v>52</v>
      </c>
      <c r="X69" s="368" t="str">
        <f t="shared" si="3"/>
        <v>เริ่มต้น</v>
      </c>
      <c r="Y69" s="369" t="str">
        <f t="shared" si="5"/>
        <v>เริ่มต้น</v>
      </c>
      <c r="Z69" s="287" t="str">
        <f>IF(E69="","",pรายชื่อ!Z28)</f>
        <v>เรียน</v>
      </c>
      <c r="AA69" s="133"/>
      <c r="AB69" s="116">
        <f t="shared" si="6"/>
        <v>23</v>
      </c>
      <c r="AC69" s="31">
        <f>IF(AND(Y69=0),LOOKUP(9.99999999999999E+307,$AC$4:AC68)+1,"")</f>
        <v>65</v>
      </c>
      <c r="AD69" s="31" t="str">
        <f>IF(AND(Y69="ร"),LOOKUP(9.99999999999999E+307,$AD$4:AD68)+1,"")</f>
        <v/>
      </c>
      <c r="AE69" s="2">
        <f t="shared" ref="AE69:AE84" si="7">SUM(AC69:AD69)</f>
        <v>65</v>
      </c>
      <c r="AF69" s="2">
        <f t="shared" si="4"/>
        <v>1</v>
      </c>
      <c r="AG69" s="31">
        <f>IF(AND(AF69=1),LOOKUP(9.99999999999999E+307,$AG$4:AG68)+1,"")</f>
        <v>65</v>
      </c>
    </row>
    <row r="70" spans="2:33" s="2" customFormat="1" ht="20.149999999999999" customHeight="1" x14ac:dyDescent="0.55000000000000004">
      <c r="B70" s="176" t="str">
        <f>p2เวลาเรียน!B70</f>
        <v>ป.2/2</v>
      </c>
      <c r="C70" s="176">
        <f>p2เวลาเรียน!C70</f>
        <v>26</v>
      </c>
      <c r="D70" s="176">
        <f>p2เวลาเรียน!D70</f>
        <v>4272</v>
      </c>
      <c r="E70" s="176" t="str">
        <f>p2เวลาเรียน!E70</f>
        <v>เด็กหญิง</v>
      </c>
      <c r="F70" s="187" t="str">
        <f>p2เวลาเรียน!F70</f>
        <v>ธนิดา</v>
      </c>
      <c r="G70" s="188" t="str">
        <f>p2เวลาเรียน!G70</f>
        <v>ใจหล้า</v>
      </c>
      <c r="H70" s="147">
        <v>7</v>
      </c>
      <c r="I70" s="147">
        <v>6</v>
      </c>
      <c r="J70" s="147">
        <v>5</v>
      </c>
      <c r="K70" s="147">
        <v>5</v>
      </c>
      <c r="L70" s="147">
        <v>6</v>
      </c>
      <c r="M70" s="147">
        <v>7</v>
      </c>
      <c r="N70" s="147">
        <v>7</v>
      </c>
      <c r="O70" s="147">
        <v>7</v>
      </c>
      <c r="P70" s="147"/>
      <c r="Q70" s="147"/>
      <c r="R70" s="147"/>
      <c r="S70" s="147"/>
      <c r="T70" s="147"/>
      <c r="U70" s="147"/>
      <c r="V70" s="147"/>
      <c r="W70" s="310">
        <f t="shared" ref="W70:W84" si="8">IF(E70="","",IF(SUM(H70:V70)=0,"",SUM(H70:V70)))</f>
        <v>50</v>
      </c>
      <c r="X70" s="368" t="str">
        <f t="shared" ref="X70:X84" si="9">IF(W70="","",IF(W70&gt;74,"เชี่ยวชาญ",IF(W70&gt;64,"ชำนาญ",IF(W70&gt;54,"พัฒนา",IF(W70&gt;49,"เริ่มต้น","-")))))</f>
        <v>เริ่มต้น</v>
      </c>
      <c r="Y70" s="369" t="str">
        <f t="shared" ref="Y70:Y84" si="10">IF(AA70="",X70,IF(AA70="มส","มส",IF(AA70="ร","ร")))</f>
        <v>เริ่มต้น</v>
      </c>
      <c r="Z70" s="287" t="str">
        <f>IF(E70="","",pรายชื่อ!Z29)</f>
        <v>เรียน</v>
      </c>
      <c r="AA70" s="133"/>
      <c r="AB70" s="116">
        <f t="shared" si="6"/>
        <v>24</v>
      </c>
      <c r="AC70" s="31">
        <f>IF(AND(Y70=0),LOOKUP(9.99999999999999E+307,$AC$4:AC69)+1,"")</f>
        <v>66</v>
      </c>
      <c r="AD70" s="31" t="str">
        <f>IF(AND(Y70="ร"),LOOKUP(9.99999999999999E+307,$AD$4:AD69)+1,"")</f>
        <v/>
      </c>
      <c r="AE70" s="2">
        <f t="shared" si="7"/>
        <v>66</v>
      </c>
      <c r="AF70" s="2">
        <f t="shared" ref="AF70:AF84" si="11">IF(AE70=0,"",AE70/AE70)</f>
        <v>1</v>
      </c>
      <c r="AG70" s="31">
        <f>IF(AND(AF70=1),LOOKUP(9.99999999999999E+307,$AG$4:AG69)+1,"")</f>
        <v>66</v>
      </c>
    </row>
    <row r="71" spans="2:33" s="2" customFormat="1" ht="20.149999999999999" customHeight="1" x14ac:dyDescent="0.55000000000000004">
      <c r="B71" s="176" t="str">
        <f>p2เวลาเรียน!B71</f>
        <v>ป.2/2</v>
      </c>
      <c r="C71" s="176">
        <f>p2เวลาเรียน!C71</f>
        <v>27</v>
      </c>
      <c r="D71" s="176">
        <f>p2เวลาเรียน!D71</f>
        <v>4294</v>
      </c>
      <c r="E71" s="176" t="str">
        <f>p2เวลาเรียน!E71</f>
        <v>เด็กหญิง</v>
      </c>
      <c r="F71" s="187" t="str">
        <f>p2เวลาเรียน!F71</f>
        <v>สุพิชญา</v>
      </c>
      <c r="G71" s="188" t="str">
        <f>p2เวลาเรียน!G71</f>
        <v>รัตนะวงศ์</v>
      </c>
      <c r="H71" s="147">
        <v>8</v>
      </c>
      <c r="I71" s="147">
        <v>9</v>
      </c>
      <c r="J71" s="147">
        <v>5</v>
      </c>
      <c r="K71" s="147">
        <v>6</v>
      </c>
      <c r="L71" s="147">
        <v>8</v>
      </c>
      <c r="M71" s="147">
        <v>8</v>
      </c>
      <c r="N71" s="147">
        <v>9</v>
      </c>
      <c r="O71" s="147">
        <v>8</v>
      </c>
      <c r="P71" s="147"/>
      <c r="Q71" s="147"/>
      <c r="R71" s="147"/>
      <c r="S71" s="147"/>
      <c r="T71" s="147"/>
      <c r="U71" s="147"/>
      <c r="V71" s="147"/>
      <c r="W71" s="310">
        <f t="shared" si="8"/>
        <v>61</v>
      </c>
      <c r="X71" s="368" t="str">
        <f t="shared" si="9"/>
        <v>พัฒนา</v>
      </c>
      <c r="Y71" s="369" t="str">
        <f t="shared" si="10"/>
        <v>พัฒนา</v>
      </c>
      <c r="Z71" s="287" t="str">
        <f>IF(E71="","",pรายชื่อ!Z30)</f>
        <v>เรียน</v>
      </c>
      <c r="AA71" s="133"/>
      <c r="AB71" s="116">
        <f t="shared" si="6"/>
        <v>12</v>
      </c>
      <c r="AC71" s="31">
        <f>IF(AND(Y71=0),LOOKUP(9.99999999999999E+307,$AC$4:AC70)+1,"")</f>
        <v>67</v>
      </c>
      <c r="AD71" s="31" t="str">
        <f>IF(AND(Y71="ร"),LOOKUP(9.99999999999999E+307,$AD$4:AD70)+1,"")</f>
        <v/>
      </c>
      <c r="AE71" s="2">
        <f t="shared" si="7"/>
        <v>67</v>
      </c>
      <c r="AF71" s="2">
        <f t="shared" si="11"/>
        <v>1</v>
      </c>
      <c r="AG71" s="31">
        <f>IF(AND(AF71=1),LOOKUP(9.99999999999999E+307,$AG$4:AG70)+1,"")</f>
        <v>67</v>
      </c>
    </row>
    <row r="72" spans="2:33" s="2" customFormat="1" ht="20.149999999999999" customHeight="1" x14ac:dyDescent="0.55000000000000004">
      <c r="B72" s="176" t="str">
        <f>p2เวลาเรียน!B72</f>
        <v>ป.2/2</v>
      </c>
      <c r="C72" s="176">
        <f>p2เวลาเรียน!C72</f>
        <v>28</v>
      </c>
      <c r="D72" s="176">
        <f>p2เวลาเรียน!D72</f>
        <v>4299</v>
      </c>
      <c r="E72" s="176" t="str">
        <f>p2เวลาเรียน!E72</f>
        <v>เด็กหญิง</v>
      </c>
      <c r="F72" s="187" t="str">
        <f>p2เวลาเรียน!F72</f>
        <v>เบญญาทิพย์</v>
      </c>
      <c r="G72" s="188" t="str">
        <f>p2เวลาเรียน!G72</f>
        <v>ทองเอี่ยม</v>
      </c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310" t="str">
        <f t="shared" si="8"/>
        <v/>
      </c>
      <c r="X72" s="368" t="str">
        <f t="shared" si="9"/>
        <v/>
      </c>
      <c r="Y72" s="369" t="str">
        <f t="shared" si="10"/>
        <v/>
      </c>
      <c r="Z72" s="287" t="str">
        <f>IF(E72="","",pรายชื่อ!Z31)</f>
        <v>เรียน</v>
      </c>
      <c r="AA72" s="133"/>
      <c r="AB72" s="116" t="str">
        <f t="shared" si="6"/>
        <v/>
      </c>
      <c r="AC72" s="31">
        <f>IF(AND(Y72=0),LOOKUP(9.99999999999999E+307,$AC$4:AC71)+1,"")</f>
        <v>68</v>
      </c>
      <c r="AD72" s="31" t="str">
        <f>IF(AND(Y72="ร"),LOOKUP(9.99999999999999E+307,$AD$4:AD71)+1,"")</f>
        <v/>
      </c>
      <c r="AE72" s="2">
        <f t="shared" si="7"/>
        <v>68</v>
      </c>
      <c r="AF72" s="2">
        <f t="shared" si="11"/>
        <v>1</v>
      </c>
      <c r="AG72" s="31">
        <f>IF(AND(AF72=1),LOOKUP(9.99999999999999E+307,$AG$4:AG71)+1,"")</f>
        <v>68</v>
      </c>
    </row>
    <row r="73" spans="2:33" s="2" customFormat="1" ht="20.149999999999999" customHeight="1" x14ac:dyDescent="0.55000000000000004">
      <c r="B73" s="176" t="str">
        <f>p2เวลาเรียน!B73</f>
        <v>ป.2/2</v>
      </c>
      <c r="C73" s="176">
        <f>p2เวลาเรียน!C73</f>
        <v>29</v>
      </c>
      <c r="D73" s="176">
        <f>p2เวลาเรียน!D73</f>
        <v>4300</v>
      </c>
      <c r="E73" s="176" t="str">
        <f>p2เวลาเรียน!E73</f>
        <v>เด็กหญิง</v>
      </c>
      <c r="F73" s="187" t="str">
        <f>p2เวลาเรียน!F73</f>
        <v>เบญจวรรณ</v>
      </c>
      <c r="G73" s="188" t="str">
        <f>p2เวลาเรียน!G73</f>
        <v>ทองเอี่ยม</v>
      </c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310" t="str">
        <f t="shared" si="8"/>
        <v/>
      </c>
      <c r="X73" s="368" t="str">
        <f t="shared" si="9"/>
        <v/>
      </c>
      <c r="Y73" s="369" t="str">
        <f t="shared" si="10"/>
        <v/>
      </c>
      <c r="Z73" s="287" t="str">
        <f>IF(E73="","",pรายชื่อ!Z32)</f>
        <v>เรียน</v>
      </c>
      <c r="AA73" s="133"/>
      <c r="AB73" s="116" t="str">
        <f t="shared" si="6"/>
        <v/>
      </c>
      <c r="AC73" s="31">
        <f>IF(AND(Y73=0),LOOKUP(9.99999999999999E+307,$AC$4:AC72)+1,"")</f>
        <v>69</v>
      </c>
      <c r="AD73" s="31" t="str">
        <f>IF(AND(Y73="ร"),LOOKUP(9.99999999999999E+307,$AD$4:AD72)+1,"")</f>
        <v/>
      </c>
      <c r="AE73" s="2">
        <f t="shared" si="7"/>
        <v>69</v>
      </c>
      <c r="AF73" s="2">
        <f t="shared" si="11"/>
        <v>1</v>
      </c>
      <c r="AG73" s="31">
        <f>IF(AND(AF73=1),LOOKUP(9.99999999999999E+307,$AG$4:AG72)+1,"")</f>
        <v>69</v>
      </c>
    </row>
    <row r="74" spans="2:33" s="2" customFormat="1" ht="20.149999999999999" customHeight="1" x14ac:dyDescent="0.55000000000000004">
      <c r="B74" s="176" t="str">
        <f>p2เวลาเรียน!B74</f>
        <v>ป.2/2</v>
      </c>
      <c r="C74" s="176">
        <f>p2เวลาเรียน!C74</f>
        <v>30</v>
      </c>
      <c r="D74" s="176">
        <f>p2เวลาเรียน!D74</f>
        <v>4301</v>
      </c>
      <c r="E74" s="176" t="str">
        <f>p2เวลาเรียน!E74</f>
        <v>เด็กหญิง</v>
      </c>
      <c r="F74" s="187" t="str">
        <f>p2เวลาเรียน!F74</f>
        <v>ศุภักษร</v>
      </c>
      <c r="G74" s="188" t="str">
        <f>p2เวลาเรียน!G74</f>
        <v>อินทจักร์</v>
      </c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310" t="str">
        <f t="shared" si="8"/>
        <v/>
      </c>
      <c r="X74" s="368" t="str">
        <f t="shared" si="9"/>
        <v/>
      </c>
      <c r="Y74" s="369" t="str">
        <f t="shared" si="10"/>
        <v/>
      </c>
      <c r="Z74" s="287" t="str">
        <f>IF(E74="","",pรายชื่อ!Z33)</f>
        <v>เรียน</v>
      </c>
      <c r="AA74" s="133"/>
      <c r="AB74" s="116" t="str">
        <f t="shared" si="6"/>
        <v/>
      </c>
      <c r="AC74" s="31">
        <f>IF(AND(Y74=0),LOOKUP(9.99999999999999E+307,$AC$4:AC73)+1,"")</f>
        <v>70</v>
      </c>
      <c r="AD74" s="31" t="str">
        <f>IF(AND(Y74="ร"),LOOKUP(9.99999999999999E+307,$AD$4:AD73)+1,"")</f>
        <v/>
      </c>
      <c r="AE74" s="2">
        <f t="shared" si="7"/>
        <v>70</v>
      </c>
      <c r="AF74" s="2">
        <f t="shared" si="11"/>
        <v>1</v>
      </c>
      <c r="AG74" s="31">
        <f>IF(AND(AF74=1),LOOKUP(9.99999999999999E+307,$AG$4:AG73)+1,"")</f>
        <v>70</v>
      </c>
    </row>
    <row r="75" spans="2:33" s="2" customFormat="1" ht="20.149999999999999" customHeight="1" x14ac:dyDescent="0.55000000000000004">
      <c r="B75" s="176" t="str">
        <f>p2เวลาเรียน!B75</f>
        <v>ป.2/2</v>
      </c>
      <c r="C75" s="176">
        <f>p2เวลาเรียน!C75</f>
        <v>31</v>
      </c>
      <c r="D75" s="176" t="str">
        <f>p2เวลาเรียน!D75</f>
        <v/>
      </c>
      <c r="E75" s="176" t="str">
        <f>p2เวลาเรียน!E75</f>
        <v/>
      </c>
      <c r="F75" s="187" t="str">
        <f>p2เวลาเรียน!F75</f>
        <v/>
      </c>
      <c r="G75" s="188" t="str">
        <f>p2เวลาเรียน!G75</f>
        <v/>
      </c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310" t="str">
        <f t="shared" si="8"/>
        <v/>
      </c>
      <c r="X75" s="368" t="str">
        <f t="shared" si="9"/>
        <v/>
      </c>
      <c r="Y75" s="369" t="str">
        <f t="shared" si="10"/>
        <v/>
      </c>
      <c r="Z75" s="287" t="str">
        <f>IF(E75="","",pรายชื่อ!Z34)</f>
        <v/>
      </c>
      <c r="AA75" s="133"/>
      <c r="AB75" s="116" t="str">
        <f t="shared" si="6"/>
        <v/>
      </c>
      <c r="AC75" s="31">
        <f>IF(AND(Y75=0),LOOKUP(9.99999999999999E+307,$AC$4:AC74)+1,"")</f>
        <v>71</v>
      </c>
      <c r="AD75" s="31" t="str">
        <f>IF(AND(Y75="ร"),LOOKUP(9.99999999999999E+307,$AD$4:AD74)+1,"")</f>
        <v/>
      </c>
      <c r="AE75" s="2">
        <f t="shared" si="7"/>
        <v>71</v>
      </c>
      <c r="AF75" s="2">
        <f t="shared" si="11"/>
        <v>1</v>
      </c>
      <c r="AG75" s="31">
        <f>IF(AND(AF75=1),LOOKUP(9.99999999999999E+307,$AG$4:AG74)+1,"")</f>
        <v>71</v>
      </c>
    </row>
    <row r="76" spans="2:33" s="2" customFormat="1" ht="20.149999999999999" customHeight="1" x14ac:dyDescent="0.55000000000000004">
      <c r="B76" s="176" t="str">
        <f>p2เวลาเรียน!B76</f>
        <v>ป.2/2</v>
      </c>
      <c r="C76" s="176">
        <f>p2เวลาเรียน!C76</f>
        <v>32</v>
      </c>
      <c r="D76" s="176" t="str">
        <f>p2เวลาเรียน!D76</f>
        <v/>
      </c>
      <c r="E76" s="176" t="str">
        <f>p2เวลาเรียน!E76</f>
        <v/>
      </c>
      <c r="F76" s="187" t="str">
        <f>p2เวลาเรียน!F76</f>
        <v/>
      </c>
      <c r="G76" s="188" t="str">
        <f>p2เวลาเรียน!G76</f>
        <v/>
      </c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310" t="str">
        <f t="shared" si="8"/>
        <v/>
      </c>
      <c r="X76" s="368" t="str">
        <f t="shared" si="9"/>
        <v/>
      </c>
      <c r="Y76" s="369" t="str">
        <f t="shared" si="10"/>
        <v/>
      </c>
      <c r="Z76" s="287" t="str">
        <f>IF(E76="","",pรายชื่อ!Z35)</f>
        <v/>
      </c>
      <c r="AA76" s="133"/>
      <c r="AB76" s="116" t="str">
        <f t="shared" si="6"/>
        <v/>
      </c>
      <c r="AC76" s="31">
        <f>IF(AND(Y76=0),LOOKUP(9.99999999999999E+307,$AC$4:AC75)+1,"")</f>
        <v>72</v>
      </c>
      <c r="AD76" s="31" t="str">
        <f>IF(AND(Y76="ร"),LOOKUP(9.99999999999999E+307,$AD$4:AD75)+1,"")</f>
        <v/>
      </c>
      <c r="AE76" s="2">
        <f t="shared" si="7"/>
        <v>72</v>
      </c>
      <c r="AF76" s="2">
        <f t="shared" si="11"/>
        <v>1</v>
      </c>
      <c r="AG76" s="31">
        <f>IF(AND(AF76=1),LOOKUP(9.99999999999999E+307,$AG$4:AG75)+1,"")</f>
        <v>72</v>
      </c>
    </row>
    <row r="77" spans="2:33" s="2" customFormat="1" ht="20.149999999999999" customHeight="1" x14ac:dyDescent="0.55000000000000004">
      <c r="B77" s="176" t="str">
        <f>p2เวลาเรียน!B77</f>
        <v>ป.2/2</v>
      </c>
      <c r="C77" s="176">
        <f>p2เวลาเรียน!C77</f>
        <v>33</v>
      </c>
      <c r="D77" s="176" t="str">
        <f>p2เวลาเรียน!D77</f>
        <v/>
      </c>
      <c r="E77" s="176" t="str">
        <f>p2เวลาเรียน!E77</f>
        <v/>
      </c>
      <c r="F77" s="187" t="str">
        <f>p2เวลาเรียน!F77</f>
        <v/>
      </c>
      <c r="G77" s="188" t="str">
        <f>p2เวลาเรียน!G77</f>
        <v/>
      </c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310" t="str">
        <f t="shared" si="8"/>
        <v/>
      </c>
      <c r="X77" s="368" t="str">
        <f t="shared" si="9"/>
        <v/>
      </c>
      <c r="Y77" s="369" t="str">
        <f t="shared" si="10"/>
        <v/>
      </c>
      <c r="Z77" s="287" t="str">
        <f>IF(E77="","",pรายชื่อ!Z36)</f>
        <v/>
      </c>
      <c r="AA77" s="133"/>
      <c r="AB77" s="116" t="str">
        <f t="shared" si="6"/>
        <v/>
      </c>
      <c r="AC77" s="31">
        <f>IF(AND(Y77=0),LOOKUP(9.99999999999999E+307,$AC$4:AC76)+1,"")</f>
        <v>73</v>
      </c>
      <c r="AD77" s="31" t="str">
        <f>IF(AND(Y77="ร"),LOOKUP(9.99999999999999E+307,$AD$4:AD76)+1,"")</f>
        <v/>
      </c>
      <c r="AE77" s="2">
        <f t="shared" si="7"/>
        <v>73</v>
      </c>
      <c r="AF77" s="2">
        <f t="shared" si="11"/>
        <v>1</v>
      </c>
      <c r="AG77" s="31">
        <f>IF(AND(AF77=1),LOOKUP(9.99999999999999E+307,$AG$4:AG76)+1,"")</f>
        <v>73</v>
      </c>
    </row>
    <row r="78" spans="2:33" s="2" customFormat="1" ht="20.149999999999999" customHeight="1" x14ac:dyDescent="0.55000000000000004">
      <c r="B78" s="176" t="str">
        <f>p2เวลาเรียน!B78</f>
        <v>ป.2/2</v>
      </c>
      <c r="C78" s="176">
        <f>p2เวลาเรียน!C78</f>
        <v>34</v>
      </c>
      <c r="D78" s="176" t="str">
        <f>p2เวลาเรียน!D78</f>
        <v/>
      </c>
      <c r="E78" s="176" t="str">
        <f>p2เวลาเรียน!E78</f>
        <v/>
      </c>
      <c r="F78" s="187" t="str">
        <f>p2เวลาเรียน!F78</f>
        <v/>
      </c>
      <c r="G78" s="188" t="str">
        <f>p2เวลาเรียน!G78</f>
        <v/>
      </c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310" t="str">
        <f t="shared" si="8"/>
        <v/>
      </c>
      <c r="X78" s="368" t="str">
        <f t="shared" si="9"/>
        <v/>
      </c>
      <c r="Y78" s="369" t="str">
        <f t="shared" si="10"/>
        <v/>
      </c>
      <c r="Z78" s="287" t="str">
        <f>IF(E78="","",pรายชื่อ!Z37)</f>
        <v/>
      </c>
      <c r="AA78" s="133"/>
      <c r="AB78" s="116" t="str">
        <f t="shared" si="6"/>
        <v/>
      </c>
      <c r="AC78" s="31">
        <f>IF(AND(Y78=0),LOOKUP(9.99999999999999E+307,$AC$4:AC77)+1,"")</f>
        <v>74</v>
      </c>
      <c r="AD78" s="31" t="str">
        <f>IF(AND(Y78="ร"),LOOKUP(9.99999999999999E+307,$AD$4:AD77)+1,"")</f>
        <v/>
      </c>
      <c r="AE78" s="2">
        <f t="shared" si="7"/>
        <v>74</v>
      </c>
      <c r="AF78" s="2">
        <f t="shared" si="11"/>
        <v>1</v>
      </c>
      <c r="AG78" s="31">
        <f>IF(AND(AF78=1),LOOKUP(9.99999999999999E+307,$AG$4:AG77)+1,"")</f>
        <v>74</v>
      </c>
    </row>
    <row r="79" spans="2:33" s="2" customFormat="1" ht="20.149999999999999" customHeight="1" x14ac:dyDescent="0.55000000000000004">
      <c r="B79" s="176" t="str">
        <f>p2เวลาเรียน!B79</f>
        <v>ป.2/2</v>
      </c>
      <c r="C79" s="176">
        <f>p2เวลาเรียน!C79</f>
        <v>35</v>
      </c>
      <c r="D79" s="176" t="str">
        <f>p2เวลาเรียน!D79</f>
        <v/>
      </c>
      <c r="E79" s="176" t="str">
        <f>p2เวลาเรียน!E79</f>
        <v/>
      </c>
      <c r="F79" s="187" t="str">
        <f>p2เวลาเรียน!F79</f>
        <v/>
      </c>
      <c r="G79" s="188" t="str">
        <f>p2เวลาเรียน!G79</f>
        <v/>
      </c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310" t="str">
        <f t="shared" si="8"/>
        <v/>
      </c>
      <c r="X79" s="368" t="str">
        <f t="shared" si="9"/>
        <v/>
      </c>
      <c r="Y79" s="369" t="str">
        <f t="shared" si="10"/>
        <v/>
      </c>
      <c r="Z79" s="287" t="str">
        <f>IF(E79="","",pรายชื่อ!Z38)</f>
        <v/>
      </c>
      <c r="AA79" s="133"/>
      <c r="AB79" s="116" t="str">
        <f t="shared" si="6"/>
        <v/>
      </c>
      <c r="AC79" s="31">
        <f>IF(AND(Y79=0),LOOKUP(9.99999999999999E+307,$AC$4:AC78)+1,"")</f>
        <v>75</v>
      </c>
      <c r="AD79" s="31" t="str">
        <f>IF(AND(Y79="ร"),LOOKUP(9.99999999999999E+307,$AD$4:AD78)+1,"")</f>
        <v/>
      </c>
      <c r="AE79" s="2">
        <f t="shared" si="7"/>
        <v>75</v>
      </c>
      <c r="AF79" s="2">
        <f t="shared" si="11"/>
        <v>1</v>
      </c>
      <c r="AG79" s="31">
        <f>IF(AND(AF79=1),LOOKUP(9.99999999999999E+307,$AG$4:AG78)+1,"")</f>
        <v>75</v>
      </c>
    </row>
    <row r="80" spans="2:33" s="2" customFormat="1" ht="20.149999999999999" customHeight="1" x14ac:dyDescent="0.55000000000000004">
      <c r="B80" s="176" t="str">
        <f>p2เวลาเรียน!B80</f>
        <v>ป.2/2</v>
      </c>
      <c r="C80" s="176">
        <f>p2เวลาเรียน!C80</f>
        <v>36</v>
      </c>
      <c r="D80" s="176" t="str">
        <f>p2เวลาเรียน!D80</f>
        <v/>
      </c>
      <c r="E80" s="176" t="str">
        <f>p2เวลาเรียน!E80</f>
        <v/>
      </c>
      <c r="F80" s="187" t="str">
        <f>p2เวลาเรียน!F80</f>
        <v/>
      </c>
      <c r="G80" s="188" t="str">
        <f>p2เวลาเรียน!G80</f>
        <v/>
      </c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310" t="str">
        <f t="shared" si="8"/>
        <v/>
      </c>
      <c r="X80" s="368" t="str">
        <f t="shared" si="9"/>
        <v/>
      </c>
      <c r="Y80" s="369" t="str">
        <f t="shared" si="10"/>
        <v/>
      </c>
      <c r="Z80" s="287" t="str">
        <f>IF(E80="","",pรายชื่อ!Z39)</f>
        <v/>
      </c>
      <c r="AA80" s="133"/>
      <c r="AB80" s="116" t="str">
        <f t="shared" si="6"/>
        <v/>
      </c>
      <c r="AC80" s="31">
        <f>IF(AND(Y80=0),LOOKUP(9.99999999999999E+307,$AC$4:AC79)+1,"")</f>
        <v>76</v>
      </c>
      <c r="AD80" s="31" t="str">
        <f>IF(AND(Y80="ร"),LOOKUP(9.99999999999999E+307,$AD$4:AD79)+1,"")</f>
        <v/>
      </c>
      <c r="AE80" s="2">
        <f t="shared" si="7"/>
        <v>76</v>
      </c>
      <c r="AF80" s="2">
        <f t="shared" si="11"/>
        <v>1</v>
      </c>
      <c r="AG80" s="31">
        <f>IF(AND(AF80=1),LOOKUP(9.99999999999999E+307,$AG$4:AG79)+1,"")</f>
        <v>76</v>
      </c>
    </row>
    <row r="81" spans="2:33" s="2" customFormat="1" ht="20.149999999999999" customHeight="1" x14ac:dyDescent="0.55000000000000004">
      <c r="B81" s="176" t="str">
        <f>p2เวลาเรียน!B81</f>
        <v>ป.2/2</v>
      </c>
      <c r="C81" s="176">
        <f>p2เวลาเรียน!C81</f>
        <v>37</v>
      </c>
      <c r="D81" s="176" t="str">
        <f>p2เวลาเรียน!D81</f>
        <v/>
      </c>
      <c r="E81" s="176" t="str">
        <f>p2เวลาเรียน!E81</f>
        <v/>
      </c>
      <c r="F81" s="187" t="str">
        <f>p2เวลาเรียน!F81</f>
        <v/>
      </c>
      <c r="G81" s="188" t="str">
        <f>p2เวลาเรียน!G81</f>
        <v/>
      </c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310" t="str">
        <f t="shared" si="8"/>
        <v/>
      </c>
      <c r="X81" s="368" t="str">
        <f t="shared" si="9"/>
        <v/>
      </c>
      <c r="Y81" s="369" t="str">
        <f t="shared" si="10"/>
        <v/>
      </c>
      <c r="Z81" s="287" t="str">
        <f>IF(E81="","",pรายชื่อ!Z40)</f>
        <v/>
      </c>
      <c r="AA81" s="133"/>
      <c r="AB81" s="116" t="str">
        <f t="shared" si="6"/>
        <v/>
      </c>
      <c r="AC81" s="31">
        <f>IF(AND(Y81=0),LOOKUP(9.99999999999999E+307,$AC$4:AC80)+1,"")</f>
        <v>77</v>
      </c>
      <c r="AD81" s="31" t="str">
        <f>IF(AND(Y81="ร"),LOOKUP(9.99999999999999E+307,$AD$4:AD80)+1,"")</f>
        <v/>
      </c>
      <c r="AE81" s="2">
        <f t="shared" si="7"/>
        <v>77</v>
      </c>
      <c r="AF81" s="2">
        <f t="shared" si="11"/>
        <v>1</v>
      </c>
      <c r="AG81" s="31">
        <f>IF(AND(AF81=1),LOOKUP(9.99999999999999E+307,$AG$4:AG80)+1,"")</f>
        <v>77</v>
      </c>
    </row>
    <row r="82" spans="2:33" s="2" customFormat="1" ht="20.149999999999999" customHeight="1" x14ac:dyDescent="0.55000000000000004">
      <c r="B82" s="176" t="str">
        <f>p2เวลาเรียน!B82</f>
        <v>ป.2/2</v>
      </c>
      <c r="C82" s="176">
        <f>p2เวลาเรียน!C82</f>
        <v>38</v>
      </c>
      <c r="D82" s="176" t="str">
        <f>p2เวลาเรียน!D82</f>
        <v/>
      </c>
      <c r="E82" s="176" t="str">
        <f>p2เวลาเรียน!E82</f>
        <v/>
      </c>
      <c r="F82" s="187" t="str">
        <f>p2เวลาเรียน!F82</f>
        <v/>
      </c>
      <c r="G82" s="188" t="str">
        <f>p2เวลาเรียน!G82</f>
        <v/>
      </c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310" t="str">
        <f t="shared" si="8"/>
        <v/>
      </c>
      <c r="X82" s="368" t="str">
        <f t="shared" si="9"/>
        <v/>
      </c>
      <c r="Y82" s="369" t="str">
        <f t="shared" si="10"/>
        <v/>
      </c>
      <c r="Z82" s="287" t="str">
        <f>IF(E82="","",pรายชื่อ!Z41)</f>
        <v/>
      </c>
      <c r="AA82" s="133"/>
      <c r="AB82" s="116" t="str">
        <f t="shared" si="6"/>
        <v/>
      </c>
      <c r="AC82" s="31">
        <f>IF(AND(Y82=0),LOOKUP(9.99999999999999E+307,$AC$4:AC81)+1,"")</f>
        <v>78</v>
      </c>
      <c r="AD82" s="31" t="str">
        <f>IF(AND(Y82="ร"),LOOKUP(9.99999999999999E+307,$AD$4:AD81)+1,"")</f>
        <v/>
      </c>
      <c r="AE82" s="2">
        <f t="shared" si="7"/>
        <v>78</v>
      </c>
      <c r="AF82" s="2">
        <f t="shared" si="11"/>
        <v>1</v>
      </c>
      <c r="AG82" s="31">
        <f>IF(AND(AF82=1),LOOKUP(9.99999999999999E+307,$AG$4:AG81)+1,"")</f>
        <v>78</v>
      </c>
    </row>
    <row r="83" spans="2:33" s="2" customFormat="1" ht="20.149999999999999" customHeight="1" x14ac:dyDescent="0.55000000000000004">
      <c r="B83" s="176" t="str">
        <f>p2เวลาเรียน!B83</f>
        <v>ป.2/2</v>
      </c>
      <c r="C83" s="176">
        <f>p2เวลาเรียน!C83</f>
        <v>39</v>
      </c>
      <c r="D83" s="176" t="str">
        <f>p2เวลาเรียน!D83</f>
        <v/>
      </c>
      <c r="E83" s="176" t="str">
        <f>p2เวลาเรียน!E83</f>
        <v/>
      </c>
      <c r="F83" s="187" t="str">
        <f>p2เวลาเรียน!F83</f>
        <v/>
      </c>
      <c r="G83" s="188" t="str">
        <f>p2เวลาเรียน!G83</f>
        <v/>
      </c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310" t="str">
        <f t="shared" si="8"/>
        <v/>
      </c>
      <c r="X83" s="368" t="str">
        <f t="shared" si="9"/>
        <v/>
      </c>
      <c r="Y83" s="369" t="str">
        <f t="shared" si="10"/>
        <v/>
      </c>
      <c r="Z83" s="287" t="str">
        <f>IF(E83="","",pรายชื่อ!Z42)</f>
        <v/>
      </c>
      <c r="AA83" s="133"/>
      <c r="AB83" s="116" t="str">
        <f t="shared" si="6"/>
        <v/>
      </c>
      <c r="AC83" s="31">
        <f>IF(AND(Y83=0),LOOKUP(9.99999999999999E+307,$AC$4:AC82)+1,"")</f>
        <v>79</v>
      </c>
      <c r="AD83" s="31" t="str">
        <f>IF(AND(Y83="ร"),LOOKUP(9.99999999999999E+307,$AD$4:AD82)+1,"")</f>
        <v/>
      </c>
      <c r="AE83" s="2">
        <f t="shared" si="7"/>
        <v>79</v>
      </c>
      <c r="AF83" s="2">
        <f t="shared" si="11"/>
        <v>1</v>
      </c>
      <c r="AG83" s="31">
        <f>IF(AND(AF83=1),LOOKUP(9.99999999999999E+307,$AG$4:AG82)+1,"")</f>
        <v>79</v>
      </c>
    </row>
    <row r="84" spans="2:33" s="2" customFormat="1" ht="20.149999999999999" customHeight="1" x14ac:dyDescent="0.55000000000000004">
      <c r="B84" s="176" t="str">
        <f>p2เวลาเรียน!B84</f>
        <v>ป.2/2</v>
      </c>
      <c r="C84" s="176">
        <f>p2เวลาเรียน!C84</f>
        <v>40</v>
      </c>
      <c r="D84" s="176" t="str">
        <f>p2เวลาเรียน!D84</f>
        <v/>
      </c>
      <c r="E84" s="176" t="str">
        <f>p2เวลาเรียน!E84</f>
        <v/>
      </c>
      <c r="F84" s="187" t="str">
        <f>p2เวลาเรียน!F84</f>
        <v/>
      </c>
      <c r="G84" s="188" t="str">
        <f>p2เวลาเรียน!G84</f>
        <v/>
      </c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310" t="str">
        <f t="shared" si="8"/>
        <v/>
      </c>
      <c r="X84" s="368" t="str">
        <f t="shared" si="9"/>
        <v/>
      </c>
      <c r="Y84" s="369" t="str">
        <f t="shared" si="10"/>
        <v/>
      </c>
      <c r="Z84" s="287" t="str">
        <f>IF(E84="","",pรายชื่อ!Z43)</f>
        <v/>
      </c>
      <c r="AA84" s="133"/>
      <c r="AB84" s="116" t="str">
        <f t="shared" si="6"/>
        <v/>
      </c>
      <c r="AC84" s="31">
        <f>IF(AND(Y84=0),LOOKUP(9.99999999999999E+307,$AC$4:AC83)+1,"")</f>
        <v>80</v>
      </c>
      <c r="AD84" s="31" t="str">
        <f>IF(AND(Y84="ร"),LOOKUP(9.99999999999999E+307,$AD$4:AD83)+1,"")</f>
        <v/>
      </c>
      <c r="AE84" s="2">
        <f t="shared" si="7"/>
        <v>80</v>
      </c>
      <c r="AF84" s="2">
        <f t="shared" si="11"/>
        <v>1</v>
      </c>
      <c r="AG84" s="31">
        <f>IF(AND(AF84=1),LOOKUP(9.99999999999999E+307,$AG$4:AG83)+1,"")</f>
        <v>80</v>
      </c>
    </row>
  </sheetData>
  <sheetProtection algorithmName="SHA-512" hashValue="j9JjElH7GjAJ7VABsEUzJbuqx7dXXF21Eg63hDQV6LCCSnNt42menVLA20/tkN+I6MvbBRwT7vayu/D81bXZ4Q==" saltValue="4WCEhF2BB23uS31WBT4mSQ==" spinCount="100000" sheet="1" selectLockedCells="1"/>
  <mergeCells count="11">
    <mergeCell ref="AB2:AB4"/>
    <mergeCell ref="W2:W3"/>
    <mergeCell ref="X2:X4"/>
    <mergeCell ref="Y2:Y4"/>
    <mergeCell ref="Z2:Z4"/>
    <mergeCell ref="AA2:AA4"/>
    <mergeCell ref="B1:Z1"/>
    <mergeCell ref="B2:B4"/>
    <mergeCell ref="C2:C4"/>
    <mergeCell ref="D2:D4"/>
    <mergeCell ref="E2:G4"/>
  </mergeCells>
  <conditionalFormatting sqref="H3:V4">
    <cfRule type="cellIs" dxfId="63" priority="1" operator="equal">
      <formula>0</formula>
    </cfRule>
  </conditionalFormatting>
  <conditionalFormatting sqref="W1:W1048576">
    <cfRule type="cellIs" dxfId="62" priority="4" operator="equal">
      <formula>74</formula>
    </cfRule>
    <cfRule type="cellIs" dxfId="61" priority="6" operator="equal">
      <formula>64</formula>
    </cfRule>
    <cfRule type="cellIs" dxfId="60" priority="8" operator="equal">
      <formula>54</formula>
    </cfRule>
    <cfRule type="cellIs" dxfId="59" priority="9" operator="equal">
      <formula>49</formula>
    </cfRule>
  </conditionalFormatting>
  <conditionalFormatting sqref="W4:W84">
    <cfRule type="cellIs" dxfId="58" priority="3" operator="equal">
      <formula>79</formula>
    </cfRule>
    <cfRule type="cellIs" dxfId="57" priority="5" operator="equal">
      <formula>69</formula>
    </cfRule>
    <cfRule type="cellIs" dxfId="56" priority="7" operator="equal">
      <formula>59</formula>
    </cfRule>
  </conditionalFormatting>
  <conditionalFormatting sqref="W5:W84">
    <cfRule type="cellIs" dxfId="55" priority="10" operator="lessThan">
      <formula>#REF!/2</formula>
    </cfRule>
  </conditionalFormatting>
  <conditionalFormatting sqref="X5:X84">
    <cfRule type="cellIs" dxfId="54" priority="33" operator="equal">
      <formula>0</formula>
    </cfRule>
    <cfRule type="cellIs" dxfId="53" priority="34" operator="between">
      <formula>1</formula>
      <formula>4</formula>
    </cfRule>
  </conditionalFormatting>
  <conditionalFormatting sqref="Y2:Y84">
    <cfRule type="cellIs" dxfId="52" priority="26" operator="equal">
      <formula>0</formula>
    </cfRule>
  </conditionalFormatting>
  <conditionalFormatting sqref="Y5:Y84">
    <cfRule type="containsText" dxfId="51" priority="21" operator="containsText" text="มผ">
      <formula>NOT(ISERROR(SEARCH("มผ",Y5)))</formula>
    </cfRule>
    <cfRule type="cellIs" dxfId="50" priority="24" operator="equal">
      <formula>"มส"</formula>
    </cfRule>
    <cfRule type="cellIs" dxfId="49" priority="25" operator="equal">
      <formula>"ร"</formula>
    </cfRule>
  </conditionalFormatting>
  <conditionalFormatting sqref="Z1:Z1048576">
    <cfRule type="containsText" dxfId="48" priority="13" operator="containsText" text="ย้าย">
      <formula>NOT(ISERROR(SEARCH("ย้าย",Z1)))</formula>
    </cfRule>
  </conditionalFormatting>
  <conditionalFormatting sqref="AA5:AA84">
    <cfRule type="cellIs" dxfId="47" priority="30" operator="equal">
      <formula>"มผ"</formula>
    </cfRule>
    <cfRule type="cellIs" dxfId="46" priority="31" operator="equal">
      <formula>"ร"</formula>
    </cfRule>
    <cfRule type="cellIs" dxfId="45" priority="32" operator="equal">
      <formula>"มส"</formula>
    </cfRule>
  </conditionalFormatting>
  <conditionalFormatting sqref="AB5:AB84">
    <cfRule type="cellIs" dxfId="44" priority="29" operator="between">
      <formula>1</formula>
      <formula>3</formula>
    </cfRule>
  </conditionalFormatting>
  <dataValidations count="10">
    <dataValidation type="whole" operator="lessThanOrEqual" allowBlank="1" showInputMessage="1" showErrorMessage="1" error="คะแนนเกินครับ" sqref="V5:V84" xr:uid="{5E56B197-5834-4991-B2B4-5CB52F94C739}">
      <formula1>$V$4</formula1>
    </dataValidation>
    <dataValidation type="whole" operator="lessThanOrEqual" allowBlank="1" showInputMessage="1" showErrorMessage="1" error="คะแนนเกินครับ" sqref="S5:S84" xr:uid="{DEA94769-9291-429F-BDF9-1AADB151C0DE}">
      <formula1>$S$4</formula1>
    </dataValidation>
    <dataValidation type="whole" operator="lessThanOrEqual" allowBlank="1" showInputMessage="1" showErrorMessage="1" error="คะแนนเกินครับ" sqref="K5:K84" xr:uid="{D267237E-4EC6-4E52-BB97-3CC16579F030}">
      <formula1>$K$4</formula1>
    </dataValidation>
    <dataValidation type="whole" operator="lessThanOrEqual" allowBlank="1" showInputMessage="1" showErrorMessage="1" error="คะแนนเกินครับ" sqref="I5:J84 R5:R84 Q5:Q84 T5:T84 U5:U84" xr:uid="{E8C06461-0508-4C4D-BEB2-9AB0AF428B15}">
      <formula1>I$4</formula1>
    </dataValidation>
    <dataValidation type="whole" operator="lessThanOrEqual" allowBlank="1" showInputMessage="1" showErrorMessage="1" error="คะแนนเกินครับ" sqref="H5:H84" xr:uid="{D021EDFA-E956-409F-90BE-D69B1BF71C3F}">
      <formula1>$H$4</formula1>
    </dataValidation>
    <dataValidation type="whole" operator="lessThanOrEqual" allowBlank="1" showInputMessage="1" showErrorMessage="1" error="คะแนนเกินครับ" sqref="L5:L84" xr:uid="{7F842CAA-0C2F-498F-B87C-9DC3FA63E468}">
      <formula1>$L$4</formula1>
    </dataValidation>
    <dataValidation type="whole" operator="lessThanOrEqual" allowBlank="1" showInputMessage="1" showErrorMessage="1" error="คะแนนเกินครับ" sqref="M5:M84" xr:uid="{2A14B926-70F4-4E1B-A2F0-14E3429A1DEC}">
      <formula1>$M$4</formula1>
    </dataValidation>
    <dataValidation type="whole" operator="lessThanOrEqual" allowBlank="1" showInputMessage="1" showErrorMessage="1" error="คะแนนเกินครับ" sqref="N5:N84" xr:uid="{A8251D0D-65C3-437D-B75D-01C8C5DF28F5}">
      <formula1>$N$4</formula1>
    </dataValidation>
    <dataValidation type="whole" operator="lessThanOrEqual" allowBlank="1" showInputMessage="1" showErrorMessage="1" error="คะแนนเกินครับ" sqref="O5:O84" xr:uid="{BEBCE7E4-C59F-4009-A642-2AA7B48E71A4}">
      <formula1>$O$4</formula1>
    </dataValidation>
    <dataValidation type="whole" operator="lessThanOrEqual" allowBlank="1" showInputMessage="1" showErrorMessage="1" error="คะแนนเกินครับ" sqref="P5:P84" xr:uid="{E17CA919-516A-4520-A162-B850E8956D6A}">
      <formula1>$P$4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7" min="1" max="23" man="1"/>
    <brk id="44" min="1" max="23" man="1"/>
    <brk id="77" min="1" max="2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33CC"/>
  </sheetPr>
  <dimension ref="B1:P85"/>
  <sheetViews>
    <sheetView showGridLines="0" showRowColHeaders="0" view="pageBreakPreview" zoomScale="115" zoomScaleSheetLayoutView="115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P6" sqref="P6"/>
    </sheetView>
  </sheetViews>
  <sheetFormatPr defaultColWidth="9" defaultRowHeight="21.5" x14ac:dyDescent="0.6"/>
  <cols>
    <col min="1" max="1" width="32.69921875" style="4" customWidth="1"/>
    <col min="2" max="2" width="4.19921875" style="4" bestFit="1" customWidth="1"/>
    <col min="3" max="3" width="3.69921875" style="4" customWidth="1"/>
    <col min="4" max="4" width="3.8984375" style="4" hidden="1" customWidth="1"/>
    <col min="5" max="5" width="6.69921875" style="376" customWidth="1"/>
    <col min="6" max="6" width="11.69921875" style="4" customWidth="1"/>
    <col min="7" max="7" width="11.69921875" style="6" customWidth="1"/>
    <col min="8" max="9" width="6.69921875" style="6" customWidth="1"/>
    <col min="10" max="11" width="6.69921875" style="5" customWidth="1"/>
    <col min="12" max="12" width="7.8984375" style="7" hidden="1" customWidth="1"/>
    <col min="13" max="13" width="7.59765625" style="9" customWidth="1"/>
    <col min="14" max="14" width="7.8984375" style="4" customWidth="1"/>
    <col min="15" max="15" width="6.19921875" style="4" customWidth="1"/>
    <col min="16" max="16" width="9" style="4" customWidth="1"/>
    <col min="17" max="16384" width="9" style="4"/>
  </cols>
  <sheetData>
    <row r="1" spans="2:16" s="137" customFormat="1" ht="27" customHeight="1" x14ac:dyDescent="0.65">
      <c r="B1" s="524" t="str">
        <f>"สรุปผลการเรียน รายวิชา  " &amp;ข้อมูลเบื้องต้น!F9   &amp;"  รหัสวิชา  "  &amp; ข้อมูลเบื้องต้น!F10  &amp;"    ผู้สอน   "    &amp;ข้อมูลเบื้องต้น!F12</f>
        <v>สรุปผลการเรียน รายวิชา  คณิตศาสตร์ 2   รหัสวิชา  พื้นฐาน 202    ผู้สอน   นางอุ้มขวัญ หัตถสาร</v>
      </c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</row>
    <row r="2" spans="2:16" ht="22.5" customHeight="1" x14ac:dyDescent="0.6">
      <c r="B2" s="527" t="s">
        <v>52</v>
      </c>
      <c r="C2" s="527" t="s">
        <v>0</v>
      </c>
      <c r="D2" s="530" t="s">
        <v>14</v>
      </c>
      <c r="E2" s="533" t="s">
        <v>13</v>
      </c>
      <c r="F2" s="534"/>
      <c r="G2" s="535"/>
      <c r="H2" s="542" t="s">
        <v>161</v>
      </c>
      <c r="I2" s="542" t="s">
        <v>162</v>
      </c>
      <c r="J2" s="542" t="s">
        <v>164</v>
      </c>
      <c r="K2" s="545" t="s">
        <v>4</v>
      </c>
      <c r="L2" s="519" t="s">
        <v>277</v>
      </c>
      <c r="M2" s="519" t="s">
        <v>676</v>
      </c>
      <c r="N2" s="525" t="s">
        <v>165</v>
      </c>
      <c r="O2" s="521" t="s">
        <v>169</v>
      </c>
      <c r="P2" s="483" t="s">
        <v>45</v>
      </c>
    </row>
    <row r="3" spans="2:16" ht="21.75" customHeight="1" x14ac:dyDescent="0.6">
      <c r="B3" s="528"/>
      <c r="C3" s="528"/>
      <c r="D3" s="531"/>
      <c r="E3" s="536"/>
      <c r="F3" s="537"/>
      <c r="G3" s="538"/>
      <c r="H3" s="543" t="s">
        <v>83</v>
      </c>
      <c r="I3" s="543" t="s">
        <v>83</v>
      </c>
      <c r="J3" s="543" t="s">
        <v>83</v>
      </c>
      <c r="K3" s="546"/>
      <c r="L3" s="519"/>
      <c r="M3" s="519"/>
      <c r="N3" s="525"/>
      <c r="O3" s="522"/>
      <c r="P3" s="484"/>
    </row>
    <row r="4" spans="2:16" ht="20" x14ac:dyDescent="0.6">
      <c r="B4" s="528"/>
      <c r="C4" s="528"/>
      <c r="D4" s="531"/>
      <c r="E4" s="536"/>
      <c r="F4" s="537"/>
      <c r="G4" s="538"/>
      <c r="H4" s="544"/>
      <c r="I4" s="544"/>
      <c r="J4" s="544"/>
      <c r="K4" s="547"/>
      <c r="L4" s="519"/>
      <c r="M4" s="519"/>
      <c r="N4" s="525"/>
      <c r="O4" s="522"/>
      <c r="P4" s="484"/>
    </row>
    <row r="5" spans="2:16" s="3" customFormat="1" ht="22.5" customHeight="1" thickBot="1" x14ac:dyDescent="0.6">
      <c r="B5" s="529"/>
      <c r="C5" s="529"/>
      <c r="D5" s="532"/>
      <c r="E5" s="539"/>
      <c r="F5" s="540"/>
      <c r="G5" s="541"/>
      <c r="H5" s="254">
        <v>100</v>
      </c>
      <c r="I5" s="254">
        <v>100</v>
      </c>
      <c r="J5" s="254">
        <f>SUM(H5:I5)</f>
        <v>200</v>
      </c>
      <c r="K5" s="254">
        <v>100</v>
      </c>
      <c r="L5" s="520"/>
      <c r="M5" s="520"/>
      <c r="N5" s="526"/>
      <c r="O5" s="523"/>
      <c r="P5" s="485"/>
    </row>
    <row r="6" spans="2:16" s="2" customFormat="1" ht="20.149999999999999" customHeight="1" x14ac:dyDescent="0.6">
      <c r="B6" s="255" t="str">
        <f>p2เวลาเรียน!B5</f>
        <v>ป.2/1</v>
      </c>
      <c r="C6" s="255">
        <f>p2เวลาเรียน!C5</f>
        <v>1</v>
      </c>
      <c r="D6" s="255">
        <f>p2เวลาเรียน!D5</f>
        <v>3901</v>
      </c>
      <c r="E6" s="374" t="str">
        <f>p2เวลาเรียน!E5</f>
        <v>เด็กชาย</v>
      </c>
      <c r="F6" s="256" t="str">
        <f>p2เวลาเรียน!F5</f>
        <v>ธนภัทร</v>
      </c>
      <c r="G6" s="257" t="str">
        <f>p2เวลาเรียน!G5</f>
        <v>อุสาห์</v>
      </c>
      <c r="H6" s="253">
        <f>'คะแนนเทอม 1'!W5</f>
        <v>72</v>
      </c>
      <c r="I6" s="253">
        <f>'คะแนนเทอม 2'!W5</f>
        <v>63</v>
      </c>
      <c r="J6" s="258">
        <f>IF(H6="","",SUM(H6:I6))</f>
        <v>135</v>
      </c>
      <c r="K6" s="259">
        <f>IF(H6="","",ROUND(J6/2,0))</f>
        <v>68</v>
      </c>
      <c r="L6" s="368" t="str">
        <f>IF(K6="","",IF(K6&gt;74,"เชี่ยวชาญ",IF(K6&gt;64,"ชำนาญ",IF(K6&gt;54,"พัฒนา",IF(K6&gt;49,"เริ่มต้น","-")))))</f>
        <v>ชำนาญ</v>
      </c>
      <c r="M6" s="315" t="str">
        <f t="shared" ref="M6:M37" si="0">IF(P6="",L6,IF(P6="มส","มส",IF(P6="ร","ร")))</f>
        <v>ชำนาญ</v>
      </c>
      <c r="N6" s="260">
        <f>p4คุณลักษณะ!M5</f>
        <v>3</v>
      </c>
      <c r="O6" s="280" t="str">
        <f>IF(E6="","",pรายชื่อ!B4)</f>
        <v>เรียน</v>
      </c>
      <c r="P6" s="133" t="str">
        <f>p2เวลาเรียน!AX5</f>
        <v/>
      </c>
    </row>
    <row r="7" spans="2:16" s="2" customFormat="1" ht="20.149999999999999" customHeight="1" x14ac:dyDescent="0.6">
      <c r="B7" s="261" t="str">
        <f>p2เวลาเรียน!B6</f>
        <v>ป.2/1</v>
      </c>
      <c r="C7" s="261">
        <f>p2เวลาเรียน!C6</f>
        <v>2</v>
      </c>
      <c r="D7" s="261" t="str">
        <f>p2เวลาเรียน!D6</f>
        <v>04031</v>
      </c>
      <c r="E7" s="375" t="str">
        <f>p2เวลาเรียน!E6</f>
        <v>เด็กชาย</v>
      </c>
      <c r="F7" s="262" t="str">
        <f>p2เวลาเรียน!F6</f>
        <v>กฤติพงศ์</v>
      </c>
      <c r="G7" s="263" t="str">
        <f>p2เวลาเรียน!G6</f>
        <v>รุ่งหนองกระดี่</v>
      </c>
      <c r="H7" s="253">
        <f>'คะแนนเทอม 1'!W6</f>
        <v>78</v>
      </c>
      <c r="I7" s="253" t="str">
        <f>'คะแนนเทอม 2'!W6</f>
        <v/>
      </c>
      <c r="J7" s="258">
        <f t="shared" ref="J7:J70" si="1">IF(H7="","",SUM(H7:I7))</f>
        <v>78</v>
      </c>
      <c r="K7" s="259">
        <f t="shared" ref="K7:K70" si="2">IF(H7="","",ROUND(J7/2,0))</f>
        <v>39</v>
      </c>
      <c r="L7" s="368" t="str">
        <f t="shared" ref="L7:L70" si="3">IF(K7="","",IF(K7&gt;74,"เชี่ยวชาญ",IF(K7&gt;64,"ชำนาญ",IF(K7&gt;54,"พัฒนา",IF(K7&gt;49,"เริ่มต้น","-")))))</f>
        <v>-</v>
      </c>
      <c r="M7" s="315" t="str">
        <f t="shared" si="0"/>
        <v>-</v>
      </c>
      <c r="N7" s="260" t="str">
        <f>p4คุณลักษณะ!M6</f>
        <v/>
      </c>
      <c r="O7" s="280" t="str">
        <f>IF(E7="","",pรายชื่อ!B5)</f>
        <v>เรียน</v>
      </c>
      <c r="P7" s="133" t="str">
        <f>p2เวลาเรียน!AX6</f>
        <v/>
      </c>
    </row>
    <row r="8" spans="2:16" s="2" customFormat="1" ht="20.149999999999999" customHeight="1" x14ac:dyDescent="0.6">
      <c r="B8" s="261" t="str">
        <f>p2เวลาเรียน!B7</f>
        <v>ป.2/1</v>
      </c>
      <c r="C8" s="261">
        <f>p2เวลาเรียน!C7</f>
        <v>3</v>
      </c>
      <c r="D8" s="261">
        <f>p2เวลาเรียน!D7</f>
        <v>4032</v>
      </c>
      <c r="E8" s="375" t="str">
        <f>p2เวลาเรียน!E7</f>
        <v>เด็กชาย</v>
      </c>
      <c r="F8" s="262" t="str">
        <f>p2เวลาเรียน!F7</f>
        <v>กวินเชษฐ</v>
      </c>
      <c r="G8" s="263" t="str">
        <f>p2เวลาเรียน!G7</f>
        <v>ภิรมย์นาค</v>
      </c>
      <c r="H8" s="253" t="str">
        <f>'คะแนนเทอม 1'!W7</f>
        <v/>
      </c>
      <c r="I8" s="253" t="str">
        <f>'คะแนนเทอม 2'!W7</f>
        <v/>
      </c>
      <c r="J8" s="258" t="str">
        <f t="shared" si="1"/>
        <v/>
      </c>
      <c r="K8" s="259" t="str">
        <f t="shared" si="2"/>
        <v/>
      </c>
      <c r="L8" s="368" t="str">
        <f t="shared" si="3"/>
        <v/>
      </c>
      <c r="M8" s="315" t="str">
        <f t="shared" si="0"/>
        <v/>
      </c>
      <c r="N8" s="260" t="str">
        <f>p4คุณลักษณะ!M7</f>
        <v/>
      </c>
      <c r="O8" s="280" t="str">
        <f>IF(E8="","",pรายชื่อ!B6)</f>
        <v>เรียน</v>
      </c>
      <c r="P8" s="133" t="str">
        <f>p2เวลาเรียน!AX7</f>
        <v/>
      </c>
    </row>
    <row r="9" spans="2:16" s="2" customFormat="1" ht="20.149999999999999" customHeight="1" x14ac:dyDescent="0.6">
      <c r="B9" s="261" t="str">
        <f>p2เวลาเรียน!B8</f>
        <v>ป.2/1</v>
      </c>
      <c r="C9" s="261">
        <f>p2เวลาเรียน!C8</f>
        <v>4</v>
      </c>
      <c r="D9" s="261">
        <f>p2เวลาเรียน!D8</f>
        <v>4036</v>
      </c>
      <c r="E9" s="375" t="str">
        <f>p2เวลาเรียน!E8</f>
        <v>เด็กชาย</v>
      </c>
      <c r="F9" s="262" t="str">
        <f>p2เวลาเรียน!F8</f>
        <v>จักรวาล</v>
      </c>
      <c r="G9" s="263" t="str">
        <f>p2เวลาเรียน!G8</f>
        <v>บุญหลง</v>
      </c>
      <c r="H9" s="253" t="str">
        <f>'คะแนนเทอม 1'!W8</f>
        <v/>
      </c>
      <c r="I9" s="253" t="str">
        <f>'คะแนนเทอม 2'!W8</f>
        <v/>
      </c>
      <c r="J9" s="258" t="str">
        <f t="shared" si="1"/>
        <v/>
      </c>
      <c r="K9" s="259" t="str">
        <f t="shared" si="2"/>
        <v/>
      </c>
      <c r="L9" s="368" t="str">
        <f t="shared" si="3"/>
        <v/>
      </c>
      <c r="M9" s="315" t="str">
        <f t="shared" si="0"/>
        <v/>
      </c>
      <c r="N9" s="260" t="str">
        <f>p4คุณลักษณะ!M8</f>
        <v/>
      </c>
      <c r="O9" s="280" t="str">
        <f>IF(E9="","",pรายชื่อ!B7)</f>
        <v>เรียน</v>
      </c>
      <c r="P9" s="133" t="str">
        <f>p2เวลาเรียน!AX8</f>
        <v/>
      </c>
    </row>
    <row r="10" spans="2:16" s="2" customFormat="1" ht="20.149999999999999" customHeight="1" x14ac:dyDescent="0.6">
      <c r="B10" s="261" t="str">
        <f>p2เวลาเรียน!B9</f>
        <v>ป.2/1</v>
      </c>
      <c r="C10" s="261">
        <f>p2เวลาเรียน!C9</f>
        <v>5</v>
      </c>
      <c r="D10" s="261">
        <f>p2เวลาเรียน!D9</f>
        <v>4044</v>
      </c>
      <c r="E10" s="375" t="str">
        <f>p2เวลาเรียน!E9</f>
        <v>เด็กชาย</v>
      </c>
      <c r="F10" s="262" t="str">
        <f>p2เวลาเรียน!F9</f>
        <v>ทัตเทพ</v>
      </c>
      <c r="G10" s="263" t="str">
        <f>p2เวลาเรียน!G9</f>
        <v>โม๊ะดี</v>
      </c>
      <c r="H10" s="253" t="str">
        <f>'คะแนนเทอม 1'!W9</f>
        <v/>
      </c>
      <c r="I10" s="253" t="str">
        <f>'คะแนนเทอม 2'!W9</f>
        <v/>
      </c>
      <c r="J10" s="258" t="str">
        <f t="shared" si="1"/>
        <v/>
      </c>
      <c r="K10" s="259" t="str">
        <f t="shared" si="2"/>
        <v/>
      </c>
      <c r="L10" s="368" t="str">
        <f t="shared" si="3"/>
        <v/>
      </c>
      <c r="M10" s="315" t="str">
        <f t="shared" si="0"/>
        <v/>
      </c>
      <c r="N10" s="260" t="str">
        <f>p4คุณลักษณะ!M9</f>
        <v/>
      </c>
      <c r="O10" s="280" t="str">
        <f>IF(E10="","",pรายชื่อ!B8)</f>
        <v>เรียน</v>
      </c>
      <c r="P10" s="133" t="str">
        <f>p2เวลาเรียน!AX9</f>
        <v/>
      </c>
    </row>
    <row r="11" spans="2:16" s="2" customFormat="1" ht="20.149999999999999" customHeight="1" x14ac:dyDescent="0.6">
      <c r="B11" s="261" t="str">
        <f>p2เวลาเรียน!B10</f>
        <v>ป.2/1</v>
      </c>
      <c r="C11" s="261">
        <f>p2เวลาเรียน!C10</f>
        <v>6</v>
      </c>
      <c r="D11" s="261">
        <f>p2เวลาเรียน!D10</f>
        <v>4046</v>
      </c>
      <c r="E11" s="375" t="str">
        <f>p2เวลาเรียน!E10</f>
        <v>เด็กชาย</v>
      </c>
      <c r="F11" s="262" t="str">
        <f>p2เวลาเรียน!F10</f>
        <v>ธนกร</v>
      </c>
      <c r="G11" s="263" t="str">
        <f>p2เวลาเรียน!G10</f>
        <v>เชื้อเมืองพาน</v>
      </c>
      <c r="H11" s="253" t="str">
        <f>'คะแนนเทอม 1'!W10</f>
        <v/>
      </c>
      <c r="I11" s="253" t="str">
        <f>'คะแนนเทอม 2'!W10</f>
        <v/>
      </c>
      <c r="J11" s="258" t="str">
        <f t="shared" si="1"/>
        <v/>
      </c>
      <c r="K11" s="259" t="str">
        <f t="shared" si="2"/>
        <v/>
      </c>
      <c r="L11" s="368" t="str">
        <f t="shared" si="3"/>
        <v/>
      </c>
      <c r="M11" s="315" t="str">
        <f t="shared" si="0"/>
        <v/>
      </c>
      <c r="N11" s="260" t="str">
        <f>p4คุณลักษณะ!M10</f>
        <v/>
      </c>
      <c r="O11" s="280" t="str">
        <f>IF(E11="","",pรายชื่อ!B9)</f>
        <v>เรียน</v>
      </c>
      <c r="P11" s="133" t="str">
        <f>p2เวลาเรียน!AX10</f>
        <v/>
      </c>
    </row>
    <row r="12" spans="2:16" s="2" customFormat="1" ht="20.149999999999999" customHeight="1" x14ac:dyDescent="0.6">
      <c r="B12" s="261" t="str">
        <f>p2เวลาเรียน!B11</f>
        <v>ป.2/1</v>
      </c>
      <c r="C12" s="261">
        <f>p2เวลาเรียน!C11</f>
        <v>7</v>
      </c>
      <c r="D12" s="261">
        <f>p2เวลาเรียน!D11</f>
        <v>4050</v>
      </c>
      <c r="E12" s="375" t="str">
        <f>p2เวลาเรียน!E11</f>
        <v>เด็กชาย</v>
      </c>
      <c r="F12" s="262" t="str">
        <f>p2เวลาเรียน!F11</f>
        <v>ธนากุล</v>
      </c>
      <c r="G12" s="263" t="str">
        <f>p2เวลาเรียน!G11</f>
        <v>ยมนา</v>
      </c>
      <c r="H12" s="253" t="str">
        <f>'คะแนนเทอม 1'!W11</f>
        <v/>
      </c>
      <c r="I12" s="253" t="str">
        <f>'คะแนนเทอม 2'!W11</f>
        <v/>
      </c>
      <c r="J12" s="258" t="str">
        <f t="shared" si="1"/>
        <v/>
      </c>
      <c r="K12" s="259" t="str">
        <f t="shared" si="2"/>
        <v/>
      </c>
      <c r="L12" s="368" t="str">
        <f t="shared" si="3"/>
        <v/>
      </c>
      <c r="M12" s="315" t="str">
        <f t="shared" si="0"/>
        <v/>
      </c>
      <c r="N12" s="260" t="str">
        <f>p4คุณลักษณะ!M11</f>
        <v/>
      </c>
      <c r="O12" s="280" t="str">
        <f>IF(E12="","",pรายชื่อ!B10)</f>
        <v>เรียน</v>
      </c>
      <c r="P12" s="133" t="str">
        <f>p2เวลาเรียน!AX11</f>
        <v/>
      </c>
    </row>
    <row r="13" spans="2:16" s="2" customFormat="1" ht="20.149999999999999" customHeight="1" x14ac:dyDescent="0.6">
      <c r="B13" s="261" t="str">
        <f>p2เวลาเรียน!B12</f>
        <v>ป.2/1</v>
      </c>
      <c r="C13" s="261">
        <f>p2เวลาเรียน!C12</f>
        <v>8</v>
      </c>
      <c r="D13" s="261">
        <f>p2เวลาเรียน!D12</f>
        <v>4063</v>
      </c>
      <c r="E13" s="375" t="str">
        <f>p2เวลาเรียน!E12</f>
        <v>เด็กชาย</v>
      </c>
      <c r="F13" s="262" t="str">
        <f>p2เวลาเรียน!F12</f>
        <v>ภาสกร</v>
      </c>
      <c r="G13" s="263" t="str">
        <f>p2เวลาเรียน!G12</f>
        <v>คีลาวงศ์</v>
      </c>
      <c r="H13" s="253" t="str">
        <f>'คะแนนเทอม 1'!W12</f>
        <v/>
      </c>
      <c r="I13" s="253" t="str">
        <f>'คะแนนเทอม 2'!W12</f>
        <v/>
      </c>
      <c r="J13" s="258" t="str">
        <f t="shared" si="1"/>
        <v/>
      </c>
      <c r="K13" s="259" t="str">
        <f t="shared" si="2"/>
        <v/>
      </c>
      <c r="L13" s="368" t="str">
        <f t="shared" si="3"/>
        <v/>
      </c>
      <c r="M13" s="315" t="str">
        <f t="shared" si="0"/>
        <v/>
      </c>
      <c r="N13" s="260" t="str">
        <f>p4คุณลักษณะ!M12</f>
        <v/>
      </c>
      <c r="O13" s="280" t="str">
        <f>IF(E13="","",pรายชื่อ!B11)</f>
        <v>เรียน</v>
      </c>
      <c r="P13" s="133" t="str">
        <f>p2เวลาเรียน!AX12</f>
        <v/>
      </c>
    </row>
    <row r="14" spans="2:16" s="2" customFormat="1" ht="20.149999999999999" customHeight="1" x14ac:dyDescent="0.6">
      <c r="B14" s="261" t="str">
        <f>p2เวลาเรียน!B13</f>
        <v>ป.2/1</v>
      </c>
      <c r="C14" s="261">
        <f>p2เวลาเรียน!C13</f>
        <v>9</v>
      </c>
      <c r="D14" s="261">
        <f>p2เวลาเรียน!D13</f>
        <v>4064</v>
      </c>
      <c r="E14" s="375" t="str">
        <f>p2เวลาเรียน!E13</f>
        <v>เด็กชาย</v>
      </c>
      <c r="F14" s="262" t="str">
        <f>p2เวลาเรียน!F13</f>
        <v>รัชพล</v>
      </c>
      <c r="G14" s="263" t="str">
        <f>p2เวลาเรียน!G13</f>
        <v>ก๋าซ้อน</v>
      </c>
      <c r="H14" s="253" t="str">
        <f>'คะแนนเทอม 1'!W13</f>
        <v/>
      </c>
      <c r="I14" s="253" t="str">
        <f>'คะแนนเทอม 2'!W13</f>
        <v/>
      </c>
      <c r="J14" s="258" t="str">
        <f t="shared" si="1"/>
        <v/>
      </c>
      <c r="K14" s="259" t="str">
        <f t="shared" si="2"/>
        <v/>
      </c>
      <c r="L14" s="368" t="str">
        <f t="shared" si="3"/>
        <v/>
      </c>
      <c r="M14" s="315" t="str">
        <f t="shared" si="0"/>
        <v/>
      </c>
      <c r="N14" s="260" t="str">
        <f>p4คุณลักษณะ!M13</f>
        <v/>
      </c>
      <c r="O14" s="280" t="str">
        <f>IF(E14="","",pรายชื่อ!B12)</f>
        <v>เรียน</v>
      </c>
      <c r="P14" s="133" t="str">
        <f>p2เวลาเรียน!AX13</f>
        <v/>
      </c>
    </row>
    <row r="15" spans="2:16" s="2" customFormat="1" ht="20.149999999999999" customHeight="1" x14ac:dyDescent="0.6">
      <c r="B15" s="261" t="str">
        <f>p2เวลาเรียน!B14</f>
        <v>ป.2/1</v>
      </c>
      <c r="C15" s="261">
        <f>p2เวลาเรียน!C14</f>
        <v>10</v>
      </c>
      <c r="D15" s="261">
        <f>p2เวลาเรียน!D14</f>
        <v>4138</v>
      </c>
      <c r="E15" s="375" t="str">
        <f>p2เวลาเรียน!E14</f>
        <v>เด็กชาย</v>
      </c>
      <c r="F15" s="262" t="str">
        <f>p2เวลาเรียน!F14</f>
        <v>ธนภัทร</v>
      </c>
      <c r="G15" s="263" t="str">
        <f>p2เวลาเรียน!G14</f>
        <v>หน่อแก้ว</v>
      </c>
      <c r="H15" s="253" t="str">
        <f>'คะแนนเทอม 1'!W14</f>
        <v/>
      </c>
      <c r="I15" s="253" t="str">
        <f>'คะแนนเทอม 2'!W14</f>
        <v/>
      </c>
      <c r="J15" s="258" t="str">
        <f t="shared" si="1"/>
        <v/>
      </c>
      <c r="K15" s="259" t="str">
        <f t="shared" si="2"/>
        <v/>
      </c>
      <c r="L15" s="368" t="str">
        <f t="shared" si="3"/>
        <v/>
      </c>
      <c r="M15" s="315" t="str">
        <f t="shared" si="0"/>
        <v/>
      </c>
      <c r="N15" s="260" t="str">
        <f>p4คุณลักษณะ!M14</f>
        <v/>
      </c>
      <c r="O15" s="280" t="str">
        <f>IF(E15="","",pรายชื่อ!B13)</f>
        <v>เรียน</v>
      </c>
      <c r="P15" s="133" t="str">
        <f>p2เวลาเรียน!AX14</f>
        <v/>
      </c>
    </row>
    <row r="16" spans="2:16" s="2" customFormat="1" ht="20.149999999999999" customHeight="1" x14ac:dyDescent="0.6">
      <c r="B16" s="261" t="str">
        <f>p2เวลาเรียน!B15</f>
        <v>ป.2/1</v>
      </c>
      <c r="C16" s="261">
        <f>p2เวลาเรียน!C15</f>
        <v>11</v>
      </c>
      <c r="D16" s="261">
        <f>p2เวลาเรียน!D15</f>
        <v>4147</v>
      </c>
      <c r="E16" s="375" t="str">
        <f>p2เวลาเรียน!E15</f>
        <v>เด็กชาย</v>
      </c>
      <c r="F16" s="262" t="str">
        <f>p2เวลาเรียน!F15</f>
        <v>สิริวัฒน์</v>
      </c>
      <c r="G16" s="263" t="str">
        <f>p2เวลาเรียน!G15</f>
        <v>มอยสุรินทร์</v>
      </c>
      <c r="H16" s="253" t="str">
        <f>'คะแนนเทอม 1'!W15</f>
        <v/>
      </c>
      <c r="I16" s="253" t="str">
        <f>'คะแนนเทอม 2'!W15</f>
        <v/>
      </c>
      <c r="J16" s="258" t="str">
        <f t="shared" si="1"/>
        <v/>
      </c>
      <c r="K16" s="259" t="str">
        <f t="shared" si="2"/>
        <v/>
      </c>
      <c r="L16" s="368" t="str">
        <f t="shared" si="3"/>
        <v/>
      </c>
      <c r="M16" s="315" t="str">
        <f t="shared" si="0"/>
        <v/>
      </c>
      <c r="N16" s="260" t="str">
        <f>p4คุณลักษณะ!M15</f>
        <v/>
      </c>
      <c r="O16" s="280" t="str">
        <f>IF(E16="","",pรายชื่อ!B14)</f>
        <v>เรียน</v>
      </c>
      <c r="P16" s="133" t="str">
        <f>p2เวลาเรียน!AX15</f>
        <v/>
      </c>
    </row>
    <row r="17" spans="2:16" s="2" customFormat="1" ht="20.149999999999999" customHeight="1" x14ac:dyDescent="0.6">
      <c r="B17" s="261" t="str">
        <f>p2เวลาเรียน!B16</f>
        <v>ป.2/1</v>
      </c>
      <c r="C17" s="261">
        <f>p2เวลาเรียน!C16</f>
        <v>12</v>
      </c>
      <c r="D17" s="261">
        <f>p2เวลาเรียน!D16</f>
        <v>4148</v>
      </c>
      <c r="E17" s="375" t="str">
        <f>p2เวลาเรียน!E16</f>
        <v>เด็กชาย</v>
      </c>
      <c r="F17" s="262" t="str">
        <f>p2เวลาเรียน!F16</f>
        <v>ธนากร</v>
      </c>
      <c r="G17" s="263" t="str">
        <f>p2เวลาเรียน!G16</f>
        <v>สิงห์กาศ</v>
      </c>
      <c r="H17" s="253" t="str">
        <f>'คะแนนเทอม 1'!W16</f>
        <v/>
      </c>
      <c r="I17" s="253" t="str">
        <f>'คะแนนเทอม 2'!W16</f>
        <v/>
      </c>
      <c r="J17" s="258" t="str">
        <f t="shared" si="1"/>
        <v/>
      </c>
      <c r="K17" s="259" t="str">
        <f t="shared" si="2"/>
        <v/>
      </c>
      <c r="L17" s="368" t="str">
        <f t="shared" si="3"/>
        <v/>
      </c>
      <c r="M17" s="315" t="str">
        <f t="shared" si="0"/>
        <v/>
      </c>
      <c r="N17" s="260" t="str">
        <f>p4คุณลักษณะ!M16</f>
        <v/>
      </c>
      <c r="O17" s="280" t="str">
        <f>IF(E17="","",pรายชื่อ!B15)</f>
        <v>เรียน</v>
      </c>
      <c r="P17" s="133" t="str">
        <f>p2เวลาเรียน!AX16</f>
        <v/>
      </c>
    </row>
    <row r="18" spans="2:16" s="2" customFormat="1" ht="20.149999999999999" customHeight="1" x14ac:dyDescent="0.6">
      <c r="B18" s="261" t="str">
        <f>p2เวลาเรียน!B17</f>
        <v>ป.2/1</v>
      </c>
      <c r="C18" s="261">
        <f>p2เวลาเรียน!C17</f>
        <v>13</v>
      </c>
      <c r="D18" s="261">
        <f>p2เวลาเรียน!D17</f>
        <v>4153</v>
      </c>
      <c r="E18" s="375" t="str">
        <f>p2เวลาเรียน!E17</f>
        <v>เด็กชาย</v>
      </c>
      <c r="F18" s="262" t="str">
        <f>p2เวลาเรียน!F17</f>
        <v>ญาณพัฒน์</v>
      </c>
      <c r="G18" s="263" t="str">
        <f>p2เวลาเรียน!G17</f>
        <v>รูปงาม</v>
      </c>
      <c r="H18" s="253" t="str">
        <f>'คะแนนเทอม 1'!W17</f>
        <v/>
      </c>
      <c r="I18" s="253" t="str">
        <f>'คะแนนเทอม 2'!W17</f>
        <v/>
      </c>
      <c r="J18" s="258" t="str">
        <f t="shared" si="1"/>
        <v/>
      </c>
      <c r="K18" s="259" t="str">
        <f t="shared" si="2"/>
        <v/>
      </c>
      <c r="L18" s="368" t="str">
        <f t="shared" si="3"/>
        <v/>
      </c>
      <c r="M18" s="315" t="str">
        <f t="shared" si="0"/>
        <v/>
      </c>
      <c r="N18" s="260" t="str">
        <f>p4คุณลักษณะ!M17</f>
        <v/>
      </c>
      <c r="O18" s="280" t="str">
        <f>IF(E18="","",pรายชื่อ!B16)</f>
        <v>เรียน</v>
      </c>
      <c r="P18" s="133" t="str">
        <f>p2เวลาเรียน!AX17</f>
        <v/>
      </c>
    </row>
    <row r="19" spans="2:16" s="2" customFormat="1" ht="20.149999999999999" customHeight="1" x14ac:dyDescent="0.6">
      <c r="B19" s="261" t="str">
        <f>p2เวลาเรียน!B18</f>
        <v>ป.2/1</v>
      </c>
      <c r="C19" s="261">
        <f>p2เวลาเรียน!C18</f>
        <v>14</v>
      </c>
      <c r="D19" s="261">
        <f>p2เวลาเรียน!D18</f>
        <v>4156</v>
      </c>
      <c r="E19" s="375" t="str">
        <f>p2เวลาเรียน!E18</f>
        <v>เด็กชาย</v>
      </c>
      <c r="F19" s="262" t="str">
        <f>p2เวลาเรียน!F18</f>
        <v>ปองคุณ</v>
      </c>
      <c r="G19" s="263" t="str">
        <f>p2เวลาเรียน!G18</f>
        <v>มัฆวาล</v>
      </c>
      <c r="H19" s="253" t="str">
        <f>'คะแนนเทอม 1'!W18</f>
        <v/>
      </c>
      <c r="I19" s="253" t="str">
        <f>'คะแนนเทอม 2'!W18</f>
        <v/>
      </c>
      <c r="J19" s="258" t="str">
        <f t="shared" si="1"/>
        <v/>
      </c>
      <c r="K19" s="259" t="str">
        <f t="shared" si="2"/>
        <v/>
      </c>
      <c r="L19" s="368" t="str">
        <f t="shared" si="3"/>
        <v/>
      </c>
      <c r="M19" s="315" t="str">
        <f t="shared" si="0"/>
        <v/>
      </c>
      <c r="N19" s="260" t="str">
        <f>p4คุณลักษณะ!M18</f>
        <v/>
      </c>
      <c r="O19" s="280" t="str">
        <f>IF(E19="","",pรายชื่อ!B17)</f>
        <v>เรียน</v>
      </c>
      <c r="P19" s="133" t="str">
        <f>p2เวลาเรียน!AX18</f>
        <v/>
      </c>
    </row>
    <row r="20" spans="2:16" s="2" customFormat="1" ht="20.149999999999999" customHeight="1" x14ac:dyDescent="0.6">
      <c r="B20" s="261" t="str">
        <f>p2เวลาเรียน!B19</f>
        <v>ป.2/1</v>
      </c>
      <c r="C20" s="261">
        <f>p2เวลาเรียน!C19</f>
        <v>15</v>
      </c>
      <c r="D20" s="261">
        <f>p2เวลาเรียน!D19</f>
        <v>4169</v>
      </c>
      <c r="E20" s="375" t="str">
        <f>p2เวลาเรียน!E19</f>
        <v>เด็กชาย</v>
      </c>
      <c r="F20" s="262" t="str">
        <f>p2เวลาเรียน!F19</f>
        <v>ญานภัทร</v>
      </c>
      <c r="G20" s="263" t="str">
        <f>p2เวลาเรียน!G19</f>
        <v>ศรีมาปัน</v>
      </c>
      <c r="H20" s="253" t="str">
        <f>'คะแนนเทอม 1'!W19</f>
        <v/>
      </c>
      <c r="I20" s="253" t="str">
        <f>'คะแนนเทอม 2'!W19</f>
        <v/>
      </c>
      <c r="J20" s="258" t="str">
        <f t="shared" si="1"/>
        <v/>
      </c>
      <c r="K20" s="259" t="str">
        <f t="shared" si="2"/>
        <v/>
      </c>
      <c r="L20" s="368" t="str">
        <f t="shared" si="3"/>
        <v/>
      </c>
      <c r="M20" s="315" t="str">
        <f t="shared" si="0"/>
        <v/>
      </c>
      <c r="N20" s="260" t="str">
        <f>p4คุณลักษณะ!M19</f>
        <v/>
      </c>
      <c r="O20" s="280" t="str">
        <f>IF(E20="","",pรายชื่อ!B18)</f>
        <v>เรียน</v>
      </c>
      <c r="P20" s="133" t="str">
        <f>p2เวลาเรียน!AX19</f>
        <v/>
      </c>
    </row>
    <row r="21" spans="2:16" s="2" customFormat="1" ht="20.149999999999999" customHeight="1" x14ac:dyDescent="0.6">
      <c r="B21" s="261" t="str">
        <f>p2เวลาเรียน!B20</f>
        <v>ป.2/1</v>
      </c>
      <c r="C21" s="261">
        <f>p2เวลาเรียน!C20</f>
        <v>16</v>
      </c>
      <c r="D21" s="261">
        <f>p2เวลาเรียน!D20</f>
        <v>4292</v>
      </c>
      <c r="E21" s="375" t="str">
        <f>p2เวลาเรียน!E20</f>
        <v>เด็กชาย</v>
      </c>
      <c r="F21" s="262" t="str">
        <f>p2เวลาเรียน!F20</f>
        <v>กฤตลักษณ์</v>
      </c>
      <c r="G21" s="263" t="str">
        <f>p2เวลาเรียน!G20</f>
        <v>หลวงโย</v>
      </c>
      <c r="H21" s="253" t="str">
        <f>'คะแนนเทอม 1'!W20</f>
        <v/>
      </c>
      <c r="I21" s="253" t="str">
        <f>'คะแนนเทอม 2'!W20</f>
        <v/>
      </c>
      <c r="J21" s="258" t="str">
        <f t="shared" si="1"/>
        <v/>
      </c>
      <c r="K21" s="259" t="str">
        <f t="shared" si="2"/>
        <v/>
      </c>
      <c r="L21" s="368" t="str">
        <f t="shared" si="3"/>
        <v/>
      </c>
      <c r="M21" s="315" t="str">
        <f t="shared" si="0"/>
        <v/>
      </c>
      <c r="N21" s="260" t="str">
        <f>p4คุณลักษณะ!M20</f>
        <v/>
      </c>
      <c r="O21" s="280" t="str">
        <f>IF(E21="","",pรายชื่อ!B19)</f>
        <v>เรียน</v>
      </c>
      <c r="P21" s="133" t="str">
        <f>p2เวลาเรียน!AX20</f>
        <v/>
      </c>
    </row>
    <row r="22" spans="2:16" s="2" customFormat="1" ht="20.149999999999999" customHeight="1" x14ac:dyDescent="0.6">
      <c r="B22" s="261" t="str">
        <f>p2เวลาเรียน!B21</f>
        <v>ป.2/1</v>
      </c>
      <c r="C22" s="261">
        <f>p2เวลาเรียน!C21</f>
        <v>17</v>
      </c>
      <c r="D22" s="261">
        <f>p2เวลาเรียน!D21</f>
        <v>4033</v>
      </c>
      <c r="E22" s="375" t="str">
        <f>p2เวลาเรียน!E21</f>
        <v>เด็กหญิง</v>
      </c>
      <c r="F22" s="262" t="str">
        <f>p2เวลาเรียน!F21</f>
        <v>กันยารัตน์</v>
      </c>
      <c r="G22" s="263" t="str">
        <f>p2เวลาเรียน!G21</f>
        <v>จันติ๊บ</v>
      </c>
      <c r="H22" s="253" t="str">
        <f>'คะแนนเทอม 1'!W21</f>
        <v/>
      </c>
      <c r="I22" s="253" t="str">
        <f>'คะแนนเทอม 2'!W21</f>
        <v/>
      </c>
      <c r="J22" s="258" t="str">
        <f t="shared" si="1"/>
        <v/>
      </c>
      <c r="K22" s="259" t="str">
        <f t="shared" si="2"/>
        <v/>
      </c>
      <c r="L22" s="368" t="str">
        <f t="shared" si="3"/>
        <v/>
      </c>
      <c r="M22" s="315" t="str">
        <f t="shared" si="0"/>
        <v/>
      </c>
      <c r="N22" s="260" t="str">
        <f>p4คุณลักษณะ!M21</f>
        <v/>
      </c>
      <c r="O22" s="280" t="str">
        <f>IF(E22="","",pรายชื่อ!B20)</f>
        <v>เรียน</v>
      </c>
      <c r="P22" s="133" t="str">
        <f>p2เวลาเรียน!AX21</f>
        <v/>
      </c>
    </row>
    <row r="23" spans="2:16" s="2" customFormat="1" ht="20.149999999999999" customHeight="1" x14ac:dyDescent="0.6">
      <c r="B23" s="261" t="str">
        <f>p2เวลาเรียน!B22</f>
        <v>ป.2/1</v>
      </c>
      <c r="C23" s="261">
        <f>p2เวลาเรียน!C22</f>
        <v>18</v>
      </c>
      <c r="D23" s="261">
        <f>p2เวลาเรียน!D22</f>
        <v>4039</v>
      </c>
      <c r="E23" s="375" t="str">
        <f>p2เวลาเรียน!E22</f>
        <v>เด็กหญิง</v>
      </c>
      <c r="F23" s="262" t="str">
        <f>p2เวลาเรียน!F22</f>
        <v>โชติกา</v>
      </c>
      <c r="G23" s="263" t="str">
        <f>p2เวลาเรียน!G22</f>
        <v>สุขยิ่ง</v>
      </c>
      <c r="H23" s="253" t="str">
        <f>'คะแนนเทอม 1'!W22</f>
        <v/>
      </c>
      <c r="I23" s="253" t="str">
        <f>'คะแนนเทอม 2'!W22</f>
        <v/>
      </c>
      <c r="J23" s="258" t="str">
        <f t="shared" si="1"/>
        <v/>
      </c>
      <c r="K23" s="259" t="str">
        <f t="shared" si="2"/>
        <v/>
      </c>
      <c r="L23" s="368" t="str">
        <f t="shared" si="3"/>
        <v/>
      </c>
      <c r="M23" s="315" t="str">
        <f t="shared" si="0"/>
        <v/>
      </c>
      <c r="N23" s="260" t="str">
        <f>p4คุณลักษณะ!M22</f>
        <v/>
      </c>
      <c r="O23" s="280" t="str">
        <f>IF(E23="","",pรายชื่อ!B21)</f>
        <v>เรียน</v>
      </c>
      <c r="P23" s="133" t="str">
        <f>p2เวลาเรียน!AX22</f>
        <v/>
      </c>
    </row>
    <row r="24" spans="2:16" s="2" customFormat="1" ht="20.149999999999999" customHeight="1" x14ac:dyDescent="0.6">
      <c r="B24" s="261" t="str">
        <f>p2เวลาเรียน!B23</f>
        <v>ป.2/1</v>
      </c>
      <c r="C24" s="261">
        <f>p2เวลาเรียน!C23</f>
        <v>19</v>
      </c>
      <c r="D24" s="261">
        <f>p2เวลาเรียน!D23</f>
        <v>4040</v>
      </c>
      <c r="E24" s="375" t="str">
        <f>p2เวลาเรียน!E23</f>
        <v>เด็กหญิง</v>
      </c>
      <c r="F24" s="262" t="str">
        <f>p2เวลาเรียน!F23</f>
        <v>โชษิตา</v>
      </c>
      <c r="G24" s="263" t="str">
        <f>p2เวลาเรียน!G23</f>
        <v>สุขยิ่ง</v>
      </c>
      <c r="H24" s="253" t="str">
        <f>'คะแนนเทอม 1'!W23</f>
        <v/>
      </c>
      <c r="I24" s="253" t="str">
        <f>'คะแนนเทอม 2'!W23</f>
        <v/>
      </c>
      <c r="J24" s="258" t="str">
        <f t="shared" si="1"/>
        <v/>
      </c>
      <c r="K24" s="259" t="str">
        <f t="shared" si="2"/>
        <v/>
      </c>
      <c r="L24" s="368" t="str">
        <f t="shared" si="3"/>
        <v/>
      </c>
      <c r="M24" s="315" t="str">
        <f t="shared" si="0"/>
        <v/>
      </c>
      <c r="N24" s="260" t="str">
        <f>p4คุณลักษณะ!M23</f>
        <v/>
      </c>
      <c r="O24" s="280" t="str">
        <f>IF(E24="","",pรายชื่อ!B22)</f>
        <v>เรียน</v>
      </c>
      <c r="P24" s="133" t="str">
        <f>p2เวลาเรียน!AX23</f>
        <v/>
      </c>
    </row>
    <row r="25" spans="2:16" s="2" customFormat="1" ht="20.149999999999999" customHeight="1" x14ac:dyDescent="0.6">
      <c r="B25" s="261" t="str">
        <f>p2เวลาเรียน!B24</f>
        <v>ป.2/1</v>
      </c>
      <c r="C25" s="261">
        <f>p2เวลาเรียน!C24</f>
        <v>20</v>
      </c>
      <c r="D25" s="261">
        <f>p2เวลาเรียน!D24</f>
        <v>4043</v>
      </c>
      <c r="E25" s="375" t="str">
        <f>p2เวลาเรียน!E24</f>
        <v>เด็กหญิง</v>
      </c>
      <c r="F25" s="264" t="str">
        <f>p2เวลาเรียน!F24</f>
        <v>ณัฐธยาน์</v>
      </c>
      <c r="G25" s="265" t="str">
        <f>p2เวลาเรียน!G24</f>
        <v>ชัยปัน</v>
      </c>
      <c r="H25" s="253" t="str">
        <f>'คะแนนเทอม 1'!W24</f>
        <v/>
      </c>
      <c r="I25" s="253" t="str">
        <f>'คะแนนเทอม 2'!W24</f>
        <v/>
      </c>
      <c r="J25" s="258" t="str">
        <f t="shared" si="1"/>
        <v/>
      </c>
      <c r="K25" s="259" t="str">
        <f t="shared" si="2"/>
        <v/>
      </c>
      <c r="L25" s="368" t="str">
        <f t="shared" si="3"/>
        <v/>
      </c>
      <c r="M25" s="315" t="str">
        <f t="shared" si="0"/>
        <v/>
      </c>
      <c r="N25" s="260" t="str">
        <f>p4คุณลักษณะ!M24</f>
        <v/>
      </c>
      <c r="O25" s="280" t="str">
        <f>IF(E25="","",pรายชื่อ!B23)</f>
        <v>เรียน</v>
      </c>
      <c r="P25" s="133" t="str">
        <f>p2เวลาเรียน!AX24</f>
        <v/>
      </c>
    </row>
    <row r="26" spans="2:16" s="2" customFormat="1" ht="20.149999999999999" customHeight="1" x14ac:dyDescent="0.6">
      <c r="B26" s="261" t="str">
        <f>p2เวลาเรียน!B25</f>
        <v>ป.2/1</v>
      </c>
      <c r="C26" s="261">
        <f>p2เวลาเรียน!C25</f>
        <v>21</v>
      </c>
      <c r="D26" s="261">
        <f>p2เวลาเรียน!D25</f>
        <v>4051</v>
      </c>
      <c r="E26" s="375" t="str">
        <f>p2เวลาเรียน!E25</f>
        <v>เด็กหญิง</v>
      </c>
      <c r="F26" s="262" t="str">
        <f>p2เวลาเรียน!F25</f>
        <v>ธัญชนก</v>
      </c>
      <c r="G26" s="263" t="str">
        <f>p2เวลาเรียน!G25</f>
        <v>แสงสุข</v>
      </c>
      <c r="H26" s="253" t="str">
        <f>'คะแนนเทอม 1'!W25</f>
        <v/>
      </c>
      <c r="I26" s="253" t="str">
        <f>'คะแนนเทอม 2'!W25</f>
        <v/>
      </c>
      <c r="J26" s="258" t="str">
        <f t="shared" si="1"/>
        <v/>
      </c>
      <c r="K26" s="259" t="str">
        <f t="shared" si="2"/>
        <v/>
      </c>
      <c r="L26" s="368" t="str">
        <f t="shared" si="3"/>
        <v/>
      </c>
      <c r="M26" s="315" t="str">
        <f t="shared" si="0"/>
        <v/>
      </c>
      <c r="N26" s="260" t="str">
        <f>p4คุณลักษณะ!M25</f>
        <v/>
      </c>
      <c r="O26" s="280" t="str">
        <f>IF(E26="","",pรายชื่อ!B24)</f>
        <v>เรียน</v>
      </c>
      <c r="P26" s="133" t="str">
        <f>p2เวลาเรียน!AX25</f>
        <v/>
      </c>
    </row>
    <row r="27" spans="2:16" s="2" customFormat="1" ht="20.149999999999999" customHeight="1" x14ac:dyDescent="0.6">
      <c r="B27" s="261" t="str">
        <f>p2เวลาเรียน!B26</f>
        <v>ป.2/1</v>
      </c>
      <c r="C27" s="261">
        <f>p2เวลาเรียน!C26</f>
        <v>22</v>
      </c>
      <c r="D27" s="261">
        <f>p2เวลาเรียน!D26</f>
        <v>4059</v>
      </c>
      <c r="E27" s="375" t="str">
        <f>p2เวลาเรียน!E26</f>
        <v>เด็กหญิง</v>
      </c>
      <c r="F27" s="262" t="str">
        <f>p2เวลาเรียน!F26</f>
        <v>พลอยไพริน</v>
      </c>
      <c r="G27" s="263" t="str">
        <f>p2เวลาเรียน!G26</f>
        <v>ยาวิลาศ</v>
      </c>
      <c r="H27" s="253" t="str">
        <f>'คะแนนเทอม 1'!W26</f>
        <v/>
      </c>
      <c r="I27" s="253" t="str">
        <f>'คะแนนเทอม 2'!W26</f>
        <v/>
      </c>
      <c r="J27" s="258" t="str">
        <f t="shared" si="1"/>
        <v/>
      </c>
      <c r="K27" s="259" t="str">
        <f t="shared" si="2"/>
        <v/>
      </c>
      <c r="L27" s="368" t="str">
        <f t="shared" si="3"/>
        <v/>
      </c>
      <c r="M27" s="315" t="str">
        <f t="shared" si="0"/>
        <v/>
      </c>
      <c r="N27" s="260" t="str">
        <f>p4คุณลักษณะ!M26</f>
        <v/>
      </c>
      <c r="O27" s="280" t="str">
        <f>IF(E27="","",pรายชื่อ!B25)</f>
        <v>เรียน</v>
      </c>
      <c r="P27" s="133" t="str">
        <f>p2เวลาเรียน!AX26</f>
        <v/>
      </c>
    </row>
    <row r="28" spans="2:16" s="2" customFormat="1" ht="20.149999999999999" customHeight="1" x14ac:dyDescent="0.6">
      <c r="B28" s="261" t="str">
        <f>p2เวลาเรียน!B27</f>
        <v>ป.2/1</v>
      </c>
      <c r="C28" s="261">
        <f>p2เวลาเรียน!C27</f>
        <v>23</v>
      </c>
      <c r="D28" s="261">
        <f>p2เวลาเรียน!D27</f>
        <v>4065</v>
      </c>
      <c r="E28" s="375" t="str">
        <f>p2เวลาเรียน!E27</f>
        <v>เด็กหญิง</v>
      </c>
      <c r="F28" s="262" t="str">
        <f>p2เวลาเรียน!F27</f>
        <v>ลัดดา</v>
      </c>
      <c r="G28" s="263" t="str">
        <f>p2เวลาเรียน!G27</f>
        <v>ขันทะวิไล</v>
      </c>
      <c r="H28" s="253" t="str">
        <f>'คะแนนเทอม 1'!W27</f>
        <v/>
      </c>
      <c r="I28" s="253" t="str">
        <f>'คะแนนเทอม 2'!W27</f>
        <v/>
      </c>
      <c r="J28" s="258" t="str">
        <f t="shared" si="1"/>
        <v/>
      </c>
      <c r="K28" s="259" t="str">
        <f t="shared" si="2"/>
        <v/>
      </c>
      <c r="L28" s="368" t="str">
        <f t="shared" si="3"/>
        <v/>
      </c>
      <c r="M28" s="315" t="str">
        <f t="shared" si="0"/>
        <v/>
      </c>
      <c r="N28" s="260" t="str">
        <f>p4คุณลักษณะ!M27</f>
        <v/>
      </c>
      <c r="O28" s="280" t="str">
        <f>IF(E28="","",pรายชื่อ!B26)</f>
        <v>เรียน</v>
      </c>
      <c r="P28" s="133" t="str">
        <f>p2เวลาเรียน!AX27</f>
        <v/>
      </c>
    </row>
    <row r="29" spans="2:16" s="2" customFormat="1" ht="20.149999999999999" customHeight="1" x14ac:dyDescent="0.6">
      <c r="B29" s="261" t="str">
        <f>p2เวลาเรียน!B28</f>
        <v>ป.2/1</v>
      </c>
      <c r="C29" s="261">
        <f>p2เวลาเรียน!C28</f>
        <v>24</v>
      </c>
      <c r="D29" s="261">
        <f>p2เวลาเรียน!D28</f>
        <v>4067</v>
      </c>
      <c r="E29" s="375" t="str">
        <f>p2เวลาเรียน!E28</f>
        <v>เด็กหญิง</v>
      </c>
      <c r="F29" s="262" t="str">
        <f>p2เวลาเรียน!F28</f>
        <v>ศิรญา</v>
      </c>
      <c r="G29" s="263" t="str">
        <f>p2เวลาเรียน!G28</f>
        <v>ทองดี</v>
      </c>
      <c r="H29" s="253" t="str">
        <f>'คะแนนเทอม 1'!W28</f>
        <v/>
      </c>
      <c r="I29" s="253" t="str">
        <f>'คะแนนเทอม 2'!W28</f>
        <v/>
      </c>
      <c r="J29" s="258" t="str">
        <f t="shared" si="1"/>
        <v/>
      </c>
      <c r="K29" s="259" t="str">
        <f t="shared" si="2"/>
        <v/>
      </c>
      <c r="L29" s="368" t="str">
        <f t="shared" si="3"/>
        <v/>
      </c>
      <c r="M29" s="315" t="str">
        <f t="shared" si="0"/>
        <v/>
      </c>
      <c r="N29" s="260" t="str">
        <f>p4คุณลักษณะ!M28</f>
        <v/>
      </c>
      <c r="O29" s="280" t="str">
        <f>IF(E29="","",pรายชื่อ!B27)</f>
        <v>เรียน</v>
      </c>
      <c r="P29" s="133" t="str">
        <f>p2เวลาเรียน!AX28</f>
        <v/>
      </c>
    </row>
    <row r="30" spans="2:16" s="2" customFormat="1" ht="20.149999999999999" customHeight="1" x14ac:dyDescent="0.6">
      <c r="B30" s="261" t="str">
        <f>p2เวลาเรียน!B29</f>
        <v>ป.2/1</v>
      </c>
      <c r="C30" s="261">
        <f>p2เวลาเรียน!C29</f>
        <v>25</v>
      </c>
      <c r="D30" s="261">
        <f>p2เวลาเรียน!D29</f>
        <v>4071</v>
      </c>
      <c r="E30" s="375" t="str">
        <f>p2เวลาเรียน!E29</f>
        <v>เด็กหญิง</v>
      </c>
      <c r="F30" s="262" t="str">
        <f>p2เวลาเรียน!F29</f>
        <v>ปุณญภา</v>
      </c>
      <c r="G30" s="263" t="str">
        <f>p2เวลาเรียน!G29</f>
        <v>เพิ่มบุญมา</v>
      </c>
      <c r="H30" s="253" t="str">
        <f>'คะแนนเทอม 1'!W29</f>
        <v/>
      </c>
      <c r="I30" s="253" t="str">
        <f>'คะแนนเทอม 2'!W29</f>
        <v/>
      </c>
      <c r="J30" s="258" t="str">
        <f t="shared" si="1"/>
        <v/>
      </c>
      <c r="K30" s="259" t="str">
        <f t="shared" si="2"/>
        <v/>
      </c>
      <c r="L30" s="368" t="str">
        <f t="shared" si="3"/>
        <v/>
      </c>
      <c r="M30" s="315" t="str">
        <f t="shared" si="0"/>
        <v/>
      </c>
      <c r="N30" s="260" t="str">
        <f>p4คุณลักษณะ!M29</f>
        <v/>
      </c>
      <c r="O30" s="280" t="str">
        <f>IF(E30="","",pรายชื่อ!B28)</f>
        <v>เรียน</v>
      </c>
      <c r="P30" s="133" t="str">
        <f>p2เวลาเรียน!AX29</f>
        <v/>
      </c>
    </row>
    <row r="31" spans="2:16" s="2" customFormat="1" ht="20.149999999999999" customHeight="1" x14ac:dyDescent="0.6">
      <c r="B31" s="261" t="str">
        <f>p2เวลาเรียน!B30</f>
        <v>ป.2/1</v>
      </c>
      <c r="C31" s="261">
        <f>p2เวลาเรียน!C30</f>
        <v>26</v>
      </c>
      <c r="D31" s="261">
        <f>p2เวลาเรียน!D30</f>
        <v>4145</v>
      </c>
      <c r="E31" s="375" t="str">
        <f>p2เวลาเรียน!E30</f>
        <v>เด็กหญิง</v>
      </c>
      <c r="F31" s="262" t="str">
        <f>p2เวลาเรียน!F30</f>
        <v>ฐิติชญา</v>
      </c>
      <c r="G31" s="263" t="str">
        <f>p2เวลาเรียน!G30</f>
        <v>จ๊ะแฮ</v>
      </c>
      <c r="H31" s="253" t="str">
        <f>'คะแนนเทอม 1'!W30</f>
        <v/>
      </c>
      <c r="I31" s="253" t="str">
        <f>'คะแนนเทอม 2'!W30</f>
        <v/>
      </c>
      <c r="J31" s="258" t="str">
        <f t="shared" si="1"/>
        <v/>
      </c>
      <c r="K31" s="259" t="str">
        <f t="shared" si="2"/>
        <v/>
      </c>
      <c r="L31" s="368" t="str">
        <f t="shared" si="3"/>
        <v/>
      </c>
      <c r="M31" s="315" t="str">
        <f t="shared" si="0"/>
        <v/>
      </c>
      <c r="N31" s="260" t="str">
        <f>p4คุณลักษณะ!M30</f>
        <v/>
      </c>
      <c r="O31" s="280" t="str">
        <f>IF(E31="","",pรายชื่อ!B29)</f>
        <v>เรียน</v>
      </c>
      <c r="P31" s="133" t="str">
        <f>p2เวลาเรียน!AX30</f>
        <v/>
      </c>
    </row>
    <row r="32" spans="2:16" s="2" customFormat="1" ht="20.149999999999999" customHeight="1" x14ac:dyDescent="0.6">
      <c r="B32" s="261" t="str">
        <f>p2เวลาเรียน!B31</f>
        <v>ป.2/1</v>
      </c>
      <c r="C32" s="261">
        <f>p2เวลาเรียน!C31</f>
        <v>27</v>
      </c>
      <c r="D32" s="261">
        <f>p2เวลาเรียน!D31</f>
        <v>4155</v>
      </c>
      <c r="E32" s="375" t="str">
        <f>p2เวลาเรียน!E31</f>
        <v>เด็กหญิง</v>
      </c>
      <c r="F32" s="262" t="str">
        <f>p2เวลาเรียน!F31</f>
        <v>ภิรมณ</v>
      </c>
      <c r="G32" s="263" t="str">
        <f>p2เวลาเรียน!G31</f>
        <v>จันตาอุด</v>
      </c>
      <c r="H32" s="253" t="str">
        <f>'คะแนนเทอม 1'!W31</f>
        <v/>
      </c>
      <c r="I32" s="253" t="str">
        <f>'คะแนนเทอม 2'!W31</f>
        <v/>
      </c>
      <c r="J32" s="258" t="str">
        <f t="shared" si="1"/>
        <v/>
      </c>
      <c r="K32" s="259" t="str">
        <f t="shared" si="2"/>
        <v/>
      </c>
      <c r="L32" s="368" t="str">
        <f t="shared" si="3"/>
        <v/>
      </c>
      <c r="M32" s="315" t="str">
        <f t="shared" si="0"/>
        <v/>
      </c>
      <c r="N32" s="260" t="str">
        <f>p4คุณลักษณะ!M31</f>
        <v/>
      </c>
      <c r="O32" s="280" t="str">
        <f>IF(E32="","",pรายชื่อ!B30)</f>
        <v>เรียน</v>
      </c>
      <c r="P32" s="133" t="str">
        <f>p2เวลาเรียน!AX31</f>
        <v/>
      </c>
    </row>
    <row r="33" spans="2:16" s="2" customFormat="1" ht="20.149999999999999" customHeight="1" x14ac:dyDescent="0.6">
      <c r="B33" s="261" t="str">
        <f>p2เวลาเรียน!B32</f>
        <v>ป.2/1</v>
      </c>
      <c r="C33" s="261">
        <f>p2เวลาเรียน!C32</f>
        <v>28</v>
      </c>
      <c r="D33" s="261">
        <f>p2เวลาเรียน!D32</f>
        <v>4157</v>
      </c>
      <c r="E33" s="375" t="str">
        <f>p2เวลาเรียน!E32</f>
        <v>เด็กหญิง</v>
      </c>
      <c r="F33" s="262" t="str">
        <f>p2เวลาเรียน!F32</f>
        <v>เอวารินทร์</v>
      </c>
      <c r="G33" s="263" t="str">
        <f>p2เวลาเรียน!G32</f>
        <v>ติ่งดา</v>
      </c>
      <c r="H33" s="253" t="str">
        <f>'คะแนนเทอม 1'!W32</f>
        <v/>
      </c>
      <c r="I33" s="253" t="str">
        <f>'คะแนนเทอม 2'!W32</f>
        <v/>
      </c>
      <c r="J33" s="258" t="str">
        <f t="shared" si="1"/>
        <v/>
      </c>
      <c r="K33" s="259" t="str">
        <f t="shared" si="2"/>
        <v/>
      </c>
      <c r="L33" s="368" t="str">
        <f t="shared" si="3"/>
        <v/>
      </c>
      <c r="M33" s="315" t="str">
        <f t="shared" si="0"/>
        <v/>
      </c>
      <c r="N33" s="260" t="str">
        <f>p4คุณลักษณะ!M32</f>
        <v/>
      </c>
      <c r="O33" s="280" t="str">
        <f>IF(E33="","",pรายชื่อ!B31)</f>
        <v>เรียน</v>
      </c>
      <c r="P33" s="133" t="str">
        <f>p2เวลาเรียน!AX32</f>
        <v/>
      </c>
    </row>
    <row r="34" spans="2:16" s="2" customFormat="1" ht="20.149999999999999" customHeight="1" x14ac:dyDescent="0.6">
      <c r="B34" s="261" t="str">
        <f>p2เวลาเรียน!B33</f>
        <v>ป.2/1</v>
      </c>
      <c r="C34" s="261">
        <f>p2เวลาเรียน!C33</f>
        <v>29</v>
      </c>
      <c r="D34" s="261">
        <f>p2เวลาเรียน!D33</f>
        <v>4289</v>
      </c>
      <c r="E34" s="375" t="str">
        <f>p2เวลาเรียน!E33</f>
        <v>เด็กหญิง</v>
      </c>
      <c r="F34" s="262" t="str">
        <f>p2เวลาเรียน!F33</f>
        <v>บุณยาพร</v>
      </c>
      <c r="G34" s="263" t="str">
        <f>p2เวลาเรียน!G33</f>
        <v>บุญคง</v>
      </c>
      <c r="H34" s="253" t="str">
        <f>'คะแนนเทอม 1'!W33</f>
        <v/>
      </c>
      <c r="I34" s="253" t="str">
        <f>'คะแนนเทอม 2'!W33</f>
        <v/>
      </c>
      <c r="J34" s="258" t="str">
        <f t="shared" si="1"/>
        <v/>
      </c>
      <c r="K34" s="259" t="str">
        <f t="shared" si="2"/>
        <v/>
      </c>
      <c r="L34" s="368" t="str">
        <f t="shared" si="3"/>
        <v/>
      </c>
      <c r="M34" s="315" t="str">
        <f t="shared" si="0"/>
        <v/>
      </c>
      <c r="N34" s="260" t="str">
        <f>p4คุณลักษณะ!M33</f>
        <v/>
      </c>
      <c r="O34" s="280" t="str">
        <f>IF(E34="","",pรายชื่อ!B32)</f>
        <v>เรียน</v>
      </c>
      <c r="P34" s="133" t="str">
        <f>p2เวลาเรียน!AX33</f>
        <v/>
      </c>
    </row>
    <row r="35" spans="2:16" s="2" customFormat="1" ht="20.149999999999999" customHeight="1" x14ac:dyDescent="0.6">
      <c r="B35" s="261" t="str">
        <f>p2เวลาเรียน!B34</f>
        <v>ป.2/1</v>
      </c>
      <c r="C35" s="261">
        <f>p2เวลาเรียน!C34</f>
        <v>30</v>
      </c>
      <c r="D35" s="261">
        <f>p2เวลาเรียน!D34</f>
        <v>4290</v>
      </c>
      <c r="E35" s="375" t="str">
        <f>p2เวลาเรียน!E34</f>
        <v>เด็กหญิง</v>
      </c>
      <c r="F35" s="262" t="str">
        <f>p2เวลาเรียน!F34</f>
        <v>ไอยรดา</v>
      </c>
      <c r="G35" s="263" t="str">
        <f>p2เวลาเรียน!G34</f>
        <v>ริยาภู</v>
      </c>
      <c r="H35" s="253" t="str">
        <f>'คะแนนเทอม 1'!W34</f>
        <v/>
      </c>
      <c r="I35" s="253" t="str">
        <f>'คะแนนเทอม 2'!W34</f>
        <v/>
      </c>
      <c r="J35" s="258" t="str">
        <f t="shared" si="1"/>
        <v/>
      </c>
      <c r="K35" s="259" t="str">
        <f t="shared" si="2"/>
        <v/>
      </c>
      <c r="L35" s="368" t="str">
        <f t="shared" si="3"/>
        <v/>
      </c>
      <c r="M35" s="315" t="str">
        <f t="shared" si="0"/>
        <v/>
      </c>
      <c r="N35" s="260" t="str">
        <f>p4คุณลักษณะ!M34</f>
        <v/>
      </c>
      <c r="O35" s="280" t="str">
        <f>IF(E35="","",pรายชื่อ!B33)</f>
        <v>เรียน</v>
      </c>
      <c r="P35" s="133" t="str">
        <f>p2เวลาเรียน!AX34</f>
        <v/>
      </c>
    </row>
    <row r="36" spans="2:16" s="2" customFormat="1" ht="20.149999999999999" customHeight="1" x14ac:dyDescent="0.6">
      <c r="B36" s="261" t="str">
        <f>p2เวลาเรียน!B35</f>
        <v>ป.2/1</v>
      </c>
      <c r="C36" s="261">
        <f>p2เวลาเรียน!C35</f>
        <v>31</v>
      </c>
      <c r="D36" s="261">
        <f>p2เวลาเรียน!D35</f>
        <v>4291</v>
      </c>
      <c r="E36" s="375" t="str">
        <f>p2เวลาเรียน!E35</f>
        <v>เด็กหญิง</v>
      </c>
      <c r="F36" s="262" t="str">
        <f>p2เวลาเรียน!F35</f>
        <v>ศิริพร</v>
      </c>
      <c r="G36" s="263" t="str">
        <f>p2เวลาเรียน!G35</f>
        <v>ปรารถนาฤดี</v>
      </c>
      <c r="H36" s="253" t="str">
        <f>'คะแนนเทอม 1'!W35</f>
        <v/>
      </c>
      <c r="I36" s="253" t="str">
        <f>'คะแนนเทอม 2'!W35</f>
        <v/>
      </c>
      <c r="J36" s="258" t="str">
        <f t="shared" si="1"/>
        <v/>
      </c>
      <c r="K36" s="259" t="str">
        <f t="shared" si="2"/>
        <v/>
      </c>
      <c r="L36" s="368" t="str">
        <f t="shared" si="3"/>
        <v/>
      </c>
      <c r="M36" s="315" t="str">
        <f t="shared" si="0"/>
        <v/>
      </c>
      <c r="N36" s="260" t="str">
        <f>p4คุณลักษณะ!M35</f>
        <v/>
      </c>
      <c r="O36" s="280" t="str">
        <f>IF(E36="","",pรายชื่อ!B34)</f>
        <v>เรียน</v>
      </c>
      <c r="P36" s="133" t="str">
        <f>p2เวลาเรียน!AX35</f>
        <v/>
      </c>
    </row>
    <row r="37" spans="2:16" s="2" customFormat="1" ht="20.149999999999999" customHeight="1" x14ac:dyDescent="0.6">
      <c r="B37" s="261" t="str">
        <f>p2เวลาเรียน!B36</f>
        <v>ป.2/1</v>
      </c>
      <c r="C37" s="261">
        <f>p2เวลาเรียน!C36</f>
        <v>32</v>
      </c>
      <c r="D37" s="261">
        <f>p2เวลาเรียน!D36</f>
        <v>4293</v>
      </c>
      <c r="E37" s="375" t="str">
        <f>p2เวลาเรียน!E36</f>
        <v>เด็กหญิง</v>
      </c>
      <c r="F37" s="262" t="str">
        <f>p2เวลาเรียน!F36</f>
        <v>ฐิตาภรณ์</v>
      </c>
      <c r="G37" s="263" t="str">
        <f>p2เวลาเรียน!G36</f>
        <v>ทาแกง</v>
      </c>
      <c r="H37" s="253" t="str">
        <f>'คะแนนเทอม 1'!W36</f>
        <v/>
      </c>
      <c r="I37" s="253" t="str">
        <f>'คะแนนเทอม 2'!W36</f>
        <v/>
      </c>
      <c r="J37" s="258" t="str">
        <f t="shared" si="1"/>
        <v/>
      </c>
      <c r="K37" s="259" t="str">
        <f t="shared" si="2"/>
        <v/>
      </c>
      <c r="L37" s="368" t="str">
        <f t="shared" si="3"/>
        <v/>
      </c>
      <c r="M37" s="315" t="str">
        <f t="shared" si="0"/>
        <v/>
      </c>
      <c r="N37" s="260" t="str">
        <f>p4คุณลักษณะ!M36</f>
        <v/>
      </c>
      <c r="O37" s="280" t="str">
        <f>IF(E37="","",pรายชื่อ!B35)</f>
        <v>เรียน</v>
      </c>
      <c r="P37" s="133" t="str">
        <f>p2เวลาเรียน!AX36</f>
        <v/>
      </c>
    </row>
    <row r="38" spans="2:16" s="2" customFormat="1" ht="20.149999999999999" customHeight="1" x14ac:dyDescent="0.6">
      <c r="B38" s="261" t="str">
        <f>p2เวลาเรียน!B37</f>
        <v>ป.2/1</v>
      </c>
      <c r="C38" s="261">
        <f>p2เวลาเรียน!C37</f>
        <v>33</v>
      </c>
      <c r="D38" s="261">
        <f>p2เวลาเรียน!D37</f>
        <v>4295</v>
      </c>
      <c r="E38" s="375" t="str">
        <f>p2เวลาเรียน!E37</f>
        <v>เด็กหญิง</v>
      </c>
      <c r="F38" s="262" t="str">
        <f>p2เวลาเรียน!F37</f>
        <v>ญานินดา</v>
      </c>
      <c r="G38" s="263" t="str">
        <f>p2เวลาเรียน!G37</f>
        <v>พรมตัน</v>
      </c>
      <c r="H38" s="253" t="str">
        <f>'คะแนนเทอม 1'!W37</f>
        <v/>
      </c>
      <c r="I38" s="253" t="str">
        <f>'คะแนนเทอม 2'!W37</f>
        <v/>
      </c>
      <c r="J38" s="258" t="str">
        <f t="shared" si="1"/>
        <v/>
      </c>
      <c r="K38" s="259" t="str">
        <f t="shared" si="2"/>
        <v/>
      </c>
      <c r="L38" s="368" t="str">
        <f t="shared" si="3"/>
        <v/>
      </c>
      <c r="M38" s="315" t="str">
        <f t="shared" ref="M38:M69" si="4">IF(P38="",L38,IF(P38="มส","มส",IF(P38="ร","ร")))</f>
        <v/>
      </c>
      <c r="N38" s="260" t="str">
        <f>p4คุณลักษณะ!M37</f>
        <v/>
      </c>
      <c r="O38" s="280" t="str">
        <f>IF(E38="","",pรายชื่อ!B36)</f>
        <v>เรียน</v>
      </c>
      <c r="P38" s="133" t="str">
        <f>p2เวลาเรียน!AX37</f>
        <v/>
      </c>
    </row>
    <row r="39" spans="2:16" s="2" customFormat="1" ht="20.149999999999999" customHeight="1" x14ac:dyDescent="0.6">
      <c r="B39" s="261" t="str">
        <f>p2เวลาเรียน!B38</f>
        <v>ป.2/1</v>
      </c>
      <c r="C39" s="261">
        <f>p2เวลาเรียน!C38</f>
        <v>34</v>
      </c>
      <c r="D39" s="261">
        <f>p2เวลาเรียน!D38</f>
        <v>4298</v>
      </c>
      <c r="E39" s="375" t="str">
        <f>p2เวลาเรียน!E38</f>
        <v>เด็กหญิง</v>
      </c>
      <c r="F39" s="262" t="str">
        <f>p2เวลาเรียน!F38</f>
        <v>ภัทรินทร์</v>
      </c>
      <c r="G39" s="263" t="str">
        <f>p2เวลาเรียน!G38</f>
        <v>ศรีจันทร์</v>
      </c>
      <c r="H39" s="253" t="str">
        <f>'คะแนนเทอม 1'!W38</f>
        <v/>
      </c>
      <c r="I39" s="253" t="str">
        <f>'คะแนนเทอม 2'!W38</f>
        <v/>
      </c>
      <c r="J39" s="258" t="str">
        <f t="shared" si="1"/>
        <v/>
      </c>
      <c r="K39" s="259" t="str">
        <f t="shared" si="2"/>
        <v/>
      </c>
      <c r="L39" s="368" t="str">
        <f t="shared" si="3"/>
        <v/>
      </c>
      <c r="M39" s="315" t="str">
        <f t="shared" si="4"/>
        <v/>
      </c>
      <c r="N39" s="260" t="str">
        <f>p4คุณลักษณะ!M38</f>
        <v/>
      </c>
      <c r="O39" s="280" t="str">
        <f>IF(E39="","",pรายชื่อ!B37)</f>
        <v>เรียน</v>
      </c>
      <c r="P39" s="133" t="str">
        <f>p2เวลาเรียน!AX38</f>
        <v/>
      </c>
    </row>
    <row r="40" spans="2:16" s="2" customFormat="1" ht="20.149999999999999" customHeight="1" x14ac:dyDescent="0.6">
      <c r="B40" s="261" t="str">
        <f>p2เวลาเรียน!B39</f>
        <v>ป.2/1</v>
      </c>
      <c r="C40" s="261">
        <f>p2เวลาเรียน!C39</f>
        <v>35</v>
      </c>
      <c r="D40" s="261" t="str">
        <f>p2เวลาเรียน!D39</f>
        <v/>
      </c>
      <c r="E40" s="375" t="str">
        <f>p2เวลาเรียน!E39</f>
        <v/>
      </c>
      <c r="F40" s="262" t="str">
        <f>p2เวลาเรียน!F39</f>
        <v/>
      </c>
      <c r="G40" s="263" t="str">
        <f>p2เวลาเรียน!G39</f>
        <v/>
      </c>
      <c r="H40" s="253" t="str">
        <f>'คะแนนเทอม 1'!W39</f>
        <v/>
      </c>
      <c r="I40" s="253" t="str">
        <f>'คะแนนเทอม 2'!W39</f>
        <v/>
      </c>
      <c r="J40" s="258" t="str">
        <f t="shared" si="1"/>
        <v/>
      </c>
      <c r="K40" s="259" t="str">
        <f t="shared" si="2"/>
        <v/>
      </c>
      <c r="L40" s="368" t="str">
        <f t="shared" si="3"/>
        <v/>
      </c>
      <c r="M40" s="315" t="str">
        <f t="shared" si="4"/>
        <v/>
      </c>
      <c r="N40" s="260" t="str">
        <f>p4คุณลักษณะ!M39</f>
        <v/>
      </c>
      <c r="O40" s="280" t="str">
        <f>IF(E40="","",pรายชื่อ!B38)</f>
        <v/>
      </c>
      <c r="P40" s="133" t="str">
        <f>p2เวลาเรียน!AX39</f>
        <v/>
      </c>
    </row>
    <row r="41" spans="2:16" s="2" customFormat="1" ht="20.149999999999999" customHeight="1" x14ac:dyDescent="0.6">
      <c r="B41" s="261" t="str">
        <f>p2เวลาเรียน!B40</f>
        <v>ป.2/1</v>
      </c>
      <c r="C41" s="261">
        <f>p2เวลาเรียน!C40</f>
        <v>36</v>
      </c>
      <c r="D41" s="261" t="str">
        <f>p2เวลาเรียน!D40</f>
        <v/>
      </c>
      <c r="E41" s="375" t="str">
        <f>p2เวลาเรียน!E40</f>
        <v/>
      </c>
      <c r="F41" s="262" t="str">
        <f>p2เวลาเรียน!F40</f>
        <v/>
      </c>
      <c r="G41" s="263" t="str">
        <f>p2เวลาเรียน!G40</f>
        <v/>
      </c>
      <c r="H41" s="253" t="str">
        <f>'คะแนนเทอม 1'!W40</f>
        <v/>
      </c>
      <c r="I41" s="253" t="str">
        <f>'คะแนนเทอม 2'!W40</f>
        <v/>
      </c>
      <c r="J41" s="258" t="str">
        <f t="shared" si="1"/>
        <v/>
      </c>
      <c r="K41" s="259" t="str">
        <f t="shared" si="2"/>
        <v/>
      </c>
      <c r="L41" s="368" t="str">
        <f t="shared" si="3"/>
        <v/>
      </c>
      <c r="M41" s="315" t="str">
        <f t="shared" si="4"/>
        <v/>
      </c>
      <c r="N41" s="260" t="str">
        <f>p4คุณลักษณะ!M40</f>
        <v/>
      </c>
      <c r="O41" s="280" t="str">
        <f>IF(E41="","",pรายชื่อ!B39)</f>
        <v/>
      </c>
      <c r="P41" s="133" t="str">
        <f>p2เวลาเรียน!AX40</f>
        <v/>
      </c>
    </row>
    <row r="42" spans="2:16" s="2" customFormat="1" ht="20.149999999999999" customHeight="1" x14ac:dyDescent="0.6">
      <c r="B42" s="261" t="str">
        <f>p2เวลาเรียน!B41</f>
        <v>ป.2/1</v>
      </c>
      <c r="C42" s="261">
        <f>p2เวลาเรียน!C41</f>
        <v>37</v>
      </c>
      <c r="D42" s="261" t="str">
        <f>p2เวลาเรียน!D41</f>
        <v/>
      </c>
      <c r="E42" s="375" t="str">
        <f>p2เวลาเรียน!E41</f>
        <v/>
      </c>
      <c r="F42" s="262" t="str">
        <f>p2เวลาเรียน!F41</f>
        <v/>
      </c>
      <c r="G42" s="263" t="str">
        <f>p2เวลาเรียน!G41</f>
        <v/>
      </c>
      <c r="H42" s="253" t="str">
        <f>'คะแนนเทอม 1'!W41</f>
        <v/>
      </c>
      <c r="I42" s="253" t="str">
        <f>'คะแนนเทอม 2'!W41</f>
        <v/>
      </c>
      <c r="J42" s="258" t="str">
        <f t="shared" si="1"/>
        <v/>
      </c>
      <c r="K42" s="259" t="str">
        <f t="shared" si="2"/>
        <v/>
      </c>
      <c r="L42" s="368" t="str">
        <f t="shared" si="3"/>
        <v/>
      </c>
      <c r="M42" s="315" t="str">
        <f t="shared" si="4"/>
        <v/>
      </c>
      <c r="N42" s="260" t="str">
        <f>p4คุณลักษณะ!M41</f>
        <v/>
      </c>
      <c r="O42" s="280" t="str">
        <f>IF(E42="","",pรายชื่อ!B40)</f>
        <v/>
      </c>
      <c r="P42" s="133" t="str">
        <f>p2เวลาเรียน!AX41</f>
        <v/>
      </c>
    </row>
    <row r="43" spans="2:16" s="2" customFormat="1" ht="20.149999999999999" customHeight="1" x14ac:dyDescent="0.6">
      <c r="B43" s="261" t="str">
        <f>p2เวลาเรียน!B42</f>
        <v>ป.2/1</v>
      </c>
      <c r="C43" s="261">
        <f>p2เวลาเรียน!C42</f>
        <v>38</v>
      </c>
      <c r="D43" s="261" t="str">
        <f>p2เวลาเรียน!D42</f>
        <v/>
      </c>
      <c r="E43" s="375" t="str">
        <f>p2เวลาเรียน!E42</f>
        <v/>
      </c>
      <c r="F43" s="262" t="str">
        <f>p2เวลาเรียน!F42</f>
        <v/>
      </c>
      <c r="G43" s="263" t="str">
        <f>p2เวลาเรียน!G42</f>
        <v/>
      </c>
      <c r="H43" s="253" t="str">
        <f>'คะแนนเทอม 1'!W42</f>
        <v/>
      </c>
      <c r="I43" s="253" t="str">
        <f>'คะแนนเทอม 2'!W42</f>
        <v/>
      </c>
      <c r="J43" s="258" t="str">
        <f t="shared" si="1"/>
        <v/>
      </c>
      <c r="K43" s="259" t="str">
        <f t="shared" si="2"/>
        <v/>
      </c>
      <c r="L43" s="368" t="str">
        <f t="shared" si="3"/>
        <v/>
      </c>
      <c r="M43" s="315" t="str">
        <f t="shared" si="4"/>
        <v/>
      </c>
      <c r="N43" s="260" t="str">
        <f>p4คุณลักษณะ!M42</f>
        <v/>
      </c>
      <c r="O43" s="280" t="str">
        <f>IF(E43="","",pรายชื่อ!B41)</f>
        <v/>
      </c>
      <c r="P43" s="133" t="str">
        <f>p2เวลาเรียน!AX42</f>
        <v/>
      </c>
    </row>
    <row r="44" spans="2:16" s="2" customFormat="1" ht="20.149999999999999" customHeight="1" x14ac:dyDescent="0.6">
      <c r="B44" s="261" t="str">
        <f>p2เวลาเรียน!B43</f>
        <v>ป.2/1</v>
      </c>
      <c r="C44" s="261">
        <f>p2เวลาเรียน!C43</f>
        <v>39</v>
      </c>
      <c r="D44" s="261" t="str">
        <f>p2เวลาเรียน!D43</f>
        <v/>
      </c>
      <c r="E44" s="375" t="str">
        <f>p2เวลาเรียน!E43</f>
        <v/>
      </c>
      <c r="F44" s="262" t="str">
        <f>p2เวลาเรียน!F43</f>
        <v/>
      </c>
      <c r="G44" s="263" t="str">
        <f>p2เวลาเรียน!G43</f>
        <v/>
      </c>
      <c r="H44" s="253" t="str">
        <f>'คะแนนเทอม 1'!W43</f>
        <v/>
      </c>
      <c r="I44" s="253" t="str">
        <f>'คะแนนเทอม 2'!W43</f>
        <v/>
      </c>
      <c r="J44" s="258" t="str">
        <f t="shared" si="1"/>
        <v/>
      </c>
      <c r="K44" s="259" t="str">
        <f t="shared" si="2"/>
        <v/>
      </c>
      <c r="L44" s="368" t="str">
        <f t="shared" si="3"/>
        <v/>
      </c>
      <c r="M44" s="315" t="str">
        <f t="shared" si="4"/>
        <v/>
      </c>
      <c r="N44" s="260" t="str">
        <f>p4คุณลักษณะ!M43</f>
        <v/>
      </c>
      <c r="O44" s="280" t="str">
        <f>IF(E44="","",pรายชื่อ!B42)</f>
        <v/>
      </c>
      <c r="P44" s="133" t="str">
        <f>p2เวลาเรียน!AX43</f>
        <v/>
      </c>
    </row>
    <row r="45" spans="2:16" s="2" customFormat="1" ht="20.149999999999999" customHeight="1" x14ac:dyDescent="0.6">
      <c r="B45" s="261" t="str">
        <f>p2เวลาเรียน!B44</f>
        <v>ป.2/1</v>
      </c>
      <c r="C45" s="261">
        <f>p2เวลาเรียน!C44</f>
        <v>40</v>
      </c>
      <c r="D45" s="261" t="str">
        <f>p2เวลาเรียน!D44</f>
        <v/>
      </c>
      <c r="E45" s="375" t="str">
        <f>p2เวลาเรียน!E44</f>
        <v/>
      </c>
      <c r="F45" s="262" t="str">
        <f>p2เวลาเรียน!F44</f>
        <v/>
      </c>
      <c r="G45" s="263" t="str">
        <f>p2เวลาเรียน!G44</f>
        <v/>
      </c>
      <c r="H45" s="253" t="str">
        <f>'คะแนนเทอม 1'!W44</f>
        <v/>
      </c>
      <c r="I45" s="253" t="str">
        <f>'คะแนนเทอม 2'!W44</f>
        <v/>
      </c>
      <c r="J45" s="258" t="str">
        <f t="shared" si="1"/>
        <v/>
      </c>
      <c r="K45" s="259" t="str">
        <f t="shared" si="2"/>
        <v/>
      </c>
      <c r="L45" s="368" t="str">
        <f t="shared" si="3"/>
        <v/>
      </c>
      <c r="M45" s="315" t="str">
        <f t="shared" si="4"/>
        <v/>
      </c>
      <c r="N45" s="260" t="str">
        <f>p4คุณลักษณะ!M44</f>
        <v/>
      </c>
      <c r="O45" s="280" t="str">
        <f>IF(E45="","",pรายชื่อ!B43)</f>
        <v/>
      </c>
      <c r="P45" s="133" t="str">
        <f>p2เวลาเรียน!AX44</f>
        <v/>
      </c>
    </row>
    <row r="46" spans="2:16" s="2" customFormat="1" ht="20.149999999999999" customHeight="1" x14ac:dyDescent="0.6">
      <c r="B46" s="261" t="str">
        <f>p2เวลาเรียน!B45</f>
        <v>ป.2/2</v>
      </c>
      <c r="C46" s="261">
        <f>p2เวลาเรียน!C45</f>
        <v>1</v>
      </c>
      <c r="D46" s="261">
        <f>p2เวลาเรียน!D45</f>
        <v>4030</v>
      </c>
      <c r="E46" s="375" t="str">
        <f>p2เวลาเรียน!E45</f>
        <v>เด็กชาย</v>
      </c>
      <c r="F46" s="262" t="str">
        <f>p2เวลาเรียน!F45</f>
        <v>กมลภพ</v>
      </c>
      <c r="G46" s="263" t="str">
        <f>p2เวลาเรียน!G45</f>
        <v>ปัญญาพรึก</v>
      </c>
      <c r="H46" s="253">
        <f>'คะแนนเทอม 1'!W45</f>
        <v>61</v>
      </c>
      <c r="I46" s="253">
        <f>'คะแนนเทอม 2'!W45</f>
        <v>55</v>
      </c>
      <c r="J46" s="258">
        <f t="shared" si="1"/>
        <v>116</v>
      </c>
      <c r="K46" s="259">
        <f t="shared" si="2"/>
        <v>58</v>
      </c>
      <c r="L46" s="368" t="str">
        <f t="shared" si="3"/>
        <v>พัฒนา</v>
      </c>
      <c r="M46" s="315" t="str">
        <f t="shared" si="4"/>
        <v>พัฒนา</v>
      </c>
      <c r="N46" s="260" t="str">
        <f>p4คุณลักษณะ!M45</f>
        <v/>
      </c>
      <c r="O46" s="280" t="str">
        <f>IF(E46="","",pรายชื่อ!Z4)</f>
        <v>เรียน</v>
      </c>
      <c r="P46" s="133" t="str">
        <f>p2เวลาเรียน!AX45</f>
        <v/>
      </c>
    </row>
    <row r="47" spans="2:16" s="2" customFormat="1" ht="20.149999999999999" customHeight="1" x14ac:dyDescent="0.6">
      <c r="B47" s="261" t="str">
        <f>p2เวลาเรียน!B46</f>
        <v>ป.2/2</v>
      </c>
      <c r="C47" s="261">
        <f>p2เวลาเรียน!C46</f>
        <v>2</v>
      </c>
      <c r="D47" s="261">
        <f>p2เวลาเรียน!D46</f>
        <v>4038</v>
      </c>
      <c r="E47" s="375" t="str">
        <f>p2เวลาเรียน!E46</f>
        <v>เด็กชาย</v>
      </c>
      <c r="F47" s="262" t="str">
        <f>p2เวลาเรียน!F46</f>
        <v>ชินาธิป</v>
      </c>
      <c r="G47" s="263" t="str">
        <f>p2เวลาเรียน!G46</f>
        <v>วิไล</v>
      </c>
      <c r="H47" s="253">
        <f>'คะแนนเทอม 1'!W46</f>
        <v>73</v>
      </c>
      <c r="I47" s="253">
        <f>'คะแนนเทอม 2'!W46</f>
        <v>58</v>
      </c>
      <c r="J47" s="258">
        <f t="shared" si="1"/>
        <v>131</v>
      </c>
      <c r="K47" s="259">
        <f t="shared" si="2"/>
        <v>66</v>
      </c>
      <c r="L47" s="368" t="str">
        <f t="shared" si="3"/>
        <v>ชำนาญ</v>
      </c>
      <c r="M47" s="315" t="str">
        <f t="shared" si="4"/>
        <v>ชำนาญ</v>
      </c>
      <c r="N47" s="260" t="str">
        <f>p4คุณลักษณะ!M46</f>
        <v/>
      </c>
      <c r="O47" s="280" t="str">
        <f>IF(E47="","",pรายชื่อ!Z5)</f>
        <v>เรียน</v>
      </c>
      <c r="P47" s="133" t="str">
        <f>p2เวลาเรียน!AX46</f>
        <v/>
      </c>
    </row>
    <row r="48" spans="2:16" s="2" customFormat="1" ht="20.149999999999999" customHeight="1" x14ac:dyDescent="0.6">
      <c r="B48" s="261" t="str">
        <f>p2เวลาเรียน!B47</f>
        <v>ป.2/2</v>
      </c>
      <c r="C48" s="261">
        <f>p2เวลาเรียน!C47</f>
        <v>3</v>
      </c>
      <c r="D48" s="261">
        <f>p2เวลาเรียน!D47</f>
        <v>4042</v>
      </c>
      <c r="E48" s="375" t="str">
        <f>p2เวลาเรียน!E47</f>
        <v>เด็กชาย</v>
      </c>
      <c r="F48" s="262" t="str">
        <f>p2เวลาเรียน!F47</f>
        <v>ณัฐชนน</v>
      </c>
      <c r="G48" s="263" t="str">
        <f>p2เวลาเรียน!G47</f>
        <v>คำสิงห์</v>
      </c>
      <c r="H48" s="253">
        <f>'คะแนนเทอม 1'!W47</f>
        <v>63</v>
      </c>
      <c r="I48" s="253">
        <f>'คะแนนเทอม 2'!W47</f>
        <v>50</v>
      </c>
      <c r="J48" s="258">
        <f t="shared" si="1"/>
        <v>113</v>
      </c>
      <c r="K48" s="259">
        <f t="shared" si="2"/>
        <v>57</v>
      </c>
      <c r="L48" s="368" t="str">
        <f t="shared" si="3"/>
        <v>พัฒนา</v>
      </c>
      <c r="M48" s="315" t="str">
        <f t="shared" si="4"/>
        <v>พัฒนา</v>
      </c>
      <c r="N48" s="260" t="str">
        <f>p4คุณลักษณะ!M47</f>
        <v/>
      </c>
      <c r="O48" s="280" t="str">
        <f>IF(E48="","",pรายชื่อ!Z6)</f>
        <v>เรียน</v>
      </c>
      <c r="P48" s="133" t="str">
        <f>p2เวลาเรียน!AX47</f>
        <v/>
      </c>
    </row>
    <row r="49" spans="2:16" s="2" customFormat="1" ht="20.149999999999999" customHeight="1" x14ac:dyDescent="0.6">
      <c r="B49" s="261" t="str">
        <f>p2เวลาเรียน!B48</f>
        <v>ป.2/2</v>
      </c>
      <c r="C49" s="261">
        <f>p2เวลาเรียน!C48</f>
        <v>4</v>
      </c>
      <c r="D49" s="261">
        <f>p2เวลาเรียน!D48</f>
        <v>4045</v>
      </c>
      <c r="E49" s="375" t="str">
        <f>p2เวลาเรียน!E48</f>
        <v>เด็กชาย</v>
      </c>
      <c r="F49" s="262" t="str">
        <f>p2เวลาเรียน!F48</f>
        <v>แทนคุณ</v>
      </c>
      <c r="G49" s="263" t="str">
        <f>p2เวลาเรียน!G48</f>
        <v>แป้นปรุง</v>
      </c>
      <c r="H49" s="253">
        <f>'คะแนนเทอม 1'!W48</f>
        <v>75</v>
      </c>
      <c r="I49" s="253">
        <f>'คะแนนเทอม 2'!W48</f>
        <v>59</v>
      </c>
      <c r="J49" s="258">
        <f t="shared" si="1"/>
        <v>134</v>
      </c>
      <c r="K49" s="259">
        <f t="shared" si="2"/>
        <v>67</v>
      </c>
      <c r="L49" s="368" t="str">
        <f t="shared" si="3"/>
        <v>ชำนาญ</v>
      </c>
      <c r="M49" s="315" t="str">
        <f t="shared" si="4"/>
        <v>ชำนาญ</v>
      </c>
      <c r="N49" s="260" t="str">
        <f>p4คุณลักษณะ!M48</f>
        <v/>
      </c>
      <c r="O49" s="280" t="str">
        <f>IF(E49="","",pรายชื่อ!Z7)</f>
        <v>เรียน</v>
      </c>
      <c r="P49" s="133" t="str">
        <f>p2เวลาเรียน!AX48</f>
        <v/>
      </c>
    </row>
    <row r="50" spans="2:16" s="2" customFormat="1" ht="20.149999999999999" customHeight="1" x14ac:dyDescent="0.6">
      <c r="B50" s="261" t="str">
        <f>p2เวลาเรียน!B49</f>
        <v>ป.2/2</v>
      </c>
      <c r="C50" s="261">
        <f>p2เวลาเรียน!C49</f>
        <v>5</v>
      </c>
      <c r="D50" s="261">
        <f>p2เวลาเรียน!D49</f>
        <v>4047</v>
      </c>
      <c r="E50" s="375" t="str">
        <f>p2เวลาเรียน!E49</f>
        <v>เด็กชาย</v>
      </c>
      <c r="F50" s="262" t="str">
        <f>p2เวลาเรียน!F49</f>
        <v>ธนทัต</v>
      </c>
      <c r="G50" s="263" t="str">
        <f>p2เวลาเรียน!G49</f>
        <v>จัตุพล</v>
      </c>
      <c r="H50" s="253">
        <f>'คะแนนเทอม 1'!W49</f>
        <v>88</v>
      </c>
      <c r="I50" s="253">
        <f>'คะแนนเทอม 2'!W49</f>
        <v>72</v>
      </c>
      <c r="J50" s="258">
        <f t="shared" si="1"/>
        <v>160</v>
      </c>
      <c r="K50" s="259">
        <f t="shared" si="2"/>
        <v>80</v>
      </c>
      <c r="L50" s="368" t="str">
        <f t="shared" si="3"/>
        <v>เชี่ยวชาญ</v>
      </c>
      <c r="M50" s="315" t="str">
        <f t="shared" si="4"/>
        <v>เชี่ยวชาญ</v>
      </c>
      <c r="N50" s="260" t="str">
        <f>p4คุณลักษณะ!M49</f>
        <v/>
      </c>
      <c r="O50" s="280" t="str">
        <f>IF(E50="","",pรายชื่อ!Z8)</f>
        <v>เรียน</v>
      </c>
      <c r="P50" s="133" t="str">
        <f>p2เวลาเรียน!AX49</f>
        <v/>
      </c>
    </row>
    <row r="51" spans="2:16" s="2" customFormat="1" ht="20.149999999999999" customHeight="1" x14ac:dyDescent="0.6">
      <c r="B51" s="261" t="str">
        <f>p2เวลาเรียน!B50</f>
        <v>ป.2/2</v>
      </c>
      <c r="C51" s="261">
        <f>p2เวลาเรียน!C50</f>
        <v>6</v>
      </c>
      <c r="D51" s="261">
        <f>p2เวลาเรียน!D50</f>
        <v>4048</v>
      </c>
      <c r="E51" s="375" t="str">
        <f>p2เวลาเรียน!E50</f>
        <v>เด็กชาย</v>
      </c>
      <c r="F51" s="262" t="str">
        <f>p2เวลาเรียน!F50</f>
        <v>ธนวัฒน์</v>
      </c>
      <c r="G51" s="263" t="str">
        <f>p2เวลาเรียน!G50</f>
        <v>มัฆวาล</v>
      </c>
      <c r="H51" s="253">
        <f>'คะแนนเทอม 1'!W50</f>
        <v>80</v>
      </c>
      <c r="I51" s="253">
        <f>'คะแนนเทอม 2'!W50</f>
        <v>71</v>
      </c>
      <c r="J51" s="258">
        <f t="shared" si="1"/>
        <v>151</v>
      </c>
      <c r="K51" s="259">
        <f t="shared" si="2"/>
        <v>76</v>
      </c>
      <c r="L51" s="368" t="str">
        <f t="shared" si="3"/>
        <v>เชี่ยวชาญ</v>
      </c>
      <c r="M51" s="315" t="str">
        <f t="shared" si="4"/>
        <v>เชี่ยวชาญ</v>
      </c>
      <c r="N51" s="260" t="str">
        <f>p4คุณลักษณะ!M50</f>
        <v/>
      </c>
      <c r="O51" s="280" t="str">
        <f>IF(E51="","",pรายชื่อ!Z9)</f>
        <v>เรียน</v>
      </c>
      <c r="P51" s="133" t="str">
        <f>p2เวลาเรียน!AX50</f>
        <v/>
      </c>
    </row>
    <row r="52" spans="2:16" s="2" customFormat="1" ht="20.149999999999999" customHeight="1" x14ac:dyDescent="0.6">
      <c r="B52" s="261" t="str">
        <f>p2เวลาเรียน!B51</f>
        <v>ป.2/2</v>
      </c>
      <c r="C52" s="261">
        <f>p2เวลาเรียน!C51</f>
        <v>7</v>
      </c>
      <c r="D52" s="261">
        <f>p2เวลาเรียน!D51</f>
        <v>4053</v>
      </c>
      <c r="E52" s="375" t="str">
        <f>p2เวลาเรียน!E51</f>
        <v>เด็กชาย</v>
      </c>
      <c r="F52" s="262" t="str">
        <f>p2เวลาเรียน!F51</f>
        <v>นิรันดร</v>
      </c>
      <c r="G52" s="263" t="str">
        <f>p2เวลาเรียน!G51</f>
        <v>นเรวรรณ์</v>
      </c>
      <c r="H52" s="253">
        <f>'คะแนนเทอม 1'!W51</f>
        <v>83</v>
      </c>
      <c r="I52" s="253">
        <f>'คะแนนเทอม 2'!W51</f>
        <v>70</v>
      </c>
      <c r="J52" s="258">
        <f t="shared" si="1"/>
        <v>153</v>
      </c>
      <c r="K52" s="259">
        <f t="shared" si="2"/>
        <v>77</v>
      </c>
      <c r="L52" s="368" t="str">
        <f t="shared" si="3"/>
        <v>เชี่ยวชาญ</v>
      </c>
      <c r="M52" s="315" t="str">
        <f t="shared" si="4"/>
        <v>เชี่ยวชาญ</v>
      </c>
      <c r="N52" s="260" t="str">
        <f>p4คุณลักษณะ!M51</f>
        <v/>
      </c>
      <c r="O52" s="280" t="str">
        <f>IF(E52="","",pรายชื่อ!Z10)</f>
        <v>เรียน</v>
      </c>
      <c r="P52" s="133" t="str">
        <f>p2เวลาเรียน!AX51</f>
        <v/>
      </c>
    </row>
    <row r="53" spans="2:16" s="2" customFormat="1" ht="20.149999999999999" customHeight="1" x14ac:dyDescent="0.6">
      <c r="B53" s="261" t="str">
        <f>p2เวลาเรียน!B52</f>
        <v>ป.2/2</v>
      </c>
      <c r="C53" s="261">
        <f>p2เวลาเรียน!C52</f>
        <v>8</v>
      </c>
      <c r="D53" s="261">
        <f>p2เวลาเรียน!D52</f>
        <v>4054</v>
      </c>
      <c r="E53" s="375" t="str">
        <f>p2เวลาเรียน!E52</f>
        <v>เด็กชาย</v>
      </c>
      <c r="F53" s="262" t="str">
        <f>p2เวลาเรียน!F52</f>
        <v>บารมี</v>
      </c>
      <c r="G53" s="263" t="str">
        <f>p2เวลาเรียน!G52</f>
        <v>ฝั้นปิมปา</v>
      </c>
      <c r="H53" s="253">
        <f>'คะแนนเทอม 1'!W52</f>
        <v>71</v>
      </c>
      <c r="I53" s="253">
        <f>'คะแนนเทอม 2'!W52</f>
        <v>58</v>
      </c>
      <c r="J53" s="258">
        <f t="shared" si="1"/>
        <v>129</v>
      </c>
      <c r="K53" s="259">
        <f t="shared" si="2"/>
        <v>65</v>
      </c>
      <c r="L53" s="368" t="str">
        <f t="shared" si="3"/>
        <v>ชำนาญ</v>
      </c>
      <c r="M53" s="315" t="str">
        <f t="shared" si="4"/>
        <v>ชำนาญ</v>
      </c>
      <c r="N53" s="260" t="str">
        <f>p4คุณลักษณะ!M52</f>
        <v/>
      </c>
      <c r="O53" s="280" t="str">
        <f>IF(E53="","",pรายชื่อ!Z11)</f>
        <v>เรียน</v>
      </c>
      <c r="P53" s="133" t="str">
        <f>p2เวลาเรียน!AX52</f>
        <v/>
      </c>
    </row>
    <row r="54" spans="2:16" s="2" customFormat="1" ht="20.149999999999999" customHeight="1" x14ac:dyDescent="0.6">
      <c r="B54" s="261" t="str">
        <f>p2เวลาเรียน!B53</f>
        <v>ป.2/2</v>
      </c>
      <c r="C54" s="261">
        <f>p2เวลาเรียน!C53</f>
        <v>9</v>
      </c>
      <c r="D54" s="261">
        <f>p2เวลาเรียน!D53</f>
        <v>4058</v>
      </c>
      <c r="E54" s="375" t="str">
        <f>p2เวลาเรียน!E53</f>
        <v>เด็กชาย</v>
      </c>
      <c r="F54" s="262" t="str">
        <f>p2เวลาเรียน!F53</f>
        <v>พลภูมิ</v>
      </c>
      <c r="G54" s="263" t="str">
        <f>p2เวลาเรียน!G53</f>
        <v>ตาคำ</v>
      </c>
      <c r="H54" s="253">
        <f>'คะแนนเทอม 1'!W53</f>
        <v>87</v>
      </c>
      <c r="I54" s="253">
        <f>'คะแนนเทอม 2'!W53</f>
        <v>76</v>
      </c>
      <c r="J54" s="258">
        <f t="shared" si="1"/>
        <v>163</v>
      </c>
      <c r="K54" s="259">
        <f t="shared" si="2"/>
        <v>82</v>
      </c>
      <c r="L54" s="368" t="str">
        <f t="shared" si="3"/>
        <v>เชี่ยวชาญ</v>
      </c>
      <c r="M54" s="315" t="str">
        <f t="shared" si="4"/>
        <v>เชี่ยวชาญ</v>
      </c>
      <c r="N54" s="260" t="str">
        <f>p4คุณลักษณะ!M53</f>
        <v/>
      </c>
      <c r="O54" s="280" t="str">
        <f>IF(E54="","",pรายชื่อ!Z12)</f>
        <v>เรียน</v>
      </c>
      <c r="P54" s="133" t="str">
        <f>p2เวลาเรียน!AX53</f>
        <v/>
      </c>
    </row>
    <row r="55" spans="2:16" s="2" customFormat="1" ht="20.149999999999999" customHeight="1" x14ac:dyDescent="0.6">
      <c r="B55" s="261" t="str">
        <f>p2เวลาเรียน!B54</f>
        <v>ป.2/2</v>
      </c>
      <c r="C55" s="261">
        <f>p2เวลาเรียน!C54</f>
        <v>10</v>
      </c>
      <c r="D55" s="261">
        <f>p2เวลาเรียน!D54</f>
        <v>4062</v>
      </c>
      <c r="E55" s="375" t="str">
        <f>p2เวลาเรียน!E54</f>
        <v>เด็กชาย</v>
      </c>
      <c r="F55" s="262" t="str">
        <f>p2เวลาเรียน!F54</f>
        <v>ภัทรดนัย</v>
      </c>
      <c r="G55" s="263" t="str">
        <f>p2เวลาเรียน!G54</f>
        <v>ธรรมกุสุมา</v>
      </c>
      <c r="H55" s="253">
        <f>'คะแนนเทอม 1'!W54</f>
        <v>82</v>
      </c>
      <c r="I55" s="253">
        <f>'คะแนนเทอม 2'!W54</f>
        <v>74</v>
      </c>
      <c r="J55" s="258">
        <f t="shared" si="1"/>
        <v>156</v>
      </c>
      <c r="K55" s="259">
        <f t="shared" si="2"/>
        <v>78</v>
      </c>
      <c r="L55" s="368" t="str">
        <f t="shared" si="3"/>
        <v>เชี่ยวชาญ</v>
      </c>
      <c r="M55" s="315" t="str">
        <f t="shared" si="4"/>
        <v>เชี่ยวชาญ</v>
      </c>
      <c r="N55" s="260" t="str">
        <f>p4คุณลักษณะ!M54</f>
        <v/>
      </c>
      <c r="O55" s="280" t="str">
        <f>IF(E55="","",pรายชื่อ!Z13)</f>
        <v>เรียน</v>
      </c>
      <c r="P55" s="133" t="str">
        <f>p2เวลาเรียน!AX54</f>
        <v/>
      </c>
    </row>
    <row r="56" spans="2:16" s="2" customFormat="1" ht="20.149999999999999" customHeight="1" x14ac:dyDescent="0.6">
      <c r="B56" s="261" t="str">
        <f>p2เวลาเรียน!B55</f>
        <v>ป.2/2</v>
      </c>
      <c r="C56" s="261">
        <f>p2เวลาเรียน!C55</f>
        <v>11</v>
      </c>
      <c r="D56" s="261">
        <f>p2เวลาเรียน!D55</f>
        <v>4068</v>
      </c>
      <c r="E56" s="375" t="str">
        <f>p2เวลาเรียน!E55</f>
        <v>เด็กชาย</v>
      </c>
      <c r="F56" s="262" t="str">
        <f>p2เวลาเรียน!F55</f>
        <v>ศิวกร</v>
      </c>
      <c r="G56" s="263" t="str">
        <f>p2เวลาเรียน!G55</f>
        <v>แสนเสมอใจ</v>
      </c>
      <c r="H56" s="253">
        <f>'คะแนนเทอม 1'!W55</f>
        <v>79</v>
      </c>
      <c r="I56" s="253">
        <f>'คะแนนเทอม 2'!W55</f>
        <v>62</v>
      </c>
      <c r="J56" s="258">
        <f t="shared" si="1"/>
        <v>141</v>
      </c>
      <c r="K56" s="259">
        <f t="shared" si="2"/>
        <v>71</v>
      </c>
      <c r="L56" s="368" t="str">
        <f t="shared" si="3"/>
        <v>ชำนาญ</v>
      </c>
      <c r="M56" s="315" t="str">
        <f t="shared" si="4"/>
        <v>ชำนาญ</v>
      </c>
      <c r="N56" s="260" t="str">
        <f>p4คุณลักษณะ!M55</f>
        <v/>
      </c>
      <c r="O56" s="280" t="str">
        <f>IF(E56="","",pรายชื่อ!Z14)</f>
        <v>เรียน</v>
      </c>
      <c r="P56" s="133" t="str">
        <f>p2เวลาเรียน!AX55</f>
        <v/>
      </c>
    </row>
    <row r="57" spans="2:16" s="2" customFormat="1" ht="20.149999999999999" customHeight="1" x14ac:dyDescent="0.6">
      <c r="B57" s="261" t="str">
        <f>p2เวลาเรียน!B56</f>
        <v>ป.2/2</v>
      </c>
      <c r="C57" s="261">
        <f>p2เวลาเรียน!C56</f>
        <v>12</v>
      </c>
      <c r="D57" s="261">
        <f>p2เวลาเรียน!D56</f>
        <v>4069</v>
      </c>
      <c r="E57" s="375" t="str">
        <f>p2เวลาเรียน!E56</f>
        <v>เด็กชาย</v>
      </c>
      <c r="F57" s="262" t="str">
        <f>p2เวลาเรียน!F56</f>
        <v>ศุทธิรัตน์</v>
      </c>
      <c r="G57" s="263" t="str">
        <f>p2เวลาเรียน!G56</f>
        <v>สุจิตวนิช</v>
      </c>
      <c r="H57" s="253">
        <f>'คะแนนเทอม 1'!W56</f>
        <v>82</v>
      </c>
      <c r="I57" s="253">
        <f>'คะแนนเทอม 2'!W56</f>
        <v>66</v>
      </c>
      <c r="J57" s="258">
        <f t="shared" si="1"/>
        <v>148</v>
      </c>
      <c r="K57" s="259">
        <f t="shared" si="2"/>
        <v>74</v>
      </c>
      <c r="L57" s="368" t="str">
        <f t="shared" si="3"/>
        <v>ชำนาญ</v>
      </c>
      <c r="M57" s="315" t="str">
        <f t="shared" si="4"/>
        <v>ชำนาญ</v>
      </c>
      <c r="N57" s="260" t="str">
        <f>p4คุณลักษณะ!M56</f>
        <v/>
      </c>
      <c r="O57" s="280" t="str">
        <f>IF(E57="","",pรายชื่อ!Z15)</f>
        <v>เรียน</v>
      </c>
      <c r="P57" s="133" t="str">
        <f>p2เวลาเรียน!AX56</f>
        <v/>
      </c>
    </row>
    <row r="58" spans="2:16" s="2" customFormat="1" ht="20.149999999999999" customHeight="1" x14ac:dyDescent="0.6">
      <c r="B58" s="261" t="str">
        <f>p2เวลาเรียน!B57</f>
        <v>ป.2/2</v>
      </c>
      <c r="C58" s="261">
        <f>p2เวลาเรียน!C57</f>
        <v>13</v>
      </c>
      <c r="D58" s="261">
        <f>p2เวลาเรียน!D57</f>
        <v>4131</v>
      </c>
      <c r="E58" s="375" t="str">
        <f>p2เวลาเรียน!E57</f>
        <v>เด็กชาย</v>
      </c>
      <c r="F58" s="262" t="str">
        <f>p2เวลาเรียน!F57</f>
        <v>วุฒิภัทร</v>
      </c>
      <c r="G58" s="263" t="str">
        <f>p2เวลาเรียน!G57</f>
        <v>กันวี</v>
      </c>
      <c r="H58" s="253">
        <f>'คะแนนเทอม 1'!W57</f>
        <v>58</v>
      </c>
      <c r="I58" s="253">
        <f>'คะแนนเทอม 2'!W57</f>
        <v>53</v>
      </c>
      <c r="J58" s="258">
        <f t="shared" si="1"/>
        <v>111</v>
      </c>
      <c r="K58" s="259">
        <f t="shared" si="2"/>
        <v>56</v>
      </c>
      <c r="L58" s="368" t="str">
        <f t="shared" si="3"/>
        <v>พัฒนา</v>
      </c>
      <c r="M58" s="315" t="str">
        <f t="shared" si="4"/>
        <v>พัฒนา</v>
      </c>
      <c r="N58" s="260" t="str">
        <f>p4คุณลักษณะ!M57</f>
        <v/>
      </c>
      <c r="O58" s="280" t="str">
        <f>IF(E58="","",pรายชื่อ!Z16)</f>
        <v>เรียน</v>
      </c>
      <c r="P58" s="133" t="str">
        <f>p2เวลาเรียน!AX57</f>
        <v/>
      </c>
    </row>
    <row r="59" spans="2:16" s="2" customFormat="1" ht="20.149999999999999" customHeight="1" x14ac:dyDescent="0.6">
      <c r="B59" s="261" t="str">
        <f>p2เวลาเรียน!B58</f>
        <v>ป.2/2</v>
      </c>
      <c r="C59" s="261">
        <f>p2เวลาเรียน!C58</f>
        <v>14</v>
      </c>
      <c r="D59" s="261">
        <f>p2เวลาเรียน!D58</f>
        <v>4132</v>
      </c>
      <c r="E59" s="375" t="str">
        <f>p2เวลาเรียน!E58</f>
        <v>เด็กชาย</v>
      </c>
      <c r="F59" s="262" t="str">
        <f>p2เวลาเรียน!F58</f>
        <v>ทัพพ์ปวีณ์</v>
      </c>
      <c r="G59" s="263" t="str">
        <f>p2เวลาเรียน!G58</f>
        <v>พุ่มพวง</v>
      </c>
      <c r="H59" s="253" t="str">
        <f>'คะแนนเทอม 1'!W58</f>
        <v/>
      </c>
      <c r="I59" s="253" t="str">
        <f>'คะแนนเทอม 2'!W58</f>
        <v/>
      </c>
      <c r="J59" s="258" t="str">
        <f t="shared" si="1"/>
        <v/>
      </c>
      <c r="K59" s="259" t="str">
        <f t="shared" si="2"/>
        <v/>
      </c>
      <c r="L59" s="368" t="str">
        <f t="shared" si="3"/>
        <v/>
      </c>
      <c r="M59" s="315" t="str">
        <f t="shared" si="4"/>
        <v/>
      </c>
      <c r="N59" s="260" t="str">
        <f>p4คุณลักษณะ!M58</f>
        <v/>
      </c>
      <c r="O59" s="280" t="str">
        <f>IF(E59="","",pรายชื่อ!Z17)</f>
        <v>เรียน</v>
      </c>
      <c r="P59" s="133" t="str">
        <f>p2เวลาเรียน!AX58</f>
        <v/>
      </c>
    </row>
    <row r="60" spans="2:16" s="2" customFormat="1" ht="20.149999999999999" customHeight="1" x14ac:dyDescent="0.6">
      <c r="B60" s="261" t="str">
        <f>p2เวลาเรียน!B59</f>
        <v>ป.2/2</v>
      </c>
      <c r="C60" s="261">
        <f>p2เวลาเรียน!C59</f>
        <v>15</v>
      </c>
      <c r="D60" s="261">
        <f>p2เวลาเรียน!D59</f>
        <v>4154</v>
      </c>
      <c r="E60" s="375" t="str">
        <f>p2เวลาเรียน!E59</f>
        <v>เด็กชาย</v>
      </c>
      <c r="F60" s="262" t="str">
        <f>p2เวลาเรียน!F59</f>
        <v>กฤติน</v>
      </c>
      <c r="G60" s="263" t="str">
        <f>p2เวลาเรียน!G59</f>
        <v>ณ สุวรรณ</v>
      </c>
      <c r="H60" s="253">
        <f>'คะแนนเทอม 1'!W59</f>
        <v>75</v>
      </c>
      <c r="I60" s="253">
        <f>'คะแนนเทอม 2'!W59</f>
        <v>67</v>
      </c>
      <c r="J60" s="258">
        <f t="shared" si="1"/>
        <v>142</v>
      </c>
      <c r="K60" s="259">
        <f t="shared" si="2"/>
        <v>71</v>
      </c>
      <c r="L60" s="368" t="str">
        <f t="shared" si="3"/>
        <v>ชำนาญ</v>
      </c>
      <c r="M60" s="315" t="str">
        <f t="shared" si="4"/>
        <v>ชำนาญ</v>
      </c>
      <c r="N60" s="260" t="str">
        <f>p4คุณลักษณะ!M59</f>
        <v/>
      </c>
      <c r="O60" s="280" t="str">
        <f>IF(E60="","",pรายชื่อ!Z18)</f>
        <v>เรียน</v>
      </c>
      <c r="P60" s="133" t="str">
        <f>p2เวลาเรียน!AX59</f>
        <v/>
      </c>
    </row>
    <row r="61" spans="2:16" s="2" customFormat="1" ht="20.149999999999999" customHeight="1" x14ac:dyDescent="0.6">
      <c r="B61" s="261" t="str">
        <f>p2เวลาเรียน!B60</f>
        <v>ป.2/2</v>
      </c>
      <c r="C61" s="261">
        <f>p2เวลาเรียน!C60</f>
        <v>16</v>
      </c>
      <c r="D61" s="261">
        <f>p2เวลาเรียน!D60</f>
        <v>4273</v>
      </c>
      <c r="E61" s="375" t="str">
        <f>p2เวลาเรียน!E60</f>
        <v>เด็กชาย</v>
      </c>
      <c r="F61" s="262" t="str">
        <f>p2เวลาเรียน!F60</f>
        <v>ศิรวิทย์</v>
      </c>
      <c r="G61" s="263" t="str">
        <f>p2เวลาเรียน!G60</f>
        <v>คำวัง</v>
      </c>
      <c r="H61" s="253">
        <f>'คะแนนเทอม 1'!W60</f>
        <v>64</v>
      </c>
      <c r="I61" s="253">
        <f>'คะแนนเทอม 2'!W60</f>
        <v>48</v>
      </c>
      <c r="J61" s="258">
        <f t="shared" si="1"/>
        <v>112</v>
      </c>
      <c r="K61" s="259">
        <f t="shared" si="2"/>
        <v>56</v>
      </c>
      <c r="L61" s="368" t="str">
        <f t="shared" si="3"/>
        <v>พัฒนา</v>
      </c>
      <c r="M61" s="315" t="str">
        <f t="shared" si="4"/>
        <v>พัฒนา</v>
      </c>
      <c r="N61" s="260" t="str">
        <f>p4คุณลักษณะ!M60</f>
        <v/>
      </c>
      <c r="O61" s="280" t="str">
        <f>IF(E61="","",pรายชื่อ!Z19)</f>
        <v>เรียน</v>
      </c>
      <c r="P61" s="133" t="str">
        <f>p2เวลาเรียน!AX60</f>
        <v/>
      </c>
    </row>
    <row r="62" spans="2:16" s="2" customFormat="1" ht="20.149999999999999" customHeight="1" x14ac:dyDescent="0.6">
      <c r="B62" s="261" t="str">
        <f>p2เวลาเรียน!B61</f>
        <v>ป.2/2</v>
      </c>
      <c r="C62" s="261">
        <f>p2เวลาเรียน!C61</f>
        <v>17</v>
      </c>
      <c r="D62" s="261">
        <f>p2เวลาเรียน!D61</f>
        <v>4296</v>
      </c>
      <c r="E62" s="375" t="str">
        <f>p2เวลาเรียน!E61</f>
        <v>เด็กชาย</v>
      </c>
      <c r="F62" s="262" t="str">
        <f>p2เวลาเรียน!F61</f>
        <v>ธีรภัทร</v>
      </c>
      <c r="G62" s="263" t="str">
        <f>p2เวลาเรียน!G61</f>
        <v>กันแก้ว</v>
      </c>
      <c r="H62" s="253">
        <f>'คะแนนเทอม 1'!W61</f>
        <v>73</v>
      </c>
      <c r="I62" s="253">
        <f>'คะแนนเทอม 2'!W61</f>
        <v>53</v>
      </c>
      <c r="J62" s="258">
        <f t="shared" si="1"/>
        <v>126</v>
      </c>
      <c r="K62" s="259">
        <f t="shared" si="2"/>
        <v>63</v>
      </c>
      <c r="L62" s="368" t="str">
        <f t="shared" si="3"/>
        <v>พัฒนา</v>
      </c>
      <c r="M62" s="315" t="str">
        <f t="shared" si="4"/>
        <v>พัฒนา</v>
      </c>
      <c r="N62" s="260" t="str">
        <f>p4คุณลักษณะ!M61</f>
        <v/>
      </c>
      <c r="O62" s="280" t="str">
        <f>IF(E62="","",pรายชื่อ!Z20)</f>
        <v>เรียน</v>
      </c>
      <c r="P62" s="133" t="str">
        <f>p2เวลาเรียน!AX61</f>
        <v/>
      </c>
    </row>
    <row r="63" spans="2:16" s="2" customFormat="1" ht="20.149999999999999" customHeight="1" x14ac:dyDescent="0.6">
      <c r="B63" s="261" t="str">
        <f>p2เวลาเรียน!B62</f>
        <v>ป.2/2</v>
      </c>
      <c r="C63" s="261">
        <f>p2เวลาเรียน!C62</f>
        <v>18</v>
      </c>
      <c r="D63" s="261">
        <f>p2เวลาเรียน!D62</f>
        <v>4297</v>
      </c>
      <c r="E63" s="375" t="str">
        <f>p2เวลาเรียน!E62</f>
        <v>เด็กชาย</v>
      </c>
      <c r="F63" s="262" t="str">
        <f>p2เวลาเรียน!F62</f>
        <v>นรินทร</v>
      </c>
      <c r="G63" s="263" t="str">
        <f>p2เวลาเรียน!G62</f>
        <v>นันทชัย</v>
      </c>
      <c r="H63" s="253">
        <f>'คะแนนเทอม 1'!W62</f>
        <v>59</v>
      </c>
      <c r="I63" s="253">
        <f>'คะแนนเทอม 2'!W62</f>
        <v>54</v>
      </c>
      <c r="J63" s="258">
        <f t="shared" si="1"/>
        <v>113</v>
      </c>
      <c r="K63" s="259">
        <f t="shared" si="2"/>
        <v>57</v>
      </c>
      <c r="L63" s="368" t="str">
        <f t="shared" si="3"/>
        <v>พัฒนา</v>
      </c>
      <c r="M63" s="315" t="str">
        <f t="shared" si="4"/>
        <v>พัฒนา</v>
      </c>
      <c r="N63" s="260" t="str">
        <f>p4คุณลักษณะ!M62</f>
        <v/>
      </c>
      <c r="O63" s="280" t="str">
        <f>IF(E63="","",pรายชื่อ!Z21)</f>
        <v>เรียน</v>
      </c>
      <c r="P63" s="133" t="str">
        <f>p2เวลาเรียน!AX62</f>
        <v/>
      </c>
    </row>
    <row r="64" spans="2:16" s="2" customFormat="1" ht="20.149999999999999" customHeight="1" x14ac:dyDescent="0.6">
      <c r="B64" s="261" t="str">
        <f>p2เวลาเรียน!B63</f>
        <v>ป.2/2</v>
      </c>
      <c r="C64" s="261">
        <f>p2เวลาเรียน!C63</f>
        <v>19</v>
      </c>
      <c r="D64" s="261">
        <f>p2เวลาเรียน!D63</f>
        <v>4034</v>
      </c>
      <c r="E64" s="375" t="str">
        <f>p2เวลาเรียน!E63</f>
        <v>เด็กหญิง</v>
      </c>
      <c r="F64" s="262" t="str">
        <f>p2เวลาเรียน!F63</f>
        <v>กุลิสรา</v>
      </c>
      <c r="G64" s="263" t="str">
        <f>p2เวลาเรียน!G63</f>
        <v>ปรีชา</v>
      </c>
      <c r="H64" s="253">
        <f>'คะแนนเทอม 1'!W63</f>
        <v>55</v>
      </c>
      <c r="I64" s="253">
        <f>'คะแนนเทอม 2'!W63</f>
        <v>56</v>
      </c>
      <c r="J64" s="258">
        <f t="shared" si="1"/>
        <v>111</v>
      </c>
      <c r="K64" s="259">
        <f t="shared" si="2"/>
        <v>56</v>
      </c>
      <c r="L64" s="368" t="str">
        <f t="shared" si="3"/>
        <v>พัฒนา</v>
      </c>
      <c r="M64" s="315" t="str">
        <f t="shared" si="4"/>
        <v>พัฒนา</v>
      </c>
      <c r="N64" s="260" t="str">
        <f>p4คุณลักษณะ!M63</f>
        <v/>
      </c>
      <c r="O64" s="280" t="str">
        <f>IF(E64="","",pรายชื่อ!Z22)</f>
        <v>เรียน</v>
      </c>
      <c r="P64" s="133" t="str">
        <f>p2เวลาเรียน!AX63</f>
        <v/>
      </c>
    </row>
    <row r="65" spans="2:16" s="2" customFormat="1" ht="20.149999999999999" customHeight="1" x14ac:dyDescent="0.6">
      <c r="B65" s="261" t="str">
        <f>p2เวลาเรียน!B64</f>
        <v>ป.2/2</v>
      </c>
      <c r="C65" s="261">
        <f>p2เวลาเรียน!C64</f>
        <v>20</v>
      </c>
      <c r="D65" s="261">
        <f>p2เวลาเรียน!D64</f>
        <v>4049</v>
      </c>
      <c r="E65" s="375" t="str">
        <f>p2เวลาเรียน!E64</f>
        <v>เด็กหญิง</v>
      </c>
      <c r="F65" s="262" t="str">
        <f>p2เวลาเรียน!F64</f>
        <v>ธนัญญา</v>
      </c>
      <c r="G65" s="263" t="str">
        <f>p2เวลาเรียน!G64</f>
        <v>สีหนูปุ้ย</v>
      </c>
      <c r="H65" s="253">
        <f>'คะแนนเทอม 1'!W64</f>
        <v>70</v>
      </c>
      <c r="I65" s="253">
        <f>'คะแนนเทอม 2'!W64</f>
        <v>53</v>
      </c>
      <c r="J65" s="258">
        <f t="shared" si="1"/>
        <v>123</v>
      </c>
      <c r="K65" s="259">
        <f t="shared" si="2"/>
        <v>62</v>
      </c>
      <c r="L65" s="368" t="str">
        <f t="shared" si="3"/>
        <v>พัฒนา</v>
      </c>
      <c r="M65" s="315" t="str">
        <f t="shared" si="4"/>
        <v>พัฒนา</v>
      </c>
      <c r="N65" s="260" t="str">
        <f>p4คุณลักษณะ!M64</f>
        <v/>
      </c>
      <c r="O65" s="280" t="str">
        <f>IF(E65="","",pรายชื่อ!Z23)</f>
        <v>เรียน</v>
      </c>
      <c r="P65" s="133" t="str">
        <f>p2เวลาเรียน!AX64</f>
        <v/>
      </c>
    </row>
    <row r="66" spans="2:16" s="2" customFormat="1" ht="20.149999999999999" customHeight="1" x14ac:dyDescent="0.6">
      <c r="B66" s="261" t="str">
        <f>p2เวลาเรียน!B65</f>
        <v>ป.2/2</v>
      </c>
      <c r="C66" s="261">
        <f>p2เวลาเรียน!C65</f>
        <v>21</v>
      </c>
      <c r="D66" s="261">
        <f>p2เวลาเรียน!D65</f>
        <v>4057</v>
      </c>
      <c r="E66" s="375" t="str">
        <f>p2เวลาเรียน!E65</f>
        <v>เด็กหญิง</v>
      </c>
      <c r="F66" s="262" t="str">
        <f>p2เวลาเรียน!F65</f>
        <v>พชรมน</v>
      </c>
      <c r="G66" s="263" t="str">
        <f>p2เวลาเรียน!G65</f>
        <v>เสารังษี</v>
      </c>
      <c r="H66" s="253">
        <f>'คะแนนเทอม 1'!W65</f>
        <v>83</v>
      </c>
      <c r="I66" s="253">
        <f>'คะแนนเทอม 2'!W65</f>
        <v>70</v>
      </c>
      <c r="J66" s="258">
        <f t="shared" si="1"/>
        <v>153</v>
      </c>
      <c r="K66" s="259">
        <f t="shared" si="2"/>
        <v>77</v>
      </c>
      <c r="L66" s="368" t="str">
        <f t="shared" si="3"/>
        <v>เชี่ยวชาญ</v>
      </c>
      <c r="M66" s="315" t="str">
        <f t="shared" si="4"/>
        <v>เชี่ยวชาญ</v>
      </c>
      <c r="N66" s="260" t="str">
        <f>p4คุณลักษณะ!M65</f>
        <v/>
      </c>
      <c r="O66" s="280" t="str">
        <f>IF(E66="","",pรายชื่อ!Z24)</f>
        <v>เรียน</v>
      </c>
      <c r="P66" s="133" t="str">
        <f>p2เวลาเรียน!AX65</f>
        <v/>
      </c>
    </row>
    <row r="67" spans="2:16" s="2" customFormat="1" ht="20.149999999999999" customHeight="1" x14ac:dyDescent="0.6">
      <c r="B67" s="261" t="str">
        <f>p2เวลาเรียน!B66</f>
        <v>ป.2/2</v>
      </c>
      <c r="C67" s="261">
        <f>p2เวลาเรียน!C66</f>
        <v>22</v>
      </c>
      <c r="D67" s="261">
        <f>p2เวลาเรียน!D66</f>
        <v>4139</v>
      </c>
      <c r="E67" s="375" t="str">
        <f>p2เวลาเรียน!E66</f>
        <v>เด็กหญิง</v>
      </c>
      <c r="F67" s="262" t="str">
        <f>p2เวลาเรียน!F66</f>
        <v>เบญจรัสพร</v>
      </c>
      <c r="G67" s="263" t="str">
        <f>p2เวลาเรียน!G66</f>
        <v>อูปสาแก้ว</v>
      </c>
      <c r="H67" s="253">
        <f>'คะแนนเทอม 1'!W66</f>
        <v>83</v>
      </c>
      <c r="I67" s="253">
        <f>'คะแนนเทอม 2'!W66</f>
        <v>69</v>
      </c>
      <c r="J67" s="258">
        <f t="shared" si="1"/>
        <v>152</v>
      </c>
      <c r="K67" s="259">
        <f t="shared" si="2"/>
        <v>76</v>
      </c>
      <c r="L67" s="368" t="str">
        <f t="shared" si="3"/>
        <v>เชี่ยวชาญ</v>
      </c>
      <c r="M67" s="315" t="str">
        <f t="shared" si="4"/>
        <v>เชี่ยวชาญ</v>
      </c>
      <c r="N67" s="260" t="str">
        <f>p4คุณลักษณะ!M66</f>
        <v/>
      </c>
      <c r="O67" s="280" t="str">
        <f>IF(E67="","",pรายชื่อ!Z25)</f>
        <v>เรียน</v>
      </c>
      <c r="P67" s="133" t="str">
        <f>p2เวลาเรียน!AX66</f>
        <v/>
      </c>
    </row>
    <row r="68" spans="2:16" s="2" customFormat="1" ht="20.149999999999999" customHeight="1" x14ac:dyDescent="0.6">
      <c r="B68" s="261" t="str">
        <f>p2เวลาเรียน!B67</f>
        <v>ป.2/2</v>
      </c>
      <c r="C68" s="261">
        <f>p2เวลาเรียน!C67</f>
        <v>23</v>
      </c>
      <c r="D68" s="261">
        <f>p2เวลาเรียน!D67</f>
        <v>4140</v>
      </c>
      <c r="E68" s="375" t="str">
        <f>p2เวลาเรียน!E67</f>
        <v>เด็กหญิง</v>
      </c>
      <c r="F68" s="262" t="str">
        <f>p2เวลาเรียน!F67</f>
        <v>วิภาดา</v>
      </c>
      <c r="G68" s="263" t="str">
        <f>p2เวลาเรียน!G67</f>
        <v>มาลา</v>
      </c>
      <c r="H68" s="253">
        <f>'คะแนนเทอม 1'!W67</f>
        <v>77</v>
      </c>
      <c r="I68" s="253">
        <f>'คะแนนเทอม 2'!W67</f>
        <v>58</v>
      </c>
      <c r="J68" s="258">
        <f t="shared" si="1"/>
        <v>135</v>
      </c>
      <c r="K68" s="259">
        <f t="shared" si="2"/>
        <v>68</v>
      </c>
      <c r="L68" s="368" t="str">
        <f t="shared" si="3"/>
        <v>ชำนาญ</v>
      </c>
      <c r="M68" s="315" t="str">
        <f t="shared" si="4"/>
        <v>ชำนาญ</v>
      </c>
      <c r="N68" s="260" t="str">
        <f>p4คุณลักษณะ!M67</f>
        <v/>
      </c>
      <c r="O68" s="280" t="str">
        <f>IF(E68="","",pรายชื่อ!Z26)</f>
        <v>เรียน</v>
      </c>
      <c r="P68" s="133" t="str">
        <f>p2เวลาเรียน!AX67</f>
        <v/>
      </c>
    </row>
    <row r="69" spans="2:16" s="2" customFormat="1" ht="20.149999999999999" customHeight="1" x14ac:dyDescent="0.6">
      <c r="B69" s="261" t="str">
        <f>p2เวลาเรียน!B68</f>
        <v>ป.2/2</v>
      </c>
      <c r="C69" s="261">
        <f>p2เวลาเรียน!C68</f>
        <v>24</v>
      </c>
      <c r="D69" s="261">
        <f>p2เวลาเรียน!D68</f>
        <v>4158</v>
      </c>
      <c r="E69" s="375" t="str">
        <f>p2เวลาเรียน!E68</f>
        <v>เด็กหญิง</v>
      </c>
      <c r="F69" s="262" t="str">
        <f>p2เวลาเรียน!F68</f>
        <v>ณิชาภัทร์</v>
      </c>
      <c r="G69" s="263" t="str">
        <f>p2เวลาเรียน!G68</f>
        <v>แก้วเมือง</v>
      </c>
      <c r="H69" s="253">
        <f>'คะแนนเทอม 1'!W68</f>
        <v>89</v>
      </c>
      <c r="I69" s="253">
        <f>'คะแนนเทอม 2'!W68</f>
        <v>71</v>
      </c>
      <c r="J69" s="258">
        <f t="shared" si="1"/>
        <v>160</v>
      </c>
      <c r="K69" s="259">
        <f t="shared" si="2"/>
        <v>80</v>
      </c>
      <c r="L69" s="368" t="str">
        <f t="shared" si="3"/>
        <v>เชี่ยวชาญ</v>
      </c>
      <c r="M69" s="315" t="str">
        <f t="shared" si="4"/>
        <v>เชี่ยวชาญ</v>
      </c>
      <c r="N69" s="260" t="str">
        <f>p4คุณลักษณะ!M68</f>
        <v/>
      </c>
      <c r="O69" s="280" t="str">
        <f>IF(E69="","",pรายชื่อ!Z27)</f>
        <v>เรียน</v>
      </c>
      <c r="P69" s="133" t="str">
        <f>p2เวลาเรียน!AX68</f>
        <v/>
      </c>
    </row>
    <row r="70" spans="2:16" s="2" customFormat="1" ht="20.149999999999999" customHeight="1" x14ac:dyDescent="0.6">
      <c r="B70" s="261" t="str">
        <f>p2เวลาเรียน!B69</f>
        <v>ป.2/2</v>
      </c>
      <c r="C70" s="261">
        <f>p2เวลาเรียน!C69</f>
        <v>25</v>
      </c>
      <c r="D70" s="261">
        <f>p2เวลาเรียน!D69</f>
        <v>4159</v>
      </c>
      <c r="E70" s="375" t="str">
        <f>p2เวลาเรียน!E69</f>
        <v>เด็กหญิง</v>
      </c>
      <c r="F70" s="262" t="str">
        <f>p2เวลาเรียน!F69</f>
        <v>นันทญา</v>
      </c>
      <c r="G70" s="263" t="str">
        <f>p2เวลาเรียน!G69</f>
        <v>คำมา</v>
      </c>
      <c r="H70" s="253">
        <f>'คะแนนเทอม 1'!W69</f>
        <v>61</v>
      </c>
      <c r="I70" s="253">
        <f>'คะแนนเทอม 2'!W69</f>
        <v>52</v>
      </c>
      <c r="J70" s="258">
        <f t="shared" si="1"/>
        <v>113</v>
      </c>
      <c r="K70" s="259">
        <f t="shared" si="2"/>
        <v>57</v>
      </c>
      <c r="L70" s="368" t="str">
        <f t="shared" si="3"/>
        <v>พัฒนา</v>
      </c>
      <c r="M70" s="315" t="str">
        <f t="shared" ref="M70:M85" si="5">IF(P70="",L70,IF(P70="มส","มส",IF(P70="ร","ร")))</f>
        <v>พัฒนา</v>
      </c>
      <c r="N70" s="260" t="str">
        <f>p4คุณลักษณะ!M69</f>
        <v/>
      </c>
      <c r="O70" s="280" t="str">
        <f>IF(E70="","",pรายชื่อ!Z28)</f>
        <v>เรียน</v>
      </c>
      <c r="P70" s="133" t="str">
        <f>p2เวลาเรียน!AX69</f>
        <v/>
      </c>
    </row>
    <row r="71" spans="2:16" s="2" customFormat="1" ht="20.149999999999999" customHeight="1" x14ac:dyDescent="0.6">
      <c r="B71" s="261" t="str">
        <f>p2เวลาเรียน!B70</f>
        <v>ป.2/2</v>
      </c>
      <c r="C71" s="261">
        <f>p2เวลาเรียน!C70</f>
        <v>26</v>
      </c>
      <c r="D71" s="261">
        <f>p2เวลาเรียน!D70</f>
        <v>4272</v>
      </c>
      <c r="E71" s="375" t="str">
        <f>p2เวลาเรียน!E70</f>
        <v>เด็กหญิง</v>
      </c>
      <c r="F71" s="262" t="str">
        <f>p2เวลาเรียน!F70</f>
        <v>ธนิดา</v>
      </c>
      <c r="G71" s="263" t="str">
        <f>p2เวลาเรียน!G70</f>
        <v>ใจหล้า</v>
      </c>
      <c r="H71" s="253">
        <f>'คะแนนเทอม 1'!W70</f>
        <v>60</v>
      </c>
      <c r="I71" s="253">
        <f>'คะแนนเทอม 2'!W70</f>
        <v>50</v>
      </c>
      <c r="J71" s="258">
        <f t="shared" ref="J71:J85" si="6">IF(H71="","",SUM(H71:I71))</f>
        <v>110</v>
      </c>
      <c r="K71" s="259">
        <f t="shared" ref="K71:K85" si="7">IF(H71="","",ROUND(J71/2,0))</f>
        <v>55</v>
      </c>
      <c r="L71" s="368" t="str">
        <f t="shared" ref="L71:L85" si="8">IF(K71="","",IF(K71&gt;74,"เชี่ยวชาญ",IF(K71&gt;64,"ชำนาญ",IF(K71&gt;54,"พัฒนา",IF(K71&gt;49,"เริ่มต้น","-")))))</f>
        <v>พัฒนา</v>
      </c>
      <c r="M71" s="315" t="str">
        <f t="shared" si="5"/>
        <v>พัฒนา</v>
      </c>
      <c r="N71" s="260" t="str">
        <f>p4คุณลักษณะ!M70</f>
        <v/>
      </c>
      <c r="O71" s="280" t="str">
        <f>IF(E71="","",pรายชื่อ!Z29)</f>
        <v>เรียน</v>
      </c>
      <c r="P71" s="133" t="str">
        <f>p2เวลาเรียน!AX70</f>
        <v/>
      </c>
    </row>
    <row r="72" spans="2:16" s="2" customFormat="1" ht="20.149999999999999" customHeight="1" x14ac:dyDescent="0.6">
      <c r="B72" s="261" t="str">
        <f>p2เวลาเรียน!B71</f>
        <v>ป.2/2</v>
      </c>
      <c r="C72" s="261">
        <f>p2เวลาเรียน!C71</f>
        <v>27</v>
      </c>
      <c r="D72" s="261">
        <f>p2เวลาเรียน!D71</f>
        <v>4294</v>
      </c>
      <c r="E72" s="375" t="str">
        <f>p2เวลาเรียน!E71</f>
        <v>เด็กหญิง</v>
      </c>
      <c r="F72" s="262" t="str">
        <f>p2เวลาเรียน!F71</f>
        <v>สุพิชญา</v>
      </c>
      <c r="G72" s="263" t="str">
        <f>p2เวลาเรียน!G71</f>
        <v>รัตนะวงศ์</v>
      </c>
      <c r="H72" s="253">
        <f>'คะแนนเทอม 1'!W71</f>
        <v>62</v>
      </c>
      <c r="I72" s="253">
        <f>'คะแนนเทอม 2'!W71</f>
        <v>61</v>
      </c>
      <c r="J72" s="258">
        <f t="shared" si="6"/>
        <v>123</v>
      </c>
      <c r="K72" s="259">
        <f t="shared" si="7"/>
        <v>62</v>
      </c>
      <c r="L72" s="368" t="str">
        <f t="shared" si="8"/>
        <v>พัฒนา</v>
      </c>
      <c r="M72" s="315" t="str">
        <f t="shared" si="5"/>
        <v>พัฒนา</v>
      </c>
      <c r="N72" s="260" t="str">
        <f>p4คุณลักษณะ!M71</f>
        <v/>
      </c>
      <c r="O72" s="280" t="str">
        <f>IF(E72="","",pรายชื่อ!Z30)</f>
        <v>เรียน</v>
      </c>
      <c r="P72" s="133" t="str">
        <f>p2เวลาเรียน!AX71</f>
        <v/>
      </c>
    </row>
    <row r="73" spans="2:16" s="2" customFormat="1" ht="20.149999999999999" customHeight="1" x14ac:dyDescent="0.6">
      <c r="B73" s="261" t="str">
        <f>p2เวลาเรียน!B72</f>
        <v>ป.2/2</v>
      </c>
      <c r="C73" s="261">
        <f>p2เวลาเรียน!C72</f>
        <v>28</v>
      </c>
      <c r="D73" s="261">
        <f>p2เวลาเรียน!D72</f>
        <v>4299</v>
      </c>
      <c r="E73" s="375" t="str">
        <f>p2เวลาเรียน!E72</f>
        <v>เด็กหญิง</v>
      </c>
      <c r="F73" s="262" t="str">
        <f>p2เวลาเรียน!F72</f>
        <v>เบญญาทิพย์</v>
      </c>
      <c r="G73" s="263" t="str">
        <f>p2เวลาเรียน!G72</f>
        <v>ทองเอี่ยม</v>
      </c>
      <c r="H73" s="253" t="str">
        <f>'คะแนนเทอม 1'!W72</f>
        <v/>
      </c>
      <c r="I73" s="253" t="str">
        <f>'คะแนนเทอม 2'!W72</f>
        <v/>
      </c>
      <c r="J73" s="258" t="str">
        <f t="shared" si="6"/>
        <v/>
      </c>
      <c r="K73" s="259" t="str">
        <f t="shared" si="7"/>
        <v/>
      </c>
      <c r="L73" s="368" t="str">
        <f t="shared" si="8"/>
        <v/>
      </c>
      <c r="M73" s="315" t="str">
        <f t="shared" si="5"/>
        <v/>
      </c>
      <c r="N73" s="260" t="str">
        <f>p4คุณลักษณะ!M72</f>
        <v/>
      </c>
      <c r="O73" s="280" t="str">
        <f>IF(E73="","",pรายชื่อ!Z31)</f>
        <v>เรียน</v>
      </c>
      <c r="P73" s="133" t="str">
        <f>p2เวลาเรียน!AX72</f>
        <v/>
      </c>
    </row>
    <row r="74" spans="2:16" s="2" customFormat="1" ht="20.149999999999999" customHeight="1" x14ac:dyDescent="0.6">
      <c r="B74" s="261" t="str">
        <f>p2เวลาเรียน!B73</f>
        <v>ป.2/2</v>
      </c>
      <c r="C74" s="261">
        <f>p2เวลาเรียน!C73</f>
        <v>29</v>
      </c>
      <c r="D74" s="261">
        <f>p2เวลาเรียน!D73</f>
        <v>4300</v>
      </c>
      <c r="E74" s="375" t="str">
        <f>p2เวลาเรียน!E73</f>
        <v>เด็กหญิง</v>
      </c>
      <c r="F74" s="262" t="str">
        <f>p2เวลาเรียน!F73</f>
        <v>เบญจวรรณ</v>
      </c>
      <c r="G74" s="263" t="str">
        <f>p2เวลาเรียน!G73</f>
        <v>ทองเอี่ยม</v>
      </c>
      <c r="H74" s="253" t="str">
        <f>'คะแนนเทอม 1'!W73</f>
        <v/>
      </c>
      <c r="I74" s="253" t="str">
        <f>'คะแนนเทอม 2'!W73</f>
        <v/>
      </c>
      <c r="J74" s="258" t="str">
        <f t="shared" si="6"/>
        <v/>
      </c>
      <c r="K74" s="259" t="str">
        <f t="shared" si="7"/>
        <v/>
      </c>
      <c r="L74" s="368" t="str">
        <f t="shared" si="8"/>
        <v/>
      </c>
      <c r="M74" s="315" t="str">
        <f t="shared" si="5"/>
        <v/>
      </c>
      <c r="N74" s="260" t="str">
        <f>p4คุณลักษณะ!M73</f>
        <v/>
      </c>
      <c r="O74" s="280" t="str">
        <f>IF(E74="","",pรายชื่อ!Z32)</f>
        <v>เรียน</v>
      </c>
      <c r="P74" s="133" t="str">
        <f>p2เวลาเรียน!AX73</f>
        <v/>
      </c>
    </row>
    <row r="75" spans="2:16" s="2" customFormat="1" ht="20.149999999999999" customHeight="1" x14ac:dyDescent="0.6">
      <c r="B75" s="261" t="str">
        <f>p2เวลาเรียน!B74</f>
        <v>ป.2/2</v>
      </c>
      <c r="C75" s="261">
        <f>p2เวลาเรียน!C74</f>
        <v>30</v>
      </c>
      <c r="D75" s="261">
        <f>p2เวลาเรียน!D74</f>
        <v>4301</v>
      </c>
      <c r="E75" s="375" t="str">
        <f>p2เวลาเรียน!E74</f>
        <v>เด็กหญิง</v>
      </c>
      <c r="F75" s="262" t="str">
        <f>p2เวลาเรียน!F74</f>
        <v>ศุภักษร</v>
      </c>
      <c r="G75" s="263" t="str">
        <f>p2เวลาเรียน!G74</f>
        <v>อินทจักร์</v>
      </c>
      <c r="H75" s="253" t="str">
        <f>'คะแนนเทอม 1'!W74</f>
        <v/>
      </c>
      <c r="I75" s="253" t="str">
        <f>'คะแนนเทอม 2'!W74</f>
        <v/>
      </c>
      <c r="J75" s="258" t="str">
        <f t="shared" si="6"/>
        <v/>
      </c>
      <c r="K75" s="259" t="str">
        <f t="shared" si="7"/>
        <v/>
      </c>
      <c r="L75" s="368" t="str">
        <f t="shared" si="8"/>
        <v/>
      </c>
      <c r="M75" s="315" t="str">
        <f t="shared" si="5"/>
        <v/>
      </c>
      <c r="N75" s="260" t="str">
        <f>p4คุณลักษณะ!M74</f>
        <v/>
      </c>
      <c r="O75" s="280" t="str">
        <f>IF(E75="","",pรายชื่อ!Z33)</f>
        <v>เรียน</v>
      </c>
      <c r="P75" s="133" t="str">
        <f>p2เวลาเรียน!AX74</f>
        <v/>
      </c>
    </row>
    <row r="76" spans="2:16" s="2" customFormat="1" ht="20.149999999999999" customHeight="1" x14ac:dyDescent="0.6">
      <c r="B76" s="261" t="str">
        <f>p2เวลาเรียน!B75</f>
        <v>ป.2/2</v>
      </c>
      <c r="C76" s="261">
        <f>p2เวลาเรียน!C75</f>
        <v>31</v>
      </c>
      <c r="D76" s="261" t="str">
        <f>p2เวลาเรียน!D75</f>
        <v/>
      </c>
      <c r="E76" s="375" t="str">
        <f>p2เวลาเรียน!E75</f>
        <v/>
      </c>
      <c r="F76" s="262" t="str">
        <f>p2เวลาเรียน!F75</f>
        <v/>
      </c>
      <c r="G76" s="263" t="str">
        <f>p2เวลาเรียน!G75</f>
        <v/>
      </c>
      <c r="H76" s="253" t="str">
        <f>'คะแนนเทอม 1'!W75</f>
        <v/>
      </c>
      <c r="I76" s="253" t="str">
        <f>'คะแนนเทอม 2'!W75</f>
        <v/>
      </c>
      <c r="J76" s="258" t="str">
        <f t="shared" si="6"/>
        <v/>
      </c>
      <c r="K76" s="259" t="str">
        <f t="shared" si="7"/>
        <v/>
      </c>
      <c r="L76" s="368" t="str">
        <f t="shared" si="8"/>
        <v/>
      </c>
      <c r="M76" s="315" t="str">
        <f t="shared" si="5"/>
        <v/>
      </c>
      <c r="N76" s="260" t="str">
        <f>p4คุณลักษณะ!M75</f>
        <v/>
      </c>
      <c r="O76" s="280" t="str">
        <f>IF(E76="","",pรายชื่อ!Z34)</f>
        <v/>
      </c>
      <c r="P76" s="133" t="str">
        <f>p2เวลาเรียน!AX75</f>
        <v/>
      </c>
    </row>
    <row r="77" spans="2:16" s="2" customFormat="1" ht="20.149999999999999" customHeight="1" x14ac:dyDescent="0.6">
      <c r="B77" s="261" t="str">
        <f>p2เวลาเรียน!B76</f>
        <v>ป.2/2</v>
      </c>
      <c r="C77" s="261">
        <f>p2เวลาเรียน!C76</f>
        <v>32</v>
      </c>
      <c r="D77" s="261" t="str">
        <f>p2เวลาเรียน!D76</f>
        <v/>
      </c>
      <c r="E77" s="375" t="str">
        <f>p2เวลาเรียน!E76</f>
        <v/>
      </c>
      <c r="F77" s="262" t="str">
        <f>p2เวลาเรียน!F76</f>
        <v/>
      </c>
      <c r="G77" s="263" t="str">
        <f>p2เวลาเรียน!G76</f>
        <v/>
      </c>
      <c r="H77" s="253" t="str">
        <f>'คะแนนเทอม 1'!W76</f>
        <v/>
      </c>
      <c r="I77" s="253" t="str">
        <f>'คะแนนเทอม 2'!W76</f>
        <v/>
      </c>
      <c r="J77" s="258" t="str">
        <f t="shared" si="6"/>
        <v/>
      </c>
      <c r="K77" s="259" t="str">
        <f t="shared" si="7"/>
        <v/>
      </c>
      <c r="L77" s="368" t="str">
        <f t="shared" si="8"/>
        <v/>
      </c>
      <c r="M77" s="315" t="str">
        <f t="shared" si="5"/>
        <v/>
      </c>
      <c r="N77" s="260" t="str">
        <f>p4คุณลักษณะ!M76</f>
        <v/>
      </c>
      <c r="O77" s="280" t="str">
        <f>IF(E77="","",pรายชื่อ!Z35)</f>
        <v/>
      </c>
      <c r="P77" s="133" t="str">
        <f>p2เวลาเรียน!AX76</f>
        <v/>
      </c>
    </row>
    <row r="78" spans="2:16" s="2" customFormat="1" ht="20.149999999999999" customHeight="1" x14ac:dyDescent="0.6">
      <c r="B78" s="261" t="str">
        <f>p2เวลาเรียน!B77</f>
        <v>ป.2/2</v>
      </c>
      <c r="C78" s="261">
        <f>p2เวลาเรียน!C77</f>
        <v>33</v>
      </c>
      <c r="D78" s="261" t="str">
        <f>p2เวลาเรียน!D77</f>
        <v/>
      </c>
      <c r="E78" s="375" t="str">
        <f>p2เวลาเรียน!E77</f>
        <v/>
      </c>
      <c r="F78" s="262" t="str">
        <f>p2เวลาเรียน!F77</f>
        <v/>
      </c>
      <c r="G78" s="263" t="str">
        <f>p2เวลาเรียน!G77</f>
        <v/>
      </c>
      <c r="H78" s="253" t="str">
        <f>'คะแนนเทอม 1'!W77</f>
        <v/>
      </c>
      <c r="I78" s="253" t="str">
        <f>'คะแนนเทอม 2'!W77</f>
        <v/>
      </c>
      <c r="J78" s="258" t="str">
        <f t="shared" si="6"/>
        <v/>
      </c>
      <c r="K78" s="259" t="str">
        <f t="shared" si="7"/>
        <v/>
      </c>
      <c r="L78" s="368" t="str">
        <f t="shared" si="8"/>
        <v/>
      </c>
      <c r="M78" s="315" t="str">
        <f t="shared" si="5"/>
        <v/>
      </c>
      <c r="N78" s="260" t="str">
        <f>p4คุณลักษณะ!M77</f>
        <v/>
      </c>
      <c r="O78" s="280" t="str">
        <f>IF(E78="","",pรายชื่อ!Z36)</f>
        <v/>
      </c>
      <c r="P78" s="133" t="str">
        <f>p2เวลาเรียน!AX77</f>
        <v/>
      </c>
    </row>
    <row r="79" spans="2:16" s="2" customFormat="1" ht="20.149999999999999" customHeight="1" x14ac:dyDescent="0.6">
      <c r="B79" s="261" t="str">
        <f>p2เวลาเรียน!B78</f>
        <v>ป.2/2</v>
      </c>
      <c r="C79" s="261">
        <f>p2เวลาเรียน!C78</f>
        <v>34</v>
      </c>
      <c r="D79" s="261" t="str">
        <f>p2เวลาเรียน!D78</f>
        <v/>
      </c>
      <c r="E79" s="375" t="str">
        <f>p2เวลาเรียน!E78</f>
        <v/>
      </c>
      <c r="F79" s="262" t="str">
        <f>p2เวลาเรียน!F78</f>
        <v/>
      </c>
      <c r="G79" s="263" t="str">
        <f>p2เวลาเรียน!G78</f>
        <v/>
      </c>
      <c r="H79" s="253" t="str">
        <f>'คะแนนเทอม 1'!W78</f>
        <v/>
      </c>
      <c r="I79" s="253" t="str">
        <f>'คะแนนเทอม 2'!W78</f>
        <v/>
      </c>
      <c r="J79" s="258" t="str">
        <f t="shared" si="6"/>
        <v/>
      </c>
      <c r="K79" s="259" t="str">
        <f t="shared" si="7"/>
        <v/>
      </c>
      <c r="L79" s="368" t="str">
        <f t="shared" si="8"/>
        <v/>
      </c>
      <c r="M79" s="315" t="str">
        <f t="shared" si="5"/>
        <v/>
      </c>
      <c r="N79" s="260" t="str">
        <f>p4คุณลักษณะ!M78</f>
        <v/>
      </c>
      <c r="O79" s="280" t="str">
        <f>IF(E79="","",pรายชื่อ!Z37)</f>
        <v/>
      </c>
      <c r="P79" s="133" t="str">
        <f>p2เวลาเรียน!AX78</f>
        <v/>
      </c>
    </row>
    <row r="80" spans="2:16" s="2" customFormat="1" ht="20.149999999999999" customHeight="1" x14ac:dyDescent="0.6">
      <c r="B80" s="261" t="str">
        <f>p2เวลาเรียน!B79</f>
        <v>ป.2/2</v>
      </c>
      <c r="C80" s="261">
        <f>p2เวลาเรียน!C79</f>
        <v>35</v>
      </c>
      <c r="D80" s="261" t="str">
        <f>p2เวลาเรียน!D79</f>
        <v/>
      </c>
      <c r="E80" s="375" t="str">
        <f>p2เวลาเรียน!E79</f>
        <v/>
      </c>
      <c r="F80" s="262" t="str">
        <f>p2เวลาเรียน!F79</f>
        <v/>
      </c>
      <c r="G80" s="263" t="str">
        <f>p2เวลาเรียน!G79</f>
        <v/>
      </c>
      <c r="H80" s="253" t="str">
        <f>'คะแนนเทอม 1'!W79</f>
        <v/>
      </c>
      <c r="I80" s="253" t="str">
        <f>'คะแนนเทอม 2'!W79</f>
        <v/>
      </c>
      <c r="J80" s="258" t="str">
        <f t="shared" si="6"/>
        <v/>
      </c>
      <c r="K80" s="259" t="str">
        <f t="shared" si="7"/>
        <v/>
      </c>
      <c r="L80" s="368" t="str">
        <f t="shared" si="8"/>
        <v/>
      </c>
      <c r="M80" s="315" t="str">
        <f t="shared" si="5"/>
        <v/>
      </c>
      <c r="N80" s="260" t="str">
        <f>p4คุณลักษณะ!M79</f>
        <v/>
      </c>
      <c r="O80" s="280" t="str">
        <f>IF(E80="","",pรายชื่อ!Z38)</f>
        <v/>
      </c>
      <c r="P80" s="133" t="str">
        <f>p2เวลาเรียน!AX79</f>
        <v/>
      </c>
    </row>
    <row r="81" spans="2:16" s="2" customFormat="1" ht="20.149999999999999" customHeight="1" x14ac:dyDescent="0.6">
      <c r="B81" s="261" t="str">
        <f>p2เวลาเรียน!B80</f>
        <v>ป.2/2</v>
      </c>
      <c r="C81" s="261">
        <f>p2เวลาเรียน!C80</f>
        <v>36</v>
      </c>
      <c r="D81" s="261" t="str">
        <f>p2เวลาเรียน!D80</f>
        <v/>
      </c>
      <c r="E81" s="375" t="str">
        <f>p2เวลาเรียน!E80</f>
        <v/>
      </c>
      <c r="F81" s="262" t="str">
        <f>p2เวลาเรียน!F80</f>
        <v/>
      </c>
      <c r="G81" s="263" t="str">
        <f>p2เวลาเรียน!G80</f>
        <v/>
      </c>
      <c r="H81" s="253" t="str">
        <f>'คะแนนเทอม 1'!W80</f>
        <v/>
      </c>
      <c r="I81" s="253" t="str">
        <f>'คะแนนเทอม 2'!W80</f>
        <v/>
      </c>
      <c r="J81" s="258" t="str">
        <f t="shared" si="6"/>
        <v/>
      </c>
      <c r="K81" s="259" t="str">
        <f t="shared" si="7"/>
        <v/>
      </c>
      <c r="L81" s="368" t="str">
        <f t="shared" si="8"/>
        <v/>
      </c>
      <c r="M81" s="315" t="str">
        <f t="shared" si="5"/>
        <v/>
      </c>
      <c r="N81" s="260" t="str">
        <f>p4คุณลักษณะ!M80</f>
        <v/>
      </c>
      <c r="O81" s="280" t="str">
        <f>IF(E81="","",pรายชื่อ!Z39)</f>
        <v/>
      </c>
      <c r="P81" s="133" t="str">
        <f>p2เวลาเรียน!AX80</f>
        <v/>
      </c>
    </row>
    <row r="82" spans="2:16" s="2" customFormat="1" ht="20.149999999999999" customHeight="1" x14ac:dyDescent="0.6">
      <c r="B82" s="261" t="str">
        <f>p2เวลาเรียน!B81</f>
        <v>ป.2/2</v>
      </c>
      <c r="C82" s="261">
        <f>p2เวลาเรียน!C81</f>
        <v>37</v>
      </c>
      <c r="D82" s="261" t="str">
        <f>p2เวลาเรียน!D81</f>
        <v/>
      </c>
      <c r="E82" s="375" t="str">
        <f>p2เวลาเรียน!E81</f>
        <v/>
      </c>
      <c r="F82" s="262" t="str">
        <f>p2เวลาเรียน!F81</f>
        <v/>
      </c>
      <c r="G82" s="263" t="str">
        <f>p2เวลาเรียน!G81</f>
        <v/>
      </c>
      <c r="H82" s="253" t="str">
        <f>'คะแนนเทอม 1'!W81</f>
        <v/>
      </c>
      <c r="I82" s="253" t="str">
        <f>'คะแนนเทอม 2'!W81</f>
        <v/>
      </c>
      <c r="J82" s="258" t="str">
        <f t="shared" si="6"/>
        <v/>
      </c>
      <c r="K82" s="259" t="str">
        <f t="shared" si="7"/>
        <v/>
      </c>
      <c r="L82" s="368" t="str">
        <f t="shared" si="8"/>
        <v/>
      </c>
      <c r="M82" s="315" t="str">
        <f t="shared" si="5"/>
        <v/>
      </c>
      <c r="N82" s="260" t="str">
        <f>p4คุณลักษณะ!M81</f>
        <v/>
      </c>
      <c r="O82" s="280" t="str">
        <f>IF(E82="","",pรายชื่อ!Z40)</f>
        <v/>
      </c>
      <c r="P82" s="133" t="str">
        <f>p2เวลาเรียน!AX81</f>
        <v/>
      </c>
    </row>
    <row r="83" spans="2:16" s="2" customFormat="1" ht="20.149999999999999" customHeight="1" x14ac:dyDescent="0.6">
      <c r="B83" s="261" t="str">
        <f>p2เวลาเรียน!B82</f>
        <v>ป.2/2</v>
      </c>
      <c r="C83" s="261">
        <f>p2เวลาเรียน!C82</f>
        <v>38</v>
      </c>
      <c r="D83" s="261" t="str">
        <f>p2เวลาเรียน!D82</f>
        <v/>
      </c>
      <c r="E83" s="375" t="str">
        <f>p2เวลาเรียน!E82</f>
        <v/>
      </c>
      <c r="F83" s="262" t="str">
        <f>p2เวลาเรียน!F82</f>
        <v/>
      </c>
      <c r="G83" s="263" t="str">
        <f>p2เวลาเรียน!G82</f>
        <v/>
      </c>
      <c r="H83" s="253" t="str">
        <f>'คะแนนเทอม 1'!W82</f>
        <v/>
      </c>
      <c r="I83" s="253" t="str">
        <f>'คะแนนเทอม 2'!W82</f>
        <v/>
      </c>
      <c r="J83" s="258" t="str">
        <f t="shared" si="6"/>
        <v/>
      </c>
      <c r="K83" s="259" t="str">
        <f t="shared" si="7"/>
        <v/>
      </c>
      <c r="L83" s="368" t="str">
        <f t="shared" si="8"/>
        <v/>
      </c>
      <c r="M83" s="315" t="str">
        <f t="shared" si="5"/>
        <v/>
      </c>
      <c r="N83" s="260" t="str">
        <f>p4คุณลักษณะ!M82</f>
        <v/>
      </c>
      <c r="O83" s="280" t="str">
        <f>IF(E83="","",pรายชื่อ!Z41)</f>
        <v/>
      </c>
      <c r="P83" s="133" t="str">
        <f>p2เวลาเรียน!AX82</f>
        <v/>
      </c>
    </row>
    <row r="84" spans="2:16" s="2" customFormat="1" ht="20.149999999999999" customHeight="1" x14ac:dyDescent="0.6">
      <c r="B84" s="261" t="str">
        <f>p2เวลาเรียน!B83</f>
        <v>ป.2/2</v>
      </c>
      <c r="C84" s="261">
        <f>p2เวลาเรียน!C83</f>
        <v>39</v>
      </c>
      <c r="D84" s="261" t="str">
        <f>p2เวลาเรียน!D83</f>
        <v/>
      </c>
      <c r="E84" s="375" t="str">
        <f>p2เวลาเรียน!E83</f>
        <v/>
      </c>
      <c r="F84" s="262" t="str">
        <f>p2เวลาเรียน!F83</f>
        <v/>
      </c>
      <c r="G84" s="263" t="str">
        <f>p2เวลาเรียน!G83</f>
        <v/>
      </c>
      <c r="H84" s="253" t="str">
        <f>'คะแนนเทอม 1'!W83</f>
        <v/>
      </c>
      <c r="I84" s="253" t="str">
        <f>'คะแนนเทอม 2'!W83</f>
        <v/>
      </c>
      <c r="J84" s="258" t="str">
        <f t="shared" si="6"/>
        <v/>
      </c>
      <c r="K84" s="259" t="str">
        <f t="shared" si="7"/>
        <v/>
      </c>
      <c r="L84" s="368" t="str">
        <f t="shared" si="8"/>
        <v/>
      </c>
      <c r="M84" s="315" t="str">
        <f t="shared" si="5"/>
        <v/>
      </c>
      <c r="N84" s="260" t="str">
        <f>p4คุณลักษณะ!M83</f>
        <v/>
      </c>
      <c r="O84" s="280" t="str">
        <f>IF(E84="","",pรายชื่อ!Z42)</f>
        <v/>
      </c>
      <c r="P84" s="133" t="str">
        <f>p2เวลาเรียน!AX83</f>
        <v/>
      </c>
    </row>
    <row r="85" spans="2:16" s="2" customFormat="1" ht="20.149999999999999" customHeight="1" x14ac:dyDescent="0.6">
      <c r="B85" s="261" t="str">
        <f>p2เวลาเรียน!B84</f>
        <v>ป.2/2</v>
      </c>
      <c r="C85" s="261">
        <f>p2เวลาเรียน!C84</f>
        <v>40</v>
      </c>
      <c r="D85" s="261" t="str">
        <f>p2เวลาเรียน!D84</f>
        <v/>
      </c>
      <c r="E85" s="375" t="str">
        <f>p2เวลาเรียน!E84</f>
        <v/>
      </c>
      <c r="F85" s="262" t="str">
        <f>p2เวลาเรียน!F84</f>
        <v/>
      </c>
      <c r="G85" s="263" t="str">
        <f>p2เวลาเรียน!G84</f>
        <v/>
      </c>
      <c r="H85" s="253" t="str">
        <f>'คะแนนเทอม 1'!W84</f>
        <v/>
      </c>
      <c r="I85" s="253" t="str">
        <f>'คะแนนเทอม 2'!W84</f>
        <v/>
      </c>
      <c r="J85" s="258" t="str">
        <f t="shared" si="6"/>
        <v/>
      </c>
      <c r="K85" s="259" t="str">
        <f t="shared" si="7"/>
        <v/>
      </c>
      <c r="L85" s="368" t="str">
        <f t="shared" si="8"/>
        <v/>
      </c>
      <c r="M85" s="315" t="str">
        <f t="shared" si="5"/>
        <v/>
      </c>
      <c r="N85" s="260" t="str">
        <f>p4คุณลักษณะ!M84</f>
        <v/>
      </c>
      <c r="O85" s="280" t="str">
        <f>IF(E85="","",pรายชื่อ!Z43)</f>
        <v/>
      </c>
      <c r="P85" s="133" t="str">
        <f>p2เวลาเรียน!AX84</f>
        <v/>
      </c>
    </row>
  </sheetData>
  <sheetProtection algorithmName="SHA-512" hashValue="3Br1ymGoRXwZhBFp17azd6WVWhHdvmGHOnkTg6DvJumZ5soop8VZWZh4IwOCsg15MygmW3xWwu1TPhNsf+xrXg==" saltValue="ZxWlaxKnvcZWqNvQNsa+xg==" spinCount="100000" sheet="1" objects="1" scenarios="1" selectLockedCells="1"/>
  <mergeCells count="14">
    <mergeCell ref="P2:P5"/>
    <mergeCell ref="M2:M5"/>
    <mergeCell ref="O2:O5"/>
    <mergeCell ref="B1:O1"/>
    <mergeCell ref="N2:N5"/>
    <mergeCell ref="L2:L5"/>
    <mergeCell ref="B2:B5"/>
    <mergeCell ref="C2:C5"/>
    <mergeCell ref="D2:D5"/>
    <mergeCell ref="E2:G5"/>
    <mergeCell ref="H2:H4"/>
    <mergeCell ref="I2:I4"/>
    <mergeCell ref="J2:J4"/>
    <mergeCell ref="K2:K4"/>
  </mergeCells>
  <conditionalFormatting sqref="H5:I5">
    <cfRule type="cellIs" dxfId="43" priority="26" operator="equal">
      <formula>0</formula>
    </cfRule>
  </conditionalFormatting>
  <conditionalFormatting sqref="H6:I85">
    <cfRule type="cellIs" dxfId="42" priority="24" operator="lessThan">
      <formula>#REF!/2</formula>
    </cfRule>
  </conditionalFormatting>
  <conditionalFormatting sqref="J6:J85">
    <cfRule type="cellIs" dxfId="41" priority="23" operator="lessThan">
      <formula>$J$5/2</formula>
    </cfRule>
  </conditionalFormatting>
  <conditionalFormatting sqref="K2:K1048576">
    <cfRule type="cellIs" dxfId="40" priority="11" operator="equal">
      <formula>79</formula>
    </cfRule>
    <cfRule type="cellIs" dxfId="39" priority="12" operator="equal">
      <formula>74</formula>
    </cfRule>
    <cfRule type="cellIs" dxfId="38" priority="13" operator="equal">
      <formula>69</formula>
    </cfRule>
    <cfRule type="cellIs" dxfId="37" priority="14" operator="equal">
      <formula>64</formula>
    </cfRule>
    <cfRule type="cellIs" dxfId="36" priority="15" operator="equal">
      <formula>59</formula>
    </cfRule>
    <cfRule type="cellIs" dxfId="35" priority="16" operator="equal">
      <formula>54</formula>
    </cfRule>
    <cfRule type="cellIs" dxfId="34" priority="17" operator="equal">
      <formula>49</formula>
    </cfRule>
  </conditionalFormatting>
  <conditionalFormatting sqref="K6:K85">
    <cfRule type="cellIs" dxfId="33" priority="19" operator="lessThan">
      <formula>$K$5/2</formula>
    </cfRule>
  </conditionalFormatting>
  <conditionalFormatting sqref="L6:L85">
    <cfRule type="cellIs" dxfId="32" priority="1" operator="equal">
      <formula>0</formula>
    </cfRule>
    <cfRule type="cellIs" dxfId="31" priority="2" operator="between">
      <formula>1</formula>
      <formula>4</formula>
    </cfRule>
  </conditionalFormatting>
  <conditionalFormatting sqref="M6:M85">
    <cfRule type="containsText" dxfId="30" priority="3" operator="containsText" text="มผ">
      <formula>NOT(ISERROR(SEARCH("มผ",M6)))</formula>
    </cfRule>
    <cfRule type="cellIs" dxfId="29" priority="4" operator="equal">
      <formula>"มส"</formula>
    </cfRule>
    <cfRule type="cellIs" dxfId="28" priority="5" operator="equal">
      <formula>"ร"</formula>
    </cfRule>
    <cfRule type="cellIs" dxfId="27" priority="6" operator="equal">
      <formula>0</formula>
    </cfRule>
  </conditionalFormatting>
  <conditionalFormatting sqref="N6:N85">
    <cfRule type="cellIs" dxfId="26" priority="31" operator="equal">
      <formula>0</formula>
    </cfRule>
    <cfRule type="cellIs" dxfId="25" priority="32" operator="between">
      <formula>1</formula>
      <formula>4</formula>
    </cfRule>
  </conditionalFormatting>
  <conditionalFormatting sqref="O1:O1048576">
    <cfRule type="containsText" dxfId="24" priority="10" operator="containsText" text="ย้าย">
      <formula>NOT(ISERROR(SEARCH("ย้าย",O1)))</formula>
    </cfRule>
  </conditionalFormatting>
  <conditionalFormatting sqref="P6:P85">
    <cfRule type="cellIs" dxfId="23" priority="7" operator="equal">
      <formula>"มผ"</formula>
    </cfRule>
    <cfRule type="cellIs" dxfId="22" priority="8" operator="equal">
      <formula>"ร"</formula>
    </cfRule>
    <cfRule type="cellIs" dxfId="21" priority="9" operator="equal">
      <formula>"มส"</formula>
    </cfRule>
  </conditionalFormatting>
  <dataValidations count="1">
    <dataValidation type="whole" operator="lessThanOrEqual" allowBlank="1" showInputMessage="1" showErrorMessage="1" error="คะแนนเกินครับ" sqref="J6:J85" xr:uid="{00000000-0002-0000-0900-000000000000}">
      <formula1>J$5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8" min="1" max="14" man="1"/>
    <brk id="45" min="1" max="14" man="1"/>
    <brk id="78" min="1" max="14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9" tint="-0.249977111117893"/>
  </sheetPr>
  <dimension ref="B1:P1531"/>
  <sheetViews>
    <sheetView showGridLines="0" showRowColHeaders="0" view="pageBreakPreview" zoomScale="115" zoomScaleSheetLayoutView="115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H5" sqref="H5"/>
    </sheetView>
  </sheetViews>
  <sheetFormatPr defaultColWidth="9" defaultRowHeight="20" x14ac:dyDescent="0.75"/>
  <cols>
    <col min="1" max="1" width="28.69921875" style="129" customWidth="1"/>
    <col min="2" max="2" width="4.69921875" style="129" customWidth="1"/>
    <col min="3" max="3" width="3.69921875" style="129" bestFit="1" customWidth="1"/>
    <col min="4" max="4" width="5.19921875" style="129" hidden="1" customWidth="1"/>
    <col min="5" max="5" width="6" style="129" customWidth="1"/>
    <col min="6" max="6" width="10.69921875" style="173" customWidth="1"/>
    <col min="7" max="7" width="12" style="173" customWidth="1"/>
    <col min="8" max="12" width="5.69921875" style="129" customWidth="1"/>
    <col min="13" max="13" width="7.796875" style="129" customWidth="1"/>
    <col min="14" max="15" width="7.8984375" style="164" hidden="1" customWidth="1"/>
    <col min="16" max="16" width="9" style="165" customWidth="1"/>
    <col min="17" max="16384" width="9" style="129"/>
  </cols>
  <sheetData>
    <row r="1" spans="2:16" ht="30" customHeight="1" x14ac:dyDescent="0.75">
      <c r="B1" s="548" t="str">
        <f>"คะแนนคุณลักษณะอันพึงประสงค์" &amp; "  วิชา  " &amp; ข้อมูลเบื้องต้น!F9</f>
        <v xml:space="preserve">คะแนนคุณลักษณะอันพึงประสงค์  วิชา  คณิตศาสตร์ 2 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</row>
    <row r="2" spans="2:16" ht="21" customHeight="1" x14ac:dyDescent="0.75">
      <c r="B2" s="556" t="s">
        <v>52</v>
      </c>
      <c r="C2" s="556" t="s">
        <v>0</v>
      </c>
      <c r="D2" s="193"/>
      <c r="E2" s="555" t="s">
        <v>12</v>
      </c>
      <c r="F2" s="555"/>
      <c r="G2" s="555"/>
      <c r="H2" s="550" t="s">
        <v>92</v>
      </c>
      <c r="I2" s="551"/>
      <c r="J2" s="551"/>
      <c r="K2" s="551"/>
      <c r="L2" s="551"/>
      <c r="M2" s="552" t="s">
        <v>127</v>
      </c>
    </row>
    <row r="3" spans="2:16" ht="21" customHeight="1" x14ac:dyDescent="0.75">
      <c r="B3" s="556"/>
      <c r="C3" s="556"/>
      <c r="D3" s="549" t="s">
        <v>14</v>
      </c>
      <c r="E3" s="555"/>
      <c r="F3" s="555"/>
      <c r="G3" s="555"/>
      <c r="H3" s="191" t="s">
        <v>46</v>
      </c>
      <c r="I3" s="10" t="s">
        <v>47</v>
      </c>
      <c r="J3" s="10" t="s">
        <v>48</v>
      </c>
      <c r="K3" s="10" t="s">
        <v>49</v>
      </c>
      <c r="L3" s="10" t="s">
        <v>50</v>
      </c>
      <c r="M3" s="553"/>
      <c r="N3" s="166" t="str">
        <f>student!H1</f>
        <v>ป.2/1</v>
      </c>
      <c r="O3" s="166" t="str">
        <f>student!I1</f>
        <v>ป.2/2</v>
      </c>
    </row>
    <row r="4" spans="2:16" ht="18" customHeight="1" x14ac:dyDescent="0.75">
      <c r="B4" s="556"/>
      <c r="C4" s="556"/>
      <c r="D4" s="549"/>
      <c r="E4" s="555"/>
      <c r="F4" s="555"/>
      <c r="G4" s="555"/>
      <c r="H4" s="197">
        <v>3</v>
      </c>
      <c r="I4" s="198">
        <v>3</v>
      </c>
      <c r="J4" s="198">
        <v>3</v>
      </c>
      <c r="K4" s="198">
        <v>3</v>
      </c>
      <c r="L4" s="198">
        <v>3</v>
      </c>
      <c r="M4" s="554"/>
      <c r="N4" s="164">
        <v>0</v>
      </c>
      <c r="O4" s="164">
        <v>0</v>
      </c>
    </row>
    <row r="5" spans="2:16" s="117" customFormat="1" ht="15.9" customHeight="1" x14ac:dyDescent="0.75">
      <c r="B5" s="278" t="str">
        <f>IF(E5="","",p2เวลาเรียน!B5)</f>
        <v>ป.2/1</v>
      </c>
      <c r="C5" s="167">
        <f>p2เวลาเรียน!C5</f>
        <v>1</v>
      </c>
      <c r="D5" s="167">
        <f>p2เวลาเรียน!D5</f>
        <v>3901</v>
      </c>
      <c r="E5" s="168" t="str">
        <f>p2เวลาเรียน!E5</f>
        <v>เด็กชาย</v>
      </c>
      <c r="F5" s="169" t="str">
        <f>p2เวลาเรียน!F5</f>
        <v>ธนภัทร</v>
      </c>
      <c r="G5" s="170" t="str">
        <f>p2เวลาเรียน!G5</f>
        <v>อุสาห์</v>
      </c>
      <c r="H5" s="192">
        <v>3</v>
      </c>
      <c r="I5" s="192">
        <v>2</v>
      </c>
      <c r="J5" s="192">
        <v>2</v>
      </c>
      <c r="K5" s="192">
        <v>3</v>
      </c>
      <c r="L5" s="192">
        <v>3</v>
      </c>
      <c r="M5" s="195">
        <f>IF(COUNTIF(H5:L5,"")=5,"",IF(AND(COUNTIF(H5:L5,3)&gt;=COUNTIF(H5:L5,0),COUNTIF(H5:L5,3)&gt;=COUNTIF(H5:L5,1),COUNTIF(H5:L5,3)&gt;=COUNTIF(H5:L5,2)),3,IF(AND(COUNTIF(H5:L5,2)&gt;=COUNTIF(H5:L5,0),COUNTIF(H5:L5,2)&gt;=COUNTIF(H5:L5,1)),2,IF(COUNTIF(H5:L5,1)&gt;=COUNTIF(H5:L5,0),1,0))))</f>
        <v>3</v>
      </c>
      <c r="N5" s="171">
        <f>IF(AND(B5=N$3),LOOKUP(9.99999999999999E+307,$N$4:N4)+1,"")</f>
        <v>1</v>
      </c>
      <c r="O5" s="171" t="str">
        <f>IF(AND(B5=O$3),LOOKUP(9.99999999999999E+307,$O$4:O4)+1,"")</f>
        <v/>
      </c>
      <c r="P5" s="172"/>
    </row>
    <row r="6" spans="2:16" s="117" customFormat="1" ht="15.9" customHeight="1" x14ac:dyDescent="0.75">
      <c r="B6" s="278" t="str">
        <f>IF(E6="","",p2เวลาเรียน!B6)</f>
        <v>ป.2/1</v>
      </c>
      <c r="C6" s="167">
        <f>p2เวลาเรียน!C6</f>
        <v>2</v>
      </c>
      <c r="D6" s="167" t="str">
        <f>p2เวลาเรียน!D6</f>
        <v>04031</v>
      </c>
      <c r="E6" s="168" t="str">
        <f>p2เวลาเรียน!E6</f>
        <v>เด็กชาย</v>
      </c>
      <c r="F6" s="169" t="str">
        <f>p2เวลาเรียน!F6</f>
        <v>กฤติพงศ์</v>
      </c>
      <c r="G6" s="170" t="str">
        <f>p2เวลาเรียน!G6</f>
        <v>รุ่งหนองกระดี่</v>
      </c>
      <c r="H6" s="192"/>
      <c r="I6" s="192"/>
      <c r="J6" s="192"/>
      <c r="K6" s="192"/>
      <c r="L6" s="192"/>
      <c r="M6" s="195" t="str">
        <f t="shared" ref="M6:M69" si="0">IF(COUNTIF(H6:L6,"")=5,"",IF(AND(COUNTIF(H6:L6,3)&gt;=COUNTIF(H6:L6,0),COUNTIF(H6:L6,3)&gt;=COUNTIF(H6:L6,1),COUNTIF(H6:L6,3)&gt;=COUNTIF(H6:L6,2)),3,IF(AND(COUNTIF(H6:L6,2)&gt;=COUNTIF(H6:L6,0),COUNTIF(H6:L6,2)&gt;=COUNTIF(H6:L6,1)),2,IF(COUNTIF(H6:L6,1)&gt;=COUNTIF(H6:L6,0),1,0))))</f>
        <v/>
      </c>
      <c r="N6" s="171">
        <f>IF(AND(B6=N$3),LOOKUP(9.99999999999999E+307,$N$4:N5)+1,"")</f>
        <v>2</v>
      </c>
      <c r="O6" s="171" t="str">
        <f>IF(AND(B6=O$3),LOOKUP(9.99999999999999E+307,$O$4:O5)+1,"")</f>
        <v/>
      </c>
      <c r="P6" s="172"/>
    </row>
    <row r="7" spans="2:16" s="117" customFormat="1" ht="15.9" customHeight="1" x14ac:dyDescent="0.75">
      <c r="B7" s="278" t="str">
        <f>IF(E7="","",p2เวลาเรียน!B7)</f>
        <v>ป.2/1</v>
      </c>
      <c r="C7" s="167">
        <f>p2เวลาเรียน!C7</f>
        <v>3</v>
      </c>
      <c r="D7" s="167">
        <f>p2เวลาเรียน!D7</f>
        <v>4032</v>
      </c>
      <c r="E7" s="168" t="str">
        <f>p2เวลาเรียน!E7</f>
        <v>เด็กชาย</v>
      </c>
      <c r="F7" s="169" t="str">
        <f>p2เวลาเรียน!F7</f>
        <v>กวินเชษฐ</v>
      </c>
      <c r="G7" s="170" t="str">
        <f>p2เวลาเรียน!G7</f>
        <v>ภิรมย์นาค</v>
      </c>
      <c r="H7" s="192"/>
      <c r="I7" s="192"/>
      <c r="J7" s="192"/>
      <c r="K7" s="192"/>
      <c r="L7" s="192"/>
      <c r="M7" s="195" t="str">
        <f t="shared" si="0"/>
        <v/>
      </c>
      <c r="N7" s="171">
        <f>IF(AND(B7=N$3),LOOKUP(9.99999999999999E+307,$N$4:N6)+1,"")</f>
        <v>3</v>
      </c>
      <c r="O7" s="171" t="str">
        <f>IF(AND(B7=O$3),LOOKUP(9.99999999999999E+307,$O$4:O6)+1,"")</f>
        <v/>
      </c>
      <c r="P7" s="172"/>
    </row>
    <row r="8" spans="2:16" s="117" customFormat="1" ht="15.9" customHeight="1" x14ac:dyDescent="0.75">
      <c r="B8" s="278" t="str">
        <f>IF(E8="","",p2เวลาเรียน!B8)</f>
        <v>ป.2/1</v>
      </c>
      <c r="C8" s="167">
        <f>p2เวลาเรียน!C8</f>
        <v>4</v>
      </c>
      <c r="D8" s="167">
        <f>p2เวลาเรียน!D8</f>
        <v>4036</v>
      </c>
      <c r="E8" s="168" t="str">
        <f>p2เวลาเรียน!E8</f>
        <v>เด็กชาย</v>
      </c>
      <c r="F8" s="169" t="str">
        <f>p2เวลาเรียน!F8</f>
        <v>จักรวาล</v>
      </c>
      <c r="G8" s="170" t="str">
        <f>p2เวลาเรียน!G8</f>
        <v>บุญหลง</v>
      </c>
      <c r="H8" s="192"/>
      <c r="I8" s="192"/>
      <c r="J8" s="192"/>
      <c r="K8" s="192"/>
      <c r="L8" s="192"/>
      <c r="M8" s="195" t="str">
        <f t="shared" si="0"/>
        <v/>
      </c>
      <c r="N8" s="171">
        <f>IF(AND(B8=N$3),LOOKUP(9.99999999999999E+307,$N$4:N7)+1,"")</f>
        <v>4</v>
      </c>
      <c r="O8" s="171" t="str">
        <f>IF(AND(B8=O$3),LOOKUP(9.99999999999999E+307,$O$4:O7)+1,"")</f>
        <v/>
      </c>
      <c r="P8" s="172"/>
    </row>
    <row r="9" spans="2:16" s="117" customFormat="1" ht="15.9" customHeight="1" x14ac:dyDescent="0.75">
      <c r="B9" s="278" t="str">
        <f>IF(E9="","",p2เวลาเรียน!B9)</f>
        <v>ป.2/1</v>
      </c>
      <c r="C9" s="167">
        <f>p2เวลาเรียน!C9</f>
        <v>5</v>
      </c>
      <c r="D9" s="167">
        <f>p2เวลาเรียน!D9</f>
        <v>4044</v>
      </c>
      <c r="E9" s="168" t="str">
        <f>p2เวลาเรียน!E9</f>
        <v>เด็กชาย</v>
      </c>
      <c r="F9" s="169" t="str">
        <f>p2เวลาเรียน!F9</f>
        <v>ทัตเทพ</v>
      </c>
      <c r="G9" s="170" t="str">
        <f>p2เวลาเรียน!G9</f>
        <v>โม๊ะดี</v>
      </c>
      <c r="H9" s="192"/>
      <c r="I9" s="192"/>
      <c r="J9" s="192"/>
      <c r="K9" s="192"/>
      <c r="L9" s="192"/>
      <c r="M9" s="195" t="str">
        <f t="shared" si="0"/>
        <v/>
      </c>
      <c r="N9" s="171">
        <f>IF(AND(B9=N$3),LOOKUP(9.99999999999999E+307,$N$4:N8)+1,"")</f>
        <v>5</v>
      </c>
      <c r="O9" s="171" t="str">
        <f>IF(AND(B9=O$3),LOOKUP(9.99999999999999E+307,$O$4:O8)+1,"")</f>
        <v/>
      </c>
      <c r="P9" s="172"/>
    </row>
    <row r="10" spans="2:16" s="117" customFormat="1" ht="15.9" customHeight="1" x14ac:dyDescent="0.75">
      <c r="B10" s="278" t="str">
        <f>IF(E10="","",p2เวลาเรียน!B10)</f>
        <v>ป.2/1</v>
      </c>
      <c r="C10" s="167">
        <f>p2เวลาเรียน!C10</f>
        <v>6</v>
      </c>
      <c r="D10" s="167">
        <f>p2เวลาเรียน!D10</f>
        <v>4046</v>
      </c>
      <c r="E10" s="168" t="str">
        <f>p2เวลาเรียน!E10</f>
        <v>เด็กชาย</v>
      </c>
      <c r="F10" s="169" t="str">
        <f>p2เวลาเรียน!F10</f>
        <v>ธนกร</v>
      </c>
      <c r="G10" s="170" t="str">
        <f>p2เวลาเรียน!G10</f>
        <v>เชื้อเมืองพาน</v>
      </c>
      <c r="H10" s="192"/>
      <c r="I10" s="192"/>
      <c r="J10" s="192"/>
      <c r="K10" s="192"/>
      <c r="L10" s="192"/>
      <c r="M10" s="195" t="str">
        <f t="shared" si="0"/>
        <v/>
      </c>
      <c r="N10" s="171">
        <f>IF(AND(B10=N$3),LOOKUP(9.99999999999999E+307,$N$4:N9)+1,"")</f>
        <v>6</v>
      </c>
      <c r="O10" s="171" t="str">
        <f>IF(AND(B10=O$3),LOOKUP(9.99999999999999E+307,$O$4:O9)+1,"")</f>
        <v/>
      </c>
      <c r="P10" s="172"/>
    </row>
    <row r="11" spans="2:16" s="117" customFormat="1" ht="15.9" customHeight="1" x14ac:dyDescent="0.75">
      <c r="B11" s="278" t="str">
        <f>IF(E11="","",p2เวลาเรียน!B11)</f>
        <v>ป.2/1</v>
      </c>
      <c r="C11" s="167">
        <f>p2เวลาเรียน!C11</f>
        <v>7</v>
      </c>
      <c r="D11" s="167">
        <f>p2เวลาเรียน!D11</f>
        <v>4050</v>
      </c>
      <c r="E11" s="168" t="str">
        <f>p2เวลาเรียน!E11</f>
        <v>เด็กชาย</v>
      </c>
      <c r="F11" s="169" t="str">
        <f>p2เวลาเรียน!F11</f>
        <v>ธนากุล</v>
      </c>
      <c r="G11" s="170" t="str">
        <f>p2เวลาเรียน!G11</f>
        <v>ยมนา</v>
      </c>
      <c r="H11" s="192"/>
      <c r="I11" s="192"/>
      <c r="J11" s="192"/>
      <c r="K11" s="192"/>
      <c r="L11" s="192"/>
      <c r="M11" s="195" t="str">
        <f t="shared" si="0"/>
        <v/>
      </c>
      <c r="N11" s="171">
        <f>IF(AND(B11=N$3),LOOKUP(9.99999999999999E+307,$N$4:N10)+1,"")</f>
        <v>7</v>
      </c>
      <c r="O11" s="171" t="str">
        <f>IF(AND(B11=O$3),LOOKUP(9.99999999999999E+307,$O$4:O10)+1,"")</f>
        <v/>
      </c>
      <c r="P11" s="172"/>
    </row>
    <row r="12" spans="2:16" s="117" customFormat="1" ht="15.9" customHeight="1" x14ac:dyDescent="0.75">
      <c r="B12" s="278" t="str">
        <f>IF(E12="","",p2เวลาเรียน!B12)</f>
        <v>ป.2/1</v>
      </c>
      <c r="C12" s="167">
        <f>p2เวลาเรียน!C12</f>
        <v>8</v>
      </c>
      <c r="D12" s="167">
        <f>p2เวลาเรียน!D12</f>
        <v>4063</v>
      </c>
      <c r="E12" s="168" t="str">
        <f>p2เวลาเรียน!E12</f>
        <v>เด็กชาย</v>
      </c>
      <c r="F12" s="169" t="str">
        <f>p2เวลาเรียน!F12</f>
        <v>ภาสกร</v>
      </c>
      <c r="G12" s="170" t="str">
        <f>p2เวลาเรียน!G12</f>
        <v>คีลาวงศ์</v>
      </c>
      <c r="H12" s="192"/>
      <c r="I12" s="192"/>
      <c r="J12" s="192"/>
      <c r="K12" s="192"/>
      <c r="L12" s="192"/>
      <c r="M12" s="195" t="str">
        <f t="shared" si="0"/>
        <v/>
      </c>
      <c r="N12" s="171">
        <f>IF(AND(B12=N$3),LOOKUP(9.99999999999999E+307,$N$4:N11)+1,"")</f>
        <v>8</v>
      </c>
      <c r="O12" s="171" t="str">
        <f>IF(AND(B12=O$3),LOOKUP(9.99999999999999E+307,$O$4:O11)+1,"")</f>
        <v/>
      </c>
      <c r="P12" s="172"/>
    </row>
    <row r="13" spans="2:16" s="117" customFormat="1" ht="15.9" customHeight="1" x14ac:dyDescent="0.75">
      <c r="B13" s="278" t="str">
        <f>IF(E13="","",p2เวลาเรียน!B13)</f>
        <v>ป.2/1</v>
      </c>
      <c r="C13" s="167">
        <f>p2เวลาเรียน!C13</f>
        <v>9</v>
      </c>
      <c r="D13" s="167">
        <f>p2เวลาเรียน!D13</f>
        <v>4064</v>
      </c>
      <c r="E13" s="168" t="str">
        <f>p2เวลาเรียน!E13</f>
        <v>เด็กชาย</v>
      </c>
      <c r="F13" s="169" t="str">
        <f>p2เวลาเรียน!F13</f>
        <v>รัชพล</v>
      </c>
      <c r="G13" s="170" t="str">
        <f>p2เวลาเรียน!G13</f>
        <v>ก๋าซ้อน</v>
      </c>
      <c r="H13" s="192"/>
      <c r="I13" s="192"/>
      <c r="J13" s="192"/>
      <c r="K13" s="192"/>
      <c r="L13" s="192"/>
      <c r="M13" s="195" t="str">
        <f t="shared" si="0"/>
        <v/>
      </c>
      <c r="N13" s="171">
        <f>IF(AND(B13=N$3),LOOKUP(9.99999999999999E+307,$N$4:N12)+1,"")</f>
        <v>9</v>
      </c>
      <c r="O13" s="171" t="str">
        <f>IF(AND(B13=O$3),LOOKUP(9.99999999999999E+307,$O$4:O12)+1,"")</f>
        <v/>
      </c>
      <c r="P13" s="172"/>
    </row>
    <row r="14" spans="2:16" s="117" customFormat="1" ht="15.9" customHeight="1" x14ac:dyDescent="0.75">
      <c r="B14" s="278" t="str">
        <f>IF(E14="","",p2เวลาเรียน!B14)</f>
        <v>ป.2/1</v>
      </c>
      <c r="C14" s="167">
        <f>p2เวลาเรียน!C14</f>
        <v>10</v>
      </c>
      <c r="D14" s="167">
        <f>p2เวลาเรียน!D14</f>
        <v>4138</v>
      </c>
      <c r="E14" s="168" t="str">
        <f>p2เวลาเรียน!E14</f>
        <v>เด็กชาย</v>
      </c>
      <c r="F14" s="169" t="str">
        <f>p2เวลาเรียน!F14</f>
        <v>ธนภัทร</v>
      </c>
      <c r="G14" s="170" t="str">
        <f>p2เวลาเรียน!G14</f>
        <v>หน่อแก้ว</v>
      </c>
      <c r="H14" s="192"/>
      <c r="I14" s="192"/>
      <c r="J14" s="192"/>
      <c r="K14" s="192"/>
      <c r="L14" s="192"/>
      <c r="M14" s="195" t="str">
        <f t="shared" si="0"/>
        <v/>
      </c>
      <c r="N14" s="171">
        <f>IF(AND(B14=N$3),LOOKUP(9.99999999999999E+307,$N$4:N13)+1,"")</f>
        <v>10</v>
      </c>
      <c r="O14" s="171" t="str">
        <f>IF(AND(B14=O$3),LOOKUP(9.99999999999999E+307,$O$4:O13)+1,"")</f>
        <v/>
      </c>
      <c r="P14" s="172"/>
    </row>
    <row r="15" spans="2:16" s="117" customFormat="1" ht="15.9" customHeight="1" x14ac:dyDescent="0.75">
      <c r="B15" s="278" t="str">
        <f>IF(E15="","",p2เวลาเรียน!B15)</f>
        <v>ป.2/1</v>
      </c>
      <c r="C15" s="167">
        <f>p2เวลาเรียน!C15</f>
        <v>11</v>
      </c>
      <c r="D15" s="167">
        <f>p2เวลาเรียน!D15</f>
        <v>4147</v>
      </c>
      <c r="E15" s="168" t="str">
        <f>p2เวลาเรียน!E15</f>
        <v>เด็กชาย</v>
      </c>
      <c r="F15" s="169" t="str">
        <f>p2เวลาเรียน!F15</f>
        <v>สิริวัฒน์</v>
      </c>
      <c r="G15" s="170" t="str">
        <f>p2เวลาเรียน!G15</f>
        <v>มอยสุรินทร์</v>
      </c>
      <c r="H15" s="192"/>
      <c r="I15" s="192"/>
      <c r="J15" s="192"/>
      <c r="K15" s="192"/>
      <c r="L15" s="192"/>
      <c r="M15" s="195" t="str">
        <f t="shared" si="0"/>
        <v/>
      </c>
      <c r="N15" s="171">
        <f>IF(AND(B15=N$3),LOOKUP(9.99999999999999E+307,$N$4:N14)+1,"")</f>
        <v>11</v>
      </c>
      <c r="O15" s="171" t="str">
        <f>IF(AND(B15=O$3),LOOKUP(9.99999999999999E+307,$O$4:O14)+1,"")</f>
        <v/>
      </c>
      <c r="P15" s="172"/>
    </row>
    <row r="16" spans="2:16" s="117" customFormat="1" ht="15.9" customHeight="1" x14ac:dyDescent="0.75">
      <c r="B16" s="278" t="str">
        <f>IF(E16="","",p2เวลาเรียน!B16)</f>
        <v>ป.2/1</v>
      </c>
      <c r="C16" s="167">
        <f>p2เวลาเรียน!C16</f>
        <v>12</v>
      </c>
      <c r="D16" s="167">
        <f>p2เวลาเรียน!D16</f>
        <v>4148</v>
      </c>
      <c r="E16" s="168" t="str">
        <f>p2เวลาเรียน!E16</f>
        <v>เด็กชาย</v>
      </c>
      <c r="F16" s="169" t="str">
        <f>p2เวลาเรียน!F16</f>
        <v>ธนากร</v>
      </c>
      <c r="G16" s="170" t="str">
        <f>p2เวลาเรียน!G16</f>
        <v>สิงห์กาศ</v>
      </c>
      <c r="H16" s="192"/>
      <c r="I16" s="192"/>
      <c r="J16" s="192"/>
      <c r="K16" s="192"/>
      <c r="L16" s="192"/>
      <c r="M16" s="195" t="str">
        <f t="shared" si="0"/>
        <v/>
      </c>
      <c r="N16" s="171">
        <f>IF(AND(B16=N$3),LOOKUP(9.99999999999999E+307,$N$4:N15)+1,"")</f>
        <v>12</v>
      </c>
      <c r="O16" s="171" t="str">
        <f>IF(AND(B16=O$3),LOOKUP(9.99999999999999E+307,$O$4:O15)+1,"")</f>
        <v/>
      </c>
      <c r="P16" s="172"/>
    </row>
    <row r="17" spans="2:16" s="117" customFormat="1" ht="15.9" customHeight="1" x14ac:dyDescent="0.75">
      <c r="B17" s="278" t="str">
        <f>IF(E17="","",p2เวลาเรียน!B17)</f>
        <v>ป.2/1</v>
      </c>
      <c r="C17" s="167">
        <f>p2เวลาเรียน!C17</f>
        <v>13</v>
      </c>
      <c r="D17" s="167">
        <f>p2เวลาเรียน!D17</f>
        <v>4153</v>
      </c>
      <c r="E17" s="168" t="str">
        <f>p2เวลาเรียน!E17</f>
        <v>เด็กชาย</v>
      </c>
      <c r="F17" s="169" t="str">
        <f>p2เวลาเรียน!F17</f>
        <v>ญาณพัฒน์</v>
      </c>
      <c r="G17" s="170" t="str">
        <f>p2เวลาเรียน!G17</f>
        <v>รูปงาม</v>
      </c>
      <c r="H17" s="192"/>
      <c r="I17" s="192"/>
      <c r="J17" s="192"/>
      <c r="K17" s="192"/>
      <c r="L17" s="192"/>
      <c r="M17" s="195" t="str">
        <f t="shared" si="0"/>
        <v/>
      </c>
      <c r="N17" s="171">
        <f>IF(AND(B17=N$3),LOOKUP(9.99999999999999E+307,$N$4:N16)+1,"")</f>
        <v>13</v>
      </c>
      <c r="O17" s="171" t="str">
        <f>IF(AND(B17=O$3),LOOKUP(9.99999999999999E+307,$O$4:O16)+1,"")</f>
        <v/>
      </c>
      <c r="P17" s="172"/>
    </row>
    <row r="18" spans="2:16" s="117" customFormat="1" ht="15.9" customHeight="1" x14ac:dyDescent="0.75">
      <c r="B18" s="278" t="str">
        <f>IF(E18="","",p2เวลาเรียน!B18)</f>
        <v>ป.2/1</v>
      </c>
      <c r="C18" s="167">
        <f>p2เวลาเรียน!C18</f>
        <v>14</v>
      </c>
      <c r="D18" s="167">
        <f>p2เวลาเรียน!D18</f>
        <v>4156</v>
      </c>
      <c r="E18" s="168" t="str">
        <f>p2เวลาเรียน!E18</f>
        <v>เด็กชาย</v>
      </c>
      <c r="F18" s="169" t="str">
        <f>p2เวลาเรียน!F18</f>
        <v>ปองคุณ</v>
      </c>
      <c r="G18" s="170" t="str">
        <f>p2เวลาเรียน!G18</f>
        <v>มัฆวาล</v>
      </c>
      <c r="H18" s="192"/>
      <c r="I18" s="192"/>
      <c r="J18" s="192"/>
      <c r="K18" s="192"/>
      <c r="L18" s="192"/>
      <c r="M18" s="195" t="str">
        <f t="shared" si="0"/>
        <v/>
      </c>
      <c r="N18" s="171">
        <f>IF(AND(B18=N$3),LOOKUP(9.99999999999999E+307,$N$4:N17)+1,"")</f>
        <v>14</v>
      </c>
      <c r="O18" s="171" t="str">
        <f>IF(AND(B18=O$3),LOOKUP(9.99999999999999E+307,$O$4:O17)+1,"")</f>
        <v/>
      </c>
      <c r="P18" s="172"/>
    </row>
    <row r="19" spans="2:16" s="117" customFormat="1" ht="15.9" customHeight="1" x14ac:dyDescent="0.75">
      <c r="B19" s="278" t="str">
        <f>IF(E19="","",p2เวลาเรียน!B19)</f>
        <v>ป.2/1</v>
      </c>
      <c r="C19" s="167">
        <f>p2เวลาเรียน!C19</f>
        <v>15</v>
      </c>
      <c r="D19" s="167">
        <f>p2เวลาเรียน!D19</f>
        <v>4169</v>
      </c>
      <c r="E19" s="168" t="str">
        <f>p2เวลาเรียน!E19</f>
        <v>เด็กชาย</v>
      </c>
      <c r="F19" s="169" t="str">
        <f>p2เวลาเรียน!F19</f>
        <v>ญานภัทร</v>
      </c>
      <c r="G19" s="170" t="str">
        <f>p2เวลาเรียน!G19</f>
        <v>ศรีมาปัน</v>
      </c>
      <c r="H19" s="192"/>
      <c r="I19" s="192"/>
      <c r="J19" s="192"/>
      <c r="K19" s="192"/>
      <c r="L19" s="192"/>
      <c r="M19" s="195" t="str">
        <f t="shared" si="0"/>
        <v/>
      </c>
      <c r="N19" s="171">
        <f>IF(AND(B19=N$3),LOOKUP(9.99999999999999E+307,$N$4:N18)+1,"")</f>
        <v>15</v>
      </c>
      <c r="O19" s="171" t="str">
        <f>IF(AND(B19=O$3),LOOKUP(9.99999999999999E+307,$O$4:O18)+1,"")</f>
        <v/>
      </c>
      <c r="P19" s="172"/>
    </row>
    <row r="20" spans="2:16" s="117" customFormat="1" ht="15.9" customHeight="1" x14ac:dyDescent="0.75">
      <c r="B20" s="278" t="str">
        <f>IF(E20="","",p2เวลาเรียน!B20)</f>
        <v>ป.2/1</v>
      </c>
      <c r="C20" s="167">
        <f>p2เวลาเรียน!C20</f>
        <v>16</v>
      </c>
      <c r="D20" s="167">
        <f>p2เวลาเรียน!D20</f>
        <v>4292</v>
      </c>
      <c r="E20" s="168" t="str">
        <f>p2เวลาเรียน!E20</f>
        <v>เด็กชาย</v>
      </c>
      <c r="F20" s="169" t="str">
        <f>p2เวลาเรียน!F20</f>
        <v>กฤตลักษณ์</v>
      </c>
      <c r="G20" s="170" t="str">
        <f>p2เวลาเรียน!G20</f>
        <v>หลวงโย</v>
      </c>
      <c r="H20" s="192"/>
      <c r="I20" s="192"/>
      <c r="J20" s="192"/>
      <c r="K20" s="192"/>
      <c r="L20" s="192"/>
      <c r="M20" s="195" t="str">
        <f t="shared" si="0"/>
        <v/>
      </c>
      <c r="N20" s="171">
        <f>IF(AND(B20=N$3),LOOKUP(9.99999999999999E+307,$N$4:N19)+1,"")</f>
        <v>16</v>
      </c>
      <c r="O20" s="171" t="str">
        <f>IF(AND(B20=O$3),LOOKUP(9.99999999999999E+307,$O$4:O19)+1,"")</f>
        <v/>
      </c>
      <c r="P20" s="172"/>
    </row>
    <row r="21" spans="2:16" s="117" customFormat="1" ht="15.9" customHeight="1" x14ac:dyDescent="0.75">
      <c r="B21" s="278" t="str">
        <f>IF(E21="","",p2เวลาเรียน!B21)</f>
        <v>ป.2/1</v>
      </c>
      <c r="C21" s="167">
        <f>p2เวลาเรียน!C21</f>
        <v>17</v>
      </c>
      <c r="D21" s="167">
        <f>p2เวลาเรียน!D21</f>
        <v>4033</v>
      </c>
      <c r="E21" s="168" t="str">
        <f>p2เวลาเรียน!E21</f>
        <v>เด็กหญิง</v>
      </c>
      <c r="F21" s="169" t="str">
        <f>p2เวลาเรียน!F21</f>
        <v>กันยารัตน์</v>
      </c>
      <c r="G21" s="170" t="str">
        <f>p2เวลาเรียน!G21</f>
        <v>จันติ๊บ</v>
      </c>
      <c r="H21" s="192"/>
      <c r="I21" s="192"/>
      <c r="J21" s="192"/>
      <c r="K21" s="192"/>
      <c r="L21" s="192"/>
      <c r="M21" s="195" t="str">
        <f t="shared" si="0"/>
        <v/>
      </c>
      <c r="N21" s="171">
        <f>IF(AND(B21=N$3),LOOKUP(9.99999999999999E+307,$N$4:N20)+1,"")</f>
        <v>17</v>
      </c>
      <c r="O21" s="171" t="str">
        <f>IF(AND(B21=O$3),LOOKUP(9.99999999999999E+307,$O$4:O20)+1,"")</f>
        <v/>
      </c>
      <c r="P21" s="172"/>
    </row>
    <row r="22" spans="2:16" s="117" customFormat="1" ht="15.9" customHeight="1" x14ac:dyDescent="0.75">
      <c r="B22" s="278" t="str">
        <f>IF(E22="","",p2เวลาเรียน!B22)</f>
        <v>ป.2/1</v>
      </c>
      <c r="C22" s="167">
        <f>p2เวลาเรียน!C22</f>
        <v>18</v>
      </c>
      <c r="D22" s="167">
        <f>p2เวลาเรียน!D22</f>
        <v>4039</v>
      </c>
      <c r="E22" s="168" t="str">
        <f>p2เวลาเรียน!E22</f>
        <v>เด็กหญิง</v>
      </c>
      <c r="F22" s="169" t="str">
        <f>p2เวลาเรียน!F22</f>
        <v>โชติกา</v>
      </c>
      <c r="G22" s="170" t="str">
        <f>p2เวลาเรียน!G22</f>
        <v>สุขยิ่ง</v>
      </c>
      <c r="H22" s="192"/>
      <c r="I22" s="192"/>
      <c r="J22" s="192"/>
      <c r="K22" s="192"/>
      <c r="L22" s="192"/>
      <c r="M22" s="195" t="str">
        <f t="shared" si="0"/>
        <v/>
      </c>
      <c r="N22" s="171">
        <f>IF(AND(B22=N$3),LOOKUP(9.99999999999999E+307,$N$4:N21)+1,"")</f>
        <v>18</v>
      </c>
      <c r="O22" s="171" t="str">
        <f>IF(AND(B22=O$3),LOOKUP(9.99999999999999E+307,$O$4:O21)+1,"")</f>
        <v/>
      </c>
      <c r="P22" s="172"/>
    </row>
    <row r="23" spans="2:16" s="117" customFormat="1" ht="15.9" customHeight="1" x14ac:dyDescent="0.75">
      <c r="B23" s="278" t="str">
        <f>IF(E23="","",p2เวลาเรียน!B23)</f>
        <v>ป.2/1</v>
      </c>
      <c r="C23" s="167">
        <f>p2เวลาเรียน!C23</f>
        <v>19</v>
      </c>
      <c r="D23" s="167">
        <f>p2เวลาเรียน!D23</f>
        <v>4040</v>
      </c>
      <c r="E23" s="168" t="str">
        <f>p2เวลาเรียน!E23</f>
        <v>เด็กหญิง</v>
      </c>
      <c r="F23" s="169" t="str">
        <f>p2เวลาเรียน!F23</f>
        <v>โชษิตา</v>
      </c>
      <c r="G23" s="170" t="str">
        <f>p2เวลาเรียน!G23</f>
        <v>สุขยิ่ง</v>
      </c>
      <c r="H23" s="192"/>
      <c r="I23" s="192"/>
      <c r="J23" s="192"/>
      <c r="K23" s="192"/>
      <c r="L23" s="192"/>
      <c r="M23" s="195" t="str">
        <f t="shared" si="0"/>
        <v/>
      </c>
      <c r="N23" s="171">
        <f>IF(AND(B23=N$3),LOOKUP(9.99999999999999E+307,$N$4:N22)+1,"")</f>
        <v>19</v>
      </c>
      <c r="O23" s="171" t="str">
        <f>IF(AND(B23=O$3),LOOKUP(9.99999999999999E+307,$O$4:O22)+1,"")</f>
        <v/>
      </c>
      <c r="P23" s="172"/>
    </row>
    <row r="24" spans="2:16" s="117" customFormat="1" ht="15.9" customHeight="1" x14ac:dyDescent="0.75">
      <c r="B24" s="278" t="str">
        <f>IF(E24="","",p2เวลาเรียน!B24)</f>
        <v>ป.2/1</v>
      </c>
      <c r="C24" s="167">
        <f>p2เวลาเรียน!C24</f>
        <v>20</v>
      </c>
      <c r="D24" s="167">
        <f>p2เวลาเรียน!D24</f>
        <v>4043</v>
      </c>
      <c r="E24" s="168" t="str">
        <f>p2เวลาเรียน!E24</f>
        <v>เด็กหญิง</v>
      </c>
      <c r="F24" s="169" t="str">
        <f>p2เวลาเรียน!F24</f>
        <v>ณัฐธยาน์</v>
      </c>
      <c r="G24" s="170" t="str">
        <f>p2เวลาเรียน!G24</f>
        <v>ชัยปัน</v>
      </c>
      <c r="H24" s="192"/>
      <c r="I24" s="192"/>
      <c r="J24" s="192"/>
      <c r="K24" s="192"/>
      <c r="L24" s="192"/>
      <c r="M24" s="195" t="str">
        <f t="shared" si="0"/>
        <v/>
      </c>
      <c r="N24" s="171">
        <f>IF(AND(B24=N$3),LOOKUP(9.99999999999999E+307,$N$4:N23)+1,"")</f>
        <v>20</v>
      </c>
      <c r="O24" s="171" t="str">
        <f>IF(AND(B24=O$3),LOOKUP(9.99999999999999E+307,$O$4:O23)+1,"")</f>
        <v/>
      </c>
      <c r="P24" s="172"/>
    </row>
    <row r="25" spans="2:16" s="117" customFormat="1" ht="15.9" customHeight="1" x14ac:dyDescent="0.75">
      <c r="B25" s="278" t="str">
        <f>IF(E25="","",p2เวลาเรียน!B25)</f>
        <v>ป.2/1</v>
      </c>
      <c r="C25" s="167">
        <f>p2เวลาเรียน!C25</f>
        <v>21</v>
      </c>
      <c r="D25" s="167">
        <f>p2เวลาเรียน!D25</f>
        <v>4051</v>
      </c>
      <c r="E25" s="168" t="str">
        <f>p2เวลาเรียน!E25</f>
        <v>เด็กหญิง</v>
      </c>
      <c r="F25" s="169" t="str">
        <f>p2เวลาเรียน!F25</f>
        <v>ธัญชนก</v>
      </c>
      <c r="G25" s="170" t="str">
        <f>p2เวลาเรียน!G25</f>
        <v>แสงสุข</v>
      </c>
      <c r="H25" s="192"/>
      <c r="I25" s="192"/>
      <c r="J25" s="192"/>
      <c r="K25" s="192"/>
      <c r="L25" s="192"/>
      <c r="M25" s="195" t="str">
        <f t="shared" si="0"/>
        <v/>
      </c>
      <c r="N25" s="171">
        <f>IF(AND(B25=N$3),LOOKUP(9.99999999999999E+307,$N$4:N24)+1,"")</f>
        <v>21</v>
      </c>
      <c r="O25" s="171" t="str">
        <f>IF(AND(B25=O$3),LOOKUP(9.99999999999999E+307,$O$4:O24)+1,"")</f>
        <v/>
      </c>
      <c r="P25" s="172"/>
    </row>
    <row r="26" spans="2:16" s="117" customFormat="1" ht="15.9" customHeight="1" x14ac:dyDescent="0.75">
      <c r="B26" s="278" t="str">
        <f>IF(E26="","",p2เวลาเรียน!B26)</f>
        <v>ป.2/1</v>
      </c>
      <c r="C26" s="167">
        <f>p2เวลาเรียน!C26</f>
        <v>22</v>
      </c>
      <c r="D26" s="167">
        <f>p2เวลาเรียน!D26</f>
        <v>4059</v>
      </c>
      <c r="E26" s="168" t="str">
        <f>p2เวลาเรียน!E26</f>
        <v>เด็กหญิง</v>
      </c>
      <c r="F26" s="169" t="str">
        <f>p2เวลาเรียน!F26</f>
        <v>พลอยไพริน</v>
      </c>
      <c r="G26" s="170" t="str">
        <f>p2เวลาเรียน!G26</f>
        <v>ยาวิลาศ</v>
      </c>
      <c r="H26" s="192"/>
      <c r="I26" s="192"/>
      <c r="J26" s="192"/>
      <c r="K26" s="192"/>
      <c r="L26" s="192"/>
      <c r="M26" s="195" t="str">
        <f t="shared" si="0"/>
        <v/>
      </c>
      <c r="N26" s="171">
        <f>IF(AND(B26=N$3),LOOKUP(9.99999999999999E+307,$N$4:N25)+1,"")</f>
        <v>22</v>
      </c>
      <c r="O26" s="171" t="str">
        <f>IF(AND(B26=O$3),LOOKUP(9.99999999999999E+307,$O$4:O25)+1,"")</f>
        <v/>
      </c>
      <c r="P26" s="172"/>
    </row>
    <row r="27" spans="2:16" s="117" customFormat="1" ht="15.9" customHeight="1" x14ac:dyDescent="0.75">
      <c r="B27" s="278" t="str">
        <f>IF(E27="","",p2เวลาเรียน!B27)</f>
        <v>ป.2/1</v>
      </c>
      <c r="C27" s="167">
        <f>p2เวลาเรียน!C27</f>
        <v>23</v>
      </c>
      <c r="D27" s="167">
        <f>p2เวลาเรียน!D27</f>
        <v>4065</v>
      </c>
      <c r="E27" s="168" t="str">
        <f>p2เวลาเรียน!E27</f>
        <v>เด็กหญิง</v>
      </c>
      <c r="F27" s="169" t="str">
        <f>p2เวลาเรียน!F27</f>
        <v>ลัดดา</v>
      </c>
      <c r="G27" s="170" t="str">
        <f>p2เวลาเรียน!G27</f>
        <v>ขันทะวิไล</v>
      </c>
      <c r="H27" s="192"/>
      <c r="I27" s="192"/>
      <c r="J27" s="192"/>
      <c r="K27" s="192"/>
      <c r="L27" s="192"/>
      <c r="M27" s="195" t="str">
        <f t="shared" si="0"/>
        <v/>
      </c>
      <c r="N27" s="171">
        <f>IF(AND(B27=N$3),LOOKUP(9.99999999999999E+307,$N$4:N26)+1,"")</f>
        <v>23</v>
      </c>
      <c r="O27" s="171" t="str">
        <f>IF(AND(B27=O$3),LOOKUP(9.99999999999999E+307,$O$4:O26)+1,"")</f>
        <v/>
      </c>
      <c r="P27" s="172"/>
    </row>
    <row r="28" spans="2:16" s="117" customFormat="1" ht="15.9" customHeight="1" x14ac:dyDescent="0.75">
      <c r="B28" s="278" t="str">
        <f>IF(E28="","",p2เวลาเรียน!B28)</f>
        <v>ป.2/1</v>
      </c>
      <c r="C28" s="167">
        <f>p2เวลาเรียน!C28</f>
        <v>24</v>
      </c>
      <c r="D28" s="167">
        <f>p2เวลาเรียน!D28</f>
        <v>4067</v>
      </c>
      <c r="E28" s="168" t="str">
        <f>p2เวลาเรียน!E28</f>
        <v>เด็กหญิง</v>
      </c>
      <c r="F28" s="169" t="str">
        <f>p2เวลาเรียน!F28</f>
        <v>ศิรญา</v>
      </c>
      <c r="G28" s="170" t="str">
        <f>p2เวลาเรียน!G28</f>
        <v>ทองดี</v>
      </c>
      <c r="H28" s="192"/>
      <c r="I28" s="192"/>
      <c r="J28" s="192"/>
      <c r="K28" s="192"/>
      <c r="L28" s="192"/>
      <c r="M28" s="195" t="str">
        <f t="shared" si="0"/>
        <v/>
      </c>
      <c r="N28" s="171">
        <f>IF(AND(B28=N$3),LOOKUP(9.99999999999999E+307,$N$4:N27)+1,"")</f>
        <v>24</v>
      </c>
      <c r="O28" s="171" t="str">
        <f>IF(AND(B28=O$3),LOOKUP(9.99999999999999E+307,$O$4:O27)+1,"")</f>
        <v/>
      </c>
      <c r="P28" s="172"/>
    </row>
    <row r="29" spans="2:16" s="117" customFormat="1" ht="15.9" customHeight="1" x14ac:dyDescent="0.75">
      <c r="B29" s="278" t="str">
        <f>IF(E29="","",p2เวลาเรียน!B29)</f>
        <v>ป.2/1</v>
      </c>
      <c r="C29" s="167">
        <f>p2เวลาเรียน!C29</f>
        <v>25</v>
      </c>
      <c r="D29" s="167">
        <f>p2เวลาเรียน!D29</f>
        <v>4071</v>
      </c>
      <c r="E29" s="168" t="str">
        <f>p2เวลาเรียน!E29</f>
        <v>เด็กหญิง</v>
      </c>
      <c r="F29" s="169" t="str">
        <f>p2เวลาเรียน!F29</f>
        <v>ปุณญภา</v>
      </c>
      <c r="G29" s="170" t="str">
        <f>p2เวลาเรียน!G29</f>
        <v>เพิ่มบุญมา</v>
      </c>
      <c r="H29" s="192"/>
      <c r="I29" s="192"/>
      <c r="J29" s="192"/>
      <c r="K29" s="192"/>
      <c r="L29" s="192"/>
      <c r="M29" s="195" t="str">
        <f t="shared" si="0"/>
        <v/>
      </c>
      <c r="N29" s="171">
        <f>IF(AND(B29=N$3),LOOKUP(9.99999999999999E+307,$N$4:N28)+1,"")</f>
        <v>25</v>
      </c>
      <c r="O29" s="171" t="str">
        <f>IF(AND(B29=O$3),LOOKUP(9.99999999999999E+307,$O$4:O28)+1,"")</f>
        <v/>
      </c>
      <c r="P29" s="172"/>
    </row>
    <row r="30" spans="2:16" s="117" customFormat="1" ht="15.9" customHeight="1" x14ac:dyDescent="0.75">
      <c r="B30" s="278" t="str">
        <f>IF(E30="","",p2เวลาเรียน!B30)</f>
        <v>ป.2/1</v>
      </c>
      <c r="C30" s="167">
        <f>p2เวลาเรียน!C30</f>
        <v>26</v>
      </c>
      <c r="D30" s="167">
        <f>p2เวลาเรียน!D30</f>
        <v>4145</v>
      </c>
      <c r="E30" s="168" t="str">
        <f>p2เวลาเรียน!E30</f>
        <v>เด็กหญิง</v>
      </c>
      <c r="F30" s="169" t="str">
        <f>p2เวลาเรียน!F30</f>
        <v>ฐิติชญา</v>
      </c>
      <c r="G30" s="170" t="str">
        <f>p2เวลาเรียน!G30</f>
        <v>จ๊ะแฮ</v>
      </c>
      <c r="H30" s="192"/>
      <c r="I30" s="192"/>
      <c r="J30" s="192"/>
      <c r="K30" s="192"/>
      <c r="L30" s="192"/>
      <c r="M30" s="195" t="str">
        <f t="shared" si="0"/>
        <v/>
      </c>
      <c r="N30" s="171">
        <f>IF(AND(B30=N$3),LOOKUP(9.99999999999999E+307,$N$4:N29)+1,"")</f>
        <v>26</v>
      </c>
      <c r="O30" s="171" t="str">
        <f>IF(AND(B30=O$3),LOOKUP(9.99999999999999E+307,$O$4:O29)+1,"")</f>
        <v/>
      </c>
      <c r="P30" s="172"/>
    </row>
    <row r="31" spans="2:16" s="117" customFormat="1" ht="15.9" customHeight="1" x14ac:dyDescent="0.75">
      <c r="B31" s="278" t="str">
        <f>IF(E31="","",p2เวลาเรียน!B31)</f>
        <v>ป.2/1</v>
      </c>
      <c r="C31" s="167">
        <f>p2เวลาเรียน!C31</f>
        <v>27</v>
      </c>
      <c r="D31" s="167">
        <f>p2เวลาเรียน!D31</f>
        <v>4155</v>
      </c>
      <c r="E31" s="168" t="str">
        <f>p2เวลาเรียน!E31</f>
        <v>เด็กหญิง</v>
      </c>
      <c r="F31" s="169" t="str">
        <f>p2เวลาเรียน!F31</f>
        <v>ภิรมณ</v>
      </c>
      <c r="G31" s="170" t="str">
        <f>p2เวลาเรียน!G31</f>
        <v>จันตาอุด</v>
      </c>
      <c r="H31" s="192"/>
      <c r="I31" s="192"/>
      <c r="J31" s="192"/>
      <c r="K31" s="192"/>
      <c r="L31" s="192"/>
      <c r="M31" s="195" t="str">
        <f t="shared" si="0"/>
        <v/>
      </c>
      <c r="N31" s="171">
        <f>IF(AND(B31=N$3),LOOKUP(9.99999999999999E+307,$N$4:N30)+1,"")</f>
        <v>27</v>
      </c>
      <c r="O31" s="171" t="str">
        <f>IF(AND(B31=O$3),LOOKUP(9.99999999999999E+307,$O$4:O30)+1,"")</f>
        <v/>
      </c>
      <c r="P31" s="172"/>
    </row>
    <row r="32" spans="2:16" s="117" customFormat="1" ht="15.9" customHeight="1" x14ac:dyDescent="0.75">
      <c r="B32" s="278" t="str">
        <f>IF(E32="","",p2เวลาเรียน!B32)</f>
        <v>ป.2/1</v>
      </c>
      <c r="C32" s="167">
        <f>p2เวลาเรียน!C32</f>
        <v>28</v>
      </c>
      <c r="D32" s="167">
        <f>p2เวลาเรียน!D32</f>
        <v>4157</v>
      </c>
      <c r="E32" s="168" t="str">
        <f>p2เวลาเรียน!E32</f>
        <v>เด็กหญิง</v>
      </c>
      <c r="F32" s="169" t="str">
        <f>p2เวลาเรียน!F32</f>
        <v>เอวารินทร์</v>
      </c>
      <c r="G32" s="170" t="str">
        <f>p2เวลาเรียน!G32</f>
        <v>ติ่งดา</v>
      </c>
      <c r="H32" s="192"/>
      <c r="I32" s="192"/>
      <c r="J32" s="192"/>
      <c r="K32" s="192"/>
      <c r="L32" s="192"/>
      <c r="M32" s="195" t="str">
        <f t="shared" si="0"/>
        <v/>
      </c>
      <c r="N32" s="171">
        <f>IF(AND(B32=N$3),LOOKUP(9.99999999999999E+307,$N$4:N31)+1,"")</f>
        <v>28</v>
      </c>
      <c r="O32" s="171" t="str">
        <f>IF(AND(B32=O$3),LOOKUP(9.99999999999999E+307,$O$4:O31)+1,"")</f>
        <v/>
      </c>
      <c r="P32" s="172"/>
    </row>
    <row r="33" spans="2:16" s="117" customFormat="1" ht="15.9" customHeight="1" x14ac:dyDescent="0.75">
      <c r="B33" s="278" t="str">
        <f>IF(E33="","",p2เวลาเรียน!B33)</f>
        <v>ป.2/1</v>
      </c>
      <c r="C33" s="167">
        <f>p2เวลาเรียน!C33</f>
        <v>29</v>
      </c>
      <c r="D33" s="167">
        <f>p2เวลาเรียน!D33</f>
        <v>4289</v>
      </c>
      <c r="E33" s="168" t="str">
        <f>p2เวลาเรียน!E33</f>
        <v>เด็กหญิง</v>
      </c>
      <c r="F33" s="169" t="str">
        <f>p2เวลาเรียน!F33</f>
        <v>บุณยาพร</v>
      </c>
      <c r="G33" s="170" t="str">
        <f>p2เวลาเรียน!G33</f>
        <v>บุญคง</v>
      </c>
      <c r="H33" s="192"/>
      <c r="I33" s="192"/>
      <c r="J33" s="192"/>
      <c r="K33" s="192"/>
      <c r="L33" s="192"/>
      <c r="M33" s="195" t="str">
        <f t="shared" si="0"/>
        <v/>
      </c>
      <c r="N33" s="171">
        <f>IF(AND(B33=N$3),LOOKUP(9.99999999999999E+307,$N$4:N32)+1,"")</f>
        <v>29</v>
      </c>
      <c r="O33" s="171" t="str">
        <f>IF(AND(B33=O$3),LOOKUP(9.99999999999999E+307,$O$4:O32)+1,"")</f>
        <v/>
      </c>
      <c r="P33" s="172"/>
    </row>
    <row r="34" spans="2:16" s="117" customFormat="1" ht="15.9" customHeight="1" x14ac:dyDescent="0.75">
      <c r="B34" s="278" t="str">
        <f>IF(E34="","",p2เวลาเรียน!B34)</f>
        <v>ป.2/1</v>
      </c>
      <c r="C34" s="167">
        <f>p2เวลาเรียน!C34</f>
        <v>30</v>
      </c>
      <c r="D34" s="167">
        <f>p2เวลาเรียน!D34</f>
        <v>4290</v>
      </c>
      <c r="E34" s="168" t="str">
        <f>p2เวลาเรียน!E34</f>
        <v>เด็กหญิง</v>
      </c>
      <c r="F34" s="169" t="str">
        <f>p2เวลาเรียน!F34</f>
        <v>ไอยรดา</v>
      </c>
      <c r="G34" s="170" t="str">
        <f>p2เวลาเรียน!G34</f>
        <v>ริยาภู</v>
      </c>
      <c r="H34" s="192"/>
      <c r="I34" s="192"/>
      <c r="J34" s="192"/>
      <c r="K34" s="192"/>
      <c r="L34" s="192"/>
      <c r="M34" s="195" t="str">
        <f t="shared" si="0"/>
        <v/>
      </c>
      <c r="N34" s="171">
        <f>IF(AND(B34=N$3),LOOKUP(9.99999999999999E+307,$N$4:N33)+1,"")</f>
        <v>30</v>
      </c>
      <c r="O34" s="171" t="str">
        <f>IF(AND(B34=O$3),LOOKUP(9.99999999999999E+307,$O$4:O33)+1,"")</f>
        <v/>
      </c>
      <c r="P34" s="172"/>
    </row>
    <row r="35" spans="2:16" s="117" customFormat="1" ht="15.9" customHeight="1" x14ac:dyDescent="0.75">
      <c r="B35" s="278" t="str">
        <f>IF(E35="","",p2เวลาเรียน!B35)</f>
        <v>ป.2/1</v>
      </c>
      <c r="C35" s="167">
        <f>p2เวลาเรียน!C35</f>
        <v>31</v>
      </c>
      <c r="D35" s="167">
        <f>p2เวลาเรียน!D35</f>
        <v>4291</v>
      </c>
      <c r="E35" s="168" t="str">
        <f>p2เวลาเรียน!E35</f>
        <v>เด็กหญิง</v>
      </c>
      <c r="F35" s="169" t="str">
        <f>p2เวลาเรียน!F35</f>
        <v>ศิริพร</v>
      </c>
      <c r="G35" s="170" t="str">
        <f>p2เวลาเรียน!G35</f>
        <v>ปรารถนาฤดี</v>
      </c>
      <c r="H35" s="192"/>
      <c r="I35" s="192"/>
      <c r="J35" s="192"/>
      <c r="K35" s="192"/>
      <c r="L35" s="192"/>
      <c r="M35" s="195" t="str">
        <f t="shared" si="0"/>
        <v/>
      </c>
      <c r="N35" s="171">
        <f>IF(AND(B35=N$3),LOOKUP(9.99999999999999E+307,$N$4:N34)+1,"")</f>
        <v>31</v>
      </c>
      <c r="O35" s="171" t="str">
        <f>IF(AND(B35=O$3),LOOKUP(9.99999999999999E+307,$O$4:O34)+1,"")</f>
        <v/>
      </c>
      <c r="P35" s="172"/>
    </row>
    <row r="36" spans="2:16" s="117" customFormat="1" ht="15.9" customHeight="1" x14ac:dyDescent="0.75">
      <c r="B36" s="278" t="str">
        <f>IF(E36="","",p2เวลาเรียน!B36)</f>
        <v>ป.2/1</v>
      </c>
      <c r="C36" s="167">
        <f>p2เวลาเรียน!C36</f>
        <v>32</v>
      </c>
      <c r="D36" s="167">
        <f>p2เวลาเรียน!D36</f>
        <v>4293</v>
      </c>
      <c r="E36" s="168" t="str">
        <f>p2เวลาเรียน!E36</f>
        <v>เด็กหญิง</v>
      </c>
      <c r="F36" s="169" t="str">
        <f>p2เวลาเรียน!F36</f>
        <v>ฐิตาภรณ์</v>
      </c>
      <c r="G36" s="170" t="str">
        <f>p2เวลาเรียน!G36</f>
        <v>ทาแกง</v>
      </c>
      <c r="H36" s="192"/>
      <c r="I36" s="192"/>
      <c r="J36" s="192"/>
      <c r="K36" s="192"/>
      <c r="L36" s="192"/>
      <c r="M36" s="195" t="str">
        <f t="shared" si="0"/>
        <v/>
      </c>
      <c r="N36" s="171">
        <f>IF(AND(B36=N$3),LOOKUP(9.99999999999999E+307,$N$4:N35)+1,"")</f>
        <v>32</v>
      </c>
      <c r="O36" s="171" t="str">
        <f>IF(AND(B36=O$3),LOOKUP(9.99999999999999E+307,$O$4:O35)+1,"")</f>
        <v/>
      </c>
      <c r="P36" s="172"/>
    </row>
    <row r="37" spans="2:16" s="117" customFormat="1" ht="15.9" customHeight="1" x14ac:dyDescent="0.75">
      <c r="B37" s="278" t="str">
        <f>IF(E37="","",p2เวลาเรียน!B37)</f>
        <v>ป.2/1</v>
      </c>
      <c r="C37" s="167">
        <f>p2เวลาเรียน!C37</f>
        <v>33</v>
      </c>
      <c r="D37" s="167">
        <f>p2เวลาเรียน!D37</f>
        <v>4295</v>
      </c>
      <c r="E37" s="168" t="str">
        <f>p2เวลาเรียน!E37</f>
        <v>เด็กหญิง</v>
      </c>
      <c r="F37" s="169" t="str">
        <f>p2เวลาเรียน!F37</f>
        <v>ญานินดา</v>
      </c>
      <c r="G37" s="170" t="str">
        <f>p2เวลาเรียน!G37</f>
        <v>พรมตัน</v>
      </c>
      <c r="H37" s="192"/>
      <c r="I37" s="192"/>
      <c r="J37" s="192"/>
      <c r="K37" s="192"/>
      <c r="L37" s="192"/>
      <c r="M37" s="195" t="str">
        <f t="shared" si="0"/>
        <v/>
      </c>
      <c r="N37" s="171">
        <f>IF(AND(B37=N$3),LOOKUP(9.99999999999999E+307,$N$4:N36)+1,"")</f>
        <v>33</v>
      </c>
      <c r="O37" s="171" t="str">
        <f>IF(AND(B37=O$3),LOOKUP(9.99999999999999E+307,$O$4:O36)+1,"")</f>
        <v/>
      </c>
      <c r="P37" s="172"/>
    </row>
    <row r="38" spans="2:16" s="117" customFormat="1" ht="15.9" customHeight="1" x14ac:dyDescent="0.75">
      <c r="B38" s="278" t="str">
        <f>IF(E38="","",p2เวลาเรียน!B38)</f>
        <v>ป.2/1</v>
      </c>
      <c r="C38" s="167">
        <f>p2เวลาเรียน!C38</f>
        <v>34</v>
      </c>
      <c r="D38" s="167">
        <f>p2เวลาเรียน!D38</f>
        <v>4298</v>
      </c>
      <c r="E38" s="168" t="str">
        <f>p2เวลาเรียน!E38</f>
        <v>เด็กหญิง</v>
      </c>
      <c r="F38" s="169" t="str">
        <f>p2เวลาเรียน!F38</f>
        <v>ภัทรินทร์</v>
      </c>
      <c r="G38" s="170" t="str">
        <f>p2เวลาเรียน!G38</f>
        <v>ศรีจันทร์</v>
      </c>
      <c r="H38" s="192"/>
      <c r="I38" s="192"/>
      <c r="J38" s="192"/>
      <c r="K38" s="192"/>
      <c r="L38" s="192"/>
      <c r="M38" s="195" t="str">
        <f t="shared" si="0"/>
        <v/>
      </c>
      <c r="N38" s="171">
        <f>IF(AND(B38=N$3),LOOKUP(9.99999999999999E+307,$N$4:N37)+1,"")</f>
        <v>34</v>
      </c>
      <c r="O38" s="171" t="str">
        <f>IF(AND(B38=O$3),LOOKUP(9.99999999999999E+307,$O$4:O37)+1,"")</f>
        <v/>
      </c>
      <c r="P38" s="172"/>
    </row>
    <row r="39" spans="2:16" s="117" customFormat="1" ht="15.9" customHeight="1" x14ac:dyDescent="0.75">
      <c r="B39" s="278" t="str">
        <f>IF(E39="","",p2เวลาเรียน!B39)</f>
        <v/>
      </c>
      <c r="C39" s="167">
        <f>p2เวลาเรียน!C39</f>
        <v>35</v>
      </c>
      <c r="D39" s="167" t="str">
        <f>p2เวลาเรียน!D39</f>
        <v/>
      </c>
      <c r="E39" s="168" t="str">
        <f>p2เวลาเรียน!E39</f>
        <v/>
      </c>
      <c r="F39" s="169" t="str">
        <f>p2เวลาเรียน!F39</f>
        <v/>
      </c>
      <c r="G39" s="170" t="str">
        <f>p2เวลาเรียน!G39</f>
        <v/>
      </c>
      <c r="H39" s="192"/>
      <c r="I39" s="192"/>
      <c r="J39" s="192"/>
      <c r="K39" s="192"/>
      <c r="L39" s="192"/>
      <c r="M39" s="195" t="str">
        <f t="shared" si="0"/>
        <v/>
      </c>
      <c r="N39" s="171" t="str">
        <f>IF(AND(B39=N$3),LOOKUP(9.99999999999999E+307,$N$4:N38)+1,"")</f>
        <v/>
      </c>
      <c r="O39" s="171" t="str">
        <f>IF(AND(B39=O$3),LOOKUP(9.99999999999999E+307,$O$4:O38)+1,"")</f>
        <v/>
      </c>
      <c r="P39" s="172"/>
    </row>
    <row r="40" spans="2:16" s="117" customFormat="1" ht="15.9" customHeight="1" x14ac:dyDescent="0.75">
      <c r="B40" s="278" t="str">
        <f>IF(E40="","",p2เวลาเรียน!B40)</f>
        <v/>
      </c>
      <c r="C40" s="167">
        <f>p2เวลาเรียน!C40</f>
        <v>36</v>
      </c>
      <c r="D40" s="167" t="str">
        <f>p2เวลาเรียน!D40</f>
        <v/>
      </c>
      <c r="E40" s="168" t="str">
        <f>p2เวลาเรียน!E40</f>
        <v/>
      </c>
      <c r="F40" s="169" t="str">
        <f>p2เวลาเรียน!F40</f>
        <v/>
      </c>
      <c r="G40" s="170" t="str">
        <f>p2เวลาเรียน!G40</f>
        <v/>
      </c>
      <c r="H40" s="192"/>
      <c r="I40" s="192"/>
      <c r="J40" s="192"/>
      <c r="K40" s="192"/>
      <c r="L40" s="192"/>
      <c r="M40" s="195" t="str">
        <f t="shared" si="0"/>
        <v/>
      </c>
      <c r="N40" s="171" t="str">
        <f>IF(AND(B40=N$3),LOOKUP(9.99999999999999E+307,$N$4:N39)+1,"")</f>
        <v/>
      </c>
      <c r="O40" s="171" t="str">
        <f>IF(AND(B40=O$3),LOOKUP(9.99999999999999E+307,$O$4:O39)+1,"")</f>
        <v/>
      </c>
      <c r="P40" s="172"/>
    </row>
    <row r="41" spans="2:16" s="117" customFormat="1" ht="15.9" customHeight="1" x14ac:dyDescent="0.75">
      <c r="B41" s="278" t="str">
        <f>IF(E41="","",p2เวลาเรียน!B41)</f>
        <v/>
      </c>
      <c r="C41" s="167">
        <f>p2เวลาเรียน!C41</f>
        <v>37</v>
      </c>
      <c r="D41" s="167" t="str">
        <f>p2เวลาเรียน!D41</f>
        <v/>
      </c>
      <c r="E41" s="168" t="str">
        <f>p2เวลาเรียน!E41</f>
        <v/>
      </c>
      <c r="F41" s="169" t="str">
        <f>p2เวลาเรียน!F41</f>
        <v/>
      </c>
      <c r="G41" s="170" t="str">
        <f>p2เวลาเรียน!G41</f>
        <v/>
      </c>
      <c r="H41" s="192"/>
      <c r="I41" s="192"/>
      <c r="J41" s="192"/>
      <c r="K41" s="192"/>
      <c r="L41" s="192"/>
      <c r="M41" s="195" t="str">
        <f t="shared" si="0"/>
        <v/>
      </c>
      <c r="N41" s="171" t="str">
        <f>IF(AND(B41=N$3),LOOKUP(9.99999999999999E+307,$N$4:N40)+1,"")</f>
        <v/>
      </c>
      <c r="O41" s="171" t="str">
        <f>IF(AND(B41=O$3),LOOKUP(9.99999999999999E+307,$O$4:O40)+1,"")</f>
        <v/>
      </c>
      <c r="P41" s="172"/>
    </row>
    <row r="42" spans="2:16" s="117" customFormat="1" ht="15.9" customHeight="1" x14ac:dyDescent="0.75">
      <c r="B42" s="278" t="str">
        <f>IF(E42="","",p2เวลาเรียน!B42)</f>
        <v/>
      </c>
      <c r="C42" s="167">
        <f>p2เวลาเรียน!C42</f>
        <v>38</v>
      </c>
      <c r="D42" s="167" t="str">
        <f>p2เวลาเรียน!D42</f>
        <v/>
      </c>
      <c r="E42" s="168" t="str">
        <f>p2เวลาเรียน!E42</f>
        <v/>
      </c>
      <c r="F42" s="169" t="str">
        <f>p2เวลาเรียน!F42</f>
        <v/>
      </c>
      <c r="G42" s="170" t="str">
        <f>p2เวลาเรียน!G42</f>
        <v/>
      </c>
      <c r="H42" s="192"/>
      <c r="I42" s="192"/>
      <c r="J42" s="192"/>
      <c r="K42" s="192"/>
      <c r="L42" s="192"/>
      <c r="M42" s="195" t="str">
        <f t="shared" si="0"/>
        <v/>
      </c>
      <c r="N42" s="171" t="str">
        <f>IF(AND(B42=N$3),LOOKUP(9.99999999999999E+307,$N$4:N41)+1,"")</f>
        <v/>
      </c>
      <c r="O42" s="171" t="str">
        <f>IF(AND(B42=O$3),LOOKUP(9.99999999999999E+307,$O$4:O41)+1,"")</f>
        <v/>
      </c>
      <c r="P42" s="172"/>
    </row>
    <row r="43" spans="2:16" s="117" customFormat="1" ht="15.9" customHeight="1" x14ac:dyDescent="0.75">
      <c r="B43" s="278" t="str">
        <f>IF(E43="","",p2เวลาเรียน!B43)</f>
        <v/>
      </c>
      <c r="C43" s="167">
        <f>p2เวลาเรียน!C43</f>
        <v>39</v>
      </c>
      <c r="D43" s="167" t="str">
        <f>p2เวลาเรียน!D43</f>
        <v/>
      </c>
      <c r="E43" s="168" t="str">
        <f>p2เวลาเรียน!E43</f>
        <v/>
      </c>
      <c r="F43" s="169" t="str">
        <f>p2เวลาเรียน!F43</f>
        <v/>
      </c>
      <c r="G43" s="170" t="str">
        <f>p2เวลาเรียน!G43</f>
        <v/>
      </c>
      <c r="H43" s="192"/>
      <c r="I43" s="192"/>
      <c r="J43" s="192"/>
      <c r="K43" s="192"/>
      <c r="L43" s="192"/>
      <c r="M43" s="195" t="str">
        <f t="shared" si="0"/>
        <v/>
      </c>
      <c r="N43" s="171" t="str">
        <f>IF(AND(B43=N$3),LOOKUP(9.99999999999999E+307,$N$4:N42)+1,"")</f>
        <v/>
      </c>
      <c r="O43" s="171" t="str">
        <f>IF(AND(B43=O$3),LOOKUP(9.99999999999999E+307,$O$4:O42)+1,"")</f>
        <v/>
      </c>
      <c r="P43" s="172"/>
    </row>
    <row r="44" spans="2:16" s="117" customFormat="1" ht="15.9" customHeight="1" x14ac:dyDescent="0.75">
      <c r="B44" s="278" t="str">
        <f>IF(E44="","",p2เวลาเรียน!B44)</f>
        <v/>
      </c>
      <c r="C44" s="167">
        <f>p2เวลาเรียน!C44</f>
        <v>40</v>
      </c>
      <c r="D44" s="167" t="str">
        <f>p2เวลาเรียน!D44</f>
        <v/>
      </c>
      <c r="E44" s="168" t="str">
        <f>p2เวลาเรียน!E44</f>
        <v/>
      </c>
      <c r="F44" s="169" t="str">
        <f>p2เวลาเรียน!F44</f>
        <v/>
      </c>
      <c r="G44" s="170" t="str">
        <f>p2เวลาเรียน!G44</f>
        <v/>
      </c>
      <c r="H44" s="192"/>
      <c r="I44" s="192"/>
      <c r="J44" s="192"/>
      <c r="K44" s="192"/>
      <c r="L44" s="192"/>
      <c r="M44" s="195" t="str">
        <f t="shared" si="0"/>
        <v/>
      </c>
      <c r="N44" s="171" t="str">
        <f>IF(AND(B44=N$3),LOOKUP(9.99999999999999E+307,$N$4:N43)+1,"")</f>
        <v/>
      </c>
      <c r="O44" s="171" t="str">
        <f>IF(AND(B44=O$3),LOOKUP(9.99999999999999E+307,$O$4:O43)+1,"")</f>
        <v/>
      </c>
      <c r="P44" s="172"/>
    </row>
    <row r="45" spans="2:16" s="117" customFormat="1" ht="15.9" customHeight="1" x14ac:dyDescent="0.75">
      <c r="B45" s="278" t="str">
        <f>IF(E45="","",p2เวลาเรียน!B45)</f>
        <v>ป.2/2</v>
      </c>
      <c r="C45" s="167">
        <f>p2เวลาเรียน!C45</f>
        <v>1</v>
      </c>
      <c r="D45" s="167">
        <f>p2เวลาเรียน!D45</f>
        <v>4030</v>
      </c>
      <c r="E45" s="168" t="str">
        <f>p2เวลาเรียน!E45</f>
        <v>เด็กชาย</v>
      </c>
      <c r="F45" s="169" t="str">
        <f>p2เวลาเรียน!F45</f>
        <v>กมลภพ</v>
      </c>
      <c r="G45" s="170" t="str">
        <f>p2เวลาเรียน!G45</f>
        <v>ปัญญาพรึก</v>
      </c>
      <c r="H45" s="192"/>
      <c r="I45" s="192"/>
      <c r="J45" s="192"/>
      <c r="K45" s="192"/>
      <c r="L45" s="192"/>
      <c r="M45" s="195" t="str">
        <f t="shared" si="0"/>
        <v/>
      </c>
      <c r="N45" s="171" t="str">
        <f>IF(AND(B45=N$3),LOOKUP(9.99999999999999E+307,$N$4:N44)+1,"")</f>
        <v/>
      </c>
      <c r="O45" s="171">
        <f>IF(AND(B45=O$3),LOOKUP(9.99999999999999E+307,$O$4:O44)+1,"")</f>
        <v>1</v>
      </c>
      <c r="P45" s="172"/>
    </row>
    <row r="46" spans="2:16" s="117" customFormat="1" ht="15.9" customHeight="1" x14ac:dyDescent="0.75">
      <c r="B46" s="278" t="str">
        <f>IF(E46="","",p2เวลาเรียน!B46)</f>
        <v>ป.2/2</v>
      </c>
      <c r="C46" s="167">
        <f>p2เวลาเรียน!C46</f>
        <v>2</v>
      </c>
      <c r="D46" s="167">
        <f>p2เวลาเรียน!D46</f>
        <v>4038</v>
      </c>
      <c r="E46" s="168" t="str">
        <f>p2เวลาเรียน!E46</f>
        <v>เด็กชาย</v>
      </c>
      <c r="F46" s="169" t="str">
        <f>p2เวลาเรียน!F46</f>
        <v>ชินาธิป</v>
      </c>
      <c r="G46" s="170" t="str">
        <f>p2เวลาเรียน!G46</f>
        <v>วิไล</v>
      </c>
      <c r="H46" s="192"/>
      <c r="I46" s="192"/>
      <c r="J46" s="192"/>
      <c r="K46" s="192"/>
      <c r="L46" s="192"/>
      <c r="M46" s="195" t="str">
        <f t="shared" si="0"/>
        <v/>
      </c>
      <c r="N46" s="171" t="str">
        <f>IF(AND(B46=N$3),LOOKUP(9.99999999999999E+307,$N$4:N45)+1,"")</f>
        <v/>
      </c>
      <c r="O46" s="171">
        <f>IF(AND(B46=O$3),LOOKUP(9.99999999999999E+307,$O$4:O45)+1,"")</f>
        <v>2</v>
      </c>
      <c r="P46" s="172"/>
    </row>
    <row r="47" spans="2:16" s="117" customFormat="1" ht="15.9" customHeight="1" x14ac:dyDescent="0.75">
      <c r="B47" s="278" t="str">
        <f>IF(E47="","",p2เวลาเรียน!B47)</f>
        <v>ป.2/2</v>
      </c>
      <c r="C47" s="167">
        <f>p2เวลาเรียน!C47</f>
        <v>3</v>
      </c>
      <c r="D47" s="167">
        <f>p2เวลาเรียน!D47</f>
        <v>4042</v>
      </c>
      <c r="E47" s="168" t="str">
        <f>p2เวลาเรียน!E47</f>
        <v>เด็กชาย</v>
      </c>
      <c r="F47" s="169" t="str">
        <f>p2เวลาเรียน!F47</f>
        <v>ณัฐชนน</v>
      </c>
      <c r="G47" s="170" t="str">
        <f>p2เวลาเรียน!G47</f>
        <v>คำสิงห์</v>
      </c>
      <c r="H47" s="192"/>
      <c r="I47" s="192"/>
      <c r="J47" s="192"/>
      <c r="K47" s="192"/>
      <c r="L47" s="192"/>
      <c r="M47" s="195" t="str">
        <f t="shared" si="0"/>
        <v/>
      </c>
      <c r="N47" s="171" t="str">
        <f>IF(AND(B47=N$3),LOOKUP(9.99999999999999E+307,$N$4:N46)+1,"")</f>
        <v/>
      </c>
      <c r="O47" s="171">
        <f>IF(AND(B47=O$3),LOOKUP(9.99999999999999E+307,$O$4:O46)+1,"")</f>
        <v>3</v>
      </c>
      <c r="P47" s="172"/>
    </row>
    <row r="48" spans="2:16" s="117" customFormat="1" ht="15.9" customHeight="1" x14ac:dyDescent="0.75">
      <c r="B48" s="278" t="str">
        <f>IF(E48="","",p2เวลาเรียน!B48)</f>
        <v>ป.2/2</v>
      </c>
      <c r="C48" s="167">
        <f>p2เวลาเรียน!C48</f>
        <v>4</v>
      </c>
      <c r="D48" s="167">
        <f>p2เวลาเรียน!D48</f>
        <v>4045</v>
      </c>
      <c r="E48" s="168" t="str">
        <f>p2เวลาเรียน!E48</f>
        <v>เด็กชาย</v>
      </c>
      <c r="F48" s="169" t="str">
        <f>p2เวลาเรียน!F48</f>
        <v>แทนคุณ</v>
      </c>
      <c r="G48" s="170" t="str">
        <f>p2เวลาเรียน!G48</f>
        <v>แป้นปรุง</v>
      </c>
      <c r="H48" s="192"/>
      <c r="I48" s="192"/>
      <c r="J48" s="192"/>
      <c r="K48" s="192"/>
      <c r="L48" s="192"/>
      <c r="M48" s="195" t="str">
        <f t="shared" si="0"/>
        <v/>
      </c>
      <c r="N48" s="171" t="str">
        <f>IF(AND(B48=N$3),LOOKUP(9.99999999999999E+307,$N$4:N47)+1,"")</f>
        <v/>
      </c>
      <c r="O48" s="171">
        <f>IF(AND(B48=O$3),LOOKUP(9.99999999999999E+307,$O$4:O47)+1,"")</f>
        <v>4</v>
      </c>
      <c r="P48" s="172"/>
    </row>
    <row r="49" spans="2:16" s="117" customFormat="1" ht="15.9" customHeight="1" x14ac:dyDescent="0.75">
      <c r="B49" s="278" t="str">
        <f>IF(E49="","",p2เวลาเรียน!B49)</f>
        <v>ป.2/2</v>
      </c>
      <c r="C49" s="167">
        <f>p2เวลาเรียน!C49</f>
        <v>5</v>
      </c>
      <c r="D49" s="167">
        <f>p2เวลาเรียน!D49</f>
        <v>4047</v>
      </c>
      <c r="E49" s="168" t="str">
        <f>p2เวลาเรียน!E49</f>
        <v>เด็กชาย</v>
      </c>
      <c r="F49" s="169" t="str">
        <f>p2เวลาเรียน!F49</f>
        <v>ธนทัต</v>
      </c>
      <c r="G49" s="170" t="str">
        <f>p2เวลาเรียน!G49</f>
        <v>จัตุพล</v>
      </c>
      <c r="H49" s="192"/>
      <c r="I49" s="192"/>
      <c r="J49" s="192"/>
      <c r="K49" s="192"/>
      <c r="L49" s="192"/>
      <c r="M49" s="195" t="str">
        <f t="shared" si="0"/>
        <v/>
      </c>
      <c r="N49" s="171" t="str">
        <f>IF(AND(B49=N$3),LOOKUP(9.99999999999999E+307,$N$4:N48)+1,"")</f>
        <v/>
      </c>
      <c r="O49" s="171">
        <f>IF(AND(B49=O$3),LOOKUP(9.99999999999999E+307,$O$4:O48)+1,"")</f>
        <v>5</v>
      </c>
      <c r="P49" s="172"/>
    </row>
    <row r="50" spans="2:16" s="117" customFormat="1" ht="15.9" customHeight="1" x14ac:dyDescent="0.75">
      <c r="B50" s="278" t="str">
        <f>IF(E50="","",p2เวลาเรียน!B50)</f>
        <v>ป.2/2</v>
      </c>
      <c r="C50" s="167">
        <f>p2เวลาเรียน!C50</f>
        <v>6</v>
      </c>
      <c r="D50" s="167">
        <f>p2เวลาเรียน!D50</f>
        <v>4048</v>
      </c>
      <c r="E50" s="168" t="str">
        <f>p2เวลาเรียน!E50</f>
        <v>เด็กชาย</v>
      </c>
      <c r="F50" s="169" t="str">
        <f>p2เวลาเรียน!F50</f>
        <v>ธนวัฒน์</v>
      </c>
      <c r="G50" s="170" t="str">
        <f>p2เวลาเรียน!G50</f>
        <v>มัฆวาล</v>
      </c>
      <c r="H50" s="192"/>
      <c r="I50" s="192"/>
      <c r="J50" s="192"/>
      <c r="K50" s="192"/>
      <c r="L50" s="192"/>
      <c r="M50" s="195" t="str">
        <f t="shared" si="0"/>
        <v/>
      </c>
      <c r="N50" s="171" t="str">
        <f>IF(AND(B50=N$3),LOOKUP(9.99999999999999E+307,$N$4:N49)+1,"")</f>
        <v/>
      </c>
      <c r="O50" s="171">
        <f>IF(AND(B50=O$3),LOOKUP(9.99999999999999E+307,$O$4:O49)+1,"")</f>
        <v>6</v>
      </c>
      <c r="P50" s="172"/>
    </row>
    <row r="51" spans="2:16" s="117" customFormat="1" ht="15.9" customHeight="1" x14ac:dyDescent="0.75">
      <c r="B51" s="278" t="str">
        <f>IF(E51="","",p2เวลาเรียน!B51)</f>
        <v>ป.2/2</v>
      </c>
      <c r="C51" s="167">
        <f>p2เวลาเรียน!C51</f>
        <v>7</v>
      </c>
      <c r="D51" s="167">
        <f>p2เวลาเรียน!D51</f>
        <v>4053</v>
      </c>
      <c r="E51" s="168" t="str">
        <f>p2เวลาเรียน!E51</f>
        <v>เด็กชาย</v>
      </c>
      <c r="F51" s="169" t="str">
        <f>p2เวลาเรียน!F51</f>
        <v>นิรันดร</v>
      </c>
      <c r="G51" s="170" t="str">
        <f>p2เวลาเรียน!G51</f>
        <v>นเรวรรณ์</v>
      </c>
      <c r="H51" s="192"/>
      <c r="I51" s="192"/>
      <c r="J51" s="192"/>
      <c r="K51" s="192"/>
      <c r="L51" s="192"/>
      <c r="M51" s="195" t="str">
        <f t="shared" si="0"/>
        <v/>
      </c>
      <c r="N51" s="171" t="str">
        <f>IF(AND(B51=N$3),LOOKUP(9.99999999999999E+307,$N$4:N50)+1,"")</f>
        <v/>
      </c>
      <c r="O51" s="171">
        <f>IF(AND(B51=O$3),LOOKUP(9.99999999999999E+307,$O$4:O50)+1,"")</f>
        <v>7</v>
      </c>
      <c r="P51" s="172"/>
    </row>
    <row r="52" spans="2:16" s="117" customFormat="1" ht="15.9" customHeight="1" x14ac:dyDescent="0.75">
      <c r="B52" s="278" t="str">
        <f>IF(E52="","",p2เวลาเรียน!B52)</f>
        <v>ป.2/2</v>
      </c>
      <c r="C52" s="167">
        <f>p2เวลาเรียน!C52</f>
        <v>8</v>
      </c>
      <c r="D52" s="167">
        <f>p2เวลาเรียน!D52</f>
        <v>4054</v>
      </c>
      <c r="E52" s="168" t="str">
        <f>p2เวลาเรียน!E52</f>
        <v>เด็กชาย</v>
      </c>
      <c r="F52" s="169" t="str">
        <f>p2เวลาเรียน!F52</f>
        <v>บารมี</v>
      </c>
      <c r="G52" s="170" t="str">
        <f>p2เวลาเรียน!G52</f>
        <v>ฝั้นปิมปา</v>
      </c>
      <c r="H52" s="192"/>
      <c r="I52" s="192"/>
      <c r="J52" s="192"/>
      <c r="K52" s="192"/>
      <c r="L52" s="192"/>
      <c r="M52" s="195" t="str">
        <f t="shared" si="0"/>
        <v/>
      </c>
      <c r="N52" s="171" t="str">
        <f>IF(AND(B52=N$3),LOOKUP(9.99999999999999E+307,$N$4:N51)+1,"")</f>
        <v/>
      </c>
      <c r="O52" s="171">
        <f>IF(AND(B52=O$3),LOOKUP(9.99999999999999E+307,$O$4:O51)+1,"")</f>
        <v>8</v>
      </c>
      <c r="P52" s="172"/>
    </row>
    <row r="53" spans="2:16" s="117" customFormat="1" ht="15.9" customHeight="1" x14ac:dyDescent="0.75">
      <c r="B53" s="278" t="str">
        <f>IF(E53="","",p2เวลาเรียน!B53)</f>
        <v>ป.2/2</v>
      </c>
      <c r="C53" s="167">
        <f>p2เวลาเรียน!C53</f>
        <v>9</v>
      </c>
      <c r="D53" s="167">
        <f>p2เวลาเรียน!D53</f>
        <v>4058</v>
      </c>
      <c r="E53" s="168" t="str">
        <f>p2เวลาเรียน!E53</f>
        <v>เด็กชาย</v>
      </c>
      <c r="F53" s="169" t="str">
        <f>p2เวลาเรียน!F53</f>
        <v>พลภูมิ</v>
      </c>
      <c r="G53" s="170" t="str">
        <f>p2เวลาเรียน!G53</f>
        <v>ตาคำ</v>
      </c>
      <c r="H53" s="192"/>
      <c r="I53" s="192"/>
      <c r="J53" s="192"/>
      <c r="K53" s="192"/>
      <c r="L53" s="192"/>
      <c r="M53" s="195" t="str">
        <f t="shared" si="0"/>
        <v/>
      </c>
      <c r="N53" s="171" t="str">
        <f>IF(AND(B53=N$3),LOOKUP(9.99999999999999E+307,$N$4:N52)+1,"")</f>
        <v/>
      </c>
      <c r="O53" s="171">
        <f>IF(AND(B53=O$3),LOOKUP(9.99999999999999E+307,$O$4:O52)+1,"")</f>
        <v>9</v>
      </c>
      <c r="P53" s="172"/>
    </row>
    <row r="54" spans="2:16" s="117" customFormat="1" ht="15.9" customHeight="1" x14ac:dyDescent="0.75">
      <c r="B54" s="278" t="str">
        <f>IF(E54="","",p2เวลาเรียน!B54)</f>
        <v>ป.2/2</v>
      </c>
      <c r="C54" s="167">
        <f>p2เวลาเรียน!C54</f>
        <v>10</v>
      </c>
      <c r="D54" s="167">
        <f>p2เวลาเรียน!D54</f>
        <v>4062</v>
      </c>
      <c r="E54" s="168" t="str">
        <f>p2เวลาเรียน!E54</f>
        <v>เด็กชาย</v>
      </c>
      <c r="F54" s="169" t="str">
        <f>p2เวลาเรียน!F54</f>
        <v>ภัทรดนัย</v>
      </c>
      <c r="G54" s="170" t="str">
        <f>p2เวลาเรียน!G54</f>
        <v>ธรรมกุสุมา</v>
      </c>
      <c r="H54" s="192"/>
      <c r="I54" s="192"/>
      <c r="J54" s="192"/>
      <c r="K54" s="192"/>
      <c r="L54" s="192"/>
      <c r="M54" s="195" t="str">
        <f t="shared" si="0"/>
        <v/>
      </c>
      <c r="N54" s="171" t="str">
        <f>IF(AND(B54=N$3),LOOKUP(9.99999999999999E+307,$N$4:N53)+1,"")</f>
        <v/>
      </c>
      <c r="O54" s="171">
        <f>IF(AND(B54=O$3),LOOKUP(9.99999999999999E+307,$O$4:O53)+1,"")</f>
        <v>10</v>
      </c>
      <c r="P54" s="172"/>
    </row>
    <row r="55" spans="2:16" s="117" customFormat="1" ht="15.9" customHeight="1" x14ac:dyDescent="0.75">
      <c r="B55" s="278" t="str">
        <f>IF(E55="","",p2เวลาเรียน!B55)</f>
        <v>ป.2/2</v>
      </c>
      <c r="C55" s="167">
        <f>p2เวลาเรียน!C55</f>
        <v>11</v>
      </c>
      <c r="D55" s="167">
        <f>p2เวลาเรียน!D55</f>
        <v>4068</v>
      </c>
      <c r="E55" s="168" t="str">
        <f>p2เวลาเรียน!E55</f>
        <v>เด็กชาย</v>
      </c>
      <c r="F55" s="169" t="str">
        <f>p2เวลาเรียน!F55</f>
        <v>ศิวกร</v>
      </c>
      <c r="G55" s="170" t="str">
        <f>p2เวลาเรียน!G55</f>
        <v>แสนเสมอใจ</v>
      </c>
      <c r="H55" s="192"/>
      <c r="I55" s="192"/>
      <c r="J55" s="192"/>
      <c r="K55" s="192"/>
      <c r="L55" s="192"/>
      <c r="M55" s="195" t="str">
        <f t="shared" si="0"/>
        <v/>
      </c>
      <c r="N55" s="171" t="str">
        <f>IF(AND(B55=N$3),LOOKUP(9.99999999999999E+307,$N$4:N54)+1,"")</f>
        <v/>
      </c>
      <c r="O55" s="171">
        <f>IF(AND(B55=O$3),LOOKUP(9.99999999999999E+307,$O$4:O54)+1,"")</f>
        <v>11</v>
      </c>
      <c r="P55" s="172"/>
    </row>
    <row r="56" spans="2:16" s="117" customFormat="1" ht="15.9" customHeight="1" x14ac:dyDescent="0.75">
      <c r="B56" s="278" t="str">
        <f>IF(E56="","",p2เวลาเรียน!B56)</f>
        <v>ป.2/2</v>
      </c>
      <c r="C56" s="167">
        <f>p2เวลาเรียน!C56</f>
        <v>12</v>
      </c>
      <c r="D56" s="167">
        <f>p2เวลาเรียน!D56</f>
        <v>4069</v>
      </c>
      <c r="E56" s="168" t="str">
        <f>p2เวลาเรียน!E56</f>
        <v>เด็กชาย</v>
      </c>
      <c r="F56" s="169" t="str">
        <f>p2เวลาเรียน!F56</f>
        <v>ศุทธิรัตน์</v>
      </c>
      <c r="G56" s="170" t="str">
        <f>p2เวลาเรียน!G56</f>
        <v>สุจิตวนิช</v>
      </c>
      <c r="H56" s="192"/>
      <c r="I56" s="192"/>
      <c r="J56" s="192"/>
      <c r="K56" s="192"/>
      <c r="L56" s="192"/>
      <c r="M56" s="195" t="str">
        <f t="shared" si="0"/>
        <v/>
      </c>
      <c r="N56" s="171" t="str">
        <f>IF(AND(B56=N$3),LOOKUP(9.99999999999999E+307,$N$4:N55)+1,"")</f>
        <v/>
      </c>
      <c r="O56" s="171">
        <f>IF(AND(B56=O$3),LOOKUP(9.99999999999999E+307,$O$4:O55)+1,"")</f>
        <v>12</v>
      </c>
      <c r="P56" s="172"/>
    </row>
    <row r="57" spans="2:16" s="117" customFormat="1" ht="15.9" customHeight="1" x14ac:dyDescent="0.75">
      <c r="B57" s="278" t="str">
        <f>IF(E57="","",p2เวลาเรียน!B57)</f>
        <v>ป.2/2</v>
      </c>
      <c r="C57" s="167">
        <f>p2เวลาเรียน!C57</f>
        <v>13</v>
      </c>
      <c r="D57" s="167">
        <f>p2เวลาเรียน!D57</f>
        <v>4131</v>
      </c>
      <c r="E57" s="168" t="str">
        <f>p2เวลาเรียน!E57</f>
        <v>เด็กชาย</v>
      </c>
      <c r="F57" s="169" t="str">
        <f>p2เวลาเรียน!F57</f>
        <v>วุฒิภัทร</v>
      </c>
      <c r="G57" s="170" t="str">
        <f>p2เวลาเรียน!G57</f>
        <v>กันวี</v>
      </c>
      <c r="H57" s="192"/>
      <c r="I57" s="192"/>
      <c r="J57" s="192"/>
      <c r="K57" s="192"/>
      <c r="L57" s="192"/>
      <c r="M57" s="195" t="str">
        <f t="shared" si="0"/>
        <v/>
      </c>
      <c r="N57" s="171" t="str">
        <f>IF(AND(B57=N$3),LOOKUP(9.99999999999999E+307,$N$4:N56)+1,"")</f>
        <v/>
      </c>
      <c r="O57" s="171">
        <f>IF(AND(B57=O$3),LOOKUP(9.99999999999999E+307,$O$4:O56)+1,"")</f>
        <v>13</v>
      </c>
      <c r="P57" s="172"/>
    </row>
    <row r="58" spans="2:16" s="117" customFormat="1" ht="15.9" customHeight="1" x14ac:dyDescent="0.75">
      <c r="B58" s="278" t="str">
        <f>IF(E58="","",p2เวลาเรียน!B58)</f>
        <v>ป.2/2</v>
      </c>
      <c r="C58" s="167">
        <f>p2เวลาเรียน!C58</f>
        <v>14</v>
      </c>
      <c r="D58" s="167">
        <f>p2เวลาเรียน!D58</f>
        <v>4132</v>
      </c>
      <c r="E58" s="168" t="str">
        <f>p2เวลาเรียน!E58</f>
        <v>เด็กชาย</v>
      </c>
      <c r="F58" s="169" t="str">
        <f>p2เวลาเรียน!F58</f>
        <v>ทัพพ์ปวีณ์</v>
      </c>
      <c r="G58" s="170" t="str">
        <f>p2เวลาเรียน!G58</f>
        <v>พุ่มพวง</v>
      </c>
      <c r="H58" s="192"/>
      <c r="I58" s="192"/>
      <c r="J58" s="192"/>
      <c r="K58" s="192"/>
      <c r="L58" s="192"/>
      <c r="M58" s="195" t="str">
        <f t="shared" si="0"/>
        <v/>
      </c>
      <c r="N58" s="171" t="str">
        <f>IF(AND(B58=N$3),LOOKUP(9.99999999999999E+307,$N$4:N57)+1,"")</f>
        <v/>
      </c>
      <c r="O58" s="171">
        <f>IF(AND(B58=O$3),LOOKUP(9.99999999999999E+307,$O$4:O57)+1,"")</f>
        <v>14</v>
      </c>
      <c r="P58" s="172"/>
    </row>
    <row r="59" spans="2:16" s="117" customFormat="1" ht="15.9" customHeight="1" x14ac:dyDescent="0.75">
      <c r="B59" s="278" t="str">
        <f>IF(E59="","",p2เวลาเรียน!B59)</f>
        <v>ป.2/2</v>
      </c>
      <c r="C59" s="167">
        <f>p2เวลาเรียน!C59</f>
        <v>15</v>
      </c>
      <c r="D59" s="167">
        <f>p2เวลาเรียน!D59</f>
        <v>4154</v>
      </c>
      <c r="E59" s="168" t="str">
        <f>p2เวลาเรียน!E59</f>
        <v>เด็กชาย</v>
      </c>
      <c r="F59" s="169" t="str">
        <f>p2เวลาเรียน!F59</f>
        <v>กฤติน</v>
      </c>
      <c r="G59" s="170" t="str">
        <f>p2เวลาเรียน!G59</f>
        <v>ณ สุวรรณ</v>
      </c>
      <c r="H59" s="192"/>
      <c r="I59" s="192"/>
      <c r="J59" s="192"/>
      <c r="K59" s="192"/>
      <c r="L59" s="192"/>
      <c r="M59" s="195" t="str">
        <f t="shared" si="0"/>
        <v/>
      </c>
      <c r="N59" s="171" t="str">
        <f>IF(AND(B59=N$3),LOOKUP(9.99999999999999E+307,$N$4:N58)+1,"")</f>
        <v/>
      </c>
      <c r="O59" s="171">
        <f>IF(AND(B59=O$3),LOOKUP(9.99999999999999E+307,$O$4:O58)+1,"")</f>
        <v>15</v>
      </c>
      <c r="P59" s="172"/>
    </row>
    <row r="60" spans="2:16" s="117" customFormat="1" ht="15.9" customHeight="1" x14ac:dyDescent="0.75">
      <c r="B60" s="278" t="str">
        <f>IF(E60="","",p2เวลาเรียน!B60)</f>
        <v>ป.2/2</v>
      </c>
      <c r="C60" s="167">
        <f>p2เวลาเรียน!C60</f>
        <v>16</v>
      </c>
      <c r="D60" s="167">
        <f>p2เวลาเรียน!D60</f>
        <v>4273</v>
      </c>
      <c r="E60" s="168" t="str">
        <f>p2เวลาเรียน!E60</f>
        <v>เด็กชาย</v>
      </c>
      <c r="F60" s="169" t="str">
        <f>p2เวลาเรียน!F60</f>
        <v>ศิรวิทย์</v>
      </c>
      <c r="G60" s="170" t="str">
        <f>p2เวลาเรียน!G60</f>
        <v>คำวัง</v>
      </c>
      <c r="H60" s="192"/>
      <c r="I60" s="192"/>
      <c r="J60" s="192"/>
      <c r="K60" s="192"/>
      <c r="L60" s="192"/>
      <c r="M60" s="195" t="str">
        <f t="shared" si="0"/>
        <v/>
      </c>
      <c r="N60" s="171" t="str">
        <f>IF(AND(B60=N$3),LOOKUP(9.99999999999999E+307,$N$4:N59)+1,"")</f>
        <v/>
      </c>
      <c r="O60" s="171">
        <f>IF(AND(B60=O$3),LOOKUP(9.99999999999999E+307,$O$4:O59)+1,"")</f>
        <v>16</v>
      </c>
      <c r="P60" s="172"/>
    </row>
    <row r="61" spans="2:16" s="117" customFormat="1" ht="15.9" customHeight="1" x14ac:dyDescent="0.75">
      <c r="B61" s="278" t="str">
        <f>IF(E61="","",p2เวลาเรียน!B61)</f>
        <v>ป.2/2</v>
      </c>
      <c r="C61" s="167">
        <f>p2เวลาเรียน!C61</f>
        <v>17</v>
      </c>
      <c r="D61" s="167">
        <f>p2เวลาเรียน!D61</f>
        <v>4296</v>
      </c>
      <c r="E61" s="168" t="str">
        <f>p2เวลาเรียน!E61</f>
        <v>เด็กชาย</v>
      </c>
      <c r="F61" s="169" t="str">
        <f>p2เวลาเรียน!F61</f>
        <v>ธีรภัทร</v>
      </c>
      <c r="G61" s="170" t="str">
        <f>p2เวลาเรียน!G61</f>
        <v>กันแก้ว</v>
      </c>
      <c r="H61" s="192"/>
      <c r="I61" s="192"/>
      <c r="J61" s="192"/>
      <c r="K61" s="192"/>
      <c r="L61" s="192"/>
      <c r="M61" s="195" t="str">
        <f t="shared" si="0"/>
        <v/>
      </c>
      <c r="N61" s="171" t="str">
        <f>IF(AND(B61=N$3),LOOKUP(9.99999999999999E+307,$N$4:N60)+1,"")</f>
        <v/>
      </c>
      <c r="O61" s="171">
        <f>IF(AND(B61=O$3),LOOKUP(9.99999999999999E+307,$O$4:O60)+1,"")</f>
        <v>17</v>
      </c>
      <c r="P61" s="172"/>
    </row>
    <row r="62" spans="2:16" s="117" customFormat="1" ht="15.9" customHeight="1" x14ac:dyDescent="0.75">
      <c r="B62" s="278" t="str">
        <f>IF(E62="","",p2เวลาเรียน!B62)</f>
        <v>ป.2/2</v>
      </c>
      <c r="C62" s="167">
        <f>p2เวลาเรียน!C62</f>
        <v>18</v>
      </c>
      <c r="D62" s="167">
        <f>p2เวลาเรียน!D62</f>
        <v>4297</v>
      </c>
      <c r="E62" s="168" t="str">
        <f>p2เวลาเรียน!E62</f>
        <v>เด็กชาย</v>
      </c>
      <c r="F62" s="169" t="str">
        <f>p2เวลาเรียน!F62</f>
        <v>นรินทร</v>
      </c>
      <c r="G62" s="170" t="str">
        <f>p2เวลาเรียน!G62</f>
        <v>นันทชัย</v>
      </c>
      <c r="H62" s="192"/>
      <c r="I62" s="192"/>
      <c r="J62" s="192"/>
      <c r="K62" s="192"/>
      <c r="L62" s="192"/>
      <c r="M62" s="195" t="str">
        <f t="shared" si="0"/>
        <v/>
      </c>
      <c r="N62" s="171" t="str">
        <f>IF(AND(B62=N$3),LOOKUP(9.99999999999999E+307,$N$4:N61)+1,"")</f>
        <v/>
      </c>
      <c r="O62" s="171">
        <f>IF(AND(B62=O$3),LOOKUP(9.99999999999999E+307,$O$4:O61)+1,"")</f>
        <v>18</v>
      </c>
      <c r="P62" s="172"/>
    </row>
    <row r="63" spans="2:16" s="117" customFormat="1" ht="15.9" customHeight="1" x14ac:dyDescent="0.75">
      <c r="B63" s="278" t="str">
        <f>IF(E63="","",p2เวลาเรียน!B63)</f>
        <v>ป.2/2</v>
      </c>
      <c r="C63" s="167">
        <f>p2เวลาเรียน!C63</f>
        <v>19</v>
      </c>
      <c r="D63" s="167">
        <f>p2เวลาเรียน!D63</f>
        <v>4034</v>
      </c>
      <c r="E63" s="168" t="str">
        <f>p2เวลาเรียน!E63</f>
        <v>เด็กหญิง</v>
      </c>
      <c r="F63" s="169" t="str">
        <f>p2เวลาเรียน!F63</f>
        <v>กุลิสรา</v>
      </c>
      <c r="G63" s="170" t="str">
        <f>p2เวลาเรียน!G63</f>
        <v>ปรีชา</v>
      </c>
      <c r="H63" s="192"/>
      <c r="I63" s="192"/>
      <c r="J63" s="192"/>
      <c r="K63" s="192"/>
      <c r="L63" s="192"/>
      <c r="M63" s="195" t="str">
        <f t="shared" si="0"/>
        <v/>
      </c>
      <c r="N63" s="171" t="str">
        <f>IF(AND(B63=N$3),LOOKUP(9.99999999999999E+307,$N$4:N62)+1,"")</f>
        <v/>
      </c>
      <c r="O63" s="171">
        <f>IF(AND(B63=O$3),LOOKUP(9.99999999999999E+307,$O$4:O62)+1,"")</f>
        <v>19</v>
      </c>
      <c r="P63" s="172"/>
    </row>
    <row r="64" spans="2:16" s="117" customFormat="1" ht="15.9" customHeight="1" x14ac:dyDescent="0.75">
      <c r="B64" s="278" t="str">
        <f>IF(E64="","",p2เวลาเรียน!B64)</f>
        <v>ป.2/2</v>
      </c>
      <c r="C64" s="167">
        <f>p2เวลาเรียน!C64</f>
        <v>20</v>
      </c>
      <c r="D64" s="167">
        <f>p2เวลาเรียน!D64</f>
        <v>4049</v>
      </c>
      <c r="E64" s="168" t="str">
        <f>p2เวลาเรียน!E64</f>
        <v>เด็กหญิง</v>
      </c>
      <c r="F64" s="169" t="str">
        <f>p2เวลาเรียน!F64</f>
        <v>ธนัญญา</v>
      </c>
      <c r="G64" s="170" t="str">
        <f>p2เวลาเรียน!G64</f>
        <v>สีหนูปุ้ย</v>
      </c>
      <c r="H64" s="192"/>
      <c r="I64" s="192"/>
      <c r="J64" s="192"/>
      <c r="K64" s="192"/>
      <c r="L64" s="192"/>
      <c r="M64" s="195" t="str">
        <f t="shared" si="0"/>
        <v/>
      </c>
      <c r="N64" s="171" t="str">
        <f>IF(AND(B64=N$3),LOOKUP(9.99999999999999E+307,$N$4:N63)+1,"")</f>
        <v/>
      </c>
      <c r="O64" s="171">
        <f>IF(AND(B64=O$3),LOOKUP(9.99999999999999E+307,$O$4:O63)+1,"")</f>
        <v>20</v>
      </c>
      <c r="P64" s="172"/>
    </row>
    <row r="65" spans="2:16" s="117" customFormat="1" ht="15.9" customHeight="1" x14ac:dyDescent="0.75">
      <c r="B65" s="278" t="str">
        <f>IF(E65="","",p2เวลาเรียน!B65)</f>
        <v>ป.2/2</v>
      </c>
      <c r="C65" s="167">
        <f>p2เวลาเรียน!C65</f>
        <v>21</v>
      </c>
      <c r="D65" s="167">
        <f>p2เวลาเรียน!D65</f>
        <v>4057</v>
      </c>
      <c r="E65" s="168" t="str">
        <f>p2เวลาเรียน!E65</f>
        <v>เด็กหญิง</v>
      </c>
      <c r="F65" s="169" t="str">
        <f>p2เวลาเรียน!F65</f>
        <v>พชรมน</v>
      </c>
      <c r="G65" s="170" t="str">
        <f>p2เวลาเรียน!G65</f>
        <v>เสารังษี</v>
      </c>
      <c r="H65" s="192"/>
      <c r="I65" s="192"/>
      <c r="J65" s="192"/>
      <c r="K65" s="192"/>
      <c r="L65" s="192"/>
      <c r="M65" s="195" t="str">
        <f t="shared" si="0"/>
        <v/>
      </c>
      <c r="N65" s="171" t="str">
        <f>IF(AND(B65=N$3),LOOKUP(9.99999999999999E+307,$N$4:N64)+1,"")</f>
        <v/>
      </c>
      <c r="O65" s="171">
        <f>IF(AND(B65=O$3),LOOKUP(9.99999999999999E+307,$O$4:O64)+1,"")</f>
        <v>21</v>
      </c>
      <c r="P65" s="172"/>
    </row>
    <row r="66" spans="2:16" s="117" customFormat="1" ht="15.9" customHeight="1" x14ac:dyDescent="0.75">
      <c r="B66" s="278" t="str">
        <f>IF(E66="","",p2เวลาเรียน!B66)</f>
        <v>ป.2/2</v>
      </c>
      <c r="C66" s="167">
        <f>p2เวลาเรียน!C66</f>
        <v>22</v>
      </c>
      <c r="D66" s="167">
        <f>p2เวลาเรียน!D66</f>
        <v>4139</v>
      </c>
      <c r="E66" s="168" t="str">
        <f>p2เวลาเรียน!E66</f>
        <v>เด็กหญิง</v>
      </c>
      <c r="F66" s="169" t="str">
        <f>p2เวลาเรียน!F66</f>
        <v>เบญจรัสพร</v>
      </c>
      <c r="G66" s="170" t="str">
        <f>p2เวลาเรียน!G66</f>
        <v>อูปสาแก้ว</v>
      </c>
      <c r="H66" s="192"/>
      <c r="I66" s="192"/>
      <c r="J66" s="192"/>
      <c r="K66" s="192"/>
      <c r="L66" s="192"/>
      <c r="M66" s="195" t="str">
        <f t="shared" si="0"/>
        <v/>
      </c>
      <c r="N66" s="171" t="str">
        <f>IF(AND(B66=N$3),LOOKUP(9.99999999999999E+307,$N$4:N65)+1,"")</f>
        <v/>
      </c>
      <c r="O66" s="171">
        <f>IF(AND(B66=O$3),LOOKUP(9.99999999999999E+307,$O$4:O65)+1,"")</f>
        <v>22</v>
      </c>
      <c r="P66" s="172"/>
    </row>
    <row r="67" spans="2:16" s="117" customFormat="1" ht="15.9" customHeight="1" x14ac:dyDescent="0.75">
      <c r="B67" s="278" t="str">
        <f>IF(E67="","",p2เวลาเรียน!B67)</f>
        <v>ป.2/2</v>
      </c>
      <c r="C67" s="167">
        <f>p2เวลาเรียน!C67</f>
        <v>23</v>
      </c>
      <c r="D67" s="167">
        <f>p2เวลาเรียน!D67</f>
        <v>4140</v>
      </c>
      <c r="E67" s="168" t="str">
        <f>p2เวลาเรียน!E67</f>
        <v>เด็กหญิง</v>
      </c>
      <c r="F67" s="169" t="str">
        <f>p2เวลาเรียน!F67</f>
        <v>วิภาดา</v>
      </c>
      <c r="G67" s="170" t="str">
        <f>p2เวลาเรียน!G67</f>
        <v>มาลา</v>
      </c>
      <c r="H67" s="192"/>
      <c r="I67" s="192"/>
      <c r="J67" s="192"/>
      <c r="K67" s="192"/>
      <c r="L67" s="192"/>
      <c r="M67" s="195" t="str">
        <f t="shared" si="0"/>
        <v/>
      </c>
      <c r="N67" s="171" t="str">
        <f>IF(AND(B67=N$3),LOOKUP(9.99999999999999E+307,$N$4:N66)+1,"")</f>
        <v/>
      </c>
      <c r="O67" s="171">
        <f>IF(AND(B67=O$3),LOOKUP(9.99999999999999E+307,$O$4:O66)+1,"")</f>
        <v>23</v>
      </c>
      <c r="P67" s="172"/>
    </row>
    <row r="68" spans="2:16" s="117" customFormat="1" ht="15.9" customHeight="1" x14ac:dyDescent="0.75">
      <c r="B68" s="278" t="str">
        <f>IF(E68="","",p2เวลาเรียน!B68)</f>
        <v>ป.2/2</v>
      </c>
      <c r="C68" s="167">
        <f>p2เวลาเรียน!C68</f>
        <v>24</v>
      </c>
      <c r="D68" s="167">
        <f>p2เวลาเรียน!D68</f>
        <v>4158</v>
      </c>
      <c r="E68" s="168" t="str">
        <f>p2เวลาเรียน!E68</f>
        <v>เด็กหญิง</v>
      </c>
      <c r="F68" s="169" t="str">
        <f>p2เวลาเรียน!F68</f>
        <v>ณิชาภัทร์</v>
      </c>
      <c r="G68" s="170" t="str">
        <f>p2เวลาเรียน!G68</f>
        <v>แก้วเมือง</v>
      </c>
      <c r="H68" s="192"/>
      <c r="I68" s="192"/>
      <c r="J68" s="192"/>
      <c r="K68" s="192"/>
      <c r="L68" s="192"/>
      <c r="M68" s="195" t="str">
        <f t="shared" si="0"/>
        <v/>
      </c>
      <c r="N68" s="171" t="str">
        <f>IF(AND(B68=N$3),LOOKUP(9.99999999999999E+307,$N$4:N67)+1,"")</f>
        <v/>
      </c>
      <c r="O68" s="171">
        <f>IF(AND(B68=O$3),LOOKUP(9.99999999999999E+307,$O$4:O67)+1,"")</f>
        <v>24</v>
      </c>
      <c r="P68" s="172"/>
    </row>
    <row r="69" spans="2:16" s="117" customFormat="1" ht="15.9" customHeight="1" x14ac:dyDescent="0.75">
      <c r="B69" s="278" t="str">
        <f>IF(E69="","",p2เวลาเรียน!B69)</f>
        <v>ป.2/2</v>
      </c>
      <c r="C69" s="167">
        <f>p2เวลาเรียน!C69</f>
        <v>25</v>
      </c>
      <c r="D69" s="167">
        <f>p2เวลาเรียน!D69</f>
        <v>4159</v>
      </c>
      <c r="E69" s="168" t="str">
        <f>p2เวลาเรียน!E69</f>
        <v>เด็กหญิง</v>
      </c>
      <c r="F69" s="169" t="str">
        <f>p2เวลาเรียน!F69</f>
        <v>นันทญา</v>
      </c>
      <c r="G69" s="170" t="str">
        <f>p2เวลาเรียน!G69</f>
        <v>คำมา</v>
      </c>
      <c r="H69" s="192"/>
      <c r="I69" s="192"/>
      <c r="J69" s="192"/>
      <c r="K69" s="192"/>
      <c r="L69" s="192"/>
      <c r="M69" s="195" t="str">
        <f t="shared" si="0"/>
        <v/>
      </c>
      <c r="N69" s="171" t="str">
        <f>IF(AND(B69=N$3),LOOKUP(9.99999999999999E+307,$N$4:N68)+1,"")</f>
        <v/>
      </c>
      <c r="O69" s="171">
        <f>IF(AND(B69=O$3),LOOKUP(9.99999999999999E+307,$O$4:O68)+1,"")</f>
        <v>25</v>
      </c>
      <c r="P69" s="172"/>
    </row>
    <row r="70" spans="2:16" s="117" customFormat="1" ht="15.9" customHeight="1" x14ac:dyDescent="0.75">
      <c r="B70" s="278" t="str">
        <f>IF(E70="","",p2เวลาเรียน!B70)</f>
        <v>ป.2/2</v>
      </c>
      <c r="C70" s="167">
        <f>p2เวลาเรียน!C70</f>
        <v>26</v>
      </c>
      <c r="D70" s="167">
        <f>p2เวลาเรียน!D70</f>
        <v>4272</v>
      </c>
      <c r="E70" s="168" t="str">
        <f>p2เวลาเรียน!E70</f>
        <v>เด็กหญิง</v>
      </c>
      <c r="F70" s="169" t="str">
        <f>p2เวลาเรียน!F70</f>
        <v>ธนิดา</v>
      </c>
      <c r="G70" s="170" t="str">
        <f>p2เวลาเรียน!G70</f>
        <v>ใจหล้า</v>
      </c>
      <c r="H70" s="192"/>
      <c r="I70" s="192"/>
      <c r="J70" s="192"/>
      <c r="K70" s="192"/>
      <c r="L70" s="192"/>
      <c r="M70" s="195" t="str">
        <f t="shared" ref="M70:M84" si="1">IF(COUNTIF(H70:L70,"")=5,"",IF(AND(COUNTIF(H70:L70,3)&gt;=COUNTIF(H70:L70,0),COUNTIF(H70:L70,3)&gt;=COUNTIF(H70:L70,1),COUNTIF(H70:L70,3)&gt;=COUNTIF(H70:L70,2)),3,IF(AND(COUNTIF(H70:L70,2)&gt;=COUNTIF(H70:L70,0),COUNTIF(H70:L70,2)&gt;=COUNTIF(H70:L70,1)),2,IF(COUNTIF(H70:L70,1)&gt;=COUNTIF(H70:L70,0),1,0))))</f>
        <v/>
      </c>
      <c r="N70" s="171" t="str">
        <f>IF(AND(B70=N$3),LOOKUP(9.99999999999999E+307,$N$4:N69)+1,"")</f>
        <v/>
      </c>
      <c r="O70" s="171">
        <f>IF(AND(B70=O$3),LOOKUP(9.99999999999999E+307,$O$4:O69)+1,"")</f>
        <v>26</v>
      </c>
      <c r="P70" s="172"/>
    </row>
    <row r="71" spans="2:16" s="117" customFormat="1" ht="15.9" customHeight="1" x14ac:dyDescent="0.75">
      <c r="B71" s="278" t="str">
        <f>IF(E71="","",p2เวลาเรียน!B71)</f>
        <v>ป.2/2</v>
      </c>
      <c r="C71" s="167">
        <f>p2เวลาเรียน!C71</f>
        <v>27</v>
      </c>
      <c r="D71" s="167">
        <f>p2เวลาเรียน!D71</f>
        <v>4294</v>
      </c>
      <c r="E71" s="168" t="str">
        <f>p2เวลาเรียน!E71</f>
        <v>เด็กหญิง</v>
      </c>
      <c r="F71" s="169" t="str">
        <f>p2เวลาเรียน!F71</f>
        <v>สุพิชญา</v>
      </c>
      <c r="G71" s="170" t="str">
        <f>p2เวลาเรียน!G71</f>
        <v>รัตนะวงศ์</v>
      </c>
      <c r="H71" s="192"/>
      <c r="I71" s="192"/>
      <c r="J71" s="192"/>
      <c r="K71" s="192"/>
      <c r="L71" s="192"/>
      <c r="M71" s="195" t="str">
        <f t="shared" si="1"/>
        <v/>
      </c>
      <c r="N71" s="171" t="str">
        <f>IF(AND(B71=N$3),LOOKUP(9.99999999999999E+307,$N$4:N70)+1,"")</f>
        <v/>
      </c>
      <c r="O71" s="171">
        <f>IF(AND(B71=O$3),LOOKUP(9.99999999999999E+307,$O$4:O70)+1,"")</f>
        <v>27</v>
      </c>
      <c r="P71" s="172"/>
    </row>
    <row r="72" spans="2:16" s="117" customFormat="1" ht="15.9" customHeight="1" x14ac:dyDescent="0.75">
      <c r="B72" s="278" t="str">
        <f>IF(E72="","",p2เวลาเรียน!B72)</f>
        <v>ป.2/2</v>
      </c>
      <c r="C72" s="167">
        <f>p2เวลาเรียน!C72</f>
        <v>28</v>
      </c>
      <c r="D72" s="167">
        <f>p2เวลาเรียน!D72</f>
        <v>4299</v>
      </c>
      <c r="E72" s="168" t="str">
        <f>p2เวลาเรียน!E72</f>
        <v>เด็กหญิง</v>
      </c>
      <c r="F72" s="169" t="str">
        <f>p2เวลาเรียน!F72</f>
        <v>เบญญาทิพย์</v>
      </c>
      <c r="G72" s="170" t="str">
        <f>p2เวลาเรียน!G72</f>
        <v>ทองเอี่ยม</v>
      </c>
      <c r="H72" s="192"/>
      <c r="I72" s="192"/>
      <c r="J72" s="192"/>
      <c r="K72" s="192"/>
      <c r="L72" s="192"/>
      <c r="M72" s="195" t="str">
        <f t="shared" si="1"/>
        <v/>
      </c>
      <c r="N72" s="171" t="str">
        <f>IF(AND(B72=N$3),LOOKUP(9.99999999999999E+307,$N$4:N71)+1,"")</f>
        <v/>
      </c>
      <c r="O72" s="171">
        <f>IF(AND(B72=O$3),LOOKUP(9.99999999999999E+307,$O$4:O71)+1,"")</f>
        <v>28</v>
      </c>
      <c r="P72" s="172"/>
    </row>
    <row r="73" spans="2:16" s="117" customFormat="1" ht="15.9" customHeight="1" x14ac:dyDescent="0.75">
      <c r="B73" s="278" t="str">
        <f>IF(E73="","",p2เวลาเรียน!B73)</f>
        <v>ป.2/2</v>
      </c>
      <c r="C73" s="167">
        <f>p2เวลาเรียน!C73</f>
        <v>29</v>
      </c>
      <c r="D73" s="167">
        <f>p2เวลาเรียน!D73</f>
        <v>4300</v>
      </c>
      <c r="E73" s="168" t="str">
        <f>p2เวลาเรียน!E73</f>
        <v>เด็กหญิง</v>
      </c>
      <c r="F73" s="169" t="str">
        <f>p2เวลาเรียน!F73</f>
        <v>เบญจวรรณ</v>
      </c>
      <c r="G73" s="170" t="str">
        <f>p2เวลาเรียน!G73</f>
        <v>ทองเอี่ยม</v>
      </c>
      <c r="H73" s="192"/>
      <c r="I73" s="192"/>
      <c r="J73" s="192"/>
      <c r="K73" s="192"/>
      <c r="L73" s="192"/>
      <c r="M73" s="195" t="str">
        <f t="shared" si="1"/>
        <v/>
      </c>
      <c r="N73" s="171" t="str">
        <f>IF(AND(B73=N$3),LOOKUP(9.99999999999999E+307,$N$4:N72)+1,"")</f>
        <v/>
      </c>
      <c r="O73" s="171">
        <f>IF(AND(B73=O$3),LOOKUP(9.99999999999999E+307,$O$4:O72)+1,"")</f>
        <v>29</v>
      </c>
      <c r="P73" s="172"/>
    </row>
    <row r="74" spans="2:16" s="117" customFormat="1" ht="15.9" customHeight="1" x14ac:dyDescent="0.75">
      <c r="B74" s="278" t="str">
        <f>IF(E74="","",p2เวลาเรียน!B74)</f>
        <v>ป.2/2</v>
      </c>
      <c r="C74" s="167">
        <f>p2เวลาเรียน!C74</f>
        <v>30</v>
      </c>
      <c r="D74" s="167">
        <f>p2เวลาเรียน!D74</f>
        <v>4301</v>
      </c>
      <c r="E74" s="168" t="str">
        <f>p2เวลาเรียน!E74</f>
        <v>เด็กหญิง</v>
      </c>
      <c r="F74" s="169" t="str">
        <f>p2เวลาเรียน!F74</f>
        <v>ศุภักษร</v>
      </c>
      <c r="G74" s="170" t="str">
        <f>p2เวลาเรียน!G74</f>
        <v>อินทจักร์</v>
      </c>
      <c r="H74" s="192"/>
      <c r="I74" s="192"/>
      <c r="J74" s="192"/>
      <c r="K74" s="192"/>
      <c r="L74" s="192"/>
      <c r="M74" s="195" t="str">
        <f t="shared" si="1"/>
        <v/>
      </c>
      <c r="N74" s="171" t="str">
        <f>IF(AND(B74=N$3),LOOKUP(9.99999999999999E+307,$N$4:N73)+1,"")</f>
        <v/>
      </c>
      <c r="O74" s="171">
        <f>IF(AND(B74=O$3),LOOKUP(9.99999999999999E+307,$O$4:O73)+1,"")</f>
        <v>30</v>
      </c>
      <c r="P74" s="172"/>
    </row>
    <row r="75" spans="2:16" s="117" customFormat="1" ht="15.9" customHeight="1" x14ac:dyDescent="0.75">
      <c r="B75" s="278" t="str">
        <f>IF(E75="","",p2เวลาเรียน!B75)</f>
        <v/>
      </c>
      <c r="C75" s="167">
        <f>p2เวลาเรียน!C75</f>
        <v>31</v>
      </c>
      <c r="D75" s="167" t="str">
        <f>p2เวลาเรียน!D75</f>
        <v/>
      </c>
      <c r="E75" s="168" t="str">
        <f>p2เวลาเรียน!E75</f>
        <v/>
      </c>
      <c r="F75" s="169" t="str">
        <f>p2เวลาเรียน!F75</f>
        <v/>
      </c>
      <c r="G75" s="170" t="str">
        <f>p2เวลาเรียน!G75</f>
        <v/>
      </c>
      <c r="H75" s="192"/>
      <c r="I75" s="192"/>
      <c r="J75" s="192"/>
      <c r="K75" s="192"/>
      <c r="L75" s="192"/>
      <c r="M75" s="195" t="str">
        <f t="shared" si="1"/>
        <v/>
      </c>
      <c r="N75" s="171" t="str">
        <f>IF(AND(B75=N$3),LOOKUP(9.99999999999999E+307,$N$4:N74)+1,"")</f>
        <v/>
      </c>
      <c r="O75" s="171" t="str">
        <f>IF(AND(B75=O$3),LOOKUP(9.99999999999999E+307,$O$4:O74)+1,"")</f>
        <v/>
      </c>
      <c r="P75" s="172"/>
    </row>
    <row r="76" spans="2:16" s="117" customFormat="1" ht="15.9" customHeight="1" x14ac:dyDescent="0.75">
      <c r="B76" s="278" t="str">
        <f>IF(E76="","",p2เวลาเรียน!B76)</f>
        <v/>
      </c>
      <c r="C76" s="167">
        <f>p2เวลาเรียน!C76</f>
        <v>32</v>
      </c>
      <c r="D76" s="167" t="str">
        <f>p2เวลาเรียน!D76</f>
        <v/>
      </c>
      <c r="E76" s="168" t="str">
        <f>p2เวลาเรียน!E76</f>
        <v/>
      </c>
      <c r="F76" s="169" t="str">
        <f>p2เวลาเรียน!F76</f>
        <v/>
      </c>
      <c r="G76" s="170" t="str">
        <f>p2เวลาเรียน!G76</f>
        <v/>
      </c>
      <c r="H76" s="192"/>
      <c r="I76" s="192"/>
      <c r="J76" s="192"/>
      <c r="K76" s="192"/>
      <c r="L76" s="192"/>
      <c r="M76" s="195" t="str">
        <f t="shared" si="1"/>
        <v/>
      </c>
      <c r="N76" s="171" t="str">
        <f>IF(AND(B76=N$3),LOOKUP(9.99999999999999E+307,$N$4:N75)+1,"")</f>
        <v/>
      </c>
      <c r="O76" s="171" t="str">
        <f>IF(AND(B76=O$3),LOOKUP(9.99999999999999E+307,$O$4:O75)+1,"")</f>
        <v/>
      </c>
      <c r="P76" s="172"/>
    </row>
    <row r="77" spans="2:16" s="117" customFormat="1" ht="15.9" customHeight="1" x14ac:dyDescent="0.75">
      <c r="B77" s="278" t="str">
        <f>IF(E77="","",p2เวลาเรียน!B77)</f>
        <v/>
      </c>
      <c r="C77" s="167">
        <f>p2เวลาเรียน!C77</f>
        <v>33</v>
      </c>
      <c r="D77" s="167" t="str">
        <f>p2เวลาเรียน!D77</f>
        <v/>
      </c>
      <c r="E77" s="168" t="str">
        <f>p2เวลาเรียน!E77</f>
        <v/>
      </c>
      <c r="F77" s="169" t="str">
        <f>p2เวลาเรียน!F77</f>
        <v/>
      </c>
      <c r="G77" s="170" t="str">
        <f>p2เวลาเรียน!G77</f>
        <v/>
      </c>
      <c r="H77" s="192"/>
      <c r="I77" s="192"/>
      <c r="J77" s="192"/>
      <c r="K77" s="192"/>
      <c r="L77" s="192"/>
      <c r="M77" s="195" t="str">
        <f t="shared" si="1"/>
        <v/>
      </c>
      <c r="N77" s="171" t="str">
        <f>IF(AND(B77=N$3),LOOKUP(9.99999999999999E+307,$N$4:N76)+1,"")</f>
        <v/>
      </c>
      <c r="O77" s="171" t="str">
        <f>IF(AND(B77=O$3),LOOKUP(9.99999999999999E+307,$O$4:O76)+1,"")</f>
        <v/>
      </c>
      <c r="P77" s="172"/>
    </row>
    <row r="78" spans="2:16" s="117" customFormat="1" ht="15.9" customHeight="1" x14ac:dyDescent="0.75">
      <c r="B78" s="278" t="str">
        <f>IF(E78="","",p2เวลาเรียน!B78)</f>
        <v/>
      </c>
      <c r="C78" s="167">
        <f>p2เวลาเรียน!C78</f>
        <v>34</v>
      </c>
      <c r="D78" s="167" t="str">
        <f>p2เวลาเรียน!D78</f>
        <v/>
      </c>
      <c r="E78" s="168" t="str">
        <f>p2เวลาเรียน!E78</f>
        <v/>
      </c>
      <c r="F78" s="169" t="str">
        <f>p2เวลาเรียน!F78</f>
        <v/>
      </c>
      <c r="G78" s="170" t="str">
        <f>p2เวลาเรียน!G78</f>
        <v/>
      </c>
      <c r="H78" s="192"/>
      <c r="I78" s="192"/>
      <c r="J78" s="192"/>
      <c r="K78" s="192"/>
      <c r="L78" s="192"/>
      <c r="M78" s="195" t="str">
        <f t="shared" si="1"/>
        <v/>
      </c>
      <c r="N78" s="171" t="str">
        <f>IF(AND(B78=N$3),LOOKUP(9.99999999999999E+307,$N$4:N77)+1,"")</f>
        <v/>
      </c>
      <c r="O78" s="171" t="str">
        <f>IF(AND(B78=O$3),LOOKUP(9.99999999999999E+307,$O$4:O77)+1,"")</f>
        <v/>
      </c>
      <c r="P78" s="172"/>
    </row>
    <row r="79" spans="2:16" s="117" customFormat="1" ht="15.9" customHeight="1" x14ac:dyDescent="0.75">
      <c r="B79" s="278" t="str">
        <f>IF(E79="","",p2เวลาเรียน!B79)</f>
        <v/>
      </c>
      <c r="C79" s="167">
        <f>p2เวลาเรียน!C79</f>
        <v>35</v>
      </c>
      <c r="D79" s="167" t="str">
        <f>p2เวลาเรียน!D79</f>
        <v/>
      </c>
      <c r="E79" s="168" t="str">
        <f>p2เวลาเรียน!E79</f>
        <v/>
      </c>
      <c r="F79" s="169" t="str">
        <f>p2เวลาเรียน!F79</f>
        <v/>
      </c>
      <c r="G79" s="170" t="str">
        <f>p2เวลาเรียน!G79</f>
        <v/>
      </c>
      <c r="H79" s="192"/>
      <c r="I79" s="192"/>
      <c r="J79" s="192"/>
      <c r="K79" s="192"/>
      <c r="L79" s="192"/>
      <c r="M79" s="195" t="str">
        <f t="shared" si="1"/>
        <v/>
      </c>
      <c r="N79" s="171" t="str">
        <f>IF(AND(B79=N$3),LOOKUP(9.99999999999999E+307,$N$4:N78)+1,"")</f>
        <v/>
      </c>
      <c r="O79" s="171" t="str">
        <f>IF(AND(B79=O$3),LOOKUP(9.99999999999999E+307,$O$4:O78)+1,"")</f>
        <v/>
      </c>
      <c r="P79" s="172"/>
    </row>
    <row r="80" spans="2:16" s="117" customFormat="1" ht="15.9" customHeight="1" x14ac:dyDescent="0.75">
      <c r="B80" s="278" t="str">
        <f>IF(E80="","",p2เวลาเรียน!B80)</f>
        <v/>
      </c>
      <c r="C80" s="167">
        <f>p2เวลาเรียน!C80</f>
        <v>36</v>
      </c>
      <c r="D80" s="167" t="str">
        <f>p2เวลาเรียน!D80</f>
        <v/>
      </c>
      <c r="E80" s="168" t="str">
        <f>p2เวลาเรียน!E80</f>
        <v/>
      </c>
      <c r="F80" s="169" t="str">
        <f>p2เวลาเรียน!F80</f>
        <v/>
      </c>
      <c r="G80" s="170" t="str">
        <f>p2เวลาเรียน!G80</f>
        <v/>
      </c>
      <c r="H80" s="192"/>
      <c r="I80" s="192"/>
      <c r="J80" s="192"/>
      <c r="K80" s="192"/>
      <c r="L80" s="192"/>
      <c r="M80" s="195" t="str">
        <f t="shared" si="1"/>
        <v/>
      </c>
      <c r="N80" s="171" t="str">
        <f>IF(AND(B80=N$3),LOOKUP(9.99999999999999E+307,$N$4:N79)+1,"")</f>
        <v/>
      </c>
      <c r="O80" s="171" t="str">
        <f>IF(AND(B80=O$3),LOOKUP(9.99999999999999E+307,$O$4:O79)+1,"")</f>
        <v/>
      </c>
      <c r="P80" s="172"/>
    </row>
    <row r="81" spans="2:16" s="117" customFormat="1" ht="15.9" customHeight="1" x14ac:dyDescent="0.75">
      <c r="B81" s="278" t="str">
        <f>IF(E81="","",p2เวลาเรียน!B81)</f>
        <v/>
      </c>
      <c r="C81" s="167">
        <f>p2เวลาเรียน!C81</f>
        <v>37</v>
      </c>
      <c r="D81" s="167" t="str">
        <f>p2เวลาเรียน!D81</f>
        <v/>
      </c>
      <c r="E81" s="168" t="str">
        <f>p2เวลาเรียน!E81</f>
        <v/>
      </c>
      <c r="F81" s="169" t="str">
        <f>p2เวลาเรียน!F81</f>
        <v/>
      </c>
      <c r="G81" s="170" t="str">
        <f>p2เวลาเรียน!G81</f>
        <v/>
      </c>
      <c r="H81" s="192"/>
      <c r="I81" s="192"/>
      <c r="J81" s="192"/>
      <c r="K81" s="192"/>
      <c r="L81" s="192"/>
      <c r="M81" s="195" t="str">
        <f t="shared" si="1"/>
        <v/>
      </c>
      <c r="N81" s="171" t="str">
        <f>IF(AND(B81=N$3),LOOKUP(9.99999999999999E+307,$N$4:N80)+1,"")</f>
        <v/>
      </c>
      <c r="O81" s="171" t="str">
        <f>IF(AND(B81=O$3),LOOKUP(9.99999999999999E+307,$O$4:O80)+1,"")</f>
        <v/>
      </c>
      <c r="P81" s="172"/>
    </row>
    <row r="82" spans="2:16" s="117" customFormat="1" ht="15.9" customHeight="1" x14ac:dyDescent="0.75">
      <c r="B82" s="278" t="str">
        <f>IF(E82="","",p2เวลาเรียน!B82)</f>
        <v/>
      </c>
      <c r="C82" s="167">
        <f>p2เวลาเรียน!C82</f>
        <v>38</v>
      </c>
      <c r="D82" s="167" t="str">
        <f>p2เวลาเรียน!D82</f>
        <v/>
      </c>
      <c r="E82" s="168" t="str">
        <f>p2เวลาเรียน!E82</f>
        <v/>
      </c>
      <c r="F82" s="169" t="str">
        <f>p2เวลาเรียน!F82</f>
        <v/>
      </c>
      <c r="G82" s="170" t="str">
        <f>p2เวลาเรียน!G82</f>
        <v/>
      </c>
      <c r="H82" s="192"/>
      <c r="I82" s="192"/>
      <c r="J82" s="192"/>
      <c r="K82" s="192"/>
      <c r="L82" s="192"/>
      <c r="M82" s="195" t="str">
        <f t="shared" si="1"/>
        <v/>
      </c>
      <c r="N82" s="171" t="str">
        <f>IF(AND(B82=N$3),LOOKUP(9.99999999999999E+307,$N$4:N81)+1,"")</f>
        <v/>
      </c>
      <c r="O82" s="171" t="str">
        <f>IF(AND(B82=O$3),LOOKUP(9.99999999999999E+307,$O$4:O81)+1,"")</f>
        <v/>
      </c>
      <c r="P82" s="172"/>
    </row>
    <row r="83" spans="2:16" s="117" customFormat="1" ht="15.9" customHeight="1" x14ac:dyDescent="0.75">
      <c r="B83" s="278" t="str">
        <f>IF(E83="","",p2เวลาเรียน!B83)</f>
        <v/>
      </c>
      <c r="C83" s="167">
        <f>p2เวลาเรียน!C83</f>
        <v>39</v>
      </c>
      <c r="D83" s="167" t="str">
        <f>p2เวลาเรียน!D83</f>
        <v/>
      </c>
      <c r="E83" s="168" t="str">
        <f>p2เวลาเรียน!E83</f>
        <v/>
      </c>
      <c r="F83" s="169" t="str">
        <f>p2เวลาเรียน!F83</f>
        <v/>
      </c>
      <c r="G83" s="170" t="str">
        <f>p2เวลาเรียน!G83</f>
        <v/>
      </c>
      <c r="H83" s="192"/>
      <c r="I83" s="192"/>
      <c r="J83" s="192"/>
      <c r="K83" s="192"/>
      <c r="L83" s="192"/>
      <c r="M83" s="195" t="str">
        <f t="shared" si="1"/>
        <v/>
      </c>
      <c r="N83" s="171" t="str">
        <f>IF(AND(B83=N$3),LOOKUP(9.99999999999999E+307,$N$4:N82)+1,"")</f>
        <v/>
      </c>
      <c r="O83" s="171" t="str">
        <f>IF(AND(B83=O$3),LOOKUP(9.99999999999999E+307,$O$4:O82)+1,"")</f>
        <v/>
      </c>
      <c r="P83" s="172"/>
    </row>
    <row r="84" spans="2:16" s="117" customFormat="1" ht="15.9" customHeight="1" x14ac:dyDescent="0.75">
      <c r="B84" s="278" t="str">
        <f>IF(E84="","",p2เวลาเรียน!B84)</f>
        <v/>
      </c>
      <c r="C84" s="167">
        <f>p2เวลาเรียน!C84</f>
        <v>40</v>
      </c>
      <c r="D84" s="167" t="str">
        <f>p2เวลาเรียน!D84</f>
        <v/>
      </c>
      <c r="E84" s="168" t="str">
        <f>p2เวลาเรียน!E84</f>
        <v/>
      </c>
      <c r="F84" s="169" t="str">
        <f>p2เวลาเรียน!F84</f>
        <v/>
      </c>
      <c r="G84" s="170" t="str">
        <f>p2เวลาเรียน!G84</f>
        <v/>
      </c>
      <c r="H84" s="192"/>
      <c r="I84" s="192"/>
      <c r="J84" s="192"/>
      <c r="K84" s="192"/>
      <c r="L84" s="192"/>
      <c r="M84" s="195" t="str">
        <f t="shared" si="1"/>
        <v/>
      </c>
      <c r="N84" s="171" t="str">
        <f>IF(AND(B84=N$3),LOOKUP(9.99999999999999E+307,$N$4:N83)+1,"")</f>
        <v/>
      </c>
      <c r="O84" s="171" t="str">
        <f>IF(AND(B84=O$3),LOOKUP(9.99999999999999E+307,$O$4:O83)+1,"")</f>
        <v/>
      </c>
      <c r="P84" s="172"/>
    </row>
    <row r="85" spans="2:16" ht="21.5" x14ac:dyDescent="0.75">
      <c r="N85" s="174"/>
      <c r="O85" s="174"/>
    </row>
    <row r="86" spans="2:16" ht="21.5" x14ac:dyDescent="0.75">
      <c r="N86" s="174"/>
      <c r="O86" s="174"/>
    </row>
    <row r="87" spans="2:16" ht="21.5" x14ac:dyDescent="0.75">
      <c r="N87" s="174"/>
      <c r="O87" s="174"/>
    </row>
    <row r="88" spans="2:16" ht="21.5" x14ac:dyDescent="0.75">
      <c r="N88" s="174"/>
      <c r="O88" s="174"/>
    </row>
    <row r="89" spans="2:16" ht="21.5" x14ac:dyDescent="0.75">
      <c r="N89" s="174"/>
      <c r="O89" s="174"/>
    </row>
    <row r="90" spans="2:16" ht="21.5" x14ac:dyDescent="0.75">
      <c r="N90" s="174"/>
      <c r="O90" s="174"/>
    </row>
    <row r="91" spans="2:16" ht="21.5" x14ac:dyDescent="0.75">
      <c r="N91" s="174"/>
      <c r="O91" s="174"/>
    </row>
    <row r="92" spans="2:16" ht="21.5" x14ac:dyDescent="0.75">
      <c r="N92" s="174"/>
      <c r="O92" s="174"/>
    </row>
    <row r="93" spans="2:16" ht="21.5" x14ac:dyDescent="0.75">
      <c r="N93" s="174"/>
      <c r="O93" s="174"/>
    </row>
    <row r="94" spans="2:16" ht="21.5" x14ac:dyDescent="0.75">
      <c r="N94" s="174"/>
      <c r="O94" s="174"/>
    </row>
    <row r="95" spans="2:16" ht="21.5" x14ac:dyDescent="0.75">
      <c r="N95" s="174"/>
      <c r="O95" s="174"/>
    </row>
    <row r="96" spans="2:16" ht="21.5" x14ac:dyDescent="0.75">
      <c r="N96" s="174"/>
      <c r="O96" s="174"/>
    </row>
    <row r="97" spans="14:15" ht="21.5" x14ac:dyDescent="0.75">
      <c r="N97" s="174"/>
      <c r="O97" s="174"/>
    </row>
    <row r="98" spans="14:15" ht="21.5" x14ac:dyDescent="0.75">
      <c r="N98" s="174"/>
      <c r="O98" s="174"/>
    </row>
    <row r="99" spans="14:15" ht="21.5" x14ac:dyDescent="0.75">
      <c r="N99" s="174"/>
      <c r="O99" s="174"/>
    </row>
    <row r="100" spans="14:15" ht="21.5" x14ac:dyDescent="0.75">
      <c r="N100" s="174"/>
      <c r="O100" s="174"/>
    </row>
    <row r="101" spans="14:15" ht="21.5" x14ac:dyDescent="0.75">
      <c r="N101" s="174"/>
      <c r="O101" s="174"/>
    </row>
    <row r="102" spans="14:15" ht="21.5" x14ac:dyDescent="0.75">
      <c r="N102" s="174"/>
      <c r="O102" s="174"/>
    </row>
    <row r="103" spans="14:15" ht="21.5" x14ac:dyDescent="0.75">
      <c r="N103" s="174"/>
      <c r="O103" s="174"/>
    </row>
    <row r="104" spans="14:15" ht="21.5" x14ac:dyDescent="0.75">
      <c r="N104" s="174"/>
      <c r="O104" s="174"/>
    </row>
    <row r="105" spans="14:15" ht="21.5" x14ac:dyDescent="0.75">
      <c r="N105" s="174"/>
      <c r="O105" s="174"/>
    </row>
    <row r="106" spans="14:15" ht="21.5" x14ac:dyDescent="0.75">
      <c r="N106" s="174"/>
      <c r="O106" s="174"/>
    </row>
    <row r="107" spans="14:15" ht="21.5" x14ac:dyDescent="0.75">
      <c r="N107" s="174"/>
      <c r="O107" s="174"/>
    </row>
    <row r="108" spans="14:15" ht="21.5" x14ac:dyDescent="0.75">
      <c r="N108" s="174"/>
      <c r="O108" s="174"/>
    </row>
    <row r="109" spans="14:15" ht="21.5" x14ac:dyDescent="0.75">
      <c r="N109" s="174"/>
      <c r="O109" s="174"/>
    </row>
    <row r="110" spans="14:15" ht="21.5" x14ac:dyDescent="0.75">
      <c r="N110" s="174"/>
      <c r="O110" s="174"/>
    </row>
    <row r="111" spans="14:15" ht="21.5" x14ac:dyDescent="0.75">
      <c r="N111" s="174"/>
      <c r="O111" s="174"/>
    </row>
    <row r="112" spans="14:15" ht="21.5" x14ac:dyDescent="0.75">
      <c r="N112" s="174"/>
      <c r="O112" s="174"/>
    </row>
    <row r="113" spans="14:15" ht="21.5" x14ac:dyDescent="0.75">
      <c r="N113" s="174"/>
      <c r="O113" s="174"/>
    </row>
    <row r="114" spans="14:15" ht="21.5" x14ac:dyDescent="0.75">
      <c r="N114" s="174"/>
      <c r="O114" s="174"/>
    </row>
    <row r="115" spans="14:15" ht="21.5" x14ac:dyDescent="0.75">
      <c r="N115" s="174"/>
      <c r="O115" s="174"/>
    </row>
    <row r="116" spans="14:15" ht="21.5" x14ac:dyDescent="0.75">
      <c r="N116" s="174"/>
      <c r="O116" s="174"/>
    </row>
    <row r="117" spans="14:15" ht="21.5" x14ac:dyDescent="0.75">
      <c r="N117" s="174"/>
      <c r="O117" s="174"/>
    </row>
    <row r="118" spans="14:15" ht="21.5" x14ac:dyDescent="0.75">
      <c r="N118" s="174"/>
      <c r="O118" s="174"/>
    </row>
    <row r="119" spans="14:15" ht="21.5" x14ac:dyDescent="0.75">
      <c r="N119" s="174"/>
      <c r="O119" s="174"/>
    </row>
    <row r="120" spans="14:15" ht="21.5" x14ac:dyDescent="0.75">
      <c r="N120" s="174"/>
      <c r="O120" s="174"/>
    </row>
    <row r="121" spans="14:15" ht="21.5" x14ac:dyDescent="0.75">
      <c r="N121" s="174"/>
      <c r="O121" s="174"/>
    </row>
    <row r="122" spans="14:15" ht="21.5" x14ac:dyDescent="0.75">
      <c r="N122" s="174"/>
      <c r="O122" s="174"/>
    </row>
    <row r="123" spans="14:15" ht="21.5" x14ac:dyDescent="0.75">
      <c r="N123" s="174"/>
      <c r="O123" s="174"/>
    </row>
    <row r="124" spans="14:15" ht="21.5" x14ac:dyDescent="0.75">
      <c r="N124" s="174"/>
      <c r="O124" s="174"/>
    </row>
    <row r="125" spans="14:15" ht="21.5" x14ac:dyDescent="0.75">
      <c r="N125" s="174"/>
      <c r="O125" s="174"/>
    </row>
    <row r="126" spans="14:15" ht="21.5" x14ac:dyDescent="0.75">
      <c r="N126" s="174"/>
      <c r="O126" s="174"/>
    </row>
    <row r="127" spans="14:15" ht="21.5" x14ac:dyDescent="0.75">
      <c r="N127" s="174"/>
      <c r="O127" s="174"/>
    </row>
    <row r="128" spans="14:15" ht="21.5" x14ac:dyDescent="0.75">
      <c r="N128" s="174"/>
      <c r="O128" s="174"/>
    </row>
    <row r="129" spans="14:15" ht="21.5" x14ac:dyDescent="0.75">
      <c r="N129" s="174"/>
      <c r="O129" s="174"/>
    </row>
    <row r="130" spans="14:15" ht="21.5" x14ac:dyDescent="0.75">
      <c r="N130" s="174"/>
      <c r="O130" s="174"/>
    </row>
    <row r="131" spans="14:15" ht="21.5" x14ac:dyDescent="0.75">
      <c r="N131" s="174"/>
      <c r="O131" s="174"/>
    </row>
    <row r="132" spans="14:15" ht="21.5" x14ac:dyDescent="0.75">
      <c r="N132" s="174"/>
      <c r="O132" s="174"/>
    </row>
    <row r="133" spans="14:15" ht="21.5" x14ac:dyDescent="0.75">
      <c r="N133" s="174"/>
      <c r="O133" s="174"/>
    </row>
    <row r="134" spans="14:15" ht="21.5" x14ac:dyDescent="0.75">
      <c r="N134" s="174"/>
      <c r="O134" s="174"/>
    </row>
    <row r="135" spans="14:15" ht="21.5" x14ac:dyDescent="0.75">
      <c r="N135" s="174"/>
      <c r="O135" s="174"/>
    </row>
    <row r="136" spans="14:15" ht="21.5" x14ac:dyDescent="0.75">
      <c r="N136" s="174"/>
      <c r="O136" s="174"/>
    </row>
    <row r="137" spans="14:15" ht="21.5" x14ac:dyDescent="0.75">
      <c r="N137" s="174"/>
      <c r="O137" s="174"/>
    </row>
    <row r="138" spans="14:15" ht="21.5" x14ac:dyDescent="0.75">
      <c r="N138" s="174"/>
      <c r="O138" s="174"/>
    </row>
    <row r="139" spans="14:15" ht="21.5" x14ac:dyDescent="0.75">
      <c r="N139" s="174"/>
      <c r="O139" s="174"/>
    </row>
    <row r="140" spans="14:15" ht="21.5" x14ac:dyDescent="0.75">
      <c r="N140" s="174"/>
      <c r="O140" s="174"/>
    </row>
    <row r="141" spans="14:15" ht="21.5" x14ac:dyDescent="0.75">
      <c r="N141" s="174"/>
      <c r="O141" s="174"/>
    </row>
    <row r="142" spans="14:15" ht="21.5" x14ac:dyDescent="0.75">
      <c r="N142" s="174"/>
      <c r="O142" s="174"/>
    </row>
    <row r="143" spans="14:15" ht="21.5" x14ac:dyDescent="0.75">
      <c r="N143" s="174"/>
      <c r="O143" s="174"/>
    </row>
    <row r="144" spans="14:15" ht="21.5" x14ac:dyDescent="0.75">
      <c r="N144" s="174"/>
      <c r="O144" s="174"/>
    </row>
    <row r="145" spans="14:15" ht="21.5" x14ac:dyDescent="0.75">
      <c r="N145" s="174"/>
      <c r="O145" s="174"/>
    </row>
    <row r="146" spans="14:15" ht="21.5" x14ac:dyDescent="0.75">
      <c r="N146" s="174"/>
      <c r="O146" s="174"/>
    </row>
    <row r="147" spans="14:15" ht="21.5" x14ac:dyDescent="0.75">
      <c r="N147" s="174"/>
      <c r="O147" s="174"/>
    </row>
    <row r="148" spans="14:15" ht="21.5" x14ac:dyDescent="0.75">
      <c r="N148" s="174"/>
      <c r="O148" s="174"/>
    </row>
    <row r="149" spans="14:15" ht="21.5" x14ac:dyDescent="0.75">
      <c r="N149" s="174"/>
      <c r="O149" s="174"/>
    </row>
    <row r="150" spans="14:15" ht="21.5" x14ac:dyDescent="0.75">
      <c r="N150" s="174"/>
      <c r="O150" s="174"/>
    </row>
    <row r="151" spans="14:15" ht="21.5" x14ac:dyDescent="0.75">
      <c r="N151" s="174"/>
      <c r="O151" s="174"/>
    </row>
    <row r="152" spans="14:15" ht="21.5" x14ac:dyDescent="0.75">
      <c r="N152" s="174"/>
      <c r="O152" s="174"/>
    </row>
    <row r="153" spans="14:15" ht="21.5" x14ac:dyDescent="0.75">
      <c r="N153" s="174"/>
      <c r="O153" s="174"/>
    </row>
    <row r="154" spans="14:15" ht="21.5" x14ac:dyDescent="0.75">
      <c r="N154" s="174"/>
      <c r="O154" s="174"/>
    </row>
    <row r="155" spans="14:15" ht="21.5" x14ac:dyDescent="0.75">
      <c r="N155" s="174"/>
      <c r="O155" s="174"/>
    </row>
    <row r="156" spans="14:15" ht="21.5" x14ac:dyDescent="0.75">
      <c r="N156" s="174"/>
      <c r="O156" s="174"/>
    </row>
    <row r="157" spans="14:15" ht="21.5" x14ac:dyDescent="0.75">
      <c r="N157" s="174"/>
      <c r="O157" s="174"/>
    </row>
    <row r="158" spans="14:15" ht="21.5" x14ac:dyDescent="0.75">
      <c r="N158" s="174"/>
      <c r="O158" s="174"/>
    </row>
    <row r="159" spans="14:15" ht="21.5" x14ac:dyDescent="0.75">
      <c r="N159" s="174"/>
      <c r="O159" s="174"/>
    </row>
    <row r="160" spans="14:15" ht="21.5" x14ac:dyDescent="0.75">
      <c r="N160" s="174"/>
      <c r="O160" s="174"/>
    </row>
    <row r="161" spans="14:15" ht="21.5" x14ac:dyDescent="0.75">
      <c r="N161" s="174"/>
      <c r="O161" s="174"/>
    </row>
    <row r="162" spans="14:15" ht="21.5" x14ac:dyDescent="0.75">
      <c r="N162" s="174"/>
      <c r="O162" s="174"/>
    </row>
    <row r="163" spans="14:15" ht="21.5" x14ac:dyDescent="0.75">
      <c r="N163" s="174"/>
      <c r="O163" s="174"/>
    </row>
    <row r="164" spans="14:15" ht="21.5" x14ac:dyDescent="0.75">
      <c r="N164" s="174"/>
      <c r="O164" s="174"/>
    </row>
    <row r="165" spans="14:15" ht="21.5" x14ac:dyDescent="0.75">
      <c r="N165" s="174"/>
      <c r="O165" s="174"/>
    </row>
    <row r="166" spans="14:15" ht="21.5" x14ac:dyDescent="0.75">
      <c r="N166" s="174"/>
      <c r="O166" s="174"/>
    </row>
    <row r="167" spans="14:15" ht="21.5" x14ac:dyDescent="0.75">
      <c r="N167" s="174"/>
      <c r="O167" s="174"/>
    </row>
    <row r="168" spans="14:15" ht="21.5" x14ac:dyDescent="0.75">
      <c r="N168" s="174"/>
      <c r="O168" s="174"/>
    </row>
    <row r="169" spans="14:15" ht="21.5" x14ac:dyDescent="0.75">
      <c r="N169" s="174"/>
      <c r="O169" s="174"/>
    </row>
    <row r="170" spans="14:15" ht="21.5" x14ac:dyDescent="0.75">
      <c r="N170" s="174"/>
      <c r="O170" s="174"/>
    </row>
    <row r="171" spans="14:15" ht="21.5" x14ac:dyDescent="0.75">
      <c r="N171" s="174"/>
      <c r="O171" s="174"/>
    </row>
    <row r="172" spans="14:15" ht="21.5" x14ac:dyDescent="0.75">
      <c r="N172" s="174"/>
      <c r="O172" s="174"/>
    </row>
    <row r="173" spans="14:15" ht="21.5" x14ac:dyDescent="0.75">
      <c r="N173" s="174"/>
      <c r="O173" s="174"/>
    </row>
    <row r="174" spans="14:15" ht="21.5" x14ac:dyDescent="0.75">
      <c r="N174" s="174"/>
      <c r="O174" s="174"/>
    </row>
    <row r="175" spans="14:15" ht="21.5" x14ac:dyDescent="0.75">
      <c r="N175" s="174"/>
      <c r="O175" s="174"/>
    </row>
    <row r="176" spans="14:15" ht="21.5" x14ac:dyDescent="0.75">
      <c r="N176" s="174"/>
      <c r="O176" s="174"/>
    </row>
    <row r="177" spans="14:15" ht="21.5" x14ac:dyDescent="0.75">
      <c r="N177" s="174"/>
      <c r="O177" s="174"/>
    </row>
    <row r="178" spans="14:15" ht="21.5" x14ac:dyDescent="0.75">
      <c r="N178" s="174"/>
      <c r="O178" s="174"/>
    </row>
    <row r="179" spans="14:15" ht="21.5" x14ac:dyDescent="0.75">
      <c r="N179" s="174"/>
      <c r="O179" s="174"/>
    </row>
    <row r="180" spans="14:15" ht="21.5" x14ac:dyDescent="0.75">
      <c r="N180" s="174"/>
      <c r="O180" s="174"/>
    </row>
    <row r="181" spans="14:15" ht="21.5" x14ac:dyDescent="0.75">
      <c r="N181" s="174"/>
      <c r="O181" s="174"/>
    </row>
    <row r="182" spans="14:15" ht="21.5" x14ac:dyDescent="0.75">
      <c r="N182" s="174"/>
      <c r="O182" s="174"/>
    </row>
    <row r="183" spans="14:15" ht="21.5" x14ac:dyDescent="0.75">
      <c r="N183" s="174"/>
      <c r="O183" s="174"/>
    </row>
    <row r="184" spans="14:15" ht="21.5" x14ac:dyDescent="0.75">
      <c r="N184" s="174"/>
      <c r="O184" s="174"/>
    </row>
    <row r="185" spans="14:15" ht="21.5" x14ac:dyDescent="0.75">
      <c r="N185" s="174"/>
      <c r="O185" s="174"/>
    </row>
    <row r="186" spans="14:15" ht="21.5" x14ac:dyDescent="0.75">
      <c r="N186" s="174"/>
      <c r="O186" s="174"/>
    </row>
    <row r="187" spans="14:15" ht="21.5" x14ac:dyDescent="0.75">
      <c r="N187" s="174"/>
      <c r="O187" s="174"/>
    </row>
    <row r="188" spans="14:15" ht="21.5" x14ac:dyDescent="0.75">
      <c r="N188" s="174"/>
      <c r="O188" s="174"/>
    </row>
    <row r="189" spans="14:15" ht="21.5" x14ac:dyDescent="0.75">
      <c r="N189" s="174"/>
      <c r="O189" s="174"/>
    </row>
    <row r="190" spans="14:15" ht="21.5" x14ac:dyDescent="0.75">
      <c r="N190" s="174"/>
      <c r="O190" s="174"/>
    </row>
    <row r="191" spans="14:15" ht="21.5" x14ac:dyDescent="0.75">
      <c r="N191" s="174"/>
      <c r="O191" s="174"/>
    </row>
    <row r="192" spans="14:15" ht="21.5" x14ac:dyDescent="0.75">
      <c r="N192" s="174"/>
      <c r="O192" s="174"/>
    </row>
    <row r="193" spans="14:15" ht="21.5" x14ac:dyDescent="0.75">
      <c r="N193" s="174"/>
      <c r="O193" s="174"/>
    </row>
    <row r="194" spans="14:15" ht="21.5" x14ac:dyDescent="0.75">
      <c r="N194" s="174"/>
      <c r="O194" s="174"/>
    </row>
    <row r="195" spans="14:15" ht="21.5" x14ac:dyDescent="0.75">
      <c r="N195" s="174"/>
      <c r="O195" s="174"/>
    </row>
    <row r="196" spans="14:15" ht="21.5" x14ac:dyDescent="0.75">
      <c r="N196" s="174"/>
      <c r="O196" s="174"/>
    </row>
    <row r="197" spans="14:15" ht="21.5" x14ac:dyDescent="0.75">
      <c r="N197" s="174"/>
      <c r="O197" s="174"/>
    </row>
    <row r="198" spans="14:15" ht="21.5" x14ac:dyDescent="0.75">
      <c r="N198" s="174"/>
      <c r="O198" s="174"/>
    </row>
    <row r="199" spans="14:15" ht="21.5" x14ac:dyDescent="0.75">
      <c r="N199" s="174"/>
      <c r="O199" s="174"/>
    </row>
    <row r="200" spans="14:15" ht="21.5" x14ac:dyDescent="0.75">
      <c r="N200" s="174"/>
      <c r="O200" s="174"/>
    </row>
    <row r="201" spans="14:15" ht="21.5" x14ac:dyDescent="0.75">
      <c r="N201" s="174"/>
      <c r="O201" s="174"/>
    </row>
    <row r="202" spans="14:15" ht="21.5" x14ac:dyDescent="0.75">
      <c r="N202" s="174"/>
      <c r="O202" s="174"/>
    </row>
    <row r="203" spans="14:15" ht="21.5" x14ac:dyDescent="0.75">
      <c r="N203" s="174"/>
      <c r="O203" s="174"/>
    </row>
    <row r="204" spans="14:15" ht="21.5" x14ac:dyDescent="0.75">
      <c r="N204" s="174"/>
      <c r="O204" s="174"/>
    </row>
    <row r="205" spans="14:15" ht="21.5" x14ac:dyDescent="0.75">
      <c r="N205" s="174"/>
      <c r="O205" s="174"/>
    </row>
    <row r="206" spans="14:15" ht="21.5" x14ac:dyDescent="0.75">
      <c r="N206" s="174"/>
      <c r="O206" s="174"/>
    </row>
    <row r="207" spans="14:15" ht="21.5" x14ac:dyDescent="0.75">
      <c r="N207" s="174"/>
      <c r="O207" s="174"/>
    </row>
    <row r="208" spans="14:15" ht="21.5" x14ac:dyDescent="0.75">
      <c r="N208" s="174"/>
      <c r="O208" s="174"/>
    </row>
    <row r="209" spans="14:15" ht="21.5" x14ac:dyDescent="0.75">
      <c r="N209" s="174"/>
      <c r="O209" s="174"/>
    </row>
    <row r="210" spans="14:15" ht="21.5" x14ac:dyDescent="0.75">
      <c r="N210" s="174"/>
      <c r="O210" s="174"/>
    </row>
    <row r="211" spans="14:15" ht="21.5" x14ac:dyDescent="0.75">
      <c r="N211" s="174"/>
      <c r="O211" s="174"/>
    </row>
    <row r="212" spans="14:15" ht="21.5" x14ac:dyDescent="0.75">
      <c r="N212" s="174"/>
      <c r="O212" s="174"/>
    </row>
    <row r="213" spans="14:15" ht="21.5" x14ac:dyDescent="0.75">
      <c r="N213" s="174"/>
      <c r="O213" s="174"/>
    </row>
    <row r="214" spans="14:15" ht="21.5" x14ac:dyDescent="0.75">
      <c r="N214" s="174"/>
      <c r="O214" s="174"/>
    </row>
    <row r="215" spans="14:15" ht="21.5" x14ac:dyDescent="0.75">
      <c r="N215" s="174"/>
      <c r="O215" s="174"/>
    </row>
    <row r="216" spans="14:15" ht="21.5" x14ac:dyDescent="0.75">
      <c r="N216" s="174"/>
      <c r="O216" s="174"/>
    </row>
    <row r="217" spans="14:15" ht="21.5" x14ac:dyDescent="0.75">
      <c r="N217" s="174"/>
      <c r="O217" s="174"/>
    </row>
    <row r="218" spans="14:15" ht="21.5" x14ac:dyDescent="0.75">
      <c r="N218" s="174"/>
      <c r="O218" s="174"/>
    </row>
    <row r="219" spans="14:15" ht="21.5" x14ac:dyDescent="0.75">
      <c r="N219" s="174"/>
      <c r="O219" s="174"/>
    </row>
    <row r="220" spans="14:15" ht="21.5" x14ac:dyDescent="0.75">
      <c r="N220" s="174"/>
      <c r="O220" s="174"/>
    </row>
    <row r="221" spans="14:15" ht="21.5" x14ac:dyDescent="0.75">
      <c r="N221" s="174"/>
      <c r="O221" s="174"/>
    </row>
    <row r="222" spans="14:15" ht="21.5" x14ac:dyDescent="0.75">
      <c r="N222" s="174"/>
      <c r="O222" s="174"/>
    </row>
    <row r="223" spans="14:15" ht="21.5" x14ac:dyDescent="0.75">
      <c r="N223" s="174"/>
      <c r="O223" s="174"/>
    </row>
    <row r="224" spans="14:15" ht="21.5" x14ac:dyDescent="0.75">
      <c r="N224" s="174"/>
      <c r="O224" s="174"/>
    </row>
    <row r="225" spans="14:15" ht="21.5" x14ac:dyDescent="0.75">
      <c r="N225" s="174"/>
      <c r="O225" s="174"/>
    </row>
    <row r="226" spans="14:15" ht="21.5" x14ac:dyDescent="0.75">
      <c r="N226" s="174"/>
      <c r="O226" s="174"/>
    </row>
    <row r="227" spans="14:15" ht="21.5" x14ac:dyDescent="0.75">
      <c r="N227" s="174"/>
      <c r="O227" s="174"/>
    </row>
    <row r="228" spans="14:15" ht="21.5" x14ac:dyDescent="0.75">
      <c r="N228" s="174"/>
      <c r="O228" s="174"/>
    </row>
    <row r="229" spans="14:15" ht="21.5" x14ac:dyDescent="0.75">
      <c r="N229" s="174"/>
      <c r="O229" s="174"/>
    </row>
    <row r="230" spans="14:15" ht="21.5" x14ac:dyDescent="0.75">
      <c r="N230" s="174"/>
      <c r="O230" s="174"/>
    </row>
    <row r="231" spans="14:15" ht="21.5" x14ac:dyDescent="0.75">
      <c r="N231" s="174"/>
      <c r="O231" s="174"/>
    </row>
    <row r="232" spans="14:15" ht="21.5" x14ac:dyDescent="0.75">
      <c r="N232" s="174"/>
      <c r="O232" s="174"/>
    </row>
    <row r="233" spans="14:15" ht="21.5" x14ac:dyDescent="0.75">
      <c r="N233" s="174"/>
      <c r="O233" s="174"/>
    </row>
    <row r="234" spans="14:15" ht="21.5" x14ac:dyDescent="0.75">
      <c r="N234" s="174"/>
      <c r="O234" s="174"/>
    </row>
    <row r="235" spans="14:15" ht="21.5" x14ac:dyDescent="0.75">
      <c r="N235" s="174"/>
      <c r="O235" s="174"/>
    </row>
    <row r="236" spans="14:15" ht="21.5" x14ac:dyDescent="0.75">
      <c r="N236" s="174"/>
      <c r="O236" s="174"/>
    </row>
    <row r="237" spans="14:15" ht="21.5" x14ac:dyDescent="0.75">
      <c r="N237" s="174"/>
      <c r="O237" s="174"/>
    </row>
    <row r="238" spans="14:15" ht="21.5" x14ac:dyDescent="0.75">
      <c r="N238" s="174"/>
      <c r="O238" s="174"/>
    </row>
    <row r="239" spans="14:15" ht="21.5" x14ac:dyDescent="0.75">
      <c r="N239" s="174"/>
      <c r="O239" s="174"/>
    </row>
    <row r="240" spans="14:15" ht="21.5" x14ac:dyDescent="0.75">
      <c r="N240" s="174"/>
      <c r="O240" s="174"/>
    </row>
    <row r="241" spans="14:15" ht="21.5" x14ac:dyDescent="0.75">
      <c r="N241" s="174"/>
      <c r="O241" s="174"/>
    </row>
    <row r="242" spans="14:15" ht="21.5" x14ac:dyDescent="0.75">
      <c r="N242" s="174"/>
      <c r="O242" s="174"/>
    </row>
    <row r="243" spans="14:15" ht="21.5" x14ac:dyDescent="0.75">
      <c r="N243" s="174"/>
      <c r="O243" s="174"/>
    </row>
    <row r="244" spans="14:15" ht="21.5" x14ac:dyDescent="0.75">
      <c r="N244" s="174"/>
      <c r="O244" s="174"/>
    </row>
    <row r="245" spans="14:15" ht="21.5" x14ac:dyDescent="0.75">
      <c r="N245" s="174"/>
      <c r="O245" s="174"/>
    </row>
    <row r="246" spans="14:15" ht="21.5" x14ac:dyDescent="0.75">
      <c r="N246" s="174"/>
      <c r="O246" s="174"/>
    </row>
    <row r="247" spans="14:15" ht="21.5" x14ac:dyDescent="0.75">
      <c r="N247" s="174"/>
      <c r="O247" s="174"/>
    </row>
    <row r="248" spans="14:15" ht="21.5" x14ac:dyDescent="0.75">
      <c r="N248" s="174"/>
      <c r="O248" s="174"/>
    </row>
    <row r="249" spans="14:15" ht="21.5" x14ac:dyDescent="0.75">
      <c r="N249" s="174"/>
      <c r="O249" s="174"/>
    </row>
    <row r="250" spans="14:15" ht="21.5" x14ac:dyDescent="0.75">
      <c r="N250" s="174"/>
      <c r="O250" s="174"/>
    </row>
    <row r="251" spans="14:15" ht="21.5" x14ac:dyDescent="0.75">
      <c r="N251" s="174"/>
      <c r="O251" s="174"/>
    </row>
    <row r="252" spans="14:15" ht="21.5" x14ac:dyDescent="0.75">
      <c r="N252" s="174"/>
      <c r="O252" s="174"/>
    </row>
    <row r="253" spans="14:15" ht="21.5" x14ac:dyDescent="0.75">
      <c r="N253" s="174"/>
      <c r="O253" s="174"/>
    </row>
    <row r="254" spans="14:15" ht="21.5" x14ac:dyDescent="0.75">
      <c r="N254" s="174"/>
      <c r="O254" s="174"/>
    </row>
    <row r="255" spans="14:15" ht="21.5" x14ac:dyDescent="0.75">
      <c r="N255" s="174"/>
      <c r="O255" s="174"/>
    </row>
    <row r="256" spans="14:15" ht="21.5" x14ac:dyDescent="0.75">
      <c r="N256" s="174"/>
      <c r="O256" s="174"/>
    </row>
    <row r="257" spans="14:15" ht="21.5" x14ac:dyDescent="0.75">
      <c r="N257" s="174"/>
      <c r="O257" s="174"/>
    </row>
    <row r="258" spans="14:15" ht="21.5" x14ac:dyDescent="0.75">
      <c r="N258" s="174"/>
      <c r="O258" s="174"/>
    </row>
    <row r="259" spans="14:15" ht="21.5" x14ac:dyDescent="0.75">
      <c r="N259" s="174"/>
      <c r="O259" s="174"/>
    </row>
    <row r="260" spans="14:15" ht="21.5" x14ac:dyDescent="0.75">
      <c r="N260" s="174"/>
      <c r="O260" s="174"/>
    </row>
    <row r="261" spans="14:15" ht="21.5" x14ac:dyDescent="0.75">
      <c r="N261" s="174"/>
      <c r="O261" s="174"/>
    </row>
    <row r="262" spans="14:15" ht="21.5" x14ac:dyDescent="0.75">
      <c r="N262" s="174"/>
      <c r="O262" s="174"/>
    </row>
    <row r="263" spans="14:15" ht="21.5" x14ac:dyDescent="0.75">
      <c r="N263" s="174"/>
      <c r="O263" s="174"/>
    </row>
    <row r="264" spans="14:15" ht="21.5" x14ac:dyDescent="0.75">
      <c r="N264" s="174"/>
      <c r="O264" s="174"/>
    </row>
    <row r="265" spans="14:15" ht="21.5" x14ac:dyDescent="0.75">
      <c r="N265" s="174"/>
      <c r="O265" s="174"/>
    </row>
    <row r="266" spans="14:15" ht="21.5" x14ac:dyDescent="0.75">
      <c r="N266" s="174"/>
      <c r="O266" s="174"/>
    </row>
    <row r="267" spans="14:15" ht="21.5" x14ac:dyDescent="0.75">
      <c r="N267" s="174"/>
      <c r="O267" s="174"/>
    </row>
    <row r="268" spans="14:15" ht="21.5" x14ac:dyDescent="0.75">
      <c r="N268" s="174"/>
      <c r="O268" s="174"/>
    </row>
    <row r="269" spans="14:15" ht="21.5" x14ac:dyDescent="0.75">
      <c r="N269" s="174"/>
      <c r="O269" s="174"/>
    </row>
    <row r="270" spans="14:15" ht="21.5" x14ac:dyDescent="0.75">
      <c r="N270" s="174"/>
      <c r="O270" s="174"/>
    </row>
    <row r="271" spans="14:15" ht="21.5" x14ac:dyDescent="0.75">
      <c r="N271" s="174"/>
      <c r="O271" s="174"/>
    </row>
    <row r="272" spans="14:15" ht="21.5" x14ac:dyDescent="0.75">
      <c r="N272" s="174"/>
      <c r="O272" s="174"/>
    </row>
    <row r="273" spans="14:15" ht="21.5" x14ac:dyDescent="0.75">
      <c r="N273" s="174"/>
      <c r="O273" s="174"/>
    </row>
    <row r="274" spans="14:15" ht="21.5" x14ac:dyDescent="0.75">
      <c r="N274" s="174"/>
      <c r="O274" s="174"/>
    </row>
    <row r="275" spans="14:15" ht="21.5" x14ac:dyDescent="0.75">
      <c r="N275" s="174"/>
      <c r="O275" s="174"/>
    </row>
    <row r="276" spans="14:15" ht="21.5" x14ac:dyDescent="0.75">
      <c r="N276" s="174"/>
      <c r="O276" s="174"/>
    </row>
    <row r="277" spans="14:15" ht="21.5" x14ac:dyDescent="0.75">
      <c r="N277" s="174"/>
      <c r="O277" s="174"/>
    </row>
    <row r="278" spans="14:15" ht="21.5" x14ac:dyDescent="0.75">
      <c r="N278" s="174"/>
      <c r="O278" s="174"/>
    </row>
    <row r="279" spans="14:15" ht="21.5" x14ac:dyDescent="0.75">
      <c r="N279" s="174"/>
      <c r="O279" s="174"/>
    </row>
    <row r="280" spans="14:15" ht="21.5" x14ac:dyDescent="0.75">
      <c r="N280" s="174"/>
      <c r="O280" s="174"/>
    </row>
    <row r="281" spans="14:15" ht="21.5" x14ac:dyDescent="0.75">
      <c r="N281" s="174"/>
      <c r="O281" s="174"/>
    </row>
    <row r="282" spans="14:15" ht="21.5" x14ac:dyDescent="0.75">
      <c r="N282" s="174"/>
      <c r="O282" s="174"/>
    </row>
    <row r="283" spans="14:15" ht="21.5" x14ac:dyDescent="0.75">
      <c r="N283" s="174"/>
      <c r="O283" s="174"/>
    </row>
    <row r="284" spans="14:15" ht="21.5" x14ac:dyDescent="0.75">
      <c r="N284" s="174"/>
      <c r="O284" s="174"/>
    </row>
    <row r="285" spans="14:15" ht="21.5" x14ac:dyDescent="0.75">
      <c r="N285" s="174"/>
      <c r="O285" s="174"/>
    </row>
    <row r="286" spans="14:15" ht="21.5" x14ac:dyDescent="0.75">
      <c r="N286" s="174"/>
      <c r="O286" s="174"/>
    </row>
    <row r="287" spans="14:15" ht="21.5" x14ac:dyDescent="0.75">
      <c r="N287" s="174"/>
      <c r="O287" s="174"/>
    </row>
    <row r="288" spans="14:15" ht="21.5" x14ac:dyDescent="0.75">
      <c r="N288" s="174"/>
      <c r="O288" s="174"/>
    </row>
    <row r="289" spans="14:15" ht="21.5" x14ac:dyDescent="0.75">
      <c r="N289" s="174"/>
      <c r="O289" s="174"/>
    </row>
    <row r="290" spans="14:15" ht="21.5" x14ac:dyDescent="0.75">
      <c r="N290" s="174"/>
      <c r="O290" s="174"/>
    </row>
    <row r="291" spans="14:15" ht="21.5" x14ac:dyDescent="0.75">
      <c r="N291" s="174"/>
      <c r="O291" s="174"/>
    </row>
    <row r="292" spans="14:15" ht="21.5" x14ac:dyDescent="0.75">
      <c r="N292" s="174"/>
      <c r="O292" s="174"/>
    </row>
    <row r="293" spans="14:15" ht="21.5" x14ac:dyDescent="0.75">
      <c r="N293" s="174"/>
      <c r="O293" s="174"/>
    </row>
    <row r="294" spans="14:15" ht="21.5" x14ac:dyDescent="0.75">
      <c r="N294" s="174"/>
      <c r="O294" s="174"/>
    </row>
    <row r="295" spans="14:15" ht="21.5" x14ac:dyDescent="0.75">
      <c r="N295" s="174"/>
      <c r="O295" s="174"/>
    </row>
    <row r="296" spans="14:15" ht="21.5" x14ac:dyDescent="0.75">
      <c r="N296" s="174"/>
      <c r="O296" s="174"/>
    </row>
    <row r="297" spans="14:15" ht="21.5" x14ac:dyDescent="0.75">
      <c r="N297" s="174"/>
      <c r="O297" s="174"/>
    </row>
    <row r="298" spans="14:15" ht="21.5" x14ac:dyDescent="0.75">
      <c r="N298" s="174"/>
      <c r="O298" s="174"/>
    </row>
    <row r="299" spans="14:15" ht="21.5" x14ac:dyDescent="0.75">
      <c r="N299" s="174"/>
      <c r="O299" s="174"/>
    </row>
    <row r="300" spans="14:15" ht="21.5" x14ac:dyDescent="0.75">
      <c r="N300" s="174"/>
      <c r="O300" s="174"/>
    </row>
    <row r="301" spans="14:15" ht="21.5" x14ac:dyDescent="0.75">
      <c r="N301" s="174"/>
      <c r="O301" s="174"/>
    </row>
    <row r="302" spans="14:15" ht="21.5" x14ac:dyDescent="0.75">
      <c r="N302" s="174"/>
      <c r="O302" s="174"/>
    </row>
    <row r="303" spans="14:15" ht="21.5" x14ac:dyDescent="0.75">
      <c r="N303" s="174"/>
      <c r="O303" s="174"/>
    </row>
    <row r="304" spans="14:15" ht="21.5" x14ac:dyDescent="0.75">
      <c r="N304" s="174"/>
      <c r="O304" s="174"/>
    </row>
    <row r="305" spans="14:15" ht="21.5" x14ac:dyDescent="0.75">
      <c r="N305" s="174"/>
      <c r="O305" s="174"/>
    </row>
    <row r="306" spans="14:15" ht="21.5" x14ac:dyDescent="0.75">
      <c r="N306" s="174"/>
      <c r="O306" s="174"/>
    </row>
    <row r="307" spans="14:15" ht="21.5" x14ac:dyDescent="0.75">
      <c r="N307" s="174"/>
      <c r="O307" s="174"/>
    </row>
    <row r="308" spans="14:15" ht="21.5" x14ac:dyDescent="0.75">
      <c r="N308" s="174"/>
      <c r="O308" s="174"/>
    </row>
    <row r="309" spans="14:15" ht="21.5" x14ac:dyDescent="0.75">
      <c r="N309" s="174"/>
      <c r="O309" s="174"/>
    </row>
    <row r="310" spans="14:15" ht="21.5" x14ac:dyDescent="0.75">
      <c r="N310" s="174"/>
      <c r="O310" s="174"/>
    </row>
    <row r="311" spans="14:15" ht="21.5" x14ac:dyDescent="0.75">
      <c r="N311" s="174"/>
      <c r="O311" s="174"/>
    </row>
    <row r="312" spans="14:15" ht="21.5" x14ac:dyDescent="0.75">
      <c r="N312" s="174"/>
      <c r="O312" s="174"/>
    </row>
    <row r="313" spans="14:15" ht="21.5" x14ac:dyDescent="0.75">
      <c r="N313" s="174"/>
      <c r="O313" s="174"/>
    </row>
    <row r="314" spans="14:15" ht="21.5" x14ac:dyDescent="0.75">
      <c r="N314" s="174"/>
      <c r="O314" s="174"/>
    </row>
    <row r="315" spans="14:15" ht="21.5" x14ac:dyDescent="0.75">
      <c r="N315" s="174"/>
      <c r="O315" s="174"/>
    </row>
    <row r="316" spans="14:15" ht="21.5" x14ac:dyDescent="0.75">
      <c r="N316" s="174"/>
      <c r="O316" s="174"/>
    </row>
    <row r="317" spans="14:15" ht="21.5" x14ac:dyDescent="0.75">
      <c r="N317" s="174"/>
      <c r="O317" s="174"/>
    </row>
    <row r="318" spans="14:15" ht="21.5" x14ac:dyDescent="0.75">
      <c r="N318" s="174"/>
      <c r="O318" s="174"/>
    </row>
    <row r="319" spans="14:15" ht="21.5" x14ac:dyDescent="0.75">
      <c r="N319" s="174"/>
      <c r="O319" s="174"/>
    </row>
    <row r="320" spans="14:15" ht="21.5" x14ac:dyDescent="0.75">
      <c r="N320" s="174"/>
      <c r="O320" s="174"/>
    </row>
    <row r="321" spans="14:15" ht="21.5" x14ac:dyDescent="0.75">
      <c r="N321" s="174"/>
      <c r="O321" s="174"/>
    </row>
    <row r="322" spans="14:15" ht="21.5" x14ac:dyDescent="0.75">
      <c r="N322" s="174"/>
      <c r="O322" s="174"/>
    </row>
    <row r="323" spans="14:15" ht="21.5" x14ac:dyDescent="0.75">
      <c r="N323" s="174"/>
      <c r="O323" s="174"/>
    </row>
    <row r="324" spans="14:15" ht="21.5" x14ac:dyDescent="0.75">
      <c r="N324" s="174"/>
      <c r="O324" s="174"/>
    </row>
    <row r="325" spans="14:15" ht="21.5" x14ac:dyDescent="0.75">
      <c r="N325" s="174"/>
      <c r="O325" s="174"/>
    </row>
    <row r="326" spans="14:15" ht="21.5" x14ac:dyDescent="0.75">
      <c r="N326" s="174"/>
      <c r="O326" s="174"/>
    </row>
    <row r="327" spans="14:15" ht="21.5" x14ac:dyDescent="0.75">
      <c r="N327" s="174"/>
      <c r="O327" s="174"/>
    </row>
    <row r="328" spans="14:15" ht="21.5" x14ac:dyDescent="0.75">
      <c r="N328" s="174"/>
      <c r="O328" s="174"/>
    </row>
    <row r="329" spans="14:15" ht="21.5" x14ac:dyDescent="0.75">
      <c r="N329" s="174"/>
      <c r="O329" s="174"/>
    </row>
    <row r="330" spans="14:15" ht="21.5" x14ac:dyDescent="0.75">
      <c r="N330" s="174"/>
      <c r="O330" s="174"/>
    </row>
    <row r="331" spans="14:15" ht="21.5" x14ac:dyDescent="0.75">
      <c r="N331" s="174"/>
      <c r="O331" s="174"/>
    </row>
    <row r="332" spans="14:15" ht="21.5" x14ac:dyDescent="0.75">
      <c r="N332" s="174"/>
      <c r="O332" s="174"/>
    </row>
    <row r="333" spans="14:15" ht="21.5" x14ac:dyDescent="0.75">
      <c r="N333" s="174"/>
      <c r="O333" s="174"/>
    </row>
    <row r="334" spans="14:15" ht="21.5" x14ac:dyDescent="0.75">
      <c r="N334" s="174"/>
      <c r="O334" s="174"/>
    </row>
    <row r="335" spans="14:15" ht="21.5" x14ac:dyDescent="0.75">
      <c r="N335" s="174"/>
      <c r="O335" s="174"/>
    </row>
    <row r="336" spans="14:15" ht="21.5" x14ac:dyDescent="0.75">
      <c r="N336" s="174"/>
      <c r="O336" s="174"/>
    </row>
    <row r="337" spans="14:15" ht="21.5" x14ac:dyDescent="0.75">
      <c r="N337" s="174"/>
      <c r="O337" s="174"/>
    </row>
    <row r="338" spans="14:15" ht="21.5" x14ac:dyDescent="0.75">
      <c r="N338" s="174"/>
      <c r="O338" s="174"/>
    </row>
    <row r="339" spans="14:15" ht="21.5" x14ac:dyDescent="0.75">
      <c r="N339" s="174"/>
      <c r="O339" s="174"/>
    </row>
    <row r="340" spans="14:15" ht="21.5" x14ac:dyDescent="0.75">
      <c r="N340" s="174"/>
      <c r="O340" s="174"/>
    </row>
    <row r="341" spans="14:15" ht="21.5" x14ac:dyDescent="0.75">
      <c r="N341" s="174"/>
      <c r="O341" s="174"/>
    </row>
    <row r="342" spans="14:15" ht="21.5" x14ac:dyDescent="0.75">
      <c r="N342" s="174"/>
      <c r="O342" s="174"/>
    </row>
    <row r="343" spans="14:15" ht="21.5" x14ac:dyDescent="0.75">
      <c r="N343" s="174"/>
      <c r="O343" s="174"/>
    </row>
    <row r="344" spans="14:15" ht="21.5" x14ac:dyDescent="0.75">
      <c r="N344" s="174"/>
      <c r="O344" s="174"/>
    </row>
    <row r="345" spans="14:15" ht="21.5" x14ac:dyDescent="0.75">
      <c r="N345" s="174"/>
      <c r="O345" s="174"/>
    </row>
    <row r="346" spans="14:15" ht="21.5" x14ac:dyDescent="0.75">
      <c r="N346" s="174"/>
      <c r="O346" s="174"/>
    </row>
    <row r="347" spans="14:15" ht="21.5" x14ac:dyDescent="0.75">
      <c r="N347" s="174"/>
      <c r="O347" s="174"/>
    </row>
    <row r="348" spans="14:15" ht="21.5" x14ac:dyDescent="0.75">
      <c r="N348" s="174"/>
      <c r="O348" s="174"/>
    </row>
    <row r="349" spans="14:15" ht="21.5" x14ac:dyDescent="0.75">
      <c r="N349" s="174"/>
      <c r="O349" s="174"/>
    </row>
    <row r="350" spans="14:15" ht="21.5" x14ac:dyDescent="0.75">
      <c r="N350" s="174"/>
      <c r="O350" s="174"/>
    </row>
    <row r="351" spans="14:15" ht="21.5" x14ac:dyDescent="0.75">
      <c r="N351" s="174"/>
      <c r="O351" s="174"/>
    </row>
    <row r="352" spans="14:15" ht="21.5" x14ac:dyDescent="0.75">
      <c r="N352" s="174"/>
      <c r="O352" s="174"/>
    </row>
    <row r="353" spans="14:15" ht="21.5" x14ac:dyDescent="0.75">
      <c r="N353" s="174"/>
      <c r="O353" s="174"/>
    </row>
    <row r="354" spans="14:15" ht="21.5" x14ac:dyDescent="0.75">
      <c r="N354" s="174"/>
      <c r="O354" s="174"/>
    </row>
    <row r="355" spans="14:15" ht="21.5" x14ac:dyDescent="0.75">
      <c r="N355" s="174"/>
      <c r="O355" s="174"/>
    </row>
    <row r="356" spans="14:15" ht="21.5" x14ac:dyDescent="0.75">
      <c r="N356" s="174"/>
      <c r="O356" s="174"/>
    </row>
    <row r="357" spans="14:15" ht="21.5" x14ac:dyDescent="0.75">
      <c r="N357" s="174"/>
      <c r="O357" s="174"/>
    </row>
    <row r="358" spans="14:15" ht="21.5" x14ac:dyDescent="0.75">
      <c r="N358" s="174"/>
      <c r="O358" s="174"/>
    </row>
    <row r="359" spans="14:15" ht="21.5" x14ac:dyDescent="0.75">
      <c r="N359" s="174"/>
      <c r="O359" s="174"/>
    </row>
    <row r="360" spans="14:15" ht="21.5" x14ac:dyDescent="0.75">
      <c r="N360" s="174"/>
      <c r="O360" s="174"/>
    </row>
    <row r="361" spans="14:15" ht="21.5" x14ac:dyDescent="0.75">
      <c r="N361" s="174"/>
      <c r="O361" s="174"/>
    </row>
    <row r="362" spans="14:15" ht="21.5" x14ac:dyDescent="0.75">
      <c r="N362" s="174"/>
      <c r="O362" s="174"/>
    </row>
    <row r="363" spans="14:15" ht="21.5" x14ac:dyDescent="0.75">
      <c r="N363" s="174"/>
      <c r="O363" s="174"/>
    </row>
    <row r="364" spans="14:15" ht="21.5" x14ac:dyDescent="0.75">
      <c r="N364" s="174"/>
      <c r="O364" s="174"/>
    </row>
    <row r="365" spans="14:15" ht="21.5" x14ac:dyDescent="0.75">
      <c r="N365" s="174"/>
      <c r="O365" s="174"/>
    </row>
    <row r="366" spans="14:15" ht="21.5" x14ac:dyDescent="0.75">
      <c r="N366" s="174"/>
      <c r="O366" s="174"/>
    </row>
    <row r="367" spans="14:15" ht="21.5" x14ac:dyDescent="0.75">
      <c r="N367" s="174"/>
      <c r="O367" s="174"/>
    </row>
    <row r="368" spans="14:15" ht="21.5" x14ac:dyDescent="0.75">
      <c r="N368" s="174"/>
      <c r="O368" s="174"/>
    </row>
    <row r="369" spans="14:15" ht="21.5" x14ac:dyDescent="0.75">
      <c r="N369" s="174"/>
      <c r="O369" s="174"/>
    </row>
    <row r="370" spans="14:15" ht="21.5" x14ac:dyDescent="0.75">
      <c r="N370" s="174"/>
      <c r="O370" s="174"/>
    </row>
    <row r="371" spans="14:15" ht="21.5" x14ac:dyDescent="0.75">
      <c r="N371" s="174"/>
      <c r="O371" s="174"/>
    </row>
    <row r="372" spans="14:15" ht="21.5" x14ac:dyDescent="0.75">
      <c r="N372" s="174"/>
      <c r="O372" s="174"/>
    </row>
    <row r="373" spans="14:15" ht="21.5" x14ac:dyDescent="0.75">
      <c r="N373" s="174"/>
      <c r="O373" s="174"/>
    </row>
    <row r="374" spans="14:15" ht="21.5" x14ac:dyDescent="0.75">
      <c r="N374" s="174"/>
      <c r="O374" s="174"/>
    </row>
    <row r="375" spans="14:15" ht="21.5" x14ac:dyDescent="0.75">
      <c r="N375" s="174"/>
      <c r="O375" s="174"/>
    </row>
    <row r="376" spans="14:15" ht="21.5" x14ac:dyDescent="0.75">
      <c r="N376" s="174"/>
      <c r="O376" s="174"/>
    </row>
    <row r="377" spans="14:15" ht="21.5" x14ac:dyDescent="0.75">
      <c r="N377" s="174"/>
      <c r="O377" s="174"/>
    </row>
    <row r="378" spans="14:15" ht="21.5" x14ac:dyDescent="0.75">
      <c r="N378" s="174"/>
      <c r="O378" s="174"/>
    </row>
    <row r="379" spans="14:15" ht="21.5" x14ac:dyDescent="0.75">
      <c r="N379" s="174"/>
      <c r="O379" s="174"/>
    </row>
    <row r="380" spans="14:15" ht="21.5" x14ac:dyDescent="0.75">
      <c r="N380" s="174"/>
      <c r="O380" s="174"/>
    </row>
    <row r="381" spans="14:15" ht="21.5" x14ac:dyDescent="0.75">
      <c r="N381" s="174"/>
      <c r="O381" s="174"/>
    </row>
    <row r="382" spans="14:15" ht="21.5" x14ac:dyDescent="0.75">
      <c r="N382" s="174"/>
      <c r="O382" s="174"/>
    </row>
    <row r="383" spans="14:15" ht="21.5" x14ac:dyDescent="0.75">
      <c r="N383" s="174"/>
      <c r="O383" s="174"/>
    </row>
    <row r="384" spans="14:15" ht="21.5" x14ac:dyDescent="0.75">
      <c r="N384" s="174"/>
      <c r="O384" s="174"/>
    </row>
    <row r="385" spans="14:15" ht="21.5" x14ac:dyDescent="0.75">
      <c r="N385" s="174"/>
      <c r="O385" s="174"/>
    </row>
    <row r="386" spans="14:15" ht="21.5" x14ac:dyDescent="0.75">
      <c r="N386" s="174"/>
      <c r="O386" s="174"/>
    </row>
    <row r="387" spans="14:15" ht="21.5" x14ac:dyDescent="0.75">
      <c r="N387" s="174"/>
      <c r="O387" s="174"/>
    </row>
    <row r="388" spans="14:15" ht="21.5" x14ac:dyDescent="0.75">
      <c r="N388" s="174"/>
      <c r="O388" s="174"/>
    </row>
    <row r="389" spans="14:15" ht="21.5" x14ac:dyDescent="0.75">
      <c r="N389" s="174"/>
      <c r="O389" s="174"/>
    </row>
    <row r="390" spans="14:15" ht="21.5" x14ac:dyDescent="0.75">
      <c r="N390" s="174"/>
      <c r="O390" s="174"/>
    </row>
    <row r="391" spans="14:15" ht="21.5" x14ac:dyDescent="0.75">
      <c r="N391" s="174"/>
      <c r="O391" s="174"/>
    </row>
    <row r="392" spans="14:15" ht="21.5" x14ac:dyDescent="0.75">
      <c r="N392" s="174"/>
      <c r="O392" s="174"/>
    </row>
    <row r="393" spans="14:15" ht="21.5" x14ac:dyDescent="0.75">
      <c r="N393" s="174"/>
      <c r="O393" s="174"/>
    </row>
    <row r="394" spans="14:15" ht="21.5" x14ac:dyDescent="0.75">
      <c r="N394" s="174"/>
      <c r="O394" s="174"/>
    </row>
    <row r="395" spans="14:15" ht="21.5" x14ac:dyDescent="0.75">
      <c r="N395" s="174"/>
      <c r="O395" s="174"/>
    </row>
    <row r="396" spans="14:15" ht="21.5" x14ac:dyDescent="0.75">
      <c r="N396" s="174"/>
      <c r="O396" s="174"/>
    </row>
    <row r="397" spans="14:15" ht="21.5" x14ac:dyDescent="0.75">
      <c r="N397" s="174"/>
      <c r="O397" s="174"/>
    </row>
    <row r="398" spans="14:15" ht="21.5" x14ac:dyDescent="0.75">
      <c r="N398" s="174"/>
      <c r="O398" s="174"/>
    </row>
    <row r="399" spans="14:15" ht="21.5" x14ac:dyDescent="0.75">
      <c r="N399" s="174"/>
      <c r="O399" s="174"/>
    </row>
    <row r="400" spans="14:15" ht="21.5" x14ac:dyDescent="0.75">
      <c r="N400" s="174"/>
      <c r="O400" s="174"/>
    </row>
    <row r="401" spans="14:15" ht="21.5" x14ac:dyDescent="0.75">
      <c r="N401" s="174"/>
      <c r="O401" s="174"/>
    </row>
    <row r="402" spans="14:15" ht="21.5" x14ac:dyDescent="0.75">
      <c r="N402" s="174"/>
      <c r="O402" s="174"/>
    </row>
    <row r="403" spans="14:15" ht="21.5" x14ac:dyDescent="0.75">
      <c r="N403" s="174"/>
      <c r="O403" s="174"/>
    </row>
    <row r="404" spans="14:15" ht="21.5" x14ac:dyDescent="0.75">
      <c r="N404" s="174"/>
      <c r="O404" s="174"/>
    </row>
    <row r="405" spans="14:15" ht="21.5" x14ac:dyDescent="0.75">
      <c r="N405" s="174"/>
      <c r="O405" s="174"/>
    </row>
    <row r="406" spans="14:15" ht="21.5" x14ac:dyDescent="0.75">
      <c r="N406" s="174"/>
      <c r="O406" s="174"/>
    </row>
    <row r="407" spans="14:15" ht="21.5" x14ac:dyDescent="0.75">
      <c r="N407" s="174"/>
      <c r="O407" s="174"/>
    </row>
    <row r="408" spans="14:15" ht="21.5" x14ac:dyDescent="0.75">
      <c r="N408" s="174"/>
      <c r="O408" s="174"/>
    </row>
    <row r="409" spans="14:15" ht="21.5" x14ac:dyDescent="0.75">
      <c r="N409" s="174"/>
      <c r="O409" s="174"/>
    </row>
    <row r="410" spans="14:15" ht="21.5" x14ac:dyDescent="0.75">
      <c r="N410" s="174"/>
      <c r="O410" s="174"/>
    </row>
    <row r="411" spans="14:15" ht="21.5" x14ac:dyDescent="0.75">
      <c r="N411" s="174"/>
      <c r="O411" s="174"/>
    </row>
    <row r="412" spans="14:15" ht="21.5" x14ac:dyDescent="0.75">
      <c r="N412" s="174"/>
      <c r="O412" s="174"/>
    </row>
    <row r="413" spans="14:15" ht="21.5" x14ac:dyDescent="0.75">
      <c r="N413" s="174"/>
      <c r="O413" s="174"/>
    </row>
    <row r="414" spans="14:15" ht="21.5" x14ac:dyDescent="0.75">
      <c r="N414" s="174"/>
      <c r="O414" s="174"/>
    </row>
    <row r="415" spans="14:15" ht="21.5" x14ac:dyDescent="0.75">
      <c r="N415" s="174"/>
      <c r="O415" s="174"/>
    </row>
    <row r="416" spans="14:15" ht="21.5" x14ac:dyDescent="0.75">
      <c r="N416" s="174"/>
      <c r="O416" s="174"/>
    </row>
    <row r="417" spans="14:15" ht="21.5" x14ac:dyDescent="0.75">
      <c r="N417" s="174"/>
      <c r="O417" s="174"/>
    </row>
    <row r="418" spans="14:15" ht="21.5" x14ac:dyDescent="0.75">
      <c r="N418" s="174"/>
      <c r="O418" s="174"/>
    </row>
    <row r="419" spans="14:15" ht="21.5" x14ac:dyDescent="0.75">
      <c r="N419" s="174"/>
      <c r="O419" s="174"/>
    </row>
    <row r="420" spans="14:15" ht="21.5" x14ac:dyDescent="0.75">
      <c r="N420" s="174"/>
      <c r="O420" s="174"/>
    </row>
    <row r="421" spans="14:15" ht="21.5" x14ac:dyDescent="0.75">
      <c r="N421" s="174"/>
      <c r="O421" s="174"/>
    </row>
    <row r="422" spans="14:15" ht="21.5" x14ac:dyDescent="0.75">
      <c r="N422" s="174"/>
      <c r="O422" s="174"/>
    </row>
    <row r="423" spans="14:15" ht="21.5" x14ac:dyDescent="0.75">
      <c r="N423" s="174"/>
      <c r="O423" s="174"/>
    </row>
    <row r="424" spans="14:15" ht="21.5" x14ac:dyDescent="0.75">
      <c r="N424" s="174"/>
      <c r="O424" s="174"/>
    </row>
    <row r="425" spans="14:15" ht="21.5" x14ac:dyDescent="0.75">
      <c r="N425" s="174"/>
      <c r="O425" s="174"/>
    </row>
    <row r="426" spans="14:15" ht="21.5" x14ac:dyDescent="0.75">
      <c r="N426" s="174"/>
      <c r="O426" s="174"/>
    </row>
    <row r="427" spans="14:15" ht="21.5" x14ac:dyDescent="0.75">
      <c r="N427" s="174"/>
      <c r="O427" s="174"/>
    </row>
    <row r="428" spans="14:15" ht="21.5" x14ac:dyDescent="0.75">
      <c r="N428" s="174"/>
      <c r="O428" s="174"/>
    </row>
    <row r="429" spans="14:15" ht="21.5" x14ac:dyDescent="0.75">
      <c r="N429" s="174"/>
      <c r="O429" s="174"/>
    </row>
    <row r="430" spans="14:15" ht="21.5" x14ac:dyDescent="0.75">
      <c r="N430" s="174"/>
      <c r="O430" s="174"/>
    </row>
    <row r="431" spans="14:15" ht="21.5" x14ac:dyDescent="0.75">
      <c r="N431" s="174"/>
      <c r="O431" s="174"/>
    </row>
    <row r="432" spans="14:15" ht="21.5" x14ac:dyDescent="0.75">
      <c r="N432" s="174"/>
      <c r="O432" s="174"/>
    </row>
    <row r="433" spans="14:15" ht="21.5" x14ac:dyDescent="0.75">
      <c r="N433" s="174"/>
      <c r="O433" s="174"/>
    </row>
    <row r="434" spans="14:15" ht="21.5" x14ac:dyDescent="0.75">
      <c r="N434" s="174"/>
      <c r="O434" s="174"/>
    </row>
    <row r="435" spans="14:15" ht="21.5" x14ac:dyDescent="0.75">
      <c r="N435" s="174"/>
      <c r="O435" s="174"/>
    </row>
    <row r="436" spans="14:15" ht="21.5" x14ac:dyDescent="0.75">
      <c r="N436" s="174"/>
      <c r="O436" s="174"/>
    </row>
    <row r="437" spans="14:15" ht="21.5" x14ac:dyDescent="0.75">
      <c r="N437" s="174"/>
      <c r="O437" s="174"/>
    </row>
    <row r="438" spans="14:15" ht="21.5" x14ac:dyDescent="0.75">
      <c r="N438" s="174"/>
      <c r="O438" s="174"/>
    </row>
    <row r="439" spans="14:15" ht="21.5" x14ac:dyDescent="0.75">
      <c r="N439" s="174"/>
      <c r="O439" s="174"/>
    </row>
    <row r="440" spans="14:15" ht="21.5" x14ac:dyDescent="0.75">
      <c r="N440" s="174"/>
      <c r="O440" s="174"/>
    </row>
    <row r="441" spans="14:15" ht="21.5" x14ac:dyDescent="0.75">
      <c r="N441" s="174"/>
      <c r="O441" s="174"/>
    </row>
    <row r="442" spans="14:15" ht="21.5" x14ac:dyDescent="0.75">
      <c r="N442" s="174"/>
      <c r="O442" s="174"/>
    </row>
    <row r="443" spans="14:15" ht="21.5" x14ac:dyDescent="0.75">
      <c r="N443" s="174"/>
      <c r="O443" s="174"/>
    </row>
    <row r="444" spans="14:15" ht="21.5" x14ac:dyDescent="0.75">
      <c r="N444" s="174"/>
      <c r="O444" s="174"/>
    </row>
    <row r="445" spans="14:15" ht="21.5" x14ac:dyDescent="0.75">
      <c r="N445" s="174"/>
      <c r="O445" s="174"/>
    </row>
    <row r="446" spans="14:15" ht="21.5" x14ac:dyDescent="0.75">
      <c r="N446" s="174"/>
      <c r="O446" s="174"/>
    </row>
    <row r="447" spans="14:15" ht="21.5" x14ac:dyDescent="0.75">
      <c r="N447" s="174"/>
      <c r="O447" s="174"/>
    </row>
    <row r="448" spans="14:15" ht="21.5" x14ac:dyDescent="0.75">
      <c r="N448" s="174"/>
      <c r="O448" s="174"/>
    </row>
    <row r="449" spans="14:15" ht="21.5" x14ac:dyDescent="0.75">
      <c r="N449" s="174"/>
      <c r="O449" s="174"/>
    </row>
    <row r="450" spans="14:15" ht="21.5" x14ac:dyDescent="0.75">
      <c r="N450" s="174"/>
      <c r="O450" s="174"/>
    </row>
    <row r="451" spans="14:15" ht="21.5" x14ac:dyDescent="0.75">
      <c r="N451" s="174"/>
      <c r="O451" s="174"/>
    </row>
    <row r="452" spans="14:15" ht="21.5" x14ac:dyDescent="0.75">
      <c r="N452" s="174"/>
      <c r="O452" s="174"/>
    </row>
    <row r="453" spans="14:15" ht="21.5" x14ac:dyDescent="0.75">
      <c r="N453" s="174"/>
      <c r="O453" s="174"/>
    </row>
    <row r="454" spans="14:15" ht="21.5" x14ac:dyDescent="0.75">
      <c r="N454" s="174"/>
      <c r="O454" s="174"/>
    </row>
    <row r="455" spans="14:15" ht="21.5" x14ac:dyDescent="0.75">
      <c r="N455" s="174"/>
      <c r="O455" s="174"/>
    </row>
    <row r="456" spans="14:15" ht="21.5" x14ac:dyDescent="0.75">
      <c r="N456" s="174"/>
      <c r="O456" s="174"/>
    </row>
    <row r="457" spans="14:15" ht="21.5" x14ac:dyDescent="0.75">
      <c r="N457" s="174"/>
      <c r="O457" s="174"/>
    </row>
    <row r="458" spans="14:15" ht="21.5" x14ac:dyDescent="0.75">
      <c r="N458" s="174"/>
      <c r="O458" s="174"/>
    </row>
    <row r="459" spans="14:15" ht="21.5" x14ac:dyDescent="0.75">
      <c r="N459" s="174"/>
      <c r="O459" s="174"/>
    </row>
    <row r="460" spans="14:15" ht="21.5" x14ac:dyDescent="0.75">
      <c r="N460" s="174"/>
      <c r="O460" s="174"/>
    </row>
    <row r="461" spans="14:15" ht="21.5" x14ac:dyDescent="0.75">
      <c r="N461" s="174"/>
      <c r="O461" s="174"/>
    </row>
    <row r="462" spans="14:15" ht="21.5" x14ac:dyDescent="0.75">
      <c r="N462" s="174"/>
      <c r="O462" s="174"/>
    </row>
    <row r="463" spans="14:15" ht="21.5" x14ac:dyDescent="0.75">
      <c r="N463" s="174"/>
      <c r="O463" s="174"/>
    </row>
    <row r="464" spans="14:15" ht="21.5" x14ac:dyDescent="0.75">
      <c r="N464" s="174"/>
      <c r="O464" s="174"/>
    </row>
    <row r="465" spans="14:15" ht="21.5" x14ac:dyDescent="0.75">
      <c r="N465" s="174"/>
      <c r="O465" s="174"/>
    </row>
    <row r="466" spans="14:15" ht="21.5" x14ac:dyDescent="0.75">
      <c r="N466" s="174"/>
      <c r="O466" s="174"/>
    </row>
    <row r="467" spans="14:15" ht="21.5" x14ac:dyDescent="0.75">
      <c r="N467" s="174"/>
      <c r="O467" s="174"/>
    </row>
    <row r="468" spans="14:15" ht="21.5" x14ac:dyDescent="0.75">
      <c r="N468" s="174"/>
      <c r="O468" s="174"/>
    </row>
    <row r="469" spans="14:15" ht="21.5" x14ac:dyDescent="0.75">
      <c r="N469" s="174"/>
      <c r="O469" s="174"/>
    </row>
    <row r="470" spans="14:15" ht="21.5" x14ac:dyDescent="0.75">
      <c r="N470" s="174"/>
      <c r="O470" s="174"/>
    </row>
    <row r="471" spans="14:15" ht="21.5" x14ac:dyDescent="0.75">
      <c r="N471" s="174"/>
      <c r="O471" s="174"/>
    </row>
    <row r="472" spans="14:15" ht="21.5" x14ac:dyDescent="0.75">
      <c r="N472" s="174"/>
      <c r="O472" s="174"/>
    </row>
    <row r="473" spans="14:15" ht="21.5" x14ac:dyDescent="0.75">
      <c r="N473" s="174"/>
      <c r="O473" s="174"/>
    </row>
    <row r="474" spans="14:15" ht="21.5" x14ac:dyDescent="0.75">
      <c r="N474" s="174"/>
      <c r="O474" s="174"/>
    </row>
    <row r="475" spans="14:15" ht="21.5" x14ac:dyDescent="0.75">
      <c r="N475" s="174"/>
      <c r="O475" s="174"/>
    </row>
    <row r="476" spans="14:15" ht="21.5" x14ac:dyDescent="0.75">
      <c r="N476" s="174"/>
      <c r="O476" s="174"/>
    </row>
    <row r="477" spans="14:15" ht="21.5" x14ac:dyDescent="0.75">
      <c r="N477" s="174"/>
      <c r="O477" s="174"/>
    </row>
    <row r="478" spans="14:15" ht="21.5" x14ac:dyDescent="0.75">
      <c r="N478" s="174"/>
      <c r="O478" s="174"/>
    </row>
    <row r="479" spans="14:15" ht="21.5" x14ac:dyDescent="0.75">
      <c r="N479" s="174"/>
      <c r="O479" s="174"/>
    </row>
    <row r="480" spans="14:15" ht="21.5" x14ac:dyDescent="0.75">
      <c r="N480" s="174"/>
      <c r="O480" s="174"/>
    </row>
    <row r="481" spans="14:15" ht="21.5" x14ac:dyDescent="0.75">
      <c r="N481" s="174"/>
      <c r="O481" s="174"/>
    </row>
    <row r="482" spans="14:15" ht="21.5" x14ac:dyDescent="0.75">
      <c r="N482" s="174"/>
      <c r="O482" s="174"/>
    </row>
    <row r="483" spans="14:15" ht="21.5" x14ac:dyDescent="0.75">
      <c r="N483" s="174"/>
      <c r="O483" s="174"/>
    </row>
    <row r="484" spans="14:15" ht="21.5" x14ac:dyDescent="0.75">
      <c r="N484" s="174"/>
      <c r="O484" s="174"/>
    </row>
    <row r="485" spans="14:15" ht="21.5" x14ac:dyDescent="0.75">
      <c r="N485" s="174"/>
      <c r="O485" s="174"/>
    </row>
    <row r="486" spans="14:15" ht="21.5" x14ac:dyDescent="0.75">
      <c r="N486" s="174"/>
      <c r="O486" s="174"/>
    </row>
    <row r="487" spans="14:15" ht="21.5" x14ac:dyDescent="0.75">
      <c r="N487" s="174"/>
      <c r="O487" s="174"/>
    </row>
    <row r="488" spans="14:15" ht="21.5" x14ac:dyDescent="0.75">
      <c r="N488" s="174"/>
      <c r="O488" s="174"/>
    </row>
    <row r="489" spans="14:15" ht="21.5" x14ac:dyDescent="0.75">
      <c r="N489" s="174"/>
      <c r="O489" s="174"/>
    </row>
    <row r="490" spans="14:15" ht="21.5" x14ac:dyDescent="0.75">
      <c r="N490" s="174"/>
      <c r="O490" s="174"/>
    </row>
    <row r="491" spans="14:15" ht="21.5" x14ac:dyDescent="0.75">
      <c r="N491" s="174"/>
      <c r="O491" s="174"/>
    </row>
    <row r="492" spans="14:15" ht="21.5" x14ac:dyDescent="0.75">
      <c r="N492" s="174"/>
      <c r="O492" s="174"/>
    </row>
    <row r="493" spans="14:15" ht="21.5" x14ac:dyDescent="0.75">
      <c r="N493" s="174"/>
      <c r="O493" s="174"/>
    </row>
    <row r="494" spans="14:15" ht="21.5" x14ac:dyDescent="0.75">
      <c r="N494" s="174"/>
      <c r="O494" s="174"/>
    </row>
    <row r="495" spans="14:15" ht="21.5" x14ac:dyDescent="0.75">
      <c r="N495" s="174"/>
      <c r="O495" s="174"/>
    </row>
    <row r="496" spans="14:15" ht="21.5" x14ac:dyDescent="0.75">
      <c r="N496" s="174"/>
      <c r="O496" s="174"/>
    </row>
    <row r="497" spans="14:15" ht="21.5" x14ac:dyDescent="0.75">
      <c r="N497" s="174"/>
      <c r="O497" s="174"/>
    </row>
    <row r="498" spans="14:15" ht="21.5" x14ac:dyDescent="0.75">
      <c r="N498" s="174"/>
      <c r="O498" s="174"/>
    </row>
    <row r="499" spans="14:15" ht="21.5" x14ac:dyDescent="0.75">
      <c r="N499" s="174"/>
      <c r="O499" s="174"/>
    </row>
    <row r="500" spans="14:15" ht="21.5" x14ac:dyDescent="0.75">
      <c r="N500" s="174"/>
      <c r="O500" s="174"/>
    </row>
    <row r="501" spans="14:15" ht="21.5" x14ac:dyDescent="0.75">
      <c r="N501" s="174"/>
      <c r="O501" s="174"/>
    </row>
    <row r="502" spans="14:15" ht="21.5" x14ac:dyDescent="0.75">
      <c r="N502" s="174"/>
      <c r="O502" s="174"/>
    </row>
    <row r="503" spans="14:15" ht="21.5" x14ac:dyDescent="0.75">
      <c r="N503" s="174"/>
      <c r="O503" s="174"/>
    </row>
    <row r="504" spans="14:15" ht="21.5" x14ac:dyDescent="0.75">
      <c r="N504" s="174"/>
      <c r="O504" s="174"/>
    </row>
    <row r="505" spans="14:15" ht="21.5" x14ac:dyDescent="0.75">
      <c r="N505" s="174"/>
      <c r="O505" s="174"/>
    </row>
    <row r="506" spans="14:15" ht="21.5" x14ac:dyDescent="0.75">
      <c r="N506" s="174"/>
      <c r="O506" s="174"/>
    </row>
    <row r="507" spans="14:15" ht="21.5" x14ac:dyDescent="0.75">
      <c r="N507" s="174"/>
      <c r="O507" s="174"/>
    </row>
    <row r="508" spans="14:15" ht="21.5" x14ac:dyDescent="0.75">
      <c r="N508" s="174"/>
      <c r="O508" s="174"/>
    </row>
    <row r="509" spans="14:15" ht="21.5" x14ac:dyDescent="0.75">
      <c r="N509" s="174"/>
      <c r="O509" s="174"/>
    </row>
    <row r="510" spans="14:15" ht="21.5" x14ac:dyDescent="0.75">
      <c r="N510" s="174"/>
      <c r="O510" s="174"/>
    </row>
    <row r="511" spans="14:15" ht="21.5" x14ac:dyDescent="0.75">
      <c r="N511" s="174"/>
      <c r="O511" s="174"/>
    </row>
    <row r="512" spans="14:15" ht="21.5" x14ac:dyDescent="0.75">
      <c r="N512" s="174"/>
      <c r="O512" s="174"/>
    </row>
    <row r="513" spans="14:15" ht="21.5" x14ac:dyDescent="0.75">
      <c r="N513" s="174"/>
      <c r="O513" s="174"/>
    </row>
    <row r="514" spans="14:15" ht="21.5" x14ac:dyDescent="0.75">
      <c r="N514" s="174"/>
      <c r="O514" s="174"/>
    </row>
    <row r="515" spans="14:15" ht="21.5" x14ac:dyDescent="0.75">
      <c r="N515" s="174"/>
      <c r="O515" s="174"/>
    </row>
    <row r="516" spans="14:15" ht="21.5" x14ac:dyDescent="0.75">
      <c r="N516" s="174"/>
      <c r="O516" s="174"/>
    </row>
    <row r="517" spans="14:15" ht="21.5" x14ac:dyDescent="0.75">
      <c r="N517" s="174"/>
      <c r="O517" s="174"/>
    </row>
    <row r="518" spans="14:15" ht="21.5" x14ac:dyDescent="0.75">
      <c r="N518" s="174"/>
      <c r="O518" s="174"/>
    </row>
    <row r="519" spans="14:15" ht="21.5" x14ac:dyDescent="0.75">
      <c r="N519" s="174"/>
      <c r="O519" s="174"/>
    </row>
    <row r="520" spans="14:15" ht="21.5" x14ac:dyDescent="0.75">
      <c r="N520" s="174"/>
      <c r="O520" s="174"/>
    </row>
    <row r="521" spans="14:15" ht="21.5" x14ac:dyDescent="0.75">
      <c r="N521" s="174"/>
      <c r="O521" s="174"/>
    </row>
    <row r="522" spans="14:15" ht="21.5" x14ac:dyDescent="0.75">
      <c r="N522" s="174"/>
      <c r="O522" s="174"/>
    </row>
    <row r="523" spans="14:15" ht="21.5" x14ac:dyDescent="0.75">
      <c r="N523" s="174"/>
      <c r="O523" s="174"/>
    </row>
    <row r="524" spans="14:15" ht="21.5" x14ac:dyDescent="0.75">
      <c r="N524" s="174"/>
      <c r="O524" s="174"/>
    </row>
    <row r="525" spans="14:15" ht="21.5" x14ac:dyDescent="0.75">
      <c r="N525" s="174"/>
      <c r="O525" s="174"/>
    </row>
    <row r="526" spans="14:15" ht="21.5" x14ac:dyDescent="0.75">
      <c r="N526" s="174"/>
      <c r="O526" s="174"/>
    </row>
    <row r="527" spans="14:15" ht="21.5" x14ac:dyDescent="0.75">
      <c r="N527" s="174"/>
      <c r="O527" s="174"/>
    </row>
    <row r="528" spans="14:15" ht="21.5" x14ac:dyDescent="0.75">
      <c r="N528" s="174"/>
      <c r="O528" s="174"/>
    </row>
    <row r="529" spans="14:15" ht="21.5" x14ac:dyDescent="0.75">
      <c r="N529" s="174"/>
      <c r="O529" s="174"/>
    </row>
    <row r="530" spans="14:15" ht="21.5" x14ac:dyDescent="0.75">
      <c r="N530" s="174"/>
      <c r="O530" s="174"/>
    </row>
    <row r="531" spans="14:15" ht="21.5" x14ac:dyDescent="0.75">
      <c r="N531" s="174"/>
      <c r="O531" s="174"/>
    </row>
    <row r="532" spans="14:15" ht="21.5" x14ac:dyDescent="0.75">
      <c r="N532" s="174"/>
      <c r="O532" s="174"/>
    </row>
    <row r="533" spans="14:15" ht="21.5" x14ac:dyDescent="0.75">
      <c r="N533" s="174"/>
      <c r="O533" s="174"/>
    </row>
    <row r="534" spans="14:15" ht="21.5" x14ac:dyDescent="0.75">
      <c r="N534" s="174"/>
      <c r="O534" s="174"/>
    </row>
    <row r="535" spans="14:15" ht="21.5" x14ac:dyDescent="0.75">
      <c r="N535" s="174"/>
      <c r="O535" s="174"/>
    </row>
    <row r="536" spans="14:15" ht="21.5" x14ac:dyDescent="0.75">
      <c r="N536" s="174"/>
      <c r="O536" s="174"/>
    </row>
    <row r="537" spans="14:15" ht="21.5" x14ac:dyDescent="0.75">
      <c r="N537" s="174"/>
      <c r="O537" s="174"/>
    </row>
    <row r="538" spans="14:15" ht="21.5" x14ac:dyDescent="0.75">
      <c r="N538" s="174"/>
      <c r="O538" s="174"/>
    </row>
    <row r="539" spans="14:15" ht="21.5" x14ac:dyDescent="0.75">
      <c r="N539" s="174"/>
      <c r="O539" s="174"/>
    </row>
    <row r="540" spans="14:15" ht="21.5" x14ac:dyDescent="0.75">
      <c r="N540" s="174"/>
      <c r="O540" s="174"/>
    </row>
    <row r="541" spans="14:15" ht="21.5" x14ac:dyDescent="0.75">
      <c r="N541" s="174"/>
      <c r="O541" s="174"/>
    </row>
    <row r="542" spans="14:15" ht="21.5" x14ac:dyDescent="0.75">
      <c r="N542" s="174"/>
      <c r="O542" s="174"/>
    </row>
    <row r="543" spans="14:15" ht="21.5" x14ac:dyDescent="0.75">
      <c r="N543" s="174"/>
      <c r="O543" s="174"/>
    </row>
    <row r="544" spans="14:15" ht="21.5" x14ac:dyDescent="0.75">
      <c r="N544" s="174"/>
      <c r="O544" s="174"/>
    </row>
    <row r="545" spans="14:15" ht="21.5" x14ac:dyDescent="0.75">
      <c r="N545" s="174"/>
      <c r="O545" s="174"/>
    </row>
    <row r="546" spans="14:15" ht="21.5" x14ac:dyDescent="0.75">
      <c r="N546" s="174"/>
      <c r="O546" s="174"/>
    </row>
    <row r="547" spans="14:15" ht="21.5" x14ac:dyDescent="0.75">
      <c r="N547" s="174"/>
      <c r="O547" s="174"/>
    </row>
    <row r="548" spans="14:15" ht="21.5" x14ac:dyDescent="0.75">
      <c r="N548" s="174"/>
      <c r="O548" s="174"/>
    </row>
    <row r="549" spans="14:15" ht="21.5" x14ac:dyDescent="0.75">
      <c r="N549" s="174"/>
      <c r="O549" s="174"/>
    </row>
    <row r="550" spans="14:15" ht="21.5" x14ac:dyDescent="0.75">
      <c r="N550" s="174"/>
      <c r="O550" s="174"/>
    </row>
    <row r="551" spans="14:15" ht="21.5" x14ac:dyDescent="0.75">
      <c r="N551" s="174"/>
      <c r="O551" s="174"/>
    </row>
    <row r="552" spans="14:15" ht="21.5" x14ac:dyDescent="0.75">
      <c r="N552" s="174"/>
      <c r="O552" s="174"/>
    </row>
    <row r="553" spans="14:15" ht="21.5" x14ac:dyDescent="0.75">
      <c r="N553" s="174"/>
      <c r="O553" s="174"/>
    </row>
    <row r="554" spans="14:15" ht="21.5" x14ac:dyDescent="0.75">
      <c r="N554" s="174"/>
      <c r="O554" s="174"/>
    </row>
    <row r="555" spans="14:15" ht="21.5" x14ac:dyDescent="0.75">
      <c r="N555" s="174"/>
      <c r="O555" s="174"/>
    </row>
    <row r="556" spans="14:15" ht="21.5" x14ac:dyDescent="0.75">
      <c r="N556" s="174"/>
      <c r="O556" s="174"/>
    </row>
    <row r="557" spans="14:15" ht="21.5" x14ac:dyDescent="0.75">
      <c r="N557" s="174"/>
      <c r="O557" s="174"/>
    </row>
    <row r="558" spans="14:15" ht="21.5" x14ac:dyDescent="0.75">
      <c r="N558" s="174"/>
      <c r="O558" s="174"/>
    </row>
    <row r="559" spans="14:15" ht="21.5" x14ac:dyDescent="0.75">
      <c r="N559" s="174"/>
      <c r="O559" s="174"/>
    </row>
    <row r="560" spans="14:15" ht="21.5" x14ac:dyDescent="0.75">
      <c r="N560" s="174"/>
      <c r="O560" s="174"/>
    </row>
    <row r="561" spans="14:15" ht="21.5" x14ac:dyDescent="0.75">
      <c r="N561" s="174"/>
      <c r="O561" s="174"/>
    </row>
    <row r="562" spans="14:15" ht="21.5" x14ac:dyDescent="0.75">
      <c r="N562" s="174"/>
      <c r="O562" s="174"/>
    </row>
    <row r="563" spans="14:15" ht="21.5" x14ac:dyDescent="0.75">
      <c r="N563" s="174"/>
      <c r="O563" s="174"/>
    </row>
    <row r="564" spans="14:15" ht="21.5" x14ac:dyDescent="0.75">
      <c r="N564" s="174"/>
      <c r="O564" s="174"/>
    </row>
    <row r="565" spans="14:15" ht="21.5" x14ac:dyDescent="0.75">
      <c r="N565" s="174"/>
      <c r="O565" s="174"/>
    </row>
    <row r="566" spans="14:15" ht="21.5" x14ac:dyDescent="0.75">
      <c r="N566" s="174"/>
      <c r="O566" s="174"/>
    </row>
    <row r="567" spans="14:15" ht="21.5" x14ac:dyDescent="0.75">
      <c r="N567" s="174"/>
      <c r="O567" s="174"/>
    </row>
    <row r="568" spans="14:15" ht="21.5" x14ac:dyDescent="0.75">
      <c r="N568" s="174"/>
      <c r="O568" s="174"/>
    </row>
    <row r="569" spans="14:15" ht="21.5" x14ac:dyDescent="0.75">
      <c r="N569" s="174"/>
      <c r="O569" s="174"/>
    </row>
    <row r="570" spans="14:15" ht="21.5" x14ac:dyDescent="0.75">
      <c r="N570" s="174"/>
      <c r="O570" s="174"/>
    </row>
    <row r="571" spans="14:15" ht="21.5" x14ac:dyDescent="0.75">
      <c r="N571" s="174"/>
      <c r="O571" s="174"/>
    </row>
    <row r="572" spans="14:15" ht="21.5" x14ac:dyDescent="0.75">
      <c r="N572" s="174"/>
      <c r="O572" s="174"/>
    </row>
    <row r="573" spans="14:15" ht="21.5" x14ac:dyDescent="0.75">
      <c r="N573" s="174"/>
      <c r="O573" s="174"/>
    </row>
    <row r="574" spans="14:15" ht="21.5" x14ac:dyDescent="0.75">
      <c r="N574" s="174"/>
      <c r="O574" s="174"/>
    </row>
    <row r="575" spans="14:15" ht="21.5" x14ac:dyDescent="0.75">
      <c r="N575" s="174"/>
      <c r="O575" s="174"/>
    </row>
    <row r="576" spans="14:15" ht="21.5" x14ac:dyDescent="0.75">
      <c r="N576" s="174"/>
      <c r="O576" s="174"/>
    </row>
    <row r="577" spans="14:15" ht="21.5" x14ac:dyDescent="0.75">
      <c r="N577" s="174"/>
      <c r="O577" s="174"/>
    </row>
    <row r="578" spans="14:15" ht="21.5" x14ac:dyDescent="0.75">
      <c r="N578" s="174"/>
      <c r="O578" s="174"/>
    </row>
    <row r="579" spans="14:15" ht="21.5" x14ac:dyDescent="0.75">
      <c r="N579" s="174"/>
      <c r="O579" s="174"/>
    </row>
    <row r="580" spans="14:15" ht="21.5" x14ac:dyDescent="0.75">
      <c r="N580" s="174"/>
      <c r="O580" s="174"/>
    </row>
    <row r="581" spans="14:15" ht="21.5" x14ac:dyDescent="0.75">
      <c r="N581" s="174"/>
      <c r="O581" s="174"/>
    </row>
    <row r="582" spans="14:15" ht="21.5" x14ac:dyDescent="0.75">
      <c r="N582" s="174"/>
      <c r="O582" s="174"/>
    </row>
    <row r="583" spans="14:15" ht="21.5" x14ac:dyDescent="0.75">
      <c r="N583" s="174"/>
      <c r="O583" s="174"/>
    </row>
    <row r="584" spans="14:15" ht="21.5" x14ac:dyDescent="0.75">
      <c r="N584" s="174"/>
      <c r="O584" s="174"/>
    </row>
    <row r="585" spans="14:15" ht="21.5" x14ac:dyDescent="0.75">
      <c r="N585" s="174"/>
      <c r="O585" s="174"/>
    </row>
    <row r="586" spans="14:15" ht="21.5" x14ac:dyDescent="0.75">
      <c r="N586" s="174"/>
      <c r="O586" s="174"/>
    </row>
    <row r="587" spans="14:15" ht="21.5" x14ac:dyDescent="0.75">
      <c r="N587" s="174"/>
      <c r="O587" s="174"/>
    </row>
    <row r="588" spans="14:15" ht="21.5" x14ac:dyDescent="0.75">
      <c r="N588" s="174"/>
      <c r="O588" s="174"/>
    </row>
    <row r="589" spans="14:15" ht="21.5" x14ac:dyDescent="0.75">
      <c r="N589" s="174"/>
      <c r="O589" s="174"/>
    </row>
    <row r="590" spans="14:15" ht="21.5" x14ac:dyDescent="0.75">
      <c r="N590" s="174"/>
      <c r="O590" s="174"/>
    </row>
    <row r="591" spans="14:15" ht="21.5" x14ac:dyDescent="0.75">
      <c r="N591" s="174"/>
      <c r="O591" s="174"/>
    </row>
    <row r="592" spans="14:15" ht="21.5" x14ac:dyDescent="0.75">
      <c r="N592" s="174"/>
      <c r="O592" s="174"/>
    </row>
    <row r="593" spans="14:15" ht="21.5" x14ac:dyDescent="0.75">
      <c r="N593" s="174"/>
      <c r="O593" s="174"/>
    </row>
    <row r="594" spans="14:15" ht="21.5" x14ac:dyDescent="0.75">
      <c r="N594" s="174"/>
      <c r="O594" s="174"/>
    </row>
    <row r="595" spans="14:15" ht="21.5" x14ac:dyDescent="0.75">
      <c r="N595" s="174"/>
      <c r="O595" s="174"/>
    </row>
    <row r="596" spans="14:15" ht="21.5" x14ac:dyDescent="0.75">
      <c r="N596" s="174"/>
      <c r="O596" s="174"/>
    </row>
    <row r="597" spans="14:15" ht="21.5" x14ac:dyDescent="0.75">
      <c r="N597" s="174"/>
      <c r="O597" s="174"/>
    </row>
    <row r="598" spans="14:15" ht="21.5" x14ac:dyDescent="0.75">
      <c r="N598" s="174"/>
      <c r="O598" s="174"/>
    </row>
    <row r="599" spans="14:15" ht="21.5" x14ac:dyDescent="0.75">
      <c r="N599" s="174"/>
      <c r="O599" s="174"/>
    </row>
    <row r="600" spans="14:15" ht="21.5" x14ac:dyDescent="0.75">
      <c r="N600" s="174"/>
      <c r="O600" s="174"/>
    </row>
    <row r="601" spans="14:15" ht="21.5" x14ac:dyDescent="0.75">
      <c r="N601" s="174"/>
      <c r="O601" s="174"/>
    </row>
    <row r="602" spans="14:15" ht="21.5" x14ac:dyDescent="0.75">
      <c r="N602" s="174"/>
      <c r="O602" s="174"/>
    </row>
    <row r="603" spans="14:15" ht="21.5" x14ac:dyDescent="0.75">
      <c r="N603" s="174"/>
      <c r="O603" s="174"/>
    </row>
    <row r="604" spans="14:15" ht="21.5" x14ac:dyDescent="0.75">
      <c r="N604" s="174"/>
      <c r="O604" s="174"/>
    </row>
    <row r="605" spans="14:15" ht="21.5" x14ac:dyDescent="0.75">
      <c r="N605" s="174"/>
      <c r="O605" s="174"/>
    </row>
    <row r="606" spans="14:15" ht="21.5" x14ac:dyDescent="0.75">
      <c r="N606" s="174"/>
      <c r="O606" s="174"/>
    </row>
    <row r="607" spans="14:15" ht="21.5" x14ac:dyDescent="0.75">
      <c r="N607" s="174"/>
      <c r="O607" s="174"/>
    </row>
    <row r="608" spans="14:15" ht="21.5" x14ac:dyDescent="0.75">
      <c r="N608" s="174"/>
      <c r="O608" s="174"/>
    </row>
    <row r="609" spans="14:15" ht="21.5" x14ac:dyDescent="0.75">
      <c r="N609" s="174"/>
      <c r="O609" s="174"/>
    </row>
    <row r="610" spans="14:15" ht="21.5" x14ac:dyDescent="0.75">
      <c r="N610" s="174"/>
      <c r="O610" s="174"/>
    </row>
    <row r="611" spans="14:15" ht="21.5" x14ac:dyDescent="0.75">
      <c r="N611" s="174"/>
      <c r="O611" s="174"/>
    </row>
    <row r="612" spans="14:15" ht="21.5" x14ac:dyDescent="0.75">
      <c r="N612" s="174"/>
      <c r="O612" s="174"/>
    </row>
    <row r="613" spans="14:15" ht="21.5" x14ac:dyDescent="0.75">
      <c r="N613" s="174"/>
      <c r="O613" s="174"/>
    </row>
    <row r="614" spans="14:15" ht="21.5" x14ac:dyDescent="0.75">
      <c r="N614" s="174"/>
      <c r="O614" s="174"/>
    </row>
    <row r="615" spans="14:15" ht="21.5" x14ac:dyDescent="0.75">
      <c r="N615" s="174"/>
      <c r="O615" s="174"/>
    </row>
    <row r="616" spans="14:15" ht="21.5" x14ac:dyDescent="0.75">
      <c r="N616" s="174"/>
      <c r="O616" s="174"/>
    </row>
    <row r="617" spans="14:15" ht="21.5" x14ac:dyDescent="0.75">
      <c r="N617" s="174"/>
      <c r="O617" s="174"/>
    </row>
    <row r="618" spans="14:15" ht="21.5" x14ac:dyDescent="0.75">
      <c r="N618" s="174"/>
      <c r="O618" s="174"/>
    </row>
    <row r="619" spans="14:15" ht="21.5" x14ac:dyDescent="0.75">
      <c r="N619" s="174"/>
      <c r="O619" s="174"/>
    </row>
    <row r="620" spans="14:15" ht="21.5" x14ac:dyDescent="0.75">
      <c r="N620" s="174"/>
      <c r="O620" s="174"/>
    </row>
    <row r="621" spans="14:15" ht="21.5" x14ac:dyDescent="0.75">
      <c r="N621" s="174"/>
      <c r="O621" s="174"/>
    </row>
    <row r="622" spans="14:15" ht="21.5" x14ac:dyDescent="0.75">
      <c r="N622" s="174"/>
      <c r="O622" s="174"/>
    </row>
    <row r="623" spans="14:15" ht="21.5" x14ac:dyDescent="0.75">
      <c r="N623" s="174"/>
      <c r="O623" s="174"/>
    </row>
    <row r="624" spans="14:15" ht="21.5" x14ac:dyDescent="0.75">
      <c r="N624" s="174"/>
      <c r="O624" s="174"/>
    </row>
    <row r="625" spans="14:15" ht="21.5" x14ac:dyDescent="0.75">
      <c r="N625" s="174"/>
      <c r="O625" s="174"/>
    </row>
    <row r="626" spans="14:15" ht="21.5" x14ac:dyDescent="0.75">
      <c r="N626" s="174"/>
      <c r="O626" s="174"/>
    </row>
    <row r="627" spans="14:15" ht="21.5" x14ac:dyDescent="0.75">
      <c r="N627" s="174"/>
      <c r="O627" s="174"/>
    </row>
    <row r="628" spans="14:15" ht="21.5" x14ac:dyDescent="0.75">
      <c r="N628" s="174"/>
      <c r="O628" s="174"/>
    </row>
    <row r="629" spans="14:15" ht="21.5" x14ac:dyDescent="0.75">
      <c r="N629" s="174"/>
      <c r="O629" s="174"/>
    </row>
    <row r="630" spans="14:15" ht="21.5" x14ac:dyDescent="0.75">
      <c r="N630" s="174"/>
      <c r="O630" s="174"/>
    </row>
    <row r="631" spans="14:15" ht="21.5" x14ac:dyDescent="0.75">
      <c r="N631" s="174"/>
      <c r="O631" s="174"/>
    </row>
    <row r="632" spans="14:15" ht="21.5" x14ac:dyDescent="0.75">
      <c r="N632" s="174"/>
      <c r="O632" s="174"/>
    </row>
    <row r="633" spans="14:15" ht="21.5" x14ac:dyDescent="0.75">
      <c r="N633" s="174"/>
      <c r="O633" s="174"/>
    </row>
    <row r="634" spans="14:15" ht="21.5" x14ac:dyDescent="0.75">
      <c r="N634" s="174"/>
      <c r="O634" s="174"/>
    </row>
    <row r="635" spans="14:15" ht="21.5" x14ac:dyDescent="0.75">
      <c r="N635" s="174"/>
      <c r="O635" s="174"/>
    </row>
    <row r="636" spans="14:15" ht="21.5" x14ac:dyDescent="0.75">
      <c r="N636" s="174"/>
      <c r="O636" s="174"/>
    </row>
    <row r="637" spans="14:15" ht="21.5" x14ac:dyDescent="0.75">
      <c r="N637" s="174"/>
      <c r="O637" s="174"/>
    </row>
    <row r="638" spans="14:15" ht="21.5" x14ac:dyDescent="0.75">
      <c r="N638" s="174"/>
      <c r="O638" s="174"/>
    </row>
    <row r="639" spans="14:15" ht="21.5" x14ac:dyDescent="0.75">
      <c r="N639" s="174"/>
      <c r="O639" s="174"/>
    </row>
    <row r="640" spans="14:15" ht="21.5" x14ac:dyDescent="0.75">
      <c r="N640" s="174"/>
      <c r="O640" s="174"/>
    </row>
    <row r="641" spans="14:15" ht="21.5" x14ac:dyDescent="0.75">
      <c r="N641" s="174"/>
      <c r="O641" s="174"/>
    </row>
    <row r="642" spans="14:15" ht="21.5" x14ac:dyDescent="0.75">
      <c r="N642" s="174"/>
      <c r="O642" s="174"/>
    </row>
    <row r="643" spans="14:15" ht="21.5" x14ac:dyDescent="0.75">
      <c r="N643" s="174"/>
      <c r="O643" s="174"/>
    </row>
    <row r="644" spans="14:15" ht="21.5" x14ac:dyDescent="0.75">
      <c r="N644" s="174"/>
      <c r="O644" s="174"/>
    </row>
    <row r="645" spans="14:15" ht="21.5" x14ac:dyDescent="0.75">
      <c r="N645" s="174"/>
      <c r="O645" s="174"/>
    </row>
    <row r="646" spans="14:15" ht="21.5" x14ac:dyDescent="0.75">
      <c r="N646" s="174"/>
      <c r="O646" s="174"/>
    </row>
    <row r="647" spans="14:15" ht="21.5" x14ac:dyDescent="0.75">
      <c r="N647" s="174"/>
      <c r="O647" s="174"/>
    </row>
    <row r="648" spans="14:15" ht="21.5" x14ac:dyDescent="0.75">
      <c r="N648" s="174"/>
      <c r="O648" s="174"/>
    </row>
    <row r="649" spans="14:15" ht="21.5" x14ac:dyDescent="0.75">
      <c r="N649" s="174"/>
      <c r="O649" s="174"/>
    </row>
    <row r="650" spans="14:15" ht="21.5" x14ac:dyDescent="0.75">
      <c r="N650" s="174"/>
      <c r="O650" s="174"/>
    </row>
    <row r="651" spans="14:15" ht="21.5" x14ac:dyDescent="0.75">
      <c r="N651" s="174"/>
      <c r="O651" s="174"/>
    </row>
    <row r="652" spans="14:15" ht="21.5" x14ac:dyDescent="0.75">
      <c r="N652" s="174"/>
      <c r="O652" s="174"/>
    </row>
    <row r="653" spans="14:15" ht="21.5" x14ac:dyDescent="0.75">
      <c r="N653" s="174"/>
      <c r="O653" s="174"/>
    </row>
    <row r="654" spans="14:15" ht="21.5" x14ac:dyDescent="0.75">
      <c r="N654" s="174"/>
      <c r="O654" s="174"/>
    </row>
    <row r="655" spans="14:15" ht="21.5" x14ac:dyDescent="0.75">
      <c r="N655" s="174"/>
      <c r="O655" s="174"/>
    </row>
    <row r="656" spans="14:15" ht="21.5" x14ac:dyDescent="0.75">
      <c r="N656" s="174"/>
      <c r="O656" s="174"/>
    </row>
    <row r="657" spans="14:15" ht="21.5" x14ac:dyDescent="0.75">
      <c r="N657" s="174"/>
      <c r="O657" s="174"/>
    </row>
    <row r="658" spans="14:15" ht="21.5" x14ac:dyDescent="0.75">
      <c r="N658" s="174"/>
      <c r="O658" s="174"/>
    </row>
    <row r="659" spans="14:15" ht="21.5" x14ac:dyDescent="0.75">
      <c r="N659" s="174"/>
      <c r="O659" s="174"/>
    </row>
    <row r="660" spans="14:15" ht="21.5" x14ac:dyDescent="0.75">
      <c r="N660" s="174"/>
      <c r="O660" s="174"/>
    </row>
    <row r="661" spans="14:15" ht="21.5" x14ac:dyDescent="0.75">
      <c r="N661" s="174"/>
      <c r="O661" s="174"/>
    </row>
    <row r="662" spans="14:15" ht="21.5" x14ac:dyDescent="0.75">
      <c r="N662" s="174"/>
      <c r="O662" s="174"/>
    </row>
    <row r="663" spans="14:15" ht="21.5" x14ac:dyDescent="0.75">
      <c r="N663" s="174"/>
      <c r="O663" s="174"/>
    </row>
    <row r="664" spans="14:15" ht="21.5" x14ac:dyDescent="0.75">
      <c r="N664" s="174"/>
      <c r="O664" s="174"/>
    </row>
    <row r="665" spans="14:15" ht="21.5" x14ac:dyDescent="0.75">
      <c r="N665" s="174"/>
      <c r="O665" s="174"/>
    </row>
    <row r="666" spans="14:15" ht="21.5" x14ac:dyDescent="0.75">
      <c r="N666" s="174"/>
      <c r="O666" s="174"/>
    </row>
    <row r="667" spans="14:15" ht="21.5" x14ac:dyDescent="0.75">
      <c r="N667" s="174"/>
      <c r="O667" s="174"/>
    </row>
    <row r="668" spans="14:15" ht="21.5" x14ac:dyDescent="0.75">
      <c r="N668" s="174"/>
      <c r="O668" s="174"/>
    </row>
    <row r="669" spans="14:15" ht="21.5" x14ac:dyDescent="0.75">
      <c r="N669" s="174"/>
      <c r="O669" s="174"/>
    </row>
    <row r="670" spans="14:15" ht="21.5" x14ac:dyDescent="0.75">
      <c r="N670" s="174"/>
      <c r="O670" s="174"/>
    </row>
    <row r="671" spans="14:15" ht="21.5" x14ac:dyDescent="0.75">
      <c r="N671" s="174"/>
      <c r="O671" s="174"/>
    </row>
    <row r="672" spans="14:15" ht="21.5" x14ac:dyDescent="0.75">
      <c r="N672" s="174"/>
      <c r="O672" s="174"/>
    </row>
    <row r="673" spans="14:15" ht="21.5" x14ac:dyDescent="0.75">
      <c r="N673" s="174"/>
      <c r="O673" s="174"/>
    </row>
    <row r="674" spans="14:15" ht="21.5" x14ac:dyDescent="0.75">
      <c r="N674" s="174"/>
      <c r="O674" s="174"/>
    </row>
    <row r="675" spans="14:15" ht="21.5" x14ac:dyDescent="0.75">
      <c r="N675" s="174"/>
      <c r="O675" s="174"/>
    </row>
    <row r="676" spans="14:15" ht="21.5" x14ac:dyDescent="0.75">
      <c r="N676" s="174"/>
      <c r="O676" s="174"/>
    </row>
    <row r="677" spans="14:15" ht="21.5" x14ac:dyDescent="0.75">
      <c r="N677" s="174"/>
      <c r="O677" s="174"/>
    </row>
    <row r="678" spans="14:15" ht="21.5" x14ac:dyDescent="0.75">
      <c r="N678" s="174"/>
      <c r="O678" s="174"/>
    </row>
    <row r="679" spans="14:15" ht="21.5" x14ac:dyDescent="0.75">
      <c r="N679" s="174"/>
      <c r="O679" s="174"/>
    </row>
    <row r="680" spans="14:15" ht="21.5" x14ac:dyDescent="0.75">
      <c r="N680" s="174"/>
      <c r="O680" s="174"/>
    </row>
    <row r="681" spans="14:15" ht="21.5" x14ac:dyDescent="0.75">
      <c r="N681" s="174"/>
      <c r="O681" s="174"/>
    </row>
    <row r="682" spans="14:15" ht="21.5" x14ac:dyDescent="0.75">
      <c r="N682" s="174"/>
      <c r="O682" s="174"/>
    </row>
    <row r="683" spans="14:15" ht="21.5" x14ac:dyDescent="0.75">
      <c r="N683" s="174"/>
      <c r="O683" s="174"/>
    </row>
    <row r="684" spans="14:15" ht="21.5" x14ac:dyDescent="0.75">
      <c r="N684" s="174"/>
      <c r="O684" s="174"/>
    </row>
    <row r="685" spans="14:15" ht="21.5" x14ac:dyDescent="0.75">
      <c r="N685" s="174"/>
      <c r="O685" s="174"/>
    </row>
    <row r="686" spans="14:15" ht="21.5" x14ac:dyDescent="0.75">
      <c r="N686" s="174"/>
      <c r="O686" s="174"/>
    </row>
    <row r="687" spans="14:15" ht="21.5" x14ac:dyDescent="0.75">
      <c r="N687" s="174"/>
      <c r="O687" s="174"/>
    </row>
    <row r="688" spans="14:15" ht="21.5" x14ac:dyDescent="0.75">
      <c r="N688" s="174"/>
      <c r="O688" s="174"/>
    </row>
    <row r="689" spans="14:15" ht="21.5" x14ac:dyDescent="0.75">
      <c r="N689" s="174"/>
      <c r="O689" s="174"/>
    </row>
    <row r="690" spans="14:15" ht="21.5" x14ac:dyDescent="0.75">
      <c r="N690" s="174"/>
      <c r="O690" s="174"/>
    </row>
    <row r="691" spans="14:15" ht="21.5" x14ac:dyDescent="0.75">
      <c r="N691" s="174"/>
      <c r="O691" s="174"/>
    </row>
    <row r="692" spans="14:15" ht="21.5" x14ac:dyDescent="0.75">
      <c r="N692" s="174"/>
      <c r="O692" s="174"/>
    </row>
    <row r="693" spans="14:15" ht="21.5" x14ac:dyDescent="0.75">
      <c r="N693" s="174"/>
      <c r="O693" s="174"/>
    </row>
    <row r="694" spans="14:15" ht="21.5" x14ac:dyDescent="0.75">
      <c r="N694" s="174"/>
      <c r="O694" s="174"/>
    </row>
    <row r="695" spans="14:15" ht="21.5" x14ac:dyDescent="0.75">
      <c r="N695" s="174"/>
      <c r="O695" s="174"/>
    </row>
    <row r="696" spans="14:15" ht="21.5" x14ac:dyDescent="0.75">
      <c r="N696" s="174"/>
      <c r="O696" s="174"/>
    </row>
    <row r="697" spans="14:15" ht="21.5" x14ac:dyDescent="0.75">
      <c r="N697" s="174"/>
      <c r="O697" s="174"/>
    </row>
    <row r="698" spans="14:15" ht="21.5" x14ac:dyDescent="0.75">
      <c r="N698" s="174"/>
      <c r="O698" s="174"/>
    </row>
    <row r="699" spans="14:15" ht="21.5" x14ac:dyDescent="0.75">
      <c r="N699" s="174"/>
      <c r="O699" s="174"/>
    </row>
    <row r="700" spans="14:15" ht="21.5" x14ac:dyDescent="0.75">
      <c r="N700" s="174"/>
      <c r="O700" s="174"/>
    </row>
    <row r="701" spans="14:15" ht="21.5" x14ac:dyDescent="0.75">
      <c r="N701" s="174"/>
      <c r="O701" s="174"/>
    </row>
    <row r="702" spans="14:15" ht="21.5" x14ac:dyDescent="0.75">
      <c r="N702" s="174"/>
      <c r="O702" s="174"/>
    </row>
    <row r="703" spans="14:15" ht="21.5" x14ac:dyDescent="0.75">
      <c r="N703" s="174"/>
      <c r="O703" s="174"/>
    </row>
    <row r="704" spans="14:15" ht="21.5" x14ac:dyDescent="0.75">
      <c r="N704" s="174"/>
      <c r="O704" s="174"/>
    </row>
    <row r="705" spans="14:15" ht="21.5" x14ac:dyDescent="0.75">
      <c r="N705" s="174"/>
      <c r="O705" s="174"/>
    </row>
    <row r="706" spans="14:15" ht="21.5" x14ac:dyDescent="0.75">
      <c r="N706" s="174"/>
      <c r="O706" s="174"/>
    </row>
    <row r="707" spans="14:15" ht="21.5" x14ac:dyDescent="0.75">
      <c r="N707" s="174"/>
      <c r="O707" s="174"/>
    </row>
    <row r="708" spans="14:15" ht="21.5" x14ac:dyDescent="0.75">
      <c r="N708" s="174"/>
      <c r="O708" s="174"/>
    </row>
    <row r="709" spans="14:15" ht="21.5" x14ac:dyDescent="0.75">
      <c r="N709" s="174"/>
      <c r="O709" s="174"/>
    </row>
    <row r="710" spans="14:15" ht="21.5" x14ac:dyDescent="0.75">
      <c r="N710" s="174"/>
      <c r="O710" s="174"/>
    </row>
    <row r="711" spans="14:15" ht="21.5" x14ac:dyDescent="0.75">
      <c r="N711" s="174"/>
      <c r="O711" s="174"/>
    </row>
    <row r="712" spans="14:15" ht="21.5" x14ac:dyDescent="0.75">
      <c r="N712" s="174"/>
      <c r="O712" s="174"/>
    </row>
    <row r="713" spans="14:15" ht="21.5" x14ac:dyDescent="0.75">
      <c r="N713" s="174"/>
      <c r="O713" s="174"/>
    </row>
    <row r="714" spans="14:15" ht="21.5" x14ac:dyDescent="0.75">
      <c r="N714" s="174"/>
      <c r="O714" s="174"/>
    </row>
    <row r="715" spans="14:15" ht="21.5" x14ac:dyDescent="0.75">
      <c r="N715" s="174"/>
      <c r="O715" s="174"/>
    </row>
    <row r="716" spans="14:15" ht="21.5" x14ac:dyDescent="0.75">
      <c r="N716" s="174"/>
      <c r="O716" s="174"/>
    </row>
    <row r="717" spans="14:15" ht="21.5" x14ac:dyDescent="0.75">
      <c r="N717" s="174"/>
      <c r="O717" s="174"/>
    </row>
    <row r="718" spans="14:15" ht="21.5" x14ac:dyDescent="0.75">
      <c r="N718" s="174"/>
      <c r="O718" s="174"/>
    </row>
    <row r="719" spans="14:15" ht="21.5" x14ac:dyDescent="0.75">
      <c r="N719" s="174"/>
      <c r="O719" s="174"/>
    </row>
    <row r="720" spans="14:15" ht="21.5" x14ac:dyDescent="0.75">
      <c r="N720" s="174"/>
      <c r="O720" s="174"/>
    </row>
    <row r="721" spans="14:15" ht="21.5" x14ac:dyDescent="0.75">
      <c r="N721" s="174"/>
      <c r="O721" s="174"/>
    </row>
    <row r="722" spans="14:15" ht="21.5" x14ac:dyDescent="0.75">
      <c r="N722" s="174"/>
      <c r="O722" s="174"/>
    </row>
    <row r="723" spans="14:15" ht="21.5" x14ac:dyDescent="0.75">
      <c r="N723" s="174"/>
      <c r="O723" s="174"/>
    </row>
    <row r="724" spans="14:15" ht="21.5" x14ac:dyDescent="0.75">
      <c r="N724" s="174"/>
      <c r="O724" s="174"/>
    </row>
    <row r="725" spans="14:15" ht="21.5" x14ac:dyDescent="0.75">
      <c r="N725" s="174"/>
      <c r="O725" s="174"/>
    </row>
    <row r="726" spans="14:15" ht="21.5" x14ac:dyDescent="0.75">
      <c r="N726" s="174"/>
      <c r="O726" s="174"/>
    </row>
    <row r="727" spans="14:15" ht="21.5" x14ac:dyDescent="0.75">
      <c r="N727" s="174"/>
      <c r="O727" s="174"/>
    </row>
    <row r="728" spans="14:15" ht="21.5" x14ac:dyDescent="0.75">
      <c r="N728" s="174"/>
      <c r="O728" s="174"/>
    </row>
    <row r="729" spans="14:15" ht="21.5" x14ac:dyDescent="0.75">
      <c r="N729" s="174"/>
      <c r="O729" s="174"/>
    </row>
    <row r="730" spans="14:15" ht="21.5" x14ac:dyDescent="0.75">
      <c r="N730" s="174"/>
      <c r="O730" s="174"/>
    </row>
    <row r="731" spans="14:15" ht="21.5" x14ac:dyDescent="0.75">
      <c r="N731" s="174"/>
      <c r="O731" s="174"/>
    </row>
    <row r="732" spans="14:15" ht="21.5" x14ac:dyDescent="0.75">
      <c r="N732" s="174"/>
      <c r="O732" s="174"/>
    </row>
    <row r="733" spans="14:15" ht="21.5" x14ac:dyDescent="0.75">
      <c r="N733" s="174"/>
      <c r="O733" s="174"/>
    </row>
    <row r="734" spans="14:15" ht="21.5" x14ac:dyDescent="0.75">
      <c r="N734" s="174"/>
      <c r="O734" s="174"/>
    </row>
    <row r="735" spans="14:15" ht="21.5" x14ac:dyDescent="0.75">
      <c r="N735" s="174"/>
      <c r="O735" s="174"/>
    </row>
    <row r="736" spans="14:15" ht="21.5" x14ac:dyDescent="0.75">
      <c r="N736" s="174"/>
      <c r="O736" s="174"/>
    </row>
    <row r="737" spans="14:15" ht="21.5" x14ac:dyDescent="0.75">
      <c r="N737" s="174"/>
      <c r="O737" s="174"/>
    </row>
    <row r="738" spans="14:15" ht="21.5" x14ac:dyDescent="0.75">
      <c r="N738" s="174"/>
      <c r="O738" s="174"/>
    </row>
    <row r="739" spans="14:15" ht="21.5" x14ac:dyDescent="0.75">
      <c r="N739" s="174"/>
      <c r="O739" s="174"/>
    </row>
    <row r="740" spans="14:15" ht="21.5" x14ac:dyDescent="0.75">
      <c r="N740" s="174"/>
      <c r="O740" s="174"/>
    </row>
    <row r="741" spans="14:15" ht="21.5" x14ac:dyDescent="0.75">
      <c r="N741" s="174"/>
      <c r="O741" s="174"/>
    </row>
    <row r="742" spans="14:15" ht="21.5" x14ac:dyDescent="0.75">
      <c r="N742" s="174"/>
      <c r="O742" s="174"/>
    </row>
    <row r="743" spans="14:15" ht="21.5" x14ac:dyDescent="0.75">
      <c r="N743" s="174"/>
      <c r="O743" s="174"/>
    </row>
    <row r="744" spans="14:15" ht="21.5" x14ac:dyDescent="0.75">
      <c r="N744" s="174"/>
      <c r="O744" s="174"/>
    </row>
    <row r="745" spans="14:15" ht="21.5" x14ac:dyDescent="0.75">
      <c r="N745" s="174"/>
      <c r="O745" s="174"/>
    </row>
    <row r="746" spans="14:15" ht="21.5" x14ac:dyDescent="0.75">
      <c r="N746" s="174"/>
      <c r="O746" s="174"/>
    </row>
    <row r="747" spans="14:15" ht="21.5" x14ac:dyDescent="0.75">
      <c r="N747" s="174"/>
      <c r="O747" s="174"/>
    </row>
    <row r="748" spans="14:15" ht="21.5" x14ac:dyDescent="0.75">
      <c r="N748" s="174"/>
      <c r="O748" s="174"/>
    </row>
    <row r="749" spans="14:15" ht="21.5" x14ac:dyDescent="0.75">
      <c r="N749" s="174"/>
      <c r="O749" s="174"/>
    </row>
    <row r="750" spans="14:15" ht="21.5" x14ac:dyDescent="0.75">
      <c r="N750" s="174"/>
      <c r="O750" s="174"/>
    </row>
    <row r="751" spans="14:15" ht="21.5" x14ac:dyDescent="0.75">
      <c r="N751" s="174"/>
      <c r="O751" s="174"/>
    </row>
    <row r="752" spans="14:15" ht="21.5" x14ac:dyDescent="0.75">
      <c r="N752" s="174"/>
      <c r="O752" s="174"/>
    </row>
    <row r="753" spans="14:15" ht="21.5" x14ac:dyDescent="0.75">
      <c r="N753" s="174"/>
      <c r="O753" s="174"/>
    </row>
    <row r="754" spans="14:15" ht="21.5" x14ac:dyDescent="0.75">
      <c r="N754" s="174"/>
      <c r="O754" s="174"/>
    </row>
    <row r="755" spans="14:15" ht="21.5" x14ac:dyDescent="0.75">
      <c r="N755" s="174"/>
      <c r="O755" s="174"/>
    </row>
    <row r="756" spans="14:15" ht="21.5" x14ac:dyDescent="0.75">
      <c r="N756" s="174"/>
      <c r="O756" s="174"/>
    </row>
    <row r="757" spans="14:15" ht="21.5" x14ac:dyDescent="0.75">
      <c r="N757" s="174"/>
      <c r="O757" s="174"/>
    </row>
    <row r="758" spans="14:15" ht="21.5" x14ac:dyDescent="0.75">
      <c r="N758" s="174"/>
      <c r="O758" s="174"/>
    </row>
    <row r="759" spans="14:15" ht="21.5" x14ac:dyDescent="0.75">
      <c r="N759" s="174"/>
      <c r="O759" s="174"/>
    </row>
    <row r="760" spans="14:15" ht="21.5" x14ac:dyDescent="0.75">
      <c r="N760" s="174"/>
      <c r="O760" s="174"/>
    </row>
    <row r="761" spans="14:15" ht="21.5" x14ac:dyDescent="0.75">
      <c r="N761" s="174"/>
      <c r="O761" s="174"/>
    </row>
    <row r="762" spans="14:15" ht="21.5" x14ac:dyDescent="0.75">
      <c r="N762" s="174"/>
      <c r="O762" s="174"/>
    </row>
    <row r="763" spans="14:15" ht="21.5" x14ac:dyDescent="0.75">
      <c r="N763" s="174"/>
      <c r="O763" s="174"/>
    </row>
    <row r="764" spans="14:15" ht="21.5" x14ac:dyDescent="0.75">
      <c r="N764" s="174"/>
      <c r="O764" s="174"/>
    </row>
    <row r="765" spans="14:15" ht="21.5" x14ac:dyDescent="0.75">
      <c r="N765" s="174"/>
      <c r="O765" s="174"/>
    </row>
    <row r="766" spans="14:15" ht="21.5" x14ac:dyDescent="0.75">
      <c r="N766" s="174"/>
      <c r="O766" s="174"/>
    </row>
    <row r="767" spans="14:15" ht="21.5" x14ac:dyDescent="0.75">
      <c r="N767" s="174"/>
      <c r="O767" s="174"/>
    </row>
    <row r="768" spans="14:15" ht="21.5" x14ac:dyDescent="0.75">
      <c r="N768" s="174"/>
      <c r="O768" s="174"/>
    </row>
    <row r="769" spans="14:15" ht="21.5" x14ac:dyDescent="0.75">
      <c r="N769" s="174"/>
      <c r="O769" s="174"/>
    </row>
    <row r="770" spans="14:15" ht="21.5" x14ac:dyDescent="0.75">
      <c r="N770" s="174"/>
      <c r="O770" s="174"/>
    </row>
    <row r="771" spans="14:15" ht="21.5" x14ac:dyDescent="0.75">
      <c r="N771" s="174"/>
      <c r="O771" s="174"/>
    </row>
    <row r="772" spans="14:15" ht="21.5" x14ac:dyDescent="0.75">
      <c r="N772" s="174"/>
      <c r="O772" s="174"/>
    </row>
    <row r="773" spans="14:15" ht="21.5" x14ac:dyDescent="0.75">
      <c r="N773" s="174"/>
      <c r="O773" s="174"/>
    </row>
    <row r="774" spans="14:15" ht="21.5" x14ac:dyDescent="0.75">
      <c r="N774" s="174"/>
      <c r="O774" s="174"/>
    </row>
    <row r="775" spans="14:15" ht="21.5" x14ac:dyDescent="0.75">
      <c r="N775" s="174"/>
      <c r="O775" s="174"/>
    </row>
    <row r="776" spans="14:15" ht="21.5" x14ac:dyDescent="0.75">
      <c r="N776" s="174"/>
      <c r="O776" s="174"/>
    </row>
    <row r="777" spans="14:15" ht="21.5" x14ac:dyDescent="0.75">
      <c r="N777" s="174"/>
      <c r="O777" s="174"/>
    </row>
    <row r="778" spans="14:15" ht="21.5" x14ac:dyDescent="0.75">
      <c r="N778" s="174"/>
      <c r="O778" s="174"/>
    </row>
    <row r="779" spans="14:15" ht="21.5" x14ac:dyDescent="0.75">
      <c r="N779" s="174"/>
      <c r="O779" s="174"/>
    </row>
    <row r="780" spans="14:15" ht="21.5" x14ac:dyDescent="0.75">
      <c r="N780" s="174"/>
      <c r="O780" s="174"/>
    </row>
    <row r="781" spans="14:15" ht="21.5" x14ac:dyDescent="0.75">
      <c r="N781" s="174"/>
      <c r="O781" s="174"/>
    </row>
    <row r="782" spans="14:15" ht="21.5" x14ac:dyDescent="0.75">
      <c r="N782" s="174"/>
      <c r="O782" s="174"/>
    </row>
    <row r="783" spans="14:15" ht="21.5" x14ac:dyDescent="0.75">
      <c r="N783" s="174"/>
      <c r="O783" s="174"/>
    </row>
    <row r="784" spans="14:15" ht="21.5" x14ac:dyDescent="0.75">
      <c r="N784" s="174"/>
      <c r="O784" s="174"/>
    </row>
    <row r="785" spans="14:15" ht="21.5" x14ac:dyDescent="0.75">
      <c r="N785" s="174"/>
      <c r="O785" s="174"/>
    </row>
    <row r="786" spans="14:15" ht="21.5" x14ac:dyDescent="0.75">
      <c r="N786" s="174"/>
      <c r="O786" s="174"/>
    </row>
    <row r="787" spans="14:15" ht="21.5" x14ac:dyDescent="0.75">
      <c r="N787" s="174"/>
      <c r="O787" s="174"/>
    </row>
    <row r="788" spans="14:15" ht="21.5" x14ac:dyDescent="0.75">
      <c r="N788" s="174"/>
      <c r="O788" s="174"/>
    </row>
    <row r="789" spans="14:15" ht="21.5" x14ac:dyDescent="0.75">
      <c r="N789" s="174"/>
      <c r="O789" s="174"/>
    </row>
    <row r="790" spans="14:15" ht="21.5" x14ac:dyDescent="0.75">
      <c r="N790" s="174"/>
      <c r="O790" s="174"/>
    </row>
    <row r="791" spans="14:15" ht="21.5" x14ac:dyDescent="0.75">
      <c r="N791" s="174"/>
      <c r="O791" s="174"/>
    </row>
    <row r="792" spans="14:15" ht="21.5" x14ac:dyDescent="0.75">
      <c r="N792" s="174"/>
      <c r="O792" s="174"/>
    </row>
    <row r="793" spans="14:15" ht="21.5" x14ac:dyDescent="0.75">
      <c r="N793" s="174"/>
      <c r="O793" s="174"/>
    </row>
    <row r="794" spans="14:15" ht="21.5" x14ac:dyDescent="0.75">
      <c r="N794" s="174"/>
      <c r="O794" s="174"/>
    </row>
    <row r="795" spans="14:15" ht="21.5" x14ac:dyDescent="0.75">
      <c r="N795" s="174"/>
      <c r="O795" s="174"/>
    </row>
    <row r="796" spans="14:15" ht="21.5" x14ac:dyDescent="0.75">
      <c r="N796" s="174"/>
      <c r="O796" s="174"/>
    </row>
    <row r="797" spans="14:15" ht="21.5" x14ac:dyDescent="0.75">
      <c r="N797" s="174"/>
      <c r="O797" s="174"/>
    </row>
    <row r="798" spans="14:15" ht="21.5" x14ac:dyDescent="0.75">
      <c r="N798" s="174"/>
      <c r="O798" s="174"/>
    </row>
    <row r="799" spans="14:15" ht="21.5" x14ac:dyDescent="0.75">
      <c r="N799" s="174"/>
      <c r="O799" s="174"/>
    </row>
    <row r="800" spans="14:15" ht="21.5" x14ac:dyDescent="0.75">
      <c r="N800" s="174"/>
      <c r="O800" s="174"/>
    </row>
    <row r="801" spans="14:15" ht="21.5" x14ac:dyDescent="0.75">
      <c r="N801" s="174"/>
      <c r="O801" s="174"/>
    </row>
    <row r="802" spans="14:15" ht="21.5" x14ac:dyDescent="0.75">
      <c r="N802" s="174"/>
      <c r="O802" s="174"/>
    </row>
    <row r="803" spans="14:15" ht="21.5" x14ac:dyDescent="0.75">
      <c r="N803" s="174"/>
      <c r="O803" s="174"/>
    </row>
    <row r="804" spans="14:15" ht="21.5" x14ac:dyDescent="0.75">
      <c r="N804" s="174"/>
      <c r="O804" s="174"/>
    </row>
    <row r="805" spans="14:15" ht="21.5" x14ac:dyDescent="0.75">
      <c r="N805" s="174"/>
      <c r="O805" s="174"/>
    </row>
    <row r="806" spans="14:15" ht="21.5" x14ac:dyDescent="0.75">
      <c r="N806" s="174"/>
      <c r="O806" s="174"/>
    </row>
    <row r="807" spans="14:15" ht="21.5" x14ac:dyDescent="0.75">
      <c r="N807" s="174"/>
      <c r="O807" s="174"/>
    </row>
    <row r="808" spans="14:15" ht="21.5" x14ac:dyDescent="0.75">
      <c r="N808" s="174"/>
      <c r="O808" s="174"/>
    </row>
    <row r="809" spans="14:15" ht="21.5" x14ac:dyDescent="0.75">
      <c r="N809" s="174"/>
      <c r="O809" s="174"/>
    </row>
    <row r="810" spans="14:15" ht="21.5" x14ac:dyDescent="0.75">
      <c r="N810" s="174"/>
      <c r="O810" s="174"/>
    </row>
    <row r="811" spans="14:15" ht="21.5" x14ac:dyDescent="0.75">
      <c r="N811" s="174"/>
      <c r="O811" s="174"/>
    </row>
    <row r="812" spans="14:15" ht="21.5" x14ac:dyDescent="0.75">
      <c r="N812" s="174"/>
      <c r="O812" s="174"/>
    </row>
    <row r="813" spans="14:15" ht="21.5" x14ac:dyDescent="0.75">
      <c r="N813" s="174"/>
      <c r="O813" s="174"/>
    </row>
    <row r="814" spans="14:15" ht="21.5" x14ac:dyDescent="0.75">
      <c r="N814" s="174"/>
      <c r="O814" s="174"/>
    </row>
    <row r="815" spans="14:15" ht="21.5" x14ac:dyDescent="0.75">
      <c r="N815" s="174"/>
      <c r="O815" s="174"/>
    </row>
    <row r="816" spans="14:15" ht="21.5" x14ac:dyDescent="0.75">
      <c r="N816" s="174"/>
      <c r="O816" s="174"/>
    </row>
    <row r="817" spans="14:15" ht="21.5" x14ac:dyDescent="0.75">
      <c r="N817" s="174"/>
      <c r="O817" s="174"/>
    </row>
    <row r="818" spans="14:15" ht="21.5" x14ac:dyDescent="0.75">
      <c r="N818" s="174"/>
      <c r="O818" s="174"/>
    </row>
    <row r="819" spans="14:15" ht="21.5" x14ac:dyDescent="0.75">
      <c r="N819" s="174"/>
      <c r="O819" s="174"/>
    </row>
    <row r="820" spans="14:15" ht="21.5" x14ac:dyDescent="0.75">
      <c r="N820" s="174"/>
      <c r="O820" s="174"/>
    </row>
    <row r="821" spans="14:15" ht="21.5" x14ac:dyDescent="0.75">
      <c r="N821" s="174"/>
      <c r="O821" s="174"/>
    </row>
    <row r="822" spans="14:15" ht="21.5" x14ac:dyDescent="0.75">
      <c r="N822" s="174"/>
      <c r="O822" s="174"/>
    </row>
    <row r="823" spans="14:15" ht="21.5" x14ac:dyDescent="0.75">
      <c r="N823" s="174"/>
      <c r="O823" s="174"/>
    </row>
    <row r="824" spans="14:15" ht="21.5" x14ac:dyDescent="0.75">
      <c r="N824" s="174"/>
      <c r="O824" s="174"/>
    </row>
    <row r="825" spans="14:15" ht="21.5" x14ac:dyDescent="0.75">
      <c r="N825" s="174"/>
      <c r="O825" s="174"/>
    </row>
    <row r="826" spans="14:15" ht="21.5" x14ac:dyDescent="0.75">
      <c r="N826" s="174"/>
      <c r="O826" s="174"/>
    </row>
    <row r="827" spans="14:15" ht="21.5" x14ac:dyDescent="0.75">
      <c r="N827" s="174"/>
      <c r="O827" s="174"/>
    </row>
    <row r="828" spans="14:15" ht="21.5" x14ac:dyDescent="0.75">
      <c r="N828" s="174"/>
      <c r="O828" s="174"/>
    </row>
    <row r="829" spans="14:15" ht="21.5" x14ac:dyDescent="0.75">
      <c r="N829" s="174"/>
      <c r="O829" s="174"/>
    </row>
    <row r="830" spans="14:15" ht="21.5" x14ac:dyDescent="0.75">
      <c r="N830" s="174"/>
      <c r="O830" s="174"/>
    </row>
    <row r="831" spans="14:15" ht="21.5" x14ac:dyDescent="0.75">
      <c r="N831" s="174"/>
      <c r="O831" s="174"/>
    </row>
    <row r="832" spans="14:15" ht="21.5" x14ac:dyDescent="0.75">
      <c r="N832" s="174"/>
      <c r="O832" s="174"/>
    </row>
    <row r="833" spans="14:15" ht="21.5" x14ac:dyDescent="0.75">
      <c r="N833" s="174"/>
      <c r="O833" s="174"/>
    </row>
    <row r="834" spans="14:15" ht="21.5" x14ac:dyDescent="0.75">
      <c r="N834" s="174"/>
      <c r="O834" s="174"/>
    </row>
    <row r="835" spans="14:15" ht="21.5" x14ac:dyDescent="0.75">
      <c r="N835" s="174"/>
      <c r="O835" s="174"/>
    </row>
    <row r="836" spans="14:15" ht="21.5" x14ac:dyDescent="0.75">
      <c r="N836" s="174"/>
      <c r="O836" s="174"/>
    </row>
    <row r="837" spans="14:15" ht="21.5" x14ac:dyDescent="0.75">
      <c r="N837" s="174"/>
      <c r="O837" s="174"/>
    </row>
    <row r="838" spans="14:15" ht="21.5" x14ac:dyDescent="0.75">
      <c r="N838" s="174"/>
      <c r="O838" s="174"/>
    </row>
    <row r="839" spans="14:15" ht="21.5" x14ac:dyDescent="0.75">
      <c r="N839" s="174"/>
      <c r="O839" s="174"/>
    </row>
    <row r="840" spans="14:15" ht="21.5" x14ac:dyDescent="0.75">
      <c r="N840" s="174"/>
      <c r="O840" s="174"/>
    </row>
    <row r="841" spans="14:15" ht="21.5" x14ac:dyDescent="0.75">
      <c r="N841" s="174"/>
      <c r="O841" s="174"/>
    </row>
    <row r="842" spans="14:15" ht="21.5" x14ac:dyDescent="0.75">
      <c r="N842" s="174"/>
      <c r="O842" s="174"/>
    </row>
    <row r="843" spans="14:15" ht="21.5" x14ac:dyDescent="0.75">
      <c r="N843" s="174"/>
      <c r="O843" s="174"/>
    </row>
    <row r="844" spans="14:15" ht="21.5" x14ac:dyDescent="0.75">
      <c r="N844" s="174"/>
      <c r="O844" s="174"/>
    </row>
    <row r="845" spans="14:15" ht="21.5" x14ac:dyDescent="0.75">
      <c r="N845" s="174"/>
      <c r="O845" s="174"/>
    </row>
    <row r="846" spans="14:15" ht="21.5" x14ac:dyDescent="0.75">
      <c r="N846" s="174"/>
      <c r="O846" s="174"/>
    </row>
    <row r="847" spans="14:15" ht="21.5" x14ac:dyDescent="0.75">
      <c r="N847" s="174"/>
      <c r="O847" s="174"/>
    </row>
    <row r="848" spans="14:15" ht="21.5" x14ac:dyDescent="0.75">
      <c r="N848" s="174"/>
      <c r="O848" s="174"/>
    </row>
    <row r="849" spans="14:15" ht="21.5" x14ac:dyDescent="0.75">
      <c r="N849" s="174"/>
      <c r="O849" s="174"/>
    </row>
    <row r="850" spans="14:15" ht="21.5" x14ac:dyDescent="0.75">
      <c r="N850" s="174"/>
      <c r="O850" s="174"/>
    </row>
    <row r="851" spans="14:15" ht="21.5" x14ac:dyDescent="0.75">
      <c r="N851" s="174"/>
      <c r="O851" s="174"/>
    </row>
    <row r="852" spans="14:15" ht="21.5" x14ac:dyDescent="0.75">
      <c r="N852" s="174"/>
      <c r="O852" s="174"/>
    </row>
    <row r="853" spans="14:15" ht="21.5" x14ac:dyDescent="0.75">
      <c r="N853" s="174"/>
      <c r="O853" s="174"/>
    </row>
    <row r="854" spans="14:15" ht="21.5" x14ac:dyDescent="0.75">
      <c r="N854" s="174"/>
      <c r="O854" s="174"/>
    </row>
    <row r="855" spans="14:15" ht="21.5" x14ac:dyDescent="0.75">
      <c r="N855" s="174"/>
      <c r="O855" s="174"/>
    </row>
    <row r="856" spans="14:15" ht="21.5" x14ac:dyDescent="0.75">
      <c r="N856" s="174"/>
      <c r="O856" s="174"/>
    </row>
    <row r="857" spans="14:15" ht="21.5" x14ac:dyDescent="0.75">
      <c r="N857" s="174"/>
      <c r="O857" s="174"/>
    </row>
    <row r="858" spans="14:15" ht="21.5" x14ac:dyDescent="0.75">
      <c r="N858" s="174"/>
      <c r="O858" s="174"/>
    </row>
    <row r="859" spans="14:15" ht="21.5" x14ac:dyDescent="0.75">
      <c r="N859" s="174"/>
      <c r="O859" s="174"/>
    </row>
    <row r="860" spans="14:15" ht="21.5" x14ac:dyDescent="0.75">
      <c r="N860" s="174"/>
      <c r="O860" s="174"/>
    </row>
    <row r="861" spans="14:15" ht="21.5" x14ac:dyDescent="0.75">
      <c r="N861" s="174"/>
      <c r="O861" s="174"/>
    </row>
    <row r="862" spans="14:15" ht="21.5" x14ac:dyDescent="0.75">
      <c r="N862" s="174"/>
      <c r="O862" s="174"/>
    </row>
    <row r="863" spans="14:15" ht="21.5" x14ac:dyDescent="0.75">
      <c r="N863" s="174"/>
      <c r="O863" s="174"/>
    </row>
    <row r="864" spans="14:15" ht="21.5" x14ac:dyDescent="0.75">
      <c r="N864" s="174"/>
      <c r="O864" s="174"/>
    </row>
    <row r="865" spans="14:15" ht="21.5" x14ac:dyDescent="0.75">
      <c r="N865" s="174"/>
      <c r="O865" s="174"/>
    </row>
    <row r="866" spans="14:15" ht="21.5" x14ac:dyDescent="0.75">
      <c r="N866" s="174"/>
      <c r="O866" s="174"/>
    </row>
    <row r="867" spans="14:15" ht="21.5" x14ac:dyDescent="0.75">
      <c r="N867" s="174"/>
      <c r="O867" s="174"/>
    </row>
    <row r="868" spans="14:15" ht="21.5" x14ac:dyDescent="0.75">
      <c r="N868" s="174"/>
      <c r="O868" s="174"/>
    </row>
    <row r="869" spans="14:15" ht="21.5" x14ac:dyDescent="0.75">
      <c r="N869" s="174"/>
      <c r="O869" s="174"/>
    </row>
    <row r="870" spans="14:15" ht="21.5" x14ac:dyDescent="0.75">
      <c r="N870" s="174"/>
      <c r="O870" s="174"/>
    </row>
    <row r="871" spans="14:15" ht="21.5" x14ac:dyDescent="0.75">
      <c r="N871" s="174"/>
      <c r="O871" s="174"/>
    </row>
    <row r="872" spans="14:15" ht="21.5" x14ac:dyDescent="0.75">
      <c r="N872" s="174"/>
      <c r="O872" s="174"/>
    </row>
    <row r="873" spans="14:15" ht="21.5" x14ac:dyDescent="0.75">
      <c r="N873" s="174"/>
      <c r="O873" s="174"/>
    </row>
    <row r="874" spans="14:15" ht="21.5" x14ac:dyDescent="0.75">
      <c r="N874" s="174"/>
      <c r="O874" s="174"/>
    </row>
    <row r="875" spans="14:15" ht="21.5" x14ac:dyDescent="0.75">
      <c r="N875" s="174"/>
      <c r="O875" s="174"/>
    </row>
    <row r="876" spans="14:15" ht="21.5" x14ac:dyDescent="0.75">
      <c r="N876" s="174"/>
      <c r="O876" s="174"/>
    </row>
    <row r="877" spans="14:15" ht="21.5" x14ac:dyDescent="0.75">
      <c r="N877" s="174"/>
      <c r="O877" s="174"/>
    </row>
    <row r="878" spans="14:15" ht="21.5" x14ac:dyDescent="0.75">
      <c r="N878" s="174"/>
      <c r="O878" s="174"/>
    </row>
    <row r="879" spans="14:15" ht="21.5" x14ac:dyDescent="0.75">
      <c r="N879" s="174"/>
      <c r="O879" s="174"/>
    </row>
    <row r="880" spans="14:15" ht="21.5" x14ac:dyDescent="0.75">
      <c r="N880" s="174"/>
      <c r="O880" s="174"/>
    </row>
    <row r="881" spans="14:15" ht="21.5" x14ac:dyDescent="0.75">
      <c r="N881" s="174"/>
      <c r="O881" s="174"/>
    </row>
    <row r="882" spans="14:15" ht="21.5" x14ac:dyDescent="0.75">
      <c r="N882" s="174"/>
      <c r="O882" s="174"/>
    </row>
    <row r="883" spans="14:15" ht="21.5" x14ac:dyDescent="0.75">
      <c r="N883" s="174"/>
      <c r="O883" s="174"/>
    </row>
    <row r="884" spans="14:15" ht="21.5" x14ac:dyDescent="0.75">
      <c r="N884" s="174"/>
      <c r="O884" s="174"/>
    </row>
    <row r="885" spans="14:15" ht="21.5" x14ac:dyDescent="0.75">
      <c r="N885" s="174"/>
      <c r="O885" s="174"/>
    </row>
    <row r="886" spans="14:15" ht="21.5" x14ac:dyDescent="0.75">
      <c r="N886" s="174"/>
      <c r="O886" s="174"/>
    </row>
    <row r="887" spans="14:15" ht="21.5" x14ac:dyDescent="0.75">
      <c r="N887" s="174"/>
      <c r="O887" s="174"/>
    </row>
    <row r="888" spans="14:15" ht="21.5" x14ac:dyDescent="0.75">
      <c r="N888" s="174"/>
      <c r="O888" s="174"/>
    </row>
    <row r="889" spans="14:15" ht="21.5" x14ac:dyDescent="0.75">
      <c r="N889" s="174"/>
      <c r="O889" s="174"/>
    </row>
    <row r="890" spans="14:15" ht="21.5" x14ac:dyDescent="0.75">
      <c r="N890" s="174"/>
      <c r="O890" s="174"/>
    </row>
    <row r="891" spans="14:15" ht="21.5" x14ac:dyDescent="0.75">
      <c r="N891" s="174"/>
      <c r="O891" s="174"/>
    </row>
    <row r="892" spans="14:15" ht="21.5" x14ac:dyDescent="0.75">
      <c r="N892" s="174"/>
      <c r="O892" s="174"/>
    </row>
    <row r="893" spans="14:15" ht="21.5" x14ac:dyDescent="0.75">
      <c r="N893" s="174"/>
      <c r="O893" s="174"/>
    </row>
    <row r="894" spans="14:15" ht="21.5" x14ac:dyDescent="0.75">
      <c r="N894" s="174"/>
      <c r="O894" s="174"/>
    </row>
    <row r="895" spans="14:15" ht="21.5" x14ac:dyDescent="0.75">
      <c r="N895" s="174"/>
      <c r="O895" s="174"/>
    </row>
    <row r="896" spans="14:15" ht="21.5" x14ac:dyDescent="0.75">
      <c r="N896" s="174"/>
      <c r="O896" s="174"/>
    </row>
    <row r="897" spans="14:15" ht="21.5" x14ac:dyDescent="0.75">
      <c r="N897" s="174"/>
      <c r="O897" s="174"/>
    </row>
    <row r="898" spans="14:15" ht="21.5" x14ac:dyDescent="0.75">
      <c r="N898" s="174"/>
      <c r="O898" s="174"/>
    </row>
    <row r="899" spans="14:15" ht="21.5" x14ac:dyDescent="0.75">
      <c r="N899" s="174"/>
      <c r="O899" s="174"/>
    </row>
    <row r="900" spans="14:15" ht="21.5" x14ac:dyDescent="0.75">
      <c r="N900" s="174"/>
      <c r="O900" s="174"/>
    </row>
    <row r="901" spans="14:15" ht="21.5" x14ac:dyDescent="0.75">
      <c r="N901" s="174"/>
      <c r="O901" s="174"/>
    </row>
    <row r="902" spans="14:15" ht="21.5" x14ac:dyDescent="0.75">
      <c r="N902" s="174"/>
      <c r="O902" s="174"/>
    </row>
    <row r="903" spans="14:15" ht="21.5" x14ac:dyDescent="0.75">
      <c r="N903" s="174"/>
      <c r="O903" s="174"/>
    </row>
    <row r="904" spans="14:15" ht="21.5" x14ac:dyDescent="0.75">
      <c r="N904" s="174"/>
      <c r="O904" s="174"/>
    </row>
    <row r="905" spans="14:15" ht="21.5" x14ac:dyDescent="0.75">
      <c r="N905" s="174"/>
      <c r="O905" s="174"/>
    </row>
    <row r="906" spans="14:15" ht="21.5" x14ac:dyDescent="0.75">
      <c r="N906" s="174"/>
      <c r="O906" s="174"/>
    </row>
    <row r="907" spans="14:15" ht="21.5" x14ac:dyDescent="0.75">
      <c r="N907" s="174"/>
      <c r="O907" s="174"/>
    </row>
    <row r="908" spans="14:15" ht="21.5" x14ac:dyDescent="0.75">
      <c r="N908" s="174"/>
      <c r="O908" s="174"/>
    </row>
    <row r="909" spans="14:15" ht="21.5" x14ac:dyDescent="0.75">
      <c r="N909" s="174"/>
      <c r="O909" s="174"/>
    </row>
    <row r="910" spans="14:15" ht="21.5" x14ac:dyDescent="0.75">
      <c r="N910" s="174"/>
      <c r="O910" s="174"/>
    </row>
    <row r="911" spans="14:15" ht="21.5" x14ac:dyDescent="0.75">
      <c r="N911" s="174"/>
      <c r="O911" s="174"/>
    </row>
    <row r="912" spans="14:15" ht="21.5" x14ac:dyDescent="0.75">
      <c r="N912" s="174"/>
      <c r="O912" s="174"/>
    </row>
    <row r="913" spans="14:15" ht="21.5" x14ac:dyDescent="0.75">
      <c r="N913" s="174"/>
      <c r="O913" s="174"/>
    </row>
    <row r="914" spans="14:15" ht="21.5" x14ac:dyDescent="0.75">
      <c r="N914" s="174"/>
      <c r="O914" s="174"/>
    </row>
    <row r="915" spans="14:15" ht="21.5" x14ac:dyDescent="0.75">
      <c r="N915" s="174"/>
      <c r="O915" s="174"/>
    </row>
    <row r="916" spans="14:15" ht="21.5" x14ac:dyDescent="0.75">
      <c r="N916" s="174"/>
      <c r="O916" s="174"/>
    </row>
    <row r="917" spans="14:15" ht="21.5" x14ac:dyDescent="0.75">
      <c r="N917" s="174"/>
      <c r="O917" s="174"/>
    </row>
    <row r="918" spans="14:15" ht="21.5" x14ac:dyDescent="0.75">
      <c r="N918" s="174"/>
      <c r="O918" s="174"/>
    </row>
    <row r="919" spans="14:15" ht="21.5" x14ac:dyDescent="0.75">
      <c r="N919" s="174"/>
      <c r="O919" s="174"/>
    </row>
    <row r="920" spans="14:15" ht="21.5" x14ac:dyDescent="0.75">
      <c r="N920" s="174"/>
      <c r="O920" s="174"/>
    </row>
    <row r="921" spans="14:15" ht="21.5" x14ac:dyDescent="0.75">
      <c r="N921" s="174"/>
      <c r="O921" s="174"/>
    </row>
    <row r="922" spans="14:15" ht="21.5" x14ac:dyDescent="0.75">
      <c r="N922" s="174"/>
      <c r="O922" s="174"/>
    </row>
    <row r="923" spans="14:15" ht="21.5" x14ac:dyDescent="0.75">
      <c r="N923" s="174"/>
      <c r="O923" s="174"/>
    </row>
    <row r="924" spans="14:15" ht="21.5" x14ac:dyDescent="0.75">
      <c r="N924" s="174"/>
      <c r="O924" s="174"/>
    </row>
    <row r="925" spans="14:15" ht="21.5" x14ac:dyDescent="0.75">
      <c r="N925" s="174"/>
      <c r="O925" s="174"/>
    </row>
    <row r="926" spans="14:15" ht="21.5" x14ac:dyDescent="0.75">
      <c r="N926" s="174"/>
      <c r="O926" s="174"/>
    </row>
    <row r="927" spans="14:15" ht="21.5" x14ac:dyDescent="0.75">
      <c r="N927" s="174"/>
      <c r="O927" s="174"/>
    </row>
    <row r="928" spans="14:15" ht="21.5" x14ac:dyDescent="0.75">
      <c r="N928" s="174"/>
      <c r="O928" s="174"/>
    </row>
    <row r="929" spans="14:15" ht="21.5" x14ac:dyDescent="0.75">
      <c r="N929" s="174"/>
      <c r="O929" s="174"/>
    </row>
    <row r="930" spans="14:15" ht="21.5" x14ac:dyDescent="0.75">
      <c r="N930" s="174"/>
      <c r="O930" s="174"/>
    </row>
    <row r="931" spans="14:15" ht="21.5" x14ac:dyDescent="0.75">
      <c r="N931" s="174"/>
      <c r="O931" s="174"/>
    </row>
    <row r="932" spans="14:15" ht="21.5" x14ac:dyDescent="0.75">
      <c r="N932" s="174"/>
      <c r="O932" s="174"/>
    </row>
    <row r="933" spans="14:15" ht="21.5" x14ac:dyDescent="0.75">
      <c r="N933" s="174"/>
      <c r="O933" s="174"/>
    </row>
    <row r="934" spans="14:15" ht="21.5" x14ac:dyDescent="0.75">
      <c r="N934" s="174"/>
      <c r="O934" s="174"/>
    </row>
    <row r="935" spans="14:15" ht="21.5" x14ac:dyDescent="0.75">
      <c r="N935" s="174"/>
      <c r="O935" s="174"/>
    </row>
    <row r="936" spans="14:15" ht="21.5" x14ac:dyDescent="0.75">
      <c r="N936" s="174"/>
      <c r="O936" s="174"/>
    </row>
    <row r="937" spans="14:15" ht="21.5" x14ac:dyDescent="0.75">
      <c r="N937" s="174"/>
      <c r="O937" s="174"/>
    </row>
    <row r="938" spans="14:15" ht="21.5" x14ac:dyDescent="0.75">
      <c r="N938" s="174"/>
      <c r="O938" s="174"/>
    </row>
    <row r="939" spans="14:15" ht="21.5" x14ac:dyDescent="0.75">
      <c r="N939" s="174"/>
      <c r="O939" s="174"/>
    </row>
    <row r="940" spans="14:15" ht="21.5" x14ac:dyDescent="0.75">
      <c r="N940" s="174"/>
      <c r="O940" s="174"/>
    </row>
    <row r="941" spans="14:15" ht="21.5" x14ac:dyDescent="0.75">
      <c r="N941" s="174"/>
      <c r="O941" s="174"/>
    </row>
    <row r="942" spans="14:15" ht="21.5" x14ac:dyDescent="0.75">
      <c r="N942" s="174"/>
      <c r="O942" s="174"/>
    </row>
    <row r="943" spans="14:15" ht="21.5" x14ac:dyDescent="0.75">
      <c r="N943" s="174"/>
      <c r="O943" s="174"/>
    </row>
    <row r="944" spans="14:15" ht="21.5" x14ac:dyDescent="0.75">
      <c r="N944" s="174"/>
      <c r="O944" s="174"/>
    </row>
    <row r="945" spans="14:15" ht="21.5" x14ac:dyDescent="0.75">
      <c r="N945" s="174"/>
      <c r="O945" s="174"/>
    </row>
    <row r="946" spans="14:15" ht="21.5" x14ac:dyDescent="0.75">
      <c r="N946" s="174"/>
      <c r="O946" s="174"/>
    </row>
    <row r="947" spans="14:15" ht="21.5" x14ac:dyDescent="0.75">
      <c r="N947" s="174"/>
      <c r="O947" s="174"/>
    </row>
    <row r="948" spans="14:15" ht="21.5" x14ac:dyDescent="0.75">
      <c r="N948" s="174"/>
      <c r="O948" s="174"/>
    </row>
    <row r="949" spans="14:15" ht="21.5" x14ac:dyDescent="0.75">
      <c r="N949" s="174"/>
      <c r="O949" s="174"/>
    </row>
    <row r="950" spans="14:15" ht="21.5" x14ac:dyDescent="0.75">
      <c r="N950" s="174"/>
      <c r="O950" s="174"/>
    </row>
    <row r="951" spans="14:15" ht="21.5" x14ac:dyDescent="0.75">
      <c r="N951" s="174"/>
      <c r="O951" s="174"/>
    </row>
    <row r="952" spans="14:15" ht="21.5" x14ac:dyDescent="0.75">
      <c r="N952" s="174"/>
      <c r="O952" s="174"/>
    </row>
    <row r="953" spans="14:15" ht="21.5" x14ac:dyDescent="0.75">
      <c r="N953" s="174"/>
      <c r="O953" s="174"/>
    </row>
    <row r="954" spans="14:15" ht="21.5" x14ac:dyDescent="0.75">
      <c r="N954" s="174"/>
      <c r="O954" s="174"/>
    </row>
    <row r="955" spans="14:15" ht="21.5" x14ac:dyDescent="0.75">
      <c r="N955" s="174"/>
      <c r="O955" s="174"/>
    </row>
    <row r="956" spans="14:15" ht="21.5" x14ac:dyDescent="0.75">
      <c r="N956" s="174"/>
      <c r="O956" s="174"/>
    </row>
    <row r="957" spans="14:15" ht="21.5" x14ac:dyDescent="0.75">
      <c r="N957" s="174"/>
      <c r="O957" s="174"/>
    </row>
    <row r="958" spans="14:15" ht="21.5" x14ac:dyDescent="0.75">
      <c r="N958" s="174"/>
      <c r="O958" s="174"/>
    </row>
    <row r="959" spans="14:15" ht="21.5" x14ac:dyDescent="0.75">
      <c r="N959" s="174"/>
      <c r="O959" s="174"/>
    </row>
    <row r="960" spans="14:15" ht="21.5" x14ac:dyDescent="0.75">
      <c r="N960" s="174"/>
      <c r="O960" s="174"/>
    </row>
    <row r="961" spans="14:15" ht="21.5" x14ac:dyDescent="0.75">
      <c r="N961" s="174"/>
      <c r="O961" s="174"/>
    </row>
    <row r="962" spans="14:15" ht="21.5" x14ac:dyDescent="0.75">
      <c r="N962" s="174"/>
      <c r="O962" s="174"/>
    </row>
    <row r="963" spans="14:15" ht="21.5" x14ac:dyDescent="0.75">
      <c r="N963" s="174"/>
      <c r="O963" s="174"/>
    </row>
    <row r="964" spans="14:15" ht="21.5" x14ac:dyDescent="0.75">
      <c r="N964" s="174"/>
      <c r="O964" s="174"/>
    </row>
    <row r="965" spans="14:15" ht="21.5" x14ac:dyDescent="0.75">
      <c r="N965" s="174"/>
      <c r="O965" s="174"/>
    </row>
    <row r="966" spans="14:15" ht="21.5" x14ac:dyDescent="0.75">
      <c r="N966" s="174"/>
      <c r="O966" s="174"/>
    </row>
    <row r="967" spans="14:15" ht="21.5" x14ac:dyDescent="0.75">
      <c r="N967" s="174"/>
      <c r="O967" s="174"/>
    </row>
    <row r="968" spans="14:15" ht="21.5" x14ac:dyDescent="0.75">
      <c r="N968" s="174"/>
      <c r="O968" s="174"/>
    </row>
    <row r="969" spans="14:15" ht="21.5" x14ac:dyDescent="0.75">
      <c r="N969" s="174"/>
      <c r="O969" s="174"/>
    </row>
    <row r="970" spans="14:15" ht="21.5" x14ac:dyDescent="0.75">
      <c r="N970" s="174"/>
      <c r="O970" s="174"/>
    </row>
    <row r="971" spans="14:15" ht="21.5" x14ac:dyDescent="0.75">
      <c r="N971" s="174"/>
      <c r="O971" s="174"/>
    </row>
    <row r="972" spans="14:15" ht="21.5" x14ac:dyDescent="0.75">
      <c r="N972" s="174"/>
      <c r="O972" s="174"/>
    </row>
    <row r="973" spans="14:15" ht="21.5" x14ac:dyDescent="0.75">
      <c r="N973" s="174"/>
      <c r="O973" s="174"/>
    </row>
    <row r="974" spans="14:15" ht="21.5" x14ac:dyDescent="0.75">
      <c r="N974" s="174"/>
      <c r="O974" s="174"/>
    </row>
    <row r="975" spans="14:15" ht="21.5" x14ac:dyDescent="0.75">
      <c r="N975" s="174"/>
      <c r="O975" s="174"/>
    </row>
    <row r="976" spans="14:15" ht="21.5" x14ac:dyDescent="0.75">
      <c r="N976" s="174"/>
      <c r="O976" s="174"/>
    </row>
    <row r="977" spans="14:15" ht="21.5" x14ac:dyDescent="0.75">
      <c r="N977" s="174"/>
      <c r="O977" s="174"/>
    </row>
    <row r="978" spans="14:15" ht="21.5" x14ac:dyDescent="0.75">
      <c r="N978" s="174"/>
      <c r="O978" s="174"/>
    </row>
    <row r="979" spans="14:15" ht="21.5" x14ac:dyDescent="0.75">
      <c r="N979" s="174"/>
      <c r="O979" s="174"/>
    </row>
    <row r="980" spans="14:15" ht="21.5" x14ac:dyDescent="0.75">
      <c r="N980" s="174"/>
      <c r="O980" s="174"/>
    </row>
    <row r="981" spans="14:15" ht="21.5" x14ac:dyDescent="0.75">
      <c r="N981" s="174"/>
      <c r="O981" s="174"/>
    </row>
    <row r="982" spans="14:15" ht="21.5" x14ac:dyDescent="0.75">
      <c r="N982" s="174"/>
      <c r="O982" s="174"/>
    </row>
    <row r="983" spans="14:15" ht="21.5" x14ac:dyDescent="0.75">
      <c r="N983" s="174"/>
      <c r="O983" s="174"/>
    </row>
    <row r="984" spans="14:15" ht="21.5" x14ac:dyDescent="0.75">
      <c r="N984" s="174"/>
      <c r="O984" s="174"/>
    </row>
    <row r="985" spans="14:15" ht="21.5" x14ac:dyDescent="0.75">
      <c r="N985" s="174"/>
      <c r="O985" s="174"/>
    </row>
    <row r="986" spans="14:15" ht="21.5" x14ac:dyDescent="0.75">
      <c r="N986" s="174"/>
      <c r="O986" s="174"/>
    </row>
    <row r="987" spans="14:15" ht="21.5" x14ac:dyDescent="0.75">
      <c r="N987" s="174"/>
      <c r="O987" s="174"/>
    </row>
    <row r="988" spans="14:15" ht="21.5" x14ac:dyDescent="0.75">
      <c r="N988" s="174"/>
      <c r="O988" s="174"/>
    </row>
    <row r="989" spans="14:15" ht="21.5" x14ac:dyDescent="0.75">
      <c r="N989" s="174"/>
      <c r="O989" s="174"/>
    </row>
    <row r="990" spans="14:15" ht="21.5" x14ac:dyDescent="0.75">
      <c r="N990" s="174"/>
      <c r="O990" s="174"/>
    </row>
    <row r="991" spans="14:15" ht="21.5" x14ac:dyDescent="0.75">
      <c r="N991" s="174"/>
      <c r="O991" s="174"/>
    </row>
    <row r="992" spans="14:15" ht="21.5" x14ac:dyDescent="0.75">
      <c r="N992" s="174"/>
      <c r="O992" s="174"/>
    </row>
    <row r="993" spans="14:15" ht="21.5" x14ac:dyDescent="0.75">
      <c r="N993" s="174"/>
      <c r="O993" s="174"/>
    </row>
    <row r="994" spans="14:15" ht="21.5" x14ac:dyDescent="0.75">
      <c r="N994" s="174"/>
      <c r="O994" s="174"/>
    </row>
    <row r="995" spans="14:15" ht="21.5" x14ac:dyDescent="0.75">
      <c r="N995" s="174"/>
      <c r="O995" s="174"/>
    </row>
    <row r="996" spans="14:15" ht="21.5" x14ac:dyDescent="0.75">
      <c r="N996" s="174"/>
      <c r="O996" s="174"/>
    </row>
    <row r="997" spans="14:15" ht="21.5" x14ac:dyDescent="0.75">
      <c r="N997" s="174"/>
      <c r="O997" s="174"/>
    </row>
    <row r="998" spans="14:15" ht="21.5" x14ac:dyDescent="0.75">
      <c r="N998" s="174"/>
      <c r="O998" s="174"/>
    </row>
    <row r="999" spans="14:15" ht="21.5" x14ac:dyDescent="0.75">
      <c r="N999" s="174"/>
      <c r="O999" s="174"/>
    </row>
    <row r="1000" spans="14:15" ht="21.5" x14ac:dyDescent="0.75">
      <c r="N1000" s="174"/>
      <c r="O1000" s="174"/>
    </row>
    <row r="1001" spans="14:15" ht="21.5" x14ac:dyDescent="0.75">
      <c r="N1001" s="174"/>
      <c r="O1001" s="174"/>
    </row>
    <row r="1002" spans="14:15" ht="21.5" x14ac:dyDescent="0.75">
      <c r="N1002" s="174"/>
      <c r="O1002" s="174"/>
    </row>
    <row r="1003" spans="14:15" ht="21.5" x14ac:dyDescent="0.75">
      <c r="N1003" s="174"/>
      <c r="O1003" s="174"/>
    </row>
    <row r="1004" spans="14:15" ht="21.5" x14ac:dyDescent="0.75">
      <c r="N1004" s="174"/>
      <c r="O1004" s="174"/>
    </row>
    <row r="1005" spans="14:15" ht="21.5" x14ac:dyDescent="0.75">
      <c r="N1005" s="174"/>
      <c r="O1005" s="174"/>
    </row>
    <row r="1006" spans="14:15" ht="21.5" x14ac:dyDescent="0.75">
      <c r="N1006" s="174"/>
      <c r="O1006" s="174"/>
    </row>
    <row r="1007" spans="14:15" ht="21.5" x14ac:dyDescent="0.75">
      <c r="N1007" s="174"/>
      <c r="O1007" s="174"/>
    </row>
    <row r="1008" spans="14:15" ht="21.5" x14ac:dyDescent="0.75">
      <c r="N1008" s="174"/>
      <c r="O1008" s="174"/>
    </row>
    <row r="1009" spans="14:15" ht="21.5" x14ac:dyDescent="0.75">
      <c r="N1009" s="174"/>
      <c r="O1009" s="174"/>
    </row>
    <row r="1010" spans="14:15" ht="21.5" x14ac:dyDescent="0.75">
      <c r="N1010" s="174"/>
      <c r="O1010" s="174"/>
    </row>
    <row r="1011" spans="14:15" ht="21.5" x14ac:dyDescent="0.75">
      <c r="N1011" s="174"/>
      <c r="O1011" s="174"/>
    </row>
    <row r="1012" spans="14:15" ht="21.5" x14ac:dyDescent="0.75">
      <c r="N1012" s="174"/>
      <c r="O1012" s="174"/>
    </row>
    <row r="1013" spans="14:15" ht="21.5" x14ac:dyDescent="0.75">
      <c r="N1013" s="174"/>
      <c r="O1013" s="174"/>
    </row>
    <row r="1014" spans="14:15" ht="21.5" x14ac:dyDescent="0.75">
      <c r="N1014" s="174"/>
      <c r="O1014" s="174"/>
    </row>
    <row r="1015" spans="14:15" ht="21.5" x14ac:dyDescent="0.75">
      <c r="N1015" s="174"/>
      <c r="O1015" s="174"/>
    </row>
    <row r="1016" spans="14:15" ht="21.5" x14ac:dyDescent="0.75">
      <c r="N1016" s="174"/>
      <c r="O1016" s="174"/>
    </row>
    <row r="1017" spans="14:15" ht="21.5" x14ac:dyDescent="0.75">
      <c r="N1017" s="174"/>
      <c r="O1017" s="174"/>
    </row>
    <row r="1018" spans="14:15" ht="21.5" x14ac:dyDescent="0.75">
      <c r="N1018" s="174"/>
      <c r="O1018" s="174"/>
    </row>
    <row r="1019" spans="14:15" ht="21.5" x14ac:dyDescent="0.75">
      <c r="N1019" s="174"/>
      <c r="O1019" s="174"/>
    </row>
    <row r="1020" spans="14:15" ht="21.5" x14ac:dyDescent="0.75">
      <c r="N1020" s="174"/>
      <c r="O1020" s="174"/>
    </row>
    <row r="1021" spans="14:15" ht="21.5" x14ac:dyDescent="0.75">
      <c r="N1021" s="174"/>
      <c r="O1021" s="174"/>
    </row>
    <row r="1022" spans="14:15" ht="21.5" x14ac:dyDescent="0.75">
      <c r="N1022" s="174"/>
      <c r="O1022" s="174"/>
    </row>
    <row r="1023" spans="14:15" ht="21.5" x14ac:dyDescent="0.75">
      <c r="N1023" s="174"/>
      <c r="O1023" s="174"/>
    </row>
    <row r="1024" spans="14:15" ht="21.5" x14ac:dyDescent="0.75">
      <c r="N1024" s="174"/>
      <c r="O1024" s="174"/>
    </row>
    <row r="1025" spans="14:15" ht="21.5" x14ac:dyDescent="0.75">
      <c r="N1025" s="174"/>
      <c r="O1025" s="174"/>
    </row>
    <row r="1026" spans="14:15" ht="21.5" x14ac:dyDescent="0.75">
      <c r="N1026" s="174"/>
      <c r="O1026" s="174"/>
    </row>
    <row r="1027" spans="14:15" ht="21.5" x14ac:dyDescent="0.75">
      <c r="N1027" s="174"/>
      <c r="O1027" s="174"/>
    </row>
    <row r="1028" spans="14:15" ht="21.5" x14ac:dyDescent="0.75">
      <c r="N1028" s="174"/>
      <c r="O1028" s="174"/>
    </row>
    <row r="1029" spans="14:15" ht="21.5" x14ac:dyDescent="0.75">
      <c r="N1029" s="174"/>
      <c r="O1029" s="174"/>
    </row>
    <row r="1030" spans="14:15" ht="21.5" x14ac:dyDescent="0.75">
      <c r="N1030" s="174"/>
      <c r="O1030" s="174"/>
    </row>
    <row r="1031" spans="14:15" ht="21.5" x14ac:dyDescent="0.75">
      <c r="N1031" s="174"/>
      <c r="O1031" s="174"/>
    </row>
    <row r="1032" spans="14:15" ht="21.5" x14ac:dyDescent="0.75">
      <c r="N1032" s="174"/>
      <c r="O1032" s="174"/>
    </row>
    <row r="1033" spans="14:15" ht="21.5" x14ac:dyDescent="0.75">
      <c r="N1033" s="174"/>
      <c r="O1033" s="174"/>
    </row>
    <row r="1034" spans="14:15" ht="21.5" x14ac:dyDescent="0.75">
      <c r="N1034" s="174"/>
      <c r="O1034" s="174"/>
    </row>
    <row r="1035" spans="14:15" ht="21.5" x14ac:dyDescent="0.75">
      <c r="N1035" s="174"/>
      <c r="O1035" s="174"/>
    </row>
    <row r="1036" spans="14:15" ht="21.5" x14ac:dyDescent="0.75">
      <c r="N1036" s="174"/>
      <c r="O1036" s="174"/>
    </row>
    <row r="1037" spans="14:15" ht="21.5" x14ac:dyDescent="0.75">
      <c r="N1037" s="174"/>
      <c r="O1037" s="174"/>
    </row>
    <row r="1038" spans="14:15" ht="21.5" x14ac:dyDescent="0.75">
      <c r="N1038" s="174"/>
      <c r="O1038" s="174"/>
    </row>
    <row r="1039" spans="14:15" ht="21.5" x14ac:dyDescent="0.75">
      <c r="N1039" s="174"/>
      <c r="O1039" s="174"/>
    </row>
    <row r="1040" spans="14:15" ht="21.5" x14ac:dyDescent="0.75">
      <c r="N1040" s="174"/>
      <c r="O1040" s="174"/>
    </row>
    <row r="1041" spans="14:15" ht="21.5" x14ac:dyDescent="0.75">
      <c r="N1041" s="174"/>
      <c r="O1041" s="174"/>
    </row>
    <row r="1042" spans="14:15" ht="21.5" x14ac:dyDescent="0.75">
      <c r="N1042" s="174"/>
      <c r="O1042" s="174"/>
    </row>
    <row r="1043" spans="14:15" ht="21.5" x14ac:dyDescent="0.75">
      <c r="N1043" s="174"/>
      <c r="O1043" s="174"/>
    </row>
    <row r="1044" spans="14:15" ht="21.5" x14ac:dyDescent="0.75">
      <c r="N1044" s="174"/>
      <c r="O1044" s="174"/>
    </row>
    <row r="1045" spans="14:15" ht="21.5" x14ac:dyDescent="0.75">
      <c r="N1045" s="174"/>
      <c r="O1045" s="174"/>
    </row>
    <row r="1046" spans="14:15" ht="21.5" x14ac:dyDescent="0.75">
      <c r="N1046" s="174"/>
      <c r="O1046" s="174"/>
    </row>
    <row r="1047" spans="14:15" ht="21.5" x14ac:dyDescent="0.75">
      <c r="N1047" s="174"/>
      <c r="O1047" s="174"/>
    </row>
    <row r="1048" spans="14:15" ht="21.5" x14ac:dyDescent="0.75">
      <c r="N1048" s="174"/>
      <c r="O1048" s="174"/>
    </row>
    <row r="1049" spans="14:15" ht="21.5" x14ac:dyDescent="0.75">
      <c r="N1049" s="174"/>
      <c r="O1049" s="174"/>
    </row>
    <row r="1050" spans="14:15" ht="21.5" x14ac:dyDescent="0.75">
      <c r="N1050" s="174"/>
      <c r="O1050" s="174"/>
    </row>
    <row r="1051" spans="14:15" ht="21.5" x14ac:dyDescent="0.75">
      <c r="N1051" s="174"/>
      <c r="O1051" s="174"/>
    </row>
    <row r="1052" spans="14:15" ht="21.5" x14ac:dyDescent="0.75">
      <c r="N1052" s="174"/>
      <c r="O1052" s="174"/>
    </row>
    <row r="1053" spans="14:15" ht="21.5" x14ac:dyDescent="0.75">
      <c r="N1053" s="174"/>
      <c r="O1053" s="174"/>
    </row>
    <row r="1054" spans="14:15" ht="21.5" x14ac:dyDescent="0.75">
      <c r="N1054" s="174"/>
      <c r="O1054" s="174"/>
    </row>
    <row r="1055" spans="14:15" ht="21.5" x14ac:dyDescent="0.75">
      <c r="N1055" s="174"/>
      <c r="O1055" s="174"/>
    </row>
    <row r="1056" spans="14:15" ht="21.5" x14ac:dyDescent="0.75">
      <c r="N1056" s="174"/>
      <c r="O1056" s="174"/>
    </row>
    <row r="1057" spans="14:15" ht="21.5" x14ac:dyDescent="0.75">
      <c r="N1057" s="174"/>
      <c r="O1057" s="174"/>
    </row>
    <row r="1058" spans="14:15" ht="21.5" x14ac:dyDescent="0.75">
      <c r="N1058" s="174"/>
      <c r="O1058" s="174"/>
    </row>
    <row r="1059" spans="14:15" ht="21.5" x14ac:dyDescent="0.75">
      <c r="N1059" s="174"/>
      <c r="O1059" s="174"/>
    </row>
    <row r="1060" spans="14:15" ht="21.5" x14ac:dyDescent="0.75">
      <c r="N1060" s="174"/>
      <c r="O1060" s="174"/>
    </row>
    <row r="1061" spans="14:15" ht="21.5" x14ac:dyDescent="0.75">
      <c r="N1061" s="174"/>
      <c r="O1061" s="174"/>
    </row>
    <row r="1062" spans="14:15" ht="21.5" x14ac:dyDescent="0.75">
      <c r="N1062" s="174"/>
      <c r="O1062" s="174"/>
    </row>
    <row r="1063" spans="14:15" ht="21.5" x14ac:dyDescent="0.75">
      <c r="N1063" s="174"/>
      <c r="O1063" s="174"/>
    </row>
    <row r="1064" spans="14:15" ht="21.5" x14ac:dyDescent="0.75">
      <c r="N1064" s="174"/>
      <c r="O1064" s="174"/>
    </row>
    <row r="1065" spans="14:15" ht="21.5" x14ac:dyDescent="0.75">
      <c r="N1065" s="174"/>
      <c r="O1065" s="174"/>
    </row>
    <row r="1066" spans="14:15" ht="21.5" x14ac:dyDescent="0.75">
      <c r="N1066" s="174"/>
      <c r="O1066" s="174"/>
    </row>
    <row r="1067" spans="14:15" ht="21.5" x14ac:dyDescent="0.75">
      <c r="N1067" s="174"/>
      <c r="O1067" s="174"/>
    </row>
    <row r="1068" spans="14:15" ht="21.5" x14ac:dyDescent="0.75">
      <c r="N1068" s="174"/>
      <c r="O1068" s="174"/>
    </row>
    <row r="1069" spans="14:15" ht="21.5" x14ac:dyDescent="0.75">
      <c r="N1069" s="174"/>
      <c r="O1069" s="174"/>
    </row>
    <row r="1070" spans="14:15" ht="21.5" x14ac:dyDescent="0.75">
      <c r="N1070" s="174"/>
      <c r="O1070" s="174"/>
    </row>
    <row r="1071" spans="14:15" ht="21.5" x14ac:dyDescent="0.75">
      <c r="N1071" s="174"/>
      <c r="O1071" s="174"/>
    </row>
    <row r="1072" spans="14:15" ht="21.5" x14ac:dyDescent="0.75">
      <c r="N1072" s="174"/>
      <c r="O1072" s="174"/>
    </row>
    <row r="1073" spans="14:15" ht="21.5" x14ac:dyDescent="0.75">
      <c r="N1073" s="174"/>
      <c r="O1073" s="174"/>
    </row>
    <row r="1074" spans="14:15" ht="21.5" x14ac:dyDescent="0.75">
      <c r="N1074" s="174"/>
      <c r="O1074" s="174"/>
    </row>
    <row r="1075" spans="14:15" ht="21.5" x14ac:dyDescent="0.75">
      <c r="N1075" s="174"/>
      <c r="O1075" s="174"/>
    </row>
    <row r="1076" spans="14:15" ht="21.5" x14ac:dyDescent="0.75">
      <c r="N1076" s="174"/>
      <c r="O1076" s="174"/>
    </row>
    <row r="1077" spans="14:15" ht="21.5" x14ac:dyDescent="0.75">
      <c r="N1077" s="174"/>
      <c r="O1077" s="174"/>
    </row>
    <row r="1078" spans="14:15" ht="21.5" x14ac:dyDescent="0.75">
      <c r="N1078" s="174"/>
      <c r="O1078" s="174"/>
    </row>
    <row r="1079" spans="14:15" ht="21.5" x14ac:dyDescent="0.75">
      <c r="N1079" s="174"/>
      <c r="O1079" s="174"/>
    </row>
    <row r="1080" spans="14:15" ht="21.5" x14ac:dyDescent="0.75">
      <c r="N1080" s="174"/>
      <c r="O1080" s="174"/>
    </row>
    <row r="1081" spans="14:15" ht="21.5" x14ac:dyDescent="0.75">
      <c r="N1081" s="174"/>
      <c r="O1081" s="174"/>
    </row>
    <row r="1082" spans="14:15" ht="21.5" x14ac:dyDescent="0.75">
      <c r="N1082" s="174"/>
      <c r="O1082" s="174"/>
    </row>
    <row r="1083" spans="14:15" ht="21.5" x14ac:dyDescent="0.75">
      <c r="N1083" s="174"/>
      <c r="O1083" s="174"/>
    </row>
    <row r="1084" spans="14:15" ht="21.5" x14ac:dyDescent="0.75">
      <c r="N1084" s="174"/>
      <c r="O1084" s="174"/>
    </row>
    <row r="1085" spans="14:15" ht="21.5" x14ac:dyDescent="0.75">
      <c r="N1085" s="174"/>
      <c r="O1085" s="174"/>
    </row>
    <row r="1086" spans="14:15" ht="21.5" x14ac:dyDescent="0.75">
      <c r="N1086" s="174"/>
      <c r="O1086" s="174"/>
    </row>
    <row r="1087" spans="14:15" ht="21.5" x14ac:dyDescent="0.75">
      <c r="N1087" s="174"/>
      <c r="O1087" s="174"/>
    </row>
    <row r="1088" spans="14:15" ht="21.5" x14ac:dyDescent="0.75">
      <c r="N1088" s="174"/>
      <c r="O1088" s="174"/>
    </row>
    <row r="1089" spans="14:15" ht="21.5" x14ac:dyDescent="0.75">
      <c r="N1089" s="174"/>
      <c r="O1089" s="174"/>
    </row>
    <row r="1090" spans="14:15" ht="21.5" x14ac:dyDescent="0.75">
      <c r="N1090" s="174"/>
      <c r="O1090" s="174"/>
    </row>
    <row r="1091" spans="14:15" ht="21.5" x14ac:dyDescent="0.75">
      <c r="N1091" s="174"/>
      <c r="O1091" s="174"/>
    </row>
    <row r="1092" spans="14:15" ht="21.5" x14ac:dyDescent="0.75">
      <c r="N1092" s="174"/>
      <c r="O1092" s="174"/>
    </row>
    <row r="1093" spans="14:15" ht="21.5" x14ac:dyDescent="0.75">
      <c r="N1093" s="174"/>
      <c r="O1093" s="174"/>
    </row>
    <row r="1094" spans="14:15" ht="21.5" x14ac:dyDescent="0.75">
      <c r="N1094" s="174"/>
      <c r="O1094" s="174"/>
    </row>
    <row r="1095" spans="14:15" ht="21.5" x14ac:dyDescent="0.75">
      <c r="N1095" s="174"/>
      <c r="O1095" s="174"/>
    </row>
    <row r="1096" spans="14:15" ht="21.5" x14ac:dyDescent="0.75">
      <c r="N1096" s="174"/>
      <c r="O1096" s="174"/>
    </row>
    <row r="1097" spans="14:15" ht="21.5" x14ac:dyDescent="0.75">
      <c r="N1097" s="174"/>
      <c r="O1097" s="174"/>
    </row>
    <row r="1098" spans="14:15" ht="21.5" x14ac:dyDescent="0.75">
      <c r="N1098" s="174"/>
      <c r="O1098" s="174"/>
    </row>
    <row r="1099" spans="14:15" ht="21.5" x14ac:dyDescent="0.75">
      <c r="N1099" s="174"/>
      <c r="O1099" s="174"/>
    </row>
    <row r="1100" spans="14:15" ht="21.5" x14ac:dyDescent="0.75">
      <c r="N1100" s="174"/>
      <c r="O1100" s="174"/>
    </row>
    <row r="1101" spans="14:15" ht="21.5" x14ac:dyDescent="0.75">
      <c r="N1101" s="174"/>
      <c r="O1101" s="174"/>
    </row>
    <row r="1102" spans="14:15" ht="21.5" x14ac:dyDescent="0.75">
      <c r="N1102" s="174"/>
      <c r="O1102" s="174"/>
    </row>
    <row r="1103" spans="14:15" ht="21.5" x14ac:dyDescent="0.75">
      <c r="N1103" s="174"/>
      <c r="O1103" s="174"/>
    </row>
    <row r="1104" spans="14:15" ht="21.5" x14ac:dyDescent="0.75">
      <c r="N1104" s="174"/>
      <c r="O1104" s="174"/>
    </row>
    <row r="1105" spans="14:15" ht="21.5" x14ac:dyDescent="0.75">
      <c r="N1105" s="174"/>
      <c r="O1105" s="174"/>
    </row>
    <row r="1106" spans="14:15" ht="21.5" x14ac:dyDescent="0.75">
      <c r="N1106" s="174"/>
      <c r="O1106" s="174"/>
    </row>
    <row r="1107" spans="14:15" ht="21.5" x14ac:dyDescent="0.75">
      <c r="N1107" s="174"/>
      <c r="O1107" s="174"/>
    </row>
    <row r="1108" spans="14:15" ht="21.5" x14ac:dyDescent="0.75">
      <c r="N1108" s="174"/>
      <c r="O1108" s="174"/>
    </row>
    <row r="1109" spans="14:15" ht="21.5" x14ac:dyDescent="0.75">
      <c r="N1109" s="174"/>
      <c r="O1109" s="174"/>
    </row>
    <row r="1110" spans="14:15" ht="21.5" x14ac:dyDescent="0.75">
      <c r="N1110" s="174"/>
      <c r="O1110" s="174"/>
    </row>
    <row r="1111" spans="14:15" ht="21.5" x14ac:dyDescent="0.75">
      <c r="N1111" s="174"/>
      <c r="O1111" s="174"/>
    </row>
    <row r="1112" spans="14:15" ht="21.5" x14ac:dyDescent="0.75">
      <c r="N1112" s="174"/>
      <c r="O1112" s="174"/>
    </row>
    <row r="1113" spans="14:15" ht="21.5" x14ac:dyDescent="0.75">
      <c r="N1113" s="174"/>
      <c r="O1113" s="174"/>
    </row>
    <row r="1114" spans="14:15" ht="21.5" x14ac:dyDescent="0.75">
      <c r="N1114" s="174"/>
      <c r="O1114" s="174"/>
    </row>
    <row r="1115" spans="14:15" ht="21.5" x14ac:dyDescent="0.75">
      <c r="N1115" s="174"/>
      <c r="O1115" s="174"/>
    </row>
    <row r="1116" spans="14:15" ht="21.5" x14ac:dyDescent="0.75">
      <c r="N1116" s="174"/>
      <c r="O1116" s="174"/>
    </row>
    <row r="1117" spans="14:15" ht="21.5" x14ac:dyDescent="0.75">
      <c r="N1117" s="174"/>
      <c r="O1117" s="174"/>
    </row>
    <row r="1118" spans="14:15" ht="21.5" x14ac:dyDescent="0.75">
      <c r="N1118" s="174"/>
      <c r="O1118" s="174"/>
    </row>
    <row r="1119" spans="14:15" ht="21.5" x14ac:dyDescent="0.75">
      <c r="N1119" s="174"/>
      <c r="O1119" s="174"/>
    </row>
    <row r="1120" spans="14:15" ht="21.5" x14ac:dyDescent="0.75">
      <c r="N1120" s="174"/>
      <c r="O1120" s="174"/>
    </row>
    <row r="1121" spans="14:15" ht="21.5" x14ac:dyDescent="0.75">
      <c r="N1121" s="174"/>
      <c r="O1121" s="174"/>
    </row>
    <row r="1122" spans="14:15" ht="21.5" x14ac:dyDescent="0.75">
      <c r="N1122" s="174"/>
      <c r="O1122" s="174"/>
    </row>
    <row r="1123" spans="14:15" ht="21.5" x14ac:dyDescent="0.75">
      <c r="N1123" s="174"/>
      <c r="O1123" s="174"/>
    </row>
    <row r="1124" spans="14:15" ht="21.5" x14ac:dyDescent="0.75">
      <c r="N1124" s="174"/>
      <c r="O1124" s="174"/>
    </row>
    <row r="1125" spans="14:15" ht="21.5" x14ac:dyDescent="0.75">
      <c r="N1125" s="174"/>
      <c r="O1125" s="174"/>
    </row>
    <row r="1126" spans="14:15" ht="21.5" x14ac:dyDescent="0.75">
      <c r="N1126" s="174"/>
      <c r="O1126" s="174"/>
    </row>
    <row r="1127" spans="14:15" ht="21.5" x14ac:dyDescent="0.75">
      <c r="N1127" s="174"/>
      <c r="O1127" s="174"/>
    </row>
    <row r="1128" spans="14:15" ht="21.5" x14ac:dyDescent="0.75">
      <c r="N1128" s="174"/>
      <c r="O1128" s="174"/>
    </row>
    <row r="1129" spans="14:15" ht="21.5" x14ac:dyDescent="0.75">
      <c r="N1129" s="174"/>
      <c r="O1129" s="174"/>
    </row>
    <row r="1130" spans="14:15" ht="21.5" x14ac:dyDescent="0.75">
      <c r="N1130" s="174"/>
      <c r="O1130" s="174"/>
    </row>
    <row r="1131" spans="14:15" ht="21.5" x14ac:dyDescent="0.75">
      <c r="N1131" s="174"/>
      <c r="O1131" s="174"/>
    </row>
    <row r="1132" spans="14:15" ht="21.5" x14ac:dyDescent="0.75">
      <c r="N1132" s="174"/>
      <c r="O1132" s="174"/>
    </row>
    <row r="1133" spans="14:15" ht="21.5" x14ac:dyDescent="0.75">
      <c r="N1133" s="174"/>
      <c r="O1133" s="174"/>
    </row>
    <row r="1134" spans="14:15" ht="21.5" x14ac:dyDescent="0.75">
      <c r="N1134" s="174"/>
      <c r="O1134" s="174"/>
    </row>
    <row r="1135" spans="14:15" ht="21.5" x14ac:dyDescent="0.75">
      <c r="N1135" s="174"/>
      <c r="O1135" s="174"/>
    </row>
    <row r="1136" spans="14:15" ht="21.5" x14ac:dyDescent="0.75">
      <c r="N1136" s="174"/>
      <c r="O1136" s="174"/>
    </row>
    <row r="1137" spans="14:15" ht="21.5" x14ac:dyDescent="0.75">
      <c r="N1137" s="174"/>
      <c r="O1137" s="174"/>
    </row>
    <row r="1138" spans="14:15" ht="21.5" x14ac:dyDescent="0.75">
      <c r="N1138" s="174"/>
      <c r="O1138" s="174"/>
    </row>
    <row r="1139" spans="14:15" ht="21.5" x14ac:dyDescent="0.75">
      <c r="N1139" s="174"/>
      <c r="O1139" s="174"/>
    </row>
    <row r="1140" spans="14:15" ht="21.5" x14ac:dyDescent="0.75">
      <c r="N1140" s="174"/>
      <c r="O1140" s="174"/>
    </row>
    <row r="1141" spans="14:15" ht="21.5" x14ac:dyDescent="0.75">
      <c r="N1141" s="174"/>
      <c r="O1141" s="174"/>
    </row>
    <row r="1142" spans="14:15" ht="21.5" x14ac:dyDescent="0.75">
      <c r="N1142" s="174"/>
      <c r="O1142" s="174"/>
    </row>
    <row r="1143" spans="14:15" ht="21.5" x14ac:dyDescent="0.75">
      <c r="N1143" s="174"/>
      <c r="O1143" s="174"/>
    </row>
    <row r="1144" spans="14:15" ht="21.5" x14ac:dyDescent="0.75">
      <c r="N1144" s="174"/>
      <c r="O1144" s="174"/>
    </row>
    <row r="1145" spans="14:15" ht="21.5" x14ac:dyDescent="0.75">
      <c r="N1145" s="174"/>
      <c r="O1145" s="174"/>
    </row>
    <row r="1146" spans="14:15" ht="21.5" x14ac:dyDescent="0.75">
      <c r="N1146" s="174"/>
      <c r="O1146" s="174"/>
    </row>
    <row r="1147" spans="14:15" ht="21.5" x14ac:dyDescent="0.75">
      <c r="N1147" s="174"/>
      <c r="O1147" s="174"/>
    </row>
    <row r="1148" spans="14:15" ht="21.5" x14ac:dyDescent="0.75">
      <c r="N1148" s="174"/>
      <c r="O1148" s="174"/>
    </row>
    <row r="1149" spans="14:15" ht="21.5" x14ac:dyDescent="0.75">
      <c r="N1149" s="174"/>
      <c r="O1149" s="174"/>
    </row>
    <row r="1150" spans="14:15" ht="21.5" x14ac:dyDescent="0.75">
      <c r="N1150" s="174"/>
      <c r="O1150" s="174"/>
    </row>
    <row r="1151" spans="14:15" ht="21.5" x14ac:dyDescent="0.75">
      <c r="N1151" s="174"/>
      <c r="O1151" s="174"/>
    </row>
    <row r="1152" spans="14:15" ht="21.5" x14ac:dyDescent="0.75">
      <c r="N1152" s="174"/>
      <c r="O1152" s="174"/>
    </row>
    <row r="1153" spans="14:15" ht="21.5" x14ac:dyDescent="0.75">
      <c r="N1153" s="174"/>
      <c r="O1153" s="174"/>
    </row>
    <row r="1154" spans="14:15" ht="21.5" x14ac:dyDescent="0.75">
      <c r="N1154" s="174"/>
      <c r="O1154" s="174"/>
    </row>
    <row r="1155" spans="14:15" ht="21.5" x14ac:dyDescent="0.75">
      <c r="N1155" s="174"/>
      <c r="O1155" s="174"/>
    </row>
    <row r="1156" spans="14:15" ht="21.5" x14ac:dyDescent="0.75">
      <c r="N1156" s="174"/>
      <c r="O1156" s="174"/>
    </row>
    <row r="1157" spans="14:15" ht="21.5" x14ac:dyDescent="0.75">
      <c r="N1157" s="174"/>
      <c r="O1157" s="174"/>
    </row>
    <row r="1158" spans="14:15" ht="21.5" x14ac:dyDescent="0.75">
      <c r="N1158" s="174"/>
      <c r="O1158" s="174"/>
    </row>
    <row r="1159" spans="14:15" ht="21.5" x14ac:dyDescent="0.75">
      <c r="N1159" s="174"/>
      <c r="O1159" s="174"/>
    </row>
    <row r="1160" spans="14:15" ht="21.5" x14ac:dyDescent="0.75">
      <c r="N1160" s="174"/>
      <c r="O1160" s="174"/>
    </row>
    <row r="1161" spans="14:15" ht="21.5" x14ac:dyDescent="0.75">
      <c r="N1161" s="174"/>
      <c r="O1161" s="174"/>
    </row>
    <row r="1162" spans="14:15" ht="21.5" x14ac:dyDescent="0.75">
      <c r="N1162" s="174"/>
      <c r="O1162" s="174"/>
    </row>
    <row r="1163" spans="14:15" ht="21.5" x14ac:dyDescent="0.75">
      <c r="N1163" s="174"/>
      <c r="O1163" s="174"/>
    </row>
    <row r="1164" spans="14:15" ht="21.5" x14ac:dyDescent="0.75">
      <c r="N1164" s="174"/>
      <c r="O1164" s="174"/>
    </row>
    <row r="1165" spans="14:15" ht="21.5" x14ac:dyDescent="0.75">
      <c r="N1165" s="174"/>
      <c r="O1165" s="174"/>
    </row>
    <row r="1166" spans="14:15" ht="21.5" x14ac:dyDescent="0.75">
      <c r="N1166" s="174"/>
      <c r="O1166" s="174"/>
    </row>
    <row r="1167" spans="14:15" ht="21.5" x14ac:dyDescent="0.75">
      <c r="N1167" s="174"/>
      <c r="O1167" s="174"/>
    </row>
    <row r="1168" spans="14:15" ht="21.5" x14ac:dyDescent="0.75">
      <c r="N1168" s="174"/>
      <c r="O1168" s="174"/>
    </row>
    <row r="1169" spans="14:15" ht="21.5" x14ac:dyDescent="0.75">
      <c r="N1169" s="174"/>
      <c r="O1169" s="174"/>
    </row>
    <row r="1170" spans="14:15" ht="21.5" x14ac:dyDescent="0.75">
      <c r="N1170" s="174"/>
      <c r="O1170" s="174"/>
    </row>
    <row r="1171" spans="14:15" ht="21.5" x14ac:dyDescent="0.75">
      <c r="N1171" s="174"/>
      <c r="O1171" s="174"/>
    </row>
    <row r="1172" spans="14:15" ht="21.5" x14ac:dyDescent="0.75">
      <c r="N1172" s="174"/>
      <c r="O1172" s="174"/>
    </row>
    <row r="1173" spans="14:15" ht="21.5" x14ac:dyDescent="0.75">
      <c r="N1173" s="174"/>
      <c r="O1173" s="174"/>
    </row>
    <row r="1174" spans="14:15" ht="21.5" x14ac:dyDescent="0.75">
      <c r="N1174" s="174"/>
      <c r="O1174" s="174"/>
    </row>
    <row r="1175" spans="14:15" ht="21.5" x14ac:dyDescent="0.75">
      <c r="N1175" s="174"/>
      <c r="O1175" s="174"/>
    </row>
    <row r="1176" spans="14:15" ht="21.5" x14ac:dyDescent="0.75">
      <c r="N1176" s="174"/>
      <c r="O1176" s="174"/>
    </row>
    <row r="1177" spans="14:15" ht="21.5" x14ac:dyDescent="0.75">
      <c r="N1177" s="174"/>
      <c r="O1177" s="174"/>
    </row>
    <row r="1178" spans="14:15" ht="21.5" x14ac:dyDescent="0.75">
      <c r="N1178" s="174"/>
      <c r="O1178" s="174"/>
    </row>
    <row r="1179" spans="14:15" ht="21.5" x14ac:dyDescent="0.75">
      <c r="N1179" s="174"/>
      <c r="O1179" s="174"/>
    </row>
    <row r="1180" spans="14:15" ht="21.5" x14ac:dyDescent="0.75">
      <c r="N1180" s="174"/>
      <c r="O1180" s="174"/>
    </row>
    <row r="1181" spans="14:15" ht="21.5" x14ac:dyDescent="0.75">
      <c r="N1181" s="174"/>
      <c r="O1181" s="174"/>
    </row>
    <row r="1182" spans="14:15" ht="21.5" x14ac:dyDescent="0.75">
      <c r="N1182" s="174"/>
      <c r="O1182" s="174"/>
    </row>
    <row r="1183" spans="14:15" ht="21.5" x14ac:dyDescent="0.75">
      <c r="N1183" s="174"/>
      <c r="O1183" s="174"/>
    </row>
    <row r="1184" spans="14:15" ht="21.5" x14ac:dyDescent="0.75">
      <c r="N1184" s="174"/>
      <c r="O1184" s="174"/>
    </row>
    <row r="1185" spans="14:15" ht="21.5" x14ac:dyDescent="0.75">
      <c r="N1185" s="174"/>
      <c r="O1185" s="174"/>
    </row>
    <row r="1186" spans="14:15" ht="21.5" x14ac:dyDescent="0.75">
      <c r="N1186" s="174"/>
      <c r="O1186" s="174"/>
    </row>
    <row r="1187" spans="14:15" ht="21.5" x14ac:dyDescent="0.75">
      <c r="N1187" s="174"/>
      <c r="O1187" s="174"/>
    </row>
    <row r="1188" spans="14:15" ht="21.5" x14ac:dyDescent="0.75">
      <c r="N1188" s="174"/>
      <c r="O1188" s="174"/>
    </row>
    <row r="1189" spans="14:15" ht="21.5" x14ac:dyDescent="0.75">
      <c r="N1189" s="174"/>
      <c r="O1189" s="174"/>
    </row>
    <row r="1190" spans="14:15" ht="21.5" x14ac:dyDescent="0.75">
      <c r="N1190" s="174"/>
      <c r="O1190" s="174"/>
    </row>
    <row r="1191" spans="14:15" ht="21.5" x14ac:dyDescent="0.75">
      <c r="N1191" s="174"/>
      <c r="O1191" s="174"/>
    </row>
    <row r="1192" spans="14:15" ht="21.5" x14ac:dyDescent="0.75">
      <c r="N1192" s="174"/>
      <c r="O1192" s="174"/>
    </row>
    <row r="1193" spans="14:15" ht="21.5" x14ac:dyDescent="0.75">
      <c r="N1193" s="174"/>
      <c r="O1193" s="174"/>
    </row>
    <row r="1194" spans="14:15" ht="21.5" x14ac:dyDescent="0.75">
      <c r="N1194" s="174"/>
      <c r="O1194" s="174"/>
    </row>
    <row r="1195" spans="14:15" ht="21.5" x14ac:dyDescent="0.75">
      <c r="N1195" s="174"/>
      <c r="O1195" s="174"/>
    </row>
    <row r="1196" spans="14:15" ht="21.5" x14ac:dyDescent="0.75">
      <c r="N1196" s="174"/>
      <c r="O1196" s="174"/>
    </row>
    <row r="1197" spans="14:15" ht="21.5" x14ac:dyDescent="0.75">
      <c r="N1197" s="174"/>
      <c r="O1197" s="174"/>
    </row>
    <row r="1198" spans="14:15" ht="21.5" x14ac:dyDescent="0.75">
      <c r="N1198" s="174"/>
      <c r="O1198" s="174"/>
    </row>
    <row r="1199" spans="14:15" ht="21.5" x14ac:dyDescent="0.75">
      <c r="N1199" s="174"/>
      <c r="O1199" s="174"/>
    </row>
    <row r="1200" spans="14:15" ht="21.5" x14ac:dyDescent="0.75">
      <c r="N1200" s="174"/>
      <c r="O1200" s="174"/>
    </row>
    <row r="1201" spans="14:15" ht="21.5" x14ac:dyDescent="0.75">
      <c r="N1201" s="174"/>
      <c r="O1201" s="174"/>
    </row>
    <row r="1202" spans="14:15" ht="21.5" x14ac:dyDescent="0.75">
      <c r="N1202" s="174"/>
      <c r="O1202" s="174"/>
    </row>
    <row r="1203" spans="14:15" ht="21.5" x14ac:dyDescent="0.75">
      <c r="N1203" s="174"/>
      <c r="O1203" s="174"/>
    </row>
    <row r="1204" spans="14:15" ht="21.5" x14ac:dyDescent="0.75">
      <c r="N1204" s="174"/>
      <c r="O1204" s="174"/>
    </row>
    <row r="1205" spans="14:15" ht="21.5" x14ac:dyDescent="0.75">
      <c r="N1205" s="174"/>
      <c r="O1205" s="174"/>
    </row>
    <row r="1206" spans="14:15" ht="21.5" x14ac:dyDescent="0.75">
      <c r="N1206" s="174"/>
      <c r="O1206" s="174"/>
    </row>
    <row r="1207" spans="14:15" ht="21.5" x14ac:dyDescent="0.75">
      <c r="N1207" s="174"/>
      <c r="O1207" s="174"/>
    </row>
    <row r="1208" spans="14:15" ht="21.5" x14ac:dyDescent="0.75">
      <c r="N1208" s="174"/>
      <c r="O1208" s="174"/>
    </row>
    <row r="1209" spans="14:15" ht="21.5" x14ac:dyDescent="0.75">
      <c r="N1209" s="174"/>
      <c r="O1209" s="174"/>
    </row>
    <row r="1210" spans="14:15" ht="21.5" x14ac:dyDescent="0.75">
      <c r="N1210" s="174"/>
      <c r="O1210" s="174"/>
    </row>
    <row r="1211" spans="14:15" ht="21.5" x14ac:dyDescent="0.75">
      <c r="N1211" s="174"/>
      <c r="O1211" s="174"/>
    </row>
    <row r="1212" spans="14:15" ht="21.5" x14ac:dyDescent="0.75">
      <c r="N1212" s="174"/>
      <c r="O1212" s="174"/>
    </row>
    <row r="1213" spans="14:15" ht="21.5" x14ac:dyDescent="0.75">
      <c r="N1213" s="174"/>
      <c r="O1213" s="174"/>
    </row>
    <row r="1214" spans="14:15" ht="21.5" x14ac:dyDescent="0.75">
      <c r="N1214" s="174"/>
      <c r="O1214" s="174"/>
    </row>
    <row r="1215" spans="14:15" ht="21.5" x14ac:dyDescent="0.75">
      <c r="N1215" s="174"/>
      <c r="O1215" s="174"/>
    </row>
    <row r="1216" spans="14:15" ht="21.5" x14ac:dyDescent="0.75">
      <c r="N1216" s="174"/>
      <c r="O1216" s="174"/>
    </row>
    <row r="1217" spans="14:15" ht="21.5" x14ac:dyDescent="0.75">
      <c r="N1217" s="174"/>
      <c r="O1217" s="174"/>
    </row>
    <row r="1218" spans="14:15" ht="21.5" x14ac:dyDescent="0.75">
      <c r="N1218" s="174"/>
      <c r="O1218" s="174"/>
    </row>
    <row r="1219" spans="14:15" ht="21.5" x14ac:dyDescent="0.75">
      <c r="N1219" s="174"/>
      <c r="O1219" s="174"/>
    </row>
    <row r="1220" spans="14:15" ht="21.5" x14ac:dyDescent="0.75">
      <c r="N1220" s="174"/>
      <c r="O1220" s="174"/>
    </row>
    <row r="1221" spans="14:15" ht="21.5" x14ac:dyDescent="0.75">
      <c r="N1221" s="174"/>
      <c r="O1221" s="174"/>
    </row>
    <row r="1222" spans="14:15" ht="21.5" x14ac:dyDescent="0.75">
      <c r="N1222" s="174"/>
      <c r="O1222" s="174"/>
    </row>
    <row r="1223" spans="14:15" ht="21.5" x14ac:dyDescent="0.75">
      <c r="N1223" s="174"/>
      <c r="O1223" s="174"/>
    </row>
    <row r="1224" spans="14:15" ht="21.5" x14ac:dyDescent="0.75">
      <c r="N1224" s="174"/>
      <c r="O1224" s="174"/>
    </row>
    <row r="1225" spans="14:15" ht="21.5" x14ac:dyDescent="0.75">
      <c r="N1225" s="174"/>
      <c r="O1225" s="174"/>
    </row>
    <row r="1226" spans="14:15" ht="21.5" x14ac:dyDescent="0.75">
      <c r="N1226" s="174"/>
      <c r="O1226" s="174"/>
    </row>
    <row r="1227" spans="14:15" ht="21.5" x14ac:dyDescent="0.75">
      <c r="N1227" s="174"/>
      <c r="O1227" s="174"/>
    </row>
    <row r="1228" spans="14:15" ht="21.5" x14ac:dyDescent="0.75">
      <c r="N1228" s="174"/>
      <c r="O1228" s="174"/>
    </row>
    <row r="1229" spans="14:15" ht="21.5" x14ac:dyDescent="0.75">
      <c r="N1229" s="174"/>
      <c r="O1229" s="174"/>
    </row>
    <row r="1230" spans="14:15" ht="21.5" x14ac:dyDescent="0.75">
      <c r="N1230" s="174"/>
      <c r="O1230" s="174"/>
    </row>
    <row r="1231" spans="14:15" ht="21.5" x14ac:dyDescent="0.75">
      <c r="N1231" s="174"/>
      <c r="O1231" s="174"/>
    </row>
    <row r="1232" spans="14:15" ht="21.5" x14ac:dyDescent="0.75">
      <c r="N1232" s="174"/>
      <c r="O1232" s="174"/>
    </row>
    <row r="1233" spans="14:15" ht="21.5" x14ac:dyDescent="0.75">
      <c r="N1233" s="174"/>
      <c r="O1233" s="174"/>
    </row>
    <row r="1234" spans="14:15" ht="21.5" x14ac:dyDescent="0.75">
      <c r="N1234" s="174"/>
      <c r="O1234" s="174"/>
    </row>
    <row r="1235" spans="14:15" ht="21.5" x14ac:dyDescent="0.75">
      <c r="N1235" s="174"/>
      <c r="O1235" s="174"/>
    </row>
    <row r="1236" spans="14:15" ht="21.5" x14ac:dyDescent="0.75">
      <c r="N1236" s="174"/>
      <c r="O1236" s="174"/>
    </row>
    <row r="1237" spans="14:15" ht="21.5" x14ac:dyDescent="0.75">
      <c r="N1237" s="174"/>
      <c r="O1237" s="174"/>
    </row>
    <row r="1238" spans="14:15" ht="21.5" x14ac:dyDescent="0.75">
      <c r="N1238" s="174"/>
      <c r="O1238" s="174"/>
    </row>
    <row r="1239" spans="14:15" ht="21.5" x14ac:dyDescent="0.75">
      <c r="N1239" s="174"/>
      <c r="O1239" s="174"/>
    </row>
    <row r="1240" spans="14:15" ht="21.5" x14ac:dyDescent="0.75">
      <c r="N1240" s="174"/>
      <c r="O1240" s="174"/>
    </row>
    <row r="1241" spans="14:15" ht="21.5" x14ac:dyDescent="0.75">
      <c r="N1241" s="174"/>
      <c r="O1241" s="174"/>
    </row>
    <row r="1242" spans="14:15" ht="21.5" x14ac:dyDescent="0.75">
      <c r="N1242" s="174"/>
      <c r="O1242" s="174"/>
    </row>
    <row r="1243" spans="14:15" ht="21.5" x14ac:dyDescent="0.75">
      <c r="N1243" s="174"/>
      <c r="O1243" s="174"/>
    </row>
    <row r="1244" spans="14:15" ht="21.5" x14ac:dyDescent="0.75">
      <c r="N1244" s="174"/>
      <c r="O1244" s="174"/>
    </row>
    <row r="1245" spans="14:15" ht="21.5" x14ac:dyDescent="0.75">
      <c r="N1245" s="174"/>
      <c r="O1245" s="174"/>
    </row>
    <row r="1246" spans="14:15" ht="21.5" x14ac:dyDescent="0.75">
      <c r="N1246" s="174"/>
      <c r="O1246" s="174"/>
    </row>
    <row r="1247" spans="14:15" ht="21.5" x14ac:dyDescent="0.75">
      <c r="N1247" s="174"/>
      <c r="O1247" s="174"/>
    </row>
    <row r="1248" spans="14:15" ht="21.5" x14ac:dyDescent="0.75">
      <c r="N1248" s="174"/>
      <c r="O1248" s="174"/>
    </row>
    <row r="1249" spans="14:15" ht="21.5" x14ac:dyDescent="0.75">
      <c r="N1249" s="174"/>
      <c r="O1249" s="174"/>
    </row>
    <row r="1250" spans="14:15" ht="21.5" x14ac:dyDescent="0.75">
      <c r="N1250" s="174"/>
      <c r="O1250" s="174"/>
    </row>
    <row r="1251" spans="14:15" ht="21.5" x14ac:dyDescent="0.75">
      <c r="N1251" s="174"/>
      <c r="O1251" s="174"/>
    </row>
    <row r="1252" spans="14:15" ht="21.5" x14ac:dyDescent="0.75">
      <c r="N1252" s="174"/>
      <c r="O1252" s="174"/>
    </row>
    <row r="1253" spans="14:15" ht="21.5" x14ac:dyDescent="0.75">
      <c r="N1253" s="174"/>
      <c r="O1253" s="174"/>
    </row>
    <row r="1254" spans="14:15" ht="21.5" x14ac:dyDescent="0.75">
      <c r="N1254" s="174"/>
      <c r="O1254" s="174"/>
    </row>
    <row r="1255" spans="14:15" ht="21.5" x14ac:dyDescent="0.75">
      <c r="N1255" s="174"/>
      <c r="O1255" s="174"/>
    </row>
    <row r="1256" spans="14:15" ht="21.5" x14ac:dyDescent="0.75">
      <c r="N1256" s="174"/>
      <c r="O1256" s="174"/>
    </row>
    <row r="1257" spans="14:15" ht="21.5" x14ac:dyDescent="0.75">
      <c r="N1257" s="174"/>
      <c r="O1257" s="174"/>
    </row>
    <row r="1258" spans="14:15" ht="21.5" x14ac:dyDescent="0.75">
      <c r="N1258" s="174"/>
      <c r="O1258" s="174"/>
    </row>
    <row r="1259" spans="14:15" ht="21.5" x14ac:dyDescent="0.75">
      <c r="N1259" s="174"/>
      <c r="O1259" s="174"/>
    </row>
    <row r="1260" spans="14:15" ht="21.5" x14ac:dyDescent="0.75">
      <c r="N1260" s="174"/>
      <c r="O1260" s="174"/>
    </row>
    <row r="1261" spans="14:15" ht="21.5" x14ac:dyDescent="0.75">
      <c r="N1261" s="174"/>
      <c r="O1261" s="174"/>
    </row>
    <row r="1262" spans="14:15" ht="21.5" x14ac:dyDescent="0.75">
      <c r="N1262" s="174"/>
      <c r="O1262" s="174"/>
    </row>
    <row r="1263" spans="14:15" ht="21.5" x14ac:dyDescent="0.75">
      <c r="N1263" s="174"/>
      <c r="O1263" s="174"/>
    </row>
    <row r="1264" spans="14:15" ht="21.5" x14ac:dyDescent="0.75">
      <c r="N1264" s="174"/>
      <c r="O1264" s="174"/>
    </row>
    <row r="1265" spans="14:15" ht="21.5" x14ac:dyDescent="0.75">
      <c r="N1265" s="174"/>
      <c r="O1265" s="174"/>
    </row>
    <row r="1266" spans="14:15" ht="21.5" x14ac:dyDescent="0.75">
      <c r="N1266" s="174"/>
      <c r="O1266" s="174"/>
    </row>
    <row r="1267" spans="14:15" ht="21.5" x14ac:dyDescent="0.75">
      <c r="N1267" s="174"/>
      <c r="O1267" s="174"/>
    </row>
    <row r="1268" spans="14:15" ht="21.5" x14ac:dyDescent="0.75">
      <c r="N1268" s="174"/>
      <c r="O1268" s="174"/>
    </row>
    <row r="1269" spans="14:15" ht="21.5" x14ac:dyDescent="0.75">
      <c r="N1269" s="174"/>
      <c r="O1269" s="174"/>
    </row>
    <row r="1270" spans="14:15" ht="21.5" x14ac:dyDescent="0.75">
      <c r="N1270" s="174"/>
      <c r="O1270" s="174"/>
    </row>
    <row r="1271" spans="14:15" ht="21.5" x14ac:dyDescent="0.75">
      <c r="N1271" s="174"/>
      <c r="O1271" s="174"/>
    </row>
    <row r="1272" spans="14:15" ht="21.5" x14ac:dyDescent="0.75">
      <c r="N1272" s="174"/>
      <c r="O1272" s="174"/>
    </row>
    <row r="1273" spans="14:15" ht="21.5" x14ac:dyDescent="0.75">
      <c r="N1273" s="174"/>
      <c r="O1273" s="174"/>
    </row>
    <row r="1274" spans="14:15" ht="21.5" x14ac:dyDescent="0.75">
      <c r="N1274" s="174"/>
      <c r="O1274" s="174"/>
    </row>
    <row r="1275" spans="14:15" ht="21.5" x14ac:dyDescent="0.75">
      <c r="N1275" s="174"/>
      <c r="O1275" s="174"/>
    </row>
    <row r="1276" spans="14:15" ht="21.5" x14ac:dyDescent="0.75">
      <c r="N1276" s="174"/>
      <c r="O1276" s="174"/>
    </row>
    <row r="1277" spans="14:15" ht="21.5" x14ac:dyDescent="0.75">
      <c r="N1277" s="174"/>
      <c r="O1277" s="174"/>
    </row>
    <row r="1278" spans="14:15" ht="21.5" x14ac:dyDescent="0.75">
      <c r="N1278" s="174"/>
      <c r="O1278" s="174"/>
    </row>
    <row r="1279" spans="14:15" ht="21.5" x14ac:dyDescent="0.75">
      <c r="N1279" s="174"/>
      <c r="O1279" s="174"/>
    </row>
    <row r="1280" spans="14:15" ht="21.5" x14ac:dyDescent="0.75">
      <c r="N1280" s="174"/>
      <c r="O1280" s="174"/>
    </row>
    <row r="1281" spans="14:15" ht="21.5" x14ac:dyDescent="0.75">
      <c r="N1281" s="174"/>
      <c r="O1281" s="174"/>
    </row>
    <row r="1282" spans="14:15" ht="21.5" x14ac:dyDescent="0.75">
      <c r="N1282" s="174"/>
      <c r="O1282" s="174"/>
    </row>
    <row r="1283" spans="14:15" ht="21.5" x14ac:dyDescent="0.75">
      <c r="N1283" s="174"/>
      <c r="O1283" s="174"/>
    </row>
    <row r="1284" spans="14:15" ht="21.5" x14ac:dyDescent="0.75">
      <c r="N1284" s="174"/>
      <c r="O1284" s="174"/>
    </row>
    <row r="1285" spans="14:15" ht="21.5" x14ac:dyDescent="0.75">
      <c r="N1285" s="174"/>
      <c r="O1285" s="174"/>
    </row>
    <row r="1286" spans="14:15" ht="21.5" x14ac:dyDescent="0.75">
      <c r="N1286" s="174"/>
      <c r="O1286" s="174"/>
    </row>
    <row r="1287" spans="14:15" ht="21.5" x14ac:dyDescent="0.75">
      <c r="N1287" s="174"/>
      <c r="O1287" s="174"/>
    </row>
    <row r="1288" spans="14:15" ht="21.5" x14ac:dyDescent="0.75">
      <c r="N1288" s="174"/>
      <c r="O1288" s="174"/>
    </row>
    <row r="1289" spans="14:15" ht="21.5" x14ac:dyDescent="0.75">
      <c r="N1289" s="174"/>
      <c r="O1289" s="174"/>
    </row>
    <row r="1290" spans="14:15" ht="21.5" x14ac:dyDescent="0.75">
      <c r="N1290" s="174"/>
      <c r="O1290" s="174"/>
    </row>
    <row r="1291" spans="14:15" ht="21.5" x14ac:dyDescent="0.75">
      <c r="N1291" s="174"/>
      <c r="O1291" s="174"/>
    </row>
    <row r="1292" spans="14:15" ht="21.5" x14ac:dyDescent="0.75">
      <c r="N1292" s="174"/>
      <c r="O1292" s="174"/>
    </row>
    <row r="1293" spans="14:15" ht="21.5" x14ac:dyDescent="0.75">
      <c r="N1293" s="174"/>
      <c r="O1293" s="174"/>
    </row>
    <row r="1294" spans="14:15" ht="21.5" x14ac:dyDescent="0.75">
      <c r="N1294" s="174"/>
      <c r="O1294" s="174"/>
    </row>
    <row r="1295" spans="14:15" ht="21.5" x14ac:dyDescent="0.75">
      <c r="N1295" s="174"/>
      <c r="O1295" s="174"/>
    </row>
    <row r="1296" spans="14:15" ht="21.5" x14ac:dyDescent="0.75">
      <c r="N1296" s="174"/>
      <c r="O1296" s="174"/>
    </row>
    <row r="1297" spans="14:15" ht="21.5" x14ac:dyDescent="0.75">
      <c r="N1297" s="174"/>
      <c r="O1297" s="174"/>
    </row>
    <row r="1298" spans="14:15" ht="21.5" x14ac:dyDescent="0.75">
      <c r="N1298" s="174"/>
      <c r="O1298" s="174"/>
    </row>
    <row r="1299" spans="14:15" ht="21.5" x14ac:dyDescent="0.75">
      <c r="N1299" s="174"/>
      <c r="O1299" s="174"/>
    </row>
    <row r="1300" spans="14:15" ht="21.5" x14ac:dyDescent="0.75">
      <c r="N1300" s="174"/>
      <c r="O1300" s="174"/>
    </row>
    <row r="1301" spans="14:15" ht="21.5" x14ac:dyDescent="0.75">
      <c r="N1301" s="174"/>
      <c r="O1301" s="174"/>
    </row>
    <row r="1302" spans="14:15" ht="21.5" x14ac:dyDescent="0.75">
      <c r="N1302" s="174"/>
      <c r="O1302" s="174"/>
    </row>
    <row r="1303" spans="14:15" ht="21.5" x14ac:dyDescent="0.75">
      <c r="N1303" s="174"/>
      <c r="O1303" s="174"/>
    </row>
    <row r="1304" spans="14:15" ht="21.5" x14ac:dyDescent="0.75">
      <c r="N1304" s="174"/>
      <c r="O1304" s="174"/>
    </row>
    <row r="1305" spans="14:15" ht="21.5" x14ac:dyDescent="0.75">
      <c r="N1305" s="174"/>
      <c r="O1305" s="174"/>
    </row>
    <row r="1306" spans="14:15" ht="21.5" x14ac:dyDescent="0.75">
      <c r="N1306" s="174"/>
      <c r="O1306" s="174"/>
    </row>
    <row r="1307" spans="14:15" ht="21.5" x14ac:dyDescent="0.75">
      <c r="N1307" s="174"/>
      <c r="O1307" s="174"/>
    </row>
    <row r="1308" spans="14:15" ht="21.5" x14ac:dyDescent="0.75">
      <c r="N1308" s="174"/>
      <c r="O1308" s="174"/>
    </row>
    <row r="1309" spans="14:15" ht="21.5" x14ac:dyDescent="0.75">
      <c r="N1309" s="174"/>
      <c r="O1309" s="174"/>
    </row>
    <row r="1310" spans="14:15" ht="21.5" x14ac:dyDescent="0.75">
      <c r="N1310" s="174"/>
      <c r="O1310" s="174"/>
    </row>
    <row r="1311" spans="14:15" ht="21.5" x14ac:dyDescent="0.75">
      <c r="N1311" s="174"/>
      <c r="O1311" s="174"/>
    </row>
    <row r="1312" spans="14:15" ht="21.5" x14ac:dyDescent="0.75">
      <c r="N1312" s="174"/>
      <c r="O1312" s="174"/>
    </row>
    <row r="1313" spans="14:15" ht="21.5" x14ac:dyDescent="0.75">
      <c r="N1313" s="174"/>
      <c r="O1313" s="174"/>
    </row>
    <row r="1314" spans="14:15" ht="21.5" x14ac:dyDescent="0.75">
      <c r="N1314" s="174"/>
      <c r="O1314" s="174"/>
    </row>
    <row r="1315" spans="14:15" ht="21.5" x14ac:dyDescent="0.75">
      <c r="N1315" s="174"/>
      <c r="O1315" s="174"/>
    </row>
    <row r="1316" spans="14:15" ht="21.5" x14ac:dyDescent="0.75">
      <c r="N1316" s="174"/>
      <c r="O1316" s="174"/>
    </row>
    <row r="1317" spans="14:15" ht="21.5" x14ac:dyDescent="0.75">
      <c r="N1317" s="174"/>
      <c r="O1317" s="174"/>
    </row>
    <row r="1318" spans="14:15" ht="21.5" x14ac:dyDescent="0.75">
      <c r="N1318" s="174"/>
      <c r="O1318" s="174"/>
    </row>
    <row r="1319" spans="14:15" ht="21.5" x14ac:dyDescent="0.75">
      <c r="N1319" s="174"/>
      <c r="O1319" s="174"/>
    </row>
    <row r="1320" spans="14:15" ht="21.5" x14ac:dyDescent="0.75">
      <c r="N1320" s="174"/>
      <c r="O1320" s="174"/>
    </row>
    <row r="1321" spans="14:15" ht="21.5" x14ac:dyDescent="0.75">
      <c r="N1321" s="174"/>
      <c r="O1321" s="174"/>
    </row>
    <row r="1322" spans="14:15" ht="21.5" x14ac:dyDescent="0.75">
      <c r="N1322" s="174"/>
      <c r="O1322" s="174"/>
    </row>
    <row r="1323" spans="14:15" ht="21.5" x14ac:dyDescent="0.75">
      <c r="N1323" s="174"/>
      <c r="O1323" s="174"/>
    </row>
    <row r="1324" spans="14:15" ht="21.5" x14ac:dyDescent="0.75">
      <c r="N1324" s="174"/>
      <c r="O1324" s="174"/>
    </row>
    <row r="1325" spans="14:15" ht="21.5" x14ac:dyDescent="0.75">
      <c r="N1325" s="174"/>
      <c r="O1325" s="174"/>
    </row>
    <row r="1326" spans="14:15" ht="21.5" x14ac:dyDescent="0.75">
      <c r="N1326" s="174"/>
      <c r="O1326" s="174"/>
    </row>
    <row r="1327" spans="14:15" ht="21.5" x14ac:dyDescent="0.75">
      <c r="N1327" s="174"/>
      <c r="O1327" s="174"/>
    </row>
    <row r="1328" spans="14:15" ht="21.5" x14ac:dyDescent="0.75">
      <c r="N1328" s="174"/>
      <c r="O1328" s="174"/>
    </row>
    <row r="1329" spans="14:15" ht="21.5" x14ac:dyDescent="0.75">
      <c r="N1329" s="174"/>
      <c r="O1329" s="174"/>
    </row>
    <row r="1330" spans="14:15" ht="21.5" x14ac:dyDescent="0.75">
      <c r="N1330" s="174"/>
      <c r="O1330" s="174"/>
    </row>
    <row r="1331" spans="14:15" ht="21.5" x14ac:dyDescent="0.75">
      <c r="N1331" s="174"/>
      <c r="O1331" s="174"/>
    </row>
    <row r="1332" spans="14:15" ht="21.5" x14ac:dyDescent="0.75">
      <c r="N1332" s="174"/>
      <c r="O1332" s="174"/>
    </row>
    <row r="1333" spans="14:15" ht="21.5" x14ac:dyDescent="0.75">
      <c r="N1333" s="174"/>
      <c r="O1333" s="174"/>
    </row>
    <row r="1334" spans="14:15" ht="21.5" x14ac:dyDescent="0.75">
      <c r="N1334" s="174"/>
      <c r="O1334" s="174"/>
    </row>
    <row r="1335" spans="14:15" ht="21.5" x14ac:dyDescent="0.75">
      <c r="N1335" s="174"/>
      <c r="O1335" s="174"/>
    </row>
    <row r="1336" spans="14:15" ht="21.5" x14ac:dyDescent="0.75">
      <c r="N1336" s="174"/>
      <c r="O1336" s="174"/>
    </row>
    <row r="1337" spans="14:15" ht="21.5" x14ac:dyDescent="0.75">
      <c r="N1337" s="174"/>
      <c r="O1337" s="174"/>
    </row>
    <row r="1338" spans="14:15" ht="21.5" x14ac:dyDescent="0.75">
      <c r="N1338" s="174"/>
      <c r="O1338" s="174"/>
    </row>
    <row r="1339" spans="14:15" ht="21.5" x14ac:dyDescent="0.75">
      <c r="N1339" s="174"/>
      <c r="O1339" s="174"/>
    </row>
    <row r="1340" spans="14:15" ht="21.5" x14ac:dyDescent="0.75">
      <c r="N1340" s="174"/>
      <c r="O1340" s="174"/>
    </row>
    <row r="1341" spans="14:15" ht="21.5" x14ac:dyDescent="0.75">
      <c r="N1341" s="174"/>
      <c r="O1341" s="174"/>
    </row>
    <row r="1342" spans="14:15" ht="21.5" x14ac:dyDescent="0.75">
      <c r="N1342" s="174"/>
      <c r="O1342" s="174"/>
    </row>
    <row r="1343" spans="14:15" ht="21.5" x14ac:dyDescent="0.75">
      <c r="N1343" s="174"/>
      <c r="O1343" s="174"/>
    </row>
    <row r="1344" spans="14:15" ht="21.5" x14ac:dyDescent="0.75">
      <c r="N1344" s="174"/>
      <c r="O1344" s="174"/>
    </row>
    <row r="1345" spans="14:15" ht="21.5" x14ac:dyDescent="0.75">
      <c r="N1345" s="174"/>
      <c r="O1345" s="174"/>
    </row>
    <row r="1346" spans="14:15" ht="21.5" x14ac:dyDescent="0.75">
      <c r="N1346" s="174"/>
      <c r="O1346" s="174"/>
    </row>
    <row r="1347" spans="14:15" ht="21.5" x14ac:dyDescent="0.75">
      <c r="N1347" s="174"/>
      <c r="O1347" s="174"/>
    </row>
    <row r="1348" spans="14:15" ht="21.5" x14ac:dyDescent="0.75">
      <c r="N1348" s="174"/>
      <c r="O1348" s="174"/>
    </row>
    <row r="1349" spans="14:15" ht="21.5" x14ac:dyDescent="0.75">
      <c r="N1349" s="174"/>
      <c r="O1349" s="174"/>
    </row>
    <row r="1350" spans="14:15" ht="21.5" x14ac:dyDescent="0.75">
      <c r="N1350" s="174"/>
      <c r="O1350" s="174"/>
    </row>
    <row r="1351" spans="14:15" ht="21.5" x14ac:dyDescent="0.75">
      <c r="N1351" s="174"/>
      <c r="O1351" s="174"/>
    </row>
    <row r="1352" spans="14:15" ht="21.5" x14ac:dyDescent="0.75">
      <c r="N1352" s="174"/>
      <c r="O1352" s="174"/>
    </row>
    <row r="1353" spans="14:15" ht="21.5" x14ac:dyDescent="0.75">
      <c r="N1353" s="174"/>
      <c r="O1353" s="174"/>
    </row>
    <row r="1354" spans="14:15" ht="21.5" x14ac:dyDescent="0.75">
      <c r="N1354" s="174"/>
      <c r="O1354" s="174"/>
    </row>
    <row r="1355" spans="14:15" ht="21.5" x14ac:dyDescent="0.75">
      <c r="N1355" s="174"/>
      <c r="O1355" s="174"/>
    </row>
    <row r="1356" spans="14:15" ht="21.5" x14ac:dyDescent="0.75">
      <c r="N1356" s="174"/>
      <c r="O1356" s="174"/>
    </row>
    <row r="1357" spans="14:15" ht="21.5" x14ac:dyDescent="0.75">
      <c r="N1357" s="174"/>
      <c r="O1357" s="174"/>
    </row>
    <row r="1358" spans="14:15" ht="21.5" x14ac:dyDescent="0.75">
      <c r="N1358" s="174"/>
      <c r="O1358" s="174"/>
    </row>
    <row r="1359" spans="14:15" ht="21.5" x14ac:dyDescent="0.75">
      <c r="N1359" s="174"/>
      <c r="O1359" s="174"/>
    </row>
    <row r="1360" spans="14:15" ht="21.5" x14ac:dyDescent="0.75">
      <c r="N1360" s="174"/>
      <c r="O1360" s="174"/>
    </row>
    <row r="1361" spans="14:15" ht="21.5" x14ac:dyDescent="0.75">
      <c r="N1361" s="174"/>
      <c r="O1361" s="174"/>
    </row>
    <row r="1362" spans="14:15" ht="21.5" x14ac:dyDescent="0.75">
      <c r="N1362" s="174"/>
      <c r="O1362" s="174"/>
    </row>
    <row r="1363" spans="14:15" ht="21.5" x14ac:dyDescent="0.75">
      <c r="N1363" s="174"/>
      <c r="O1363" s="174"/>
    </row>
    <row r="1364" spans="14:15" ht="21.5" x14ac:dyDescent="0.75">
      <c r="N1364" s="174"/>
      <c r="O1364" s="174"/>
    </row>
    <row r="1365" spans="14:15" ht="21.5" x14ac:dyDescent="0.75">
      <c r="N1365" s="174"/>
      <c r="O1365" s="174"/>
    </row>
    <row r="1366" spans="14:15" ht="21.5" x14ac:dyDescent="0.75">
      <c r="N1366" s="174"/>
      <c r="O1366" s="174"/>
    </row>
    <row r="1367" spans="14:15" ht="21.5" x14ac:dyDescent="0.75">
      <c r="N1367" s="174"/>
      <c r="O1367" s="174"/>
    </row>
    <row r="1368" spans="14:15" ht="21.5" x14ac:dyDescent="0.75">
      <c r="N1368" s="174"/>
      <c r="O1368" s="174"/>
    </row>
    <row r="1369" spans="14:15" ht="21.5" x14ac:dyDescent="0.75">
      <c r="N1369" s="174"/>
      <c r="O1369" s="174"/>
    </row>
    <row r="1370" spans="14:15" ht="21.5" x14ac:dyDescent="0.75">
      <c r="N1370" s="174"/>
      <c r="O1370" s="174"/>
    </row>
    <row r="1371" spans="14:15" ht="21.5" x14ac:dyDescent="0.75">
      <c r="N1371" s="174"/>
      <c r="O1371" s="174"/>
    </row>
    <row r="1372" spans="14:15" ht="21.5" x14ac:dyDescent="0.75">
      <c r="N1372" s="174"/>
      <c r="O1372" s="174"/>
    </row>
    <row r="1373" spans="14:15" ht="21.5" x14ac:dyDescent="0.75">
      <c r="N1373" s="174"/>
      <c r="O1373" s="174"/>
    </row>
    <row r="1374" spans="14:15" ht="21.5" x14ac:dyDescent="0.75">
      <c r="N1374" s="174"/>
      <c r="O1374" s="174"/>
    </row>
    <row r="1375" spans="14:15" ht="21.5" x14ac:dyDescent="0.75">
      <c r="N1375" s="174"/>
      <c r="O1375" s="174"/>
    </row>
    <row r="1376" spans="14:15" ht="21.5" x14ac:dyDescent="0.75">
      <c r="N1376" s="174"/>
      <c r="O1376" s="174"/>
    </row>
    <row r="1377" spans="14:15" ht="21.5" x14ac:dyDescent="0.75">
      <c r="N1377" s="174"/>
      <c r="O1377" s="174"/>
    </row>
    <row r="1378" spans="14:15" ht="21.5" x14ac:dyDescent="0.75">
      <c r="N1378" s="174"/>
      <c r="O1378" s="174"/>
    </row>
    <row r="1379" spans="14:15" ht="21.5" x14ac:dyDescent="0.75">
      <c r="N1379" s="174"/>
      <c r="O1379" s="174"/>
    </row>
    <row r="1380" spans="14:15" ht="21.5" x14ac:dyDescent="0.75">
      <c r="N1380" s="174"/>
      <c r="O1380" s="174"/>
    </row>
    <row r="1381" spans="14:15" ht="21.5" x14ac:dyDescent="0.75">
      <c r="N1381" s="174"/>
      <c r="O1381" s="174"/>
    </row>
    <row r="1382" spans="14:15" ht="21.5" x14ac:dyDescent="0.75">
      <c r="N1382" s="174"/>
      <c r="O1382" s="174"/>
    </row>
    <row r="1383" spans="14:15" ht="21.5" x14ac:dyDescent="0.75">
      <c r="N1383" s="174"/>
      <c r="O1383" s="174"/>
    </row>
    <row r="1384" spans="14:15" ht="21.5" x14ac:dyDescent="0.75">
      <c r="N1384" s="174"/>
      <c r="O1384" s="174"/>
    </row>
    <row r="1385" spans="14:15" ht="21.5" x14ac:dyDescent="0.75">
      <c r="N1385" s="174"/>
      <c r="O1385" s="174"/>
    </row>
    <row r="1386" spans="14:15" ht="21.5" x14ac:dyDescent="0.75">
      <c r="N1386" s="174"/>
      <c r="O1386" s="174"/>
    </row>
    <row r="1387" spans="14:15" ht="21.5" x14ac:dyDescent="0.75">
      <c r="N1387" s="174"/>
      <c r="O1387" s="174"/>
    </row>
    <row r="1388" spans="14:15" ht="21.5" x14ac:dyDescent="0.75">
      <c r="N1388" s="174"/>
      <c r="O1388" s="174"/>
    </row>
    <row r="1389" spans="14:15" ht="21.5" x14ac:dyDescent="0.75">
      <c r="N1389" s="174"/>
      <c r="O1389" s="174"/>
    </row>
    <row r="1390" spans="14:15" ht="21.5" x14ac:dyDescent="0.75">
      <c r="N1390" s="174"/>
      <c r="O1390" s="174"/>
    </row>
    <row r="1391" spans="14:15" ht="21.5" x14ac:dyDescent="0.75">
      <c r="N1391" s="174"/>
      <c r="O1391" s="174"/>
    </row>
    <row r="1392" spans="14:15" ht="21.5" x14ac:dyDescent="0.75">
      <c r="N1392" s="174"/>
      <c r="O1392" s="174"/>
    </row>
    <row r="1393" spans="14:15" ht="21.5" x14ac:dyDescent="0.75">
      <c r="N1393" s="174"/>
      <c r="O1393" s="174"/>
    </row>
    <row r="1394" spans="14:15" ht="21.5" x14ac:dyDescent="0.75">
      <c r="N1394" s="174"/>
      <c r="O1394" s="174"/>
    </row>
    <row r="1395" spans="14:15" ht="21.5" x14ac:dyDescent="0.75">
      <c r="N1395" s="174"/>
      <c r="O1395" s="174"/>
    </row>
    <row r="1396" spans="14:15" ht="21.5" x14ac:dyDescent="0.75">
      <c r="N1396" s="174"/>
      <c r="O1396" s="174"/>
    </row>
    <row r="1397" spans="14:15" ht="21.5" x14ac:dyDescent="0.75">
      <c r="N1397" s="174"/>
      <c r="O1397" s="174"/>
    </row>
    <row r="1398" spans="14:15" ht="21.5" x14ac:dyDescent="0.75">
      <c r="N1398" s="174"/>
      <c r="O1398" s="174"/>
    </row>
    <row r="1399" spans="14:15" ht="21.5" x14ac:dyDescent="0.75">
      <c r="N1399" s="174"/>
      <c r="O1399" s="174"/>
    </row>
    <row r="1400" spans="14:15" ht="21.5" x14ac:dyDescent="0.75">
      <c r="N1400" s="174"/>
      <c r="O1400" s="174"/>
    </row>
    <row r="1401" spans="14:15" ht="21.5" x14ac:dyDescent="0.75">
      <c r="N1401" s="174"/>
      <c r="O1401" s="174"/>
    </row>
    <row r="1402" spans="14:15" ht="21.5" x14ac:dyDescent="0.75">
      <c r="N1402" s="174"/>
      <c r="O1402" s="174"/>
    </row>
    <row r="1403" spans="14:15" ht="21.5" x14ac:dyDescent="0.75">
      <c r="N1403" s="174"/>
      <c r="O1403" s="174"/>
    </row>
    <row r="1404" spans="14:15" ht="21.5" x14ac:dyDescent="0.75">
      <c r="N1404" s="174"/>
      <c r="O1404" s="174"/>
    </row>
    <row r="1405" spans="14:15" ht="21.5" x14ac:dyDescent="0.75">
      <c r="N1405" s="174"/>
      <c r="O1405" s="174"/>
    </row>
    <row r="1406" spans="14:15" ht="21.5" x14ac:dyDescent="0.75">
      <c r="N1406" s="174"/>
      <c r="O1406" s="174"/>
    </row>
    <row r="1407" spans="14:15" ht="21.5" x14ac:dyDescent="0.75">
      <c r="N1407" s="174"/>
      <c r="O1407" s="174"/>
    </row>
    <row r="1408" spans="14:15" ht="21.5" x14ac:dyDescent="0.75">
      <c r="N1408" s="174"/>
      <c r="O1408" s="174"/>
    </row>
    <row r="1409" spans="14:15" ht="21.5" x14ac:dyDescent="0.75">
      <c r="N1409" s="174"/>
      <c r="O1409" s="174"/>
    </row>
    <row r="1410" spans="14:15" ht="21.5" x14ac:dyDescent="0.75">
      <c r="N1410" s="174"/>
      <c r="O1410" s="174"/>
    </row>
    <row r="1411" spans="14:15" ht="21.5" x14ac:dyDescent="0.75">
      <c r="N1411" s="174"/>
      <c r="O1411" s="174"/>
    </row>
    <row r="1412" spans="14:15" ht="21.5" x14ac:dyDescent="0.75">
      <c r="N1412" s="174"/>
      <c r="O1412" s="174"/>
    </row>
    <row r="1413" spans="14:15" ht="21.5" x14ac:dyDescent="0.75">
      <c r="N1413" s="174"/>
      <c r="O1413" s="174"/>
    </row>
    <row r="1414" spans="14:15" ht="21.5" x14ac:dyDescent="0.75">
      <c r="N1414" s="174"/>
      <c r="O1414" s="174"/>
    </row>
    <row r="1415" spans="14:15" ht="21.5" x14ac:dyDescent="0.75">
      <c r="N1415" s="174"/>
      <c r="O1415" s="174"/>
    </row>
    <row r="1416" spans="14:15" ht="21.5" x14ac:dyDescent="0.75">
      <c r="N1416" s="174"/>
      <c r="O1416" s="174"/>
    </row>
    <row r="1417" spans="14:15" ht="21.5" x14ac:dyDescent="0.75">
      <c r="N1417" s="174"/>
      <c r="O1417" s="174"/>
    </row>
    <row r="1418" spans="14:15" ht="21.5" x14ac:dyDescent="0.75">
      <c r="N1418" s="174"/>
      <c r="O1418" s="174"/>
    </row>
    <row r="1419" spans="14:15" ht="21.5" x14ac:dyDescent="0.75">
      <c r="N1419" s="174"/>
      <c r="O1419" s="174"/>
    </row>
    <row r="1420" spans="14:15" ht="21.5" x14ac:dyDescent="0.75">
      <c r="N1420" s="174"/>
      <c r="O1420" s="174"/>
    </row>
    <row r="1421" spans="14:15" ht="21.5" x14ac:dyDescent="0.75">
      <c r="N1421" s="174"/>
      <c r="O1421" s="174"/>
    </row>
    <row r="1422" spans="14:15" ht="21.5" x14ac:dyDescent="0.75">
      <c r="N1422" s="174"/>
      <c r="O1422" s="174"/>
    </row>
    <row r="1423" spans="14:15" ht="21.5" x14ac:dyDescent="0.75">
      <c r="N1423" s="174"/>
      <c r="O1423" s="174"/>
    </row>
    <row r="1424" spans="14:15" ht="21.5" x14ac:dyDescent="0.75">
      <c r="N1424" s="174"/>
      <c r="O1424" s="174"/>
    </row>
    <row r="1425" spans="14:15" ht="21.5" x14ac:dyDescent="0.75">
      <c r="N1425" s="174"/>
      <c r="O1425" s="174"/>
    </row>
    <row r="1426" spans="14:15" ht="21.5" x14ac:dyDescent="0.75">
      <c r="N1426" s="174"/>
      <c r="O1426" s="174"/>
    </row>
    <row r="1427" spans="14:15" ht="21.5" x14ac:dyDescent="0.75">
      <c r="N1427" s="174"/>
      <c r="O1427" s="174"/>
    </row>
    <row r="1428" spans="14:15" ht="21.5" x14ac:dyDescent="0.75">
      <c r="N1428" s="174"/>
      <c r="O1428" s="174"/>
    </row>
    <row r="1429" spans="14:15" ht="21.5" x14ac:dyDescent="0.75">
      <c r="N1429" s="174"/>
      <c r="O1429" s="174"/>
    </row>
    <row r="1430" spans="14:15" ht="21.5" x14ac:dyDescent="0.75">
      <c r="N1430" s="174"/>
      <c r="O1430" s="174"/>
    </row>
    <row r="1431" spans="14:15" ht="21.5" x14ac:dyDescent="0.75">
      <c r="N1431" s="174"/>
      <c r="O1431" s="174"/>
    </row>
    <row r="1432" spans="14:15" ht="21.5" x14ac:dyDescent="0.75">
      <c r="N1432" s="174"/>
      <c r="O1432" s="174"/>
    </row>
    <row r="1433" spans="14:15" ht="21.5" x14ac:dyDescent="0.75">
      <c r="N1433" s="174"/>
      <c r="O1433" s="174"/>
    </row>
    <row r="1434" spans="14:15" ht="21.5" x14ac:dyDescent="0.75">
      <c r="N1434" s="174"/>
      <c r="O1434" s="174"/>
    </row>
    <row r="1435" spans="14:15" ht="21.5" x14ac:dyDescent="0.75">
      <c r="N1435" s="174"/>
      <c r="O1435" s="174"/>
    </row>
    <row r="1436" spans="14:15" ht="21.5" x14ac:dyDescent="0.75">
      <c r="N1436" s="174"/>
      <c r="O1436" s="174"/>
    </row>
    <row r="1437" spans="14:15" ht="21.5" x14ac:dyDescent="0.75">
      <c r="N1437" s="174"/>
      <c r="O1437" s="174"/>
    </row>
    <row r="1438" spans="14:15" ht="21.5" x14ac:dyDescent="0.75">
      <c r="N1438" s="174"/>
      <c r="O1438" s="174"/>
    </row>
    <row r="1439" spans="14:15" ht="21.5" x14ac:dyDescent="0.75">
      <c r="N1439" s="174"/>
      <c r="O1439" s="174"/>
    </row>
    <row r="1440" spans="14:15" ht="21.5" x14ac:dyDescent="0.75">
      <c r="N1440" s="174"/>
      <c r="O1440" s="174"/>
    </row>
    <row r="1441" spans="14:15" ht="21.5" x14ac:dyDescent="0.75">
      <c r="N1441" s="174"/>
      <c r="O1441" s="174"/>
    </row>
    <row r="1442" spans="14:15" ht="21.5" x14ac:dyDescent="0.75">
      <c r="N1442" s="174"/>
      <c r="O1442" s="174"/>
    </row>
    <row r="1443" spans="14:15" ht="21.5" x14ac:dyDescent="0.75">
      <c r="N1443" s="174"/>
      <c r="O1443" s="174"/>
    </row>
    <row r="1444" spans="14:15" ht="21.5" x14ac:dyDescent="0.75">
      <c r="N1444" s="174"/>
      <c r="O1444" s="174"/>
    </row>
    <row r="1445" spans="14:15" ht="21.5" x14ac:dyDescent="0.75">
      <c r="N1445" s="174"/>
      <c r="O1445" s="174"/>
    </row>
    <row r="1446" spans="14:15" ht="21.5" x14ac:dyDescent="0.75">
      <c r="N1446" s="174"/>
      <c r="O1446" s="174"/>
    </row>
    <row r="1447" spans="14:15" ht="21.5" x14ac:dyDescent="0.75">
      <c r="N1447" s="174"/>
      <c r="O1447" s="174"/>
    </row>
    <row r="1448" spans="14:15" ht="21.5" x14ac:dyDescent="0.75">
      <c r="N1448" s="174"/>
      <c r="O1448" s="174"/>
    </row>
    <row r="1449" spans="14:15" ht="21.5" x14ac:dyDescent="0.75">
      <c r="N1449" s="174"/>
      <c r="O1449" s="174"/>
    </row>
    <row r="1450" spans="14:15" ht="21.5" x14ac:dyDescent="0.75">
      <c r="N1450" s="174"/>
      <c r="O1450" s="174"/>
    </row>
    <row r="1451" spans="14:15" ht="21.5" x14ac:dyDescent="0.75">
      <c r="N1451" s="174"/>
      <c r="O1451" s="174"/>
    </row>
    <row r="1452" spans="14:15" ht="21.5" x14ac:dyDescent="0.75">
      <c r="N1452" s="174"/>
      <c r="O1452" s="174"/>
    </row>
    <row r="1453" spans="14:15" ht="21.5" x14ac:dyDescent="0.75">
      <c r="N1453" s="174"/>
      <c r="O1453" s="174"/>
    </row>
    <row r="1454" spans="14:15" ht="21.5" x14ac:dyDescent="0.75">
      <c r="N1454" s="174"/>
      <c r="O1454" s="174"/>
    </row>
    <row r="1455" spans="14:15" ht="21.5" x14ac:dyDescent="0.75">
      <c r="N1455" s="174"/>
      <c r="O1455" s="174"/>
    </row>
    <row r="1456" spans="14:15" ht="21.5" x14ac:dyDescent="0.75">
      <c r="N1456" s="174"/>
      <c r="O1456" s="174"/>
    </row>
    <row r="1457" spans="14:15" ht="21.5" x14ac:dyDescent="0.75">
      <c r="N1457" s="174"/>
      <c r="O1457" s="174"/>
    </row>
    <row r="1458" spans="14:15" ht="21.5" x14ac:dyDescent="0.75">
      <c r="N1458" s="174"/>
      <c r="O1458" s="174"/>
    </row>
    <row r="1459" spans="14:15" ht="21.5" x14ac:dyDescent="0.75">
      <c r="N1459" s="174"/>
      <c r="O1459" s="174"/>
    </row>
    <row r="1460" spans="14:15" ht="21.5" x14ac:dyDescent="0.75">
      <c r="N1460" s="174"/>
      <c r="O1460" s="174"/>
    </row>
    <row r="1461" spans="14:15" ht="21.5" x14ac:dyDescent="0.75">
      <c r="N1461" s="174"/>
      <c r="O1461" s="174"/>
    </row>
    <row r="1462" spans="14:15" ht="21.5" x14ac:dyDescent="0.75">
      <c r="N1462" s="174"/>
      <c r="O1462" s="174"/>
    </row>
    <row r="1463" spans="14:15" ht="21.5" x14ac:dyDescent="0.75">
      <c r="N1463" s="174"/>
      <c r="O1463" s="174"/>
    </row>
    <row r="1464" spans="14:15" ht="21.5" x14ac:dyDescent="0.75">
      <c r="N1464" s="174"/>
      <c r="O1464" s="174"/>
    </row>
    <row r="1465" spans="14:15" ht="21.5" x14ac:dyDescent="0.75">
      <c r="N1465" s="174"/>
      <c r="O1465" s="174"/>
    </row>
    <row r="1466" spans="14:15" ht="21.5" x14ac:dyDescent="0.75">
      <c r="N1466" s="174"/>
      <c r="O1466" s="174"/>
    </row>
    <row r="1467" spans="14:15" ht="21.5" x14ac:dyDescent="0.75">
      <c r="N1467" s="174"/>
      <c r="O1467" s="174"/>
    </row>
    <row r="1468" spans="14:15" ht="21.5" x14ac:dyDescent="0.75">
      <c r="N1468" s="174"/>
      <c r="O1468" s="174"/>
    </row>
    <row r="1469" spans="14:15" ht="21.5" x14ac:dyDescent="0.75">
      <c r="N1469" s="174"/>
      <c r="O1469" s="174"/>
    </row>
    <row r="1470" spans="14:15" ht="21.5" x14ac:dyDescent="0.75">
      <c r="N1470" s="174"/>
      <c r="O1470" s="174"/>
    </row>
    <row r="1471" spans="14:15" ht="21.5" x14ac:dyDescent="0.75">
      <c r="N1471" s="174"/>
      <c r="O1471" s="174"/>
    </row>
    <row r="1472" spans="14:15" ht="21.5" x14ac:dyDescent="0.75">
      <c r="N1472" s="174"/>
      <c r="O1472" s="174"/>
    </row>
    <row r="1473" spans="14:15" ht="21.5" x14ac:dyDescent="0.75">
      <c r="N1473" s="174"/>
      <c r="O1473" s="174"/>
    </row>
    <row r="1474" spans="14:15" ht="21.5" x14ac:dyDescent="0.75">
      <c r="N1474" s="174"/>
      <c r="O1474" s="174"/>
    </row>
    <row r="1475" spans="14:15" ht="21.5" x14ac:dyDescent="0.75">
      <c r="N1475" s="174"/>
      <c r="O1475" s="174"/>
    </row>
    <row r="1476" spans="14:15" ht="21.5" x14ac:dyDescent="0.75">
      <c r="N1476" s="174"/>
      <c r="O1476" s="174"/>
    </row>
    <row r="1477" spans="14:15" ht="21.5" x14ac:dyDescent="0.75">
      <c r="N1477" s="174"/>
      <c r="O1477" s="174"/>
    </row>
    <row r="1478" spans="14:15" ht="21.5" x14ac:dyDescent="0.75">
      <c r="N1478" s="174"/>
      <c r="O1478" s="174"/>
    </row>
    <row r="1479" spans="14:15" ht="21.5" x14ac:dyDescent="0.75">
      <c r="N1479" s="174"/>
      <c r="O1479" s="174"/>
    </row>
    <row r="1480" spans="14:15" ht="21.5" x14ac:dyDescent="0.75">
      <c r="N1480" s="174"/>
      <c r="O1480" s="174"/>
    </row>
    <row r="1481" spans="14:15" ht="21.5" x14ac:dyDescent="0.75">
      <c r="N1481" s="174"/>
      <c r="O1481" s="174"/>
    </row>
    <row r="1482" spans="14:15" ht="21.5" x14ac:dyDescent="0.75">
      <c r="N1482" s="174"/>
      <c r="O1482" s="174"/>
    </row>
    <row r="1483" spans="14:15" ht="21.5" x14ac:dyDescent="0.75">
      <c r="N1483" s="174"/>
      <c r="O1483" s="174"/>
    </row>
    <row r="1484" spans="14:15" ht="21.5" x14ac:dyDescent="0.75">
      <c r="N1484" s="174"/>
      <c r="O1484" s="174"/>
    </row>
    <row r="1485" spans="14:15" ht="21.5" x14ac:dyDescent="0.75">
      <c r="N1485" s="174"/>
      <c r="O1485" s="174"/>
    </row>
    <row r="1486" spans="14:15" ht="21.5" x14ac:dyDescent="0.75">
      <c r="N1486" s="174"/>
      <c r="O1486" s="174"/>
    </row>
    <row r="1487" spans="14:15" ht="21.5" x14ac:dyDescent="0.75">
      <c r="N1487" s="174"/>
      <c r="O1487" s="174"/>
    </row>
    <row r="1488" spans="14:15" ht="21.5" x14ac:dyDescent="0.75">
      <c r="N1488" s="174"/>
      <c r="O1488" s="174"/>
    </row>
    <row r="1489" spans="14:15" ht="21.5" x14ac:dyDescent="0.75">
      <c r="N1489" s="174"/>
      <c r="O1489" s="174"/>
    </row>
    <row r="1490" spans="14:15" ht="21.5" x14ac:dyDescent="0.75">
      <c r="N1490" s="174"/>
      <c r="O1490" s="174"/>
    </row>
    <row r="1491" spans="14:15" ht="21.5" x14ac:dyDescent="0.75">
      <c r="N1491" s="174"/>
      <c r="O1491" s="174"/>
    </row>
    <row r="1492" spans="14:15" ht="21.5" x14ac:dyDescent="0.75">
      <c r="N1492" s="174"/>
      <c r="O1492" s="174"/>
    </row>
    <row r="1493" spans="14:15" ht="21.5" x14ac:dyDescent="0.75">
      <c r="N1493" s="174"/>
      <c r="O1493" s="174"/>
    </row>
    <row r="1494" spans="14:15" ht="21.5" x14ac:dyDescent="0.75">
      <c r="N1494" s="174"/>
      <c r="O1494" s="174"/>
    </row>
    <row r="1495" spans="14:15" ht="21.5" x14ac:dyDescent="0.75">
      <c r="N1495" s="174"/>
      <c r="O1495" s="174"/>
    </row>
    <row r="1496" spans="14:15" ht="21.5" x14ac:dyDescent="0.75">
      <c r="N1496" s="174"/>
      <c r="O1496" s="174"/>
    </row>
    <row r="1497" spans="14:15" ht="21.5" x14ac:dyDescent="0.75">
      <c r="N1497" s="174"/>
      <c r="O1497" s="174"/>
    </row>
    <row r="1498" spans="14:15" ht="21.5" x14ac:dyDescent="0.75">
      <c r="N1498" s="174"/>
      <c r="O1498" s="174"/>
    </row>
    <row r="1499" spans="14:15" ht="21.5" x14ac:dyDescent="0.75">
      <c r="N1499" s="174"/>
      <c r="O1499" s="174"/>
    </row>
    <row r="1500" spans="14:15" ht="21.5" x14ac:dyDescent="0.75">
      <c r="N1500" s="174"/>
      <c r="O1500" s="174"/>
    </row>
    <row r="1501" spans="14:15" ht="21.5" x14ac:dyDescent="0.75">
      <c r="N1501" s="174"/>
      <c r="O1501" s="174"/>
    </row>
    <row r="1502" spans="14:15" ht="21.5" x14ac:dyDescent="0.75">
      <c r="N1502" s="174"/>
      <c r="O1502" s="174"/>
    </row>
    <row r="1503" spans="14:15" ht="21.5" x14ac:dyDescent="0.75">
      <c r="N1503" s="174"/>
      <c r="O1503" s="174"/>
    </row>
    <row r="1504" spans="14:15" ht="21.5" x14ac:dyDescent="0.75">
      <c r="N1504" s="174"/>
      <c r="O1504" s="174"/>
    </row>
    <row r="1505" spans="14:15" ht="21.5" x14ac:dyDescent="0.75">
      <c r="N1505" s="174"/>
      <c r="O1505" s="174"/>
    </row>
    <row r="1506" spans="14:15" ht="21.5" x14ac:dyDescent="0.75">
      <c r="N1506" s="174"/>
      <c r="O1506" s="174"/>
    </row>
    <row r="1507" spans="14:15" ht="21.5" x14ac:dyDescent="0.75">
      <c r="N1507" s="174"/>
      <c r="O1507" s="174"/>
    </row>
    <row r="1508" spans="14:15" ht="21.5" x14ac:dyDescent="0.75">
      <c r="N1508" s="174"/>
      <c r="O1508" s="174"/>
    </row>
    <row r="1509" spans="14:15" ht="21.5" x14ac:dyDescent="0.75">
      <c r="N1509" s="174"/>
      <c r="O1509" s="174"/>
    </row>
    <row r="1510" spans="14:15" ht="21.5" x14ac:dyDescent="0.75">
      <c r="N1510" s="174"/>
      <c r="O1510" s="174"/>
    </row>
    <row r="1511" spans="14:15" ht="21.5" x14ac:dyDescent="0.75">
      <c r="N1511" s="174"/>
      <c r="O1511" s="174"/>
    </row>
    <row r="1512" spans="14:15" ht="21.5" x14ac:dyDescent="0.75">
      <c r="N1512" s="174"/>
      <c r="O1512" s="174"/>
    </row>
    <row r="1513" spans="14:15" ht="21.5" x14ac:dyDescent="0.75">
      <c r="N1513" s="174"/>
      <c r="O1513" s="174"/>
    </row>
    <row r="1514" spans="14:15" ht="21.5" x14ac:dyDescent="0.75">
      <c r="N1514" s="174"/>
      <c r="O1514" s="174"/>
    </row>
    <row r="1515" spans="14:15" ht="21.5" x14ac:dyDescent="0.75">
      <c r="N1515" s="174"/>
      <c r="O1515" s="174"/>
    </row>
    <row r="1516" spans="14:15" ht="21.5" x14ac:dyDescent="0.75">
      <c r="N1516" s="174"/>
      <c r="O1516" s="174"/>
    </row>
    <row r="1517" spans="14:15" ht="21.5" x14ac:dyDescent="0.75">
      <c r="N1517" s="174"/>
      <c r="O1517" s="174"/>
    </row>
    <row r="1518" spans="14:15" ht="21.5" x14ac:dyDescent="0.75">
      <c r="N1518" s="174"/>
      <c r="O1518" s="174"/>
    </row>
    <row r="1519" spans="14:15" ht="21.5" x14ac:dyDescent="0.75">
      <c r="N1519" s="174"/>
      <c r="O1519" s="174"/>
    </row>
    <row r="1520" spans="14:15" ht="21.5" x14ac:dyDescent="0.75">
      <c r="N1520" s="174"/>
      <c r="O1520" s="174"/>
    </row>
    <row r="1521" spans="14:15" ht="21.5" x14ac:dyDescent="0.75">
      <c r="N1521" s="174"/>
      <c r="O1521" s="174"/>
    </row>
    <row r="1522" spans="14:15" ht="21.5" x14ac:dyDescent="0.75">
      <c r="N1522" s="174"/>
      <c r="O1522" s="174"/>
    </row>
    <row r="1523" spans="14:15" ht="21.5" x14ac:dyDescent="0.75">
      <c r="N1523" s="174"/>
      <c r="O1523" s="174"/>
    </row>
    <row r="1524" spans="14:15" ht="21.5" x14ac:dyDescent="0.75">
      <c r="N1524" s="174"/>
      <c r="O1524" s="174"/>
    </row>
    <row r="1525" spans="14:15" ht="21.5" x14ac:dyDescent="0.75">
      <c r="N1525" s="174"/>
      <c r="O1525" s="174"/>
    </row>
    <row r="1526" spans="14:15" ht="21.5" x14ac:dyDescent="0.75">
      <c r="N1526" s="174"/>
      <c r="O1526" s="174"/>
    </row>
    <row r="1527" spans="14:15" ht="21.5" x14ac:dyDescent="0.75">
      <c r="N1527" s="174"/>
      <c r="O1527" s="174"/>
    </row>
    <row r="1528" spans="14:15" ht="21.5" x14ac:dyDescent="0.75">
      <c r="N1528" s="174"/>
      <c r="O1528" s="174"/>
    </row>
    <row r="1529" spans="14:15" ht="21.5" x14ac:dyDescent="0.75">
      <c r="N1529" s="174"/>
      <c r="O1529" s="174"/>
    </row>
    <row r="1530" spans="14:15" ht="21.5" x14ac:dyDescent="0.75">
      <c r="N1530" s="174"/>
      <c r="O1530" s="174"/>
    </row>
    <row r="1531" spans="14:15" ht="21.5" x14ac:dyDescent="0.75">
      <c r="N1531" s="174"/>
      <c r="O1531" s="174"/>
    </row>
  </sheetData>
  <sheetProtection algorithmName="SHA-512" hashValue="NZfVx/ZmvHs4nWdysAc3XY3akBTC5TCHg3G6DuS5hU9t31bLU8Ss/tcYCO+PPDbJlgHE3pDXobVoHNt05+Jiog==" saltValue="lSf8Ef6SvZ4Fx5ylL6ZnpQ==" spinCount="100000" sheet="1" objects="1" scenarios="1" selectLockedCells="1" autoFilter="0" pivotTables="0"/>
  <customSheetViews>
    <customSheetView guid="{389C1853-6099-4D9F-A0F7-7F9074524A1B}" scale="115" showPageBreaks="1" printArea="1" view="pageBreakPreview" showRuler="0" topLeftCell="A46">
      <selection activeCell="P53" sqref="P53"/>
      <rowBreaks count="2" manualBreakCount="2">
        <brk id="47" max="18" man="1"/>
        <brk id="48" max="16383" man="1"/>
      </rowBreaks>
      <pageMargins left="0.59055118110236227" right="0.39370078740157483" top="0.59055118110236227" bottom="0.39370078740157483" header="0.51181102362204722" footer="0.51181102362204722"/>
      <printOptions horizontalCentered="1"/>
      <pageSetup paperSize="9" scale="79" orientation="portrait" r:id="rId1"/>
      <headerFooter alignWithMargins="0"/>
    </customSheetView>
  </customSheetViews>
  <mergeCells count="7">
    <mergeCell ref="B1:M1"/>
    <mergeCell ref="D3:D4"/>
    <mergeCell ref="H2:L2"/>
    <mergeCell ref="M2:M4"/>
    <mergeCell ref="E2:G4"/>
    <mergeCell ref="C2:C4"/>
    <mergeCell ref="B2:B4"/>
  </mergeCells>
  <phoneticPr fontId="4" type="noConversion"/>
  <dataValidations count="1">
    <dataValidation type="whole" operator="lessThanOrEqual" allowBlank="1" showInputMessage="1" showErrorMessage="1" error="คะแนนเกินครับ" sqref="H5:L84" xr:uid="{00000000-0002-0000-0A00-000000000000}">
      <formula1>H$4</formula1>
    </dataValidation>
  </dataValidations>
  <printOptions horizontalCentered="1"/>
  <pageMargins left="0.59055118110236227" right="0.39370078740157483" top="0.59055118110236227" bottom="0.31496062992125984" header="0.51181102362204722" footer="0.31496062992125984"/>
  <pageSetup paperSize="9" orientation="portrait" r:id="rId2"/>
  <headerFooter alignWithMargins="0"/>
  <rowBreaks count="3" manualBreakCount="3">
    <brk id="37" min="1" max="22" man="1"/>
    <brk id="44" min="1" max="22" man="1"/>
    <brk id="77" min="1" max="22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7030A0"/>
    <pageSetUpPr fitToPage="1"/>
  </sheetPr>
  <dimension ref="B1:X31"/>
  <sheetViews>
    <sheetView showGridLines="0" showRowColHeaders="0" view="pageBreakPreview" zoomScaleNormal="115" zoomScaleSheetLayoutView="100" workbookViewId="0">
      <selection activeCell="B4" sqref="B4"/>
    </sheetView>
  </sheetViews>
  <sheetFormatPr defaultColWidth="9.09765625" defaultRowHeight="21.5" x14ac:dyDescent="0.75"/>
  <cols>
    <col min="1" max="1" width="31.8984375" style="14" customWidth="1"/>
    <col min="2" max="2" width="2" style="14" customWidth="1"/>
    <col min="3" max="3" width="4.8984375" style="14" customWidth="1"/>
    <col min="4" max="4" width="5.3984375" style="14" customWidth="1"/>
    <col min="5" max="12" width="13.69921875" style="14" customWidth="1"/>
    <col min="13" max="13" width="4.3984375" style="14" customWidth="1"/>
    <col min="14" max="14" width="9.8984375" style="14" hidden="1" customWidth="1"/>
    <col min="15" max="15" width="3.59765625" style="14" hidden="1" customWidth="1"/>
    <col min="16" max="23" width="7.09765625" style="14" hidden="1" customWidth="1"/>
    <col min="24" max="24" width="9.09765625" style="14" hidden="1" customWidth="1"/>
    <col min="25" max="16384" width="9.09765625" style="14"/>
  </cols>
  <sheetData>
    <row r="1" spans="2:23" ht="34.5" x14ac:dyDescent="1.05">
      <c r="B1" s="564" t="str">
        <f>ข้อมูลเบื้องต้น!D3</f>
        <v>โรงเรียนเทศบาล 1 (บ้านเก่า)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N1" s="15"/>
    </row>
    <row r="2" spans="2:23" ht="26" x14ac:dyDescent="0.8">
      <c r="B2" s="565" t="str">
        <f>"สรุปผลการเรียน   ปีการศึกษา "&amp;ข้อมูลเบื้องต้น!F7</f>
        <v>สรุปผลการเรียน   ปีการศึกษา 2569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N2" s="15"/>
    </row>
    <row r="3" spans="2:23" ht="26" x14ac:dyDescent="0.8">
      <c r="B3" s="565" t="str">
        <f>"รายวิชา "&amp;ข้อมูลเบื้องต้น!F9&amp;"    กลุ่ม "&amp;ข้อมูลเบื้องต้น!F10&amp;"    ชั้น  "&amp;ข้อมูลเบื้องต้น!F8</f>
        <v>รายวิชา คณิตศาสตร์ 2     กลุ่ม พื้นฐาน 202    ชั้น  ป.2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  <c r="N3" s="15"/>
    </row>
    <row r="4" spans="2:23" ht="21.75" customHeight="1" x14ac:dyDescent="0.7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N4" s="15"/>
    </row>
    <row r="5" spans="2:23" ht="26.25" customHeight="1" x14ac:dyDescent="0.75">
      <c r="C5" s="41" t="s">
        <v>6</v>
      </c>
      <c r="D5" s="42"/>
      <c r="E5" s="43"/>
      <c r="F5" s="568" t="s">
        <v>7</v>
      </c>
      <c r="G5" s="569"/>
      <c r="H5" s="569"/>
      <c r="I5" s="569"/>
      <c r="J5" s="42"/>
      <c r="K5" s="53"/>
      <c r="L5" s="49" t="s">
        <v>86</v>
      </c>
      <c r="N5" s="15"/>
      <c r="O5" s="59" t="s">
        <v>6</v>
      </c>
      <c r="P5" s="59"/>
      <c r="Q5" s="59"/>
      <c r="R5" s="573" t="s">
        <v>78</v>
      </c>
      <c r="S5" s="573"/>
      <c r="T5" s="573"/>
      <c r="U5" s="573"/>
      <c r="V5" s="573"/>
    </row>
    <row r="6" spans="2:23" ht="26.25" customHeight="1" x14ac:dyDescent="0.75">
      <c r="C6" s="44" t="s">
        <v>8</v>
      </c>
      <c r="D6" s="45"/>
      <c r="E6" s="46"/>
      <c r="F6" s="570"/>
      <c r="G6" s="571"/>
      <c r="H6" s="571"/>
      <c r="I6" s="571"/>
      <c r="J6" s="45"/>
      <c r="K6" s="132"/>
      <c r="L6" s="131" t="s">
        <v>87</v>
      </c>
      <c r="N6" s="15"/>
      <c r="O6" s="60" t="s">
        <v>8</v>
      </c>
      <c r="P6" s="60"/>
      <c r="Q6" s="60"/>
      <c r="R6" s="573"/>
      <c r="S6" s="573"/>
      <c r="T6" s="573"/>
      <c r="U6" s="573"/>
      <c r="V6" s="573"/>
    </row>
    <row r="7" spans="2:23" ht="24" thickBot="1" x14ac:dyDescent="0.8">
      <c r="C7" s="566" t="s">
        <v>39</v>
      </c>
      <c r="D7" s="567"/>
      <c r="E7" s="47" t="s">
        <v>5</v>
      </c>
      <c r="F7" s="128" t="s">
        <v>527</v>
      </c>
      <c r="G7" s="127" t="s">
        <v>528</v>
      </c>
      <c r="H7" s="128" t="s">
        <v>529</v>
      </c>
      <c r="I7" s="127" t="s">
        <v>530</v>
      </c>
      <c r="J7" s="48" t="s">
        <v>10</v>
      </c>
      <c r="K7" s="54" t="s">
        <v>77</v>
      </c>
      <c r="L7" s="130" t="s">
        <v>88</v>
      </c>
      <c r="O7" s="574" t="s">
        <v>39</v>
      </c>
      <c r="P7" s="574"/>
      <c r="Q7" s="47" t="s">
        <v>5</v>
      </c>
      <c r="R7" s="48">
        <v>3</v>
      </c>
      <c r="S7" s="48">
        <v>2</v>
      </c>
      <c r="T7" s="48">
        <v>1</v>
      </c>
      <c r="U7" s="48">
        <v>0</v>
      </c>
      <c r="V7" s="48" t="s">
        <v>77</v>
      </c>
      <c r="W7" s="14" t="s">
        <v>4</v>
      </c>
    </row>
    <row r="8" spans="2:23" ht="24" thickTop="1" x14ac:dyDescent="0.75">
      <c r="C8" s="560" t="str">
        <f>IF(ข้อมูลเบื้องต้น!D18="","",ข้อมูลเบื้องต้น!D18)</f>
        <v>ป.2/1</v>
      </c>
      <c r="D8" s="561"/>
      <c r="E8" s="39">
        <f>IF(C8="","",สรุป!L1)</f>
        <v>34</v>
      </c>
      <c r="F8" s="122">
        <f>IF($E$8="","",COUNTIF(สรุป!$I$3:$I$42,F$7))</f>
        <v>0</v>
      </c>
      <c r="G8" s="122">
        <f>IF($E$8="","",COUNTIF(สรุป!$I$3:$I$42,G$7))</f>
        <v>1</v>
      </c>
      <c r="H8" s="122">
        <f>IF($E$8="","",COUNTIF(สรุป!$I$3:$I$42,H$7))</f>
        <v>0</v>
      </c>
      <c r="I8" s="122">
        <f>IF($E$8="","",COUNTIF(สรุป!$I$3:$I$42,I$7))</f>
        <v>0</v>
      </c>
      <c r="J8" s="122">
        <f>IF($E$8="","",COUNTIF(สรุป!$I$3:$I$42,J$7))</f>
        <v>0</v>
      </c>
      <c r="K8" s="240">
        <f>IF(C8="","",E8-(L8+J8))</f>
        <v>33</v>
      </c>
      <c r="L8" s="194">
        <f>IF(E8="","",SUM(F8:I8))</f>
        <v>1</v>
      </c>
      <c r="M8" s="52"/>
      <c r="O8" s="575" t="str">
        <f>C8</f>
        <v>ป.2/1</v>
      </c>
      <c r="P8" s="575"/>
      <c r="Q8" s="39">
        <f>E8</f>
        <v>34</v>
      </c>
      <c r="R8" s="40">
        <f>COUNTIF(สรุป!$J$3:$J$42,R$7)</f>
        <v>1</v>
      </c>
      <c r="S8" s="40">
        <f>COUNTIF(สรุป!$J$3:$J$42,S$7)</f>
        <v>0</v>
      </c>
      <c r="T8" s="40">
        <f>COUNTIF(สรุป!$J$3:$J$42,T$7)</f>
        <v>0</v>
      </c>
      <c r="U8" s="40">
        <f>COUNTIF(สรุป!$J$3:$J$42,U$7)</f>
        <v>0</v>
      </c>
      <c r="V8" s="40">
        <f>Q8-SUM(R8:U8)</f>
        <v>33</v>
      </c>
      <c r="W8" s="52">
        <f>SUM(R8:V8)</f>
        <v>34</v>
      </c>
    </row>
    <row r="9" spans="2:23" ht="23.5" x14ac:dyDescent="0.75">
      <c r="C9" s="562" t="str">
        <f>IF(ข้อมูลเบื้องต้น!D19="","",ข้อมูลเบื้องต้น!D19)</f>
        <v>ป.2/2</v>
      </c>
      <c r="D9" s="563"/>
      <c r="E9" s="62">
        <f>IF(C9="","",สรุป!X1)</f>
        <v>30</v>
      </c>
      <c r="F9" s="123">
        <f>IF($E$9="","",COUNTIF(สรุป!$U$3:$U$42,F$7))</f>
        <v>8</v>
      </c>
      <c r="G9" s="123">
        <f>IF($E$9="","",COUNTIF(สรุป!$U$3:$U$42,G$7))</f>
        <v>7</v>
      </c>
      <c r="H9" s="123">
        <f>IF($E$9="","",COUNTIF(สรุป!$U$3:$U$42,H$7))</f>
        <v>11</v>
      </c>
      <c r="I9" s="123">
        <f>IF($E$9="","",COUNTIF(สรุป!$U$3:$U$42,I$7))</f>
        <v>0</v>
      </c>
      <c r="J9" s="123">
        <f>IF($E$9="","",COUNTIF(สรุป!$U$3:$U$42,J$7))</f>
        <v>0</v>
      </c>
      <c r="K9" s="123">
        <f t="shared" ref="K9:K11" si="0">IF(C9="","",E9-(L9+J9))</f>
        <v>4</v>
      </c>
      <c r="L9" s="124">
        <f>IF(E9="","",SUM(F9:I9))</f>
        <v>26</v>
      </c>
      <c r="M9" s="52"/>
      <c r="O9" s="576" t="str">
        <f>C9</f>
        <v>ป.2/2</v>
      </c>
      <c r="P9" s="576"/>
      <c r="Q9" s="57">
        <f>E9</f>
        <v>30</v>
      </c>
      <c r="R9" s="38">
        <f>COUNTIF(สรุป!$V$3:$V$42,R$7)</f>
        <v>0</v>
      </c>
      <c r="S9" s="38">
        <f>COUNTIF(สรุป!$V$3:$V$42,S$7)</f>
        <v>0</v>
      </c>
      <c r="T9" s="38">
        <f>COUNTIF(สรุป!$V$3:$V$42,T$7)</f>
        <v>0</v>
      </c>
      <c r="U9" s="38">
        <f>COUNTIF(สรุป!$V$3:$V$42,U$7)</f>
        <v>0</v>
      </c>
      <c r="V9" s="58">
        <f>Q9-SUM(R9:U9)</f>
        <v>30</v>
      </c>
      <c r="W9" s="52">
        <f>SUM(R9:V9)</f>
        <v>30</v>
      </c>
    </row>
    <row r="10" spans="2:23" ht="23.5" x14ac:dyDescent="0.75">
      <c r="C10" s="558" t="s">
        <v>4</v>
      </c>
      <c r="D10" s="559"/>
      <c r="E10" s="50">
        <f t="shared" ref="E10:J10" si="1">SUM(E8:E9)</f>
        <v>64</v>
      </c>
      <c r="F10" s="125">
        <f t="shared" si="1"/>
        <v>8</v>
      </c>
      <c r="G10" s="125">
        <f t="shared" si="1"/>
        <v>8</v>
      </c>
      <c r="H10" s="125">
        <f t="shared" si="1"/>
        <v>11</v>
      </c>
      <c r="I10" s="125">
        <f t="shared" si="1"/>
        <v>0</v>
      </c>
      <c r="J10" s="125">
        <f t="shared" si="1"/>
        <v>0</v>
      </c>
      <c r="K10" s="125">
        <f t="shared" si="0"/>
        <v>37</v>
      </c>
      <c r="L10" s="126">
        <f>SUM(F10:I10)</f>
        <v>27</v>
      </c>
      <c r="O10" s="572" t="s">
        <v>4</v>
      </c>
      <c r="P10" s="572"/>
      <c r="Q10" s="50">
        <f t="shared" ref="Q10:V10" si="2">SUM(Q8:Q9)</f>
        <v>64</v>
      </c>
      <c r="R10" s="51">
        <f t="shared" si="2"/>
        <v>1</v>
      </c>
      <c r="S10" s="51">
        <f t="shared" si="2"/>
        <v>0</v>
      </c>
      <c r="T10" s="51">
        <f t="shared" si="2"/>
        <v>0</v>
      </c>
      <c r="U10" s="51">
        <f t="shared" si="2"/>
        <v>0</v>
      </c>
      <c r="V10" s="51">
        <f t="shared" si="2"/>
        <v>63</v>
      </c>
      <c r="W10" s="52">
        <f>SUM(R10:V10)</f>
        <v>64</v>
      </c>
    </row>
    <row r="11" spans="2:23" ht="23.5" x14ac:dyDescent="0.75">
      <c r="C11" s="558" t="s">
        <v>11</v>
      </c>
      <c r="D11" s="559"/>
      <c r="E11" s="50">
        <f>E10/E10*100</f>
        <v>100</v>
      </c>
      <c r="F11" s="125">
        <f>F10/$E$10*100</f>
        <v>12.5</v>
      </c>
      <c r="G11" s="125">
        <f t="shared" ref="G11:I11" si="3">G10/$E$10*100</f>
        <v>12.5</v>
      </c>
      <c r="H11" s="125">
        <f t="shared" si="3"/>
        <v>17.1875</v>
      </c>
      <c r="I11" s="125">
        <f t="shared" si="3"/>
        <v>0</v>
      </c>
      <c r="J11" s="125">
        <f>J10/$E$10*100</f>
        <v>0</v>
      </c>
      <c r="K11" s="125">
        <f t="shared" si="0"/>
        <v>57.8125</v>
      </c>
      <c r="L11" s="126">
        <f>L10/E10*100</f>
        <v>42.1875</v>
      </c>
      <c r="M11" s="52"/>
      <c r="O11" s="572" t="s">
        <v>11</v>
      </c>
      <c r="P11" s="572"/>
      <c r="Q11" s="50">
        <f>Q10/Q10*100</f>
        <v>100</v>
      </c>
      <c r="R11" s="51">
        <f>R10/$Q$10*100</f>
        <v>1.5625</v>
      </c>
      <c r="S11" s="51">
        <f t="shared" ref="S11:V11" si="4">S10/$Q$10*100</f>
        <v>0</v>
      </c>
      <c r="T11" s="51">
        <f t="shared" si="4"/>
        <v>0</v>
      </c>
      <c r="U11" s="51">
        <f t="shared" si="4"/>
        <v>0</v>
      </c>
      <c r="V11" s="51">
        <f t="shared" si="4"/>
        <v>98.4375</v>
      </c>
      <c r="W11" s="52">
        <f>SUM(R11:V11)</f>
        <v>100</v>
      </c>
    </row>
    <row r="29" spans="10:12" ht="23.5" x14ac:dyDescent="0.75">
      <c r="J29" s="17"/>
      <c r="K29" s="17"/>
      <c r="L29" s="17"/>
    </row>
    <row r="30" spans="10:12" ht="23.5" x14ac:dyDescent="0.75">
      <c r="J30" s="557"/>
      <c r="K30" s="557"/>
      <c r="L30" s="557"/>
    </row>
    <row r="31" spans="10:12" ht="23.5" x14ac:dyDescent="0.75">
      <c r="J31" s="557"/>
      <c r="K31" s="557"/>
      <c r="L31" s="557"/>
    </row>
  </sheetData>
  <sheetProtection algorithmName="SHA-512" hashValue="eEHFGIvkC8pCe8DLxUIdxQaMpkcXCMiRUPcdhPbtTyzfV1uNI5JhW7uYxz75U11Cw7E2Iq+jmkW/UdHLq3/aLA==" saltValue="PgEEovWyC8vvmU45Jjpk7w==" spinCount="100000" sheet="1" selectLockedCells="1"/>
  <customSheetViews>
    <customSheetView guid="{389C1853-6099-4D9F-A0F7-7F9074524A1B}" showRuler="0">
      <selection activeCell="S4" sqref="S4"/>
      <pageMargins left="0.39370078740157483" right="0.19685039370078741" top="0.98425196850393704" bottom="0.78740157480314965" header="0.51181102362204722" footer="0.51181102362204722"/>
      <printOptions horizontalCentered="1"/>
      <pageSetup paperSize="9" orientation="portrait" horizontalDpi="300" verticalDpi="300" r:id="rId1"/>
      <headerFooter alignWithMargins="0"/>
    </customSheetView>
  </customSheetViews>
  <mergeCells count="17">
    <mergeCell ref="O11:P11"/>
    <mergeCell ref="R5:V6"/>
    <mergeCell ref="O10:P10"/>
    <mergeCell ref="O7:P7"/>
    <mergeCell ref="O8:P8"/>
    <mergeCell ref="O9:P9"/>
    <mergeCell ref="B1:L1"/>
    <mergeCell ref="B2:L2"/>
    <mergeCell ref="C7:D7"/>
    <mergeCell ref="F5:I6"/>
    <mergeCell ref="B3:L3"/>
    <mergeCell ref="J30:L30"/>
    <mergeCell ref="J31:L31"/>
    <mergeCell ref="C11:D11"/>
    <mergeCell ref="C10:D10"/>
    <mergeCell ref="C8:D8"/>
    <mergeCell ref="C9:D9"/>
  </mergeCells>
  <phoneticPr fontId="4" type="noConversion"/>
  <printOptions horizontalCentered="1"/>
  <pageMargins left="0.39370078740157483" right="0.19685039370078741" top="0.55118110236220474" bottom="0.35433070866141736" header="0.51181102362204722" footer="0.35433070866141736"/>
  <pageSetup paperSize="9" scale="88" orientation="portrait" horizontalDpi="300" verticalDpi="300" r:id="rId2"/>
  <headerFooter alignWithMargins="0"/>
  <cellWatches>
    <cellWatch r="D9"/>
  </cellWatch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8"/>
  <sheetViews>
    <sheetView view="pageBreakPreview" topLeftCell="A2" zoomScale="115" zoomScaleSheetLayoutView="115" workbookViewId="0">
      <pane xSplit="1" ySplit="5" topLeftCell="B7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I7" sqref="I7"/>
    </sheetView>
  </sheetViews>
  <sheetFormatPr defaultRowHeight="21.5" x14ac:dyDescent="0.75"/>
  <cols>
    <col min="1" max="1" width="43.59765625" customWidth="1"/>
    <col min="2" max="2" width="5" bestFit="1" customWidth="1"/>
    <col min="3" max="3" width="5" customWidth="1"/>
    <col min="4" max="4" width="11" hidden="1" customWidth="1"/>
    <col min="5" max="5" width="6" style="119" customWidth="1"/>
    <col min="6" max="6" width="7.59765625" bestFit="1" customWidth="1"/>
    <col min="7" max="7" width="17.8984375" customWidth="1"/>
    <col min="8" max="8" width="16.59765625" customWidth="1"/>
  </cols>
  <sheetData>
    <row r="1" spans="1:10" ht="26.25" hidden="1" customHeight="1" x14ac:dyDescent="0.75">
      <c r="B1" s="23">
        <f>LOOKUP(9.99999999999999E+307,'คะแนนเทอม 1'!AG:AG)</f>
        <v>80</v>
      </c>
      <c r="C1" s="23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578" t="str">
        <f>"รายชื่อนักเรียนที่คาดว่าจะติด 0, ร วิชา  "&amp; ข้อมูลเบื้องต้น!F10</f>
        <v>รายชื่อนักเรียนที่คาดว่าจะติด 0, ร วิชา  พื้นฐาน 202</v>
      </c>
      <c r="C4" s="578"/>
      <c r="D4" s="578"/>
      <c r="E4" s="578"/>
      <c r="F4" s="578"/>
      <c r="G4" s="578"/>
      <c r="H4" s="578"/>
      <c r="I4" s="578"/>
    </row>
    <row r="5" spans="1:10" ht="26.25" customHeight="1" x14ac:dyDescent="0.8">
      <c r="B5" s="578" t="str">
        <f>"ผู้สอน  " &amp;ข้อมูลเบื้องต้น!F12</f>
        <v>ผู้สอน  นางอุ้มขวัญ หัตถสาร</v>
      </c>
      <c r="C5" s="578"/>
      <c r="D5" s="578"/>
      <c r="E5" s="578"/>
      <c r="F5" s="578"/>
      <c r="G5" s="578"/>
      <c r="H5" s="578"/>
      <c r="I5" s="578"/>
    </row>
    <row r="6" spans="1:10" x14ac:dyDescent="0.75">
      <c r="A6" s="26"/>
      <c r="B6" s="138" t="s">
        <v>59</v>
      </c>
      <c r="C6" s="138" t="s">
        <v>52</v>
      </c>
      <c r="D6" s="138" t="s">
        <v>14</v>
      </c>
      <c r="E6" s="139" t="s">
        <v>0</v>
      </c>
      <c r="F6" s="577" t="s">
        <v>1</v>
      </c>
      <c r="G6" s="577"/>
      <c r="H6" s="577"/>
      <c r="I6" s="138" t="s">
        <v>93</v>
      </c>
    </row>
    <row r="7" spans="1:10" x14ac:dyDescent="0.75">
      <c r="A7" s="26"/>
      <c r="B7" s="140">
        <f>IF(D7="","",SUBTOTAL(3,D7:$D$7))</f>
        <v>1</v>
      </c>
      <c r="C7" s="141" t="str">
        <f>IF(ROWS(C$7:C7)&gt;$B$1,"",LOOKUP(ROWS(C$7:C7),'คะแนนเทอม 1'!$AG$5:$AG$84,'คะแนนเทอม 1'!$B$5:$B$84))</f>
        <v>ป.2/1</v>
      </c>
      <c r="D7" s="141">
        <f>IF(ROWS(D$7:D7)&gt;$B$1,"",LOOKUP(ROWS(D$7:D7),'คะแนนเทอม 1'!$AG$5:$AG$84,'คะแนนเทอม 1'!$D$5:$D$84))</f>
        <v>3901</v>
      </c>
      <c r="E7" s="142">
        <f>IF(ROWS(E$7:E7)&gt;$B$1,"",LOOKUP(ROWS(E$7:E7),'คะแนนเทอม 1'!$AG$5:$AG$84,'คะแนนเทอม 1'!$C$5:$C$84))</f>
        <v>1</v>
      </c>
      <c r="F7" s="143" t="str">
        <f>IF(ROWS(F$7:F7)&gt;$B$1,"",LOOKUP(ROWS(F$7:F7),'คะแนนเทอม 1'!$AG$5:$AG$84,'คะแนนเทอม 1'!$E$5:$E$84))</f>
        <v>เด็กชาย</v>
      </c>
      <c r="G7" s="144" t="str">
        <f>IF(ROWS(G$7:G7)&gt;$B$1,"",LOOKUP(ROWS(G$7:G7),'คะแนนเทอม 1'!$AG$5:$AG$84,'คะแนนเทอม 1'!$F$5:$F$84))</f>
        <v>ธนภัทร</v>
      </c>
      <c r="H7" s="145" t="str">
        <f>IF(ROWS(H$7:H7)&gt;$B$1,"",LOOKUP(ROWS(H$7:H7),'คะแนนเทอม 1'!$AG$5:$AG$84,'คะแนนเทอม 1'!$G$5:$G$84))</f>
        <v>อุสาห์</v>
      </c>
      <c r="I7" s="141" t="str">
        <f>IF(ROWS(I$7:I7)&gt;$B$1,"",LOOKUP(ROWS(I$7:I7),'คะแนนเทอม 1'!$AG$5:$AG$84,'คะแนนเทอม 1'!$Y$5:$Y$84))</f>
        <v>ชำนาญ</v>
      </c>
      <c r="J7" s="118"/>
    </row>
    <row r="8" spans="1:10" x14ac:dyDescent="0.75">
      <c r="B8" s="140">
        <f>IF(D8="","",SUBTOTAL(3,D$7:$D8))</f>
        <v>2</v>
      </c>
      <c r="C8" s="141" t="str">
        <f>IF(ROWS(C$7:C8)&gt;$B$1,"",LOOKUP(ROWS(C$7:C8),'คะแนนเทอม 1'!$AG$5:$AG$84,'คะแนนเทอม 1'!$B$5:$B$84))</f>
        <v>ป.2/1</v>
      </c>
      <c r="D8" s="141" t="str">
        <f>IF(ROWS(D$7:D8)&gt;$B$1,"",LOOKUP(ROWS(D$7:D8),'คะแนนเทอม 1'!$AG$5:$AG$84,'คะแนนเทอม 1'!$D$5:$D$84))</f>
        <v>04031</v>
      </c>
      <c r="E8" s="142">
        <f>IF(ROWS(E$7:E8)&gt;$B$1,"",LOOKUP(ROWS(E$7:E8),'คะแนนเทอม 1'!$AG$5:$AG$84,'คะแนนเทอม 1'!$C$5:$C$84))</f>
        <v>2</v>
      </c>
      <c r="F8" s="143" t="str">
        <f>IF(ROWS(F$7:F8)&gt;$B$1,"",LOOKUP(ROWS(F$7:F8),'คะแนนเทอม 1'!$AG$5:$AG$84,'คะแนนเทอม 1'!$E$5:$E$84))</f>
        <v>เด็กชาย</v>
      </c>
      <c r="G8" s="144" t="str">
        <f>IF(ROWS(G$7:G8)&gt;$B$1,"",LOOKUP(ROWS(G$7:G8),'คะแนนเทอม 1'!$AG$5:$AG$84,'คะแนนเทอม 1'!$F$5:$F$84))</f>
        <v>กฤติพงศ์</v>
      </c>
      <c r="H8" s="145" t="str">
        <f>IF(ROWS(H$7:H8)&gt;$B$1,"",LOOKUP(ROWS(H$7:H8),'คะแนนเทอม 1'!$AG$5:$AG$84,'คะแนนเทอม 1'!$G$5:$G$84))</f>
        <v>รุ่งหนองกระดี่</v>
      </c>
      <c r="I8" s="141" t="str">
        <f>IF(ROWS(I$7:I8)&gt;$B$1,"",LOOKUP(ROWS(I$7:I8),'คะแนนเทอม 1'!$AG$5:$AG$84,'คะแนนเทอม 1'!$Y$5:$Y$84))</f>
        <v>เชี่ยวชาญ</v>
      </c>
    </row>
    <row r="9" spans="1:10" x14ac:dyDescent="0.75">
      <c r="B9" s="140">
        <f>IF(D9="","",SUBTOTAL(3,D$7:$D9))</f>
        <v>3</v>
      </c>
      <c r="C9" s="141" t="str">
        <f>IF(ROWS(C$7:C9)&gt;$B$1,"",LOOKUP(ROWS(C$7:C9),'คะแนนเทอม 1'!$AG$5:$AG$84,'คะแนนเทอม 1'!$B$5:$B$84))</f>
        <v>ป.2/1</v>
      </c>
      <c r="D9" s="141">
        <f>IF(ROWS(D$7:D9)&gt;$B$1,"",LOOKUP(ROWS(D$7:D9),'คะแนนเทอม 1'!$AG$5:$AG$84,'คะแนนเทอม 1'!$D$5:$D$84))</f>
        <v>4032</v>
      </c>
      <c r="E9" s="142">
        <f>IF(ROWS(E$7:E9)&gt;$B$1,"",LOOKUP(ROWS(E$7:E9),'คะแนนเทอม 1'!$AG$5:$AG$84,'คะแนนเทอม 1'!$C$5:$C$84))</f>
        <v>3</v>
      </c>
      <c r="F9" s="143" t="str">
        <f>IF(ROWS(F$7:F9)&gt;$B$1,"",LOOKUP(ROWS(F$7:F9),'คะแนนเทอม 1'!$AG$5:$AG$84,'คะแนนเทอม 1'!$E$5:$E$84))</f>
        <v>เด็กชาย</v>
      </c>
      <c r="G9" s="144" t="str">
        <f>IF(ROWS(G$7:G9)&gt;$B$1,"",LOOKUP(ROWS(G$7:G9),'คะแนนเทอม 1'!$AG$5:$AG$84,'คะแนนเทอม 1'!$F$5:$F$84))</f>
        <v>กวินเชษฐ</v>
      </c>
      <c r="H9" s="145" t="str">
        <f>IF(ROWS(H$7:H9)&gt;$B$1,"",LOOKUP(ROWS(H$7:H9),'คะแนนเทอม 1'!$AG$5:$AG$84,'คะแนนเทอม 1'!$G$5:$G$84))</f>
        <v>ภิรมย์นาค</v>
      </c>
      <c r="I9" s="141" t="str">
        <f>IF(ROWS(I$7:I9)&gt;$B$1,"",LOOKUP(ROWS(I$7:I9),'คะแนนเทอม 1'!$AG$5:$AG$84,'คะแนนเทอม 1'!$Y$5:$Y$84))</f>
        <v/>
      </c>
    </row>
    <row r="10" spans="1:10" x14ac:dyDescent="0.75">
      <c r="B10" s="140">
        <f>IF(D10="","",SUBTOTAL(3,D$7:$D10))</f>
        <v>4</v>
      </c>
      <c r="C10" s="141" t="str">
        <f>IF(ROWS(C$7:C10)&gt;$B$1,"",LOOKUP(ROWS(C$7:C10),'คะแนนเทอม 1'!$AG$5:$AG$84,'คะแนนเทอม 1'!$B$5:$B$84))</f>
        <v>ป.2/1</v>
      </c>
      <c r="D10" s="141">
        <f>IF(ROWS(D$7:D10)&gt;$B$1,"",LOOKUP(ROWS(D$7:D10),'คะแนนเทอม 1'!$AG$5:$AG$84,'คะแนนเทอม 1'!$D$5:$D$84))</f>
        <v>4036</v>
      </c>
      <c r="E10" s="142">
        <f>IF(ROWS(E$7:E10)&gt;$B$1,"",LOOKUP(ROWS(E$7:E10),'คะแนนเทอม 1'!$AG$5:$AG$84,'คะแนนเทอม 1'!$C$5:$C$84))</f>
        <v>4</v>
      </c>
      <c r="F10" s="143" t="str">
        <f>IF(ROWS(F$7:F10)&gt;$B$1,"",LOOKUP(ROWS(F$7:F10),'คะแนนเทอม 1'!$AG$5:$AG$84,'คะแนนเทอม 1'!$E$5:$E$84))</f>
        <v>เด็กชาย</v>
      </c>
      <c r="G10" s="144" t="str">
        <f>IF(ROWS(G$7:G10)&gt;$B$1,"",LOOKUP(ROWS(G$7:G10),'คะแนนเทอม 1'!$AG$5:$AG$84,'คะแนนเทอม 1'!$F$5:$F$84))</f>
        <v>จักรวาล</v>
      </c>
      <c r="H10" s="145" t="str">
        <f>IF(ROWS(H$7:H10)&gt;$B$1,"",LOOKUP(ROWS(H$7:H10),'คะแนนเทอม 1'!$AG$5:$AG$84,'คะแนนเทอม 1'!$G$5:$G$84))</f>
        <v>บุญหลง</v>
      </c>
      <c r="I10" s="141" t="str">
        <f>IF(ROWS(I$7:I10)&gt;$B$1,"",LOOKUP(ROWS(I$7:I10),'คะแนนเทอม 1'!$AG$5:$AG$84,'คะแนนเทอม 1'!$Y$5:$Y$84))</f>
        <v/>
      </c>
    </row>
    <row r="11" spans="1:10" x14ac:dyDescent="0.75">
      <c r="B11" s="140">
        <f>IF(D11="","",SUBTOTAL(3,D$7:$D11))</f>
        <v>5</v>
      </c>
      <c r="C11" s="141" t="str">
        <f>IF(ROWS(C$7:C11)&gt;$B$1,"",LOOKUP(ROWS(C$7:C11),'คะแนนเทอม 1'!$AG$5:$AG$84,'คะแนนเทอม 1'!$B$5:$B$84))</f>
        <v>ป.2/1</v>
      </c>
      <c r="D11" s="141">
        <f>IF(ROWS(D$7:D11)&gt;$B$1,"",LOOKUP(ROWS(D$7:D11),'คะแนนเทอม 1'!$AG$5:$AG$84,'คะแนนเทอม 1'!$D$5:$D$84))</f>
        <v>4044</v>
      </c>
      <c r="E11" s="142">
        <f>IF(ROWS(E$7:E11)&gt;$B$1,"",LOOKUP(ROWS(E$7:E11),'คะแนนเทอม 1'!$AG$5:$AG$84,'คะแนนเทอม 1'!$C$5:$C$84))</f>
        <v>5</v>
      </c>
      <c r="F11" s="143" t="str">
        <f>IF(ROWS(F$7:F11)&gt;$B$1,"",LOOKUP(ROWS(F$7:F11),'คะแนนเทอม 1'!$AG$5:$AG$84,'คะแนนเทอม 1'!$E$5:$E$84))</f>
        <v>เด็กชาย</v>
      </c>
      <c r="G11" s="144" t="str">
        <f>IF(ROWS(G$7:G11)&gt;$B$1,"",LOOKUP(ROWS(G$7:G11),'คะแนนเทอม 1'!$AG$5:$AG$84,'คะแนนเทอม 1'!$F$5:$F$84))</f>
        <v>ทัตเทพ</v>
      </c>
      <c r="H11" s="145" t="str">
        <f>IF(ROWS(H$7:H11)&gt;$B$1,"",LOOKUP(ROWS(H$7:H11),'คะแนนเทอม 1'!$AG$5:$AG$84,'คะแนนเทอม 1'!$G$5:$G$84))</f>
        <v>โม๊ะดี</v>
      </c>
      <c r="I11" s="141" t="str">
        <f>IF(ROWS(I$7:I11)&gt;$B$1,"",LOOKUP(ROWS(I$7:I11),'คะแนนเทอม 1'!$AG$5:$AG$84,'คะแนนเทอม 1'!$Y$5:$Y$84))</f>
        <v/>
      </c>
    </row>
    <row r="12" spans="1:10" x14ac:dyDescent="0.75">
      <c r="B12" s="140">
        <f>IF(D12="","",SUBTOTAL(3,D$7:$D12))</f>
        <v>6</v>
      </c>
      <c r="C12" s="141" t="str">
        <f>IF(ROWS(C$7:C12)&gt;$B$1,"",LOOKUP(ROWS(C$7:C12),'คะแนนเทอม 1'!$AG$5:$AG$84,'คะแนนเทอม 1'!$B$5:$B$84))</f>
        <v>ป.2/1</v>
      </c>
      <c r="D12" s="141">
        <f>IF(ROWS(D$7:D12)&gt;$B$1,"",LOOKUP(ROWS(D$7:D12),'คะแนนเทอม 1'!$AG$5:$AG$84,'คะแนนเทอม 1'!$D$5:$D$84))</f>
        <v>4046</v>
      </c>
      <c r="E12" s="142">
        <f>IF(ROWS(E$7:E12)&gt;$B$1,"",LOOKUP(ROWS(E$7:E12),'คะแนนเทอม 1'!$AG$5:$AG$84,'คะแนนเทอม 1'!$C$5:$C$84))</f>
        <v>6</v>
      </c>
      <c r="F12" s="143" t="str">
        <f>IF(ROWS(F$7:F12)&gt;$B$1,"",LOOKUP(ROWS(F$7:F12),'คะแนนเทอม 1'!$AG$5:$AG$84,'คะแนนเทอม 1'!$E$5:$E$84))</f>
        <v>เด็กชาย</v>
      </c>
      <c r="G12" s="144" t="str">
        <f>IF(ROWS(G$7:G12)&gt;$B$1,"",LOOKUP(ROWS(G$7:G12),'คะแนนเทอม 1'!$AG$5:$AG$84,'คะแนนเทอม 1'!$F$5:$F$84))</f>
        <v>ธนกร</v>
      </c>
      <c r="H12" s="145" t="str">
        <f>IF(ROWS(H$7:H12)&gt;$B$1,"",LOOKUP(ROWS(H$7:H12),'คะแนนเทอม 1'!$AG$5:$AG$84,'คะแนนเทอม 1'!$G$5:$G$84))</f>
        <v>เชื้อเมืองพาน</v>
      </c>
      <c r="I12" s="141" t="str">
        <f>IF(ROWS(I$7:I12)&gt;$B$1,"",LOOKUP(ROWS(I$7:I12),'คะแนนเทอม 1'!$AG$5:$AG$84,'คะแนนเทอม 1'!$Y$5:$Y$84))</f>
        <v/>
      </c>
    </row>
    <row r="13" spans="1:10" x14ac:dyDescent="0.75">
      <c r="B13" s="140">
        <f>IF(D13="","",SUBTOTAL(3,D$7:$D13))</f>
        <v>7</v>
      </c>
      <c r="C13" s="141" t="str">
        <f>IF(ROWS(C$7:C13)&gt;$B$1,"",LOOKUP(ROWS(C$7:C13),'คะแนนเทอม 1'!$AG$5:$AG$84,'คะแนนเทอม 1'!$B$5:$B$84))</f>
        <v>ป.2/1</v>
      </c>
      <c r="D13" s="141">
        <f>IF(ROWS(D$7:D13)&gt;$B$1,"",LOOKUP(ROWS(D$7:D13),'คะแนนเทอม 1'!$AG$5:$AG$84,'คะแนนเทอม 1'!$D$5:$D$84))</f>
        <v>4050</v>
      </c>
      <c r="E13" s="142">
        <f>IF(ROWS(E$7:E13)&gt;$B$1,"",LOOKUP(ROWS(E$7:E13),'คะแนนเทอม 1'!$AG$5:$AG$84,'คะแนนเทอม 1'!$C$5:$C$84))</f>
        <v>7</v>
      </c>
      <c r="F13" s="143" t="str">
        <f>IF(ROWS(F$7:F13)&gt;$B$1,"",LOOKUP(ROWS(F$7:F13),'คะแนนเทอม 1'!$AG$5:$AG$84,'คะแนนเทอม 1'!$E$5:$E$84))</f>
        <v>เด็กชาย</v>
      </c>
      <c r="G13" s="144" t="str">
        <f>IF(ROWS(G$7:G13)&gt;$B$1,"",LOOKUP(ROWS(G$7:G13),'คะแนนเทอม 1'!$AG$5:$AG$84,'คะแนนเทอม 1'!$F$5:$F$84))</f>
        <v>ธนากุล</v>
      </c>
      <c r="H13" s="145" t="str">
        <f>IF(ROWS(H$7:H13)&gt;$B$1,"",LOOKUP(ROWS(H$7:H13),'คะแนนเทอม 1'!$AG$5:$AG$84,'คะแนนเทอม 1'!$G$5:$G$84))</f>
        <v>ยมนา</v>
      </c>
      <c r="I13" s="141" t="str">
        <f>IF(ROWS(I$7:I13)&gt;$B$1,"",LOOKUP(ROWS(I$7:I13),'คะแนนเทอม 1'!$AG$5:$AG$84,'คะแนนเทอม 1'!$Y$5:$Y$84))</f>
        <v/>
      </c>
    </row>
    <row r="14" spans="1:10" x14ac:dyDescent="0.75">
      <c r="B14" s="140">
        <f>IF(D14="","",SUBTOTAL(3,D$7:$D14))</f>
        <v>8</v>
      </c>
      <c r="C14" s="141" t="str">
        <f>IF(ROWS(C$7:C14)&gt;$B$1,"",LOOKUP(ROWS(C$7:C14),'คะแนนเทอม 1'!$AG$5:$AG$84,'คะแนนเทอม 1'!$B$5:$B$84))</f>
        <v>ป.2/1</v>
      </c>
      <c r="D14" s="141">
        <f>IF(ROWS(D$7:D14)&gt;$B$1,"",LOOKUP(ROWS(D$7:D14),'คะแนนเทอม 1'!$AG$5:$AG$84,'คะแนนเทอม 1'!$D$5:$D$84))</f>
        <v>4063</v>
      </c>
      <c r="E14" s="142">
        <f>IF(ROWS(E$7:E14)&gt;$B$1,"",LOOKUP(ROWS(E$7:E14),'คะแนนเทอม 1'!$AG$5:$AG$84,'คะแนนเทอม 1'!$C$5:$C$84))</f>
        <v>8</v>
      </c>
      <c r="F14" s="143" t="str">
        <f>IF(ROWS(F$7:F14)&gt;$B$1,"",LOOKUP(ROWS(F$7:F14),'คะแนนเทอม 1'!$AG$5:$AG$84,'คะแนนเทอม 1'!$E$5:$E$84))</f>
        <v>เด็กชาย</v>
      </c>
      <c r="G14" s="144" t="str">
        <f>IF(ROWS(G$7:G14)&gt;$B$1,"",LOOKUP(ROWS(G$7:G14),'คะแนนเทอม 1'!$AG$5:$AG$84,'คะแนนเทอม 1'!$F$5:$F$84))</f>
        <v>ภาสกร</v>
      </c>
      <c r="H14" s="145" t="str">
        <f>IF(ROWS(H$7:H14)&gt;$B$1,"",LOOKUP(ROWS(H$7:H14),'คะแนนเทอม 1'!$AG$5:$AG$84,'คะแนนเทอม 1'!$G$5:$G$84))</f>
        <v>คีลาวงศ์</v>
      </c>
      <c r="I14" s="141" t="str">
        <f>IF(ROWS(I$7:I14)&gt;$B$1,"",LOOKUP(ROWS(I$7:I14),'คะแนนเทอม 1'!$AG$5:$AG$84,'คะแนนเทอม 1'!$Y$5:$Y$84))</f>
        <v/>
      </c>
    </row>
    <row r="15" spans="1:10" x14ac:dyDescent="0.75">
      <c r="B15" s="140">
        <f>IF(D15="","",SUBTOTAL(3,D$7:$D15))</f>
        <v>9</v>
      </c>
      <c r="C15" s="141" t="str">
        <f>IF(ROWS(C$7:C15)&gt;$B$1,"",LOOKUP(ROWS(C$7:C15),'คะแนนเทอม 1'!$AG$5:$AG$84,'คะแนนเทอม 1'!$B$5:$B$84))</f>
        <v>ป.2/1</v>
      </c>
      <c r="D15" s="141">
        <f>IF(ROWS(D$7:D15)&gt;$B$1,"",LOOKUP(ROWS(D$7:D15),'คะแนนเทอม 1'!$AG$5:$AG$84,'คะแนนเทอม 1'!$D$5:$D$84))</f>
        <v>4064</v>
      </c>
      <c r="E15" s="142">
        <f>IF(ROWS(E$7:E15)&gt;$B$1,"",LOOKUP(ROWS(E$7:E15),'คะแนนเทอม 1'!$AG$5:$AG$84,'คะแนนเทอม 1'!$C$5:$C$84))</f>
        <v>9</v>
      </c>
      <c r="F15" s="143" t="str">
        <f>IF(ROWS(F$7:F15)&gt;$B$1,"",LOOKUP(ROWS(F$7:F15),'คะแนนเทอม 1'!$AG$5:$AG$84,'คะแนนเทอม 1'!$E$5:$E$84))</f>
        <v>เด็กชาย</v>
      </c>
      <c r="G15" s="144" t="str">
        <f>IF(ROWS(G$7:G15)&gt;$B$1,"",LOOKUP(ROWS(G$7:G15),'คะแนนเทอม 1'!$AG$5:$AG$84,'คะแนนเทอม 1'!$F$5:$F$84))</f>
        <v>รัชพล</v>
      </c>
      <c r="H15" s="145" t="str">
        <f>IF(ROWS(H$7:H15)&gt;$B$1,"",LOOKUP(ROWS(H$7:H15),'คะแนนเทอม 1'!$AG$5:$AG$84,'คะแนนเทอม 1'!$G$5:$G$84))</f>
        <v>ก๋าซ้อน</v>
      </c>
      <c r="I15" s="141" t="str">
        <f>IF(ROWS(I$7:I15)&gt;$B$1,"",LOOKUP(ROWS(I$7:I15),'คะแนนเทอม 1'!$AG$5:$AG$84,'คะแนนเทอม 1'!$Y$5:$Y$84))</f>
        <v/>
      </c>
    </row>
    <row r="16" spans="1:10" x14ac:dyDescent="0.75">
      <c r="B16" s="140">
        <f>IF(D16="","",SUBTOTAL(3,D$7:$D16))</f>
        <v>10</v>
      </c>
      <c r="C16" s="141" t="str">
        <f>IF(ROWS(C$7:C16)&gt;$B$1,"",LOOKUP(ROWS(C$7:C16),'คะแนนเทอม 1'!$AG$5:$AG$84,'คะแนนเทอม 1'!$B$5:$B$84))</f>
        <v>ป.2/1</v>
      </c>
      <c r="D16" s="141">
        <f>IF(ROWS(D$7:D16)&gt;$B$1,"",LOOKUP(ROWS(D$7:D16),'คะแนนเทอม 1'!$AG$5:$AG$84,'คะแนนเทอม 1'!$D$5:$D$84))</f>
        <v>4138</v>
      </c>
      <c r="E16" s="142">
        <f>IF(ROWS(E$7:E16)&gt;$B$1,"",LOOKUP(ROWS(E$7:E16),'คะแนนเทอม 1'!$AG$5:$AG$84,'คะแนนเทอม 1'!$C$5:$C$84))</f>
        <v>10</v>
      </c>
      <c r="F16" s="143" t="str">
        <f>IF(ROWS(F$7:F16)&gt;$B$1,"",LOOKUP(ROWS(F$7:F16),'คะแนนเทอม 1'!$AG$5:$AG$84,'คะแนนเทอม 1'!$E$5:$E$84))</f>
        <v>เด็กชาย</v>
      </c>
      <c r="G16" s="144" t="str">
        <f>IF(ROWS(G$7:G16)&gt;$B$1,"",LOOKUP(ROWS(G$7:G16),'คะแนนเทอม 1'!$AG$5:$AG$84,'คะแนนเทอม 1'!$F$5:$F$84))</f>
        <v>ธนภัทร</v>
      </c>
      <c r="H16" s="145" t="str">
        <f>IF(ROWS(H$7:H16)&gt;$B$1,"",LOOKUP(ROWS(H$7:H16),'คะแนนเทอม 1'!$AG$5:$AG$84,'คะแนนเทอม 1'!$G$5:$G$84))</f>
        <v>หน่อแก้ว</v>
      </c>
      <c r="I16" s="141" t="str">
        <f>IF(ROWS(I$7:I16)&gt;$B$1,"",LOOKUP(ROWS(I$7:I16),'คะแนนเทอม 1'!$AG$5:$AG$84,'คะแนนเทอม 1'!$Y$5:$Y$84))</f>
        <v/>
      </c>
    </row>
    <row r="17" spans="2:9" x14ac:dyDescent="0.75">
      <c r="B17" s="140">
        <f>IF(D17="","",SUBTOTAL(3,D$7:$D17))</f>
        <v>11</v>
      </c>
      <c r="C17" s="141" t="str">
        <f>IF(ROWS(C$7:C17)&gt;$B$1,"",LOOKUP(ROWS(C$7:C17),'คะแนนเทอม 1'!$AG$5:$AG$84,'คะแนนเทอม 1'!$B$5:$B$84))</f>
        <v>ป.2/1</v>
      </c>
      <c r="D17" s="141">
        <f>IF(ROWS(D$7:D17)&gt;$B$1,"",LOOKUP(ROWS(D$7:D17),'คะแนนเทอม 1'!$AG$5:$AG$84,'คะแนนเทอม 1'!$D$5:$D$84))</f>
        <v>4147</v>
      </c>
      <c r="E17" s="142">
        <f>IF(ROWS(E$7:E17)&gt;$B$1,"",LOOKUP(ROWS(E$7:E17),'คะแนนเทอม 1'!$AG$5:$AG$84,'คะแนนเทอม 1'!$C$5:$C$84))</f>
        <v>11</v>
      </c>
      <c r="F17" s="143" t="str">
        <f>IF(ROWS(F$7:F17)&gt;$B$1,"",LOOKUP(ROWS(F$7:F17),'คะแนนเทอม 1'!$AG$5:$AG$84,'คะแนนเทอม 1'!$E$5:$E$84))</f>
        <v>เด็กชาย</v>
      </c>
      <c r="G17" s="144" t="str">
        <f>IF(ROWS(G$7:G17)&gt;$B$1,"",LOOKUP(ROWS(G$7:G17),'คะแนนเทอม 1'!$AG$5:$AG$84,'คะแนนเทอม 1'!$F$5:$F$84))</f>
        <v>สิริวัฒน์</v>
      </c>
      <c r="H17" s="145" t="str">
        <f>IF(ROWS(H$7:H17)&gt;$B$1,"",LOOKUP(ROWS(H$7:H17),'คะแนนเทอม 1'!$AG$5:$AG$84,'คะแนนเทอม 1'!$G$5:$G$84))</f>
        <v>มอยสุรินทร์</v>
      </c>
      <c r="I17" s="141" t="str">
        <f>IF(ROWS(I$7:I17)&gt;$B$1,"",LOOKUP(ROWS(I$7:I17),'คะแนนเทอม 1'!$AG$5:$AG$84,'คะแนนเทอม 1'!$Y$5:$Y$84))</f>
        <v/>
      </c>
    </row>
    <row r="18" spans="2:9" x14ac:dyDescent="0.75">
      <c r="B18" s="140">
        <f>IF(D18="","",SUBTOTAL(3,D$7:$D18))</f>
        <v>12</v>
      </c>
      <c r="C18" s="141" t="str">
        <f>IF(ROWS(C$7:C18)&gt;$B$1,"",LOOKUP(ROWS(C$7:C18),'คะแนนเทอม 1'!$AG$5:$AG$84,'คะแนนเทอม 1'!$B$5:$B$84))</f>
        <v>ป.2/1</v>
      </c>
      <c r="D18" s="141">
        <f>IF(ROWS(D$7:D18)&gt;$B$1,"",LOOKUP(ROWS(D$7:D18),'คะแนนเทอม 1'!$AG$5:$AG$84,'คะแนนเทอม 1'!$D$5:$D$84))</f>
        <v>4148</v>
      </c>
      <c r="E18" s="142">
        <f>IF(ROWS(E$7:E18)&gt;$B$1,"",LOOKUP(ROWS(E$7:E18),'คะแนนเทอม 1'!$AG$5:$AG$84,'คะแนนเทอม 1'!$C$5:$C$84))</f>
        <v>12</v>
      </c>
      <c r="F18" s="143" t="str">
        <f>IF(ROWS(F$7:F18)&gt;$B$1,"",LOOKUP(ROWS(F$7:F18),'คะแนนเทอม 1'!$AG$5:$AG$84,'คะแนนเทอม 1'!$E$5:$E$84))</f>
        <v>เด็กชาย</v>
      </c>
      <c r="G18" s="144" t="str">
        <f>IF(ROWS(G$7:G18)&gt;$B$1,"",LOOKUP(ROWS(G$7:G18),'คะแนนเทอม 1'!$AG$5:$AG$84,'คะแนนเทอม 1'!$F$5:$F$84))</f>
        <v>ธนากร</v>
      </c>
      <c r="H18" s="145" t="str">
        <f>IF(ROWS(H$7:H18)&gt;$B$1,"",LOOKUP(ROWS(H$7:H18),'คะแนนเทอม 1'!$AG$5:$AG$84,'คะแนนเทอม 1'!$G$5:$G$84))</f>
        <v>สิงห์กาศ</v>
      </c>
      <c r="I18" s="141" t="str">
        <f>IF(ROWS(I$7:I18)&gt;$B$1,"",LOOKUP(ROWS(I$7:I18),'คะแนนเทอม 1'!$AG$5:$AG$84,'คะแนนเทอม 1'!$Y$5:$Y$84))</f>
        <v/>
      </c>
    </row>
    <row r="19" spans="2:9" x14ac:dyDescent="0.75">
      <c r="B19" s="140">
        <f>IF(D19="","",SUBTOTAL(3,D$7:$D19))</f>
        <v>13</v>
      </c>
      <c r="C19" s="141" t="str">
        <f>IF(ROWS(C$7:C19)&gt;$B$1,"",LOOKUP(ROWS(C$7:C19),'คะแนนเทอม 1'!$AG$5:$AG$84,'คะแนนเทอม 1'!$B$5:$B$84))</f>
        <v>ป.2/1</v>
      </c>
      <c r="D19" s="141">
        <f>IF(ROWS(D$7:D19)&gt;$B$1,"",LOOKUP(ROWS(D$7:D19),'คะแนนเทอม 1'!$AG$5:$AG$84,'คะแนนเทอม 1'!$D$5:$D$84))</f>
        <v>4153</v>
      </c>
      <c r="E19" s="142">
        <f>IF(ROWS(E$7:E19)&gt;$B$1,"",LOOKUP(ROWS(E$7:E19),'คะแนนเทอม 1'!$AG$5:$AG$84,'คะแนนเทอม 1'!$C$5:$C$84))</f>
        <v>13</v>
      </c>
      <c r="F19" s="143" t="str">
        <f>IF(ROWS(F$7:F19)&gt;$B$1,"",LOOKUP(ROWS(F$7:F19),'คะแนนเทอม 1'!$AG$5:$AG$84,'คะแนนเทอม 1'!$E$5:$E$84))</f>
        <v>เด็กชาย</v>
      </c>
      <c r="G19" s="144" t="str">
        <f>IF(ROWS(G$7:G19)&gt;$B$1,"",LOOKUP(ROWS(G$7:G19),'คะแนนเทอม 1'!$AG$5:$AG$84,'คะแนนเทอม 1'!$F$5:$F$84))</f>
        <v>ญาณพัฒน์</v>
      </c>
      <c r="H19" s="145" t="str">
        <f>IF(ROWS(H$7:H19)&gt;$B$1,"",LOOKUP(ROWS(H$7:H19),'คะแนนเทอม 1'!$AG$5:$AG$84,'คะแนนเทอม 1'!$G$5:$G$84))</f>
        <v>รูปงาม</v>
      </c>
      <c r="I19" s="141" t="str">
        <f>IF(ROWS(I$7:I19)&gt;$B$1,"",LOOKUP(ROWS(I$7:I19),'คะแนนเทอม 1'!$AG$5:$AG$84,'คะแนนเทอม 1'!$Y$5:$Y$84))</f>
        <v/>
      </c>
    </row>
    <row r="20" spans="2:9" x14ac:dyDescent="0.75">
      <c r="B20" s="140">
        <f>IF(D20="","",SUBTOTAL(3,D$7:$D20))</f>
        <v>14</v>
      </c>
      <c r="C20" s="141" t="str">
        <f>IF(ROWS(C$7:C20)&gt;$B$1,"",LOOKUP(ROWS(C$7:C20),'คะแนนเทอม 1'!$AG$5:$AG$84,'คะแนนเทอม 1'!$B$5:$B$84))</f>
        <v>ป.2/1</v>
      </c>
      <c r="D20" s="141">
        <f>IF(ROWS(D$7:D20)&gt;$B$1,"",LOOKUP(ROWS(D$7:D20),'คะแนนเทอม 1'!$AG$5:$AG$84,'คะแนนเทอม 1'!$D$5:$D$84))</f>
        <v>4156</v>
      </c>
      <c r="E20" s="142">
        <f>IF(ROWS(E$7:E20)&gt;$B$1,"",LOOKUP(ROWS(E$7:E20),'คะแนนเทอม 1'!$AG$5:$AG$84,'คะแนนเทอม 1'!$C$5:$C$84))</f>
        <v>14</v>
      </c>
      <c r="F20" s="143" t="str">
        <f>IF(ROWS(F$7:F20)&gt;$B$1,"",LOOKUP(ROWS(F$7:F20),'คะแนนเทอม 1'!$AG$5:$AG$84,'คะแนนเทอม 1'!$E$5:$E$84))</f>
        <v>เด็กชาย</v>
      </c>
      <c r="G20" s="144" t="str">
        <f>IF(ROWS(G$7:G20)&gt;$B$1,"",LOOKUP(ROWS(G$7:G20),'คะแนนเทอม 1'!$AG$5:$AG$84,'คะแนนเทอม 1'!$F$5:$F$84))</f>
        <v>ปองคุณ</v>
      </c>
      <c r="H20" s="145" t="str">
        <f>IF(ROWS(H$7:H20)&gt;$B$1,"",LOOKUP(ROWS(H$7:H20),'คะแนนเทอม 1'!$AG$5:$AG$84,'คะแนนเทอม 1'!$G$5:$G$84))</f>
        <v>มัฆวาล</v>
      </c>
      <c r="I20" s="141" t="str">
        <f>IF(ROWS(I$7:I20)&gt;$B$1,"",LOOKUP(ROWS(I$7:I20),'คะแนนเทอม 1'!$AG$5:$AG$84,'คะแนนเทอม 1'!$Y$5:$Y$84))</f>
        <v/>
      </c>
    </row>
    <row r="21" spans="2:9" x14ac:dyDescent="0.75">
      <c r="B21" s="140">
        <f>IF(D21="","",SUBTOTAL(3,D$7:$D21))</f>
        <v>15</v>
      </c>
      <c r="C21" s="141" t="str">
        <f>IF(ROWS(C$7:C21)&gt;$B$1,"",LOOKUP(ROWS(C$7:C21),'คะแนนเทอม 1'!$AG$5:$AG$84,'คะแนนเทอม 1'!$B$5:$B$84))</f>
        <v>ป.2/1</v>
      </c>
      <c r="D21" s="141">
        <f>IF(ROWS(D$7:D21)&gt;$B$1,"",LOOKUP(ROWS(D$7:D21),'คะแนนเทอม 1'!$AG$5:$AG$84,'คะแนนเทอม 1'!$D$5:$D$84))</f>
        <v>4169</v>
      </c>
      <c r="E21" s="142">
        <f>IF(ROWS(E$7:E21)&gt;$B$1,"",LOOKUP(ROWS(E$7:E21),'คะแนนเทอม 1'!$AG$5:$AG$84,'คะแนนเทอม 1'!$C$5:$C$84))</f>
        <v>15</v>
      </c>
      <c r="F21" s="143" t="str">
        <f>IF(ROWS(F$7:F21)&gt;$B$1,"",LOOKUP(ROWS(F$7:F21),'คะแนนเทอม 1'!$AG$5:$AG$84,'คะแนนเทอม 1'!$E$5:$E$84))</f>
        <v>เด็กชาย</v>
      </c>
      <c r="G21" s="144" t="str">
        <f>IF(ROWS(G$7:G21)&gt;$B$1,"",LOOKUP(ROWS(G$7:G21),'คะแนนเทอม 1'!$AG$5:$AG$84,'คะแนนเทอม 1'!$F$5:$F$84))</f>
        <v>ญานภัทร</v>
      </c>
      <c r="H21" s="145" t="str">
        <f>IF(ROWS(H$7:H21)&gt;$B$1,"",LOOKUP(ROWS(H$7:H21),'คะแนนเทอม 1'!$AG$5:$AG$84,'คะแนนเทอม 1'!$G$5:$G$84))</f>
        <v>ศรีมาปัน</v>
      </c>
      <c r="I21" s="141" t="str">
        <f>IF(ROWS(I$7:I21)&gt;$B$1,"",LOOKUP(ROWS(I$7:I21),'คะแนนเทอม 1'!$AG$5:$AG$84,'คะแนนเทอม 1'!$Y$5:$Y$84))</f>
        <v/>
      </c>
    </row>
    <row r="22" spans="2:9" x14ac:dyDescent="0.75">
      <c r="B22" s="140">
        <f>IF(D22="","",SUBTOTAL(3,D$7:$D22))</f>
        <v>16</v>
      </c>
      <c r="C22" s="141" t="str">
        <f>IF(ROWS(C$7:C22)&gt;$B$1,"",LOOKUP(ROWS(C$7:C22),'คะแนนเทอม 1'!$AG$5:$AG$84,'คะแนนเทอม 1'!$B$5:$B$84))</f>
        <v>ป.2/1</v>
      </c>
      <c r="D22" s="141">
        <f>IF(ROWS(D$7:D22)&gt;$B$1,"",LOOKUP(ROWS(D$7:D22),'คะแนนเทอม 1'!$AG$5:$AG$84,'คะแนนเทอม 1'!$D$5:$D$84))</f>
        <v>4292</v>
      </c>
      <c r="E22" s="142">
        <f>IF(ROWS(E$7:E22)&gt;$B$1,"",LOOKUP(ROWS(E$7:E22),'คะแนนเทอม 1'!$AG$5:$AG$84,'คะแนนเทอม 1'!$C$5:$C$84))</f>
        <v>16</v>
      </c>
      <c r="F22" s="143" t="str">
        <f>IF(ROWS(F$7:F22)&gt;$B$1,"",LOOKUP(ROWS(F$7:F22),'คะแนนเทอม 1'!$AG$5:$AG$84,'คะแนนเทอม 1'!$E$5:$E$84))</f>
        <v>เด็กชาย</v>
      </c>
      <c r="G22" s="144" t="str">
        <f>IF(ROWS(G$7:G22)&gt;$B$1,"",LOOKUP(ROWS(G$7:G22),'คะแนนเทอม 1'!$AG$5:$AG$84,'คะแนนเทอม 1'!$F$5:$F$84))</f>
        <v>กฤตลักษณ์</v>
      </c>
      <c r="H22" s="145" t="str">
        <f>IF(ROWS(H$7:H22)&gt;$B$1,"",LOOKUP(ROWS(H$7:H22),'คะแนนเทอม 1'!$AG$5:$AG$84,'คะแนนเทอม 1'!$G$5:$G$84))</f>
        <v>หลวงโย</v>
      </c>
      <c r="I22" s="141" t="str">
        <f>IF(ROWS(I$7:I22)&gt;$B$1,"",LOOKUP(ROWS(I$7:I22),'คะแนนเทอม 1'!$AG$5:$AG$84,'คะแนนเทอม 1'!$Y$5:$Y$84))</f>
        <v/>
      </c>
    </row>
    <row r="23" spans="2:9" x14ac:dyDescent="0.75">
      <c r="B23" s="140">
        <f>IF(D23="","",SUBTOTAL(3,D$7:$D23))</f>
        <v>17</v>
      </c>
      <c r="C23" s="141" t="str">
        <f>IF(ROWS(C$7:C23)&gt;$B$1,"",LOOKUP(ROWS(C$7:C23),'คะแนนเทอม 1'!$AG$5:$AG$84,'คะแนนเทอม 1'!$B$5:$B$84))</f>
        <v>ป.2/1</v>
      </c>
      <c r="D23" s="141">
        <f>IF(ROWS(D$7:D23)&gt;$B$1,"",LOOKUP(ROWS(D$7:D23),'คะแนนเทอม 1'!$AG$5:$AG$84,'คะแนนเทอม 1'!$D$5:$D$84))</f>
        <v>4033</v>
      </c>
      <c r="E23" s="142">
        <f>IF(ROWS(E$7:E23)&gt;$B$1,"",LOOKUP(ROWS(E$7:E23),'คะแนนเทอม 1'!$AG$5:$AG$84,'คะแนนเทอม 1'!$C$5:$C$84))</f>
        <v>17</v>
      </c>
      <c r="F23" s="143" t="str">
        <f>IF(ROWS(F$7:F23)&gt;$B$1,"",LOOKUP(ROWS(F$7:F23),'คะแนนเทอม 1'!$AG$5:$AG$84,'คะแนนเทอม 1'!$E$5:$E$84))</f>
        <v>เด็กหญิง</v>
      </c>
      <c r="G23" s="144" t="str">
        <f>IF(ROWS(G$7:G23)&gt;$B$1,"",LOOKUP(ROWS(G$7:G23),'คะแนนเทอม 1'!$AG$5:$AG$84,'คะแนนเทอม 1'!$F$5:$F$84))</f>
        <v>กันยารัตน์</v>
      </c>
      <c r="H23" s="145" t="str">
        <f>IF(ROWS(H$7:H23)&gt;$B$1,"",LOOKUP(ROWS(H$7:H23),'คะแนนเทอม 1'!$AG$5:$AG$84,'คะแนนเทอม 1'!$G$5:$G$84))</f>
        <v>จันติ๊บ</v>
      </c>
      <c r="I23" s="141" t="str">
        <f>IF(ROWS(I$7:I23)&gt;$B$1,"",LOOKUP(ROWS(I$7:I23),'คะแนนเทอม 1'!$AG$5:$AG$84,'คะแนนเทอม 1'!$Y$5:$Y$84))</f>
        <v/>
      </c>
    </row>
    <row r="24" spans="2:9" x14ac:dyDescent="0.75">
      <c r="B24" s="140">
        <f>IF(D24="","",SUBTOTAL(3,D$7:$D24))</f>
        <v>18</v>
      </c>
      <c r="C24" s="141" t="str">
        <f>IF(ROWS(C$7:C24)&gt;$B$1,"",LOOKUP(ROWS(C$7:C24),'คะแนนเทอม 1'!$AG$5:$AG$84,'คะแนนเทอม 1'!$B$5:$B$84))</f>
        <v>ป.2/1</v>
      </c>
      <c r="D24" s="141">
        <f>IF(ROWS(D$7:D24)&gt;$B$1,"",LOOKUP(ROWS(D$7:D24),'คะแนนเทอม 1'!$AG$5:$AG$84,'คะแนนเทอม 1'!$D$5:$D$84))</f>
        <v>4039</v>
      </c>
      <c r="E24" s="142">
        <f>IF(ROWS(E$7:E24)&gt;$B$1,"",LOOKUP(ROWS(E$7:E24),'คะแนนเทอม 1'!$AG$5:$AG$84,'คะแนนเทอม 1'!$C$5:$C$84))</f>
        <v>18</v>
      </c>
      <c r="F24" s="143" t="str">
        <f>IF(ROWS(F$7:F24)&gt;$B$1,"",LOOKUP(ROWS(F$7:F24),'คะแนนเทอม 1'!$AG$5:$AG$84,'คะแนนเทอม 1'!$E$5:$E$84))</f>
        <v>เด็กหญิง</v>
      </c>
      <c r="G24" s="144" t="str">
        <f>IF(ROWS(G$7:G24)&gt;$B$1,"",LOOKUP(ROWS(G$7:G24),'คะแนนเทอม 1'!$AG$5:$AG$84,'คะแนนเทอม 1'!$F$5:$F$84))</f>
        <v>โชติกา</v>
      </c>
      <c r="H24" s="145" t="str">
        <f>IF(ROWS(H$7:H24)&gt;$B$1,"",LOOKUP(ROWS(H$7:H24),'คะแนนเทอม 1'!$AG$5:$AG$84,'คะแนนเทอม 1'!$G$5:$G$84))</f>
        <v>สุขยิ่ง</v>
      </c>
      <c r="I24" s="141" t="str">
        <f>IF(ROWS(I$7:I24)&gt;$B$1,"",LOOKUP(ROWS(I$7:I24),'คะแนนเทอม 1'!$AG$5:$AG$84,'คะแนนเทอม 1'!$Y$5:$Y$84))</f>
        <v/>
      </c>
    </row>
    <row r="25" spans="2:9" x14ac:dyDescent="0.75">
      <c r="B25" s="140">
        <f>IF(D25="","",SUBTOTAL(3,D$7:$D25))</f>
        <v>19</v>
      </c>
      <c r="C25" s="141" t="str">
        <f>IF(ROWS(C$7:C25)&gt;$B$1,"",LOOKUP(ROWS(C$7:C25),'คะแนนเทอม 1'!$AG$5:$AG$84,'คะแนนเทอม 1'!$B$5:$B$84))</f>
        <v>ป.2/1</v>
      </c>
      <c r="D25" s="141">
        <f>IF(ROWS(D$7:D25)&gt;$B$1,"",LOOKUP(ROWS(D$7:D25),'คะแนนเทอม 1'!$AG$5:$AG$84,'คะแนนเทอม 1'!$D$5:$D$84))</f>
        <v>4040</v>
      </c>
      <c r="E25" s="142">
        <f>IF(ROWS(E$7:E25)&gt;$B$1,"",LOOKUP(ROWS(E$7:E25),'คะแนนเทอม 1'!$AG$5:$AG$84,'คะแนนเทอม 1'!$C$5:$C$84))</f>
        <v>19</v>
      </c>
      <c r="F25" s="143" t="str">
        <f>IF(ROWS(F$7:F25)&gt;$B$1,"",LOOKUP(ROWS(F$7:F25),'คะแนนเทอม 1'!$AG$5:$AG$84,'คะแนนเทอม 1'!$E$5:$E$84))</f>
        <v>เด็กหญิง</v>
      </c>
      <c r="G25" s="144" t="str">
        <f>IF(ROWS(G$7:G25)&gt;$B$1,"",LOOKUP(ROWS(G$7:G25),'คะแนนเทอม 1'!$AG$5:$AG$84,'คะแนนเทอม 1'!$F$5:$F$84))</f>
        <v>โชษิตา</v>
      </c>
      <c r="H25" s="145" t="str">
        <f>IF(ROWS(H$7:H25)&gt;$B$1,"",LOOKUP(ROWS(H$7:H25),'คะแนนเทอม 1'!$AG$5:$AG$84,'คะแนนเทอม 1'!$G$5:$G$84))</f>
        <v>สุขยิ่ง</v>
      </c>
      <c r="I25" s="141" t="str">
        <f>IF(ROWS(I$7:I25)&gt;$B$1,"",LOOKUP(ROWS(I$7:I25),'คะแนนเทอม 1'!$AG$5:$AG$84,'คะแนนเทอม 1'!$Y$5:$Y$84))</f>
        <v/>
      </c>
    </row>
    <row r="26" spans="2:9" x14ac:dyDescent="0.75">
      <c r="B26" s="140">
        <f>IF(D26="","",SUBTOTAL(3,D$7:$D26))</f>
        <v>20</v>
      </c>
      <c r="C26" s="141" t="str">
        <f>IF(ROWS(C$7:C26)&gt;$B$1,"",LOOKUP(ROWS(C$7:C26),'คะแนนเทอม 1'!$AG$5:$AG$84,'คะแนนเทอม 1'!$B$5:$B$84))</f>
        <v>ป.2/1</v>
      </c>
      <c r="D26" s="141">
        <f>IF(ROWS(D$7:D26)&gt;$B$1,"",LOOKUP(ROWS(D$7:D26),'คะแนนเทอม 1'!$AG$5:$AG$84,'คะแนนเทอม 1'!$D$5:$D$84))</f>
        <v>4043</v>
      </c>
      <c r="E26" s="142">
        <f>IF(ROWS(E$7:E26)&gt;$B$1,"",LOOKUP(ROWS(E$7:E26),'คะแนนเทอม 1'!$AG$5:$AG$84,'คะแนนเทอม 1'!$C$5:$C$84))</f>
        <v>20</v>
      </c>
      <c r="F26" s="143" t="str">
        <f>IF(ROWS(F$7:F26)&gt;$B$1,"",LOOKUP(ROWS(F$7:F26),'คะแนนเทอม 1'!$AG$5:$AG$84,'คะแนนเทอม 1'!$E$5:$E$84))</f>
        <v>เด็กหญิง</v>
      </c>
      <c r="G26" s="144" t="str">
        <f>IF(ROWS(G$7:G26)&gt;$B$1,"",LOOKUP(ROWS(G$7:G26),'คะแนนเทอม 1'!$AG$5:$AG$84,'คะแนนเทอม 1'!$F$5:$F$84))</f>
        <v>ณัฐธยาน์</v>
      </c>
      <c r="H26" s="145" t="str">
        <f>IF(ROWS(H$7:H26)&gt;$B$1,"",LOOKUP(ROWS(H$7:H26),'คะแนนเทอม 1'!$AG$5:$AG$84,'คะแนนเทอม 1'!$G$5:$G$84))</f>
        <v>ชัยปัน</v>
      </c>
      <c r="I26" s="141" t="str">
        <f>IF(ROWS(I$7:I26)&gt;$B$1,"",LOOKUP(ROWS(I$7:I26),'คะแนนเทอม 1'!$AG$5:$AG$84,'คะแนนเทอม 1'!$Y$5:$Y$84))</f>
        <v/>
      </c>
    </row>
    <row r="27" spans="2:9" x14ac:dyDescent="0.75">
      <c r="B27" s="140">
        <f>IF(D27="","",SUBTOTAL(3,D$7:$D27))</f>
        <v>21</v>
      </c>
      <c r="C27" s="141" t="str">
        <f>IF(ROWS(C$7:C27)&gt;$B$1,"",LOOKUP(ROWS(C$7:C27),'คะแนนเทอม 1'!$AG$5:$AG$84,'คะแนนเทอม 1'!$B$5:$B$84))</f>
        <v>ป.2/1</v>
      </c>
      <c r="D27" s="141">
        <f>IF(ROWS(D$7:D27)&gt;$B$1,"",LOOKUP(ROWS(D$7:D27),'คะแนนเทอม 1'!$AG$5:$AG$84,'คะแนนเทอม 1'!$D$5:$D$84))</f>
        <v>4051</v>
      </c>
      <c r="E27" s="142">
        <f>IF(ROWS(E$7:E27)&gt;$B$1,"",LOOKUP(ROWS(E$7:E27),'คะแนนเทอม 1'!$AG$5:$AG$84,'คะแนนเทอม 1'!$C$5:$C$84))</f>
        <v>21</v>
      </c>
      <c r="F27" s="143" t="str">
        <f>IF(ROWS(F$7:F27)&gt;$B$1,"",LOOKUP(ROWS(F$7:F27),'คะแนนเทอม 1'!$AG$5:$AG$84,'คะแนนเทอม 1'!$E$5:$E$84))</f>
        <v>เด็กหญิง</v>
      </c>
      <c r="G27" s="144" t="str">
        <f>IF(ROWS(G$7:G27)&gt;$B$1,"",LOOKUP(ROWS(G$7:G27),'คะแนนเทอม 1'!$AG$5:$AG$84,'คะแนนเทอม 1'!$F$5:$F$84))</f>
        <v>ธัญชนก</v>
      </c>
      <c r="H27" s="145" t="str">
        <f>IF(ROWS(H$7:H27)&gt;$B$1,"",LOOKUP(ROWS(H$7:H27),'คะแนนเทอม 1'!$AG$5:$AG$84,'คะแนนเทอม 1'!$G$5:$G$84))</f>
        <v>แสงสุข</v>
      </c>
      <c r="I27" s="141" t="str">
        <f>IF(ROWS(I$7:I27)&gt;$B$1,"",LOOKUP(ROWS(I$7:I27),'คะแนนเทอม 1'!$AG$5:$AG$84,'คะแนนเทอม 1'!$Y$5:$Y$84))</f>
        <v/>
      </c>
    </row>
    <row r="28" spans="2:9" x14ac:dyDescent="0.75">
      <c r="B28" s="140">
        <f>IF(D28="","",SUBTOTAL(3,D$7:$D28))</f>
        <v>22</v>
      </c>
      <c r="C28" s="141" t="str">
        <f>IF(ROWS(C$7:C28)&gt;$B$1,"",LOOKUP(ROWS(C$7:C28),'คะแนนเทอม 1'!$AG$5:$AG$84,'คะแนนเทอม 1'!$B$5:$B$84))</f>
        <v>ป.2/1</v>
      </c>
      <c r="D28" s="141">
        <f>IF(ROWS(D$7:D28)&gt;$B$1,"",LOOKUP(ROWS(D$7:D28),'คะแนนเทอม 1'!$AG$5:$AG$84,'คะแนนเทอม 1'!$D$5:$D$84))</f>
        <v>4059</v>
      </c>
      <c r="E28" s="142">
        <f>IF(ROWS(E$7:E28)&gt;$B$1,"",LOOKUP(ROWS(E$7:E28),'คะแนนเทอม 1'!$AG$5:$AG$84,'คะแนนเทอม 1'!$C$5:$C$84))</f>
        <v>22</v>
      </c>
      <c r="F28" s="143" t="str">
        <f>IF(ROWS(F$7:F28)&gt;$B$1,"",LOOKUP(ROWS(F$7:F28),'คะแนนเทอม 1'!$AG$5:$AG$84,'คะแนนเทอม 1'!$E$5:$E$84))</f>
        <v>เด็กหญิง</v>
      </c>
      <c r="G28" s="144" t="str">
        <f>IF(ROWS(G$7:G28)&gt;$B$1,"",LOOKUP(ROWS(G$7:G28),'คะแนนเทอม 1'!$AG$5:$AG$84,'คะแนนเทอม 1'!$F$5:$F$84))</f>
        <v>พลอยไพริน</v>
      </c>
      <c r="H28" s="145" t="str">
        <f>IF(ROWS(H$7:H28)&gt;$B$1,"",LOOKUP(ROWS(H$7:H28),'คะแนนเทอม 1'!$AG$5:$AG$84,'คะแนนเทอม 1'!$G$5:$G$84))</f>
        <v>ยาวิลาศ</v>
      </c>
      <c r="I28" s="141" t="str">
        <f>IF(ROWS(I$7:I28)&gt;$B$1,"",LOOKUP(ROWS(I$7:I28),'คะแนนเทอม 1'!$AG$5:$AG$84,'คะแนนเทอม 1'!$Y$5:$Y$84))</f>
        <v/>
      </c>
    </row>
    <row r="29" spans="2:9" x14ac:dyDescent="0.75">
      <c r="B29" s="140">
        <f>IF(D29="","",SUBTOTAL(3,D$7:$D29))</f>
        <v>23</v>
      </c>
      <c r="C29" s="141" t="str">
        <f>IF(ROWS(C$7:C29)&gt;$B$1,"",LOOKUP(ROWS(C$7:C29),'คะแนนเทอม 1'!$AG$5:$AG$84,'คะแนนเทอม 1'!$B$5:$B$84))</f>
        <v>ป.2/1</v>
      </c>
      <c r="D29" s="141">
        <f>IF(ROWS(D$7:D29)&gt;$B$1,"",LOOKUP(ROWS(D$7:D29),'คะแนนเทอม 1'!$AG$5:$AG$84,'คะแนนเทอม 1'!$D$5:$D$84))</f>
        <v>4065</v>
      </c>
      <c r="E29" s="142">
        <f>IF(ROWS(E$7:E29)&gt;$B$1,"",LOOKUP(ROWS(E$7:E29),'คะแนนเทอม 1'!$AG$5:$AG$84,'คะแนนเทอม 1'!$C$5:$C$84))</f>
        <v>23</v>
      </c>
      <c r="F29" s="143" t="str">
        <f>IF(ROWS(F$7:F29)&gt;$B$1,"",LOOKUP(ROWS(F$7:F29),'คะแนนเทอม 1'!$AG$5:$AG$84,'คะแนนเทอม 1'!$E$5:$E$84))</f>
        <v>เด็กหญิง</v>
      </c>
      <c r="G29" s="144" t="str">
        <f>IF(ROWS(G$7:G29)&gt;$B$1,"",LOOKUP(ROWS(G$7:G29),'คะแนนเทอม 1'!$AG$5:$AG$84,'คะแนนเทอม 1'!$F$5:$F$84))</f>
        <v>ลัดดา</v>
      </c>
      <c r="H29" s="145" t="str">
        <f>IF(ROWS(H$7:H29)&gt;$B$1,"",LOOKUP(ROWS(H$7:H29),'คะแนนเทอม 1'!$AG$5:$AG$84,'คะแนนเทอม 1'!$G$5:$G$84))</f>
        <v>ขันทะวิไล</v>
      </c>
      <c r="I29" s="141" t="str">
        <f>IF(ROWS(I$7:I29)&gt;$B$1,"",LOOKUP(ROWS(I$7:I29),'คะแนนเทอม 1'!$AG$5:$AG$84,'คะแนนเทอม 1'!$Y$5:$Y$84))</f>
        <v/>
      </c>
    </row>
    <row r="30" spans="2:9" x14ac:dyDescent="0.75">
      <c r="B30" s="140">
        <f>IF(D30="","",SUBTOTAL(3,D$7:$D30))</f>
        <v>24</v>
      </c>
      <c r="C30" s="141" t="str">
        <f>IF(ROWS(C$7:C30)&gt;$B$1,"",LOOKUP(ROWS(C$7:C30),'คะแนนเทอม 1'!$AG$5:$AG$84,'คะแนนเทอม 1'!$B$5:$B$84))</f>
        <v>ป.2/1</v>
      </c>
      <c r="D30" s="141">
        <f>IF(ROWS(D$7:D30)&gt;$B$1,"",LOOKUP(ROWS(D$7:D30),'คะแนนเทอม 1'!$AG$5:$AG$84,'คะแนนเทอม 1'!$D$5:$D$84))</f>
        <v>4067</v>
      </c>
      <c r="E30" s="142">
        <f>IF(ROWS(E$7:E30)&gt;$B$1,"",LOOKUP(ROWS(E$7:E30),'คะแนนเทอม 1'!$AG$5:$AG$84,'คะแนนเทอม 1'!$C$5:$C$84))</f>
        <v>24</v>
      </c>
      <c r="F30" s="143" t="str">
        <f>IF(ROWS(F$7:F30)&gt;$B$1,"",LOOKUP(ROWS(F$7:F30),'คะแนนเทอม 1'!$AG$5:$AG$84,'คะแนนเทอม 1'!$E$5:$E$84))</f>
        <v>เด็กหญิง</v>
      </c>
      <c r="G30" s="144" t="str">
        <f>IF(ROWS(G$7:G30)&gt;$B$1,"",LOOKUP(ROWS(G$7:G30),'คะแนนเทอม 1'!$AG$5:$AG$84,'คะแนนเทอม 1'!$F$5:$F$84))</f>
        <v>ศิรญา</v>
      </c>
      <c r="H30" s="145" t="str">
        <f>IF(ROWS(H$7:H30)&gt;$B$1,"",LOOKUP(ROWS(H$7:H30),'คะแนนเทอม 1'!$AG$5:$AG$84,'คะแนนเทอม 1'!$G$5:$G$84))</f>
        <v>ทองดี</v>
      </c>
      <c r="I30" s="141" t="str">
        <f>IF(ROWS(I$7:I30)&gt;$B$1,"",LOOKUP(ROWS(I$7:I30),'คะแนนเทอม 1'!$AG$5:$AG$84,'คะแนนเทอม 1'!$Y$5:$Y$84))</f>
        <v/>
      </c>
    </row>
    <row r="31" spans="2:9" x14ac:dyDescent="0.75">
      <c r="B31" s="140">
        <f>IF(D31="","",SUBTOTAL(3,D$7:$D31))</f>
        <v>25</v>
      </c>
      <c r="C31" s="141" t="str">
        <f>IF(ROWS(C$7:C31)&gt;$B$1,"",LOOKUP(ROWS(C$7:C31),'คะแนนเทอม 1'!$AG$5:$AG$84,'คะแนนเทอม 1'!$B$5:$B$84))</f>
        <v>ป.2/1</v>
      </c>
      <c r="D31" s="141">
        <f>IF(ROWS(D$7:D31)&gt;$B$1,"",LOOKUP(ROWS(D$7:D31),'คะแนนเทอม 1'!$AG$5:$AG$84,'คะแนนเทอม 1'!$D$5:$D$84))</f>
        <v>4071</v>
      </c>
      <c r="E31" s="142">
        <f>IF(ROWS(E$7:E31)&gt;$B$1,"",LOOKUP(ROWS(E$7:E31),'คะแนนเทอม 1'!$AG$5:$AG$84,'คะแนนเทอม 1'!$C$5:$C$84))</f>
        <v>25</v>
      </c>
      <c r="F31" s="143" t="str">
        <f>IF(ROWS(F$7:F31)&gt;$B$1,"",LOOKUP(ROWS(F$7:F31),'คะแนนเทอม 1'!$AG$5:$AG$84,'คะแนนเทอม 1'!$E$5:$E$84))</f>
        <v>เด็กหญิง</v>
      </c>
      <c r="G31" s="144" t="str">
        <f>IF(ROWS(G$7:G31)&gt;$B$1,"",LOOKUP(ROWS(G$7:G31),'คะแนนเทอม 1'!$AG$5:$AG$84,'คะแนนเทอม 1'!$F$5:$F$84))</f>
        <v>ปุณญภา</v>
      </c>
      <c r="H31" s="145" t="str">
        <f>IF(ROWS(H$7:H31)&gt;$B$1,"",LOOKUP(ROWS(H$7:H31),'คะแนนเทอม 1'!$AG$5:$AG$84,'คะแนนเทอม 1'!$G$5:$G$84))</f>
        <v>เพิ่มบุญมา</v>
      </c>
      <c r="I31" s="141" t="str">
        <f>IF(ROWS(I$7:I31)&gt;$B$1,"",LOOKUP(ROWS(I$7:I31),'คะแนนเทอม 1'!$AG$5:$AG$84,'คะแนนเทอม 1'!$Y$5:$Y$84))</f>
        <v/>
      </c>
    </row>
    <row r="32" spans="2:9" x14ac:dyDescent="0.75">
      <c r="B32" s="140">
        <f>IF(D32="","",SUBTOTAL(3,D$7:$D32))</f>
        <v>26</v>
      </c>
      <c r="C32" s="141" t="str">
        <f>IF(ROWS(C$7:C32)&gt;$B$1,"",LOOKUP(ROWS(C$7:C32),'คะแนนเทอม 1'!$AG$5:$AG$84,'คะแนนเทอม 1'!$B$5:$B$84))</f>
        <v>ป.2/1</v>
      </c>
      <c r="D32" s="141">
        <f>IF(ROWS(D$7:D32)&gt;$B$1,"",LOOKUP(ROWS(D$7:D32),'คะแนนเทอม 1'!$AG$5:$AG$84,'คะแนนเทอม 1'!$D$5:$D$84))</f>
        <v>4145</v>
      </c>
      <c r="E32" s="142">
        <f>IF(ROWS(E$7:E32)&gt;$B$1,"",LOOKUP(ROWS(E$7:E32),'คะแนนเทอม 1'!$AG$5:$AG$84,'คะแนนเทอม 1'!$C$5:$C$84))</f>
        <v>26</v>
      </c>
      <c r="F32" s="143" t="str">
        <f>IF(ROWS(F$7:F32)&gt;$B$1,"",LOOKUP(ROWS(F$7:F32),'คะแนนเทอม 1'!$AG$5:$AG$84,'คะแนนเทอม 1'!$E$5:$E$84))</f>
        <v>เด็กหญิง</v>
      </c>
      <c r="G32" s="144" t="str">
        <f>IF(ROWS(G$7:G32)&gt;$B$1,"",LOOKUP(ROWS(G$7:G32),'คะแนนเทอม 1'!$AG$5:$AG$84,'คะแนนเทอม 1'!$F$5:$F$84))</f>
        <v>ฐิติชญา</v>
      </c>
      <c r="H32" s="145" t="str">
        <f>IF(ROWS(H$7:H32)&gt;$B$1,"",LOOKUP(ROWS(H$7:H32),'คะแนนเทอม 1'!$AG$5:$AG$84,'คะแนนเทอม 1'!$G$5:$G$84))</f>
        <v>จ๊ะแฮ</v>
      </c>
      <c r="I32" s="141" t="str">
        <f>IF(ROWS(I$7:I32)&gt;$B$1,"",LOOKUP(ROWS(I$7:I32),'คะแนนเทอม 1'!$AG$5:$AG$84,'คะแนนเทอม 1'!$Y$5:$Y$84))</f>
        <v/>
      </c>
    </row>
    <row r="33" spans="2:9" x14ac:dyDescent="0.75">
      <c r="B33" s="140">
        <f>IF(D33="","",SUBTOTAL(3,D$7:$D33))</f>
        <v>27</v>
      </c>
      <c r="C33" s="141" t="str">
        <f>IF(ROWS(C$7:C33)&gt;$B$1,"",LOOKUP(ROWS(C$7:C33),'คะแนนเทอม 1'!$AG$5:$AG$84,'คะแนนเทอม 1'!$B$5:$B$84))</f>
        <v>ป.2/1</v>
      </c>
      <c r="D33" s="141">
        <f>IF(ROWS(D$7:D33)&gt;$B$1,"",LOOKUP(ROWS(D$7:D33),'คะแนนเทอม 1'!$AG$5:$AG$84,'คะแนนเทอม 1'!$D$5:$D$84))</f>
        <v>4155</v>
      </c>
      <c r="E33" s="142">
        <f>IF(ROWS(E$7:E33)&gt;$B$1,"",LOOKUP(ROWS(E$7:E33),'คะแนนเทอม 1'!$AG$5:$AG$84,'คะแนนเทอม 1'!$C$5:$C$84))</f>
        <v>27</v>
      </c>
      <c r="F33" s="143" t="str">
        <f>IF(ROWS(F$7:F33)&gt;$B$1,"",LOOKUP(ROWS(F$7:F33),'คะแนนเทอม 1'!$AG$5:$AG$84,'คะแนนเทอม 1'!$E$5:$E$84))</f>
        <v>เด็กหญิง</v>
      </c>
      <c r="G33" s="144" t="str">
        <f>IF(ROWS(G$7:G33)&gt;$B$1,"",LOOKUP(ROWS(G$7:G33),'คะแนนเทอม 1'!$AG$5:$AG$84,'คะแนนเทอม 1'!$F$5:$F$84))</f>
        <v>ภิรมณ</v>
      </c>
      <c r="H33" s="145" t="str">
        <f>IF(ROWS(H$7:H33)&gt;$B$1,"",LOOKUP(ROWS(H$7:H33),'คะแนนเทอม 1'!$AG$5:$AG$84,'คะแนนเทอม 1'!$G$5:$G$84))</f>
        <v>จันตาอุด</v>
      </c>
      <c r="I33" s="141" t="str">
        <f>IF(ROWS(I$7:I33)&gt;$B$1,"",LOOKUP(ROWS(I$7:I33),'คะแนนเทอม 1'!$AG$5:$AG$84,'คะแนนเทอม 1'!$Y$5:$Y$84))</f>
        <v/>
      </c>
    </row>
    <row r="34" spans="2:9" x14ac:dyDescent="0.75">
      <c r="B34" s="140">
        <f>IF(D34="","",SUBTOTAL(3,D$7:$D34))</f>
        <v>28</v>
      </c>
      <c r="C34" s="141" t="str">
        <f>IF(ROWS(C$7:C34)&gt;$B$1,"",LOOKUP(ROWS(C$7:C34),'คะแนนเทอม 1'!$AG$5:$AG$84,'คะแนนเทอม 1'!$B$5:$B$84))</f>
        <v>ป.2/1</v>
      </c>
      <c r="D34" s="141">
        <f>IF(ROWS(D$7:D34)&gt;$B$1,"",LOOKUP(ROWS(D$7:D34),'คะแนนเทอม 1'!$AG$5:$AG$84,'คะแนนเทอม 1'!$D$5:$D$84))</f>
        <v>4157</v>
      </c>
      <c r="E34" s="142">
        <f>IF(ROWS(E$7:E34)&gt;$B$1,"",LOOKUP(ROWS(E$7:E34),'คะแนนเทอม 1'!$AG$5:$AG$84,'คะแนนเทอม 1'!$C$5:$C$84))</f>
        <v>28</v>
      </c>
      <c r="F34" s="143" t="str">
        <f>IF(ROWS(F$7:F34)&gt;$B$1,"",LOOKUP(ROWS(F$7:F34),'คะแนนเทอม 1'!$AG$5:$AG$84,'คะแนนเทอม 1'!$E$5:$E$84))</f>
        <v>เด็กหญิง</v>
      </c>
      <c r="G34" s="144" t="str">
        <f>IF(ROWS(G$7:G34)&gt;$B$1,"",LOOKUP(ROWS(G$7:G34),'คะแนนเทอม 1'!$AG$5:$AG$84,'คะแนนเทอม 1'!$F$5:$F$84))</f>
        <v>เอวารินทร์</v>
      </c>
      <c r="H34" s="145" t="str">
        <f>IF(ROWS(H$7:H34)&gt;$B$1,"",LOOKUP(ROWS(H$7:H34),'คะแนนเทอม 1'!$AG$5:$AG$84,'คะแนนเทอม 1'!$G$5:$G$84))</f>
        <v>ติ่งดา</v>
      </c>
      <c r="I34" s="141" t="str">
        <f>IF(ROWS(I$7:I34)&gt;$B$1,"",LOOKUP(ROWS(I$7:I34),'คะแนนเทอม 1'!$AG$5:$AG$84,'คะแนนเทอม 1'!$Y$5:$Y$84))</f>
        <v/>
      </c>
    </row>
    <row r="35" spans="2:9" x14ac:dyDescent="0.75">
      <c r="B35" s="140">
        <f>IF(D35="","",SUBTOTAL(3,D$7:$D35))</f>
        <v>29</v>
      </c>
      <c r="C35" s="141" t="str">
        <f>IF(ROWS(C$7:C35)&gt;$B$1,"",LOOKUP(ROWS(C$7:C35),'คะแนนเทอม 1'!$AG$5:$AG$84,'คะแนนเทอม 1'!$B$5:$B$84))</f>
        <v>ป.2/1</v>
      </c>
      <c r="D35" s="141">
        <f>IF(ROWS(D$7:D35)&gt;$B$1,"",LOOKUP(ROWS(D$7:D35),'คะแนนเทอม 1'!$AG$5:$AG$84,'คะแนนเทอม 1'!$D$5:$D$84))</f>
        <v>4289</v>
      </c>
      <c r="E35" s="142">
        <f>IF(ROWS(E$7:E35)&gt;$B$1,"",LOOKUP(ROWS(E$7:E35),'คะแนนเทอม 1'!$AG$5:$AG$84,'คะแนนเทอม 1'!$C$5:$C$84))</f>
        <v>29</v>
      </c>
      <c r="F35" s="143" t="str">
        <f>IF(ROWS(F$7:F35)&gt;$B$1,"",LOOKUP(ROWS(F$7:F35),'คะแนนเทอม 1'!$AG$5:$AG$84,'คะแนนเทอม 1'!$E$5:$E$84))</f>
        <v>เด็กหญิง</v>
      </c>
      <c r="G35" s="144" t="str">
        <f>IF(ROWS(G$7:G35)&gt;$B$1,"",LOOKUP(ROWS(G$7:G35),'คะแนนเทอม 1'!$AG$5:$AG$84,'คะแนนเทอม 1'!$F$5:$F$84))</f>
        <v>บุณยาพร</v>
      </c>
      <c r="H35" s="145" t="str">
        <f>IF(ROWS(H$7:H35)&gt;$B$1,"",LOOKUP(ROWS(H$7:H35),'คะแนนเทอม 1'!$AG$5:$AG$84,'คะแนนเทอม 1'!$G$5:$G$84))</f>
        <v>บุญคง</v>
      </c>
      <c r="I35" s="141" t="str">
        <f>IF(ROWS(I$7:I35)&gt;$B$1,"",LOOKUP(ROWS(I$7:I35),'คะแนนเทอม 1'!$AG$5:$AG$84,'คะแนนเทอม 1'!$Y$5:$Y$84))</f>
        <v/>
      </c>
    </row>
    <row r="36" spans="2:9" x14ac:dyDescent="0.75">
      <c r="B36" s="140">
        <f>IF(D36="","",SUBTOTAL(3,D$7:$D36))</f>
        <v>30</v>
      </c>
      <c r="C36" s="141" t="str">
        <f>IF(ROWS(C$7:C36)&gt;$B$1,"",LOOKUP(ROWS(C$7:C36),'คะแนนเทอม 1'!$AG$5:$AG$84,'คะแนนเทอม 1'!$B$5:$B$84))</f>
        <v>ป.2/1</v>
      </c>
      <c r="D36" s="141">
        <f>IF(ROWS(D$7:D36)&gt;$B$1,"",LOOKUP(ROWS(D$7:D36),'คะแนนเทอม 1'!$AG$5:$AG$84,'คะแนนเทอม 1'!$D$5:$D$84))</f>
        <v>4290</v>
      </c>
      <c r="E36" s="142">
        <f>IF(ROWS(E$7:E36)&gt;$B$1,"",LOOKUP(ROWS(E$7:E36),'คะแนนเทอม 1'!$AG$5:$AG$84,'คะแนนเทอม 1'!$C$5:$C$84))</f>
        <v>30</v>
      </c>
      <c r="F36" s="143" t="str">
        <f>IF(ROWS(F$7:F36)&gt;$B$1,"",LOOKUP(ROWS(F$7:F36),'คะแนนเทอม 1'!$AG$5:$AG$84,'คะแนนเทอม 1'!$E$5:$E$84))</f>
        <v>เด็กหญิง</v>
      </c>
      <c r="G36" s="144" t="str">
        <f>IF(ROWS(G$7:G36)&gt;$B$1,"",LOOKUP(ROWS(G$7:G36),'คะแนนเทอม 1'!$AG$5:$AG$84,'คะแนนเทอม 1'!$F$5:$F$84))</f>
        <v>ไอยรดา</v>
      </c>
      <c r="H36" s="145" t="str">
        <f>IF(ROWS(H$7:H36)&gt;$B$1,"",LOOKUP(ROWS(H$7:H36),'คะแนนเทอม 1'!$AG$5:$AG$84,'คะแนนเทอม 1'!$G$5:$G$84))</f>
        <v>ริยาภู</v>
      </c>
      <c r="I36" s="141" t="str">
        <f>IF(ROWS(I$7:I36)&gt;$B$1,"",LOOKUP(ROWS(I$7:I36),'คะแนนเทอม 1'!$AG$5:$AG$84,'คะแนนเทอม 1'!$Y$5:$Y$84))</f>
        <v/>
      </c>
    </row>
    <row r="37" spans="2:9" x14ac:dyDescent="0.75">
      <c r="B37" s="140">
        <f>IF(D37="","",SUBTOTAL(3,D$7:$D37))</f>
        <v>31</v>
      </c>
      <c r="C37" s="141" t="str">
        <f>IF(ROWS(C$7:C37)&gt;$B$1,"",LOOKUP(ROWS(C$7:C37),'คะแนนเทอม 1'!$AG$5:$AG$84,'คะแนนเทอม 1'!$B$5:$B$84))</f>
        <v>ป.2/1</v>
      </c>
      <c r="D37" s="141">
        <f>IF(ROWS(D$7:D37)&gt;$B$1,"",LOOKUP(ROWS(D$7:D37),'คะแนนเทอม 1'!$AG$5:$AG$84,'คะแนนเทอม 1'!$D$5:$D$84))</f>
        <v>4291</v>
      </c>
      <c r="E37" s="142">
        <f>IF(ROWS(E$7:E37)&gt;$B$1,"",LOOKUP(ROWS(E$7:E37),'คะแนนเทอม 1'!$AG$5:$AG$84,'คะแนนเทอม 1'!$C$5:$C$84))</f>
        <v>31</v>
      </c>
      <c r="F37" s="143" t="str">
        <f>IF(ROWS(F$7:F37)&gt;$B$1,"",LOOKUP(ROWS(F$7:F37),'คะแนนเทอม 1'!$AG$5:$AG$84,'คะแนนเทอม 1'!$E$5:$E$84))</f>
        <v>เด็กหญิง</v>
      </c>
      <c r="G37" s="144" t="str">
        <f>IF(ROWS(G$7:G37)&gt;$B$1,"",LOOKUP(ROWS(G$7:G37),'คะแนนเทอม 1'!$AG$5:$AG$84,'คะแนนเทอม 1'!$F$5:$F$84))</f>
        <v>ศิริพร</v>
      </c>
      <c r="H37" s="145" t="str">
        <f>IF(ROWS(H$7:H37)&gt;$B$1,"",LOOKUP(ROWS(H$7:H37),'คะแนนเทอม 1'!$AG$5:$AG$84,'คะแนนเทอม 1'!$G$5:$G$84))</f>
        <v>ปรารถนาฤดี</v>
      </c>
      <c r="I37" s="141" t="str">
        <f>IF(ROWS(I$7:I37)&gt;$B$1,"",LOOKUP(ROWS(I$7:I37),'คะแนนเทอม 1'!$AG$5:$AG$84,'คะแนนเทอม 1'!$Y$5:$Y$84))</f>
        <v/>
      </c>
    </row>
    <row r="38" spans="2:9" x14ac:dyDescent="0.75">
      <c r="B38" s="140">
        <f>IF(D38="","",SUBTOTAL(3,D$7:$D38))</f>
        <v>32</v>
      </c>
      <c r="C38" s="141" t="str">
        <f>IF(ROWS(C$7:C38)&gt;$B$1,"",LOOKUP(ROWS(C$7:C38),'คะแนนเทอม 1'!$AG$5:$AG$84,'คะแนนเทอม 1'!$B$5:$B$84))</f>
        <v>ป.2/1</v>
      </c>
      <c r="D38" s="141">
        <f>IF(ROWS(D$7:D38)&gt;$B$1,"",LOOKUP(ROWS(D$7:D38),'คะแนนเทอม 1'!$AG$5:$AG$84,'คะแนนเทอม 1'!$D$5:$D$84))</f>
        <v>4293</v>
      </c>
      <c r="E38" s="142">
        <f>IF(ROWS(E$7:E38)&gt;$B$1,"",LOOKUP(ROWS(E$7:E38),'คะแนนเทอม 1'!$AG$5:$AG$84,'คะแนนเทอม 1'!$C$5:$C$84))</f>
        <v>32</v>
      </c>
      <c r="F38" s="143" t="str">
        <f>IF(ROWS(F$7:F38)&gt;$B$1,"",LOOKUP(ROWS(F$7:F38),'คะแนนเทอม 1'!$AG$5:$AG$84,'คะแนนเทอม 1'!$E$5:$E$84))</f>
        <v>เด็กหญิง</v>
      </c>
      <c r="G38" s="144" t="str">
        <f>IF(ROWS(G$7:G38)&gt;$B$1,"",LOOKUP(ROWS(G$7:G38),'คะแนนเทอม 1'!$AG$5:$AG$84,'คะแนนเทอม 1'!$F$5:$F$84))</f>
        <v>ฐิตาภรณ์</v>
      </c>
      <c r="H38" s="145" t="str">
        <f>IF(ROWS(H$7:H38)&gt;$B$1,"",LOOKUP(ROWS(H$7:H38),'คะแนนเทอม 1'!$AG$5:$AG$84,'คะแนนเทอม 1'!$G$5:$G$84))</f>
        <v>ทาแกง</v>
      </c>
      <c r="I38" s="141" t="str">
        <f>IF(ROWS(I$7:I38)&gt;$B$1,"",LOOKUP(ROWS(I$7:I38),'คะแนนเทอม 1'!$AG$5:$AG$84,'คะแนนเทอม 1'!$Y$5:$Y$84))</f>
        <v/>
      </c>
    </row>
    <row r="39" spans="2:9" x14ac:dyDescent="0.75">
      <c r="B39" s="140">
        <f>IF(D39="","",SUBTOTAL(3,D$7:$D39))</f>
        <v>33</v>
      </c>
      <c r="C39" s="141" t="str">
        <f>IF(ROWS(C$7:C39)&gt;$B$1,"",LOOKUP(ROWS(C$7:C39),'คะแนนเทอม 1'!$AG$5:$AG$84,'คะแนนเทอม 1'!$B$5:$B$84))</f>
        <v>ป.2/1</v>
      </c>
      <c r="D39" s="141">
        <f>IF(ROWS(D$7:D39)&gt;$B$1,"",LOOKUP(ROWS(D$7:D39),'คะแนนเทอม 1'!$AG$5:$AG$84,'คะแนนเทอม 1'!$D$5:$D$84))</f>
        <v>4295</v>
      </c>
      <c r="E39" s="142">
        <f>IF(ROWS(E$7:E39)&gt;$B$1,"",LOOKUP(ROWS(E$7:E39),'คะแนนเทอม 1'!$AG$5:$AG$84,'คะแนนเทอม 1'!$C$5:$C$84))</f>
        <v>33</v>
      </c>
      <c r="F39" s="143" t="str">
        <f>IF(ROWS(F$7:F39)&gt;$B$1,"",LOOKUP(ROWS(F$7:F39),'คะแนนเทอม 1'!$AG$5:$AG$84,'คะแนนเทอม 1'!$E$5:$E$84))</f>
        <v>เด็กหญิง</v>
      </c>
      <c r="G39" s="144" t="str">
        <f>IF(ROWS(G$7:G39)&gt;$B$1,"",LOOKUP(ROWS(G$7:G39),'คะแนนเทอม 1'!$AG$5:$AG$84,'คะแนนเทอม 1'!$F$5:$F$84))</f>
        <v>ญานินดา</v>
      </c>
      <c r="H39" s="145" t="str">
        <f>IF(ROWS(H$7:H39)&gt;$B$1,"",LOOKUP(ROWS(H$7:H39),'คะแนนเทอม 1'!$AG$5:$AG$84,'คะแนนเทอม 1'!$G$5:$G$84))</f>
        <v>พรมตัน</v>
      </c>
      <c r="I39" s="141" t="str">
        <f>IF(ROWS(I$7:I39)&gt;$B$1,"",LOOKUP(ROWS(I$7:I39),'คะแนนเทอม 1'!$AG$5:$AG$84,'คะแนนเทอม 1'!$Y$5:$Y$84))</f>
        <v/>
      </c>
    </row>
    <row r="40" spans="2:9" x14ac:dyDescent="0.75">
      <c r="B40" s="140">
        <f>IF(D40="","",SUBTOTAL(3,D$7:$D40))</f>
        <v>34</v>
      </c>
      <c r="C40" s="141" t="str">
        <f>IF(ROWS(C$7:C40)&gt;$B$1,"",LOOKUP(ROWS(C$7:C40),'คะแนนเทอม 1'!$AG$5:$AG$84,'คะแนนเทอม 1'!$B$5:$B$84))</f>
        <v>ป.2/1</v>
      </c>
      <c r="D40" s="141">
        <f>IF(ROWS(D$7:D40)&gt;$B$1,"",LOOKUP(ROWS(D$7:D40),'คะแนนเทอม 1'!$AG$5:$AG$84,'คะแนนเทอม 1'!$D$5:$D$84))</f>
        <v>4298</v>
      </c>
      <c r="E40" s="142">
        <f>IF(ROWS(E$7:E40)&gt;$B$1,"",LOOKUP(ROWS(E$7:E40),'คะแนนเทอม 1'!$AG$5:$AG$84,'คะแนนเทอม 1'!$C$5:$C$84))</f>
        <v>34</v>
      </c>
      <c r="F40" s="143" t="str">
        <f>IF(ROWS(F$7:F40)&gt;$B$1,"",LOOKUP(ROWS(F$7:F40),'คะแนนเทอม 1'!$AG$5:$AG$84,'คะแนนเทอม 1'!$E$5:$E$84))</f>
        <v>เด็กหญิง</v>
      </c>
      <c r="G40" s="144" t="str">
        <f>IF(ROWS(G$7:G40)&gt;$B$1,"",LOOKUP(ROWS(G$7:G40),'คะแนนเทอม 1'!$AG$5:$AG$84,'คะแนนเทอม 1'!$F$5:$F$84))</f>
        <v>ภัทรินทร์</v>
      </c>
      <c r="H40" s="145" t="str">
        <f>IF(ROWS(H$7:H40)&gt;$B$1,"",LOOKUP(ROWS(H$7:H40),'คะแนนเทอม 1'!$AG$5:$AG$84,'คะแนนเทอม 1'!$G$5:$G$84))</f>
        <v>ศรีจันทร์</v>
      </c>
      <c r="I40" s="141" t="str">
        <f>IF(ROWS(I$7:I40)&gt;$B$1,"",LOOKUP(ROWS(I$7:I40),'คะแนนเทอม 1'!$AG$5:$AG$84,'คะแนนเทอม 1'!$Y$5:$Y$84))</f>
        <v/>
      </c>
    </row>
    <row r="41" spans="2:9" x14ac:dyDescent="0.75">
      <c r="B41" s="140" t="str">
        <f>IF(D41="","",SUBTOTAL(3,D$7:$D41))</f>
        <v/>
      </c>
      <c r="C41" s="141" t="str">
        <f>IF(ROWS(C$7:C41)&gt;$B$1,"",LOOKUP(ROWS(C$7:C41),'คะแนนเทอม 1'!$AG$5:$AG$84,'คะแนนเทอม 1'!$B$5:$B$84))</f>
        <v>ป.2/1</v>
      </c>
      <c r="D41" s="141" t="str">
        <f>IF(ROWS(D$7:D41)&gt;$B$1,"",LOOKUP(ROWS(D$7:D41),'คะแนนเทอม 1'!$AG$5:$AG$84,'คะแนนเทอม 1'!$D$5:$D$84))</f>
        <v/>
      </c>
      <c r="E41" s="142">
        <f>IF(ROWS(E$7:E41)&gt;$B$1,"",LOOKUP(ROWS(E$7:E41),'คะแนนเทอม 1'!$AG$5:$AG$84,'คะแนนเทอม 1'!$C$5:$C$84))</f>
        <v>35</v>
      </c>
      <c r="F41" s="143" t="str">
        <f>IF(ROWS(F$7:F41)&gt;$B$1,"",LOOKUP(ROWS(F$7:F41),'คะแนนเทอม 1'!$AG$5:$AG$84,'คะแนนเทอม 1'!$E$5:$E$84))</f>
        <v/>
      </c>
      <c r="G41" s="144" t="str">
        <f>IF(ROWS(G$7:G41)&gt;$B$1,"",LOOKUP(ROWS(G$7:G41),'คะแนนเทอม 1'!$AG$5:$AG$84,'คะแนนเทอม 1'!$F$5:$F$84))</f>
        <v/>
      </c>
      <c r="H41" s="145" t="str">
        <f>IF(ROWS(H$7:H41)&gt;$B$1,"",LOOKUP(ROWS(H$7:H41),'คะแนนเทอม 1'!$AG$5:$AG$84,'คะแนนเทอม 1'!$G$5:$G$84))</f>
        <v/>
      </c>
      <c r="I41" s="141" t="str">
        <f>IF(ROWS(I$7:I41)&gt;$B$1,"",LOOKUP(ROWS(I$7:I41),'คะแนนเทอม 1'!$AG$5:$AG$84,'คะแนนเทอม 1'!$Y$5:$Y$84))</f>
        <v/>
      </c>
    </row>
    <row r="42" spans="2:9" x14ac:dyDescent="0.75">
      <c r="B42" s="140" t="str">
        <f>IF(D42="","",SUBTOTAL(3,D$7:$D42))</f>
        <v/>
      </c>
      <c r="C42" s="141" t="str">
        <f>IF(ROWS(C$7:C42)&gt;$B$1,"",LOOKUP(ROWS(C$7:C42),'คะแนนเทอม 1'!$AG$5:$AG$84,'คะแนนเทอม 1'!$B$5:$B$84))</f>
        <v>ป.2/1</v>
      </c>
      <c r="D42" s="141" t="str">
        <f>IF(ROWS(D$7:D42)&gt;$B$1,"",LOOKUP(ROWS(D$7:D42),'คะแนนเทอม 1'!$AG$5:$AG$84,'คะแนนเทอม 1'!$D$5:$D$84))</f>
        <v/>
      </c>
      <c r="E42" s="142">
        <f>IF(ROWS(E$7:E42)&gt;$B$1,"",LOOKUP(ROWS(E$7:E42),'คะแนนเทอม 1'!$AG$5:$AG$84,'คะแนนเทอม 1'!$C$5:$C$84))</f>
        <v>36</v>
      </c>
      <c r="F42" s="143" t="str">
        <f>IF(ROWS(F$7:F42)&gt;$B$1,"",LOOKUP(ROWS(F$7:F42),'คะแนนเทอม 1'!$AG$5:$AG$84,'คะแนนเทอม 1'!$E$5:$E$84))</f>
        <v/>
      </c>
      <c r="G42" s="144" t="str">
        <f>IF(ROWS(G$7:G42)&gt;$B$1,"",LOOKUP(ROWS(G$7:G42),'คะแนนเทอม 1'!$AG$5:$AG$84,'คะแนนเทอม 1'!$F$5:$F$84))</f>
        <v/>
      </c>
      <c r="H42" s="145" t="str">
        <f>IF(ROWS(H$7:H42)&gt;$B$1,"",LOOKUP(ROWS(H$7:H42),'คะแนนเทอม 1'!$AG$5:$AG$84,'คะแนนเทอม 1'!$G$5:$G$84))</f>
        <v/>
      </c>
      <c r="I42" s="141" t="str">
        <f>IF(ROWS(I$7:I42)&gt;$B$1,"",LOOKUP(ROWS(I$7:I42),'คะแนนเทอม 1'!$AG$5:$AG$84,'คะแนนเทอม 1'!$Y$5:$Y$84))</f>
        <v/>
      </c>
    </row>
    <row r="43" spans="2:9" x14ac:dyDescent="0.75">
      <c r="B43" s="140" t="str">
        <f>IF(D43="","",SUBTOTAL(3,D$7:$D43))</f>
        <v/>
      </c>
      <c r="C43" s="141" t="str">
        <f>IF(ROWS(C$7:C43)&gt;$B$1,"",LOOKUP(ROWS(C$7:C43),'คะแนนเทอม 1'!$AG$5:$AG$84,'คะแนนเทอม 1'!$B$5:$B$84))</f>
        <v>ป.2/1</v>
      </c>
      <c r="D43" s="141" t="str">
        <f>IF(ROWS(D$7:D43)&gt;$B$1,"",LOOKUP(ROWS(D$7:D43),'คะแนนเทอม 1'!$AG$5:$AG$84,'คะแนนเทอม 1'!$D$5:$D$84))</f>
        <v/>
      </c>
      <c r="E43" s="142">
        <f>IF(ROWS(E$7:E43)&gt;$B$1,"",LOOKUP(ROWS(E$7:E43),'คะแนนเทอม 1'!$AG$5:$AG$84,'คะแนนเทอม 1'!$C$5:$C$84))</f>
        <v>37</v>
      </c>
      <c r="F43" s="143" t="str">
        <f>IF(ROWS(F$7:F43)&gt;$B$1,"",LOOKUP(ROWS(F$7:F43),'คะแนนเทอม 1'!$AG$5:$AG$84,'คะแนนเทอม 1'!$E$5:$E$84))</f>
        <v/>
      </c>
      <c r="G43" s="144" t="str">
        <f>IF(ROWS(G$7:G43)&gt;$B$1,"",LOOKUP(ROWS(G$7:G43),'คะแนนเทอม 1'!$AG$5:$AG$84,'คะแนนเทอม 1'!$F$5:$F$84))</f>
        <v/>
      </c>
      <c r="H43" s="145" t="str">
        <f>IF(ROWS(H$7:H43)&gt;$B$1,"",LOOKUP(ROWS(H$7:H43),'คะแนนเทอม 1'!$AG$5:$AG$84,'คะแนนเทอม 1'!$G$5:$G$84))</f>
        <v/>
      </c>
      <c r="I43" s="141" t="str">
        <f>IF(ROWS(I$7:I43)&gt;$B$1,"",LOOKUP(ROWS(I$7:I43),'คะแนนเทอม 1'!$AG$5:$AG$84,'คะแนนเทอม 1'!$Y$5:$Y$84))</f>
        <v/>
      </c>
    </row>
    <row r="44" spans="2:9" x14ac:dyDescent="0.75">
      <c r="B44" s="140" t="str">
        <f>IF(D44="","",SUBTOTAL(3,D$7:$D44))</f>
        <v/>
      </c>
      <c r="C44" s="141" t="str">
        <f>IF(ROWS(C$7:C44)&gt;$B$1,"",LOOKUP(ROWS(C$7:C44),'คะแนนเทอม 1'!$AG$5:$AG$84,'คะแนนเทอม 1'!$B$5:$B$84))</f>
        <v>ป.2/1</v>
      </c>
      <c r="D44" s="141" t="str">
        <f>IF(ROWS(D$7:D44)&gt;$B$1,"",LOOKUP(ROWS(D$7:D44),'คะแนนเทอม 1'!$AG$5:$AG$84,'คะแนนเทอม 1'!$D$5:$D$84))</f>
        <v/>
      </c>
      <c r="E44" s="142">
        <f>IF(ROWS(E$7:E44)&gt;$B$1,"",LOOKUP(ROWS(E$7:E44),'คะแนนเทอม 1'!$AG$5:$AG$84,'คะแนนเทอม 1'!$C$5:$C$84))</f>
        <v>38</v>
      </c>
      <c r="F44" s="143" t="str">
        <f>IF(ROWS(F$7:F44)&gt;$B$1,"",LOOKUP(ROWS(F$7:F44),'คะแนนเทอม 1'!$AG$5:$AG$84,'คะแนนเทอม 1'!$E$5:$E$84))</f>
        <v/>
      </c>
      <c r="G44" s="144" t="str">
        <f>IF(ROWS(G$7:G44)&gt;$B$1,"",LOOKUP(ROWS(G$7:G44),'คะแนนเทอม 1'!$AG$5:$AG$84,'คะแนนเทอม 1'!$F$5:$F$84))</f>
        <v/>
      </c>
      <c r="H44" s="145" t="str">
        <f>IF(ROWS(H$7:H44)&gt;$B$1,"",LOOKUP(ROWS(H$7:H44),'คะแนนเทอม 1'!$AG$5:$AG$84,'คะแนนเทอม 1'!$G$5:$G$84))</f>
        <v/>
      </c>
      <c r="I44" s="141" t="str">
        <f>IF(ROWS(I$7:I44)&gt;$B$1,"",LOOKUP(ROWS(I$7:I44),'คะแนนเทอม 1'!$AG$5:$AG$84,'คะแนนเทอม 1'!$Y$5:$Y$84))</f>
        <v/>
      </c>
    </row>
    <row r="45" spans="2:9" x14ac:dyDescent="0.75">
      <c r="B45" s="140" t="str">
        <f>IF(D45="","",SUBTOTAL(3,D$7:$D45))</f>
        <v/>
      </c>
      <c r="C45" s="141" t="str">
        <f>IF(ROWS(C$7:C45)&gt;$B$1,"",LOOKUP(ROWS(C$7:C45),'คะแนนเทอม 1'!$AG$5:$AG$84,'คะแนนเทอม 1'!$B$5:$B$84))</f>
        <v>ป.2/1</v>
      </c>
      <c r="D45" s="141" t="str">
        <f>IF(ROWS(D$7:D45)&gt;$B$1,"",LOOKUP(ROWS(D$7:D45),'คะแนนเทอม 1'!$AG$5:$AG$84,'คะแนนเทอม 1'!$D$5:$D$84))</f>
        <v/>
      </c>
      <c r="E45" s="142">
        <f>IF(ROWS(E$7:E45)&gt;$B$1,"",LOOKUP(ROWS(E$7:E45),'คะแนนเทอม 1'!$AG$5:$AG$84,'คะแนนเทอม 1'!$C$5:$C$84))</f>
        <v>39</v>
      </c>
      <c r="F45" s="143" t="str">
        <f>IF(ROWS(F$7:F45)&gt;$B$1,"",LOOKUP(ROWS(F$7:F45),'คะแนนเทอม 1'!$AG$5:$AG$84,'คะแนนเทอม 1'!$E$5:$E$84))</f>
        <v/>
      </c>
      <c r="G45" s="144" t="str">
        <f>IF(ROWS(G$7:G45)&gt;$B$1,"",LOOKUP(ROWS(G$7:G45),'คะแนนเทอม 1'!$AG$5:$AG$84,'คะแนนเทอม 1'!$F$5:$F$84))</f>
        <v/>
      </c>
      <c r="H45" s="145" t="str">
        <f>IF(ROWS(H$7:H45)&gt;$B$1,"",LOOKUP(ROWS(H$7:H45),'คะแนนเทอม 1'!$AG$5:$AG$84,'คะแนนเทอม 1'!$G$5:$G$84))</f>
        <v/>
      </c>
      <c r="I45" s="141" t="str">
        <f>IF(ROWS(I$7:I45)&gt;$B$1,"",LOOKUP(ROWS(I$7:I45),'คะแนนเทอม 1'!$AG$5:$AG$84,'คะแนนเทอม 1'!$Y$5:$Y$84))</f>
        <v/>
      </c>
    </row>
    <row r="46" spans="2:9" x14ac:dyDescent="0.75">
      <c r="B46" s="140" t="str">
        <f>IF(D46="","",SUBTOTAL(3,D$7:$D46))</f>
        <v/>
      </c>
      <c r="C46" s="141" t="str">
        <f>IF(ROWS(C$7:C46)&gt;$B$1,"",LOOKUP(ROWS(C$7:C46),'คะแนนเทอม 1'!$AG$5:$AG$84,'คะแนนเทอม 1'!$B$5:$B$84))</f>
        <v>ป.2/1</v>
      </c>
      <c r="D46" s="141" t="str">
        <f>IF(ROWS(D$7:D46)&gt;$B$1,"",LOOKUP(ROWS(D$7:D46),'คะแนนเทอม 1'!$AG$5:$AG$84,'คะแนนเทอม 1'!$D$5:$D$84))</f>
        <v/>
      </c>
      <c r="E46" s="142">
        <f>IF(ROWS(E$7:E46)&gt;$B$1,"",LOOKUP(ROWS(E$7:E46),'คะแนนเทอม 1'!$AG$5:$AG$84,'คะแนนเทอม 1'!$C$5:$C$84))</f>
        <v>40</v>
      </c>
      <c r="F46" s="143" t="str">
        <f>IF(ROWS(F$7:F46)&gt;$B$1,"",LOOKUP(ROWS(F$7:F46),'คะแนนเทอม 1'!$AG$5:$AG$84,'คะแนนเทอม 1'!$E$5:$E$84))</f>
        <v/>
      </c>
      <c r="G46" s="144" t="str">
        <f>IF(ROWS(G$7:G46)&gt;$B$1,"",LOOKUP(ROWS(G$7:G46),'คะแนนเทอม 1'!$AG$5:$AG$84,'คะแนนเทอม 1'!$F$5:$F$84))</f>
        <v/>
      </c>
      <c r="H46" s="145" t="str">
        <f>IF(ROWS(H$7:H46)&gt;$B$1,"",LOOKUP(ROWS(H$7:H46),'คะแนนเทอม 1'!$AG$5:$AG$84,'คะแนนเทอม 1'!$G$5:$G$84))</f>
        <v/>
      </c>
      <c r="I46" s="141" t="str">
        <f>IF(ROWS(I$7:I46)&gt;$B$1,"",LOOKUP(ROWS(I$7:I46),'คะแนนเทอม 1'!$AG$5:$AG$84,'คะแนนเทอม 1'!$Y$5:$Y$84))</f>
        <v/>
      </c>
    </row>
    <row r="47" spans="2:9" x14ac:dyDescent="0.75">
      <c r="B47" s="140">
        <f>IF(D47="","",SUBTOTAL(3,D$7:$D47))</f>
        <v>41</v>
      </c>
      <c r="C47" s="141" t="str">
        <f>IF(ROWS(C$7:C47)&gt;$B$1,"",LOOKUP(ROWS(C$7:C47),'คะแนนเทอม 1'!$AG$5:$AG$84,'คะแนนเทอม 1'!$B$5:$B$84))</f>
        <v>ป.2/2</v>
      </c>
      <c r="D47" s="141">
        <f>IF(ROWS(D$7:D47)&gt;$B$1,"",LOOKUP(ROWS(D$7:D47),'คะแนนเทอม 1'!$AG$5:$AG$84,'คะแนนเทอม 1'!$D$5:$D$84))</f>
        <v>4030</v>
      </c>
      <c r="E47" s="142">
        <f>IF(ROWS(E$7:E47)&gt;$B$1,"",LOOKUP(ROWS(E$7:E47),'คะแนนเทอม 1'!$AG$5:$AG$84,'คะแนนเทอม 1'!$C$5:$C$84))</f>
        <v>1</v>
      </c>
      <c r="F47" s="143" t="str">
        <f>IF(ROWS(F$7:F47)&gt;$B$1,"",LOOKUP(ROWS(F$7:F47),'คะแนนเทอม 1'!$AG$5:$AG$84,'คะแนนเทอม 1'!$E$5:$E$84))</f>
        <v>เด็กชาย</v>
      </c>
      <c r="G47" s="144" t="str">
        <f>IF(ROWS(G$7:G47)&gt;$B$1,"",LOOKUP(ROWS(G$7:G47),'คะแนนเทอม 1'!$AG$5:$AG$84,'คะแนนเทอม 1'!$F$5:$F$84))</f>
        <v>กมลภพ</v>
      </c>
      <c r="H47" s="145" t="str">
        <f>IF(ROWS(H$7:H47)&gt;$B$1,"",LOOKUP(ROWS(H$7:H47),'คะแนนเทอม 1'!$AG$5:$AG$84,'คะแนนเทอม 1'!$G$5:$G$84))</f>
        <v>ปัญญาพรึก</v>
      </c>
      <c r="I47" s="141" t="str">
        <f>IF(ROWS(I$7:I47)&gt;$B$1,"",LOOKUP(ROWS(I$7:I47),'คะแนนเทอม 1'!$AG$5:$AG$84,'คะแนนเทอม 1'!$Y$5:$Y$84))</f>
        <v>พัฒนา</v>
      </c>
    </row>
    <row r="48" spans="2:9" x14ac:dyDescent="0.75">
      <c r="B48" s="140">
        <f>IF(D48="","",SUBTOTAL(3,D$7:$D48))</f>
        <v>42</v>
      </c>
      <c r="C48" s="141" t="str">
        <f>IF(ROWS(C$7:C48)&gt;$B$1,"",LOOKUP(ROWS(C$7:C48),'คะแนนเทอม 1'!$AG$5:$AG$84,'คะแนนเทอม 1'!$B$5:$B$84))</f>
        <v>ป.2/2</v>
      </c>
      <c r="D48" s="141">
        <f>IF(ROWS(D$7:D48)&gt;$B$1,"",LOOKUP(ROWS(D$7:D48),'คะแนนเทอม 1'!$AG$5:$AG$84,'คะแนนเทอม 1'!$D$5:$D$84))</f>
        <v>4038</v>
      </c>
      <c r="E48" s="142">
        <f>IF(ROWS(E$7:E48)&gt;$B$1,"",LOOKUP(ROWS(E$7:E48),'คะแนนเทอม 1'!$AG$5:$AG$84,'คะแนนเทอม 1'!$C$5:$C$84))</f>
        <v>2</v>
      </c>
      <c r="F48" s="143" t="str">
        <f>IF(ROWS(F$7:F48)&gt;$B$1,"",LOOKUP(ROWS(F$7:F48),'คะแนนเทอม 1'!$AG$5:$AG$84,'คะแนนเทอม 1'!$E$5:$E$84))</f>
        <v>เด็กชาย</v>
      </c>
      <c r="G48" s="144" t="str">
        <f>IF(ROWS(G$7:G48)&gt;$B$1,"",LOOKUP(ROWS(G$7:G48),'คะแนนเทอม 1'!$AG$5:$AG$84,'คะแนนเทอม 1'!$F$5:$F$84))</f>
        <v>ชินาธิป</v>
      </c>
      <c r="H48" s="145" t="str">
        <f>IF(ROWS(H$7:H48)&gt;$B$1,"",LOOKUP(ROWS(H$7:H48),'คะแนนเทอม 1'!$AG$5:$AG$84,'คะแนนเทอม 1'!$G$5:$G$84))</f>
        <v>วิไล</v>
      </c>
      <c r="I48" s="141" t="str">
        <f>IF(ROWS(I$7:I48)&gt;$B$1,"",LOOKUP(ROWS(I$7:I48),'คะแนนเทอม 1'!$AG$5:$AG$84,'คะแนนเทอม 1'!$Y$5:$Y$84))</f>
        <v>ชำนาญ</v>
      </c>
    </row>
    <row r="49" spans="2:9" x14ac:dyDescent="0.75">
      <c r="B49" s="140">
        <f>IF(D49="","",SUBTOTAL(3,D$7:$D49))</f>
        <v>43</v>
      </c>
      <c r="C49" s="141" t="str">
        <f>IF(ROWS(C$7:C49)&gt;$B$1,"",LOOKUP(ROWS(C$7:C49),'คะแนนเทอม 1'!$AG$5:$AG$84,'คะแนนเทอม 1'!$B$5:$B$84))</f>
        <v>ป.2/2</v>
      </c>
      <c r="D49" s="141">
        <f>IF(ROWS(D$7:D49)&gt;$B$1,"",LOOKUP(ROWS(D$7:D49),'คะแนนเทอม 1'!$AG$5:$AG$84,'คะแนนเทอม 1'!$D$5:$D$84))</f>
        <v>4042</v>
      </c>
      <c r="E49" s="142">
        <f>IF(ROWS(E$7:E49)&gt;$B$1,"",LOOKUP(ROWS(E$7:E49),'คะแนนเทอม 1'!$AG$5:$AG$84,'คะแนนเทอม 1'!$C$5:$C$84))</f>
        <v>3</v>
      </c>
      <c r="F49" s="143" t="str">
        <f>IF(ROWS(F$7:F49)&gt;$B$1,"",LOOKUP(ROWS(F$7:F49),'คะแนนเทอม 1'!$AG$5:$AG$84,'คะแนนเทอม 1'!$E$5:$E$84))</f>
        <v>เด็กชาย</v>
      </c>
      <c r="G49" s="144" t="str">
        <f>IF(ROWS(G$7:G49)&gt;$B$1,"",LOOKUP(ROWS(G$7:G49),'คะแนนเทอม 1'!$AG$5:$AG$84,'คะแนนเทอม 1'!$F$5:$F$84))</f>
        <v>ณัฐชนน</v>
      </c>
      <c r="H49" s="145" t="str">
        <f>IF(ROWS(H$7:H49)&gt;$B$1,"",LOOKUP(ROWS(H$7:H49),'คะแนนเทอม 1'!$AG$5:$AG$84,'คะแนนเทอม 1'!$G$5:$G$84))</f>
        <v>คำสิงห์</v>
      </c>
      <c r="I49" s="141" t="str">
        <f>IF(ROWS(I$7:I49)&gt;$B$1,"",LOOKUP(ROWS(I$7:I49),'คะแนนเทอม 1'!$AG$5:$AG$84,'คะแนนเทอม 1'!$Y$5:$Y$84))</f>
        <v>พัฒนา</v>
      </c>
    </row>
    <row r="50" spans="2:9" x14ac:dyDescent="0.75">
      <c r="B50" s="140">
        <f>IF(D50="","",SUBTOTAL(3,D$7:$D50))</f>
        <v>44</v>
      </c>
      <c r="C50" s="141" t="str">
        <f>IF(ROWS(C$7:C50)&gt;$B$1,"",LOOKUP(ROWS(C$7:C50),'คะแนนเทอม 1'!$AG$5:$AG$84,'คะแนนเทอม 1'!$B$5:$B$84))</f>
        <v>ป.2/2</v>
      </c>
      <c r="D50" s="141">
        <f>IF(ROWS(D$7:D50)&gt;$B$1,"",LOOKUP(ROWS(D$7:D50),'คะแนนเทอม 1'!$AG$5:$AG$84,'คะแนนเทอม 1'!$D$5:$D$84))</f>
        <v>4045</v>
      </c>
      <c r="E50" s="142">
        <f>IF(ROWS(E$7:E50)&gt;$B$1,"",LOOKUP(ROWS(E$7:E50),'คะแนนเทอม 1'!$AG$5:$AG$84,'คะแนนเทอม 1'!$C$5:$C$84))</f>
        <v>4</v>
      </c>
      <c r="F50" s="143" t="str">
        <f>IF(ROWS(F$7:F50)&gt;$B$1,"",LOOKUP(ROWS(F$7:F50),'คะแนนเทอม 1'!$AG$5:$AG$84,'คะแนนเทอม 1'!$E$5:$E$84))</f>
        <v>เด็กชาย</v>
      </c>
      <c r="G50" s="144" t="str">
        <f>IF(ROWS(G$7:G50)&gt;$B$1,"",LOOKUP(ROWS(G$7:G50),'คะแนนเทอม 1'!$AG$5:$AG$84,'คะแนนเทอม 1'!$F$5:$F$84))</f>
        <v>แทนคุณ</v>
      </c>
      <c r="H50" s="145" t="str">
        <f>IF(ROWS(H$7:H50)&gt;$B$1,"",LOOKUP(ROWS(H$7:H50),'คะแนนเทอม 1'!$AG$5:$AG$84,'คะแนนเทอม 1'!$G$5:$G$84))</f>
        <v>แป้นปรุง</v>
      </c>
      <c r="I50" s="141" t="str">
        <f>IF(ROWS(I$7:I50)&gt;$B$1,"",LOOKUP(ROWS(I$7:I50),'คะแนนเทอม 1'!$AG$5:$AG$84,'คะแนนเทอม 1'!$Y$5:$Y$84))</f>
        <v>เชี่ยวชาญ</v>
      </c>
    </row>
    <row r="51" spans="2:9" x14ac:dyDescent="0.75">
      <c r="B51" s="140">
        <f>IF(D51="","",SUBTOTAL(3,D$7:$D51))</f>
        <v>45</v>
      </c>
      <c r="C51" s="141" t="str">
        <f>IF(ROWS(C$7:C51)&gt;$B$1,"",LOOKUP(ROWS(C$7:C51),'คะแนนเทอม 1'!$AG$5:$AG$84,'คะแนนเทอม 1'!$B$5:$B$84))</f>
        <v>ป.2/2</v>
      </c>
      <c r="D51" s="141">
        <f>IF(ROWS(D$7:D51)&gt;$B$1,"",LOOKUP(ROWS(D$7:D51),'คะแนนเทอม 1'!$AG$5:$AG$84,'คะแนนเทอม 1'!$D$5:$D$84))</f>
        <v>4047</v>
      </c>
      <c r="E51" s="142">
        <f>IF(ROWS(E$7:E51)&gt;$B$1,"",LOOKUP(ROWS(E$7:E51),'คะแนนเทอม 1'!$AG$5:$AG$84,'คะแนนเทอม 1'!$C$5:$C$84))</f>
        <v>5</v>
      </c>
      <c r="F51" s="143" t="str">
        <f>IF(ROWS(F$7:F51)&gt;$B$1,"",LOOKUP(ROWS(F$7:F51),'คะแนนเทอม 1'!$AG$5:$AG$84,'คะแนนเทอม 1'!$E$5:$E$84))</f>
        <v>เด็กชาย</v>
      </c>
      <c r="G51" s="144" t="str">
        <f>IF(ROWS(G$7:G51)&gt;$B$1,"",LOOKUP(ROWS(G$7:G51),'คะแนนเทอม 1'!$AG$5:$AG$84,'คะแนนเทอม 1'!$F$5:$F$84))</f>
        <v>ธนทัต</v>
      </c>
      <c r="H51" s="145" t="str">
        <f>IF(ROWS(H$7:H51)&gt;$B$1,"",LOOKUP(ROWS(H$7:H51),'คะแนนเทอม 1'!$AG$5:$AG$84,'คะแนนเทอม 1'!$G$5:$G$84))</f>
        <v>จัตุพล</v>
      </c>
      <c r="I51" s="141" t="str">
        <f>IF(ROWS(I$7:I51)&gt;$B$1,"",LOOKUP(ROWS(I$7:I51),'คะแนนเทอม 1'!$AG$5:$AG$84,'คะแนนเทอม 1'!$Y$5:$Y$84))</f>
        <v>เชี่ยวชาญ</v>
      </c>
    </row>
    <row r="52" spans="2:9" x14ac:dyDescent="0.75">
      <c r="B52" s="140">
        <f>IF(D52="","",SUBTOTAL(3,D$7:$D52))</f>
        <v>46</v>
      </c>
      <c r="C52" s="141" t="str">
        <f>IF(ROWS(C$7:C52)&gt;$B$1,"",LOOKUP(ROWS(C$7:C52),'คะแนนเทอม 1'!$AG$5:$AG$84,'คะแนนเทอม 1'!$B$5:$B$84))</f>
        <v>ป.2/2</v>
      </c>
      <c r="D52" s="141">
        <f>IF(ROWS(D$7:D52)&gt;$B$1,"",LOOKUP(ROWS(D$7:D52),'คะแนนเทอม 1'!$AG$5:$AG$84,'คะแนนเทอม 1'!$D$5:$D$84))</f>
        <v>4048</v>
      </c>
      <c r="E52" s="142">
        <f>IF(ROWS(E$7:E52)&gt;$B$1,"",LOOKUP(ROWS(E$7:E52),'คะแนนเทอม 1'!$AG$5:$AG$84,'คะแนนเทอม 1'!$C$5:$C$84))</f>
        <v>6</v>
      </c>
      <c r="F52" s="143" t="str">
        <f>IF(ROWS(F$7:F52)&gt;$B$1,"",LOOKUP(ROWS(F$7:F52),'คะแนนเทอม 1'!$AG$5:$AG$84,'คะแนนเทอม 1'!$E$5:$E$84))</f>
        <v>เด็กชาย</v>
      </c>
      <c r="G52" s="144" t="str">
        <f>IF(ROWS(G$7:G52)&gt;$B$1,"",LOOKUP(ROWS(G$7:G52),'คะแนนเทอม 1'!$AG$5:$AG$84,'คะแนนเทอม 1'!$F$5:$F$84))</f>
        <v>ธนวัฒน์</v>
      </c>
      <c r="H52" s="145" t="str">
        <f>IF(ROWS(H$7:H52)&gt;$B$1,"",LOOKUP(ROWS(H$7:H52),'คะแนนเทอม 1'!$AG$5:$AG$84,'คะแนนเทอม 1'!$G$5:$G$84))</f>
        <v>มัฆวาล</v>
      </c>
      <c r="I52" s="141" t="str">
        <f>IF(ROWS(I$7:I52)&gt;$B$1,"",LOOKUP(ROWS(I$7:I52),'คะแนนเทอม 1'!$AG$5:$AG$84,'คะแนนเทอม 1'!$Y$5:$Y$84))</f>
        <v>เชี่ยวชาญ</v>
      </c>
    </row>
    <row r="53" spans="2:9" x14ac:dyDescent="0.75">
      <c r="B53" s="140">
        <f>IF(D53="","",SUBTOTAL(3,D$7:$D53))</f>
        <v>47</v>
      </c>
      <c r="C53" s="141" t="str">
        <f>IF(ROWS(C$7:C53)&gt;$B$1,"",LOOKUP(ROWS(C$7:C53),'คะแนนเทอม 1'!$AG$5:$AG$84,'คะแนนเทอม 1'!$B$5:$B$84))</f>
        <v>ป.2/2</v>
      </c>
      <c r="D53" s="141">
        <f>IF(ROWS(D$7:D53)&gt;$B$1,"",LOOKUP(ROWS(D$7:D53),'คะแนนเทอม 1'!$AG$5:$AG$84,'คะแนนเทอม 1'!$D$5:$D$84))</f>
        <v>4053</v>
      </c>
      <c r="E53" s="142">
        <f>IF(ROWS(E$7:E53)&gt;$B$1,"",LOOKUP(ROWS(E$7:E53),'คะแนนเทอม 1'!$AG$5:$AG$84,'คะแนนเทอม 1'!$C$5:$C$84))</f>
        <v>7</v>
      </c>
      <c r="F53" s="143" t="str">
        <f>IF(ROWS(F$7:F53)&gt;$B$1,"",LOOKUP(ROWS(F$7:F53),'คะแนนเทอม 1'!$AG$5:$AG$84,'คะแนนเทอม 1'!$E$5:$E$84))</f>
        <v>เด็กชาย</v>
      </c>
      <c r="G53" s="144" t="str">
        <f>IF(ROWS(G$7:G53)&gt;$B$1,"",LOOKUP(ROWS(G$7:G53),'คะแนนเทอม 1'!$AG$5:$AG$84,'คะแนนเทอม 1'!$F$5:$F$84))</f>
        <v>นิรันดร</v>
      </c>
      <c r="H53" s="145" t="str">
        <f>IF(ROWS(H$7:H53)&gt;$B$1,"",LOOKUP(ROWS(H$7:H53),'คะแนนเทอม 1'!$AG$5:$AG$84,'คะแนนเทอม 1'!$G$5:$G$84))</f>
        <v>นเรวรรณ์</v>
      </c>
      <c r="I53" s="141" t="str">
        <f>IF(ROWS(I$7:I53)&gt;$B$1,"",LOOKUP(ROWS(I$7:I53),'คะแนนเทอม 1'!$AG$5:$AG$84,'คะแนนเทอม 1'!$Y$5:$Y$84))</f>
        <v>เชี่ยวชาญ</v>
      </c>
    </row>
    <row r="54" spans="2:9" x14ac:dyDescent="0.75">
      <c r="B54" s="140">
        <f>IF(D54="","",SUBTOTAL(3,D$7:$D54))</f>
        <v>48</v>
      </c>
      <c r="C54" s="141" t="str">
        <f>IF(ROWS(C$7:C54)&gt;$B$1,"",LOOKUP(ROWS(C$7:C54),'คะแนนเทอม 1'!$AG$5:$AG$84,'คะแนนเทอม 1'!$B$5:$B$84))</f>
        <v>ป.2/2</v>
      </c>
      <c r="D54" s="141">
        <f>IF(ROWS(D$7:D54)&gt;$B$1,"",LOOKUP(ROWS(D$7:D54),'คะแนนเทอม 1'!$AG$5:$AG$84,'คะแนนเทอม 1'!$D$5:$D$84))</f>
        <v>4054</v>
      </c>
      <c r="E54" s="142">
        <f>IF(ROWS(E$7:E54)&gt;$B$1,"",LOOKUP(ROWS(E$7:E54),'คะแนนเทอม 1'!$AG$5:$AG$84,'คะแนนเทอม 1'!$C$5:$C$84))</f>
        <v>8</v>
      </c>
      <c r="F54" s="143" t="str">
        <f>IF(ROWS(F$7:F54)&gt;$B$1,"",LOOKUP(ROWS(F$7:F54),'คะแนนเทอม 1'!$AG$5:$AG$84,'คะแนนเทอม 1'!$E$5:$E$84))</f>
        <v>เด็กชาย</v>
      </c>
      <c r="G54" s="144" t="str">
        <f>IF(ROWS(G$7:G54)&gt;$B$1,"",LOOKUP(ROWS(G$7:G54),'คะแนนเทอม 1'!$AG$5:$AG$84,'คะแนนเทอม 1'!$F$5:$F$84))</f>
        <v>บารมี</v>
      </c>
      <c r="H54" s="145" t="str">
        <f>IF(ROWS(H$7:H54)&gt;$B$1,"",LOOKUP(ROWS(H$7:H54),'คะแนนเทอม 1'!$AG$5:$AG$84,'คะแนนเทอม 1'!$G$5:$G$84))</f>
        <v>ฝั้นปิมปา</v>
      </c>
      <c r="I54" s="141" t="str">
        <f>IF(ROWS(I$7:I54)&gt;$B$1,"",LOOKUP(ROWS(I$7:I54),'คะแนนเทอม 1'!$AG$5:$AG$84,'คะแนนเทอม 1'!$Y$5:$Y$84))</f>
        <v>ชำนาญ</v>
      </c>
    </row>
    <row r="55" spans="2:9" x14ac:dyDescent="0.75">
      <c r="B55" s="140">
        <f>IF(D55="","",SUBTOTAL(3,D$7:$D55))</f>
        <v>49</v>
      </c>
      <c r="C55" s="141" t="str">
        <f>IF(ROWS(C$7:C55)&gt;$B$1,"",LOOKUP(ROWS(C$7:C55),'คะแนนเทอม 1'!$AG$5:$AG$84,'คะแนนเทอม 1'!$B$5:$B$84))</f>
        <v>ป.2/2</v>
      </c>
      <c r="D55" s="141">
        <f>IF(ROWS(D$7:D55)&gt;$B$1,"",LOOKUP(ROWS(D$7:D55),'คะแนนเทอม 1'!$AG$5:$AG$84,'คะแนนเทอม 1'!$D$5:$D$84))</f>
        <v>4058</v>
      </c>
      <c r="E55" s="142">
        <f>IF(ROWS(E$7:E55)&gt;$B$1,"",LOOKUP(ROWS(E$7:E55),'คะแนนเทอม 1'!$AG$5:$AG$84,'คะแนนเทอม 1'!$C$5:$C$84))</f>
        <v>9</v>
      </c>
      <c r="F55" s="143" t="str">
        <f>IF(ROWS(F$7:F55)&gt;$B$1,"",LOOKUP(ROWS(F$7:F55),'คะแนนเทอม 1'!$AG$5:$AG$84,'คะแนนเทอม 1'!$E$5:$E$84))</f>
        <v>เด็กชาย</v>
      </c>
      <c r="G55" s="144" t="str">
        <f>IF(ROWS(G$7:G55)&gt;$B$1,"",LOOKUP(ROWS(G$7:G55),'คะแนนเทอม 1'!$AG$5:$AG$84,'คะแนนเทอม 1'!$F$5:$F$84))</f>
        <v>พลภูมิ</v>
      </c>
      <c r="H55" s="145" t="str">
        <f>IF(ROWS(H$7:H55)&gt;$B$1,"",LOOKUP(ROWS(H$7:H55),'คะแนนเทอม 1'!$AG$5:$AG$84,'คะแนนเทอม 1'!$G$5:$G$84))</f>
        <v>ตาคำ</v>
      </c>
      <c r="I55" s="141" t="str">
        <f>IF(ROWS(I$7:I55)&gt;$B$1,"",LOOKUP(ROWS(I$7:I55),'คะแนนเทอม 1'!$AG$5:$AG$84,'คะแนนเทอม 1'!$Y$5:$Y$84))</f>
        <v>เชี่ยวชาญ</v>
      </c>
    </row>
    <row r="56" spans="2:9" x14ac:dyDescent="0.75">
      <c r="B56" s="140">
        <f>IF(D56="","",SUBTOTAL(3,D$7:$D56))</f>
        <v>50</v>
      </c>
      <c r="C56" s="141" t="str">
        <f>IF(ROWS(C$7:C56)&gt;$B$1,"",LOOKUP(ROWS(C$7:C56),'คะแนนเทอม 1'!$AG$5:$AG$84,'คะแนนเทอม 1'!$B$5:$B$84))</f>
        <v>ป.2/2</v>
      </c>
      <c r="D56" s="141">
        <f>IF(ROWS(D$7:D56)&gt;$B$1,"",LOOKUP(ROWS(D$7:D56),'คะแนนเทอม 1'!$AG$5:$AG$84,'คะแนนเทอม 1'!$D$5:$D$84))</f>
        <v>4062</v>
      </c>
      <c r="E56" s="142">
        <f>IF(ROWS(E$7:E56)&gt;$B$1,"",LOOKUP(ROWS(E$7:E56),'คะแนนเทอม 1'!$AG$5:$AG$84,'คะแนนเทอม 1'!$C$5:$C$84))</f>
        <v>10</v>
      </c>
      <c r="F56" s="143" t="str">
        <f>IF(ROWS(F$7:F56)&gt;$B$1,"",LOOKUP(ROWS(F$7:F56),'คะแนนเทอม 1'!$AG$5:$AG$84,'คะแนนเทอม 1'!$E$5:$E$84))</f>
        <v>เด็กชาย</v>
      </c>
      <c r="G56" s="144" t="str">
        <f>IF(ROWS(G$7:G56)&gt;$B$1,"",LOOKUP(ROWS(G$7:G56),'คะแนนเทอม 1'!$AG$5:$AG$84,'คะแนนเทอม 1'!$F$5:$F$84))</f>
        <v>ภัทรดนัย</v>
      </c>
      <c r="H56" s="145" t="str">
        <f>IF(ROWS(H$7:H56)&gt;$B$1,"",LOOKUP(ROWS(H$7:H56),'คะแนนเทอม 1'!$AG$5:$AG$84,'คะแนนเทอม 1'!$G$5:$G$84))</f>
        <v>ธรรมกุสุมา</v>
      </c>
      <c r="I56" s="141" t="str">
        <f>IF(ROWS(I$7:I56)&gt;$B$1,"",LOOKUP(ROWS(I$7:I56),'คะแนนเทอม 1'!$AG$5:$AG$84,'คะแนนเทอม 1'!$Y$5:$Y$84))</f>
        <v>เชี่ยวชาญ</v>
      </c>
    </row>
    <row r="57" spans="2:9" x14ac:dyDescent="0.75">
      <c r="B57" s="140">
        <f>IF(D57="","",SUBTOTAL(3,D$7:$D57))</f>
        <v>51</v>
      </c>
      <c r="C57" s="141" t="str">
        <f>IF(ROWS(C$7:C57)&gt;$B$1,"",LOOKUP(ROWS(C$7:C57),'คะแนนเทอม 1'!$AG$5:$AG$84,'คะแนนเทอม 1'!$B$5:$B$84))</f>
        <v>ป.2/2</v>
      </c>
      <c r="D57" s="141">
        <f>IF(ROWS(D$7:D57)&gt;$B$1,"",LOOKUP(ROWS(D$7:D57),'คะแนนเทอม 1'!$AG$5:$AG$84,'คะแนนเทอม 1'!$D$5:$D$84))</f>
        <v>4068</v>
      </c>
      <c r="E57" s="142">
        <f>IF(ROWS(E$7:E57)&gt;$B$1,"",LOOKUP(ROWS(E$7:E57),'คะแนนเทอม 1'!$AG$5:$AG$84,'คะแนนเทอม 1'!$C$5:$C$84))</f>
        <v>11</v>
      </c>
      <c r="F57" s="143" t="str">
        <f>IF(ROWS(F$7:F57)&gt;$B$1,"",LOOKUP(ROWS(F$7:F57),'คะแนนเทอม 1'!$AG$5:$AG$84,'คะแนนเทอม 1'!$E$5:$E$84))</f>
        <v>เด็กชาย</v>
      </c>
      <c r="G57" s="144" t="str">
        <f>IF(ROWS(G$7:G57)&gt;$B$1,"",LOOKUP(ROWS(G$7:G57),'คะแนนเทอม 1'!$AG$5:$AG$84,'คะแนนเทอม 1'!$F$5:$F$84))</f>
        <v>ศิวกร</v>
      </c>
      <c r="H57" s="145" t="str">
        <f>IF(ROWS(H$7:H57)&gt;$B$1,"",LOOKUP(ROWS(H$7:H57),'คะแนนเทอม 1'!$AG$5:$AG$84,'คะแนนเทอม 1'!$G$5:$G$84))</f>
        <v>แสนเสมอใจ</v>
      </c>
      <c r="I57" s="141" t="str">
        <f>IF(ROWS(I$7:I57)&gt;$B$1,"",LOOKUP(ROWS(I$7:I57),'คะแนนเทอม 1'!$AG$5:$AG$84,'คะแนนเทอม 1'!$Y$5:$Y$84))</f>
        <v>เชี่ยวชาญ</v>
      </c>
    </row>
    <row r="58" spans="2:9" x14ac:dyDescent="0.75">
      <c r="B58" s="140">
        <f>IF(D58="","",SUBTOTAL(3,D$7:$D58))</f>
        <v>52</v>
      </c>
      <c r="C58" s="141" t="str">
        <f>IF(ROWS(C$7:C58)&gt;$B$1,"",LOOKUP(ROWS(C$7:C58),'คะแนนเทอม 1'!$AG$5:$AG$84,'คะแนนเทอม 1'!$B$5:$B$84))</f>
        <v>ป.2/2</v>
      </c>
      <c r="D58" s="141">
        <f>IF(ROWS(D$7:D58)&gt;$B$1,"",LOOKUP(ROWS(D$7:D58),'คะแนนเทอม 1'!$AG$5:$AG$84,'คะแนนเทอม 1'!$D$5:$D$84))</f>
        <v>4069</v>
      </c>
      <c r="E58" s="142">
        <f>IF(ROWS(E$7:E58)&gt;$B$1,"",LOOKUP(ROWS(E$7:E58),'คะแนนเทอม 1'!$AG$5:$AG$84,'คะแนนเทอม 1'!$C$5:$C$84))</f>
        <v>12</v>
      </c>
      <c r="F58" s="143" t="str">
        <f>IF(ROWS(F$7:F58)&gt;$B$1,"",LOOKUP(ROWS(F$7:F58),'คะแนนเทอม 1'!$AG$5:$AG$84,'คะแนนเทอม 1'!$E$5:$E$84))</f>
        <v>เด็กชาย</v>
      </c>
      <c r="G58" s="144" t="str">
        <f>IF(ROWS(G$7:G58)&gt;$B$1,"",LOOKUP(ROWS(G$7:G58),'คะแนนเทอม 1'!$AG$5:$AG$84,'คะแนนเทอม 1'!$F$5:$F$84))</f>
        <v>ศุทธิรัตน์</v>
      </c>
      <c r="H58" s="145" t="str">
        <f>IF(ROWS(H$7:H58)&gt;$B$1,"",LOOKUP(ROWS(H$7:H58),'คะแนนเทอม 1'!$AG$5:$AG$84,'คะแนนเทอม 1'!$G$5:$G$84))</f>
        <v>สุจิตวนิช</v>
      </c>
      <c r="I58" s="141" t="str">
        <f>IF(ROWS(I$7:I58)&gt;$B$1,"",LOOKUP(ROWS(I$7:I58),'คะแนนเทอม 1'!$AG$5:$AG$84,'คะแนนเทอม 1'!$Y$5:$Y$84))</f>
        <v>เชี่ยวชาญ</v>
      </c>
    </row>
  </sheetData>
  <sheetProtection selectLockedCells="1"/>
  <mergeCells count="3">
    <mergeCell ref="F6:H6"/>
    <mergeCell ref="B4:I4"/>
    <mergeCell ref="B5:I5"/>
  </mergeCells>
  <conditionalFormatting sqref="I7:I58">
    <cfRule type="cellIs" dxfId="20" priority="5" operator="equal">
      <formula>"มผ"</formula>
    </cfRule>
    <cfRule type="cellIs" dxfId="19" priority="6" operator="equal">
      <formula>"มส"</formula>
    </cfRule>
    <cfRule type="cellIs" dxfId="18" priority="7" operator="equal">
      <formula>"ร"</formula>
    </cfRule>
    <cfRule type="cellIs" dxfId="17" priority="8" operator="equal">
      <formula>0</formula>
    </cfRule>
  </conditionalFormatting>
  <pageMargins left="1.8110236220472442" right="0.70866141732283472" top="0.47244094488188981" bottom="1.0629921259842521" header="0.31496062992125984" footer="0.35433070866141736"/>
  <pageSetup paperSize="9" scale="105" orientation="portrait" horizontalDpi="4294967293" verticalDpi="4294967292" r:id="rId1"/>
  <headerFooter scaleWithDoc="0" alignWithMargins="0">
    <oddHeader>&amp;C</oddHeader>
    <oddFooter>&amp;Cลงชื่อ________________________ครูผู้สอน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B1:R3698"/>
  <sheetViews>
    <sheetView workbookViewId="0">
      <selection activeCell="T4" sqref="T4"/>
    </sheetView>
  </sheetViews>
  <sheetFormatPr defaultColWidth="9.09765625" defaultRowHeight="21.5" x14ac:dyDescent="0.75"/>
  <cols>
    <col min="1" max="1" width="9.09765625" style="24"/>
    <col min="2" max="2" width="9.09765625" style="179"/>
    <col min="3" max="3" width="44.3984375" style="24" bestFit="1" customWidth="1"/>
    <col min="4" max="10" width="6.8984375" style="183" hidden="1" customWidth="1"/>
    <col min="11" max="15" width="7.19921875" style="183" hidden="1" customWidth="1"/>
    <col min="16" max="16384" width="9.09765625" style="24"/>
  </cols>
  <sheetData>
    <row r="1" spans="2:18" x14ac:dyDescent="0.75">
      <c r="D1" s="180" t="str">
        <f>ข้อมูลเบื้องต้น!D18</f>
        <v>ป.2/1</v>
      </c>
      <c r="E1" s="180" t="str">
        <f>ข้อมูลเบื้องต้น!D19</f>
        <v>ป.2/2</v>
      </c>
      <c r="F1" s="180" t="e">
        <f>ข้อมูลเบื้องต้น!#REF!</f>
        <v>#REF!</v>
      </c>
      <c r="G1" s="180" t="e">
        <f>ข้อมูลเบื้องต้น!#REF!</f>
        <v>#REF!</v>
      </c>
      <c r="H1" s="180" t="e">
        <f>ข้อมูลเบื้องต้น!#REF!</f>
        <v>#REF!</v>
      </c>
      <c r="I1" s="180">
        <f>ข้อมูลเบื้องต้น!J20</f>
        <v>0</v>
      </c>
      <c r="J1" s="180" t="e">
        <f>ข้อมูลเบื้องต้น!#REF!</f>
        <v>#REF!</v>
      </c>
      <c r="K1" s="180" t="e">
        <f>ข้อมูลเบื้องต้น!#REF!</f>
        <v>#REF!</v>
      </c>
      <c r="L1" s="180" t="e">
        <f>ข้อมูลเบื้องต้น!#REF!</f>
        <v>#REF!</v>
      </c>
      <c r="M1" s="180" t="e">
        <f>ข้อมูลเบื้องต้น!#REF!</f>
        <v>#REF!</v>
      </c>
      <c r="N1" s="180">
        <f>ข้อมูลเบื้องต้น!J28</f>
        <v>0</v>
      </c>
      <c r="O1" s="180">
        <f>ข้อมูลเบื้องต้น!J32</f>
        <v>0</v>
      </c>
    </row>
    <row r="2" spans="2:18" x14ac:dyDescent="0.75">
      <c r="B2" s="181" t="s">
        <v>125</v>
      </c>
      <c r="C2" s="181" t="s">
        <v>126</v>
      </c>
      <c r="D2" s="164">
        <v>0</v>
      </c>
      <c r="E2" s="164">
        <v>0</v>
      </c>
      <c r="F2" s="164">
        <v>0</v>
      </c>
      <c r="G2" s="164">
        <v>0</v>
      </c>
      <c r="H2" s="164">
        <v>0</v>
      </c>
      <c r="I2" s="164">
        <v>0</v>
      </c>
      <c r="J2" s="164">
        <v>0</v>
      </c>
      <c r="K2" s="164">
        <v>0</v>
      </c>
      <c r="L2" s="164">
        <v>0</v>
      </c>
      <c r="M2" s="164">
        <v>0</v>
      </c>
      <c r="N2" s="164">
        <v>0</v>
      </c>
      <c r="O2" s="164">
        <v>0</v>
      </c>
    </row>
    <row r="3" spans="2:18" ht="24" customHeight="1" x14ac:dyDescent="0.75">
      <c r="B3" s="199" t="s">
        <v>145</v>
      </c>
      <c r="C3" s="397" t="s">
        <v>672</v>
      </c>
      <c r="D3" s="164" t="str">
        <f>IF(AND(Table4[[#This Row],[ห้อง]]=D$1),LOOKUP(9.99999999999999E+307,D$2:$D2)+1,"")</f>
        <v/>
      </c>
      <c r="E3" s="164" t="str">
        <f>IF(AND(Table4[[#This Row],[ห้อง]]=E$1),LOOKUP(9.99999999999999E+307,E$2:$E2)+1,"")</f>
        <v/>
      </c>
      <c r="F3" s="164" t="e">
        <f>IF(AND(Table4[[#This Row],[ห้อง]]=F$1),LOOKUP(9.99999999999999E+307,$F$2:F2)+1,"")</f>
        <v>#REF!</v>
      </c>
      <c r="G3" s="164" t="e">
        <f>IF(AND(Table4[[#This Row],[ห้อง]]=G$1),LOOKUP(9.99999999999999E+307,$G$2:G2)+1,"")</f>
        <v>#REF!</v>
      </c>
      <c r="H3" s="164" t="e">
        <f>IF(AND(Table4[[#This Row],[ห้อง]]=H$1),LOOKUP(9.99999999999999E+307,$H$2:H2)+1,"")</f>
        <v>#REF!</v>
      </c>
      <c r="I3" s="164" t="str">
        <f>IF(AND(Table4[[#This Row],[ห้อง]]=I$1),LOOKUP(9.99999999999999E+307,$I$2:I2)+1,"")</f>
        <v/>
      </c>
      <c r="J3" s="164" t="e">
        <f>IF(AND(Table4[[#This Row],[ห้อง]]=J$1),LOOKUP(9.99999999999999E+307,$J$2:J2)+1,"")</f>
        <v>#REF!</v>
      </c>
      <c r="K3" s="164" t="e">
        <f>IF(AND(Table4[[#This Row],[ห้อง]]=K$1),LOOKUP(9.99999999999999E+307,$K$2:K2)+1,"")</f>
        <v>#REF!</v>
      </c>
      <c r="L3" s="164" t="e">
        <f>IF(AND(Table4[[#This Row],[ห้อง]]=L$1),LOOKUP(9.99999999999999E+307,$L$2:L2)+1,"")</f>
        <v>#REF!</v>
      </c>
      <c r="M3" s="164" t="e">
        <f>IF(AND(Table4[[#This Row],[ห้อง]]=M$1),LOOKUP(9.99999999999999E+307,$M$2:M2)+1,"")</f>
        <v>#REF!</v>
      </c>
      <c r="N3" s="164" t="str">
        <f>IF(AND(Table4[[#This Row],[ห้อง]]=N$1),LOOKUP(9.99999999999999E+307,$N$2:N2)+1,"")</f>
        <v/>
      </c>
      <c r="O3" s="164" t="str">
        <f>IF(AND(Table4[[#This Row],[ห้อง]]=O$1),LOOKUP(9.99999999999999E+307,$O$2:O2)+1,"")</f>
        <v/>
      </c>
      <c r="R3" s="274"/>
    </row>
    <row r="4" spans="2:18" x14ac:dyDescent="0.75">
      <c r="B4" s="199" t="s">
        <v>146</v>
      </c>
      <c r="C4" s="314" t="s">
        <v>673</v>
      </c>
      <c r="D4" s="164" t="str">
        <f>IF(AND(Table4[[#This Row],[ห้อง]]=D$1),LOOKUP(9.99999999999999E+307,D$2:$D3)+1,"")</f>
        <v/>
      </c>
      <c r="E4" s="164" t="str">
        <f>IF(AND(Table4[[#This Row],[ห้อง]]=E$1),LOOKUP(9.99999999999999E+307,E$2:$E3)+1,"")</f>
        <v/>
      </c>
      <c r="F4" s="164" t="e">
        <f>IF(AND(Table4[[#This Row],[ห้อง]]=F$1),LOOKUP(9.99999999999999E+307,$F$2:F3)+1,"")</f>
        <v>#REF!</v>
      </c>
      <c r="G4" s="164" t="e">
        <f>IF(AND(Table4[[#This Row],[ห้อง]]=G$1),LOOKUP(9.99999999999999E+307,$G$2:G3)+1,"")</f>
        <v>#REF!</v>
      </c>
      <c r="H4" s="164" t="e">
        <f>IF(AND(Table4[[#This Row],[ห้อง]]=H$1),LOOKUP(9.99999999999999E+307,$H$2:H3)+1,"")</f>
        <v>#REF!</v>
      </c>
      <c r="I4" s="164" t="str">
        <f>IF(AND(Table4[[#This Row],[ห้อง]]=I$1),LOOKUP(9.99999999999999E+307,$I$2:I3)+1,"")</f>
        <v/>
      </c>
      <c r="J4" s="164" t="e">
        <f>IF(AND(Table4[[#This Row],[ห้อง]]=J$1),LOOKUP(9.99999999999999E+307,$J$2:J3)+1,"")</f>
        <v>#REF!</v>
      </c>
      <c r="K4" s="164" t="e">
        <f>IF(AND(Table4[[#This Row],[ห้อง]]=K$1),LOOKUP(9.99999999999999E+307,$K$2:K3)+1,"")</f>
        <v>#REF!</v>
      </c>
      <c r="L4" s="164" t="e">
        <f>IF(AND(Table4[[#This Row],[ห้อง]]=L$1),LOOKUP(9.99999999999999E+307,$L$2:L3)+1,"")</f>
        <v>#REF!</v>
      </c>
      <c r="M4" s="164" t="e">
        <f>IF(AND(Table4[[#This Row],[ห้อง]]=M$1),LOOKUP(9.99999999999999E+307,$M$2:M3)+1,"")</f>
        <v>#REF!</v>
      </c>
      <c r="N4" s="164" t="str">
        <f>IF(AND(Table4[[#This Row],[ห้อง]]=N$1),LOOKUP(9.99999999999999E+307,$N$2:N3)+1,"")</f>
        <v/>
      </c>
      <c r="O4" s="164" t="str">
        <f>IF(AND(Table4[[#This Row],[ห้อง]]=O$1),LOOKUP(9.99999999999999E+307,$O$2:O3)+1,"")</f>
        <v/>
      </c>
    </row>
    <row r="5" spans="2:18" x14ac:dyDescent="0.75">
      <c r="B5" s="199" t="s">
        <v>147</v>
      </c>
      <c r="C5" s="274" t="s">
        <v>671</v>
      </c>
      <c r="D5" s="164">
        <f>IF(AND(Table4[[#This Row],[ห้อง]]=D$1),LOOKUP(9.99999999999999E+307,D$2:$D4)+1,"")</f>
        <v>1</v>
      </c>
      <c r="E5" s="164" t="str">
        <f>IF(AND(Table4[[#This Row],[ห้อง]]=E$1),LOOKUP(9.99999999999999E+307,E$2:$E4)+1,"")</f>
        <v/>
      </c>
      <c r="F5" s="164" t="e">
        <f>IF(AND(Table4[[#This Row],[ห้อง]]=F$1),LOOKUP(9.99999999999999E+307,$F$2:F4)+1,"")</f>
        <v>#REF!</v>
      </c>
      <c r="G5" s="164" t="e">
        <f>IF(AND(Table4[[#This Row],[ห้อง]]=G$1),LOOKUP(9.99999999999999E+307,$G$2:G4)+1,"")</f>
        <v>#REF!</v>
      </c>
      <c r="H5" s="164" t="e">
        <f>IF(AND(Table4[[#This Row],[ห้อง]]=H$1),LOOKUP(9.99999999999999E+307,$H$2:H4)+1,"")</f>
        <v>#REF!</v>
      </c>
      <c r="I5" s="164" t="str">
        <f>IF(AND(Table4[[#This Row],[ห้อง]]=I$1),LOOKUP(9.99999999999999E+307,$I$2:I4)+1,"")</f>
        <v/>
      </c>
      <c r="J5" s="164" t="e">
        <f>IF(AND(Table4[[#This Row],[ห้อง]]=J$1),LOOKUP(9.99999999999999E+307,$J$2:J4)+1,"")</f>
        <v>#REF!</v>
      </c>
      <c r="K5" s="164" t="e">
        <f>IF(AND(Table4[[#This Row],[ห้อง]]=K$1),LOOKUP(9.99999999999999E+307,$K$2:K4)+1,"")</f>
        <v>#REF!</v>
      </c>
      <c r="L5" s="164" t="e">
        <f>IF(AND(Table4[[#This Row],[ห้อง]]=L$1),LOOKUP(9.99999999999999E+307,$L$2:L4)+1,"")</f>
        <v>#REF!</v>
      </c>
      <c r="M5" s="164" t="e">
        <f>IF(AND(Table4[[#This Row],[ห้อง]]=M$1),LOOKUP(9.99999999999999E+307,$M$2:M4)+1,"")</f>
        <v>#REF!</v>
      </c>
      <c r="N5" s="164" t="str">
        <f>IF(AND(Table4[[#This Row],[ห้อง]]=N$1),LOOKUP(9.99999999999999E+307,$N$2:N4)+1,"")</f>
        <v/>
      </c>
      <c r="O5" s="164" t="str">
        <f>IF(AND(Table4[[#This Row],[ห้อง]]=O$1),LOOKUP(9.99999999999999E+307,$O$2:O4)+1,"")</f>
        <v/>
      </c>
      <c r="R5" s="274"/>
    </row>
    <row r="6" spans="2:18" x14ac:dyDescent="0.75">
      <c r="B6" s="199" t="s">
        <v>148</v>
      </c>
      <c r="C6" s="397" t="s">
        <v>675</v>
      </c>
      <c r="D6" s="164" t="str">
        <f>IF(AND(Table4[[#This Row],[ห้อง]]=D$1),LOOKUP(9.99999999999999E+307,D$2:$D5)+1,"")</f>
        <v/>
      </c>
      <c r="E6" s="164">
        <f>IF(AND(Table4[[#This Row],[ห้อง]]=E$1),LOOKUP(9.99999999999999E+307,E$2:$E5)+1,"")</f>
        <v>1</v>
      </c>
      <c r="F6" s="164" t="e">
        <f>IF(AND(Table4[[#This Row],[ห้อง]]=F$1),LOOKUP(9.99999999999999E+307,$F$2:F5)+1,"")</f>
        <v>#REF!</v>
      </c>
      <c r="G6" s="164" t="e">
        <f>IF(AND(Table4[[#This Row],[ห้อง]]=G$1),LOOKUP(9.99999999999999E+307,$G$2:G5)+1,"")</f>
        <v>#REF!</v>
      </c>
      <c r="H6" s="164" t="e">
        <f>IF(AND(Table4[[#This Row],[ห้อง]]=H$1),LOOKUP(9.99999999999999E+307,$H$2:H5)+1,"")</f>
        <v>#REF!</v>
      </c>
      <c r="I6" s="164" t="str">
        <f>IF(AND(Table4[[#This Row],[ห้อง]]=I$1),LOOKUP(9.99999999999999E+307,$I$2:I5)+1,"")</f>
        <v/>
      </c>
      <c r="J6" s="164" t="e">
        <f>IF(AND(Table4[[#This Row],[ห้อง]]=J$1),LOOKUP(9.99999999999999E+307,$J$2:J5)+1,"")</f>
        <v>#REF!</v>
      </c>
      <c r="K6" s="164" t="e">
        <f>IF(AND(Table4[[#This Row],[ห้อง]]=K$1),LOOKUP(9.99999999999999E+307,$K$2:K5)+1,"")</f>
        <v>#REF!</v>
      </c>
      <c r="L6" s="164" t="e">
        <f>IF(AND(Table4[[#This Row],[ห้อง]]=L$1),LOOKUP(9.99999999999999E+307,$L$2:L5)+1,"")</f>
        <v>#REF!</v>
      </c>
      <c r="M6" s="164" t="e">
        <f>IF(AND(Table4[[#This Row],[ห้อง]]=M$1),LOOKUP(9.99999999999999E+307,$M$2:M5)+1,"")</f>
        <v>#REF!</v>
      </c>
      <c r="N6" s="164" t="str">
        <f>IF(AND(Table4[[#This Row],[ห้อง]]=N$1),LOOKUP(9.99999999999999E+307,$N$2:N5)+1,"")</f>
        <v/>
      </c>
      <c r="O6" s="164" t="str">
        <f>IF(AND(Table4[[#This Row],[ห้อง]]=O$1),LOOKUP(9.99999999999999E+307,$O$2:O5)+1,"")</f>
        <v/>
      </c>
      <c r="R6" s="274"/>
    </row>
    <row r="7" spans="2:18" x14ac:dyDescent="0.75">
      <c r="B7" s="199" t="s">
        <v>149</v>
      </c>
      <c r="C7" s="316" t="s">
        <v>674</v>
      </c>
      <c r="D7" s="164" t="str">
        <f>IF(AND(Table4[[#This Row],[ห้อง]]=D$1),LOOKUP(9.99999999999999E+307,D$2:$D6)+1,"")</f>
        <v/>
      </c>
      <c r="E7" s="164" t="str">
        <f>IF(AND(Table4[[#This Row],[ห้อง]]=E$1),LOOKUP(9.99999999999999E+307,E$2:$E6)+1,"")</f>
        <v/>
      </c>
      <c r="F7" s="164" t="e">
        <f>IF(AND(Table4[[#This Row],[ห้อง]]=F$1),LOOKUP(9.99999999999999E+307,$F$2:F6)+1,"")</f>
        <v>#REF!</v>
      </c>
      <c r="G7" s="164" t="e">
        <f>IF(AND(Table4[[#This Row],[ห้อง]]=G$1),LOOKUP(9.99999999999999E+307,$G$2:G6)+1,"")</f>
        <v>#REF!</v>
      </c>
      <c r="H7" s="164" t="e">
        <f>IF(AND(Table4[[#This Row],[ห้อง]]=H$1),LOOKUP(9.99999999999999E+307,$H$2:H6)+1,"")</f>
        <v>#REF!</v>
      </c>
      <c r="I7" s="164" t="str">
        <f>IF(AND(Table4[[#This Row],[ห้อง]]=I$1),LOOKUP(9.99999999999999E+307,$I$2:I6)+1,"")</f>
        <v/>
      </c>
      <c r="J7" s="164" t="e">
        <f>IF(AND(Table4[[#This Row],[ห้อง]]=J$1),LOOKUP(9.99999999999999E+307,$J$2:J6)+1,"")</f>
        <v>#REF!</v>
      </c>
      <c r="K7" s="164" t="e">
        <f>IF(AND(Table4[[#This Row],[ห้อง]]=K$1),LOOKUP(9.99999999999999E+307,$K$2:K6)+1,"")</f>
        <v>#REF!</v>
      </c>
      <c r="L7" s="164" t="e">
        <f>IF(AND(Table4[[#This Row],[ห้อง]]=L$1),LOOKUP(9.99999999999999E+307,$L$2:L6)+1,"")</f>
        <v>#REF!</v>
      </c>
      <c r="M7" s="164" t="e">
        <f>IF(AND(Table4[[#This Row],[ห้อง]]=M$1),LOOKUP(9.99999999999999E+307,$M$2:M6)+1,"")</f>
        <v>#REF!</v>
      </c>
      <c r="N7" s="164" t="str">
        <f>IF(AND(Table4[[#This Row],[ห้อง]]=N$1),LOOKUP(9.99999999999999E+307,$N$2:N6)+1,"")</f>
        <v/>
      </c>
      <c r="O7" s="164" t="str">
        <f>IF(AND(Table4[[#This Row],[ห้อง]]=O$1),LOOKUP(9.99999999999999E+307,$O$2:O6)+1,"")</f>
        <v/>
      </c>
    </row>
    <row r="8" spans="2:18" x14ac:dyDescent="0.75">
      <c r="B8" s="199" t="s">
        <v>150</v>
      </c>
      <c r="C8" s="314" t="s">
        <v>532</v>
      </c>
      <c r="D8" s="164" t="str">
        <f>IF(AND(Table4[[#This Row],[ห้อง]]=D$1),LOOKUP(9.99999999999999E+307,D$2:$D7)+1,"")</f>
        <v/>
      </c>
      <c r="E8" s="164" t="str">
        <f>IF(AND(Table4[[#This Row],[ห้อง]]=E$1),LOOKUP(9.99999999999999E+307,E$2:$E7)+1,"")</f>
        <v/>
      </c>
      <c r="F8" s="164" t="e">
        <f>IF(AND(Table4[[#This Row],[ห้อง]]=F$1),LOOKUP(9.99999999999999E+307,$F$2:F7)+1,"")</f>
        <v>#REF!</v>
      </c>
      <c r="G8" s="164" t="e">
        <f>IF(AND(Table4[[#This Row],[ห้อง]]=G$1),LOOKUP(9.99999999999999E+307,$G$2:G7)+1,"")</f>
        <v>#REF!</v>
      </c>
      <c r="H8" s="164" t="e">
        <f>IF(AND(Table4[[#This Row],[ห้อง]]=H$1),LOOKUP(9.99999999999999E+307,$H$2:H7)+1,"")</f>
        <v>#REF!</v>
      </c>
      <c r="I8" s="164" t="str">
        <f>IF(AND(Table4[[#This Row],[ห้อง]]=I$1),LOOKUP(9.99999999999999E+307,$I$2:I7)+1,"")</f>
        <v/>
      </c>
      <c r="J8" s="164" t="e">
        <f>IF(AND(Table4[[#This Row],[ห้อง]]=J$1),LOOKUP(9.99999999999999E+307,$J$2:J7)+1,"")</f>
        <v>#REF!</v>
      </c>
      <c r="K8" s="164" t="e">
        <f>IF(AND(Table4[[#This Row],[ห้อง]]=K$1),LOOKUP(9.99999999999999E+307,$K$2:K7)+1,"")</f>
        <v>#REF!</v>
      </c>
      <c r="L8" s="164" t="e">
        <f>IF(AND(Table4[[#This Row],[ห้อง]]=L$1),LOOKUP(9.99999999999999E+307,$L$2:L7)+1,"")</f>
        <v>#REF!</v>
      </c>
      <c r="M8" s="164" t="e">
        <f>IF(AND(Table4[[#This Row],[ห้อง]]=M$1),LOOKUP(9.99999999999999E+307,$M$2:M7)+1,"")</f>
        <v>#REF!</v>
      </c>
      <c r="N8" s="164" t="str">
        <f>IF(AND(Table4[[#This Row],[ห้อง]]=N$1),LOOKUP(9.99999999999999E+307,$N$2:N7)+1,"")</f>
        <v/>
      </c>
      <c r="O8" s="164" t="str">
        <f>IF(AND(Table4[[#This Row],[ห้อง]]=O$1),LOOKUP(9.99999999999999E+307,$O$2:O7)+1,"")</f>
        <v/>
      </c>
    </row>
    <row r="9" spans="2:18" x14ac:dyDescent="0.75">
      <c r="B9" s="199" t="s">
        <v>151</v>
      </c>
      <c r="C9" s="316"/>
      <c r="D9" s="164" t="str">
        <f>IF(AND(Table4[[#This Row],[ห้อง]]=D$1),LOOKUP(9.99999999999999E+307,D$2:$D8)+1,"")</f>
        <v/>
      </c>
      <c r="E9" s="164" t="str">
        <f>IF(AND(Table4[[#This Row],[ห้อง]]=E$1),LOOKUP(9.99999999999999E+307,E$2:$E8)+1,"")</f>
        <v/>
      </c>
      <c r="F9" s="164" t="e">
        <f>IF(AND(Table4[[#This Row],[ห้อง]]=F$1),LOOKUP(9.99999999999999E+307,$F$2:F8)+1,"")</f>
        <v>#REF!</v>
      </c>
      <c r="G9" s="164" t="e">
        <f>IF(AND(Table4[[#This Row],[ห้อง]]=G$1),LOOKUP(9.99999999999999E+307,$G$2:G8)+1,"")</f>
        <v>#REF!</v>
      </c>
      <c r="H9" s="164" t="e">
        <f>IF(AND(Table4[[#This Row],[ห้อง]]=H$1),LOOKUP(9.99999999999999E+307,$H$2:H8)+1,"")</f>
        <v>#REF!</v>
      </c>
      <c r="I9" s="164" t="str">
        <f>IF(AND(Table4[[#This Row],[ห้อง]]=I$1),LOOKUP(9.99999999999999E+307,$I$2:I8)+1,"")</f>
        <v/>
      </c>
      <c r="J9" s="164" t="e">
        <f>IF(AND(Table4[[#This Row],[ห้อง]]=J$1),LOOKUP(9.99999999999999E+307,$J$2:J8)+1,"")</f>
        <v>#REF!</v>
      </c>
      <c r="K9" s="164" t="e">
        <f>IF(AND(Table4[[#This Row],[ห้อง]]=K$1),LOOKUP(9.99999999999999E+307,$K$2:K8)+1,"")</f>
        <v>#REF!</v>
      </c>
      <c r="L9" s="164" t="e">
        <f>IF(AND(Table4[[#This Row],[ห้อง]]=L$1),LOOKUP(9.99999999999999E+307,$L$2:L8)+1,"")</f>
        <v>#REF!</v>
      </c>
      <c r="M9" s="164" t="e">
        <f>IF(AND(Table4[[#This Row],[ห้อง]]=M$1),LOOKUP(9.99999999999999E+307,$M$2:M8)+1,"")</f>
        <v>#REF!</v>
      </c>
      <c r="N9" s="164" t="str">
        <f>IF(AND(Table4[[#This Row],[ห้อง]]=N$1),LOOKUP(9.99999999999999E+307,$N$2:N8)+1,"")</f>
        <v/>
      </c>
      <c r="O9" s="164" t="str">
        <f>IF(AND(Table4[[#This Row],[ห้อง]]=O$1),LOOKUP(9.99999999999999E+307,$O$2:O8)+1,"")</f>
        <v/>
      </c>
    </row>
    <row r="10" spans="2:18" x14ac:dyDescent="0.75">
      <c r="B10" s="199" t="s">
        <v>152</v>
      </c>
      <c r="C10" s="314"/>
      <c r="D10" s="164" t="str">
        <f>IF(AND(Table4[[#This Row],[ห้อง]]=D$1),LOOKUP(9.99999999999999E+307,D$2:$D9)+1,"")</f>
        <v/>
      </c>
      <c r="E10" s="164" t="str">
        <f>IF(AND(Table4[[#This Row],[ห้อง]]=E$1),LOOKUP(9.99999999999999E+307,E$2:$E9)+1,"")</f>
        <v/>
      </c>
      <c r="F10" s="164" t="e">
        <f>IF(AND(Table4[[#This Row],[ห้อง]]=F$1),LOOKUP(9.99999999999999E+307,$F$2:F9)+1,"")</f>
        <v>#REF!</v>
      </c>
      <c r="G10" s="164" t="e">
        <f>IF(AND(Table4[[#This Row],[ห้อง]]=G$1),LOOKUP(9.99999999999999E+307,$G$2:G9)+1,"")</f>
        <v>#REF!</v>
      </c>
      <c r="H10" s="164" t="e">
        <f>IF(AND(Table4[[#This Row],[ห้อง]]=H$1),LOOKUP(9.99999999999999E+307,$H$2:H9)+1,"")</f>
        <v>#REF!</v>
      </c>
      <c r="I10" s="164" t="str">
        <f>IF(AND(Table4[[#This Row],[ห้อง]]=I$1),LOOKUP(9.99999999999999E+307,$I$2:I9)+1,"")</f>
        <v/>
      </c>
      <c r="J10" s="164" t="e">
        <f>IF(AND(Table4[[#This Row],[ห้อง]]=J$1),LOOKUP(9.99999999999999E+307,$J$2:J9)+1,"")</f>
        <v>#REF!</v>
      </c>
      <c r="K10" s="164" t="e">
        <f>IF(AND(Table4[[#This Row],[ห้อง]]=K$1),LOOKUP(9.99999999999999E+307,$K$2:K9)+1,"")</f>
        <v>#REF!</v>
      </c>
      <c r="L10" s="164" t="e">
        <f>IF(AND(Table4[[#This Row],[ห้อง]]=L$1),LOOKUP(9.99999999999999E+307,$L$2:L9)+1,"")</f>
        <v>#REF!</v>
      </c>
      <c r="M10" s="164" t="e">
        <f>IF(AND(Table4[[#This Row],[ห้อง]]=M$1),LOOKUP(9.99999999999999E+307,$M$2:M9)+1,"")</f>
        <v>#REF!</v>
      </c>
      <c r="N10" s="164" t="str">
        <f>IF(AND(Table4[[#This Row],[ห้อง]]=N$1),LOOKUP(9.99999999999999E+307,$N$2:N9)+1,"")</f>
        <v/>
      </c>
      <c r="O10" s="164" t="str">
        <f>IF(AND(Table4[[#This Row],[ห้อง]]=O$1),LOOKUP(9.99999999999999E+307,$O$2:O9)+1,"")</f>
        <v/>
      </c>
    </row>
    <row r="11" spans="2:18" x14ac:dyDescent="0.75">
      <c r="B11" s="199" t="s">
        <v>153</v>
      </c>
      <c r="C11" s="316"/>
      <c r="D11" s="164" t="str">
        <f>IF(AND(Table4[[#This Row],[ห้อง]]=D$1),LOOKUP(9.99999999999999E+307,D$2:$D10)+1,"")</f>
        <v/>
      </c>
      <c r="E11" s="164" t="str">
        <f>IF(AND(Table4[[#This Row],[ห้อง]]=E$1),LOOKUP(9.99999999999999E+307,E$2:$E10)+1,"")</f>
        <v/>
      </c>
      <c r="F11" s="164" t="e">
        <f>IF(AND(Table4[[#This Row],[ห้อง]]=F$1),LOOKUP(9.99999999999999E+307,$F$2:F10)+1,"")</f>
        <v>#REF!</v>
      </c>
      <c r="G11" s="164" t="e">
        <f>IF(AND(Table4[[#This Row],[ห้อง]]=G$1),LOOKUP(9.99999999999999E+307,$G$2:G10)+1,"")</f>
        <v>#REF!</v>
      </c>
      <c r="H11" s="164" t="e">
        <f>IF(AND(Table4[[#This Row],[ห้อง]]=H$1),LOOKUP(9.99999999999999E+307,$H$2:H10)+1,"")</f>
        <v>#REF!</v>
      </c>
      <c r="I11" s="164" t="str">
        <f>IF(AND(Table4[[#This Row],[ห้อง]]=I$1),LOOKUP(9.99999999999999E+307,$I$2:I10)+1,"")</f>
        <v/>
      </c>
      <c r="J11" s="164" t="e">
        <f>IF(AND(Table4[[#This Row],[ห้อง]]=J$1),LOOKUP(9.99999999999999E+307,$J$2:J10)+1,"")</f>
        <v>#REF!</v>
      </c>
      <c r="K11" s="164" t="e">
        <f>IF(AND(Table4[[#This Row],[ห้อง]]=K$1),LOOKUP(9.99999999999999E+307,$K$2:K10)+1,"")</f>
        <v>#REF!</v>
      </c>
      <c r="L11" s="164" t="e">
        <f>IF(AND(Table4[[#This Row],[ห้อง]]=L$1),LOOKUP(9.99999999999999E+307,$L$2:L10)+1,"")</f>
        <v>#REF!</v>
      </c>
      <c r="M11" s="164" t="e">
        <f>IF(AND(Table4[[#This Row],[ห้อง]]=M$1),LOOKUP(9.99999999999999E+307,$M$2:M10)+1,"")</f>
        <v>#REF!</v>
      </c>
      <c r="N11" s="164" t="str">
        <f>IF(AND(Table4[[#This Row],[ห้อง]]=N$1),LOOKUP(9.99999999999999E+307,$N$2:N10)+1,"")</f>
        <v/>
      </c>
      <c r="O11" s="164" t="str">
        <f>IF(AND(Table4[[#This Row],[ห้อง]]=O$1),LOOKUP(9.99999999999999E+307,$O$2:O10)+1,"")</f>
        <v/>
      </c>
    </row>
    <row r="12" spans="2:18" x14ac:dyDescent="0.75">
      <c r="B12" s="199" t="s">
        <v>154</v>
      </c>
      <c r="C12" s="314"/>
      <c r="D12" s="164" t="str">
        <f>IF(AND(Table4[[#This Row],[ห้อง]]=D$1),LOOKUP(9.99999999999999E+307,D$2:$D11)+1,"")</f>
        <v/>
      </c>
      <c r="E12" s="164" t="str">
        <f>IF(AND(Table4[[#This Row],[ห้อง]]=E$1),LOOKUP(9.99999999999999E+307,E$2:$E11)+1,"")</f>
        <v/>
      </c>
      <c r="F12" s="164" t="e">
        <f>IF(AND(Table4[[#This Row],[ห้อง]]=F$1),LOOKUP(9.99999999999999E+307,$F$2:F11)+1,"")</f>
        <v>#REF!</v>
      </c>
      <c r="G12" s="164" t="e">
        <f>IF(AND(Table4[[#This Row],[ห้อง]]=G$1),LOOKUP(9.99999999999999E+307,$G$2:G11)+1,"")</f>
        <v>#REF!</v>
      </c>
      <c r="H12" s="164" t="e">
        <f>IF(AND(Table4[[#This Row],[ห้อง]]=H$1),LOOKUP(9.99999999999999E+307,$H$2:H11)+1,"")</f>
        <v>#REF!</v>
      </c>
      <c r="I12" s="164" t="str">
        <f>IF(AND(Table4[[#This Row],[ห้อง]]=I$1),LOOKUP(9.99999999999999E+307,$I$2:I11)+1,"")</f>
        <v/>
      </c>
      <c r="J12" s="164" t="e">
        <f>IF(AND(Table4[[#This Row],[ห้อง]]=J$1),LOOKUP(9.99999999999999E+307,$J$2:J11)+1,"")</f>
        <v>#REF!</v>
      </c>
      <c r="K12" s="164" t="e">
        <f>IF(AND(Table4[[#This Row],[ห้อง]]=K$1),LOOKUP(9.99999999999999E+307,$K$2:K11)+1,"")</f>
        <v>#REF!</v>
      </c>
      <c r="L12" s="164" t="e">
        <f>IF(AND(Table4[[#This Row],[ห้อง]]=L$1),LOOKUP(9.99999999999999E+307,$L$2:L11)+1,"")</f>
        <v>#REF!</v>
      </c>
      <c r="M12" s="164" t="e">
        <f>IF(AND(Table4[[#This Row],[ห้อง]]=M$1),LOOKUP(9.99999999999999E+307,$M$2:M11)+1,"")</f>
        <v>#REF!</v>
      </c>
      <c r="N12" s="164" t="str">
        <f>IF(AND(Table4[[#This Row],[ห้อง]]=N$1),LOOKUP(9.99999999999999E+307,$N$2:N11)+1,"")</f>
        <v/>
      </c>
      <c r="O12" s="164" t="str">
        <f>IF(AND(Table4[[#This Row],[ห้อง]]=O$1),LOOKUP(9.99999999999999E+307,$O$2:O11)+1,"")</f>
        <v/>
      </c>
    </row>
    <row r="13" spans="2:18" x14ac:dyDescent="0.75">
      <c r="B13" s="199" t="s">
        <v>155</v>
      </c>
      <c r="C13" s="316"/>
      <c r="D13" s="164" t="str">
        <f>IF(AND(Table4[[#This Row],[ห้อง]]=D$1),LOOKUP(9.99999999999999E+307,D$2:$D12)+1,"")</f>
        <v/>
      </c>
      <c r="E13" s="164" t="str">
        <f>IF(AND(Table4[[#This Row],[ห้อง]]=E$1),LOOKUP(9.99999999999999E+307,E$2:$E12)+1,"")</f>
        <v/>
      </c>
      <c r="F13" s="164" t="e">
        <f>IF(AND(Table4[[#This Row],[ห้อง]]=F$1),LOOKUP(9.99999999999999E+307,$F$2:F12)+1,"")</f>
        <v>#REF!</v>
      </c>
      <c r="G13" s="164" t="e">
        <f>IF(AND(Table4[[#This Row],[ห้อง]]=G$1),LOOKUP(9.99999999999999E+307,$G$2:G12)+1,"")</f>
        <v>#REF!</v>
      </c>
      <c r="H13" s="164" t="e">
        <f>IF(AND(Table4[[#This Row],[ห้อง]]=H$1),LOOKUP(9.99999999999999E+307,$H$2:H12)+1,"")</f>
        <v>#REF!</v>
      </c>
      <c r="I13" s="164" t="str">
        <f>IF(AND(Table4[[#This Row],[ห้อง]]=I$1),LOOKUP(9.99999999999999E+307,$I$2:I12)+1,"")</f>
        <v/>
      </c>
      <c r="J13" s="164" t="e">
        <f>IF(AND(Table4[[#This Row],[ห้อง]]=J$1),LOOKUP(9.99999999999999E+307,$J$2:J12)+1,"")</f>
        <v>#REF!</v>
      </c>
      <c r="K13" s="164" t="e">
        <f>IF(AND(Table4[[#This Row],[ห้อง]]=K$1),LOOKUP(9.99999999999999E+307,$K$2:K12)+1,"")</f>
        <v>#REF!</v>
      </c>
      <c r="L13" s="164" t="e">
        <f>IF(AND(Table4[[#This Row],[ห้อง]]=L$1),LOOKUP(9.99999999999999E+307,$L$2:L12)+1,"")</f>
        <v>#REF!</v>
      </c>
      <c r="M13" s="164" t="e">
        <f>IF(AND(Table4[[#This Row],[ห้อง]]=M$1),LOOKUP(9.99999999999999E+307,$M$2:M12)+1,"")</f>
        <v>#REF!</v>
      </c>
      <c r="N13" s="164" t="str">
        <f>IF(AND(Table4[[#This Row],[ห้อง]]=N$1),LOOKUP(9.99999999999999E+307,$N$2:N12)+1,"")</f>
        <v/>
      </c>
      <c r="O13" s="164" t="str">
        <f>IF(AND(Table4[[#This Row],[ห้อง]]=O$1),LOOKUP(9.99999999999999E+307,$O$2:O12)+1,"")</f>
        <v/>
      </c>
    </row>
    <row r="14" spans="2:18" x14ac:dyDescent="0.75">
      <c r="B14" s="199" t="s">
        <v>156</v>
      </c>
      <c r="C14" s="314"/>
      <c r="D14" s="164" t="str">
        <f>IF(AND(Table4[[#This Row],[ห้อง]]=D$1),LOOKUP(9.99999999999999E+307,D$2:$D13)+1,"")</f>
        <v/>
      </c>
      <c r="E14" s="164" t="str">
        <f>IF(AND(Table4[[#This Row],[ห้อง]]=E$1),LOOKUP(9.99999999999999E+307,E$2:$E13)+1,"")</f>
        <v/>
      </c>
      <c r="F14" s="164" t="e">
        <f>IF(AND(Table4[[#This Row],[ห้อง]]=F$1),LOOKUP(9.99999999999999E+307,$F$2:F13)+1,"")</f>
        <v>#REF!</v>
      </c>
      <c r="G14" s="164" t="e">
        <f>IF(AND(Table4[[#This Row],[ห้อง]]=G$1),LOOKUP(9.99999999999999E+307,$G$2:G13)+1,"")</f>
        <v>#REF!</v>
      </c>
      <c r="H14" s="164" t="e">
        <f>IF(AND(Table4[[#This Row],[ห้อง]]=H$1),LOOKUP(9.99999999999999E+307,$H$2:H13)+1,"")</f>
        <v>#REF!</v>
      </c>
      <c r="I14" s="164" t="str">
        <f>IF(AND(Table4[[#This Row],[ห้อง]]=I$1),LOOKUP(9.99999999999999E+307,$I$2:I13)+1,"")</f>
        <v/>
      </c>
      <c r="J14" s="164" t="e">
        <f>IF(AND(Table4[[#This Row],[ห้อง]]=J$1),LOOKUP(9.99999999999999E+307,$J$2:J13)+1,"")</f>
        <v>#REF!</v>
      </c>
      <c r="K14" s="164" t="e">
        <f>IF(AND(Table4[[#This Row],[ห้อง]]=K$1),LOOKUP(9.99999999999999E+307,$K$2:K13)+1,"")</f>
        <v>#REF!</v>
      </c>
      <c r="L14" s="164" t="e">
        <f>IF(AND(Table4[[#This Row],[ห้อง]]=L$1),LOOKUP(9.99999999999999E+307,$L$2:L13)+1,"")</f>
        <v>#REF!</v>
      </c>
      <c r="M14" s="164" t="e">
        <f>IF(AND(Table4[[#This Row],[ห้อง]]=M$1),LOOKUP(9.99999999999999E+307,$M$2:M13)+1,"")</f>
        <v>#REF!</v>
      </c>
      <c r="N14" s="164" t="str">
        <f>IF(AND(Table4[[#This Row],[ห้อง]]=N$1),LOOKUP(9.99999999999999E+307,$N$2:N13)+1,"")</f>
        <v/>
      </c>
      <c r="O14" s="164" t="str">
        <f>IF(AND(Table4[[#This Row],[ห้อง]]=O$1),LOOKUP(9.99999999999999E+307,$O$2:O13)+1,"")</f>
        <v/>
      </c>
    </row>
    <row r="15" spans="2:18" x14ac:dyDescent="0.75">
      <c r="B15" s="199" t="s">
        <v>138</v>
      </c>
      <c r="C15" s="182"/>
      <c r="D15" s="164" t="str">
        <f>IF(AND(Table4[[#This Row],[ห้อง]]=D$1),LOOKUP(9.99999999999999E+307,D$2:$D14)+1,"")</f>
        <v/>
      </c>
      <c r="E15" s="164" t="str">
        <f>IF(AND(Table4[[#This Row],[ห้อง]]=E$1),LOOKUP(9.99999999999999E+307,E$2:$E14)+1,"")</f>
        <v/>
      </c>
      <c r="F15" s="164" t="e">
        <f>IF(AND(Table4[[#This Row],[ห้อง]]=F$1),LOOKUP(9.99999999999999E+307,$F$2:F14)+1,"")</f>
        <v>#REF!</v>
      </c>
      <c r="G15" s="164" t="e">
        <f>IF(AND(Table4[[#This Row],[ห้อง]]=G$1),LOOKUP(9.99999999999999E+307,$G$2:G14)+1,"")</f>
        <v>#REF!</v>
      </c>
      <c r="H15" s="164" t="e">
        <f>IF(AND(Table4[[#This Row],[ห้อง]]=H$1),LOOKUP(9.99999999999999E+307,$H$2:H14)+1,"")</f>
        <v>#REF!</v>
      </c>
      <c r="I15" s="164" t="str">
        <f>IF(AND(Table4[[#This Row],[ห้อง]]=I$1),LOOKUP(9.99999999999999E+307,$I$2:I14)+1,"")</f>
        <v/>
      </c>
      <c r="J15" s="164" t="e">
        <f>IF(AND(Table4[[#This Row],[ห้อง]]=J$1),LOOKUP(9.99999999999999E+307,$J$2:J14)+1,"")</f>
        <v>#REF!</v>
      </c>
      <c r="K15" s="164" t="e">
        <f>IF(AND(Table4[[#This Row],[ห้อง]]=K$1),LOOKUP(9.99999999999999E+307,$K$2:K14)+1,"")</f>
        <v>#REF!</v>
      </c>
      <c r="L15" s="164" t="e">
        <f>IF(AND(Table4[[#This Row],[ห้อง]]=L$1),LOOKUP(9.99999999999999E+307,$L$2:L14)+1,"")</f>
        <v>#REF!</v>
      </c>
      <c r="M15" s="164" t="e">
        <f>IF(AND(Table4[[#This Row],[ห้อง]]=M$1),LOOKUP(9.99999999999999E+307,$M$2:M14)+1,"")</f>
        <v>#REF!</v>
      </c>
      <c r="N15" s="164" t="str">
        <f>IF(AND(Table4[[#This Row],[ห้อง]]=N$1),LOOKUP(9.99999999999999E+307,$N$2:N14)+1,"")</f>
        <v/>
      </c>
      <c r="O15" s="164" t="str">
        <f>IF(AND(Table4[[#This Row],[ห้อง]]=O$1),LOOKUP(9.99999999999999E+307,$O$2:O14)+1,"")</f>
        <v/>
      </c>
    </row>
    <row r="16" spans="2:18" x14ac:dyDescent="0.75">
      <c r="B16" s="199" t="s">
        <v>139</v>
      </c>
      <c r="C16" s="182"/>
      <c r="D16" s="164" t="str">
        <f>IF(AND(Table4[[#This Row],[ห้อง]]=D$1),LOOKUP(9.99999999999999E+307,D$2:$D15)+1,"")</f>
        <v/>
      </c>
      <c r="E16" s="164" t="str">
        <f>IF(AND(Table4[[#This Row],[ห้อง]]=E$1),LOOKUP(9.99999999999999E+307,E$2:$E15)+1,"")</f>
        <v/>
      </c>
      <c r="F16" s="164" t="e">
        <f>IF(AND(Table4[[#This Row],[ห้อง]]=F$1),LOOKUP(9.99999999999999E+307,$F$2:F15)+1,"")</f>
        <v>#REF!</v>
      </c>
      <c r="G16" s="164" t="e">
        <f>IF(AND(Table4[[#This Row],[ห้อง]]=G$1),LOOKUP(9.99999999999999E+307,$G$2:G15)+1,"")</f>
        <v>#REF!</v>
      </c>
      <c r="H16" s="164" t="e">
        <f>IF(AND(Table4[[#This Row],[ห้อง]]=H$1),LOOKUP(9.99999999999999E+307,$H$2:H15)+1,"")</f>
        <v>#REF!</v>
      </c>
      <c r="I16" s="164" t="str">
        <f>IF(AND(Table4[[#This Row],[ห้อง]]=I$1),LOOKUP(9.99999999999999E+307,$I$2:I15)+1,"")</f>
        <v/>
      </c>
      <c r="J16" s="164" t="e">
        <f>IF(AND(Table4[[#This Row],[ห้อง]]=J$1),LOOKUP(9.99999999999999E+307,$J$2:J15)+1,"")</f>
        <v>#REF!</v>
      </c>
      <c r="K16" s="164" t="e">
        <f>IF(AND(Table4[[#This Row],[ห้อง]]=K$1),LOOKUP(9.99999999999999E+307,$K$2:K15)+1,"")</f>
        <v>#REF!</v>
      </c>
      <c r="L16" s="164" t="e">
        <f>IF(AND(Table4[[#This Row],[ห้อง]]=L$1),LOOKUP(9.99999999999999E+307,$L$2:L15)+1,"")</f>
        <v>#REF!</v>
      </c>
      <c r="M16" s="164" t="e">
        <f>IF(AND(Table4[[#This Row],[ห้อง]]=M$1),LOOKUP(9.99999999999999E+307,$M$2:M15)+1,"")</f>
        <v>#REF!</v>
      </c>
      <c r="N16" s="164" t="str">
        <f>IF(AND(Table4[[#This Row],[ห้อง]]=N$1),LOOKUP(9.99999999999999E+307,$N$2:N15)+1,"")</f>
        <v/>
      </c>
      <c r="O16" s="164" t="str">
        <f>IF(AND(Table4[[#This Row],[ห้อง]]=O$1),LOOKUP(9.99999999999999E+307,$O$2:O15)+1,"")</f>
        <v/>
      </c>
    </row>
    <row r="17" spans="2:15" x14ac:dyDescent="0.75">
      <c r="B17" s="199" t="s">
        <v>140</v>
      </c>
      <c r="C17" s="182"/>
      <c r="D17" s="164" t="str">
        <f>IF(AND(Table4[[#This Row],[ห้อง]]=D$1),LOOKUP(9.99999999999999E+307,D$2:$D16)+1,"")</f>
        <v/>
      </c>
      <c r="E17" s="164" t="str">
        <f>IF(AND(Table4[[#This Row],[ห้อง]]=E$1),LOOKUP(9.99999999999999E+307,E$2:$E16)+1,"")</f>
        <v/>
      </c>
      <c r="F17" s="164" t="e">
        <f>IF(AND(Table4[[#This Row],[ห้อง]]=F$1),LOOKUP(9.99999999999999E+307,$F$2:F16)+1,"")</f>
        <v>#REF!</v>
      </c>
      <c r="G17" s="164" t="e">
        <f>IF(AND(Table4[[#This Row],[ห้อง]]=G$1),LOOKUP(9.99999999999999E+307,$G$2:G16)+1,"")</f>
        <v>#REF!</v>
      </c>
      <c r="H17" s="164" t="e">
        <f>IF(AND(Table4[[#This Row],[ห้อง]]=H$1),LOOKUP(9.99999999999999E+307,$H$2:H16)+1,"")</f>
        <v>#REF!</v>
      </c>
      <c r="I17" s="164" t="str">
        <f>IF(AND(Table4[[#This Row],[ห้อง]]=I$1),LOOKUP(9.99999999999999E+307,$I$2:I16)+1,"")</f>
        <v/>
      </c>
      <c r="J17" s="164" t="e">
        <f>IF(AND(Table4[[#This Row],[ห้อง]]=J$1),LOOKUP(9.99999999999999E+307,$J$2:J16)+1,"")</f>
        <v>#REF!</v>
      </c>
      <c r="K17" s="164" t="e">
        <f>IF(AND(Table4[[#This Row],[ห้อง]]=K$1),LOOKUP(9.99999999999999E+307,$K$2:K16)+1,"")</f>
        <v>#REF!</v>
      </c>
      <c r="L17" s="164" t="e">
        <f>IF(AND(Table4[[#This Row],[ห้อง]]=L$1),LOOKUP(9.99999999999999E+307,$L$2:L16)+1,"")</f>
        <v>#REF!</v>
      </c>
      <c r="M17" s="164" t="e">
        <f>IF(AND(Table4[[#This Row],[ห้อง]]=M$1),LOOKUP(9.99999999999999E+307,$M$2:M16)+1,"")</f>
        <v>#REF!</v>
      </c>
      <c r="N17" s="164" t="str">
        <f>IF(AND(Table4[[#This Row],[ห้อง]]=N$1),LOOKUP(9.99999999999999E+307,$N$2:N16)+1,"")</f>
        <v/>
      </c>
      <c r="O17" s="164" t="str">
        <f>IF(AND(Table4[[#This Row],[ห้อง]]=O$1),LOOKUP(9.99999999999999E+307,$O$2:O16)+1,"")</f>
        <v/>
      </c>
    </row>
    <row r="18" spans="2:15" x14ac:dyDescent="0.75">
      <c r="B18" s="199" t="s">
        <v>141</v>
      </c>
      <c r="C18" s="182"/>
      <c r="D18" s="164" t="str">
        <f>IF(AND(Table4[[#This Row],[ห้อง]]=D$1),LOOKUP(9.99999999999999E+307,D$2:$D17)+1,"")</f>
        <v/>
      </c>
      <c r="E18" s="164" t="str">
        <f>IF(AND(Table4[[#This Row],[ห้อง]]=E$1),LOOKUP(9.99999999999999E+307,E$2:$E17)+1,"")</f>
        <v/>
      </c>
      <c r="F18" s="164" t="e">
        <f>IF(AND(Table4[[#This Row],[ห้อง]]=F$1),LOOKUP(9.99999999999999E+307,$F$2:F17)+1,"")</f>
        <v>#REF!</v>
      </c>
      <c r="G18" s="164" t="e">
        <f>IF(AND(Table4[[#This Row],[ห้อง]]=G$1),LOOKUP(9.99999999999999E+307,$G$2:G17)+1,"")</f>
        <v>#REF!</v>
      </c>
      <c r="H18" s="164" t="e">
        <f>IF(AND(Table4[[#This Row],[ห้อง]]=H$1),LOOKUP(9.99999999999999E+307,$H$2:H17)+1,"")</f>
        <v>#REF!</v>
      </c>
      <c r="I18" s="164" t="str">
        <f>IF(AND(Table4[[#This Row],[ห้อง]]=I$1),LOOKUP(9.99999999999999E+307,$I$2:I17)+1,"")</f>
        <v/>
      </c>
      <c r="J18" s="164" t="e">
        <f>IF(AND(Table4[[#This Row],[ห้อง]]=J$1),LOOKUP(9.99999999999999E+307,$J$2:J17)+1,"")</f>
        <v>#REF!</v>
      </c>
      <c r="K18" s="164" t="e">
        <f>IF(AND(Table4[[#This Row],[ห้อง]]=K$1),LOOKUP(9.99999999999999E+307,$K$2:K17)+1,"")</f>
        <v>#REF!</v>
      </c>
      <c r="L18" s="164" t="e">
        <f>IF(AND(Table4[[#This Row],[ห้อง]]=L$1),LOOKUP(9.99999999999999E+307,$L$2:L17)+1,"")</f>
        <v>#REF!</v>
      </c>
      <c r="M18" s="164" t="e">
        <f>IF(AND(Table4[[#This Row],[ห้อง]]=M$1),LOOKUP(9.99999999999999E+307,$M$2:M17)+1,"")</f>
        <v>#REF!</v>
      </c>
      <c r="N18" s="164" t="str">
        <f>IF(AND(Table4[[#This Row],[ห้อง]]=N$1),LOOKUP(9.99999999999999E+307,$N$2:N17)+1,"")</f>
        <v/>
      </c>
      <c r="O18" s="164" t="str">
        <f>IF(AND(Table4[[#This Row],[ห้อง]]=O$1),LOOKUP(9.99999999999999E+307,$O$2:O17)+1,"")</f>
        <v/>
      </c>
    </row>
    <row r="19" spans="2:15" x14ac:dyDescent="0.75">
      <c r="B19" s="199" t="s">
        <v>142</v>
      </c>
      <c r="C19" s="182"/>
      <c r="D19" s="164" t="str">
        <f>IF(AND(Table4[[#This Row],[ห้อง]]=D$1),LOOKUP(9.99999999999999E+307,D$2:$D18)+1,"")</f>
        <v/>
      </c>
      <c r="E19" s="164" t="str">
        <f>IF(AND(Table4[[#This Row],[ห้อง]]=E$1),LOOKUP(9.99999999999999E+307,E$2:$E18)+1,"")</f>
        <v/>
      </c>
      <c r="F19" s="164" t="e">
        <f>IF(AND(Table4[[#This Row],[ห้อง]]=F$1),LOOKUP(9.99999999999999E+307,$F$2:F18)+1,"")</f>
        <v>#REF!</v>
      </c>
      <c r="G19" s="164" t="e">
        <f>IF(AND(Table4[[#This Row],[ห้อง]]=G$1),LOOKUP(9.99999999999999E+307,$G$2:G18)+1,"")</f>
        <v>#REF!</v>
      </c>
      <c r="H19" s="164" t="e">
        <f>IF(AND(Table4[[#This Row],[ห้อง]]=H$1),LOOKUP(9.99999999999999E+307,$H$2:H18)+1,"")</f>
        <v>#REF!</v>
      </c>
      <c r="I19" s="164" t="str">
        <f>IF(AND(Table4[[#This Row],[ห้อง]]=I$1),LOOKUP(9.99999999999999E+307,$I$2:I18)+1,"")</f>
        <v/>
      </c>
      <c r="J19" s="164" t="e">
        <f>IF(AND(Table4[[#This Row],[ห้อง]]=J$1),LOOKUP(9.99999999999999E+307,$J$2:J18)+1,"")</f>
        <v>#REF!</v>
      </c>
      <c r="K19" s="164" t="e">
        <f>IF(AND(Table4[[#This Row],[ห้อง]]=K$1),LOOKUP(9.99999999999999E+307,$K$2:K18)+1,"")</f>
        <v>#REF!</v>
      </c>
      <c r="L19" s="164" t="e">
        <f>IF(AND(Table4[[#This Row],[ห้อง]]=L$1),LOOKUP(9.99999999999999E+307,$L$2:L18)+1,"")</f>
        <v>#REF!</v>
      </c>
      <c r="M19" s="164" t="e">
        <f>IF(AND(Table4[[#This Row],[ห้อง]]=M$1),LOOKUP(9.99999999999999E+307,$M$2:M18)+1,"")</f>
        <v>#REF!</v>
      </c>
      <c r="N19" s="164" t="str">
        <f>IF(AND(Table4[[#This Row],[ห้อง]]=N$1),LOOKUP(9.99999999999999E+307,$N$2:N18)+1,"")</f>
        <v/>
      </c>
      <c r="O19" s="164" t="str">
        <f>IF(AND(Table4[[#This Row],[ห้อง]]=O$1),LOOKUP(9.99999999999999E+307,$O$2:O18)+1,"")</f>
        <v/>
      </c>
    </row>
    <row r="20" spans="2:15" x14ac:dyDescent="0.75">
      <c r="B20" s="199" t="s">
        <v>144</v>
      </c>
      <c r="C20" s="182"/>
      <c r="D20" s="164" t="str">
        <f>IF(AND(Table4[[#This Row],[ห้อง]]=D$1),LOOKUP(9.99999999999999E+307,D$2:$D19)+1,"")</f>
        <v/>
      </c>
      <c r="E20" s="164" t="str">
        <f>IF(AND(Table4[[#This Row],[ห้อง]]=E$1),LOOKUP(9.99999999999999E+307,E$2:$E19)+1,"")</f>
        <v/>
      </c>
      <c r="F20" s="164" t="e">
        <f>IF(AND(Table4[[#This Row],[ห้อง]]=F$1),LOOKUP(9.99999999999999E+307,$F$2:F19)+1,"")</f>
        <v>#REF!</v>
      </c>
      <c r="G20" s="164" t="e">
        <f>IF(AND(Table4[[#This Row],[ห้อง]]=G$1),LOOKUP(9.99999999999999E+307,$G$2:G19)+1,"")</f>
        <v>#REF!</v>
      </c>
      <c r="H20" s="164" t="e">
        <f>IF(AND(Table4[[#This Row],[ห้อง]]=H$1),LOOKUP(9.99999999999999E+307,$H$2:H19)+1,"")</f>
        <v>#REF!</v>
      </c>
      <c r="I20" s="164" t="str">
        <f>IF(AND(Table4[[#This Row],[ห้อง]]=I$1),LOOKUP(9.99999999999999E+307,$I$2:I19)+1,"")</f>
        <v/>
      </c>
      <c r="J20" s="164" t="e">
        <f>IF(AND(Table4[[#This Row],[ห้อง]]=J$1),LOOKUP(9.99999999999999E+307,$J$2:J19)+1,"")</f>
        <v>#REF!</v>
      </c>
      <c r="K20" s="164" t="e">
        <f>IF(AND(Table4[[#This Row],[ห้อง]]=K$1),LOOKUP(9.99999999999999E+307,$K$2:K19)+1,"")</f>
        <v>#REF!</v>
      </c>
      <c r="L20" s="164" t="e">
        <f>IF(AND(Table4[[#This Row],[ห้อง]]=L$1),LOOKUP(9.99999999999999E+307,$L$2:L19)+1,"")</f>
        <v>#REF!</v>
      </c>
      <c r="M20" s="164" t="e">
        <f>IF(AND(Table4[[#This Row],[ห้อง]]=M$1),LOOKUP(9.99999999999999E+307,$M$2:M19)+1,"")</f>
        <v>#REF!</v>
      </c>
      <c r="N20" s="164" t="str">
        <f>IF(AND(Table4[[#This Row],[ห้อง]]=N$1),LOOKUP(9.99999999999999E+307,$N$2:N19)+1,"")</f>
        <v/>
      </c>
      <c r="O20" s="164" t="str">
        <f>IF(AND(Table4[[#This Row],[ห้อง]]=O$1),LOOKUP(9.99999999999999E+307,$O$2:O19)+1,"")</f>
        <v/>
      </c>
    </row>
    <row r="21" spans="2:15" x14ac:dyDescent="0.75">
      <c r="B21" s="199"/>
      <c r="C21" s="182"/>
      <c r="D21" s="164" t="str">
        <f>IF(AND(Table4[[#This Row],[ห้อง]]=D$1),LOOKUP(9.99999999999999E+307,D$2:$D20)+1,"")</f>
        <v/>
      </c>
      <c r="E21" s="164" t="str">
        <f>IF(AND(Table4[[#This Row],[ห้อง]]=E$1),LOOKUP(9.99999999999999E+307,E$2:$E20)+1,"")</f>
        <v/>
      </c>
      <c r="F21" s="164" t="e">
        <f>IF(AND(Table4[[#This Row],[ห้อง]]=F$1),LOOKUP(9.99999999999999E+307,$F$2:F20)+1,"")</f>
        <v>#REF!</v>
      </c>
      <c r="G21" s="164" t="e">
        <f>IF(AND(Table4[[#This Row],[ห้อง]]=G$1),LOOKUP(9.99999999999999E+307,$G$2:G20)+1,"")</f>
        <v>#REF!</v>
      </c>
      <c r="H21" s="164" t="e">
        <f>IF(AND(Table4[[#This Row],[ห้อง]]=H$1),LOOKUP(9.99999999999999E+307,$H$2:H20)+1,"")</f>
        <v>#REF!</v>
      </c>
      <c r="I21" s="164">
        <f>IF(AND(Table4[[#This Row],[ห้อง]]=I$1),LOOKUP(9.99999999999999E+307,$I$2:I20)+1,"")</f>
        <v>1</v>
      </c>
      <c r="J21" s="164" t="e">
        <f>IF(AND(Table4[[#This Row],[ห้อง]]=J$1),LOOKUP(9.99999999999999E+307,$J$2:J20)+1,"")</f>
        <v>#REF!</v>
      </c>
      <c r="K21" s="164" t="e">
        <f>IF(AND(Table4[[#This Row],[ห้อง]]=K$1),LOOKUP(9.99999999999999E+307,$K$2:K20)+1,"")</f>
        <v>#REF!</v>
      </c>
      <c r="L21" s="164" t="e">
        <f>IF(AND(Table4[[#This Row],[ห้อง]]=L$1),LOOKUP(9.99999999999999E+307,$L$2:L20)+1,"")</f>
        <v>#REF!</v>
      </c>
      <c r="M21" s="164" t="e">
        <f>IF(AND(Table4[[#This Row],[ห้อง]]=M$1),LOOKUP(9.99999999999999E+307,$M$2:M20)+1,"")</f>
        <v>#REF!</v>
      </c>
      <c r="N21" s="164">
        <f>IF(AND(Table4[[#This Row],[ห้อง]]=N$1),LOOKUP(9.99999999999999E+307,$N$2:N20)+1,"")</f>
        <v>1</v>
      </c>
      <c r="O21" s="164">
        <f>IF(AND(Table4[[#This Row],[ห้อง]]=O$1),LOOKUP(9.99999999999999E+307,$O$2:O20)+1,"")</f>
        <v>1</v>
      </c>
    </row>
    <row r="22" spans="2:15" x14ac:dyDescent="0.75">
      <c r="B22" s="199"/>
      <c r="C22" s="182"/>
      <c r="D22" s="164" t="str">
        <f>IF(AND(Table4[[#This Row],[ห้อง]]=D$1),LOOKUP(9.99999999999999E+307,D$2:$D21)+1,"")</f>
        <v/>
      </c>
      <c r="E22" s="164" t="str">
        <f>IF(AND(Table4[[#This Row],[ห้อง]]=E$1),LOOKUP(9.99999999999999E+307,E$2:$E21)+1,"")</f>
        <v/>
      </c>
      <c r="F22" s="164" t="e">
        <f>IF(AND(Table4[[#This Row],[ห้อง]]=F$1),LOOKUP(9.99999999999999E+307,$F$2:F21)+1,"")</f>
        <v>#REF!</v>
      </c>
      <c r="G22" s="164" t="e">
        <f>IF(AND(Table4[[#This Row],[ห้อง]]=G$1),LOOKUP(9.99999999999999E+307,$G$2:G21)+1,"")</f>
        <v>#REF!</v>
      </c>
      <c r="H22" s="164" t="e">
        <f>IF(AND(Table4[[#This Row],[ห้อง]]=H$1),LOOKUP(9.99999999999999E+307,$H$2:H21)+1,"")</f>
        <v>#REF!</v>
      </c>
      <c r="I22" s="164">
        <f>IF(AND(Table4[[#This Row],[ห้อง]]=I$1),LOOKUP(9.99999999999999E+307,$I$2:I21)+1,"")</f>
        <v>2</v>
      </c>
      <c r="J22" s="164" t="e">
        <f>IF(AND(Table4[[#This Row],[ห้อง]]=J$1),LOOKUP(9.99999999999999E+307,$J$2:J21)+1,"")</f>
        <v>#REF!</v>
      </c>
      <c r="K22" s="164" t="e">
        <f>IF(AND(Table4[[#This Row],[ห้อง]]=K$1),LOOKUP(9.99999999999999E+307,$K$2:K21)+1,"")</f>
        <v>#REF!</v>
      </c>
      <c r="L22" s="164" t="e">
        <f>IF(AND(Table4[[#This Row],[ห้อง]]=L$1),LOOKUP(9.99999999999999E+307,$L$2:L21)+1,"")</f>
        <v>#REF!</v>
      </c>
      <c r="M22" s="164" t="e">
        <f>IF(AND(Table4[[#This Row],[ห้อง]]=M$1),LOOKUP(9.99999999999999E+307,$M$2:M21)+1,"")</f>
        <v>#REF!</v>
      </c>
      <c r="N22" s="164">
        <f>IF(AND(Table4[[#This Row],[ห้อง]]=N$1),LOOKUP(9.99999999999999E+307,$N$2:N21)+1,"")</f>
        <v>2</v>
      </c>
      <c r="O22" s="164">
        <f>IF(AND(Table4[[#This Row],[ห้อง]]=O$1),LOOKUP(9.99999999999999E+307,$O$2:O21)+1,"")</f>
        <v>2</v>
      </c>
    </row>
    <row r="23" spans="2:15" x14ac:dyDescent="0.75">
      <c r="B23" s="199"/>
      <c r="C23" s="182"/>
      <c r="D23" s="164" t="str">
        <f>IF(AND(Table4[[#This Row],[ห้อง]]=D$1),LOOKUP(9.99999999999999E+307,D$2:$D22)+1,"")</f>
        <v/>
      </c>
      <c r="E23" s="164" t="str">
        <f>IF(AND(Table4[[#This Row],[ห้อง]]=E$1),LOOKUP(9.99999999999999E+307,E$2:$E22)+1,"")</f>
        <v/>
      </c>
      <c r="F23" s="164" t="e">
        <f>IF(AND(Table4[[#This Row],[ห้อง]]=F$1),LOOKUP(9.99999999999999E+307,$F$2:F22)+1,"")</f>
        <v>#REF!</v>
      </c>
      <c r="G23" s="164" t="e">
        <f>IF(AND(Table4[[#This Row],[ห้อง]]=G$1),LOOKUP(9.99999999999999E+307,$G$2:G22)+1,"")</f>
        <v>#REF!</v>
      </c>
      <c r="H23" s="164" t="e">
        <f>IF(AND(Table4[[#This Row],[ห้อง]]=H$1),LOOKUP(9.99999999999999E+307,$H$2:H22)+1,"")</f>
        <v>#REF!</v>
      </c>
      <c r="I23" s="164">
        <f>IF(AND(Table4[[#This Row],[ห้อง]]=I$1),LOOKUP(9.99999999999999E+307,$I$2:I22)+1,"")</f>
        <v>3</v>
      </c>
      <c r="J23" s="164" t="e">
        <f>IF(AND(Table4[[#This Row],[ห้อง]]=J$1),LOOKUP(9.99999999999999E+307,$J$2:J22)+1,"")</f>
        <v>#REF!</v>
      </c>
      <c r="K23" s="164" t="e">
        <f>IF(AND(Table4[[#This Row],[ห้อง]]=K$1),LOOKUP(9.99999999999999E+307,$K$2:K22)+1,"")</f>
        <v>#REF!</v>
      </c>
      <c r="L23" s="164" t="e">
        <f>IF(AND(Table4[[#This Row],[ห้อง]]=L$1),LOOKUP(9.99999999999999E+307,$L$2:L22)+1,"")</f>
        <v>#REF!</v>
      </c>
      <c r="M23" s="164" t="e">
        <f>IF(AND(Table4[[#This Row],[ห้อง]]=M$1),LOOKUP(9.99999999999999E+307,$M$2:M22)+1,"")</f>
        <v>#REF!</v>
      </c>
      <c r="N23" s="164">
        <f>IF(AND(Table4[[#This Row],[ห้อง]]=N$1),LOOKUP(9.99999999999999E+307,$N$2:N22)+1,"")</f>
        <v>3</v>
      </c>
      <c r="O23" s="164">
        <f>IF(AND(Table4[[#This Row],[ห้อง]]=O$1),LOOKUP(9.99999999999999E+307,$O$2:O22)+1,"")</f>
        <v>3</v>
      </c>
    </row>
    <row r="24" spans="2:15" x14ac:dyDescent="0.75">
      <c r="B24" s="199"/>
      <c r="C24" s="182"/>
      <c r="D24" s="164" t="str">
        <f>IF(AND(Table4[[#This Row],[ห้อง]]=D$1),LOOKUP(9.99999999999999E+307,D$2:$D23)+1,"")</f>
        <v/>
      </c>
      <c r="E24" s="164" t="str">
        <f>IF(AND(Table4[[#This Row],[ห้อง]]=E$1),LOOKUP(9.99999999999999E+307,E$2:$E23)+1,"")</f>
        <v/>
      </c>
      <c r="F24" s="164" t="e">
        <f>IF(AND(Table4[[#This Row],[ห้อง]]=F$1),LOOKUP(9.99999999999999E+307,$F$2:F23)+1,"")</f>
        <v>#REF!</v>
      </c>
      <c r="G24" s="164" t="e">
        <f>IF(AND(Table4[[#This Row],[ห้อง]]=G$1),LOOKUP(9.99999999999999E+307,$G$2:G23)+1,"")</f>
        <v>#REF!</v>
      </c>
      <c r="H24" s="164" t="e">
        <f>IF(AND(Table4[[#This Row],[ห้อง]]=H$1),LOOKUP(9.99999999999999E+307,$H$2:H23)+1,"")</f>
        <v>#REF!</v>
      </c>
      <c r="I24" s="164">
        <f>IF(AND(Table4[[#This Row],[ห้อง]]=I$1),LOOKUP(9.99999999999999E+307,$I$2:I23)+1,"")</f>
        <v>4</v>
      </c>
      <c r="J24" s="164" t="e">
        <f>IF(AND(Table4[[#This Row],[ห้อง]]=J$1),LOOKUP(9.99999999999999E+307,$J$2:J23)+1,"")</f>
        <v>#REF!</v>
      </c>
      <c r="K24" s="164" t="e">
        <f>IF(AND(Table4[[#This Row],[ห้อง]]=K$1),LOOKUP(9.99999999999999E+307,$K$2:K23)+1,"")</f>
        <v>#REF!</v>
      </c>
      <c r="L24" s="164" t="e">
        <f>IF(AND(Table4[[#This Row],[ห้อง]]=L$1),LOOKUP(9.99999999999999E+307,$L$2:L23)+1,"")</f>
        <v>#REF!</v>
      </c>
      <c r="M24" s="164" t="e">
        <f>IF(AND(Table4[[#This Row],[ห้อง]]=M$1),LOOKUP(9.99999999999999E+307,$M$2:M23)+1,"")</f>
        <v>#REF!</v>
      </c>
      <c r="N24" s="164">
        <f>IF(AND(Table4[[#This Row],[ห้อง]]=N$1),LOOKUP(9.99999999999999E+307,$N$2:N23)+1,"")</f>
        <v>4</v>
      </c>
      <c r="O24" s="164">
        <f>IF(AND(Table4[[#This Row],[ห้อง]]=O$1),LOOKUP(9.99999999999999E+307,$O$2:O23)+1,"")</f>
        <v>4</v>
      </c>
    </row>
    <row r="25" spans="2:15" x14ac:dyDescent="0.75">
      <c r="B25" s="199"/>
      <c r="C25" s="182"/>
      <c r="D25" s="164" t="str">
        <f>IF(AND(Table4[[#This Row],[ห้อง]]=D$1),LOOKUP(9.99999999999999E+307,D$2:$D24)+1,"")</f>
        <v/>
      </c>
      <c r="E25" s="164" t="str">
        <f>IF(AND(Table4[[#This Row],[ห้อง]]=E$1),LOOKUP(9.99999999999999E+307,E$2:$E24)+1,"")</f>
        <v/>
      </c>
      <c r="F25" s="164" t="e">
        <f>IF(AND(Table4[[#This Row],[ห้อง]]=F$1),LOOKUP(9.99999999999999E+307,$F$2:F24)+1,"")</f>
        <v>#REF!</v>
      </c>
      <c r="G25" s="164" t="e">
        <f>IF(AND(Table4[[#This Row],[ห้อง]]=G$1),LOOKUP(9.99999999999999E+307,$G$2:G24)+1,"")</f>
        <v>#REF!</v>
      </c>
      <c r="H25" s="164" t="e">
        <f>IF(AND(Table4[[#This Row],[ห้อง]]=H$1),LOOKUP(9.99999999999999E+307,$H$2:H24)+1,"")</f>
        <v>#REF!</v>
      </c>
      <c r="I25" s="164">
        <f>IF(AND(Table4[[#This Row],[ห้อง]]=I$1),LOOKUP(9.99999999999999E+307,$I$2:I24)+1,"")</f>
        <v>5</v>
      </c>
      <c r="J25" s="164" t="e">
        <f>IF(AND(Table4[[#This Row],[ห้อง]]=J$1),LOOKUP(9.99999999999999E+307,$J$2:J24)+1,"")</f>
        <v>#REF!</v>
      </c>
      <c r="K25" s="164" t="e">
        <f>IF(AND(Table4[[#This Row],[ห้อง]]=K$1),LOOKUP(9.99999999999999E+307,$K$2:K24)+1,"")</f>
        <v>#REF!</v>
      </c>
      <c r="L25" s="164" t="e">
        <f>IF(AND(Table4[[#This Row],[ห้อง]]=L$1),LOOKUP(9.99999999999999E+307,$L$2:L24)+1,"")</f>
        <v>#REF!</v>
      </c>
      <c r="M25" s="164" t="e">
        <f>IF(AND(Table4[[#This Row],[ห้อง]]=M$1),LOOKUP(9.99999999999999E+307,$M$2:M24)+1,"")</f>
        <v>#REF!</v>
      </c>
      <c r="N25" s="164">
        <f>IF(AND(Table4[[#This Row],[ห้อง]]=N$1),LOOKUP(9.99999999999999E+307,$N$2:N24)+1,"")</f>
        <v>5</v>
      </c>
      <c r="O25" s="164">
        <f>IF(AND(Table4[[#This Row],[ห้อง]]=O$1),LOOKUP(9.99999999999999E+307,$O$2:O24)+1,"")</f>
        <v>5</v>
      </c>
    </row>
    <row r="26" spans="2:15" x14ac:dyDescent="0.75">
      <c r="B26" s="199"/>
      <c r="C26" s="182"/>
      <c r="D26" s="164" t="str">
        <f>IF(AND(Table4[[#This Row],[ห้อง]]=D$1),LOOKUP(9.99999999999999E+307,D$2:$D25)+1,"")</f>
        <v/>
      </c>
      <c r="E26" s="164" t="str">
        <f>IF(AND(Table4[[#This Row],[ห้อง]]=E$1),LOOKUP(9.99999999999999E+307,E$2:$E25)+1,"")</f>
        <v/>
      </c>
      <c r="F26" s="164" t="e">
        <f>IF(AND(Table4[[#This Row],[ห้อง]]=F$1),LOOKUP(9.99999999999999E+307,$F$2:F25)+1,"")</f>
        <v>#REF!</v>
      </c>
      <c r="G26" s="164" t="e">
        <f>IF(AND(Table4[[#This Row],[ห้อง]]=G$1),LOOKUP(9.99999999999999E+307,$G$2:G25)+1,"")</f>
        <v>#REF!</v>
      </c>
      <c r="H26" s="164" t="e">
        <f>IF(AND(Table4[[#This Row],[ห้อง]]=H$1),LOOKUP(9.99999999999999E+307,$H$2:H25)+1,"")</f>
        <v>#REF!</v>
      </c>
      <c r="I26" s="164">
        <f>IF(AND(Table4[[#This Row],[ห้อง]]=I$1),LOOKUP(9.99999999999999E+307,$I$2:I25)+1,"")</f>
        <v>6</v>
      </c>
      <c r="J26" s="164" t="e">
        <f>IF(AND(Table4[[#This Row],[ห้อง]]=J$1),LOOKUP(9.99999999999999E+307,$J$2:J25)+1,"")</f>
        <v>#REF!</v>
      </c>
      <c r="K26" s="164" t="e">
        <f>IF(AND(Table4[[#This Row],[ห้อง]]=K$1),LOOKUP(9.99999999999999E+307,$K$2:K25)+1,"")</f>
        <v>#REF!</v>
      </c>
      <c r="L26" s="164" t="e">
        <f>IF(AND(Table4[[#This Row],[ห้อง]]=L$1),LOOKUP(9.99999999999999E+307,$L$2:L25)+1,"")</f>
        <v>#REF!</v>
      </c>
      <c r="M26" s="164" t="e">
        <f>IF(AND(Table4[[#This Row],[ห้อง]]=M$1),LOOKUP(9.99999999999999E+307,$M$2:M25)+1,"")</f>
        <v>#REF!</v>
      </c>
      <c r="N26" s="164">
        <f>IF(AND(Table4[[#This Row],[ห้อง]]=N$1),LOOKUP(9.99999999999999E+307,$N$2:N25)+1,"")</f>
        <v>6</v>
      </c>
      <c r="O26" s="164">
        <f>IF(AND(Table4[[#This Row],[ห้อง]]=O$1),LOOKUP(9.99999999999999E+307,$O$2:O25)+1,"")</f>
        <v>6</v>
      </c>
    </row>
    <row r="27" spans="2:15" x14ac:dyDescent="0.75">
      <c r="B27" s="181"/>
      <c r="C27" s="182"/>
      <c r="D27" s="164" t="str">
        <f>IF(AND(Table4[[#This Row],[ห้อง]]=D$1),LOOKUP(9.99999999999999E+307,D$2:$D26)+1,"")</f>
        <v/>
      </c>
      <c r="E27" s="164" t="str">
        <f>IF(AND(Table4[[#This Row],[ห้อง]]=E$1),LOOKUP(9.99999999999999E+307,E$2:$E26)+1,"")</f>
        <v/>
      </c>
      <c r="F27" s="164" t="e">
        <f>IF(AND(Table4[[#This Row],[ห้อง]]=F$1),LOOKUP(9.99999999999999E+307,$F$2:F26)+1,"")</f>
        <v>#REF!</v>
      </c>
      <c r="G27" s="164" t="e">
        <f>IF(AND(Table4[[#This Row],[ห้อง]]=G$1),LOOKUP(9.99999999999999E+307,$G$2:G26)+1,"")</f>
        <v>#REF!</v>
      </c>
      <c r="H27" s="164" t="e">
        <f>IF(AND(Table4[[#This Row],[ห้อง]]=H$1),LOOKUP(9.99999999999999E+307,$H$2:H26)+1,"")</f>
        <v>#REF!</v>
      </c>
      <c r="I27" s="164">
        <f>IF(AND(Table4[[#This Row],[ห้อง]]=I$1),LOOKUP(9.99999999999999E+307,$I$2:I26)+1,"")</f>
        <v>7</v>
      </c>
      <c r="J27" s="164" t="e">
        <f>IF(AND(Table4[[#This Row],[ห้อง]]=J$1),LOOKUP(9.99999999999999E+307,$J$2:J26)+1,"")</f>
        <v>#REF!</v>
      </c>
      <c r="K27" s="164" t="e">
        <f>IF(AND(Table4[[#This Row],[ห้อง]]=K$1),LOOKUP(9.99999999999999E+307,$K$2:K26)+1,"")</f>
        <v>#REF!</v>
      </c>
      <c r="L27" s="164" t="e">
        <f>IF(AND(Table4[[#This Row],[ห้อง]]=L$1),LOOKUP(9.99999999999999E+307,$L$2:L26)+1,"")</f>
        <v>#REF!</v>
      </c>
      <c r="M27" s="164" t="e">
        <f>IF(AND(Table4[[#This Row],[ห้อง]]=M$1),LOOKUP(9.99999999999999E+307,$M$2:M26)+1,"")</f>
        <v>#REF!</v>
      </c>
      <c r="N27" s="164">
        <f>IF(AND(Table4[[#This Row],[ห้อง]]=N$1),LOOKUP(9.99999999999999E+307,$N$2:N26)+1,"")</f>
        <v>7</v>
      </c>
      <c r="O27" s="164">
        <f>IF(AND(Table4[[#This Row],[ห้อง]]=O$1),LOOKUP(9.99999999999999E+307,$O$2:O26)+1,"")</f>
        <v>7</v>
      </c>
    </row>
    <row r="28" spans="2:15" x14ac:dyDescent="0.75">
      <c r="B28" s="181"/>
      <c r="C28" s="182"/>
      <c r="D28" s="164" t="str">
        <f>IF(AND(Table4[[#This Row],[ห้อง]]=D$1),LOOKUP(9.99999999999999E+307,D$2:$D27)+1,"")</f>
        <v/>
      </c>
      <c r="E28" s="164" t="str">
        <f>IF(AND(Table4[[#This Row],[ห้อง]]=E$1),LOOKUP(9.99999999999999E+307,E$2:$E27)+1,"")</f>
        <v/>
      </c>
      <c r="F28" s="164" t="e">
        <f>IF(AND(Table4[[#This Row],[ห้อง]]=F$1),LOOKUP(9.99999999999999E+307,$F$2:F27)+1,"")</f>
        <v>#REF!</v>
      </c>
      <c r="G28" s="164" t="e">
        <f>IF(AND(Table4[[#This Row],[ห้อง]]=G$1),LOOKUP(9.99999999999999E+307,$G$2:G27)+1,"")</f>
        <v>#REF!</v>
      </c>
      <c r="H28" s="164" t="e">
        <f>IF(AND(Table4[[#This Row],[ห้อง]]=H$1),LOOKUP(9.99999999999999E+307,$H$2:H27)+1,"")</f>
        <v>#REF!</v>
      </c>
      <c r="I28" s="164">
        <f>IF(AND(Table4[[#This Row],[ห้อง]]=I$1),LOOKUP(9.99999999999999E+307,$I$2:I27)+1,"")</f>
        <v>8</v>
      </c>
      <c r="J28" s="164" t="e">
        <f>IF(AND(Table4[[#This Row],[ห้อง]]=J$1),LOOKUP(9.99999999999999E+307,$J$2:J27)+1,"")</f>
        <v>#REF!</v>
      </c>
      <c r="K28" s="164" t="e">
        <f>IF(AND(Table4[[#This Row],[ห้อง]]=K$1),LOOKUP(9.99999999999999E+307,$K$2:K27)+1,"")</f>
        <v>#REF!</v>
      </c>
      <c r="L28" s="164" t="e">
        <f>IF(AND(Table4[[#This Row],[ห้อง]]=L$1),LOOKUP(9.99999999999999E+307,$L$2:L27)+1,"")</f>
        <v>#REF!</v>
      </c>
      <c r="M28" s="164" t="e">
        <f>IF(AND(Table4[[#This Row],[ห้อง]]=M$1),LOOKUP(9.99999999999999E+307,$M$2:M27)+1,"")</f>
        <v>#REF!</v>
      </c>
      <c r="N28" s="164">
        <f>IF(AND(Table4[[#This Row],[ห้อง]]=N$1),LOOKUP(9.99999999999999E+307,$N$2:N27)+1,"")</f>
        <v>8</v>
      </c>
      <c r="O28" s="164">
        <f>IF(AND(Table4[[#This Row],[ห้อง]]=O$1),LOOKUP(9.99999999999999E+307,$O$2:O27)+1,"")</f>
        <v>8</v>
      </c>
    </row>
    <row r="29" spans="2:15" x14ac:dyDescent="0.75">
      <c r="B29" s="181"/>
      <c r="C29" s="182"/>
      <c r="D29" s="164" t="str">
        <f>IF(AND(Table4[[#This Row],[ห้อง]]=D$1),LOOKUP(9.99999999999999E+307,D$2:$D28)+1,"")</f>
        <v/>
      </c>
      <c r="E29" s="164" t="str">
        <f>IF(AND(Table4[[#This Row],[ห้อง]]=E$1),LOOKUP(9.99999999999999E+307,E$2:$E28)+1,"")</f>
        <v/>
      </c>
      <c r="F29" s="164" t="e">
        <f>IF(AND(Table4[[#This Row],[ห้อง]]=F$1),LOOKUP(9.99999999999999E+307,$F$2:F28)+1,"")</f>
        <v>#REF!</v>
      </c>
      <c r="G29" s="164" t="e">
        <f>IF(AND(Table4[[#This Row],[ห้อง]]=G$1),LOOKUP(9.99999999999999E+307,$G$2:G28)+1,"")</f>
        <v>#REF!</v>
      </c>
      <c r="H29" s="164" t="e">
        <f>IF(AND(Table4[[#This Row],[ห้อง]]=H$1),LOOKUP(9.99999999999999E+307,$H$2:H28)+1,"")</f>
        <v>#REF!</v>
      </c>
      <c r="I29" s="164">
        <f>IF(AND(Table4[[#This Row],[ห้อง]]=I$1),LOOKUP(9.99999999999999E+307,$I$2:I28)+1,"")</f>
        <v>9</v>
      </c>
      <c r="J29" s="164" t="e">
        <f>IF(AND(Table4[[#This Row],[ห้อง]]=J$1),LOOKUP(9.99999999999999E+307,$J$2:J28)+1,"")</f>
        <v>#REF!</v>
      </c>
      <c r="K29" s="164" t="e">
        <f>IF(AND(Table4[[#This Row],[ห้อง]]=K$1),LOOKUP(9.99999999999999E+307,$K$2:K28)+1,"")</f>
        <v>#REF!</v>
      </c>
      <c r="L29" s="164" t="e">
        <f>IF(AND(Table4[[#This Row],[ห้อง]]=L$1),LOOKUP(9.99999999999999E+307,$L$2:L28)+1,"")</f>
        <v>#REF!</v>
      </c>
      <c r="M29" s="164" t="e">
        <f>IF(AND(Table4[[#This Row],[ห้อง]]=M$1),LOOKUP(9.99999999999999E+307,$M$2:M28)+1,"")</f>
        <v>#REF!</v>
      </c>
      <c r="N29" s="164">
        <f>IF(AND(Table4[[#This Row],[ห้อง]]=N$1),LOOKUP(9.99999999999999E+307,$N$2:N28)+1,"")</f>
        <v>9</v>
      </c>
      <c r="O29" s="164">
        <f>IF(AND(Table4[[#This Row],[ห้อง]]=O$1),LOOKUP(9.99999999999999E+307,$O$2:O28)+1,"")</f>
        <v>9</v>
      </c>
    </row>
    <row r="30" spans="2:15" x14ac:dyDescent="0.75">
      <c r="B30" s="181"/>
      <c r="C30" s="182"/>
      <c r="D30" s="164" t="str">
        <f>IF(AND(Table4[[#This Row],[ห้อง]]=D$1),LOOKUP(9.99999999999999E+307,D$2:$D29)+1,"")</f>
        <v/>
      </c>
      <c r="E30" s="164" t="str">
        <f>IF(AND(Table4[[#This Row],[ห้อง]]=E$1),LOOKUP(9.99999999999999E+307,E$2:$E29)+1,"")</f>
        <v/>
      </c>
      <c r="F30" s="164" t="e">
        <f>IF(AND(Table4[[#This Row],[ห้อง]]=F$1),LOOKUP(9.99999999999999E+307,$F$2:F29)+1,"")</f>
        <v>#REF!</v>
      </c>
      <c r="G30" s="164" t="e">
        <f>IF(AND(Table4[[#This Row],[ห้อง]]=G$1),LOOKUP(9.99999999999999E+307,$G$2:G29)+1,"")</f>
        <v>#REF!</v>
      </c>
      <c r="H30" s="164" t="e">
        <f>IF(AND(Table4[[#This Row],[ห้อง]]=H$1),LOOKUP(9.99999999999999E+307,$H$2:H29)+1,"")</f>
        <v>#REF!</v>
      </c>
      <c r="I30" s="164">
        <f>IF(AND(Table4[[#This Row],[ห้อง]]=I$1),LOOKUP(9.99999999999999E+307,$I$2:I29)+1,"")</f>
        <v>10</v>
      </c>
      <c r="J30" s="164" t="e">
        <f>IF(AND(Table4[[#This Row],[ห้อง]]=J$1),LOOKUP(9.99999999999999E+307,$J$2:J29)+1,"")</f>
        <v>#REF!</v>
      </c>
      <c r="K30" s="164" t="e">
        <f>IF(AND(Table4[[#This Row],[ห้อง]]=K$1),LOOKUP(9.99999999999999E+307,$K$2:K29)+1,"")</f>
        <v>#REF!</v>
      </c>
      <c r="L30" s="164" t="e">
        <f>IF(AND(Table4[[#This Row],[ห้อง]]=L$1),LOOKUP(9.99999999999999E+307,$L$2:L29)+1,"")</f>
        <v>#REF!</v>
      </c>
      <c r="M30" s="164" t="e">
        <f>IF(AND(Table4[[#This Row],[ห้อง]]=M$1),LOOKUP(9.99999999999999E+307,$M$2:M29)+1,"")</f>
        <v>#REF!</v>
      </c>
      <c r="N30" s="164">
        <f>IF(AND(Table4[[#This Row],[ห้อง]]=N$1),LOOKUP(9.99999999999999E+307,$N$2:N29)+1,"")</f>
        <v>10</v>
      </c>
      <c r="O30" s="164">
        <f>IF(AND(Table4[[#This Row],[ห้อง]]=O$1),LOOKUP(9.99999999999999E+307,$O$2:O29)+1,"")</f>
        <v>10</v>
      </c>
    </row>
    <row r="31" spans="2:15" x14ac:dyDescent="0.75">
      <c r="B31" s="181"/>
      <c r="C31" s="182"/>
      <c r="D31" s="164" t="str">
        <f>IF(AND(Table4[[#This Row],[ห้อง]]=D$1),LOOKUP(9.99999999999999E+307,D$2:$D30)+1,"")</f>
        <v/>
      </c>
      <c r="E31" s="164" t="str">
        <f>IF(AND(Table4[[#This Row],[ห้อง]]=E$1),LOOKUP(9.99999999999999E+307,E$2:$E30)+1,"")</f>
        <v/>
      </c>
      <c r="F31" s="164" t="e">
        <f>IF(AND(Table4[[#This Row],[ห้อง]]=F$1),LOOKUP(9.99999999999999E+307,$F$2:F30)+1,"")</f>
        <v>#REF!</v>
      </c>
      <c r="G31" s="164" t="e">
        <f>IF(AND(Table4[[#This Row],[ห้อง]]=G$1),LOOKUP(9.99999999999999E+307,$G$2:G30)+1,"")</f>
        <v>#REF!</v>
      </c>
      <c r="H31" s="164" t="e">
        <f>IF(AND(Table4[[#This Row],[ห้อง]]=H$1),LOOKUP(9.99999999999999E+307,$H$2:H30)+1,"")</f>
        <v>#REF!</v>
      </c>
      <c r="I31" s="164">
        <f>IF(AND(Table4[[#This Row],[ห้อง]]=I$1),LOOKUP(9.99999999999999E+307,$I$2:I30)+1,"")</f>
        <v>11</v>
      </c>
      <c r="J31" s="164" t="e">
        <f>IF(AND(Table4[[#This Row],[ห้อง]]=J$1),LOOKUP(9.99999999999999E+307,$J$2:J30)+1,"")</f>
        <v>#REF!</v>
      </c>
      <c r="K31" s="164" t="e">
        <f>IF(AND(Table4[[#This Row],[ห้อง]]=K$1),LOOKUP(9.99999999999999E+307,$K$2:K30)+1,"")</f>
        <v>#REF!</v>
      </c>
      <c r="L31" s="164" t="e">
        <f>IF(AND(Table4[[#This Row],[ห้อง]]=L$1),LOOKUP(9.99999999999999E+307,$L$2:L30)+1,"")</f>
        <v>#REF!</v>
      </c>
      <c r="M31" s="164" t="e">
        <f>IF(AND(Table4[[#This Row],[ห้อง]]=M$1),LOOKUP(9.99999999999999E+307,$M$2:M30)+1,"")</f>
        <v>#REF!</v>
      </c>
      <c r="N31" s="164">
        <f>IF(AND(Table4[[#This Row],[ห้อง]]=N$1),LOOKUP(9.99999999999999E+307,$N$2:N30)+1,"")</f>
        <v>11</v>
      </c>
      <c r="O31" s="164">
        <f>IF(AND(Table4[[#This Row],[ห้อง]]=O$1),LOOKUP(9.99999999999999E+307,$O$2:O30)+1,"")</f>
        <v>11</v>
      </c>
    </row>
    <row r="32" spans="2:15" x14ac:dyDescent="0.75">
      <c r="B32" s="181"/>
      <c r="C32" s="182"/>
      <c r="D32" s="164" t="str">
        <f>IF(AND(Table4[[#This Row],[ห้อง]]=D$1),LOOKUP(9.99999999999999E+307,D$2:$D31)+1,"")</f>
        <v/>
      </c>
      <c r="E32" s="164" t="str">
        <f>IF(AND(Table4[[#This Row],[ห้อง]]=E$1),LOOKUP(9.99999999999999E+307,E$2:$E31)+1,"")</f>
        <v/>
      </c>
      <c r="F32" s="164" t="e">
        <f>IF(AND(Table4[[#This Row],[ห้อง]]=F$1),LOOKUP(9.99999999999999E+307,$F$2:F31)+1,"")</f>
        <v>#REF!</v>
      </c>
      <c r="G32" s="164" t="e">
        <f>IF(AND(Table4[[#This Row],[ห้อง]]=G$1),LOOKUP(9.99999999999999E+307,$G$2:G31)+1,"")</f>
        <v>#REF!</v>
      </c>
      <c r="H32" s="164" t="e">
        <f>IF(AND(Table4[[#This Row],[ห้อง]]=H$1),LOOKUP(9.99999999999999E+307,$H$2:H31)+1,"")</f>
        <v>#REF!</v>
      </c>
      <c r="I32" s="164">
        <f>IF(AND(Table4[[#This Row],[ห้อง]]=I$1),LOOKUP(9.99999999999999E+307,$I$2:I31)+1,"")</f>
        <v>12</v>
      </c>
      <c r="J32" s="164" t="e">
        <f>IF(AND(Table4[[#This Row],[ห้อง]]=J$1),LOOKUP(9.99999999999999E+307,$J$2:J31)+1,"")</f>
        <v>#REF!</v>
      </c>
      <c r="K32" s="164" t="e">
        <f>IF(AND(Table4[[#This Row],[ห้อง]]=K$1),LOOKUP(9.99999999999999E+307,$K$2:K31)+1,"")</f>
        <v>#REF!</v>
      </c>
      <c r="L32" s="164" t="e">
        <f>IF(AND(Table4[[#This Row],[ห้อง]]=L$1),LOOKUP(9.99999999999999E+307,$L$2:L31)+1,"")</f>
        <v>#REF!</v>
      </c>
      <c r="M32" s="164" t="e">
        <f>IF(AND(Table4[[#This Row],[ห้อง]]=M$1),LOOKUP(9.99999999999999E+307,$M$2:M31)+1,"")</f>
        <v>#REF!</v>
      </c>
      <c r="N32" s="164">
        <f>IF(AND(Table4[[#This Row],[ห้อง]]=N$1),LOOKUP(9.99999999999999E+307,$N$2:N31)+1,"")</f>
        <v>12</v>
      </c>
      <c r="O32" s="164">
        <f>IF(AND(Table4[[#This Row],[ห้อง]]=O$1),LOOKUP(9.99999999999999E+307,$O$2:O31)+1,"")</f>
        <v>12</v>
      </c>
    </row>
    <row r="33" spans="2:15" x14ac:dyDescent="0.75">
      <c r="B33" s="181"/>
      <c r="C33" s="182"/>
      <c r="D33" s="164" t="str">
        <f>IF(AND(Table4[[#This Row],[ห้อง]]=D$1),LOOKUP(9.99999999999999E+307,D$2:$D32)+1,"")</f>
        <v/>
      </c>
      <c r="E33" s="164" t="str">
        <f>IF(AND(Table4[[#This Row],[ห้อง]]=E$1),LOOKUP(9.99999999999999E+307,E$2:$E32)+1,"")</f>
        <v/>
      </c>
      <c r="F33" s="164" t="e">
        <f>IF(AND(Table4[[#This Row],[ห้อง]]=F$1),LOOKUP(9.99999999999999E+307,$F$2:F32)+1,"")</f>
        <v>#REF!</v>
      </c>
      <c r="G33" s="164" t="e">
        <f>IF(AND(Table4[[#This Row],[ห้อง]]=G$1),LOOKUP(9.99999999999999E+307,$G$2:G32)+1,"")</f>
        <v>#REF!</v>
      </c>
      <c r="H33" s="164" t="e">
        <f>IF(AND(Table4[[#This Row],[ห้อง]]=H$1),LOOKUP(9.99999999999999E+307,$H$2:H32)+1,"")</f>
        <v>#REF!</v>
      </c>
      <c r="I33" s="164">
        <f>IF(AND(Table4[[#This Row],[ห้อง]]=I$1),LOOKUP(9.99999999999999E+307,$I$2:I32)+1,"")</f>
        <v>13</v>
      </c>
      <c r="J33" s="164" t="e">
        <f>IF(AND(Table4[[#This Row],[ห้อง]]=J$1),LOOKUP(9.99999999999999E+307,$J$2:J32)+1,"")</f>
        <v>#REF!</v>
      </c>
      <c r="K33" s="164" t="e">
        <f>IF(AND(Table4[[#This Row],[ห้อง]]=K$1),LOOKUP(9.99999999999999E+307,$K$2:K32)+1,"")</f>
        <v>#REF!</v>
      </c>
      <c r="L33" s="164" t="e">
        <f>IF(AND(Table4[[#This Row],[ห้อง]]=L$1),LOOKUP(9.99999999999999E+307,$L$2:L32)+1,"")</f>
        <v>#REF!</v>
      </c>
      <c r="M33" s="164" t="e">
        <f>IF(AND(Table4[[#This Row],[ห้อง]]=M$1),LOOKUP(9.99999999999999E+307,$M$2:M32)+1,"")</f>
        <v>#REF!</v>
      </c>
      <c r="N33" s="164">
        <f>IF(AND(Table4[[#This Row],[ห้อง]]=N$1),LOOKUP(9.99999999999999E+307,$N$2:N32)+1,"")</f>
        <v>13</v>
      </c>
      <c r="O33" s="164">
        <f>IF(AND(Table4[[#This Row],[ห้อง]]=O$1),LOOKUP(9.99999999999999E+307,$O$2:O32)+1,"")</f>
        <v>13</v>
      </c>
    </row>
    <row r="34" spans="2:15" x14ac:dyDescent="0.75">
      <c r="B34" s="181"/>
      <c r="C34" s="182"/>
      <c r="D34" s="164" t="str">
        <f>IF(AND(Table4[[#This Row],[ห้อง]]=D$1),LOOKUP(9.99999999999999E+307,D$2:$D33)+1,"")</f>
        <v/>
      </c>
      <c r="E34" s="164" t="str">
        <f>IF(AND(Table4[[#This Row],[ห้อง]]=E$1),LOOKUP(9.99999999999999E+307,E$2:$E33)+1,"")</f>
        <v/>
      </c>
      <c r="F34" s="164" t="e">
        <f>IF(AND(Table4[[#This Row],[ห้อง]]=F$1),LOOKUP(9.99999999999999E+307,$F$2:F33)+1,"")</f>
        <v>#REF!</v>
      </c>
      <c r="G34" s="164" t="e">
        <f>IF(AND(Table4[[#This Row],[ห้อง]]=G$1),LOOKUP(9.99999999999999E+307,$G$2:G33)+1,"")</f>
        <v>#REF!</v>
      </c>
      <c r="H34" s="164" t="e">
        <f>IF(AND(Table4[[#This Row],[ห้อง]]=H$1),LOOKUP(9.99999999999999E+307,$H$2:H33)+1,"")</f>
        <v>#REF!</v>
      </c>
      <c r="I34" s="164">
        <f>IF(AND(Table4[[#This Row],[ห้อง]]=I$1),LOOKUP(9.99999999999999E+307,$I$2:I33)+1,"")</f>
        <v>14</v>
      </c>
      <c r="J34" s="164" t="e">
        <f>IF(AND(Table4[[#This Row],[ห้อง]]=J$1),LOOKUP(9.99999999999999E+307,$J$2:J33)+1,"")</f>
        <v>#REF!</v>
      </c>
      <c r="K34" s="164" t="e">
        <f>IF(AND(Table4[[#This Row],[ห้อง]]=K$1),LOOKUP(9.99999999999999E+307,$K$2:K33)+1,"")</f>
        <v>#REF!</v>
      </c>
      <c r="L34" s="164" t="e">
        <f>IF(AND(Table4[[#This Row],[ห้อง]]=L$1),LOOKUP(9.99999999999999E+307,$L$2:L33)+1,"")</f>
        <v>#REF!</v>
      </c>
      <c r="M34" s="164" t="e">
        <f>IF(AND(Table4[[#This Row],[ห้อง]]=M$1),LOOKUP(9.99999999999999E+307,$M$2:M33)+1,"")</f>
        <v>#REF!</v>
      </c>
      <c r="N34" s="164">
        <f>IF(AND(Table4[[#This Row],[ห้อง]]=N$1),LOOKUP(9.99999999999999E+307,$N$2:N33)+1,"")</f>
        <v>14</v>
      </c>
      <c r="O34" s="164">
        <f>IF(AND(Table4[[#This Row],[ห้อง]]=O$1),LOOKUP(9.99999999999999E+307,$O$2:O33)+1,"")</f>
        <v>14</v>
      </c>
    </row>
    <row r="35" spans="2:15" x14ac:dyDescent="0.75">
      <c r="B35" s="181"/>
      <c r="C35" s="182"/>
      <c r="D35" s="164" t="str">
        <f>IF(AND(Table4[[#This Row],[ห้อง]]=D$1),LOOKUP(9.99999999999999E+307,D$2:$D34)+1,"")</f>
        <v/>
      </c>
      <c r="E35" s="164" t="str">
        <f>IF(AND(Table4[[#This Row],[ห้อง]]=E$1),LOOKUP(9.99999999999999E+307,E$2:$E34)+1,"")</f>
        <v/>
      </c>
      <c r="F35" s="164" t="e">
        <f>IF(AND(Table4[[#This Row],[ห้อง]]=F$1),LOOKUP(9.99999999999999E+307,$F$2:F34)+1,"")</f>
        <v>#REF!</v>
      </c>
      <c r="G35" s="164" t="e">
        <f>IF(AND(Table4[[#This Row],[ห้อง]]=G$1),LOOKUP(9.99999999999999E+307,$G$2:G34)+1,"")</f>
        <v>#REF!</v>
      </c>
      <c r="H35" s="164" t="e">
        <f>IF(AND(Table4[[#This Row],[ห้อง]]=H$1),LOOKUP(9.99999999999999E+307,$H$2:H34)+1,"")</f>
        <v>#REF!</v>
      </c>
      <c r="I35" s="164">
        <f>IF(AND(Table4[[#This Row],[ห้อง]]=I$1),LOOKUP(9.99999999999999E+307,$I$2:I34)+1,"")</f>
        <v>15</v>
      </c>
      <c r="J35" s="164" t="e">
        <f>IF(AND(Table4[[#This Row],[ห้อง]]=J$1),LOOKUP(9.99999999999999E+307,$J$2:J34)+1,"")</f>
        <v>#REF!</v>
      </c>
      <c r="K35" s="164" t="e">
        <f>IF(AND(Table4[[#This Row],[ห้อง]]=K$1),LOOKUP(9.99999999999999E+307,$K$2:K34)+1,"")</f>
        <v>#REF!</v>
      </c>
      <c r="L35" s="164" t="e">
        <f>IF(AND(Table4[[#This Row],[ห้อง]]=L$1),LOOKUP(9.99999999999999E+307,$L$2:L34)+1,"")</f>
        <v>#REF!</v>
      </c>
      <c r="M35" s="164" t="e">
        <f>IF(AND(Table4[[#This Row],[ห้อง]]=M$1),LOOKUP(9.99999999999999E+307,$M$2:M34)+1,"")</f>
        <v>#REF!</v>
      </c>
      <c r="N35" s="164">
        <f>IF(AND(Table4[[#This Row],[ห้อง]]=N$1),LOOKUP(9.99999999999999E+307,$N$2:N34)+1,"")</f>
        <v>15</v>
      </c>
      <c r="O35" s="164">
        <f>IF(AND(Table4[[#This Row],[ห้อง]]=O$1),LOOKUP(9.99999999999999E+307,$O$2:O34)+1,"")</f>
        <v>15</v>
      </c>
    </row>
    <row r="36" spans="2:15" x14ac:dyDescent="0.75">
      <c r="B36" s="181"/>
      <c r="C36" s="182"/>
      <c r="D36" s="164" t="str">
        <f>IF(AND(Table4[[#This Row],[ห้อง]]=D$1),LOOKUP(9.99999999999999E+307,D$2:$D35)+1,"")</f>
        <v/>
      </c>
      <c r="E36" s="164" t="str">
        <f>IF(AND(Table4[[#This Row],[ห้อง]]=E$1),LOOKUP(9.99999999999999E+307,E$2:$E35)+1,"")</f>
        <v/>
      </c>
      <c r="F36" s="164" t="e">
        <f>IF(AND(Table4[[#This Row],[ห้อง]]=F$1),LOOKUP(9.99999999999999E+307,$F$2:F35)+1,"")</f>
        <v>#REF!</v>
      </c>
      <c r="G36" s="164" t="e">
        <f>IF(AND(Table4[[#This Row],[ห้อง]]=G$1),LOOKUP(9.99999999999999E+307,$G$2:G35)+1,"")</f>
        <v>#REF!</v>
      </c>
      <c r="H36" s="164" t="e">
        <f>IF(AND(Table4[[#This Row],[ห้อง]]=H$1),LOOKUP(9.99999999999999E+307,$H$2:H35)+1,"")</f>
        <v>#REF!</v>
      </c>
      <c r="I36" s="164">
        <f>IF(AND(Table4[[#This Row],[ห้อง]]=I$1),LOOKUP(9.99999999999999E+307,$I$2:I35)+1,"")</f>
        <v>16</v>
      </c>
      <c r="J36" s="164" t="e">
        <f>IF(AND(Table4[[#This Row],[ห้อง]]=J$1),LOOKUP(9.99999999999999E+307,$J$2:J35)+1,"")</f>
        <v>#REF!</v>
      </c>
      <c r="K36" s="164" t="e">
        <f>IF(AND(Table4[[#This Row],[ห้อง]]=K$1),LOOKUP(9.99999999999999E+307,$K$2:K35)+1,"")</f>
        <v>#REF!</v>
      </c>
      <c r="L36" s="164" t="e">
        <f>IF(AND(Table4[[#This Row],[ห้อง]]=L$1),LOOKUP(9.99999999999999E+307,$L$2:L35)+1,"")</f>
        <v>#REF!</v>
      </c>
      <c r="M36" s="164" t="e">
        <f>IF(AND(Table4[[#This Row],[ห้อง]]=M$1),LOOKUP(9.99999999999999E+307,$M$2:M35)+1,"")</f>
        <v>#REF!</v>
      </c>
      <c r="N36" s="164">
        <f>IF(AND(Table4[[#This Row],[ห้อง]]=N$1),LOOKUP(9.99999999999999E+307,$N$2:N35)+1,"")</f>
        <v>16</v>
      </c>
      <c r="O36" s="164">
        <f>IF(AND(Table4[[#This Row],[ห้อง]]=O$1),LOOKUP(9.99999999999999E+307,$O$2:O35)+1,"")</f>
        <v>16</v>
      </c>
    </row>
    <row r="37" spans="2:15" x14ac:dyDescent="0.75">
      <c r="B37" s="181"/>
      <c r="C37" s="182"/>
      <c r="D37" s="164" t="str">
        <f>IF(AND(Table4[[#This Row],[ห้อง]]=D$1),LOOKUP(9.99999999999999E+307,D$2:$D36)+1,"")</f>
        <v/>
      </c>
      <c r="E37" s="164" t="str">
        <f>IF(AND(Table4[[#This Row],[ห้อง]]=E$1),LOOKUP(9.99999999999999E+307,E$2:$E36)+1,"")</f>
        <v/>
      </c>
      <c r="F37" s="164" t="e">
        <f>IF(AND(Table4[[#This Row],[ห้อง]]=F$1),LOOKUP(9.99999999999999E+307,$F$2:F36)+1,"")</f>
        <v>#REF!</v>
      </c>
      <c r="G37" s="164" t="e">
        <f>IF(AND(Table4[[#This Row],[ห้อง]]=G$1),LOOKUP(9.99999999999999E+307,$G$2:G36)+1,"")</f>
        <v>#REF!</v>
      </c>
      <c r="H37" s="164" t="e">
        <f>IF(AND(Table4[[#This Row],[ห้อง]]=H$1),LOOKUP(9.99999999999999E+307,$H$2:H36)+1,"")</f>
        <v>#REF!</v>
      </c>
      <c r="I37" s="164">
        <f>IF(AND(Table4[[#This Row],[ห้อง]]=I$1),LOOKUP(9.99999999999999E+307,$I$2:I36)+1,"")</f>
        <v>17</v>
      </c>
      <c r="J37" s="164" t="e">
        <f>IF(AND(Table4[[#This Row],[ห้อง]]=J$1),LOOKUP(9.99999999999999E+307,$J$2:J36)+1,"")</f>
        <v>#REF!</v>
      </c>
      <c r="K37" s="164" t="e">
        <f>IF(AND(Table4[[#This Row],[ห้อง]]=K$1),LOOKUP(9.99999999999999E+307,$K$2:K36)+1,"")</f>
        <v>#REF!</v>
      </c>
      <c r="L37" s="164" t="e">
        <f>IF(AND(Table4[[#This Row],[ห้อง]]=L$1),LOOKUP(9.99999999999999E+307,$L$2:L36)+1,"")</f>
        <v>#REF!</v>
      </c>
      <c r="M37" s="164" t="e">
        <f>IF(AND(Table4[[#This Row],[ห้อง]]=M$1),LOOKUP(9.99999999999999E+307,$M$2:M36)+1,"")</f>
        <v>#REF!</v>
      </c>
      <c r="N37" s="164">
        <f>IF(AND(Table4[[#This Row],[ห้อง]]=N$1),LOOKUP(9.99999999999999E+307,$N$2:N36)+1,"")</f>
        <v>17</v>
      </c>
      <c r="O37" s="164">
        <f>IF(AND(Table4[[#This Row],[ห้อง]]=O$1),LOOKUP(9.99999999999999E+307,$O$2:O36)+1,"")</f>
        <v>17</v>
      </c>
    </row>
    <row r="38" spans="2:15" x14ac:dyDescent="0.75">
      <c r="B38" s="181"/>
      <c r="C38" s="182"/>
      <c r="D38" s="164" t="str">
        <f>IF(AND(Table4[[#This Row],[ห้อง]]=D$1),LOOKUP(9.99999999999999E+307,D$2:$D37)+1,"")</f>
        <v/>
      </c>
      <c r="E38" s="164" t="str">
        <f>IF(AND(Table4[[#This Row],[ห้อง]]=E$1),LOOKUP(9.99999999999999E+307,E$2:$E37)+1,"")</f>
        <v/>
      </c>
      <c r="F38" s="164" t="e">
        <f>IF(AND(Table4[[#This Row],[ห้อง]]=F$1),LOOKUP(9.99999999999999E+307,$F$2:F37)+1,"")</f>
        <v>#REF!</v>
      </c>
      <c r="G38" s="164" t="e">
        <f>IF(AND(Table4[[#This Row],[ห้อง]]=G$1),LOOKUP(9.99999999999999E+307,$G$2:G37)+1,"")</f>
        <v>#REF!</v>
      </c>
      <c r="H38" s="164" t="e">
        <f>IF(AND(Table4[[#This Row],[ห้อง]]=H$1),LOOKUP(9.99999999999999E+307,$H$2:H37)+1,"")</f>
        <v>#REF!</v>
      </c>
      <c r="I38" s="164">
        <f>IF(AND(Table4[[#This Row],[ห้อง]]=I$1),LOOKUP(9.99999999999999E+307,$I$2:I37)+1,"")</f>
        <v>18</v>
      </c>
      <c r="J38" s="164" t="e">
        <f>IF(AND(Table4[[#This Row],[ห้อง]]=J$1),LOOKUP(9.99999999999999E+307,$J$2:J37)+1,"")</f>
        <v>#REF!</v>
      </c>
      <c r="K38" s="164" t="e">
        <f>IF(AND(Table4[[#This Row],[ห้อง]]=K$1),LOOKUP(9.99999999999999E+307,$K$2:K37)+1,"")</f>
        <v>#REF!</v>
      </c>
      <c r="L38" s="164" t="e">
        <f>IF(AND(Table4[[#This Row],[ห้อง]]=L$1),LOOKUP(9.99999999999999E+307,$L$2:L37)+1,"")</f>
        <v>#REF!</v>
      </c>
      <c r="M38" s="164" t="e">
        <f>IF(AND(Table4[[#This Row],[ห้อง]]=M$1),LOOKUP(9.99999999999999E+307,$M$2:M37)+1,"")</f>
        <v>#REF!</v>
      </c>
      <c r="N38" s="164">
        <f>IF(AND(Table4[[#This Row],[ห้อง]]=N$1),LOOKUP(9.99999999999999E+307,$N$2:N37)+1,"")</f>
        <v>18</v>
      </c>
      <c r="O38" s="164">
        <f>IF(AND(Table4[[#This Row],[ห้อง]]=O$1),LOOKUP(9.99999999999999E+307,$O$2:O37)+1,"")</f>
        <v>18</v>
      </c>
    </row>
    <row r="39" spans="2:15" x14ac:dyDescent="0.75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2:15" x14ac:dyDescent="0.75"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2:15" x14ac:dyDescent="0.75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2:15" x14ac:dyDescent="0.75"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2:15" x14ac:dyDescent="0.75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2:15" x14ac:dyDescent="0.75"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2:15" x14ac:dyDescent="0.75"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2:15" x14ac:dyDescent="0.75"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2:15" x14ac:dyDescent="0.75"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2:15" x14ac:dyDescent="0.75"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4:15" x14ac:dyDescent="0.75"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4:15" x14ac:dyDescent="0.75"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4:15" x14ac:dyDescent="0.7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4:15" x14ac:dyDescent="0.7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4:15" x14ac:dyDescent="0.75"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4:15" x14ac:dyDescent="0.75"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4:15" x14ac:dyDescent="0.75"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4:15" x14ac:dyDescent="0.7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4:15" x14ac:dyDescent="0.75"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4:15" x14ac:dyDescent="0.7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4:15" x14ac:dyDescent="0.75"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4:15" x14ac:dyDescent="0.75"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4:15" x14ac:dyDescent="0.75"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4:15" x14ac:dyDescent="0.75"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4:15" x14ac:dyDescent="0.75"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4:15" x14ac:dyDescent="0.75"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4:15" x14ac:dyDescent="0.7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spans="4:15" x14ac:dyDescent="0.75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4:15" x14ac:dyDescent="0.75"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4:15" x14ac:dyDescent="0.75"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4:15" x14ac:dyDescent="0.75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4:15" x14ac:dyDescent="0.75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4:15" x14ac:dyDescent="0.75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4:15" x14ac:dyDescent="0.75"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4:15" x14ac:dyDescent="0.75"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4:15" x14ac:dyDescent="0.75"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4:15" x14ac:dyDescent="0.75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4:15" x14ac:dyDescent="0.75"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4:15" x14ac:dyDescent="0.75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4:15" x14ac:dyDescent="0.75"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4:15" x14ac:dyDescent="0.75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4:15" x14ac:dyDescent="0.75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4:15" x14ac:dyDescent="0.75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spans="4:15" x14ac:dyDescent="0.75"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4:15" x14ac:dyDescent="0.75"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4:15" x14ac:dyDescent="0.75"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4:15" x14ac:dyDescent="0.75"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4:15" x14ac:dyDescent="0.75"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4:15" x14ac:dyDescent="0.75"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4:15" x14ac:dyDescent="0.75"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4:15" x14ac:dyDescent="0.75"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4:15" x14ac:dyDescent="0.75"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4:15" x14ac:dyDescent="0.75"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4:15" x14ac:dyDescent="0.75"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4:15" x14ac:dyDescent="0.75"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4:15" x14ac:dyDescent="0.75"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4:15" x14ac:dyDescent="0.75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4:15" x14ac:dyDescent="0.75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4:15" x14ac:dyDescent="0.75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4:15" x14ac:dyDescent="0.75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4:15" x14ac:dyDescent="0.75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4:15" x14ac:dyDescent="0.7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4:15" x14ac:dyDescent="0.75"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4:15" x14ac:dyDescent="0.75"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4:15" x14ac:dyDescent="0.75"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4:15" x14ac:dyDescent="0.75"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4:15" x14ac:dyDescent="0.75"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4:15" x14ac:dyDescent="0.75"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4:15" x14ac:dyDescent="0.75"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4:15" x14ac:dyDescent="0.75"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4:15" x14ac:dyDescent="0.75"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4:15" x14ac:dyDescent="0.75"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4:15" x14ac:dyDescent="0.75"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4:15" x14ac:dyDescent="0.75"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4:15" x14ac:dyDescent="0.75"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4:15" x14ac:dyDescent="0.75"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4:15" x14ac:dyDescent="0.75"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4:15" x14ac:dyDescent="0.75"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4:15" x14ac:dyDescent="0.75"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4:15" x14ac:dyDescent="0.75"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4:15" x14ac:dyDescent="0.75"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4:15" x14ac:dyDescent="0.75"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4:15" x14ac:dyDescent="0.75"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4:15" x14ac:dyDescent="0.75"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4:15" x14ac:dyDescent="0.75"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4:15" x14ac:dyDescent="0.75"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4:15" x14ac:dyDescent="0.75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4:15" x14ac:dyDescent="0.75"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4:15" x14ac:dyDescent="0.75"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4:15" x14ac:dyDescent="0.75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4:15" x14ac:dyDescent="0.75"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4:15" x14ac:dyDescent="0.75"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4:15" x14ac:dyDescent="0.75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4:15" x14ac:dyDescent="0.75"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4:15" x14ac:dyDescent="0.75"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4:15" x14ac:dyDescent="0.75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4:15" x14ac:dyDescent="0.75"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4:15" x14ac:dyDescent="0.75"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4:15" x14ac:dyDescent="0.75"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4:15" x14ac:dyDescent="0.75"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4:15" x14ac:dyDescent="0.75"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4:15" x14ac:dyDescent="0.75"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4:15" x14ac:dyDescent="0.75"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4:15" x14ac:dyDescent="0.75"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4:15" x14ac:dyDescent="0.75"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spans="4:15" x14ac:dyDescent="0.75"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4:15" x14ac:dyDescent="0.75"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4:15" x14ac:dyDescent="0.75"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4:15" x14ac:dyDescent="0.75"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4:15" x14ac:dyDescent="0.75"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4:15" x14ac:dyDescent="0.75"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4:15" x14ac:dyDescent="0.75"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4:15" x14ac:dyDescent="0.75"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4:15" x14ac:dyDescent="0.75"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4:15" x14ac:dyDescent="0.75"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4:15" x14ac:dyDescent="0.75"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4:15" x14ac:dyDescent="0.75"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spans="4:15" x14ac:dyDescent="0.75"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spans="4:15" x14ac:dyDescent="0.75"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spans="4:15" x14ac:dyDescent="0.75"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4:15" x14ac:dyDescent="0.75"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spans="4:15" x14ac:dyDescent="0.75"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spans="4:15" x14ac:dyDescent="0.75"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4:15" x14ac:dyDescent="0.75"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4:15" x14ac:dyDescent="0.75"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4:15" x14ac:dyDescent="0.75"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spans="4:15" x14ac:dyDescent="0.75"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spans="4:15" x14ac:dyDescent="0.75"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spans="4:15" x14ac:dyDescent="0.75"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spans="4:15" x14ac:dyDescent="0.75"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spans="4:15" x14ac:dyDescent="0.75"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spans="4:15" x14ac:dyDescent="0.75"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spans="4:15" x14ac:dyDescent="0.75"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spans="4:15" x14ac:dyDescent="0.75"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4:15" x14ac:dyDescent="0.75"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spans="4:15" x14ac:dyDescent="0.75"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4:15" x14ac:dyDescent="0.75"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4:15" x14ac:dyDescent="0.75"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spans="4:15" x14ac:dyDescent="0.75"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4:15" x14ac:dyDescent="0.75"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spans="4:15" x14ac:dyDescent="0.75"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spans="4:15" x14ac:dyDescent="0.75"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4:15" x14ac:dyDescent="0.75"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4:15" x14ac:dyDescent="0.75"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spans="4:15" x14ac:dyDescent="0.75"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spans="4:15" x14ac:dyDescent="0.75"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spans="4:15" x14ac:dyDescent="0.75"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spans="4:15" x14ac:dyDescent="0.75"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4:15" x14ac:dyDescent="0.75"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4:15" x14ac:dyDescent="0.75"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spans="4:15" x14ac:dyDescent="0.75"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spans="4:15" x14ac:dyDescent="0.75"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spans="4:15" x14ac:dyDescent="0.75"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spans="4:15" x14ac:dyDescent="0.75"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spans="4:15" x14ac:dyDescent="0.75"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spans="4:15" x14ac:dyDescent="0.75"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spans="4:15" x14ac:dyDescent="0.75"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spans="4:15" x14ac:dyDescent="0.75"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spans="4:15" x14ac:dyDescent="0.75"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spans="4:15" x14ac:dyDescent="0.75"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spans="4:15" x14ac:dyDescent="0.75"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spans="4:15" x14ac:dyDescent="0.75"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spans="4:15" x14ac:dyDescent="0.75"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spans="4:15" x14ac:dyDescent="0.75"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spans="4:15" x14ac:dyDescent="0.75"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spans="4:15" x14ac:dyDescent="0.75"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spans="4:15" x14ac:dyDescent="0.75"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spans="4:15" x14ac:dyDescent="0.75"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spans="4:15" x14ac:dyDescent="0.75"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spans="4:15" x14ac:dyDescent="0.75"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spans="4:15" x14ac:dyDescent="0.75"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spans="4:15" x14ac:dyDescent="0.75"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spans="4:15" x14ac:dyDescent="0.75"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spans="4:15" x14ac:dyDescent="0.75"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spans="4:15" x14ac:dyDescent="0.75"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spans="4:15" x14ac:dyDescent="0.75"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spans="4:15" x14ac:dyDescent="0.75"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spans="4:15" x14ac:dyDescent="0.75"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spans="4:15" x14ac:dyDescent="0.75"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spans="4:15" x14ac:dyDescent="0.75"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spans="4:15" x14ac:dyDescent="0.75"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spans="4:15" x14ac:dyDescent="0.75"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spans="4:15" x14ac:dyDescent="0.75"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spans="4:15" x14ac:dyDescent="0.75"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spans="4:15" x14ac:dyDescent="0.75"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spans="4:15" x14ac:dyDescent="0.75"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spans="4:15" x14ac:dyDescent="0.75"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spans="4:15" x14ac:dyDescent="0.75"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  <row r="227" spans="4:15" x14ac:dyDescent="0.75"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spans="4:15" x14ac:dyDescent="0.75"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</row>
    <row r="229" spans="4:15" x14ac:dyDescent="0.75"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</row>
    <row r="230" spans="4:15" x14ac:dyDescent="0.75"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</row>
    <row r="231" spans="4:15" x14ac:dyDescent="0.75"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</row>
    <row r="232" spans="4:15" x14ac:dyDescent="0.75"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</row>
    <row r="233" spans="4:15" x14ac:dyDescent="0.75"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</row>
    <row r="234" spans="4:15" x14ac:dyDescent="0.75"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</row>
    <row r="235" spans="4:15" x14ac:dyDescent="0.75"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</row>
    <row r="236" spans="4:15" x14ac:dyDescent="0.75"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</row>
    <row r="237" spans="4:15" x14ac:dyDescent="0.75"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</row>
    <row r="238" spans="4:15" x14ac:dyDescent="0.75"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</row>
    <row r="239" spans="4:15" x14ac:dyDescent="0.75"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</row>
    <row r="240" spans="4:15" x14ac:dyDescent="0.75"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</row>
    <row r="241" spans="4:15" x14ac:dyDescent="0.75"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</row>
    <row r="242" spans="4:15" x14ac:dyDescent="0.75"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</row>
    <row r="243" spans="4:15" x14ac:dyDescent="0.75"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</row>
    <row r="244" spans="4:15" x14ac:dyDescent="0.75"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</row>
    <row r="245" spans="4:15" x14ac:dyDescent="0.75"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</row>
    <row r="246" spans="4:15" x14ac:dyDescent="0.75"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</row>
    <row r="247" spans="4:15" x14ac:dyDescent="0.75"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</row>
    <row r="248" spans="4:15" x14ac:dyDescent="0.75"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</row>
    <row r="249" spans="4:15" x14ac:dyDescent="0.75"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</row>
    <row r="250" spans="4:15" x14ac:dyDescent="0.75"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</row>
    <row r="251" spans="4:15" x14ac:dyDescent="0.75"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</row>
    <row r="252" spans="4:15" x14ac:dyDescent="0.75"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</row>
    <row r="253" spans="4:15" x14ac:dyDescent="0.75"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</row>
    <row r="254" spans="4:15" x14ac:dyDescent="0.75"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</row>
    <row r="255" spans="4:15" x14ac:dyDescent="0.75"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</row>
    <row r="256" spans="4:15" x14ac:dyDescent="0.75"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</row>
    <row r="257" spans="4:15" x14ac:dyDescent="0.75"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</row>
    <row r="258" spans="4:15" x14ac:dyDescent="0.75"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</row>
    <row r="259" spans="4:15" x14ac:dyDescent="0.75"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</row>
    <row r="260" spans="4:15" x14ac:dyDescent="0.75"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</row>
    <row r="261" spans="4:15" x14ac:dyDescent="0.75"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</row>
    <row r="262" spans="4:15" x14ac:dyDescent="0.75"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</row>
    <row r="263" spans="4:15" x14ac:dyDescent="0.75"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</row>
    <row r="264" spans="4:15" x14ac:dyDescent="0.75"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</row>
    <row r="265" spans="4:15" x14ac:dyDescent="0.75"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</row>
    <row r="266" spans="4:15" x14ac:dyDescent="0.75"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</row>
    <row r="267" spans="4:15" x14ac:dyDescent="0.75"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</row>
    <row r="268" spans="4:15" x14ac:dyDescent="0.75"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</row>
    <row r="269" spans="4:15" x14ac:dyDescent="0.75"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</row>
    <row r="270" spans="4:15" x14ac:dyDescent="0.75"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</row>
    <row r="271" spans="4:15" x14ac:dyDescent="0.75"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</row>
    <row r="272" spans="4:15" x14ac:dyDescent="0.75"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</row>
    <row r="273" spans="4:15" x14ac:dyDescent="0.75"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</row>
    <row r="274" spans="4:15" x14ac:dyDescent="0.75"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</row>
    <row r="275" spans="4:15" x14ac:dyDescent="0.75"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</row>
    <row r="276" spans="4:15" x14ac:dyDescent="0.75"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</row>
    <row r="277" spans="4:15" x14ac:dyDescent="0.75"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</row>
    <row r="278" spans="4:15" x14ac:dyDescent="0.75"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</row>
    <row r="279" spans="4:15" x14ac:dyDescent="0.75"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</row>
    <row r="280" spans="4:15" x14ac:dyDescent="0.75"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</row>
    <row r="281" spans="4:15" x14ac:dyDescent="0.75"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</row>
    <row r="282" spans="4:15" x14ac:dyDescent="0.75"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</row>
    <row r="283" spans="4:15" x14ac:dyDescent="0.75"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</row>
    <row r="284" spans="4:15" x14ac:dyDescent="0.75"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</row>
    <row r="285" spans="4:15" x14ac:dyDescent="0.75"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</row>
    <row r="286" spans="4:15" x14ac:dyDescent="0.75"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</row>
    <row r="287" spans="4:15" x14ac:dyDescent="0.75"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</row>
    <row r="288" spans="4:15" x14ac:dyDescent="0.75"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</row>
    <row r="289" spans="4:15" x14ac:dyDescent="0.75"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</row>
    <row r="290" spans="4:15" x14ac:dyDescent="0.75"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</row>
    <row r="291" spans="4:15" x14ac:dyDescent="0.75"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</row>
    <row r="292" spans="4:15" x14ac:dyDescent="0.75"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</row>
    <row r="293" spans="4:15" x14ac:dyDescent="0.75"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</row>
    <row r="294" spans="4:15" x14ac:dyDescent="0.75"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</row>
    <row r="295" spans="4:15" x14ac:dyDescent="0.75"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</row>
    <row r="296" spans="4:15" x14ac:dyDescent="0.75"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</row>
    <row r="297" spans="4:15" x14ac:dyDescent="0.75"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</row>
    <row r="298" spans="4:15" x14ac:dyDescent="0.75"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</row>
    <row r="299" spans="4:15" x14ac:dyDescent="0.75"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</row>
    <row r="300" spans="4:15" x14ac:dyDescent="0.75"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</row>
    <row r="301" spans="4:15" x14ac:dyDescent="0.75"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</row>
    <row r="302" spans="4:15" x14ac:dyDescent="0.75"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</row>
    <row r="303" spans="4:15" x14ac:dyDescent="0.75"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</row>
    <row r="304" spans="4:15" x14ac:dyDescent="0.75"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</row>
    <row r="305" spans="4:15" x14ac:dyDescent="0.75"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</row>
    <row r="306" spans="4:15" x14ac:dyDescent="0.75"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</row>
    <row r="307" spans="4:15" x14ac:dyDescent="0.75"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</row>
    <row r="308" spans="4:15" x14ac:dyDescent="0.75"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</row>
    <row r="309" spans="4:15" x14ac:dyDescent="0.75"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</row>
    <row r="310" spans="4:15" x14ac:dyDescent="0.75"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</row>
    <row r="311" spans="4:15" x14ac:dyDescent="0.75"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</row>
    <row r="312" spans="4:15" x14ac:dyDescent="0.75"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</row>
    <row r="313" spans="4:15" x14ac:dyDescent="0.75"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</row>
    <row r="314" spans="4:15" x14ac:dyDescent="0.75"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</row>
    <row r="315" spans="4:15" x14ac:dyDescent="0.75"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</row>
    <row r="316" spans="4:15" x14ac:dyDescent="0.75"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</row>
    <row r="317" spans="4:15" x14ac:dyDescent="0.75"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</row>
    <row r="318" spans="4:15" x14ac:dyDescent="0.75"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</row>
    <row r="319" spans="4:15" x14ac:dyDescent="0.75"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</row>
    <row r="320" spans="4:15" x14ac:dyDescent="0.75"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</row>
    <row r="321" spans="4:15" x14ac:dyDescent="0.75"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</row>
    <row r="322" spans="4:15" x14ac:dyDescent="0.75"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</row>
    <row r="323" spans="4:15" x14ac:dyDescent="0.75"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</row>
    <row r="324" spans="4:15" x14ac:dyDescent="0.75"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</row>
    <row r="325" spans="4:15" x14ac:dyDescent="0.75"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</row>
    <row r="326" spans="4:15" x14ac:dyDescent="0.75"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</row>
    <row r="327" spans="4:15" x14ac:dyDescent="0.75"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</row>
    <row r="328" spans="4:15" x14ac:dyDescent="0.75"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</row>
    <row r="329" spans="4:15" x14ac:dyDescent="0.75"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</row>
    <row r="330" spans="4:15" x14ac:dyDescent="0.75"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</row>
    <row r="331" spans="4:15" x14ac:dyDescent="0.75"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</row>
    <row r="332" spans="4:15" x14ac:dyDescent="0.75"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</row>
    <row r="333" spans="4:15" x14ac:dyDescent="0.75"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</row>
    <row r="334" spans="4:15" x14ac:dyDescent="0.75"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</row>
    <row r="335" spans="4:15" x14ac:dyDescent="0.75"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</row>
    <row r="336" spans="4:15" x14ac:dyDescent="0.75"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</row>
    <row r="337" spans="4:15" x14ac:dyDescent="0.75"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</row>
    <row r="338" spans="4:15" x14ac:dyDescent="0.75"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</row>
    <row r="339" spans="4:15" x14ac:dyDescent="0.75"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</row>
    <row r="340" spans="4:15" x14ac:dyDescent="0.75"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</row>
    <row r="341" spans="4:15" x14ac:dyDescent="0.75"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</row>
    <row r="342" spans="4:15" x14ac:dyDescent="0.75"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</row>
    <row r="343" spans="4:15" x14ac:dyDescent="0.75"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</row>
    <row r="344" spans="4:15" x14ac:dyDescent="0.75"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</row>
    <row r="345" spans="4:15" x14ac:dyDescent="0.75"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</row>
    <row r="346" spans="4:15" x14ac:dyDescent="0.75"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</row>
    <row r="347" spans="4:15" x14ac:dyDescent="0.75"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</row>
    <row r="348" spans="4:15" x14ac:dyDescent="0.75"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</row>
    <row r="349" spans="4:15" x14ac:dyDescent="0.75"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</row>
    <row r="350" spans="4:15" x14ac:dyDescent="0.75"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</row>
    <row r="351" spans="4:15" x14ac:dyDescent="0.75"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</row>
    <row r="352" spans="4:15" x14ac:dyDescent="0.75"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</row>
    <row r="353" spans="4:15" x14ac:dyDescent="0.75"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</row>
    <row r="354" spans="4:15" x14ac:dyDescent="0.75"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</row>
    <row r="355" spans="4:15" x14ac:dyDescent="0.75"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</row>
    <row r="356" spans="4:15" x14ac:dyDescent="0.75"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</row>
    <row r="357" spans="4:15" x14ac:dyDescent="0.75"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</row>
    <row r="358" spans="4:15" x14ac:dyDescent="0.75"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</row>
    <row r="359" spans="4:15" x14ac:dyDescent="0.75"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</row>
    <row r="360" spans="4:15" x14ac:dyDescent="0.75"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</row>
    <row r="361" spans="4:15" x14ac:dyDescent="0.75"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</row>
    <row r="362" spans="4:15" x14ac:dyDescent="0.75"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</row>
    <row r="363" spans="4:15" x14ac:dyDescent="0.75"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</row>
    <row r="364" spans="4:15" x14ac:dyDescent="0.75"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</row>
    <row r="365" spans="4:15" x14ac:dyDescent="0.75"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</row>
    <row r="366" spans="4:15" x14ac:dyDescent="0.75"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</row>
    <row r="367" spans="4:15" x14ac:dyDescent="0.75"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</row>
    <row r="368" spans="4:15" x14ac:dyDescent="0.75"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</row>
    <row r="369" spans="4:15" x14ac:dyDescent="0.75"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</row>
    <row r="370" spans="4:15" x14ac:dyDescent="0.75"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</row>
    <row r="371" spans="4:15" x14ac:dyDescent="0.75"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</row>
    <row r="372" spans="4:15" x14ac:dyDescent="0.75"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</row>
    <row r="373" spans="4:15" x14ac:dyDescent="0.75"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</row>
    <row r="374" spans="4:15" x14ac:dyDescent="0.75"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</row>
    <row r="375" spans="4:15" x14ac:dyDescent="0.75"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</row>
    <row r="376" spans="4:15" x14ac:dyDescent="0.75"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</row>
    <row r="377" spans="4:15" x14ac:dyDescent="0.75"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</row>
    <row r="378" spans="4:15" x14ac:dyDescent="0.75"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</row>
    <row r="379" spans="4:15" x14ac:dyDescent="0.75"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</row>
    <row r="380" spans="4:15" x14ac:dyDescent="0.75"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</row>
    <row r="381" spans="4:15" x14ac:dyDescent="0.75"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</row>
    <row r="382" spans="4:15" x14ac:dyDescent="0.75"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</row>
    <row r="383" spans="4:15" x14ac:dyDescent="0.75"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</row>
    <row r="384" spans="4:15" x14ac:dyDescent="0.75"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</row>
    <row r="385" spans="4:15" x14ac:dyDescent="0.75"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</row>
    <row r="386" spans="4:15" x14ac:dyDescent="0.75"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</row>
    <row r="387" spans="4:15" x14ac:dyDescent="0.75"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</row>
    <row r="388" spans="4:15" x14ac:dyDescent="0.75"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</row>
    <row r="389" spans="4:15" x14ac:dyDescent="0.75"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</row>
    <row r="390" spans="4:15" x14ac:dyDescent="0.75"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</row>
    <row r="391" spans="4:15" x14ac:dyDescent="0.75"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</row>
    <row r="392" spans="4:15" x14ac:dyDescent="0.75"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</row>
    <row r="393" spans="4:15" x14ac:dyDescent="0.75"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</row>
    <row r="394" spans="4:15" x14ac:dyDescent="0.75"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</row>
    <row r="395" spans="4:15" x14ac:dyDescent="0.7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</row>
    <row r="396" spans="4:15" x14ac:dyDescent="0.75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</row>
    <row r="397" spans="4:15" x14ac:dyDescent="0.75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</row>
    <row r="398" spans="4:15" x14ac:dyDescent="0.75"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</row>
    <row r="399" spans="4:15" x14ac:dyDescent="0.75"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</row>
    <row r="400" spans="4:15" x14ac:dyDescent="0.75"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</row>
    <row r="401" spans="4:15" x14ac:dyDescent="0.75"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</row>
    <row r="402" spans="4:15" x14ac:dyDescent="0.75"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</row>
    <row r="403" spans="4:15" x14ac:dyDescent="0.75"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</row>
    <row r="404" spans="4:15" x14ac:dyDescent="0.75"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</row>
    <row r="405" spans="4:15" x14ac:dyDescent="0.75"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</row>
    <row r="406" spans="4:15" x14ac:dyDescent="0.75"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</row>
    <row r="407" spans="4:15" x14ac:dyDescent="0.75"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</row>
    <row r="408" spans="4:15" x14ac:dyDescent="0.75"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</row>
    <row r="409" spans="4:15" x14ac:dyDescent="0.75"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</row>
    <row r="410" spans="4:15" x14ac:dyDescent="0.75"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</row>
    <row r="411" spans="4:15" x14ac:dyDescent="0.75"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</row>
    <row r="412" spans="4:15" x14ac:dyDescent="0.75"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</row>
    <row r="413" spans="4:15" x14ac:dyDescent="0.75"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</row>
    <row r="414" spans="4:15" x14ac:dyDescent="0.75"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</row>
    <row r="415" spans="4:15" x14ac:dyDescent="0.75"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</row>
    <row r="416" spans="4:15" x14ac:dyDescent="0.75"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</row>
    <row r="417" spans="4:15" x14ac:dyDescent="0.75"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</row>
    <row r="418" spans="4:15" x14ac:dyDescent="0.75"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</row>
    <row r="419" spans="4:15" x14ac:dyDescent="0.75"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</row>
    <row r="420" spans="4:15" x14ac:dyDescent="0.75"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</row>
    <row r="421" spans="4:15" x14ac:dyDescent="0.75"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</row>
    <row r="422" spans="4:15" x14ac:dyDescent="0.75"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</row>
    <row r="423" spans="4:15" x14ac:dyDescent="0.75"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</row>
    <row r="424" spans="4:15" x14ac:dyDescent="0.75"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</row>
    <row r="425" spans="4:15" x14ac:dyDescent="0.75"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</row>
    <row r="426" spans="4:15" x14ac:dyDescent="0.75"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</row>
    <row r="427" spans="4:15" x14ac:dyDescent="0.75"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</row>
    <row r="428" spans="4:15" x14ac:dyDescent="0.75"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</row>
    <row r="429" spans="4:15" x14ac:dyDescent="0.75"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</row>
    <row r="430" spans="4:15" x14ac:dyDescent="0.75"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</row>
    <row r="431" spans="4:15" x14ac:dyDescent="0.75"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</row>
    <row r="432" spans="4:15" x14ac:dyDescent="0.75"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</row>
    <row r="433" spans="4:15" x14ac:dyDescent="0.75"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</row>
    <row r="434" spans="4:15" x14ac:dyDescent="0.75"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</row>
    <row r="435" spans="4:15" x14ac:dyDescent="0.75"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</row>
    <row r="436" spans="4:15" x14ac:dyDescent="0.75"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</row>
    <row r="437" spans="4:15" x14ac:dyDescent="0.75"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</row>
    <row r="438" spans="4:15" x14ac:dyDescent="0.75"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</row>
    <row r="439" spans="4:15" x14ac:dyDescent="0.75"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</row>
    <row r="440" spans="4:15" x14ac:dyDescent="0.75"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</row>
    <row r="441" spans="4:15" x14ac:dyDescent="0.75"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</row>
    <row r="442" spans="4:15" x14ac:dyDescent="0.75"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</row>
    <row r="443" spans="4:15" x14ac:dyDescent="0.75"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</row>
    <row r="444" spans="4:15" x14ac:dyDescent="0.75"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</row>
    <row r="445" spans="4:15" x14ac:dyDescent="0.75"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</row>
    <row r="446" spans="4:15" x14ac:dyDescent="0.75"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</row>
    <row r="447" spans="4:15" x14ac:dyDescent="0.75"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</row>
    <row r="448" spans="4:15" x14ac:dyDescent="0.75"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</row>
    <row r="449" spans="4:15" x14ac:dyDescent="0.75"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</row>
    <row r="450" spans="4:15" x14ac:dyDescent="0.75"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</row>
    <row r="451" spans="4:15" x14ac:dyDescent="0.75"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</row>
    <row r="452" spans="4:15" x14ac:dyDescent="0.75"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</row>
    <row r="453" spans="4:15" x14ac:dyDescent="0.75"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</row>
    <row r="454" spans="4:15" x14ac:dyDescent="0.75"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</row>
    <row r="455" spans="4:15" x14ac:dyDescent="0.75"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</row>
    <row r="456" spans="4:15" x14ac:dyDescent="0.75"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</row>
    <row r="457" spans="4:15" x14ac:dyDescent="0.75"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</row>
    <row r="458" spans="4:15" x14ac:dyDescent="0.75"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</row>
    <row r="459" spans="4:15" x14ac:dyDescent="0.75"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</row>
    <row r="460" spans="4:15" x14ac:dyDescent="0.75"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</row>
    <row r="461" spans="4:15" x14ac:dyDescent="0.75"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</row>
    <row r="462" spans="4:15" x14ac:dyDescent="0.75"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</row>
    <row r="463" spans="4:15" x14ac:dyDescent="0.75"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</row>
    <row r="464" spans="4:15" x14ac:dyDescent="0.75"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</row>
    <row r="465" spans="4:15" x14ac:dyDescent="0.75"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</row>
    <row r="466" spans="4:15" x14ac:dyDescent="0.75"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</row>
    <row r="467" spans="4:15" x14ac:dyDescent="0.75"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</row>
    <row r="468" spans="4:15" x14ac:dyDescent="0.75"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</row>
    <row r="469" spans="4:15" x14ac:dyDescent="0.75"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</row>
    <row r="470" spans="4:15" x14ac:dyDescent="0.75"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</row>
    <row r="471" spans="4:15" x14ac:dyDescent="0.75"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</row>
    <row r="472" spans="4:15" x14ac:dyDescent="0.75"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</row>
    <row r="473" spans="4:15" x14ac:dyDescent="0.75"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</row>
    <row r="474" spans="4:15" x14ac:dyDescent="0.75"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</row>
    <row r="475" spans="4:15" x14ac:dyDescent="0.75"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</row>
    <row r="476" spans="4:15" x14ac:dyDescent="0.75"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</row>
    <row r="477" spans="4:15" x14ac:dyDescent="0.75"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</row>
    <row r="478" spans="4:15" x14ac:dyDescent="0.75"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</row>
    <row r="479" spans="4:15" x14ac:dyDescent="0.75"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</row>
    <row r="480" spans="4:15" x14ac:dyDescent="0.75"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</row>
    <row r="481" spans="4:15" x14ac:dyDescent="0.75"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</row>
    <row r="482" spans="4:15" x14ac:dyDescent="0.75"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</row>
    <row r="483" spans="4:15" x14ac:dyDescent="0.75"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</row>
    <row r="484" spans="4:15" x14ac:dyDescent="0.75"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</row>
    <row r="485" spans="4:15" x14ac:dyDescent="0.75"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</row>
    <row r="486" spans="4:15" x14ac:dyDescent="0.75"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</row>
    <row r="487" spans="4:15" x14ac:dyDescent="0.75"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</row>
    <row r="488" spans="4:15" x14ac:dyDescent="0.75"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</row>
    <row r="489" spans="4:15" x14ac:dyDescent="0.75"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</row>
    <row r="490" spans="4:15" x14ac:dyDescent="0.75"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</row>
    <row r="491" spans="4:15" x14ac:dyDescent="0.75"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</row>
    <row r="492" spans="4:15" x14ac:dyDescent="0.75"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</row>
    <row r="493" spans="4:15" x14ac:dyDescent="0.75"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</row>
    <row r="494" spans="4:15" x14ac:dyDescent="0.75"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</row>
    <row r="495" spans="4:15" x14ac:dyDescent="0.75"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</row>
    <row r="496" spans="4:15" x14ac:dyDescent="0.75"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</row>
    <row r="497" spans="4:15" x14ac:dyDescent="0.75"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</row>
    <row r="498" spans="4:15" x14ac:dyDescent="0.75"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</row>
    <row r="499" spans="4:15" x14ac:dyDescent="0.75"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</row>
    <row r="500" spans="4:15" x14ac:dyDescent="0.75"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</row>
    <row r="501" spans="4:15" x14ac:dyDescent="0.75"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</row>
    <row r="502" spans="4:15" x14ac:dyDescent="0.75"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</row>
    <row r="503" spans="4:15" x14ac:dyDescent="0.75"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</row>
    <row r="504" spans="4:15" x14ac:dyDescent="0.75"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</row>
    <row r="505" spans="4:15" x14ac:dyDescent="0.75"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</row>
    <row r="506" spans="4:15" x14ac:dyDescent="0.75"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</row>
    <row r="507" spans="4:15" x14ac:dyDescent="0.75"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</row>
    <row r="508" spans="4:15" x14ac:dyDescent="0.75"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</row>
    <row r="509" spans="4:15" x14ac:dyDescent="0.75"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</row>
    <row r="510" spans="4:15" x14ac:dyDescent="0.75"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</row>
    <row r="511" spans="4:15" x14ac:dyDescent="0.75"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</row>
    <row r="512" spans="4:15" x14ac:dyDescent="0.75"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</row>
    <row r="513" spans="4:15" x14ac:dyDescent="0.75"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</row>
    <row r="514" spans="4:15" x14ac:dyDescent="0.75"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</row>
    <row r="515" spans="4:15" x14ac:dyDescent="0.75"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</row>
    <row r="516" spans="4:15" x14ac:dyDescent="0.75"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</row>
    <row r="517" spans="4:15" x14ac:dyDescent="0.75"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</row>
    <row r="518" spans="4:15" x14ac:dyDescent="0.75"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</row>
    <row r="519" spans="4:15" x14ac:dyDescent="0.75"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</row>
    <row r="520" spans="4:15" x14ac:dyDescent="0.75"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</row>
    <row r="521" spans="4:15" x14ac:dyDescent="0.75"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</row>
    <row r="522" spans="4:15" x14ac:dyDescent="0.75"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</row>
    <row r="523" spans="4:15" x14ac:dyDescent="0.75"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</row>
    <row r="524" spans="4:15" x14ac:dyDescent="0.75"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</row>
    <row r="525" spans="4:15" x14ac:dyDescent="0.75"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</row>
    <row r="526" spans="4:15" x14ac:dyDescent="0.75"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</row>
    <row r="527" spans="4:15" x14ac:dyDescent="0.75"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</row>
    <row r="528" spans="4:15" x14ac:dyDescent="0.75"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</row>
    <row r="529" spans="4:15" x14ac:dyDescent="0.75"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</row>
    <row r="530" spans="4:15" x14ac:dyDescent="0.75"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</row>
    <row r="531" spans="4:15" x14ac:dyDescent="0.75"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</row>
    <row r="532" spans="4:15" x14ac:dyDescent="0.75"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</row>
    <row r="533" spans="4:15" x14ac:dyDescent="0.75"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</row>
    <row r="534" spans="4:15" x14ac:dyDescent="0.75"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</row>
    <row r="535" spans="4:15" x14ac:dyDescent="0.75"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</row>
    <row r="536" spans="4:15" x14ac:dyDescent="0.75"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</row>
    <row r="537" spans="4:15" x14ac:dyDescent="0.75"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</row>
    <row r="538" spans="4:15" x14ac:dyDescent="0.75"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</row>
    <row r="539" spans="4:15" x14ac:dyDescent="0.75"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</row>
    <row r="540" spans="4:15" x14ac:dyDescent="0.75"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</row>
    <row r="541" spans="4:15" x14ac:dyDescent="0.75"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</row>
    <row r="542" spans="4:15" x14ac:dyDescent="0.75"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</row>
    <row r="543" spans="4:15" x14ac:dyDescent="0.75"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</row>
    <row r="544" spans="4:15" x14ac:dyDescent="0.75"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</row>
    <row r="545" spans="4:15" x14ac:dyDescent="0.75"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</row>
    <row r="546" spans="4:15" x14ac:dyDescent="0.75"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</row>
    <row r="547" spans="4:15" x14ac:dyDescent="0.75"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</row>
    <row r="548" spans="4:15" x14ac:dyDescent="0.75"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</row>
    <row r="549" spans="4:15" x14ac:dyDescent="0.75"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</row>
    <row r="550" spans="4:15" x14ac:dyDescent="0.75"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</row>
    <row r="551" spans="4:15" x14ac:dyDescent="0.75"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</row>
    <row r="552" spans="4:15" x14ac:dyDescent="0.75"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</row>
    <row r="553" spans="4:15" x14ac:dyDescent="0.75"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</row>
    <row r="554" spans="4:15" x14ac:dyDescent="0.75"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</row>
    <row r="555" spans="4:15" x14ac:dyDescent="0.75"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</row>
    <row r="556" spans="4:15" x14ac:dyDescent="0.75"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</row>
    <row r="557" spans="4:15" x14ac:dyDescent="0.75"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</row>
    <row r="558" spans="4:15" x14ac:dyDescent="0.75"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</row>
    <row r="559" spans="4:15" x14ac:dyDescent="0.75"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</row>
    <row r="560" spans="4:15" x14ac:dyDescent="0.75"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</row>
    <row r="561" spans="4:15" x14ac:dyDescent="0.75"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</row>
    <row r="562" spans="4:15" x14ac:dyDescent="0.75"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</row>
    <row r="563" spans="4:15" x14ac:dyDescent="0.75"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</row>
    <row r="564" spans="4:15" x14ac:dyDescent="0.75"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</row>
    <row r="565" spans="4:15" x14ac:dyDescent="0.75"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</row>
    <row r="566" spans="4:15" x14ac:dyDescent="0.75"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</row>
    <row r="567" spans="4:15" x14ac:dyDescent="0.75"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</row>
    <row r="568" spans="4:15" x14ac:dyDescent="0.75"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</row>
    <row r="569" spans="4:15" x14ac:dyDescent="0.75"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</row>
    <row r="570" spans="4:15" x14ac:dyDescent="0.75"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</row>
    <row r="571" spans="4:15" x14ac:dyDescent="0.75"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</row>
    <row r="572" spans="4:15" x14ac:dyDescent="0.75"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</row>
    <row r="573" spans="4:15" x14ac:dyDescent="0.75"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</row>
    <row r="574" spans="4:15" x14ac:dyDescent="0.75"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</row>
    <row r="575" spans="4:15" x14ac:dyDescent="0.75"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</row>
    <row r="576" spans="4:15" x14ac:dyDescent="0.75"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</row>
    <row r="577" spans="4:15" x14ac:dyDescent="0.75"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</row>
    <row r="578" spans="4:15" x14ac:dyDescent="0.75"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</row>
    <row r="579" spans="4:15" x14ac:dyDescent="0.75"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</row>
    <row r="580" spans="4:15" x14ac:dyDescent="0.75"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</row>
    <row r="581" spans="4:15" x14ac:dyDescent="0.75"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</row>
    <row r="582" spans="4:15" x14ac:dyDescent="0.75"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</row>
    <row r="583" spans="4:15" x14ac:dyDescent="0.75"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</row>
    <row r="584" spans="4:15" x14ac:dyDescent="0.75"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</row>
    <row r="585" spans="4:15" x14ac:dyDescent="0.75"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</row>
    <row r="586" spans="4:15" x14ac:dyDescent="0.75"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</row>
    <row r="587" spans="4:15" x14ac:dyDescent="0.75"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</row>
    <row r="588" spans="4:15" x14ac:dyDescent="0.75"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</row>
    <row r="589" spans="4:15" x14ac:dyDescent="0.75"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</row>
    <row r="590" spans="4:15" x14ac:dyDescent="0.75"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</row>
    <row r="591" spans="4:15" x14ac:dyDescent="0.75"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</row>
    <row r="592" spans="4:15" x14ac:dyDescent="0.75"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</row>
    <row r="593" spans="4:15" x14ac:dyDescent="0.75"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</row>
    <row r="594" spans="4:15" x14ac:dyDescent="0.75"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</row>
    <row r="595" spans="4:15" x14ac:dyDescent="0.75"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</row>
    <row r="596" spans="4:15" x14ac:dyDescent="0.75"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</row>
    <row r="597" spans="4:15" x14ac:dyDescent="0.75"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</row>
    <row r="598" spans="4:15" x14ac:dyDescent="0.75"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</row>
    <row r="599" spans="4:15" x14ac:dyDescent="0.75"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</row>
    <row r="600" spans="4:15" x14ac:dyDescent="0.75"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</row>
    <row r="601" spans="4:15" x14ac:dyDescent="0.75"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</row>
    <row r="602" spans="4:15" x14ac:dyDescent="0.75"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</row>
    <row r="603" spans="4:15" x14ac:dyDescent="0.75"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</row>
    <row r="604" spans="4:15" x14ac:dyDescent="0.75"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</row>
    <row r="605" spans="4:15" x14ac:dyDescent="0.75"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</row>
    <row r="606" spans="4:15" x14ac:dyDescent="0.75"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</row>
    <row r="607" spans="4:15" x14ac:dyDescent="0.75"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</row>
    <row r="608" spans="4:15" x14ac:dyDescent="0.75"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</row>
    <row r="609" spans="4:15" x14ac:dyDescent="0.75"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</row>
    <row r="610" spans="4:15" x14ac:dyDescent="0.75"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</row>
    <row r="611" spans="4:15" x14ac:dyDescent="0.75"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</row>
    <row r="612" spans="4:15" x14ac:dyDescent="0.75"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</row>
    <row r="613" spans="4:15" x14ac:dyDescent="0.75"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</row>
    <row r="614" spans="4:15" x14ac:dyDescent="0.75"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</row>
    <row r="615" spans="4:15" x14ac:dyDescent="0.75"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</row>
    <row r="616" spans="4:15" x14ac:dyDescent="0.75"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</row>
    <row r="617" spans="4:15" x14ac:dyDescent="0.75"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</row>
    <row r="618" spans="4:15" x14ac:dyDescent="0.75"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</row>
    <row r="619" spans="4:15" x14ac:dyDescent="0.75"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</row>
    <row r="620" spans="4:15" x14ac:dyDescent="0.75"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</row>
    <row r="621" spans="4:15" x14ac:dyDescent="0.75"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</row>
    <row r="622" spans="4:15" x14ac:dyDescent="0.75"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</row>
    <row r="623" spans="4:15" x14ac:dyDescent="0.75"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</row>
    <row r="624" spans="4:15" x14ac:dyDescent="0.75"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</row>
    <row r="625" spans="4:15" x14ac:dyDescent="0.75"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</row>
    <row r="626" spans="4:15" x14ac:dyDescent="0.75"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</row>
    <row r="627" spans="4:15" x14ac:dyDescent="0.75"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</row>
    <row r="628" spans="4:15" x14ac:dyDescent="0.75"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</row>
    <row r="629" spans="4:15" x14ac:dyDescent="0.75"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</row>
    <row r="630" spans="4:15" x14ac:dyDescent="0.75"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</row>
    <row r="631" spans="4:15" x14ac:dyDescent="0.75"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</row>
    <row r="632" spans="4:15" x14ac:dyDescent="0.75"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</row>
    <row r="633" spans="4:15" x14ac:dyDescent="0.75"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</row>
    <row r="634" spans="4:15" x14ac:dyDescent="0.75"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</row>
    <row r="635" spans="4:15" x14ac:dyDescent="0.75"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</row>
    <row r="636" spans="4:15" x14ac:dyDescent="0.75"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</row>
    <row r="637" spans="4:15" x14ac:dyDescent="0.75"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</row>
    <row r="638" spans="4:15" x14ac:dyDescent="0.75"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</row>
    <row r="639" spans="4:15" x14ac:dyDescent="0.75"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</row>
    <row r="640" spans="4:15" x14ac:dyDescent="0.75"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</row>
    <row r="641" spans="4:15" x14ac:dyDescent="0.75"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</row>
    <row r="642" spans="4:15" x14ac:dyDescent="0.75"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</row>
    <row r="643" spans="4:15" x14ac:dyDescent="0.75"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</row>
    <row r="644" spans="4:15" x14ac:dyDescent="0.75"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</row>
    <row r="645" spans="4:15" x14ac:dyDescent="0.75"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</row>
    <row r="646" spans="4:15" x14ac:dyDescent="0.75"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</row>
    <row r="647" spans="4:15" x14ac:dyDescent="0.75"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</row>
    <row r="648" spans="4:15" x14ac:dyDescent="0.75"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</row>
    <row r="649" spans="4:15" x14ac:dyDescent="0.75"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</row>
    <row r="650" spans="4:15" x14ac:dyDescent="0.75"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</row>
    <row r="651" spans="4:15" x14ac:dyDescent="0.75"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</row>
    <row r="652" spans="4:15" x14ac:dyDescent="0.75"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</row>
    <row r="653" spans="4:15" x14ac:dyDescent="0.75"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</row>
    <row r="654" spans="4:15" x14ac:dyDescent="0.75"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</row>
    <row r="655" spans="4:15" x14ac:dyDescent="0.75"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</row>
    <row r="656" spans="4:15" x14ac:dyDescent="0.75"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</row>
    <row r="657" spans="4:15" x14ac:dyDescent="0.75"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</row>
    <row r="658" spans="4:15" x14ac:dyDescent="0.75"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</row>
    <row r="659" spans="4:15" x14ac:dyDescent="0.75"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</row>
    <row r="660" spans="4:15" x14ac:dyDescent="0.75"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</row>
    <row r="661" spans="4:15" x14ac:dyDescent="0.75"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</row>
    <row r="662" spans="4:15" x14ac:dyDescent="0.75"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</row>
    <row r="663" spans="4:15" x14ac:dyDescent="0.75"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</row>
    <row r="664" spans="4:15" x14ac:dyDescent="0.75"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</row>
    <row r="665" spans="4:15" x14ac:dyDescent="0.75"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</row>
    <row r="666" spans="4:15" x14ac:dyDescent="0.75"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</row>
    <row r="667" spans="4:15" x14ac:dyDescent="0.75"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</row>
    <row r="668" spans="4:15" x14ac:dyDescent="0.75"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</row>
    <row r="669" spans="4:15" x14ac:dyDescent="0.75"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</row>
    <row r="670" spans="4:15" x14ac:dyDescent="0.75"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</row>
    <row r="671" spans="4:15" x14ac:dyDescent="0.75"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</row>
    <row r="672" spans="4:15" x14ac:dyDescent="0.75"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</row>
    <row r="673" spans="4:15" x14ac:dyDescent="0.75"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</row>
    <row r="674" spans="4:15" x14ac:dyDescent="0.75"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</row>
    <row r="675" spans="4:15" x14ac:dyDescent="0.75"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</row>
    <row r="676" spans="4:15" x14ac:dyDescent="0.75"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</row>
    <row r="677" spans="4:15" x14ac:dyDescent="0.75"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</row>
    <row r="678" spans="4:15" x14ac:dyDescent="0.75"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</row>
    <row r="679" spans="4:15" x14ac:dyDescent="0.75"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</row>
    <row r="680" spans="4:15" x14ac:dyDescent="0.75"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</row>
    <row r="681" spans="4:15" x14ac:dyDescent="0.75"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</row>
    <row r="682" spans="4:15" x14ac:dyDescent="0.75"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</row>
    <row r="683" spans="4:15" x14ac:dyDescent="0.75"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</row>
    <row r="684" spans="4:15" x14ac:dyDescent="0.75"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</row>
    <row r="685" spans="4:15" x14ac:dyDescent="0.75"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</row>
    <row r="686" spans="4:15" x14ac:dyDescent="0.75"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</row>
    <row r="687" spans="4:15" x14ac:dyDescent="0.75"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</row>
    <row r="688" spans="4:15" x14ac:dyDescent="0.75"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</row>
    <row r="689" spans="4:15" x14ac:dyDescent="0.75"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</row>
    <row r="690" spans="4:15" x14ac:dyDescent="0.75"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</row>
    <row r="691" spans="4:15" x14ac:dyDescent="0.75"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</row>
    <row r="692" spans="4:15" x14ac:dyDescent="0.75"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</row>
    <row r="693" spans="4:15" x14ac:dyDescent="0.75"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</row>
    <row r="694" spans="4:15" x14ac:dyDescent="0.75"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</row>
    <row r="695" spans="4:15" x14ac:dyDescent="0.75"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</row>
    <row r="696" spans="4:15" x14ac:dyDescent="0.75"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</row>
    <row r="697" spans="4:15" x14ac:dyDescent="0.75"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</row>
    <row r="698" spans="4:15" x14ac:dyDescent="0.75"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</row>
    <row r="699" spans="4:15" x14ac:dyDescent="0.75"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</row>
    <row r="700" spans="4:15" x14ac:dyDescent="0.75"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</row>
    <row r="701" spans="4:15" x14ac:dyDescent="0.75"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</row>
    <row r="702" spans="4:15" x14ac:dyDescent="0.75"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</row>
    <row r="703" spans="4:15" x14ac:dyDescent="0.75"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</row>
    <row r="704" spans="4:15" x14ac:dyDescent="0.75"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</row>
    <row r="705" spans="4:15" x14ac:dyDescent="0.75"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</row>
    <row r="706" spans="4:15" x14ac:dyDescent="0.75"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</row>
    <row r="707" spans="4:15" x14ac:dyDescent="0.75"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</row>
    <row r="708" spans="4:15" x14ac:dyDescent="0.75"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</row>
    <row r="709" spans="4:15" x14ac:dyDescent="0.75"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</row>
    <row r="710" spans="4:15" x14ac:dyDescent="0.75"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</row>
    <row r="711" spans="4:15" x14ac:dyDescent="0.75"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</row>
    <row r="712" spans="4:15" x14ac:dyDescent="0.75"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</row>
    <row r="713" spans="4:15" x14ac:dyDescent="0.75"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</row>
    <row r="714" spans="4:15" x14ac:dyDescent="0.75"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</row>
    <row r="715" spans="4:15" x14ac:dyDescent="0.75"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</row>
    <row r="716" spans="4:15" x14ac:dyDescent="0.75"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</row>
    <row r="717" spans="4:15" x14ac:dyDescent="0.75"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</row>
    <row r="718" spans="4:15" x14ac:dyDescent="0.75"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</row>
    <row r="719" spans="4:15" x14ac:dyDescent="0.75"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</row>
    <row r="720" spans="4:15" x14ac:dyDescent="0.75"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</row>
    <row r="721" spans="4:15" x14ac:dyDescent="0.75"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</row>
    <row r="722" spans="4:15" x14ac:dyDescent="0.75"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</row>
    <row r="723" spans="4:15" x14ac:dyDescent="0.75"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</row>
    <row r="724" spans="4:15" x14ac:dyDescent="0.75"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</row>
    <row r="725" spans="4:15" x14ac:dyDescent="0.75"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</row>
    <row r="726" spans="4:15" x14ac:dyDescent="0.75"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</row>
    <row r="727" spans="4:15" x14ac:dyDescent="0.75"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</row>
    <row r="728" spans="4:15" x14ac:dyDescent="0.75"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</row>
    <row r="729" spans="4:15" x14ac:dyDescent="0.75"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</row>
    <row r="730" spans="4:15" x14ac:dyDescent="0.75"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</row>
    <row r="731" spans="4:15" x14ac:dyDescent="0.75"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</row>
    <row r="732" spans="4:15" x14ac:dyDescent="0.75"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</row>
    <row r="733" spans="4:15" x14ac:dyDescent="0.75"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</row>
    <row r="734" spans="4:15" x14ac:dyDescent="0.75"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</row>
    <row r="735" spans="4:15" x14ac:dyDescent="0.75"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</row>
    <row r="736" spans="4:15" x14ac:dyDescent="0.75"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</row>
    <row r="737" spans="4:15" x14ac:dyDescent="0.75"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</row>
    <row r="738" spans="4:15" x14ac:dyDescent="0.75"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</row>
    <row r="739" spans="4:15" x14ac:dyDescent="0.75"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</row>
    <row r="740" spans="4:15" x14ac:dyDescent="0.75"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</row>
    <row r="741" spans="4:15" x14ac:dyDescent="0.75"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</row>
    <row r="742" spans="4:15" x14ac:dyDescent="0.75"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</row>
    <row r="743" spans="4:15" x14ac:dyDescent="0.75"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</row>
    <row r="744" spans="4:15" x14ac:dyDescent="0.75"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</row>
    <row r="745" spans="4:15" x14ac:dyDescent="0.75"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</row>
    <row r="746" spans="4:15" x14ac:dyDescent="0.75"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</row>
    <row r="747" spans="4:15" x14ac:dyDescent="0.75"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</row>
    <row r="748" spans="4:15" x14ac:dyDescent="0.75"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</row>
    <row r="749" spans="4:15" x14ac:dyDescent="0.75"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</row>
    <row r="750" spans="4:15" x14ac:dyDescent="0.75"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</row>
    <row r="751" spans="4:15" x14ac:dyDescent="0.75"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</row>
    <row r="752" spans="4:15" x14ac:dyDescent="0.75"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</row>
    <row r="753" spans="4:15" x14ac:dyDescent="0.75"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</row>
    <row r="754" spans="4:15" x14ac:dyDescent="0.75"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</row>
    <row r="755" spans="4:15" x14ac:dyDescent="0.75"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</row>
    <row r="756" spans="4:15" x14ac:dyDescent="0.75"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</row>
    <row r="757" spans="4:15" x14ac:dyDescent="0.75"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</row>
    <row r="758" spans="4:15" x14ac:dyDescent="0.75"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</row>
    <row r="759" spans="4:15" x14ac:dyDescent="0.75"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</row>
    <row r="760" spans="4:15" x14ac:dyDescent="0.75"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</row>
    <row r="761" spans="4:15" x14ac:dyDescent="0.75"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</row>
    <row r="762" spans="4:15" x14ac:dyDescent="0.75"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</row>
    <row r="763" spans="4:15" x14ac:dyDescent="0.75"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</row>
    <row r="764" spans="4:15" x14ac:dyDescent="0.75"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</row>
    <row r="765" spans="4:15" x14ac:dyDescent="0.75"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</row>
    <row r="766" spans="4:15" x14ac:dyDescent="0.75"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</row>
    <row r="767" spans="4:15" x14ac:dyDescent="0.75"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</row>
    <row r="768" spans="4:15" x14ac:dyDescent="0.75"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</row>
    <row r="769" spans="4:15" x14ac:dyDescent="0.75"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</row>
    <row r="770" spans="4:15" x14ac:dyDescent="0.75"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</row>
    <row r="771" spans="4:15" x14ac:dyDescent="0.75"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</row>
    <row r="772" spans="4:15" x14ac:dyDescent="0.75"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</row>
    <row r="773" spans="4:15" x14ac:dyDescent="0.75"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</row>
    <row r="774" spans="4:15" x14ac:dyDescent="0.75"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</row>
    <row r="775" spans="4:15" x14ac:dyDescent="0.75"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</row>
    <row r="776" spans="4:15" x14ac:dyDescent="0.75"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</row>
    <row r="777" spans="4:15" x14ac:dyDescent="0.75"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</row>
    <row r="778" spans="4:15" x14ac:dyDescent="0.75"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</row>
    <row r="779" spans="4:15" x14ac:dyDescent="0.75"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</row>
    <row r="780" spans="4:15" x14ac:dyDescent="0.75"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</row>
    <row r="781" spans="4:15" x14ac:dyDescent="0.75"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</row>
    <row r="782" spans="4:15" x14ac:dyDescent="0.75"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</row>
    <row r="783" spans="4:15" x14ac:dyDescent="0.75"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</row>
    <row r="784" spans="4:15" x14ac:dyDescent="0.75"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</row>
    <row r="785" spans="4:15" x14ac:dyDescent="0.75"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</row>
    <row r="786" spans="4:15" x14ac:dyDescent="0.75"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</row>
    <row r="787" spans="4:15" x14ac:dyDescent="0.75"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</row>
    <row r="788" spans="4:15" x14ac:dyDescent="0.75"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</row>
    <row r="789" spans="4:15" x14ac:dyDescent="0.75"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</row>
    <row r="790" spans="4:15" x14ac:dyDescent="0.75"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</row>
    <row r="791" spans="4:15" x14ac:dyDescent="0.75"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</row>
    <row r="792" spans="4:15" x14ac:dyDescent="0.75"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</row>
    <row r="793" spans="4:15" x14ac:dyDescent="0.75"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</row>
    <row r="794" spans="4:15" x14ac:dyDescent="0.75"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</row>
    <row r="795" spans="4:15" x14ac:dyDescent="0.75"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</row>
    <row r="796" spans="4:15" x14ac:dyDescent="0.75"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</row>
    <row r="797" spans="4:15" x14ac:dyDescent="0.75"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</row>
    <row r="798" spans="4:15" x14ac:dyDescent="0.75"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</row>
    <row r="799" spans="4:15" x14ac:dyDescent="0.75"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</row>
    <row r="800" spans="4:15" x14ac:dyDescent="0.75"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</row>
    <row r="801" spans="4:15" x14ac:dyDescent="0.75"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</row>
    <row r="802" spans="4:15" x14ac:dyDescent="0.75"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</row>
    <row r="803" spans="4:15" x14ac:dyDescent="0.75"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</row>
    <row r="804" spans="4:15" x14ac:dyDescent="0.75"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</row>
    <row r="805" spans="4:15" x14ac:dyDescent="0.75"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</row>
    <row r="806" spans="4:15" x14ac:dyDescent="0.75"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</row>
    <row r="807" spans="4:15" x14ac:dyDescent="0.75"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</row>
    <row r="808" spans="4:15" x14ac:dyDescent="0.75"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</row>
    <row r="809" spans="4:15" x14ac:dyDescent="0.75"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</row>
    <row r="810" spans="4:15" x14ac:dyDescent="0.75"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</row>
    <row r="811" spans="4:15" x14ac:dyDescent="0.75"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</row>
    <row r="812" spans="4:15" x14ac:dyDescent="0.75"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</row>
    <row r="813" spans="4:15" x14ac:dyDescent="0.75"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</row>
    <row r="814" spans="4:15" x14ac:dyDescent="0.75"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</row>
    <row r="815" spans="4:15" x14ac:dyDescent="0.75"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</row>
    <row r="816" spans="4:15" x14ac:dyDescent="0.75"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</row>
    <row r="817" spans="4:15" x14ac:dyDescent="0.75"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</row>
    <row r="818" spans="4:15" x14ac:dyDescent="0.75"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</row>
    <row r="819" spans="4:15" x14ac:dyDescent="0.75"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</row>
    <row r="820" spans="4:15" x14ac:dyDescent="0.75"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</row>
    <row r="821" spans="4:15" x14ac:dyDescent="0.75"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</row>
    <row r="822" spans="4:15" x14ac:dyDescent="0.75"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</row>
    <row r="823" spans="4:15" x14ac:dyDescent="0.75"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</row>
    <row r="824" spans="4:15" x14ac:dyDescent="0.75"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</row>
    <row r="825" spans="4:15" x14ac:dyDescent="0.75"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</row>
    <row r="826" spans="4:15" x14ac:dyDescent="0.75"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</row>
    <row r="827" spans="4:15" x14ac:dyDescent="0.75"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</row>
    <row r="828" spans="4:15" x14ac:dyDescent="0.75"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</row>
    <row r="829" spans="4:15" x14ac:dyDescent="0.75"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</row>
    <row r="830" spans="4:15" x14ac:dyDescent="0.75"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</row>
    <row r="831" spans="4:15" x14ac:dyDescent="0.75"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</row>
    <row r="832" spans="4:15" x14ac:dyDescent="0.75"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</row>
    <row r="833" spans="4:15" x14ac:dyDescent="0.75"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</row>
    <row r="834" spans="4:15" x14ac:dyDescent="0.75"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</row>
    <row r="835" spans="4:15" x14ac:dyDescent="0.75"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</row>
    <row r="836" spans="4:15" x14ac:dyDescent="0.75"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</row>
    <row r="837" spans="4:15" x14ac:dyDescent="0.75"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</row>
    <row r="838" spans="4:15" x14ac:dyDescent="0.75"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</row>
    <row r="839" spans="4:15" x14ac:dyDescent="0.75"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</row>
    <row r="840" spans="4:15" x14ac:dyDescent="0.75"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</row>
    <row r="841" spans="4:15" x14ac:dyDescent="0.75"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</row>
    <row r="842" spans="4:15" x14ac:dyDescent="0.75"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</row>
    <row r="843" spans="4:15" x14ac:dyDescent="0.75"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</row>
    <row r="844" spans="4:15" x14ac:dyDescent="0.75"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</row>
    <row r="845" spans="4:15" x14ac:dyDescent="0.75"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</row>
    <row r="846" spans="4:15" x14ac:dyDescent="0.75"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</row>
    <row r="847" spans="4:15" x14ac:dyDescent="0.75"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</row>
    <row r="848" spans="4:15" x14ac:dyDescent="0.75"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</row>
    <row r="849" spans="4:15" x14ac:dyDescent="0.75"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</row>
    <row r="850" spans="4:15" x14ac:dyDescent="0.75"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</row>
    <row r="851" spans="4:15" x14ac:dyDescent="0.75"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</row>
    <row r="852" spans="4:15" x14ac:dyDescent="0.75"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</row>
    <row r="853" spans="4:15" x14ac:dyDescent="0.75"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</row>
    <row r="854" spans="4:15" x14ac:dyDescent="0.75"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</row>
    <row r="855" spans="4:15" x14ac:dyDescent="0.75"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</row>
    <row r="856" spans="4:15" x14ac:dyDescent="0.75"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</row>
    <row r="857" spans="4:15" x14ac:dyDescent="0.75"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</row>
    <row r="858" spans="4:15" x14ac:dyDescent="0.75"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</row>
    <row r="859" spans="4:15" x14ac:dyDescent="0.75"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</row>
    <row r="860" spans="4:15" x14ac:dyDescent="0.75"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</row>
    <row r="861" spans="4:15" x14ac:dyDescent="0.75"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</row>
    <row r="862" spans="4:15" x14ac:dyDescent="0.75"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</row>
    <row r="863" spans="4:15" x14ac:dyDescent="0.75"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</row>
    <row r="864" spans="4:15" x14ac:dyDescent="0.75"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</row>
    <row r="865" spans="4:15" x14ac:dyDescent="0.75"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</row>
    <row r="866" spans="4:15" x14ac:dyDescent="0.75"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</row>
    <row r="867" spans="4:15" x14ac:dyDescent="0.75"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</row>
    <row r="868" spans="4:15" x14ac:dyDescent="0.75"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</row>
    <row r="869" spans="4:15" x14ac:dyDescent="0.75"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</row>
    <row r="870" spans="4:15" x14ac:dyDescent="0.75"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</row>
    <row r="871" spans="4:15" x14ac:dyDescent="0.75"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</row>
    <row r="872" spans="4:15" x14ac:dyDescent="0.75"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</row>
    <row r="873" spans="4:15" x14ac:dyDescent="0.75"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</row>
    <row r="874" spans="4:15" x14ac:dyDescent="0.75"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</row>
    <row r="875" spans="4:15" x14ac:dyDescent="0.75"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</row>
    <row r="876" spans="4:15" x14ac:dyDescent="0.75"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</row>
    <row r="877" spans="4:15" x14ac:dyDescent="0.75"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</row>
    <row r="878" spans="4:15" x14ac:dyDescent="0.75"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</row>
    <row r="879" spans="4:15" x14ac:dyDescent="0.75"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</row>
    <row r="880" spans="4:15" x14ac:dyDescent="0.75"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</row>
    <row r="881" spans="4:15" x14ac:dyDescent="0.75"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</row>
    <row r="882" spans="4:15" x14ac:dyDescent="0.75"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</row>
    <row r="883" spans="4:15" x14ac:dyDescent="0.75"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</row>
    <row r="884" spans="4:15" x14ac:dyDescent="0.75"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</row>
    <row r="885" spans="4:15" x14ac:dyDescent="0.75"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</row>
    <row r="886" spans="4:15" x14ac:dyDescent="0.75"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</row>
    <row r="887" spans="4:15" x14ac:dyDescent="0.75"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</row>
    <row r="888" spans="4:15" x14ac:dyDescent="0.75"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</row>
    <row r="889" spans="4:15" x14ac:dyDescent="0.75"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</row>
    <row r="890" spans="4:15" x14ac:dyDescent="0.75"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</row>
    <row r="891" spans="4:15" x14ac:dyDescent="0.75"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</row>
    <row r="892" spans="4:15" x14ac:dyDescent="0.75"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</row>
    <row r="893" spans="4:15" x14ac:dyDescent="0.75"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</row>
    <row r="894" spans="4:15" x14ac:dyDescent="0.75"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</row>
    <row r="895" spans="4:15" x14ac:dyDescent="0.75"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</row>
    <row r="896" spans="4:15" x14ac:dyDescent="0.75"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</row>
    <row r="897" spans="4:15" x14ac:dyDescent="0.75"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</row>
    <row r="898" spans="4:15" x14ac:dyDescent="0.75"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</row>
    <row r="899" spans="4:15" x14ac:dyDescent="0.75"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</row>
    <row r="900" spans="4:15" x14ac:dyDescent="0.75"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</row>
    <row r="901" spans="4:15" x14ac:dyDescent="0.75"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</row>
    <row r="902" spans="4:15" x14ac:dyDescent="0.75"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</row>
    <row r="903" spans="4:15" x14ac:dyDescent="0.75"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</row>
    <row r="904" spans="4:15" x14ac:dyDescent="0.75"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</row>
    <row r="905" spans="4:15" x14ac:dyDescent="0.75"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</row>
    <row r="906" spans="4:15" x14ac:dyDescent="0.75"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</row>
    <row r="907" spans="4:15" x14ac:dyDescent="0.75"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</row>
    <row r="908" spans="4:15" x14ac:dyDescent="0.75"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</row>
    <row r="909" spans="4:15" x14ac:dyDescent="0.75"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</row>
    <row r="910" spans="4:15" x14ac:dyDescent="0.75"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</row>
    <row r="911" spans="4:15" x14ac:dyDescent="0.75"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</row>
    <row r="912" spans="4:15" x14ac:dyDescent="0.75"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</row>
    <row r="913" spans="4:15" x14ac:dyDescent="0.75"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</row>
    <row r="914" spans="4:15" x14ac:dyDescent="0.75"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</row>
    <row r="915" spans="4:15" x14ac:dyDescent="0.75"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</row>
    <row r="916" spans="4:15" x14ac:dyDescent="0.75"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</row>
    <row r="917" spans="4:15" x14ac:dyDescent="0.75"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</row>
    <row r="918" spans="4:15" x14ac:dyDescent="0.75"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</row>
    <row r="919" spans="4:15" x14ac:dyDescent="0.75"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</row>
    <row r="920" spans="4:15" x14ac:dyDescent="0.75"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</row>
    <row r="921" spans="4:15" x14ac:dyDescent="0.75"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</row>
    <row r="922" spans="4:15" x14ac:dyDescent="0.75"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</row>
    <row r="923" spans="4:15" x14ac:dyDescent="0.75"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</row>
    <row r="924" spans="4:15" x14ac:dyDescent="0.75"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</row>
    <row r="925" spans="4:15" x14ac:dyDescent="0.75"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</row>
    <row r="926" spans="4:15" x14ac:dyDescent="0.75"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</row>
    <row r="927" spans="4:15" x14ac:dyDescent="0.75"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</row>
    <row r="928" spans="4:15" x14ac:dyDescent="0.75"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</row>
    <row r="929" spans="4:15" x14ac:dyDescent="0.75"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</row>
    <row r="930" spans="4:15" x14ac:dyDescent="0.75"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</row>
    <row r="931" spans="4:15" x14ac:dyDescent="0.75"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</row>
    <row r="932" spans="4:15" x14ac:dyDescent="0.75"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</row>
    <row r="933" spans="4:15" x14ac:dyDescent="0.75"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</row>
    <row r="934" spans="4:15" x14ac:dyDescent="0.75"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</row>
    <row r="935" spans="4:15" x14ac:dyDescent="0.75"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</row>
    <row r="936" spans="4:15" x14ac:dyDescent="0.75"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</row>
    <row r="937" spans="4:15" x14ac:dyDescent="0.75"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</row>
    <row r="938" spans="4:15" x14ac:dyDescent="0.75"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</row>
    <row r="939" spans="4:15" x14ac:dyDescent="0.75"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</row>
    <row r="940" spans="4:15" x14ac:dyDescent="0.75"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</row>
    <row r="941" spans="4:15" x14ac:dyDescent="0.75"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</row>
    <row r="942" spans="4:15" x14ac:dyDescent="0.75"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</row>
    <row r="943" spans="4:15" x14ac:dyDescent="0.75"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</row>
    <row r="944" spans="4:15" x14ac:dyDescent="0.75"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</row>
    <row r="945" spans="4:15" x14ac:dyDescent="0.75"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</row>
    <row r="946" spans="4:15" x14ac:dyDescent="0.75"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</row>
    <row r="947" spans="4:15" x14ac:dyDescent="0.75"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</row>
    <row r="948" spans="4:15" x14ac:dyDescent="0.75"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</row>
    <row r="949" spans="4:15" x14ac:dyDescent="0.75"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</row>
    <row r="950" spans="4:15" x14ac:dyDescent="0.75"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</row>
    <row r="951" spans="4:15" x14ac:dyDescent="0.75"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</row>
    <row r="952" spans="4:15" x14ac:dyDescent="0.75"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</row>
    <row r="953" spans="4:15" x14ac:dyDescent="0.75"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</row>
    <row r="954" spans="4:15" x14ac:dyDescent="0.75"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</row>
    <row r="955" spans="4:15" x14ac:dyDescent="0.75"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</row>
    <row r="956" spans="4:15" x14ac:dyDescent="0.75"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</row>
    <row r="957" spans="4:15" x14ac:dyDescent="0.75"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</row>
    <row r="958" spans="4:15" x14ac:dyDescent="0.75"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</row>
    <row r="959" spans="4:15" x14ac:dyDescent="0.75"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</row>
    <row r="960" spans="4:15" x14ac:dyDescent="0.75"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</row>
    <row r="961" spans="4:15" x14ac:dyDescent="0.75"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</row>
    <row r="962" spans="4:15" x14ac:dyDescent="0.75"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</row>
    <row r="963" spans="4:15" x14ac:dyDescent="0.75"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</row>
    <row r="964" spans="4:15" x14ac:dyDescent="0.75"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</row>
    <row r="965" spans="4:15" x14ac:dyDescent="0.75"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</row>
    <row r="966" spans="4:15" x14ac:dyDescent="0.75"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</row>
    <row r="967" spans="4:15" x14ac:dyDescent="0.75"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</row>
    <row r="968" spans="4:15" x14ac:dyDescent="0.75"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</row>
    <row r="969" spans="4:15" x14ac:dyDescent="0.75"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</row>
    <row r="970" spans="4:15" x14ac:dyDescent="0.75"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</row>
    <row r="971" spans="4:15" x14ac:dyDescent="0.75"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</row>
    <row r="972" spans="4:15" x14ac:dyDescent="0.75"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</row>
    <row r="973" spans="4:15" x14ac:dyDescent="0.75"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</row>
    <row r="974" spans="4:15" x14ac:dyDescent="0.75"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</row>
    <row r="975" spans="4:15" x14ac:dyDescent="0.75"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</row>
    <row r="976" spans="4:15" x14ac:dyDescent="0.75"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</row>
    <row r="977" spans="4:15" x14ac:dyDescent="0.75"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</row>
    <row r="978" spans="4:15" x14ac:dyDescent="0.75"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</row>
    <row r="979" spans="4:15" x14ac:dyDescent="0.75"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</row>
    <row r="980" spans="4:15" x14ac:dyDescent="0.75"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</row>
    <row r="981" spans="4:15" x14ac:dyDescent="0.75"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</row>
    <row r="982" spans="4:15" x14ac:dyDescent="0.75"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</row>
    <row r="983" spans="4:15" x14ac:dyDescent="0.75"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</row>
    <row r="984" spans="4:15" x14ac:dyDescent="0.75"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</row>
    <row r="985" spans="4:15" x14ac:dyDescent="0.75"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</row>
    <row r="986" spans="4:15" x14ac:dyDescent="0.75"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</row>
    <row r="987" spans="4:15" x14ac:dyDescent="0.75"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</row>
    <row r="988" spans="4:15" x14ac:dyDescent="0.75"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</row>
    <row r="989" spans="4:15" x14ac:dyDescent="0.75"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</row>
    <row r="990" spans="4:15" x14ac:dyDescent="0.75"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</row>
    <row r="991" spans="4:15" x14ac:dyDescent="0.75"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</row>
    <row r="992" spans="4:15" x14ac:dyDescent="0.75"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</row>
    <row r="993" spans="4:15" x14ac:dyDescent="0.75"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</row>
    <row r="994" spans="4:15" x14ac:dyDescent="0.75"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</row>
    <row r="995" spans="4:15" x14ac:dyDescent="0.75"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</row>
    <row r="996" spans="4:15" x14ac:dyDescent="0.75"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</row>
    <row r="997" spans="4:15" x14ac:dyDescent="0.75"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</row>
    <row r="998" spans="4:15" x14ac:dyDescent="0.75"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</row>
    <row r="999" spans="4:15" x14ac:dyDescent="0.75"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</row>
    <row r="1000" spans="4:15" x14ac:dyDescent="0.75"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</row>
    <row r="1001" spans="4:15" x14ac:dyDescent="0.75"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</row>
    <row r="1002" spans="4:15" x14ac:dyDescent="0.75"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</row>
    <row r="1003" spans="4:15" x14ac:dyDescent="0.75"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</row>
    <row r="1004" spans="4:15" x14ac:dyDescent="0.75"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</row>
    <row r="1005" spans="4:15" x14ac:dyDescent="0.75"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</row>
    <row r="1006" spans="4:15" x14ac:dyDescent="0.75"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</row>
    <row r="1007" spans="4:15" x14ac:dyDescent="0.75"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</row>
    <row r="1008" spans="4:15" x14ac:dyDescent="0.75"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</row>
    <row r="1009" spans="4:15" x14ac:dyDescent="0.75"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</row>
    <row r="1010" spans="4:15" x14ac:dyDescent="0.75"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</row>
    <row r="1011" spans="4:15" x14ac:dyDescent="0.75"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</row>
    <row r="1012" spans="4:15" x14ac:dyDescent="0.75"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</row>
    <row r="1013" spans="4:15" x14ac:dyDescent="0.75"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</row>
    <row r="1014" spans="4:15" x14ac:dyDescent="0.75"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</row>
    <row r="1015" spans="4:15" x14ac:dyDescent="0.75"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</row>
    <row r="1016" spans="4:15" x14ac:dyDescent="0.75"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</row>
    <row r="1017" spans="4:15" x14ac:dyDescent="0.75"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</row>
    <row r="1018" spans="4:15" x14ac:dyDescent="0.75"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</row>
    <row r="1019" spans="4:15" x14ac:dyDescent="0.75"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</row>
    <row r="1020" spans="4:15" x14ac:dyDescent="0.75"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</row>
    <row r="1021" spans="4:15" x14ac:dyDescent="0.75"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</row>
    <row r="1022" spans="4:15" x14ac:dyDescent="0.75"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</row>
    <row r="1023" spans="4:15" x14ac:dyDescent="0.75"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</row>
    <row r="1024" spans="4:15" x14ac:dyDescent="0.75"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</row>
    <row r="1025" spans="4:15" x14ac:dyDescent="0.75"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</row>
    <row r="1026" spans="4:15" x14ac:dyDescent="0.75"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</row>
    <row r="1027" spans="4:15" x14ac:dyDescent="0.75"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</row>
    <row r="1028" spans="4:15" x14ac:dyDescent="0.75"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</row>
    <row r="1029" spans="4:15" x14ac:dyDescent="0.75"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</row>
    <row r="1030" spans="4:15" x14ac:dyDescent="0.75"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</row>
    <row r="1031" spans="4:15" x14ac:dyDescent="0.75"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</row>
    <row r="1032" spans="4:15" x14ac:dyDescent="0.75"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</row>
    <row r="1033" spans="4:15" x14ac:dyDescent="0.75"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</row>
    <row r="1034" spans="4:15" x14ac:dyDescent="0.75"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</row>
    <row r="1035" spans="4:15" x14ac:dyDescent="0.75"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</row>
    <row r="1036" spans="4:15" x14ac:dyDescent="0.75"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</row>
    <row r="1037" spans="4:15" x14ac:dyDescent="0.75"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</row>
    <row r="1038" spans="4:15" x14ac:dyDescent="0.75"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</row>
    <row r="1039" spans="4:15" x14ac:dyDescent="0.75"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</row>
    <row r="1040" spans="4:15" x14ac:dyDescent="0.75"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</row>
    <row r="1041" spans="4:15" x14ac:dyDescent="0.75"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</row>
    <row r="1042" spans="4:15" x14ac:dyDescent="0.75"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</row>
    <row r="1043" spans="4:15" x14ac:dyDescent="0.75"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</row>
    <row r="1044" spans="4:15" x14ac:dyDescent="0.75"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</row>
    <row r="1045" spans="4:15" x14ac:dyDescent="0.75"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</row>
    <row r="1046" spans="4:15" x14ac:dyDescent="0.75"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</row>
    <row r="1047" spans="4:15" x14ac:dyDescent="0.75"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</row>
    <row r="1048" spans="4:15" x14ac:dyDescent="0.75"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</row>
    <row r="1049" spans="4:15" x14ac:dyDescent="0.75"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</row>
    <row r="1050" spans="4:15" x14ac:dyDescent="0.75"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</row>
    <row r="1051" spans="4:15" x14ac:dyDescent="0.75"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</row>
    <row r="1052" spans="4:15" x14ac:dyDescent="0.75"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</row>
    <row r="1053" spans="4:15" x14ac:dyDescent="0.75"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</row>
    <row r="1054" spans="4:15" x14ac:dyDescent="0.75"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</row>
    <row r="1055" spans="4:15" x14ac:dyDescent="0.75"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</row>
    <row r="1056" spans="4:15" x14ac:dyDescent="0.75"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</row>
    <row r="1057" spans="4:15" x14ac:dyDescent="0.75"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</row>
    <row r="1058" spans="4:15" x14ac:dyDescent="0.75"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</row>
    <row r="1059" spans="4:15" x14ac:dyDescent="0.75"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</row>
    <row r="1060" spans="4:15" x14ac:dyDescent="0.75"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</row>
    <row r="1061" spans="4:15" x14ac:dyDescent="0.75"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</row>
    <row r="1062" spans="4:15" x14ac:dyDescent="0.75"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</row>
    <row r="1063" spans="4:15" x14ac:dyDescent="0.75"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</row>
    <row r="1064" spans="4:15" x14ac:dyDescent="0.75"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</row>
    <row r="1065" spans="4:15" x14ac:dyDescent="0.75"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</row>
    <row r="1066" spans="4:15" x14ac:dyDescent="0.75"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</row>
    <row r="1067" spans="4:15" x14ac:dyDescent="0.75"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</row>
    <row r="1068" spans="4:15" x14ac:dyDescent="0.75"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</row>
    <row r="1069" spans="4:15" x14ac:dyDescent="0.75"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</row>
    <row r="1070" spans="4:15" x14ac:dyDescent="0.75"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</row>
    <row r="1071" spans="4:15" x14ac:dyDescent="0.75"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</row>
    <row r="1072" spans="4:15" x14ac:dyDescent="0.75"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</row>
    <row r="1073" spans="4:15" x14ac:dyDescent="0.75"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</row>
    <row r="1074" spans="4:15" x14ac:dyDescent="0.75"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</row>
    <row r="1075" spans="4:15" x14ac:dyDescent="0.75"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</row>
    <row r="1076" spans="4:15" x14ac:dyDescent="0.75"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</row>
    <row r="1077" spans="4:15" x14ac:dyDescent="0.75"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</row>
    <row r="1078" spans="4:15" x14ac:dyDescent="0.75"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</row>
    <row r="1079" spans="4:15" x14ac:dyDescent="0.75"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</row>
    <row r="1080" spans="4:15" x14ac:dyDescent="0.75"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</row>
    <row r="1081" spans="4:15" x14ac:dyDescent="0.75"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</row>
    <row r="1082" spans="4:15" x14ac:dyDescent="0.75"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</row>
    <row r="1083" spans="4:15" x14ac:dyDescent="0.75"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</row>
    <row r="1084" spans="4:15" x14ac:dyDescent="0.75"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</row>
    <row r="1085" spans="4:15" x14ac:dyDescent="0.75"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</row>
    <row r="1086" spans="4:15" x14ac:dyDescent="0.75"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</row>
    <row r="1087" spans="4:15" x14ac:dyDescent="0.75"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</row>
    <row r="1088" spans="4:15" x14ac:dyDescent="0.75"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</row>
    <row r="1089" spans="4:15" x14ac:dyDescent="0.75"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</row>
    <row r="1090" spans="4:15" x14ac:dyDescent="0.75"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</row>
    <row r="1091" spans="4:15" x14ac:dyDescent="0.75"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</row>
    <row r="1092" spans="4:15" x14ac:dyDescent="0.75"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</row>
    <row r="1093" spans="4:15" x14ac:dyDescent="0.75"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</row>
    <row r="1094" spans="4:15" x14ac:dyDescent="0.75"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</row>
    <row r="1095" spans="4:15" x14ac:dyDescent="0.75"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</row>
    <row r="1096" spans="4:15" x14ac:dyDescent="0.75"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</row>
    <row r="1097" spans="4:15" x14ac:dyDescent="0.75"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</row>
    <row r="1098" spans="4:15" x14ac:dyDescent="0.75"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</row>
    <row r="1099" spans="4:15" x14ac:dyDescent="0.75"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</row>
    <row r="1100" spans="4:15" x14ac:dyDescent="0.75"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</row>
    <row r="1101" spans="4:15" x14ac:dyDescent="0.75"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</row>
    <row r="1102" spans="4:15" x14ac:dyDescent="0.75"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</row>
    <row r="1103" spans="4:15" x14ac:dyDescent="0.75"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</row>
    <row r="1104" spans="4:15" x14ac:dyDescent="0.75"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</row>
    <row r="1105" spans="4:15" x14ac:dyDescent="0.75"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</row>
    <row r="1106" spans="4:15" x14ac:dyDescent="0.75"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</row>
    <row r="1107" spans="4:15" x14ac:dyDescent="0.75"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</row>
    <row r="1108" spans="4:15" x14ac:dyDescent="0.75"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</row>
    <row r="1109" spans="4:15" x14ac:dyDescent="0.75"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</row>
    <row r="1110" spans="4:15" x14ac:dyDescent="0.75"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</row>
    <row r="1111" spans="4:15" x14ac:dyDescent="0.75"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</row>
    <row r="1112" spans="4:15" x14ac:dyDescent="0.75"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</row>
    <row r="1113" spans="4:15" x14ac:dyDescent="0.75"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</row>
    <row r="1114" spans="4:15" x14ac:dyDescent="0.75"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</row>
    <row r="1115" spans="4:15" x14ac:dyDescent="0.75"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</row>
    <row r="1116" spans="4:15" x14ac:dyDescent="0.75"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</row>
    <row r="1117" spans="4:15" x14ac:dyDescent="0.75"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</row>
    <row r="1118" spans="4:15" x14ac:dyDescent="0.75"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</row>
    <row r="1119" spans="4:15" x14ac:dyDescent="0.75"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</row>
    <row r="1120" spans="4:15" x14ac:dyDescent="0.75"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</row>
    <row r="1121" spans="4:15" x14ac:dyDescent="0.75"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</row>
    <row r="1122" spans="4:15" x14ac:dyDescent="0.75"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</row>
    <row r="1123" spans="4:15" x14ac:dyDescent="0.75"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</row>
    <row r="1124" spans="4:15" x14ac:dyDescent="0.75"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</row>
    <row r="1125" spans="4:15" x14ac:dyDescent="0.75"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</row>
    <row r="1126" spans="4:15" x14ac:dyDescent="0.75"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</row>
    <row r="1127" spans="4:15" x14ac:dyDescent="0.75"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</row>
    <row r="1128" spans="4:15" x14ac:dyDescent="0.75"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</row>
    <row r="1129" spans="4:15" x14ac:dyDescent="0.75"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</row>
    <row r="1130" spans="4:15" x14ac:dyDescent="0.75"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</row>
    <row r="1131" spans="4:15" x14ac:dyDescent="0.75"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</row>
    <row r="1132" spans="4:15" x14ac:dyDescent="0.75"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</row>
    <row r="1133" spans="4:15" x14ac:dyDescent="0.75"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</row>
    <row r="1134" spans="4:15" x14ac:dyDescent="0.75"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</row>
    <row r="1135" spans="4:15" x14ac:dyDescent="0.75"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</row>
    <row r="1136" spans="4:15" x14ac:dyDescent="0.75"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</row>
    <row r="1137" spans="4:15" x14ac:dyDescent="0.75"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</row>
    <row r="1138" spans="4:15" x14ac:dyDescent="0.75"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</row>
    <row r="1139" spans="4:15" x14ac:dyDescent="0.75"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</row>
    <row r="1140" spans="4:15" x14ac:dyDescent="0.75"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</row>
    <row r="1141" spans="4:15" x14ac:dyDescent="0.75"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</row>
    <row r="1142" spans="4:15" x14ac:dyDescent="0.75"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</row>
    <row r="1143" spans="4:15" x14ac:dyDescent="0.75"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</row>
    <row r="1144" spans="4:15" x14ac:dyDescent="0.75"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</row>
    <row r="1145" spans="4:15" x14ac:dyDescent="0.75"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</row>
    <row r="1146" spans="4:15" x14ac:dyDescent="0.75"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</row>
    <row r="1147" spans="4:15" x14ac:dyDescent="0.75"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</row>
    <row r="1148" spans="4:15" x14ac:dyDescent="0.75"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</row>
    <row r="1149" spans="4:15" x14ac:dyDescent="0.75"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</row>
    <row r="1150" spans="4:15" x14ac:dyDescent="0.75"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</row>
    <row r="1151" spans="4:15" x14ac:dyDescent="0.75"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</row>
    <row r="1152" spans="4:15" x14ac:dyDescent="0.75"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</row>
    <row r="1153" spans="4:15" x14ac:dyDescent="0.75"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</row>
    <row r="1154" spans="4:15" x14ac:dyDescent="0.75"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</row>
    <row r="1155" spans="4:15" x14ac:dyDescent="0.75"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</row>
    <row r="1156" spans="4:15" x14ac:dyDescent="0.75"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</row>
    <row r="1157" spans="4:15" x14ac:dyDescent="0.75"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</row>
    <row r="1158" spans="4:15" x14ac:dyDescent="0.75"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</row>
    <row r="1159" spans="4:15" x14ac:dyDescent="0.75"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</row>
    <row r="1160" spans="4:15" x14ac:dyDescent="0.75"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</row>
    <row r="1161" spans="4:15" x14ac:dyDescent="0.75"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</row>
    <row r="1162" spans="4:15" x14ac:dyDescent="0.75"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</row>
    <row r="1163" spans="4:15" x14ac:dyDescent="0.75"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</row>
    <row r="1164" spans="4:15" x14ac:dyDescent="0.75"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</row>
    <row r="1165" spans="4:15" x14ac:dyDescent="0.75"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</row>
    <row r="1166" spans="4:15" x14ac:dyDescent="0.75"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</row>
    <row r="1167" spans="4:15" x14ac:dyDescent="0.75"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</row>
    <row r="1168" spans="4:15" x14ac:dyDescent="0.75"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</row>
    <row r="1169" spans="4:15" x14ac:dyDescent="0.75"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</row>
    <row r="1170" spans="4:15" x14ac:dyDescent="0.75"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</row>
    <row r="1171" spans="4:15" x14ac:dyDescent="0.75"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</row>
    <row r="1172" spans="4:15" x14ac:dyDescent="0.75"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</row>
    <row r="1173" spans="4:15" x14ac:dyDescent="0.75"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</row>
    <row r="1174" spans="4:15" x14ac:dyDescent="0.75"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</row>
    <row r="1175" spans="4:15" x14ac:dyDescent="0.75"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</row>
    <row r="1176" spans="4:15" x14ac:dyDescent="0.75"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</row>
    <row r="1177" spans="4:15" x14ac:dyDescent="0.75"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</row>
    <row r="1178" spans="4:15" x14ac:dyDescent="0.75"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</row>
    <row r="1179" spans="4:15" x14ac:dyDescent="0.75"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</row>
    <row r="1180" spans="4:15" x14ac:dyDescent="0.75"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</row>
    <row r="1181" spans="4:15" x14ac:dyDescent="0.75"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</row>
    <row r="1182" spans="4:15" x14ac:dyDescent="0.75"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</row>
    <row r="1183" spans="4:15" x14ac:dyDescent="0.75"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</row>
    <row r="1184" spans="4:15" x14ac:dyDescent="0.75"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</row>
    <row r="1185" spans="4:15" x14ac:dyDescent="0.75"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</row>
    <row r="1186" spans="4:15" x14ac:dyDescent="0.75"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</row>
    <row r="1187" spans="4:15" x14ac:dyDescent="0.75"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</row>
    <row r="1188" spans="4:15" x14ac:dyDescent="0.75"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</row>
    <row r="1189" spans="4:15" x14ac:dyDescent="0.75"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</row>
    <row r="1190" spans="4:15" x14ac:dyDescent="0.75"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</row>
    <row r="1191" spans="4:15" x14ac:dyDescent="0.75"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</row>
    <row r="1192" spans="4:15" x14ac:dyDescent="0.75"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</row>
    <row r="1193" spans="4:15" x14ac:dyDescent="0.75"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</row>
    <row r="1194" spans="4:15" x14ac:dyDescent="0.75"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</row>
    <row r="1195" spans="4:15" x14ac:dyDescent="0.75"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</row>
    <row r="1196" spans="4:15" x14ac:dyDescent="0.75"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</row>
    <row r="1197" spans="4:15" x14ac:dyDescent="0.75"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</row>
    <row r="1198" spans="4:15" x14ac:dyDescent="0.75"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</row>
    <row r="1199" spans="4:15" x14ac:dyDescent="0.75"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</row>
    <row r="1200" spans="4:15" x14ac:dyDescent="0.75"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</row>
    <row r="1201" spans="4:15" x14ac:dyDescent="0.75"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</row>
    <row r="1202" spans="4:15" x14ac:dyDescent="0.75"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</row>
    <row r="1203" spans="4:15" x14ac:dyDescent="0.75"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</row>
    <row r="1204" spans="4:15" x14ac:dyDescent="0.75"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</row>
    <row r="1205" spans="4:15" x14ac:dyDescent="0.75"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</row>
    <row r="1206" spans="4:15" x14ac:dyDescent="0.75"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</row>
    <row r="1207" spans="4:15" x14ac:dyDescent="0.75"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</row>
    <row r="1208" spans="4:15" x14ac:dyDescent="0.75"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</row>
    <row r="1209" spans="4:15" x14ac:dyDescent="0.75"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</row>
    <row r="1210" spans="4:15" x14ac:dyDescent="0.75"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</row>
    <row r="1211" spans="4:15" x14ac:dyDescent="0.75"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</row>
    <row r="1212" spans="4:15" x14ac:dyDescent="0.75"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</row>
    <row r="1213" spans="4:15" x14ac:dyDescent="0.75"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</row>
    <row r="1214" spans="4:15" x14ac:dyDescent="0.75"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</row>
    <row r="1215" spans="4:15" x14ac:dyDescent="0.75"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</row>
    <row r="1216" spans="4:15" x14ac:dyDescent="0.75"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</row>
    <row r="1217" spans="4:15" x14ac:dyDescent="0.75"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</row>
    <row r="1218" spans="4:15" x14ac:dyDescent="0.75"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</row>
    <row r="1219" spans="4:15" x14ac:dyDescent="0.75"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</row>
    <row r="1220" spans="4:15" x14ac:dyDescent="0.75"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</row>
    <row r="1221" spans="4:15" x14ac:dyDescent="0.75"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</row>
    <row r="1222" spans="4:15" x14ac:dyDescent="0.75"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</row>
    <row r="1223" spans="4:15" x14ac:dyDescent="0.75"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</row>
    <row r="1224" spans="4:15" x14ac:dyDescent="0.75"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</row>
    <row r="1225" spans="4:15" x14ac:dyDescent="0.75"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</row>
    <row r="1226" spans="4:15" x14ac:dyDescent="0.75"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</row>
    <row r="1227" spans="4:15" x14ac:dyDescent="0.75"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</row>
    <row r="1228" spans="4:15" x14ac:dyDescent="0.75"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</row>
    <row r="1229" spans="4:15" x14ac:dyDescent="0.75"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</row>
    <row r="1230" spans="4:15" x14ac:dyDescent="0.75"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</row>
    <row r="1231" spans="4:15" x14ac:dyDescent="0.75"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</row>
    <row r="1232" spans="4:15" x14ac:dyDescent="0.75"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</row>
    <row r="1233" spans="4:15" x14ac:dyDescent="0.75"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</row>
    <row r="1234" spans="4:15" x14ac:dyDescent="0.75"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</row>
    <row r="1235" spans="4:15" x14ac:dyDescent="0.75"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</row>
    <row r="1236" spans="4:15" x14ac:dyDescent="0.75"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</row>
    <row r="1237" spans="4:15" x14ac:dyDescent="0.75"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</row>
    <row r="1238" spans="4:15" x14ac:dyDescent="0.75"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</row>
    <row r="1239" spans="4:15" x14ac:dyDescent="0.75"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</row>
    <row r="1240" spans="4:15" x14ac:dyDescent="0.75"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</row>
    <row r="1241" spans="4:15" x14ac:dyDescent="0.75"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</row>
    <row r="1242" spans="4:15" x14ac:dyDescent="0.75"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</row>
    <row r="1243" spans="4:15" x14ac:dyDescent="0.75"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</row>
    <row r="1244" spans="4:15" x14ac:dyDescent="0.75"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</row>
    <row r="1245" spans="4:15" x14ac:dyDescent="0.75"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</row>
    <row r="1246" spans="4:15" x14ac:dyDescent="0.75"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</row>
    <row r="1247" spans="4:15" x14ac:dyDescent="0.75"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</row>
    <row r="1248" spans="4:15" x14ac:dyDescent="0.75"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</row>
    <row r="1249" spans="4:15" x14ac:dyDescent="0.75"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</row>
    <row r="1250" spans="4:15" x14ac:dyDescent="0.75"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</row>
    <row r="1251" spans="4:15" x14ac:dyDescent="0.75"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</row>
    <row r="1252" spans="4:15" x14ac:dyDescent="0.75"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</row>
    <row r="1253" spans="4:15" x14ac:dyDescent="0.75"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</row>
    <row r="1254" spans="4:15" x14ac:dyDescent="0.75"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</row>
    <row r="1255" spans="4:15" x14ac:dyDescent="0.75"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</row>
    <row r="1256" spans="4:15" x14ac:dyDescent="0.75"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</row>
    <row r="1257" spans="4:15" x14ac:dyDescent="0.75"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</row>
    <row r="1258" spans="4:15" x14ac:dyDescent="0.75"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</row>
    <row r="1259" spans="4:15" x14ac:dyDescent="0.75"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</row>
    <row r="1260" spans="4:15" x14ac:dyDescent="0.75"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</row>
    <row r="1261" spans="4:15" x14ac:dyDescent="0.75"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</row>
    <row r="1262" spans="4:15" x14ac:dyDescent="0.75"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</row>
    <row r="1263" spans="4:15" x14ac:dyDescent="0.75"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</row>
    <row r="1264" spans="4:15" x14ac:dyDescent="0.75"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</row>
    <row r="1265" spans="4:15" x14ac:dyDescent="0.75"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</row>
    <row r="1266" spans="4:15" x14ac:dyDescent="0.75"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</row>
    <row r="1267" spans="4:15" x14ac:dyDescent="0.75"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</row>
    <row r="1268" spans="4:15" x14ac:dyDescent="0.75"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</row>
    <row r="1269" spans="4:15" x14ac:dyDescent="0.75"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</row>
    <row r="1270" spans="4:15" x14ac:dyDescent="0.75"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</row>
    <row r="1271" spans="4:15" x14ac:dyDescent="0.75"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</row>
    <row r="1272" spans="4:15" x14ac:dyDescent="0.75"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</row>
    <row r="1273" spans="4:15" x14ac:dyDescent="0.75"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</row>
    <row r="1274" spans="4:15" x14ac:dyDescent="0.75"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</row>
    <row r="1275" spans="4:15" x14ac:dyDescent="0.75"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</row>
    <row r="1276" spans="4:15" x14ac:dyDescent="0.75"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</row>
    <row r="1277" spans="4:15" x14ac:dyDescent="0.75"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</row>
    <row r="1278" spans="4:15" x14ac:dyDescent="0.75"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</row>
    <row r="1279" spans="4:15" x14ac:dyDescent="0.75"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</row>
    <row r="1280" spans="4:15" x14ac:dyDescent="0.75"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</row>
    <row r="1281" spans="4:15" x14ac:dyDescent="0.75"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</row>
    <row r="1282" spans="4:15" x14ac:dyDescent="0.75"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</row>
    <row r="1283" spans="4:15" x14ac:dyDescent="0.75"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</row>
    <row r="1284" spans="4:15" x14ac:dyDescent="0.75"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</row>
    <row r="1285" spans="4:15" x14ac:dyDescent="0.75"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</row>
    <row r="1286" spans="4:15" x14ac:dyDescent="0.75"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</row>
    <row r="1287" spans="4:15" x14ac:dyDescent="0.75"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</row>
    <row r="1288" spans="4:15" x14ac:dyDescent="0.75"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</row>
    <row r="1289" spans="4:15" x14ac:dyDescent="0.75"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</row>
    <row r="1290" spans="4:15" x14ac:dyDescent="0.75"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</row>
    <row r="1291" spans="4:15" x14ac:dyDescent="0.75"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</row>
    <row r="1292" spans="4:15" x14ac:dyDescent="0.75"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</row>
    <row r="1293" spans="4:15" x14ac:dyDescent="0.75"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</row>
    <row r="1294" spans="4:15" x14ac:dyDescent="0.75"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</row>
    <row r="1295" spans="4:15" x14ac:dyDescent="0.75"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</row>
    <row r="1296" spans="4:15" x14ac:dyDescent="0.75"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</row>
    <row r="1297" spans="4:15" x14ac:dyDescent="0.75"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</row>
    <row r="1298" spans="4:15" x14ac:dyDescent="0.75"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</row>
    <row r="1299" spans="4:15" x14ac:dyDescent="0.75"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</row>
    <row r="1300" spans="4:15" x14ac:dyDescent="0.75"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</row>
    <row r="1301" spans="4:15" x14ac:dyDescent="0.75"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</row>
    <row r="1302" spans="4:15" x14ac:dyDescent="0.75"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</row>
    <row r="1303" spans="4:15" x14ac:dyDescent="0.75"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</row>
    <row r="1304" spans="4:15" x14ac:dyDescent="0.75"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</row>
    <row r="1305" spans="4:15" x14ac:dyDescent="0.75"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</row>
    <row r="1306" spans="4:15" x14ac:dyDescent="0.75"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</row>
    <row r="1307" spans="4:15" x14ac:dyDescent="0.75"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</row>
    <row r="1308" spans="4:15" x14ac:dyDescent="0.75"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</row>
    <row r="1309" spans="4:15" x14ac:dyDescent="0.75"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</row>
    <row r="1310" spans="4:15" x14ac:dyDescent="0.75"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</row>
    <row r="1311" spans="4:15" x14ac:dyDescent="0.75"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</row>
    <row r="1312" spans="4:15" x14ac:dyDescent="0.75"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</row>
    <row r="1313" spans="4:15" x14ac:dyDescent="0.75"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</row>
    <row r="1314" spans="4:15" x14ac:dyDescent="0.75"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</row>
    <row r="1315" spans="4:15" x14ac:dyDescent="0.75"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</row>
    <row r="1316" spans="4:15" x14ac:dyDescent="0.75"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</row>
    <row r="1317" spans="4:15" x14ac:dyDescent="0.75"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</row>
    <row r="1318" spans="4:15" x14ac:dyDescent="0.75"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</row>
    <row r="1319" spans="4:15" x14ac:dyDescent="0.75"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</row>
    <row r="1320" spans="4:15" x14ac:dyDescent="0.75"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</row>
    <row r="1321" spans="4:15" x14ac:dyDescent="0.75"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</row>
    <row r="1322" spans="4:15" x14ac:dyDescent="0.75"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</row>
    <row r="1323" spans="4:15" x14ac:dyDescent="0.75"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</row>
    <row r="1324" spans="4:15" x14ac:dyDescent="0.75"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</row>
    <row r="1325" spans="4:15" x14ac:dyDescent="0.75"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</row>
    <row r="1326" spans="4:15" x14ac:dyDescent="0.75"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</row>
    <row r="1327" spans="4:15" x14ac:dyDescent="0.75"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</row>
    <row r="1328" spans="4:15" x14ac:dyDescent="0.75"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</row>
    <row r="1329" spans="4:15" x14ac:dyDescent="0.75"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</row>
    <row r="1330" spans="4:15" x14ac:dyDescent="0.75"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</row>
    <row r="1331" spans="4:15" x14ac:dyDescent="0.75"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</row>
    <row r="1332" spans="4:15" x14ac:dyDescent="0.75"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</row>
    <row r="1333" spans="4:15" x14ac:dyDescent="0.75"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</row>
    <row r="1334" spans="4:15" x14ac:dyDescent="0.75"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</row>
    <row r="1335" spans="4:15" x14ac:dyDescent="0.75"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</row>
    <row r="1336" spans="4:15" x14ac:dyDescent="0.75"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</row>
    <row r="1337" spans="4:15" x14ac:dyDescent="0.75"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</row>
    <row r="1338" spans="4:15" x14ac:dyDescent="0.75"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</row>
    <row r="1339" spans="4:15" x14ac:dyDescent="0.75"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</row>
    <row r="1340" spans="4:15" x14ac:dyDescent="0.75"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</row>
    <row r="1341" spans="4:15" x14ac:dyDescent="0.75"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</row>
    <row r="1342" spans="4:15" x14ac:dyDescent="0.75"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</row>
    <row r="1343" spans="4:15" x14ac:dyDescent="0.75"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</row>
    <row r="1344" spans="4:15" x14ac:dyDescent="0.75"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</row>
    <row r="1345" spans="4:15" x14ac:dyDescent="0.75"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</row>
    <row r="1346" spans="4:15" x14ac:dyDescent="0.75"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</row>
    <row r="1347" spans="4:15" x14ac:dyDescent="0.75"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</row>
    <row r="1348" spans="4:15" x14ac:dyDescent="0.75"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</row>
    <row r="1349" spans="4:15" x14ac:dyDescent="0.75"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</row>
    <row r="1350" spans="4:15" x14ac:dyDescent="0.75"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</row>
    <row r="1351" spans="4:15" x14ac:dyDescent="0.75"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</row>
    <row r="1352" spans="4:15" x14ac:dyDescent="0.75"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</row>
    <row r="1353" spans="4:15" x14ac:dyDescent="0.75"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</row>
    <row r="1354" spans="4:15" x14ac:dyDescent="0.75"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</row>
    <row r="1355" spans="4:15" x14ac:dyDescent="0.75"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</row>
    <row r="1356" spans="4:15" x14ac:dyDescent="0.75"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</row>
    <row r="1357" spans="4:15" x14ac:dyDescent="0.75"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</row>
    <row r="1358" spans="4:15" x14ac:dyDescent="0.75"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</row>
    <row r="1359" spans="4:15" x14ac:dyDescent="0.75"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</row>
    <row r="1360" spans="4:15" x14ac:dyDescent="0.75"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</row>
    <row r="1361" spans="4:15" x14ac:dyDescent="0.75"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</row>
    <row r="1362" spans="4:15" x14ac:dyDescent="0.75"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</row>
    <row r="1363" spans="4:15" x14ac:dyDescent="0.75"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</row>
    <row r="1364" spans="4:15" x14ac:dyDescent="0.75"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</row>
    <row r="1365" spans="4:15" x14ac:dyDescent="0.75"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</row>
    <row r="1366" spans="4:15" x14ac:dyDescent="0.75"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</row>
    <row r="1367" spans="4:15" x14ac:dyDescent="0.75"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</row>
    <row r="1368" spans="4:15" x14ac:dyDescent="0.75"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</row>
    <row r="1369" spans="4:15" x14ac:dyDescent="0.75"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</row>
    <row r="1370" spans="4:15" x14ac:dyDescent="0.75"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</row>
    <row r="1371" spans="4:15" x14ac:dyDescent="0.75"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</row>
    <row r="1372" spans="4:15" x14ac:dyDescent="0.75"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</row>
    <row r="1373" spans="4:15" x14ac:dyDescent="0.75"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</row>
    <row r="1374" spans="4:15" x14ac:dyDescent="0.75"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</row>
    <row r="1375" spans="4:15" x14ac:dyDescent="0.75"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</row>
    <row r="1376" spans="4:15" x14ac:dyDescent="0.75"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</row>
    <row r="1377" spans="4:15" x14ac:dyDescent="0.75"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</row>
    <row r="1378" spans="4:15" x14ac:dyDescent="0.75"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</row>
    <row r="1379" spans="4:15" x14ac:dyDescent="0.75"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</row>
    <row r="1380" spans="4:15" x14ac:dyDescent="0.75"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</row>
    <row r="1381" spans="4:15" x14ac:dyDescent="0.75"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</row>
    <row r="1382" spans="4:15" x14ac:dyDescent="0.75"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</row>
    <row r="1383" spans="4:15" x14ac:dyDescent="0.75"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</row>
    <row r="1384" spans="4:15" x14ac:dyDescent="0.75"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</row>
    <row r="1385" spans="4:15" x14ac:dyDescent="0.75"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</row>
    <row r="1386" spans="4:15" x14ac:dyDescent="0.75"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</row>
    <row r="1387" spans="4:15" x14ac:dyDescent="0.75"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</row>
    <row r="1388" spans="4:15" x14ac:dyDescent="0.75"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</row>
    <row r="1389" spans="4:15" x14ac:dyDescent="0.75"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</row>
    <row r="1390" spans="4:15" x14ac:dyDescent="0.75"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</row>
    <row r="1391" spans="4:15" x14ac:dyDescent="0.75"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</row>
    <row r="1392" spans="4:15" x14ac:dyDescent="0.75"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</row>
    <row r="1393" spans="4:15" x14ac:dyDescent="0.75"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</row>
    <row r="1394" spans="4:15" x14ac:dyDescent="0.75"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</row>
    <row r="1395" spans="4:15" x14ac:dyDescent="0.75"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</row>
    <row r="1396" spans="4:15" x14ac:dyDescent="0.75"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</row>
    <row r="1397" spans="4:15" x14ac:dyDescent="0.75"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</row>
    <row r="1398" spans="4:15" x14ac:dyDescent="0.75"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</row>
    <row r="1399" spans="4:15" x14ac:dyDescent="0.75"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</row>
    <row r="1400" spans="4:15" x14ac:dyDescent="0.75"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</row>
    <row r="1401" spans="4:15" x14ac:dyDescent="0.75"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</row>
    <row r="1402" spans="4:15" x14ac:dyDescent="0.75"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</row>
    <row r="1403" spans="4:15" x14ac:dyDescent="0.75"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</row>
    <row r="1404" spans="4:15" x14ac:dyDescent="0.75"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</row>
    <row r="1405" spans="4:15" x14ac:dyDescent="0.75"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</row>
    <row r="1406" spans="4:15" x14ac:dyDescent="0.75"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</row>
    <row r="1407" spans="4:15" x14ac:dyDescent="0.75"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</row>
    <row r="1408" spans="4:15" x14ac:dyDescent="0.75"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</row>
    <row r="1409" spans="4:15" x14ac:dyDescent="0.75"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</row>
    <row r="1410" spans="4:15" x14ac:dyDescent="0.75"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</row>
    <row r="1411" spans="4:15" x14ac:dyDescent="0.75"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</row>
    <row r="1412" spans="4:15" x14ac:dyDescent="0.75"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</row>
    <row r="1413" spans="4:15" x14ac:dyDescent="0.75"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</row>
    <row r="1414" spans="4:15" x14ac:dyDescent="0.75"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</row>
    <row r="1415" spans="4:15" x14ac:dyDescent="0.75"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</row>
    <row r="1416" spans="4:15" x14ac:dyDescent="0.75"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</row>
    <row r="1417" spans="4:15" x14ac:dyDescent="0.75"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</row>
    <row r="1418" spans="4:15" x14ac:dyDescent="0.75"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</row>
    <row r="1419" spans="4:15" x14ac:dyDescent="0.75"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</row>
    <row r="1420" spans="4:15" x14ac:dyDescent="0.75"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</row>
    <row r="1421" spans="4:15" x14ac:dyDescent="0.75"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</row>
    <row r="1422" spans="4:15" x14ac:dyDescent="0.75"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</row>
    <row r="1423" spans="4:15" x14ac:dyDescent="0.75"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</row>
    <row r="1424" spans="4:15" x14ac:dyDescent="0.75"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</row>
    <row r="1425" spans="4:15" x14ac:dyDescent="0.75"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</row>
    <row r="1426" spans="4:15" x14ac:dyDescent="0.75"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</row>
    <row r="1427" spans="4:15" x14ac:dyDescent="0.75"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</row>
    <row r="1428" spans="4:15" x14ac:dyDescent="0.75"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</row>
    <row r="1429" spans="4:15" x14ac:dyDescent="0.75"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</row>
    <row r="1430" spans="4:15" x14ac:dyDescent="0.75"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</row>
    <row r="1431" spans="4:15" x14ac:dyDescent="0.75"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</row>
    <row r="1432" spans="4:15" x14ac:dyDescent="0.75"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</row>
    <row r="1433" spans="4:15" x14ac:dyDescent="0.75"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</row>
    <row r="1434" spans="4:15" x14ac:dyDescent="0.75"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</row>
    <row r="1435" spans="4:15" x14ac:dyDescent="0.75"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</row>
    <row r="1436" spans="4:15" x14ac:dyDescent="0.75"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</row>
    <row r="1437" spans="4:15" x14ac:dyDescent="0.75"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</row>
    <row r="1438" spans="4:15" x14ac:dyDescent="0.75"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</row>
    <row r="1439" spans="4:15" x14ac:dyDescent="0.75"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</row>
    <row r="1440" spans="4:15" x14ac:dyDescent="0.75"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</row>
    <row r="1441" spans="4:15" x14ac:dyDescent="0.75"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</row>
    <row r="1442" spans="4:15" x14ac:dyDescent="0.75"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</row>
    <row r="1443" spans="4:15" x14ac:dyDescent="0.75"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</row>
    <row r="1444" spans="4:15" x14ac:dyDescent="0.75"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</row>
    <row r="1445" spans="4:15" x14ac:dyDescent="0.75"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</row>
    <row r="1446" spans="4:15" x14ac:dyDescent="0.75"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</row>
    <row r="1447" spans="4:15" x14ac:dyDescent="0.75"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</row>
    <row r="1448" spans="4:15" x14ac:dyDescent="0.75"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</row>
    <row r="1449" spans="4:15" x14ac:dyDescent="0.75"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</row>
    <row r="1450" spans="4:15" x14ac:dyDescent="0.75"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</row>
    <row r="1451" spans="4:15" x14ac:dyDescent="0.75"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</row>
    <row r="1452" spans="4:15" x14ac:dyDescent="0.75"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</row>
    <row r="1453" spans="4:15" x14ac:dyDescent="0.75"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</row>
    <row r="1454" spans="4:15" x14ac:dyDescent="0.75"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</row>
    <row r="1455" spans="4:15" x14ac:dyDescent="0.75"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</row>
    <row r="1456" spans="4:15" x14ac:dyDescent="0.75"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</row>
    <row r="1457" spans="4:15" x14ac:dyDescent="0.75"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</row>
    <row r="1458" spans="4:15" x14ac:dyDescent="0.75"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</row>
    <row r="1459" spans="4:15" x14ac:dyDescent="0.75"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</row>
    <row r="1460" spans="4:15" x14ac:dyDescent="0.75"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</row>
    <row r="1461" spans="4:15" x14ac:dyDescent="0.75"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</row>
    <row r="1462" spans="4:15" x14ac:dyDescent="0.75"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</row>
    <row r="1463" spans="4:15" x14ac:dyDescent="0.75"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</row>
    <row r="1464" spans="4:15" x14ac:dyDescent="0.75"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</row>
    <row r="1465" spans="4:15" x14ac:dyDescent="0.75"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</row>
    <row r="1466" spans="4:15" x14ac:dyDescent="0.75"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</row>
    <row r="1467" spans="4:15" x14ac:dyDescent="0.75"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</row>
    <row r="1468" spans="4:15" x14ac:dyDescent="0.75"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</row>
    <row r="1469" spans="4:15" x14ac:dyDescent="0.75"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</row>
    <row r="1470" spans="4:15" x14ac:dyDescent="0.75"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</row>
    <row r="1471" spans="4:15" x14ac:dyDescent="0.75"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</row>
    <row r="1472" spans="4:15" x14ac:dyDescent="0.75"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</row>
    <row r="1473" spans="4:15" x14ac:dyDescent="0.75"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</row>
    <row r="1474" spans="4:15" x14ac:dyDescent="0.75"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</row>
    <row r="1475" spans="4:15" x14ac:dyDescent="0.75"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</row>
    <row r="1476" spans="4:15" x14ac:dyDescent="0.75"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</row>
    <row r="1477" spans="4:15" x14ac:dyDescent="0.75"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</row>
    <row r="1478" spans="4:15" x14ac:dyDescent="0.75"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</row>
    <row r="1479" spans="4:15" x14ac:dyDescent="0.75">
      <c r="D1479" s="24"/>
      <c r="E1479" s="24"/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</row>
    <row r="1480" spans="4:15" x14ac:dyDescent="0.75"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</row>
    <row r="1481" spans="4:15" x14ac:dyDescent="0.75">
      <c r="D1481" s="24"/>
      <c r="E1481" s="24"/>
      <c r="F1481" s="24"/>
      <c r="G1481" s="24"/>
      <c r="H1481" s="24"/>
      <c r="I1481" s="24"/>
      <c r="J1481" s="24"/>
      <c r="K1481" s="24"/>
      <c r="L1481" s="24"/>
      <c r="M1481" s="24"/>
      <c r="N1481" s="24"/>
      <c r="O1481" s="24"/>
    </row>
    <row r="1482" spans="4:15" x14ac:dyDescent="0.75">
      <c r="D1482" s="24"/>
      <c r="E1482" s="24"/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</row>
    <row r="1483" spans="4:15" x14ac:dyDescent="0.75">
      <c r="D1483" s="24"/>
      <c r="E1483" s="24"/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</row>
    <row r="1484" spans="4:15" x14ac:dyDescent="0.75"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</row>
    <row r="1485" spans="4:15" x14ac:dyDescent="0.75">
      <c r="D1485" s="24"/>
      <c r="E1485" s="24"/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</row>
    <row r="1486" spans="4:15" x14ac:dyDescent="0.75"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</row>
    <row r="1487" spans="4:15" x14ac:dyDescent="0.75"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</row>
    <row r="1488" spans="4:15" x14ac:dyDescent="0.75"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</row>
    <row r="1489" spans="4:15" x14ac:dyDescent="0.75"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</row>
    <row r="1490" spans="4:15" x14ac:dyDescent="0.75"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</row>
    <row r="1491" spans="4:15" x14ac:dyDescent="0.75">
      <c r="D1491" s="24"/>
      <c r="E1491" s="24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</row>
    <row r="1492" spans="4:15" x14ac:dyDescent="0.75"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</row>
    <row r="1493" spans="4:15" x14ac:dyDescent="0.75">
      <c r="D1493" s="24"/>
      <c r="E1493" s="24"/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</row>
    <row r="1494" spans="4:15" x14ac:dyDescent="0.75"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</row>
    <row r="1495" spans="4:15" x14ac:dyDescent="0.75"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</row>
    <row r="1496" spans="4:15" x14ac:dyDescent="0.75"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</row>
    <row r="1497" spans="4:15" x14ac:dyDescent="0.75"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</row>
    <row r="1498" spans="4:15" x14ac:dyDescent="0.75"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</row>
    <row r="1499" spans="4:15" x14ac:dyDescent="0.75">
      <c r="D1499" s="24"/>
      <c r="E1499" s="24"/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</row>
    <row r="1500" spans="4:15" x14ac:dyDescent="0.75"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</row>
    <row r="1501" spans="4:15" x14ac:dyDescent="0.75">
      <c r="D1501" s="24"/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</row>
    <row r="1502" spans="4:15" x14ac:dyDescent="0.75"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</row>
    <row r="1503" spans="4:15" x14ac:dyDescent="0.75">
      <c r="D1503" s="24"/>
      <c r="E1503" s="24"/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</row>
    <row r="1504" spans="4:15" x14ac:dyDescent="0.75"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</row>
    <row r="1505" spans="4:15" x14ac:dyDescent="0.75"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</row>
    <row r="1506" spans="4:15" x14ac:dyDescent="0.75"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</row>
    <row r="1507" spans="4:15" x14ac:dyDescent="0.75"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</row>
    <row r="1508" spans="4:15" x14ac:dyDescent="0.75"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</row>
    <row r="1509" spans="4:15" x14ac:dyDescent="0.75"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</row>
    <row r="1510" spans="4:15" x14ac:dyDescent="0.75"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</row>
    <row r="1511" spans="4:15" x14ac:dyDescent="0.75"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</row>
    <row r="1512" spans="4:15" x14ac:dyDescent="0.75"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</row>
    <row r="1513" spans="4:15" x14ac:dyDescent="0.75"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</row>
    <row r="1514" spans="4:15" x14ac:dyDescent="0.75"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</row>
    <row r="1515" spans="4:15" x14ac:dyDescent="0.75"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</row>
    <row r="1516" spans="4:15" x14ac:dyDescent="0.75"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</row>
    <row r="1517" spans="4:15" x14ac:dyDescent="0.75">
      <c r="D1517" s="24"/>
      <c r="E1517" s="24"/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</row>
    <row r="1518" spans="4:15" x14ac:dyDescent="0.75"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</row>
    <row r="1519" spans="4:15" x14ac:dyDescent="0.75">
      <c r="D1519" s="24"/>
      <c r="E1519" s="24"/>
      <c r="F1519" s="24"/>
      <c r="G1519" s="24"/>
      <c r="H1519" s="24"/>
      <c r="I1519" s="24"/>
      <c r="J1519" s="24"/>
      <c r="K1519" s="24"/>
      <c r="L1519" s="24"/>
      <c r="M1519" s="24"/>
      <c r="N1519" s="24"/>
      <c r="O1519" s="24"/>
    </row>
    <row r="1520" spans="4:15" x14ac:dyDescent="0.75"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</row>
    <row r="1521" spans="4:15" x14ac:dyDescent="0.75"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</row>
    <row r="1522" spans="4:15" x14ac:dyDescent="0.75"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</row>
    <row r="1523" spans="4:15" x14ac:dyDescent="0.75"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</row>
    <row r="1524" spans="4:15" x14ac:dyDescent="0.75"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</row>
    <row r="1525" spans="4:15" x14ac:dyDescent="0.75"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</row>
    <row r="1526" spans="4:15" x14ac:dyDescent="0.75"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</row>
    <row r="1527" spans="4:15" x14ac:dyDescent="0.75"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</row>
    <row r="1528" spans="4:15" x14ac:dyDescent="0.75"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</row>
    <row r="1529" spans="4:15" x14ac:dyDescent="0.75"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</row>
    <row r="1530" spans="4:15" x14ac:dyDescent="0.75"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</row>
    <row r="1531" spans="4:15" x14ac:dyDescent="0.75"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</row>
    <row r="1532" spans="4:15" x14ac:dyDescent="0.75"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</row>
    <row r="1533" spans="4:15" x14ac:dyDescent="0.75"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</row>
    <row r="1534" spans="4:15" x14ac:dyDescent="0.75"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</row>
    <row r="1535" spans="4:15" x14ac:dyDescent="0.75"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</row>
    <row r="1536" spans="4:15" x14ac:dyDescent="0.75"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</row>
    <row r="1537" spans="4:15" x14ac:dyDescent="0.75"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</row>
    <row r="1538" spans="4:15" x14ac:dyDescent="0.75"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</row>
    <row r="1539" spans="4:15" x14ac:dyDescent="0.75"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</row>
    <row r="1540" spans="4:15" x14ac:dyDescent="0.75"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</row>
    <row r="1541" spans="4:15" x14ac:dyDescent="0.75"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</row>
    <row r="1542" spans="4:15" x14ac:dyDescent="0.75"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</row>
    <row r="1543" spans="4:15" x14ac:dyDescent="0.75"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</row>
    <row r="1544" spans="4:15" x14ac:dyDescent="0.75"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</row>
    <row r="1545" spans="4:15" x14ac:dyDescent="0.75"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</row>
    <row r="1546" spans="4:15" x14ac:dyDescent="0.75"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</row>
    <row r="1547" spans="4:15" x14ac:dyDescent="0.75">
      <c r="D1547" s="24"/>
      <c r="E1547" s="24"/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</row>
    <row r="1548" spans="4:15" x14ac:dyDescent="0.75"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</row>
    <row r="1549" spans="4:15" x14ac:dyDescent="0.75">
      <c r="D1549" s="24"/>
      <c r="E1549" s="24"/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</row>
    <row r="1550" spans="4:15" x14ac:dyDescent="0.75"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</row>
    <row r="1551" spans="4:15" x14ac:dyDescent="0.75"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</row>
    <row r="1552" spans="4:15" x14ac:dyDescent="0.75"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</row>
    <row r="1553" spans="4:15" x14ac:dyDescent="0.75"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</row>
    <row r="1554" spans="4:15" x14ac:dyDescent="0.75"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</row>
    <row r="1555" spans="4:15" x14ac:dyDescent="0.75"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</row>
    <row r="1556" spans="4:15" x14ac:dyDescent="0.75"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</row>
    <row r="1557" spans="4:15" x14ac:dyDescent="0.75"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</row>
    <row r="1558" spans="4:15" x14ac:dyDescent="0.75"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</row>
    <row r="1559" spans="4:15" x14ac:dyDescent="0.75"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</row>
    <row r="1560" spans="4:15" x14ac:dyDescent="0.75"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</row>
    <row r="1561" spans="4:15" x14ac:dyDescent="0.75"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</row>
    <row r="1562" spans="4:15" x14ac:dyDescent="0.75"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</row>
    <row r="1563" spans="4:15" x14ac:dyDescent="0.75"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</row>
    <row r="1564" spans="4:15" x14ac:dyDescent="0.75"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</row>
    <row r="1565" spans="4:15" x14ac:dyDescent="0.75"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</row>
    <row r="1566" spans="4:15" x14ac:dyDescent="0.75"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</row>
    <row r="1567" spans="4:15" x14ac:dyDescent="0.75">
      <c r="D1567" s="24"/>
      <c r="E1567" s="24"/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</row>
    <row r="1568" spans="4:15" x14ac:dyDescent="0.75"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</row>
    <row r="1569" spans="4:15" x14ac:dyDescent="0.75"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</row>
    <row r="1570" spans="4:15" x14ac:dyDescent="0.75"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</row>
    <row r="1571" spans="4:15" x14ac:dyDescent="0.75">
      <c r="D1571" s="24"/>
      <c r="E1571" s="24"/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</row>
    <row r="1572" spans="4:15" x14ac:dyDescent="0.75"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</row>
    <row r="1573" spans="4:15" x14ac:dyDescent="0.75">
      <c r="D1573" s="24"/>
      <c r="E1573" s="24"/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</row>
    <row r="1574" spans="4:15" x14ac:dyDescent="0.75"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</row>
    <row r="1575" spans="4:15" x14ac:dyDescent="0.75"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</row>
    <row r="1576" spans="4:15" x14ac:dyDescent="0.75"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</row>
    <row r="1577" spans="4:15" x14ac:dyDescent="0.75"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</row>
    <row r="1578" spans="4:15" x14ac:dyDescent="0.75"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</row>
    <row r="1579" spans="4:15" x14ac:dyDescent="0.75">
      <c r="D1579" s="24"/>
      <c r="E1579" s="24"/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</row>
    <row r="1580" spans="4:15" x14ac:dyDescent="0.75"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</row>
    <row r="1581" spans="4:15" x14ac:dyDescent="0.75">
      <c r="D1581" s="24"/>
      <c r="E1581" s="24"/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</row>
    <row r="1582" spans="4:15" x14ac:dyDescent="0.75"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</row>
    <row r="1583" spans="4:15" x14ac:dyDescent="0.75"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</row>
    <row r="1584" spans="4:15" x14ac:dyDescent="0.75"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</row>
    <row r="1585" spans="4:15" x14ac:dyDescent="0.75"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</row>
    <row r="1586" spans="4:15" x14ac:dyDescent="0.75">
      <c r="D1586" s="24"/>
      <c r="E1586" s="24"/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</row>
    <row r="1587" spans="4:15" x14ac:dyDescent="0.75">
      <c r="D1587" s="24"/>
      <c r="E1587" s="24"/>
      <c r="F1587" s="24"/>
      <c r="G1587" s="24"/>
      <c r="H1587" s="24"/>
      <c r="I1587" s="24"/>
      <c r="J1587" s="24"/>
      <c r="K1587" s="24"/>
      <c r="L1587" s="24"/>
      <c r="M1587" s="24"/>
      <c r="N1587" s="24"/>
      <c r="O1587" s="24"/>
    </row>
    <row r="1588" spans="4:15" x14ac:dyDescent="0.75">
      <c r="D1588" s="24"/>
      <c r="E1588" s="24"/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</row>
    <row r="1589" spans="4:15" x14ac:dyDescent="0.75">
      <c r="D1589" s="24"/>
      <c r="E1589" s="24"/>
      <c r="F1589" s="24"/>
      <c r="G1589" s="24"/>
      <c r="H1589" s="24"/>
      <c r="I1589" s="24"/>
      <c r="J1589" s="24"/>
      <c r="K1589" s="24"/>
      <c r="L1589" s="24"/>
      <c r="M1589" s="24"/>
      <c r="N1589" s="24"/>
      <c r="O1589" s="24"/>
    </row>
    <row r="1590" spans="4:15" x14ac:dyDescent="0.75"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</row>
    <row r="1591" spans="4:15" x14ac:dyDescent="0.75">
      <c r="D1591" s="24"/>
      <c r="E1591" s="24"/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</row>
    <row r="1592" spans="4:15" x14ac:dyDescent="0.75"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</row>
    <row r="1593" spans="4:15" x14ac:dyDescent="0.75"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</row>
    <row r="1594" spans="4:15" x14ac:dyDescent="0.75"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</row>
    <row r="1595" spans="4:15" x14ac:dyDescent="0.75"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</row>
    <row r="1596" spans="4:15" x14ac:dyDescent="0.75"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</row>
    <row r="1597" spans="4:15" x14ac:dyDescent="0.75"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</row>
    <row r="1598" spans="4:15" x14ac:dyDescent="0.75"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</row>
    <row r="1599" spans="4:15" x14ac:dyDescent="0.75"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</row>
    <row r="1600" spans="4:15" x14ac:dyDescent="0.75"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</row>
    <row r="1601" spans="4:15" x14ac:dyDescent="0.75"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</row>
    <row r="1602" spans="4:15" x14ac:dyDescent="0.75"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</row>
    <row r="1603" spans="4:15" x14ac:dyDescent="0.75"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</row>
    <row r="1604" spans="4:15" x14ac:dyDescent="0.75"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</row>
    <row r="1605" spans="4:15" x14ac:dyDescent="0.75"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</row>
    <row r="1606" spans="4:15" x14ac:dyDescent="0.75"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</row>
    <row r="1607" spans="4:15" x14ac:dyDescent="0.75"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</row>
    <row r="1608" spans="4:15" x14ac:dyDescent="0.75"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</row>
    <row r="1609" spans="4:15" x14ac:dyDescent="0.75"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</row>
    <row r="1610" spans="4:15" x14ac:dyDescent="0.75"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</row>
    <row r="1611" spans="4:15" x14ac:dyDescent="0.75"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</row>
    <row r="1612" spans="4:15" x14ac:dyDescent="0.75"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</row>
    <row r="1613" spans="4:15" x14ac:dyDescent="0.75"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</row>
    <row r="1614" spans="4:15" x14ac:dyDescent="0.75"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</row>
    <row r="1615" spans="4:15" x14ac:dyDescent="0.75"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</row>
    <row r="1616" spans="4:15" x14ac:dyDescent="0.75"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</row>
    <row r="1617" spans="4:15" x14ac:dyDescent="0.75"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</row>
    <row r="1618" spans="4:15" x14ac:dyDescent="0.75"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</row>
    <row r="1619" spans="4:15" x14ac:dyDescent="0.75">
      <c r="D1619" s="24"/>
      <c r="E1619" s="24"/>
      <c r="F1619" s="24"/>
      <c r="G1619" s="24"/>
      <c r="H1619" s="24"/>
      <c r="I1619" s="24"/>
      <c r="J1619" s="24"/>
      <c r="K1619" s="24"/>
      <c r="L1619" s="24"/>
      <c r="M1619" s="24"/>
      <c r="N1619" s="24"/>
      <c r="O1619" s="24"/>
    </row>
    <row r="1620" spans="4:15" x14ac:dyDescent="0.75"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</row>
    <row r="1621" spans="4:15" x14ac:dyDescent="0.75">
      <c r="D1621" s="24"/>
      <c r="E1621" s="24"/>
      <c r="F1621" s="24"/>
      <c r="G1621" s="24"/>
      <c r="H1621" s="24"/>
      <c r="I1621" s="24"/>
      <c r="J1621" s="24"/>
      <c r="K1621" s="24"/>
      <c r="L1621" s="24"/>
      <c r="M1621" s="24"/>
      <c r="N1621" s="24"/>
      <c r="O1621" s="24"/>
    </row>
    <row r="1622" spans="4:15" x14ac:dyDescent="0.75"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</row>
    <row r="1623" spans="4:15" x14ac:dyDescent="0.75">
      <c r="D1623" s="24"/>
      <c r="E1623" s="24"/>
      <c r="F1623" s="24"/>
      <c r="G1623" s="24"/>
      <c r="H1623" s="24"/>
      <c r="I1623" s="24"/>
      <c r="J1623" s="24"/>
      <c r="K1623" s="24"/>
      <c r="L1623" s="24"/>
      <c r="M1623" s="24"/>
      <c r="N1623" s="24"/>
      <c r="O1623" s="24"/>
    </row>
    <row r="1624" spans="4:15" x14ac:dyDescent="0.75"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</row>
    <row r="1625" spans="4:15" x14ac:dyDescent="0.75"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</row>
    <row r="1626" spans="4:15" x14ac:dyDescent="0.75"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</row>
    <row r="1627" spans="4:15" x14ac:dyDescent="0.75">
      <c r="D1627" s="24"/>
      <c r="E1627" s="24"/>
      <c r="F1627" s="24"/>
      <c r="G1627" s="24"/>
      <c r="H1627" s="24"/>
      <c r="I1627" s="24"/>
      <c r="J1627" s="24"/>
      <c r="K1627" s="24"/>
      <c r="L1627" s="24"/>
      <c r="M1627" s="24"/>
      <c r="N1627" s="24"/>
      <c r="O1627" s="24"/>
    </row>
    <row r="1628" spans="4:15" x14ac:dyDescent="0.75"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</row>
    <row r="1629" spans="4:15" x14ac:dyDescent="0.75"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</row>
    <row r="1630" spans="4:15" x14ac:dyDescent="0.75"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</row>
    <row r="1631" spans="4:15" x14ac:dyDescent="0.75"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</row>
    <row r="1632" spans="4:15" x14ac:dyDescent="0.75"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</row>
    <row r="1633" spans="4:15" x14ac:dyDescent="0.75"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</row>
    <row r="1634" spans="4:15" x14ac:dyDescent="0.75"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</row>
    <row r="1635" spans="4:15" x14ac:dyDescent="0.75"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</row>
    <row r="1636" spans="4:15" x14ac:dyDescent="0.75"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</row>
    <row r="1637" spans="4:15" x14ac:dyDescent="0.75"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</row>
    <row r="1638" spans="4:15" x14ac:dyDescent="0.75"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</row>
    <row r="1639" spans="4:15" x14ac:dyDescent="0.75"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</row>
    <row r="1640" spans="4:15" x14ac:dyDescent="0.75"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</row>
    <row r="1641" spans="4:15" x14ac:dyDescent="0.75"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</row>
    <row r="1642" spans="4:15" x14ac:dyDescent="0.75"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</row>
    <row r="1643" spans="4:15" x14ac:dyDescent="0.75"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</row>
    <row r="1644" spans="4:15" x14ac:dyDescent="0.75"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</row>
    <row r="1645" spans="4:15" x14ac:dyDescent="0.75"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</row>
    <row r="1646" spans="4:15" x14ac:dyDescent="0.75"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</row>
    <row r="1647" spans="4:15" x14ac:dyDescent="0.75"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</row>
    <row r="1648" spans="4:15" x14ac:dyDescent="0.75"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</row>
    <row r="1649" spans="4:15" x14ac:dyDescent="0.75"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</row>
    <row r="1650" spans="4:15" x14ac:dyDescent="0.75"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</row>
    <row r="1651" spans="4:15" x14ac:dyDescent="0.75"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</row>
    <row r="1652" spans="4:15" x14ac:dyDescent="0.75"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</row>
    <row r="1653" spans="4:15" x14ac:dyDescent="0.75"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</row>
    <row r="1654" spans="4:15" x14ac:dyDescent="0.75"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</row>
    <row r="1655" spans="4:15" x14ac:dyDescent="0.75"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</row>
    <row r="1656" spans="4:15" x14ac:dyDescent="0.75"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</row>
    <row r="1657" spans="4:15" x14ac:dyDescent="0.75"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</row>
    <row r="1658" spans="4:15" x14ac:dyDescent="0.75"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</row>
    <row r="1659" spans="4:15" x14ac:dyDescent="0.75"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</row>
    <row r="1660" spans="4:15" x14ac:dyDescent="0.75"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</row>
    <row r="1661" spans="4:15" x14ac:dyDescent="0.75"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</row>
    <row r="1662" spans="4:15" x14ac:dyDescent="0.75"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</row>
    <row r="1663" spans="4:15" x14ac:dyDescent="0.75"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</row>
    <row r="1664" spans="4:15" x14ac:dyDescent="0.75"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</row>
    <row r="1665" spans="4:15" x14ac:dyDescent="0.75"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</row>
    <row r="1666" spans="4:15" x14ac:dyDescent="0.75"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</row>
    <row r="1667" spans="4:15" x14ac:dyDescent="0.75"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</row>
    <row r="1668" spans="4:15" x14ac:dyDescent="0.75"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</row>
    <row r="1669" spans="4:15" x14ac:dyDescent="0.75"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</row>
    <row r="1670" spans="4:15" x14ac:dyDescent="0.75"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</row>
    <row r="1671" spans="4:15" x14ac:dyDescent="0.75"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</row>
    <row r="1672" spans="4:15" x14ac:dyDescent="0.75"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</row>
    <row r="1673" spans="4:15" x14ac:dyDescent="0.75"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</row>
    <row r="1674" spans="4:15" x14ac:dyDescent="0.75"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</row>
    <row r="1675" spans="4:15" x14ac:dyDescent="0.75"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</row>
    <row r="1676" spans="4:15" x14ac:dyDescent="0.75"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</row>
    <row r="1677" spans="4:15" x14ac:dyDescent="0.75"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</row>
    <row r="1678" spans="4:15" x14ac:dyDescent="0.75"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</row>
    <row r="1679" spans="4:15" x14ac:dyDescent="0.75"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</row>
    <row r="1680" spans="4:15" x14ac:dyDescent="0.75"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</row>
    <row r="1681" spans="4:15" x14ac:dyDescent="0.75"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</row>
    <row r="1682" spans="4:15" x14ac:dyDescent="0.75"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</row>
    <row r="1683" spans="4:15" x14ac:dyDescent="0.75"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</row>
    <row r="1684" spans="4:15" x14ac:dyDescent="0.75"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</row>
    <row r="1685" spans="4:15" x14ac:dyDescent="0.75"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</row>
    <row r="1686" spans="4:15" x14ac:dyDescent="0.75"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</row>
    <row r="1687" spans="4:15" x14ac:dyDescent="0.75"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</row>
    <row r="1688" spans="4:15" x14ac:dyDescent="0.75"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</row>
    <row r="1689" spans="4:15" x14ac:dyDescent="0.75"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</row>
    <row r="1690" spans="4:15" x14ac:dyDescent="0.75"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</row>
    <row r="1691" spans="4:15" x14ac:dyDescent="0.75"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</row>
    <row r="1692" spans="4:15" x14ac:dyDescent="0.75"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</row>
    <row r="1693" spans="4:15" x14ac:dyDescent="0.75">
      <c r="D1693" s="24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</row>
    <row r="1694" spans="4:15" x14ac:dyDescent="0.75"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</row>
    <row r="1695" spans="4:15" x14ac:dyDescent="0.75">
      <c r="D1695" s="24"/>
      <c r="E1695" s="24"/>
      <c r="F1695" s="24"/>
      <c r="G1695" s="24"/>
      <c r="H1695" s="24"/>
      <c r="I1695" s="24"/>
      <c r="J1695" s="24"/>
      <c r="K1695" s="24"/>
      <c r="L1695" s="24"/>
      <c r="M1695" s="24"/>
      <c r="N1695" s="24"/>
      <c r="O1695" s="24"/>
    </row>
    <row r="1696" spans="4:15" x14ac:dyDescent="0.75">
      <c r="D1696" s="24"/>
      <c r="E1696" s="24"/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</row>
    <row r="1697" spans="4:15" x14ac:dyDescent="0.75">
      <c r="D1697" s="24"/>
      <c r="E1697" s="24"/>
      <c r="F1697" s="24"/>
      <c r="G1697" s="24"/>
      <c r="H1697" s="24"/>
      <c r="I1697" s="24"/>
      <c r="J1697" s="24"/>
      <c r="K1697" s="24"/>
      <c r="L1697" s="24"/>
      <c r="M1697" s="24"/>
      <c r="N1697" s="24"/>
      <c r="O1697" s="24"/>
    </row>
    <row r="1698" spans="4:15" x14ac:dyDescent="0.75">
      <c r="D1698" s="24"/>
      <c r="E1698" s="24"/>
      <c r="F1698" s="24"/>
      <c r="G1698" s="24"/>
      <c r="H1698" s="24"/>
      <c r="I1698" s="24"/>
      <c r="J1698" s="24"/>
      <c r="K1698" s="24"/>
      <c r="L1698" s="24"/>
      <c r="M1698" s="24"/>
      <c r="N1698" s="24"/>
      <c r="O1698" s="24"/>
    </row>
    <row r="1699" spans="4:15" x14ac:dyDescent="0.75">
      <c r="D1699" s="24"/>
      <c r="E1699" s="24"/>
      <c r="F1699" s="24"/>
      <c r="G1699" s="24"/>
      <c r="H1699" s="24"/>
      <c r="I1699" s="24"/>
      <c r="J1699" s="24"/>
      <c r="K1699" s="24"/>
      <c r="L1699" s="24"/>
      <c r="M1699" s="24"/>
      <c r="N1699" s="24"/>
      <c r="O1699" s="24"/>
    </row>
    <row r="1700" spans="4:15" x14ac:dyDescent="0.75">
      <c r="D1700" s="24"/>
      <c r="E1700" s="24"/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</row>
    <row r="1701" spans="4:15" x14ac:dyDescent="0.75">
      <c r="D1701" s="24"/>
      <c r="E1701" s="24"/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</row>
    <row r="1702" spans="4:15" x14ac:dyDescent="0.75"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</row>
    <row r="1703" spans="4:15" x14ac:dyDescent="0.75">
      <c r="D1703" s="24"/>
      <c r="E1703" s="24"/>
      <c r="F1703" s="24"/>
      <c r="G1703" s="24"/>
      <c r="H1703" s="24"/>
      <c r="I1703" s="24"/>
      <c r="J1703" s="24"/>
      <c r="K1703" s="24"/>
      <c r="L1703" s="24"/>
      <c r="M1703" s="24"/>
      <c r="N1703" s="24"/>
      <c r="O1703" s="24"/>
    </row>
    <row r="1704" spans="4:15" x14ac:dyDescent="0.75"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</row>
    <row r="1705" spans="4:15" x14ac:dyDescent="0.75">
      <c r="D1705" s="24"/>
      <c r="E1705" s="24"/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</row>
    <row r="1706" spans="4:15" x14ac:dyDescent="0.75">
      <c r="D1706" s="24"/>
      <c r="E1706" s="24"/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</row>
    <row r="1707" spans="4:15" x14ac:dyDescent="0.75">
      <c r="D1707" s="24"/>
      <c r="E1707" s="24"/>
      <c r="F1707" s="24"/>
      <c r="G1707" s="24"/>
      <c r="H1707" s="24"/>
      <c r="I1707" s="24"/>
      <c r="J1707" s="24"/>
      <c r="K1707" s="24"/>
      <c r="L1707" s="24"/>
      <c r="M1707" s="24"/>
      <c r="N1707" s="24"/>
      <c r="O1707" s="24"/>
    </row>
    <row r="1708" spans="4:15" x14ac:dyDescent="0.75"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</row>
    <row r="1709" spans="4:15" x14ac:dyDescent="0.75">
      <c r="D1709" s="24"/>
      <c r="E1709" s="24"/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</row>
    <row r="1710" spans="4:15" x14ac:dyDescent="0.75"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</row>
    <row r="1711" spans="4:15" x14ac:dyDescent="0.75">
      <c r="D1711" s="24"/>
      <c r="E1711" s="24"/>
      <c r="F1711" s="24"/>
      <c r="G1711" s="24"/>
      <c r="H1711" s="24"/>
      <c r="I1711" s="24"/>
      <c r="J1711" s="24"/>
      <c r="K1711" s="24"/>
      <c r="L1711" s="24"/>
      <c r="M1711" s="24"/>
      <c r="N1711" s="24"/>
      <c r="O1711" s="24"/>
    </row>
    <row r="1712" spans="4:15" x14ac:dyDescent="0.75"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</row>
    <row r="1713" spans="4:15" x14ac:dyDescent="0.75">
      <c r="D1713" s="24"/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</row>
    <row r="1714" spans="4:15" x14ac:dyDescent="0.75"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</row>
    <row r="1715" spans="4:15" x14ac:dyDescent="0.75"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</row>
    <row r="1716" spans="4:15" x14ac:dyDescent="0.75"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</row>
    <row r="1717" spans="4:15" x14ac:dyDescent="0.75"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</row>
    <row r="1718" spans="4:15" x14ac:dyDescent="0.75"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</row>
    <row r="1719" spans="4:15" x14ac:dyDescent="0.75">
      <c r="D1719" s="24"/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</row>
    <row r="1720" spans="4:15" x14ac:dyDescent="0.75"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</row>
    <row r="1721" spans="4:15" x14ac:dyDescent="0.75"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</row>
    <row r="1722" spans="4:15" x14ac:dyDescent="0.75"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</row>
    <row r="1723" spans="4:15" x14ac:dyDescent="0.75">
      <c r="D1723" s="24"/>
      <c r="E1723" s="24"/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</row>
    <row r="1724" spans="4:15" x14ac:dyDescent="0.75"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</row>
    <row r="1725" spans="4:15" x14ac:dyDescent="0.75">
      <c r="D1725" s="24"/>
      <c r="E1725" s="24"/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</row>
    <row r="1726" spans="4:15" x14ac:dyDescent="0.75"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</row>
    <row r="1727" spans="4:15" x14ac:dyDescent="0.75"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</row>
    <row r="1728" spans="4:15" x14ac:dyDescent="0.75"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</row>
    <row r="1729" spans="4:15" x14ac:dyDescent="0.75"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</row>
    <row r="1730" spans="4:15" x14ac:dyDescent="0.75"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</row>
    <row r="1731" spans="4:15" x14ac:dyDescent="0.75">
      <c r="D1731" s="24"/>
      <c r="E1731" s="24"/>
      <c r="F1731" s="24"/>
      <c r="G1731" s="24"/>
      <c r="H1731" s="24"/>
      <c r="I1731" s="24"/>
      <c r="J1731" s="24"/>
      <c r="K1731" s="24"/>
      <c r="L1731" s="24"/>
      <c r="M1731" s="24"/>
      <c r="N1731" s="24"/>
      <c r="O1731" s="24"/>
    </row>
    <row r="1732" spans="4:15" x14ac:dyDescent="0.75"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</row>
    <row r="1733" spans="4:15" x14ac:dyDescent="0.75">
      <c r="D1733" s="24"/>
      <c r="E1733" s="24"/>
      <c r="F1733" s="24"/>
      <c r="G1733" s="24"/>
      <c r="H1733" s="24"/>
      <c r="I1733" s="24"/>
      <c r="J1733" s="24"/>
      <c r="K1733" s="24"/>
      <c r="L1733" s="24"/>
      <c r="M1733" s="24"/>
      <c r="N1733" s="24"/>
      <c r="O1733" s="24"/>
    </row>
    <row r="1734" spans="4:15" x14ac:dyDescent="0.75"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</row>
    <row r="1735" spans="4:15" x14ac:dyDescent="0.75">
      <c r="D1735" s="24"/>
      <c r="E1735" s="24"/>
      <c r="F1735" s="24"/>
      <c r="G1735" s="24"/>
      <c r="H1735" s="24"/>
      <c r="I1735" s="24"/>
      <c r="J1735" s="24"/>
      <c r="K1735" s="24"/>
      <c r="L1735" s="24"/>
      <c r="M1735" s="24"/>
      <c r="N1735" s="24"/>
      <c r="O1735" s="24"/>
    </row>
    <row r="1736" spans="4:15" x14ac:dyDescent="0.75">
      <c r="D1736" s="24"/>
      <c r="E1736" s="24"/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</row>
    <row r="1737" spans="4:15" x14ac:dyDescent="0.75">
      <c r="D1737" s="24"/>
      <c r="E1737" s="24"/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</row>
    <row r="1738" spans="4:15" x14ac:dyDescent="0.75"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</row>
    <row r="1739" spans="4:15" x14ac:dyDescent="0.75"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</row>
    <row r="1740" spans="4:15" x14ac:dyDescent="0.75">
      <c r="D1740" s="24"/>
      <c r="E1740" s="24"/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</row>
    <row r="1741" spans="4:15" x14ac:dyDescent="0.75">
      <c r="D1741" s="24"/>
      <c r="E1741" s="24"/>
      <c r="F1741" s="24"/>
      <c r="G1741" s="24"/>
      <c r="H1741" s="24"/>
      <c r="I1741" s="24"/>
      <c r="J1741" s="24"/>
      <c r="K1741" s="24"/>
      <c r="L1741" s="24"/>
      <c r="M1741" s="24"/>
      <c r="N1741" s="24"/>
      <c r="O1741" s="24"/>
    </row>
    <row r="1742" spans="4:15" x14ac:dyDescent="0.75">
      <c r="D1742" s="24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</row>
    <row r="1743" spans="4:15" x14ac:dyDescent="0.75">
      <c r="D1743" s="24"/>
      <c r="E1743" s="24"/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</row>
    <row r="1744" spans="4:15" x14ac:dyDescent="0.75">
      <c r="D1744" s="24"/>
      <c r="E1744" s="24"/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</row>
    <row r="1745" spans="4:15" x14ac:dyDescent="0.75">
      <c r="D1745" s="24"/>
      <c r="E1745" s="24"/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</row>
    <row r="1746" spans="4:15" x14ac:dyDescent="0.75">
      <c r="D1746" s="24"/>
      <c r="E1746" s="24"/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</row>
    <row r="1747" spans="4:15" x14ac:dyDescent="0.75">
      <c r="D1747" s="24"/>
      <c r="E1747" s="24"/>
      <c r="F1747" s="24"/>
      <c r="G1747" s="24"/>
      <c r="H1747" s="24"/>
      <c r="I1747" s="24"/>
      <c r="J1747" s="24"/>
      <c r="K1747" s="24"/>
      <c r="L1747" s="24"/>
      <c r="M1747" s="24"/>
      <c r="N1747" s="24"/>
      <c r="O1747" s="24"/>
    </row>
    <row r="1748" spans="4:15" x14ac:dyDescent="0.75"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</row>
    <row r="1749" spans="4:15" x14ac:dyDescent="0.75">
      <c r="D1749" s="24"/>
      <c r="E1749" s="24"/>
      <c r="F1749" s="24"/>
      <c r="G1749" s="24"/>
      <c r="H1749" s="24"/>
      <c r="I1749" s="24"/>
      <c r="J1749" s="24"/>
      <c r="K1749" s="24"/>
      <c r="L1749" s="24"/>
      <c r="M1749" s="24"/>
      <c r="N1749" s="24"/>
      <c r="O1749" s="24"/>
    </row>
    <row r="1750" spans="4:15" x14ac:dyDescent="0.75">
      <c r="D1750" s="24"/>
      <c r="E1750" s="24"/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</row>
    <row r="1751" spans="4:15" x14ac:dyDescent="0.75">
      <c r="D1751" s="24"/>
      <c r="E1751" s="24"/>
      <c r="F1751" s="24"/>
      <c r="G1751" s="24"/>
      <c r="H1751" s="24"/>
      <c r="I1751" s="24"/>
      <c r="J1751" s="24"/>
      <c r="K1751" s="24"/>
      <c r="L1751" s="24"/>
      <c r="M1751" s="24"/>
      <c r="N1751" s="24"/>
      <c r="O1751" s="24"/>
    </row>
    <row r="1752" spans="4:15" x14ac:dyDescent="0.75"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</row>
    <row r="1753" spans="4:15" x14ac:dyDescent="0.75"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</row>
    <row r="1754" spans="4:15" x14ac:dyDescent="0.75"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</row>
    <row r="1755" spans="4:15" x14ac:dyDescent="0.75">
      <c r="D1755" s="24"/>
      <c r="E1755" s="24"/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</row>
    <row r="1756" spans="4:15" x14ac:dyDescent="0.75"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</row>
    <row r="1757" spans="4:15" x14ac:dyDescent="0.75">
      <c r="D1757" s="24"/>
      <c r="E1757" s="24"/>
      <c r="F1757" s="24"/>
      <c r="G1757" s="24"/>
      <c r="H1757" s="24"/>
      <c r="I1757" s="24"/>
      <c r="J1757" s="24"/>
      <c r="K1757" s="24"/>
      <c r="L1757" s="24"/>
      <c r="M1757" s="24"/>
      <c r="N1757" s="24"/>
      <c r="O1757" s="24"/>
    </row>
    <row r="1758" spans="4:15" x14ac:dyDescent="0.75"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</row>
    <row r="1759" spans="4:15" x14ac:dyDescent="0.75">
      <c r="D1759" s="24"/>
      <c r="E1759" s="24"/>
      <c r="F1759" s="24"/>
      <c r="G1759" s="24"/>
      <c r="H1759" s="24"/>
      <c r="I1759" s="24"/>
      <c r="J1759" s="24"/>
      <c r="K1759" s="24"/>
      <c r="L1759" s="24"/>
      <c r="M1759" s="24"/>
      <c r="N1759" s="24"/>
      <c r="O1759" s="24"/>
    </row>
    <row r="1760" spans="4:15" x14ac:dyDescent="0.75"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</row>
    <row r="1761" spans="4:15" x14ac:dyDescent="0.75"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</row>
    <row r="1762" spans="4:15" x14ac:dyDescent="0.75"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</row>
    <row r="1763" spans="4:15" x14ac:dyDescent="0.75">
      <c r="D1763" s="24"/>
      <c r="E1763" s="24"/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</row>
    <row r="1764" spans="4:15" x14ac:dyDescent="0.75"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</row>
    <row r="1765" spans="4:15" x14ac:dyDescent="0.75">
      <c r="D1765" s="24"/>
      <c r="E1765" s="24"/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</row>
    <row r="1766" spans="4:15" x14ac:dyDescent="0.75"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</row>
    <row r="1767" spans="4:15" x14ac:dyDescent="0.75">
      <c r="D1767" s="24"/>
      <c r="E1767" s="24"/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</row>
    <row r="1768" spans="4:15" x14ac:dyDescent="0.75"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</row>
    <row r="1769" spans="4:15" x14ac:dyDescent="0.75"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</row>
    <row r="1770" spans="4:15" x14ac:dyDescent="0.75"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</row>
    <row r="1771" spans="4:15" x14ac:dyDescent="0.75"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</row>
    <row r="1772" spans="4:15" x14ac:dyDescent="0.75"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</row>
    <row r="1773" spans="4:15" x14ac:dyDescent="0.75"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</row>
    <row r="1774" spans="4:15" x14ac:dyDescent="0.75"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</row>
    <row r="1775" spans="4:15" x14ac:dyDescent="0.75"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</row>
    <row r="1776" spans="4:15" x14ac:dyDescent="0.75"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</row>
    <row r="1777" spans="4:15" x14ac:dyDescent="0.75"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</row>
    <row r="1778" spans="4:15" x14ac:dyDescent="0.75"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</row>
    <row r="1779" spans="4:15" x14ac:dyDescent="0.75">
      <c r="D1779" s="24"/>
      <c r="E1779" s="24"/>
      <c r="F1779" s="24"/>
      <c r="G1779" s="24"/>
      <c r="H1779" s="24"/>
      <c r="I1779" s="24"/>
      <c r="J1779" s="24"/>
      <c r="K1779" s="24"/>
      <c r="L1779" s="24"/>
      <c r="M1779" s="24"/>
      <c r="N1779" s="24"/>
      <c r="O1779" s="24"/>
    </row>
    <row r="1780" spans="4:15" x14ac:dyDescent="0.75"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</row>
    <row r="1781" spans="4:15" x14ac:dyDescent="0.75">
      <c r="D1781" s="24"/>
      <c r="E1781" s="24"/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</row>
    <row r="1782" spans="4:15" x14ac:dyDescent="0.75"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</row>
    <row r="1783" spans="4:15" x14ac:dyDescent="0.75">
      <c r="D1783" s="24"/>
      <c r="E1783" s="24"/>
      <c r="F1783" s="24"/>
      <c r="G1783" s="24"/>
      <c r="H1783" s="24"/>
      <c r="I1783" s="24"/>
      <c r="J1783" s="24"/>
      <c r="K1783" s="24"/>
      <c r="L1783" s="24"/>
      <c r="M1783" s="24"/>
      <c r="N1783" s="24"/>
      <c r="O1783" s="24"/>
    </row>
    <row r="1784" spans="4:15" x14ac:dyDescent="0.75">
      <c r="D1784" s="24"/>
      <c r="E1784" s="24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</row>
    <row r="1785" spans="4:15" x14ac:dyDescent="0.75"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</row>
    <row r="1786" spans="4:15" x14ac:dyDescent="0.75">
      <c r="D1786" s="24"/>
      <c r="E1786" s="24"/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</row>
    <row r="1787" spans="4:15" x14ac:dyDescent="0.75">
      <c r="D1787" s="24"/>
      <c r="E1787" s="24"/>
      <c r="F1787" s="24"/>
      <c r="G1787" s="24"/>
      <c r="H1787" s="24"/>
      <c r="I1787" s="24"/>
      <c r="J1787" s="24"/>
      <c r="K1787" s="24"/>
      <c r="L1787" s="24"/>
      <c r="M1787" s="24"/>
      <c r="N1787" s="24"/>
      <c r="O1787" s="24"/>
    </row>
    <row r="1788" spans="4:15" x14ac:dyDescent="0.75">
      <c r="D1788" s="24"/>
      <c r="E1788" s="24"/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</row>
    <row r="1789" spans="4:15" x14ac:dyDescent="0.75">
      <c r="D1789" s="24"/>
      <c r="E1789" s="24"/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</row>
    <row r="1790" spans="4:15" x14ac:dyDescent="0.75">
      <c r="D1790" s="24"/>
      <c r="E1790" s="24"/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</row>
    <row r="1791" spans="4:15" x14ac:dyDescent="0.75">
      <c r="D1791" s="24"/>
      <c r="E1791" s="24"/>
      <c r="F1791" s="24"/>
      <c r="G1791" s="24"/>
      <c r="H1791" s="24"/>
      <c r="I1791" s="24"/>
      <c r="J1791" s="24"/>
      <c r="K1791" s="24"/>
      <c r="L1791" s="24"/>
      <c r="M1791" s="24"/>
      <c r="N1791" s="24"/>
      <c r="O1791" s="24"/>
    </row>
    <row r="1792" spans="4:15" x14ac:dyDescent="0.75"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</row>
    <row r="1793" spans="4:15" x14ac:dyDescent="0.75"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</row>
    <row r="1794" spans="4:15" x14ac:dyDescent="0.75">
      <c r="D1794" s="24"/>
      <c r="E1794" s="24"/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</row>
    <row r="1795" spans="4:15" x14ac:dyDescent="0.75">
      <c r="D1795" s="24"/>
      <c r="E1795" s="24"/>
      <c r="F1795" s="24"/>
      <c r="G1795" s="24"/>
      <c r="H1795" s="24"/>
      <c r="I1795" s="24"/>
      <c r="J1795" s="24"/>
      <c r="K1795" s="24"/>
      <c r="L1795" s="24"/>
      <c r="M1795" s="24"/>
      <c r="N1795" s="24"/>
      <c r="O1795" s="24"/>
    </row>
    <row r="1796" spans="4:15" x14ac:dyDescent="0.75"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</row>
    <row r="1797" spans="4:15" x14ac:dyDescent="0.75"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</row>
    <row r="1798" spans="4:15" x14ac:dyDescent="0.75"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</row>
    <row r="1799" spans="4:15" x14ac:dyDescent="0.75">
      <c r="D1799" s="24"/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</row>
    <row r="1800" spans="4:15" x14ac:dyDescent="0.75"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</row>
    <row r="1801" spans="4:15" x14ac:dyDescent="0.75">
      <c r="D1801" s="24"/>
      <c r="E1801" s="24"/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</row>
    <row r="1802" spans="4:15" x14ac:dyDescent="0.75"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</row>
    <row r="1803" spans="4:15" x14ac:dyDescent="0.75">
      <c r="D1803" s="24"/>
      <c r="E1803" s="24"/>
      <c r="F1803" s="24"/>
      <c r="G1803" s="24"/>
      <c r="H1803" s="24"/>
      <c r="I1803" s="24"/>
      <c r="J1803" s="24"/>
      <c r="K1803" s="24"/>
      <c r="L1803" s="24"/>
      <c r="M1803" s="24"/>
      <c r="N1803" s="24"/>
      <c r="O1803" s="24"/>
    </row>
    <row r="1804" spans="4:15" x14ac:dyDescent="0.75"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</row>
    <row r="1805" spans="4:15" x14ac:dyDescent="0.75">
      <c r="D1805" s="24"/>
      <c r="E1805" s="24"/>
      <c r="F1805" s="24"/>
      <c r="G1805" s="24"/>
      <c r="H1805" s="24"/>
      <c r="I1805" s="24"/>
      <c r="J1805" s="24"/>
      <c r="K1805" s="24"/>
      <c r="L1805" s="24"/>
      <c r="M1805" s="24"/>
      <c r="N1805" s="24"/>
      <c r="O1805" s="24"/>
    </row>
    <row r="1806" spans="4:15" x14ac:dyDescent="0.75">
      <c r="D1806" s="24"/>
      <c r="E1806" s="24"/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</row>
    <row r="1807" spans="4:15" x14ac:dyDescent="0.75">
      <c r="D1807" s="24"/>
      <c r="E1807" s="24"/>
      <c r="F1807" s="24"/>
      <c r="G1807" s="24"/>
      <c r="H1807" s="24"/>
      <c r="I1807" s="24"/>
      <c r="J1807" s="24"/>
      <c r="K1807" s="24"/>
      <c r="L1807" s="24"/>
      <c r="M1807" s="24"/>
      <c r="N1807" s="24"/>
      <c r="O1807" s="24"/>
    </row>
    <row r="1808" spans="4:15" x14ac:dyDescent="0.75">
      <c r="D1808" s="24"/>
      <c r="E1808" s="24"/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</row>
    <row r="1809" spans="4:15" x14ac:dyDescent="0.75">
      <c r="D1809" s="24"/>
      <c r="E1809" s="24"/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</row>
    <row r="1810" spans="4:15" x14ac:dyDescent="0.75"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</row>
    <row r="1811" spans="4:15" x14ac:dyDescent="0.75">
      <c r="D1811" s="24"/>
      <c r="E1811" s="24"/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</row>
    <row r="1812" spans="4:15" x14ac:dyDescent="0.75"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</row>
    <row r="1813" spans="4:15" x14ac:dyDescent="0.75">
      <c r="D1813" s="24"/>
      <c r="E1813" s="24"/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</row>
    <row r="1814" spans="4:15" x14ac:dyDescent="0.75"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</row>
    <row r="1815" spans="4:15" x14ac:dyDescent="0.75"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</row>
    <row r="1816" spans="4:15" x14ac:dyDescent="0.75"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</row>
    <row r="1817" spans="4:15" x14ac:dyDescent="0.75"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</row>
    <row r="1818" spans="4:15" x14ac:dyDescent="0.75"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</row>
    <row r="1819" spans="4:15" x14ac:dyDescent="0.75"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</row>
    <row r="1820" spans="4:15" x14ac:dyDescent="0.75"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</row>
    <row r="1821" spans="4:15" x14ac:dyDescent="0.75"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</row>
    <row r="1822" spans="4:15" x14ac:dyDescent="0.75"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</row>
    <row r="1823" spans="4:15" x14ac:dyDescent="0.75"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</row>
    <row r="1824" spans="4:15" x14ac:dyDescent="0.75"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</row>
    <row r="1825" spans="4:15" x14ac:dyDescent="0.75"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</row>
    <row r="1826" spans="4:15" x14ac:dyDescent="0.75"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</row>
    <row r="1827" spans="4:15" x14ac:dyDescent="0.75"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</row>
    <row r="1828" spans="4:15" x14ac:dyDescent="0.75"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</row>
    <row r="1829" spans="4:15" x14ac:dyDescent="0.75"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</row>
    <row r="1830" spans="4:15" x14ac:dyDescent="0.75"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</row>
    <row r="1831" spans="4:15" x14ac:dyDescent="0.75"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</row>
    <row r="1832" spans="4:15" x14ac:dyDescent="0.75"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</row>
    <row r="1833" spans="4:15" x14ac:dyDescent="0.75">
      <c r="D1833" s="24"/>
      <c r="E1833" s="24"/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</row>
    <row r="1834" spans="4:15" x14ac:dyDescent="0.75"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</row>
    <row r="1835" spans="4:15" x14ac:dyDescent="0.75">
      <c r="D1835" s="24"/>
      <c r="E1835" s="24"/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</row>
    <row r="1836" spans="4:15" x14ac:dyDescent="0.75"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</row>
    <row r="1837" spans="4:15" x14ac:dyDescent="0.75">
      <c r="D1837" s="24"/>
      <c r="E1837" s="24"/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</row>
    <row r="1838" spans="4:15" x14ac:dyDescent="0.75"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</row>
    <row r="1839" spans="4:15" x14ac:dyDescent="0.75"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</row>
    <row r="1840" spans="4:15" x14ac:dyDescent="0.75"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</row>
    <row r="1841" spans="4:15" x14ac:dyDescent="0.75"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</row>
    <row r="1842" spans="4:15" x14ac:dyDescent="0.75"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</row>
    <row r="1843" spans="4:15" x14ac:dyDescent="0.75"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</row>
    <row r="1844" spans="4:15" x14ac:dyDescent="0.75"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</row>
    <row r="1845" spans="4:15" x14ac:dyDescent="0.75">
      <c r="D1845" s="24"/>
      <c r="E1845" s="24"/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</row>
    <row r="1846" spans="4:15" x14ac:dyDescent="0.75"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</row>
    <row r="1847" spans="4:15" x14ac:dyDescent="0.75"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</row>
    <row r="1848" spans="4:15" x14ac:dyDescent="0.75"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</row>
    <row r="1849" spans="4:15" x14ac:dyDescent="0.75"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</row>
    <row r="1850" spans="4:15" x14ac:dyDescent="0.75"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</row>
    <row r="1851" spans="4:15" x14ac:dyDescent="0.75">
      <c r="D1851" s="24"/>
      <c r="E1851" s="24"/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</row>
    <row r="1852" spans="4:15" x14ac:dyDescent="0.75"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</row>
    <row r="1853" spans="4:15" x14ac:dyDescent="0.75">
      <c r="D1853" s="24"/>
      <c r="E1853" s="24"/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</row>
    <row r="1854" spans="4:15" x14ac:dyDescent="0.75"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</row>
    <row r="1855" spans="4:15" x14ac:dyDescent="0.75">
      <c r="D1855" s="24"/>
      <c r="E1855" s="24"/>
      <c r="F1855" s="24"/>
      <c r="G1855" s="24"/>
      <c r="H1855" s="24"/>
      <c r="I1855" s="24"/>
      <c r="J1855" s="24"/>
      <c r="K1855" s="24"/>
      <c r="L1855" s="24"/>
      <c r="M1855" s="24"/>
      <c r="N1855" s="24"/>
      <c r="O1855" s="24"/>
    </row>
    <row r="1856" spans="4:15" x14ac:dyDescent="0.75">
      <c r="D1856" s="24"/>
      <c r="E1856" s="24"/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</row>
    <row r="1857" spans="4:15" x14ac:dyDescent="0.75">
      <c r="D1857" s="24"/>
      <c r="E1857" s="24"/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</row>
    <row r="1858" spans="4:15" x14ac:dyDescent="0.75"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</row>
    <row r="1859" spans="4:15" x14ac:dyDescent="0.75"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</row>
    <row r="1860" spans="4:15" x14ac:dyDescent="0.75"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</row>
    <row r="1861" spans="4:15" x14ac:dyDescent="0.75"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</row>
    <row r="1862" spans="4:15" x14ac:dyDescent="0.75"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</row>
    <row r="1863" spans="4:15" x14ac:dyDescent="0.75"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</row>
    <row r="1864" spans="4:15" x14ac:dyDescent="0.75"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</row>
    <row r="1865" spans="4:15" x14ac:dyDescent="0.75"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</row>
    <row r="1866" spans="4:15" x14ac:dyDescent="0.75"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</row>
    <row r="1867" spans="4:15" x14ac:dyDescent="0.75"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</row>
    <row r="1868" spans="4:15" x14ac:dyDescent="0.75"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</row>
    <row r="1869" spans="4:15" x14ac:dyDescent="0.75">
      <c r="D1869" s="24"/>
      <c r="E1869" s="24"/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</row>
    <row r="1870" spans="4:15" x14ac:dyDescent="0.75"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</row>
    <row r="1871" spans="4:15" x14ac:dyDescent="0.75"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</row>
    <row r="1872" spans="4:15" x14ac:dyDescent="0.75"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</row>
    <row r="1873" spans="4:15" x14ac:dyDescent="0.75"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</row>
    <row r="1874" spans="4:15" x14ac:dyDescent="0.75"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</row>
    <row r="1875" spans="4:15" x14ac:dyDescent="0.75"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</row>
    <row r="1876" spans="4:15" x14ac:dyDescent="0.75"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</row>
    <row r="1877" spans="4:15" x14ac:dyDescent="0.75">
      <c r="D1877" s="24"/>
      <c r="E1877" s="24"/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</row>
    <row r="1878" spans="4:15" x14ac:dyDescent="0.75"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</row>
    <row r="1879" spans="4:15" x14ac:dyDescent="0.75">
      <c r="D1879" s="24"/>
      <c r="E1879" s="24"/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</row>
    <row r="1880" spans="4:15" x14ac:dyDescent="0.75"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</row>
    <row r="1881" spans="4:15" x14ac:dyDescent="0.75"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</row>
    <row r="1882" spans="4:15" x14ac:dyDescent="0.75"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</row>
    <row r="1883" spans="4:15" x14ac:dyDescent="0.75"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</row>
    <row r="1884" spans="4:15" x14ac:dyDescent="0.75"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</row>
    <row r="1885" spans="4:15" x14ac:dyDescent="0.75"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</row>
    <row r="1886" spans="4:15" x14ac:dyDescent="0.75"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</row>
    <row r="1887" spans="4:15" x14ac:dyDescent="0.75"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</row>
    <row r="1888" spans="4:15" x14ac:dyDescent="0.75"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</row>
    <row r="1889" spans="4:15" x14ac:dyDescent="0.75"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</row>
    <row r="1890" spans="4:15" x14ac:dyDescent="0.75"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</row>
    <row r="1891" spans="4:15" x14ac:dyDescent="0.75"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</row>
    <row r="1892" spans="4:15" x14ac:dyDescent="0.75"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</row>
    <row r="1893" spans="4:15" x14ac:dyDescent="0.75"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</row>
    <row r="1894" spans="4:15" x14ac:dyDescent="0.75"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</row>
    <row r="1895" spans="4:15" x14ac:dyDescent="0.75"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</row>
    <row r="1896" spans="4:15" x14ac:dyDescent="0.75"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</row>
    <row r="1897" spans="4:15" x14ac:dyDescent="0.75"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</row>
    <row r="1898" spans="4:15" x14ac:dyDescent="0.75"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</row>
    <row r="1899" spans="4:15" x14ac:dyDescent="0.75">
      <c r="D1899" s="24"/>
      <c r="E1899" s="24"/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</row>
    <row r="1900" spans="4:15" x14ac:dyDescent="0.75"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</row>
    <row r="1901" spans="4:15" x14ac:dyDescent="0.75">
      <c r="D1901" s="24"/>
      <c r="E1901" s="24"/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</row>
    <row r="1902" spans="4:15" x14ac:dyDescent="0.75"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</row>
    <row r="1903" spans="4:15" x14ac:dyDescent="0.75"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</row>
    <row r="1904" spans="4:15" x14ac:dyDescent="0.75"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</row>
    <row r="1905" spans="4:15" x14ac:dyDescent="0.75"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</row>
    <row r="1906" spans="4:15" x14ac:dyDescent="0.75"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</row>
    <row r="1907" spans="4:15" x14ac:dyDescent="0.75">
      <c r="D1907" s="24"/>
      <c r="E1907" s="24"/>
      <c r="F1907" s="24"/>
      <c r="G1907" s="24"/>
      <c r="H1907" s="24"/>
      <c r="I1907" s="24"/>
      <c r="J1907" s="24"/>
      <c r="K1907" s="24"/>
      <c r="L1907" s="24"/>
      <c r="M1907" s="24"/>
      <c r="N1907" s="24"/>
      <c r="O1907" s="24"/>
    </row>
    <row r="1908" spans="4:15" x14ac:dyDescent="0.75"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</row>
    <row r="1909" spans="4:15" x14ac:dyDescent="0.75"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</row>
    <row r="1910" spans="4:15" x14ac:dyDescent="0.75"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</row>
    <row r="1911" spans="4:15" x14ac:dyDescent="0.75">
      <c r="D1911" s="24"/>
      <c r="E1911" s="24"/>
      <c r="F1911" s="24"/>
      <c r="G1911" s="24"/>
      <c r="H1911" s="24"/>
      <c r="I1911" s="24"/>
      <c r="J1911" s="24"/>
      <c r="K1911" s="24"/>
      <c r="L1911" s="24"/>
      <c r="M1911" s="24"/>
      <c r="N1911" s="24"/>
      <c r="O1911" s="24"/>
    </row>
    <row r="1912" spans="4:15" x14ac:dyDescent="0.75">
      <c r="D1912" s="24"/>
      <c r="E1912" s="24"/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</row>
    <row r="1913" spans="4:15" x14ac:dyDescent="0.75"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</row>
    <row r="1914" spans="4:15" x14ac:dyDescent="0.75"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</row>
    <row r="1915" spans="4:15" x14ac:dyDescent="0.75">
      <c r="D1915" s="24"/>
      <c r="E1915" s="24"/>
      <c r="F1915" s="24"/>
      <c r="G1915" s="24"/>
      <c r="H1915" s="24"/>
      <c r="I1915" s="24"/>
      <c r="J1915" s="24"/>
      <c r="K1915" s="24"/>
      <c r="L1915" s="24"/>
      <c r="M1915" s="24"/>
      <c r="N1915" s="24"/>
      <c r="O1915" s="24"/>
    </row>
    <row r="1916" spans="4:15" x14ac:dyDescent="0.75">
      <c r="D1916" s="24"/>
      <c r="E1916" s="24"/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</row>
    <row r="1917" spans="4:15" x14ac:dyDescent="0.75">
      <c r="D1917" s="24"/>
      <c r="E1917" s="24"/>
      <c r="F1917" s="24"/>
      <c r="G1917" s="24"/>
      <c r="H1917" s="24"/>
      <c r="I1917" s="24"/>
      <c r="J1917" s="24"/>
      <c r="K1917" s="24"/>
      <c r="L1917" s="24"/>
      <c r="M1917" s="24"/>
      <c r="N1917" s="24"/>
      <c r="O1917" s="24"/>
    </row>
    <row r="1918" spans="4:15" x14ac:dyDescent="0.75">
      <c r="D1918" s="24"/>
      <c r="E1918" s="24"/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</row>
    <row r="1919" spans="4:15" x14ac:dyDescent="0.75">
      <c r="D1919" s="24"/>
      <c r="E1919" s="24"/>
      <c r="F1919" s="24"/>
      <c r="G1919" s="24"/>
      <c r="H1919" s="24"/>
      <c r="I1919" s="24"/>
      <c r="J1919" s="24"/>
      <c r="K1919" s="24"/>
      <c r="L1919" s="24"/>
      <c r="M1919" s="24"/>
      <c r="N1919" s="24"/>
      <c r="O1919" s="24"/>
    </row>
    <row r="1920" spans="4:15" x14ac:dyDescent="0.75">
      <c r="D1920" s="24"/>
      <c r="E1920" s="24"/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</row>
    <row r="1921" spans="4:15" x14ac:dyDescent="0.75"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</row>
    <row r="1922" spans="4:15" x14ac:dyDescent="0.75"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</row>
    <row r="1923" spans="4:15" x14ac:dyDescent="0.75">
      <c r="D1923" s="24"/>
      <c r="E1923" s="24"/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</row>
    <row r="1924" spans="4:15" x14ac:dyDescent="0.75"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</row>
    <row r="1925" spans="4:15" x14ac:dyDescent="0.75">
      <c r="D1925" s="24"/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</row>
    <row r="1926" spans="4:15" x14ac:dyDescent="0.75"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</row>
    <row r="1927" spans="4:15" x14ac:dyDescent="0.75"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</row>
    <row r="1928" spans="4:15" x14ac:dyDescent="0.75"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</row>
    <row r="1929" spans="4:15" x14ac:dyDescent="0.75"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</row>
    <row r="1930" spans="4:15" x14ac:dyDescent="0.75"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</row>
    <row r="1931" spans="4:15" x14ac:dyDescent="0.75">
      <c r="D1931" s="24"/>
      <c r="E1931" s="24"/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</row>
    <row r="1932" spans="4:15" x14ac:dyDescent="0.75"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</row>
    <row r="1933" spans="4:15" x14ac:dyDescent="0.75">
      <c r="D1933" s="24"/>
      <c r="E1933" s="24"/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</row>
    <row r="1934" spans="4:15" x14ac:dyDescent="0.75"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</row>
    <row r="1935" spans="4:15" x14ac:dyDescent="0.75"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</row>
    <row r="1936" spans="4:15" x14ac:dyDescent="0.75"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</row>
    <row r="1937" spans="4:15" x14ac:dyDescent="0.75"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</row>
    <row r="1938" spans="4:15" x14ac:dyDescent="0.75"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</row>
    <row r="1939" spans="4:15" x14ac:dyDescent="0.75">
      <c r="D1939" s="24"/>
      <c r="E1939" s="24"/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</row>
    <row r="1940" spans="4:15" x14ac:dyDescent="0.75">
      <c r="D1940" s="24"/>
      <c r="E1940" s="24"/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</row>
    <row r="1941" spans="4:15" x14ac:dyDescent="0.75">
      <c r="D1941" s="24"/>
      <c r="E1941" s="24"/>
      <c r="F1941" s="24"/>
      <c r="G1941" s="24"/>
      <c r="H1941" s="24"/>
      <c r="I1941" s="24"/>
      <c r="J1941" s="24"/>
      <c r="K1941" s="24"/>
      <c r="L1941" s="24"/>
      <c r="M1941" s="24"/>
      <c r="N1941" s="24"/>
      <c r="O1941" s="24"/>
    </row>
    <row r="1942" spans="4:15" x14ac:dyDescent="0.75">
      <c r="D1942" s="24"/>
      <c r="E1942" s="24"/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</row>
    <row r="1943" spans="4:15" x14ac:dyDescent="0.75">
      <c r="D1943" s="24"/>
      <c r="E1943" s="24"/>
      <c r="F1943" s="24"/>
      <c r="G1943" s="24"/>
      <c r="H1943" s="24"/>
      <c r="I1943" s="24"/>
      <c r="J1943" s="24"/>
      <c r="K1943" s="24"/>
      <c r="L1943" s="24"/>
      <c r="M1943" s="24"/>
      <c r="N1943" s="24"/>
      <c r="O1943" s="24"/>
    </row>
    <row r="1944" spans="4:15" x14ac:dyDescent="0.75">
      <c r="D1944" s="24"/>
      <c r="E1944" s="24"/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</row>
    <row r="1945" spans="4:15" x14ac:dyDescent="0.75"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</row>
    <row r="1946" spans="4:15" x14ac:dyDescent="0.75">
      <c r="D1946" s="24"/>
      <c r="E1946" s="24"/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</row>
    <row r="1947" spans="4:15" x14ac:dyDescent="0.75">
      <c r="D1947" s="24"/>
      <c r="E1947" s="24"/>
      <c r="F1947" s="24"/>
      <c r="G1947" s="24"/>
      <c r="H1947" s="24"/>
      <c r="I1947" s="24"/>
      <c r="J1947" s="24"/>
      <c r="K1947" s="24"/>
      <c r="L1947" s="24"/>
      <c r="M1947" s="24"/>
      <c r="N1947" s="24"/>
      <c r="O1947" s="24"/>
    </row>
    <row r="1948" spans="4:15" x14ac:dyDescent="0.75">
      <c r="D1948" s="24"/>
      <c r="E1948" s="24"/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</row>
    <row r="1949" spans="4:15" x14ac:dyDescent="0.75">
      <c r="D1949" s="24"/>
      <c r="E1949" s="24"/>
      <c r="F1949" s="24"/>
      <c r="G1949" s="24"/>
      <c r="H1949" s="24"/>
      <c r="I1949" s="24"/>
      <c r="J1949" s="24"/>
      <c r="K1949" s="24"/>
      <c r="L1949" s="24"/>
      <c r="M1949" s="24"/>
      <c r="N1949" s="24"/>
      <c r="O1949" s="24"/>
    </row>
    <row r="1950" spans="4:15" x14ac:dyDescent="0.75"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</row>
    <row r="1951" spans="4:15" x14ac:dyDescent="0.75">
      <c r="D1951" s="24"/>
      <c r="E1951" s="24"/>
      <c r="F1951" s="24"/>
      <c r="G1951" s="24"/>
      <c r="H1951" s="24"/>
      <c r="I1951" s="24"/>
      <c r="J1951" s="24"/>
      <c r="K1951" s="24"/>
      <c r="L1951" s="24"/>
      <c r="M1951" s="24"/>
      <c r="N1951" s="24"/>
      <c r="O1951" s="24"/>
    </row>
    <row r="1952" spans="4:15" x14ac:dyDescent="0.75"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</row>
    <row r="1953" spans="4:15" x14ac:dyDescent="0.75">
      <c r="D1953" s="24"/>
      <c r="E1953" s="24"/>
      <c r="F1953" s="24"/>
      <c r="G1953" s="24"/>
      <c r="H1953" s="24"/>
      <c r="I1953" s="24"/>
      <c r="J1953" s="24"/>
      <c r="K1953" s="24"/>
      <c r="L1953" s="24"/>
      <c r="M1953" s="24"/>
      <c r="N1953" s="24"/>
      <c r="O1953" s="24"/>
    </row>
    <row r="1954" spans="4:15" x14ac:dyDescent="0.75"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</row>
    <row r="1955" spans="4:15" x14ac:dyDescent="0.75"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</row>
    <row r="1956" spans="4:15" x14ac:dyDescent="0.75"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</row>
    <row r="1957" spans="4:15" x14ac:dyDescent="0.75">
      <c r="D1957" s="24"/>
      <c r="E1957" s="24"/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</row>
    <row r="1958" spans="4:15" x14ac:dyDescent="0.75"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</row>
    <row r="1959" spans="4:15" x14ac:dyDescent="0.75"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</row>
    <row r="1960" spans="4:15" x14ac:dyDescent="0.75"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</row>
    <row r="1961" spans="4:15" x14ac:dyDescent="0.75"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</row>
    <row r="1962" spans="4:15" x14ac:dyDescent="0.75"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</row>
    <row r="1963" spans="4:15" x14ac:dyDescent="0.75">
      <c r="D1963" s="24"/>
      <c r="E1963" s="24"/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</row>
    <row r="1964" spans="4:15" x14ac:dyDescent="0.75"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</row>
    <row r="1965" spans="4:15" x14ac:dyDescent="0.75">
      <c r="D1965" s="24"/>
      <c r="E1965" s="24"/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</row>
    <row r="1966" spans="4:15" x14ac:dyDescent="0.75"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</row>
    <row r="1967" spans="4:15" x14ac:dyDescent="0.75">
      <c r="D1967" s="24"/>
      <c r="E1967" s="24"/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</row>
    <row r="1968" spans="4:15" x14ac:dyDescent="0.75"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</row>
    <row r="1969" spans="4:15" x14ac:dyDescent="0.75"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</row>
    <row r="1970" spans="4:15" x14ac:dyDescent="0.75"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</row>
    <row r="1971" spans="4:15" x14ac:dyDescent="0.75"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</row>
    <row r="1972" spans="4:15" x14ac:dyDescent="0.75"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</row>
    <row r="1973" spans="4:15" x14ac:dyDescent="0.75"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</row>
    <row r="1974" spans="4:15" x14ac:dyDescent="0.75"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</row>
    <row r="1975" spans="4:15" x14ac:dyDescent="0.75">
      <c r="D1975" s="24"/>
      <c r="E1975" s="24"/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</row>
    <row r="1976" spans="4:15" x14ac:dyDescent="0.75"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</row>
    <row r="1977" spans="4:15" x14ac:dyDescent="0.75"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</row>
    <row r="1978" spans="4:15" x14ac:dyDescent="0.75"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</row>
    <row r="1979" spans="4:15" x14ac:dyDescent="0.75"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</row>
    <row r="1980" spans="4:15" x14ac:dyDescent="0.75"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</row>
    <row r="1981" spans="4:15" x14ac:dyDescent="0.75"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</row>
    <row r="1982" spans="4:15" x14ac:dyDescent="0.75"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</row>
    <row r="1983" spans="4:15" x14ac:dyDescent="0.75">
      <c r="D1983" s="24"/>
      <c r="E1983" s="24"/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</row>
    <row r="1984" spans="4:15" x14ac:dyDescent="0.75"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</row>
    <row r="1985" spans="4:15" x14ac:dyDescent="0.75"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</row>
    <row r="1986" spans="4:15" x14ac:dyDescent="0.75"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</row>
    <row r="1987" spans="4:15" x14ac:dyDescent="0.75"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</row>
    <row r="1988" spans="4:15" x14ac:dyDescent="0.75"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</row>
    <row r="1989" spans="4:15" x14ac:dyDescent="0.75"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</row>
    <row r="1990" spans="4:15" x14ac:dyDescent="0.75"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</row>
    <row r="1991" spans="4:15" x14ac:dyDescent="0.75"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</row>
    <row r="1992" spans="4:15" x14ac:dyDescent="0.75"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</row>
    <row r="1993" spans="4:15" x14ac:dyDescent="0.75"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</row>
    <row r="1994" spans="4:15" x14ac:dyDescent="0.75"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</row>
    <row r="1995" spans="4:15" x14ac:dyDescent="0.75"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</row>
    <row r="1996" spans="4:15" x14ac:dyDescent="0.75"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</row>
    <row r="1997" spans="4:15" x14ac:dyDescent="0.75"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</row>
    <row r="1998" spans="4:15" x14ac:dyDescent="0.75"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</row>
    <row r="1999" spans="4:15" x14ac:dyDescent="0.75"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</row>
    <row r="2000" spans="4:15" x14ac:dyDescent="0.75"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</row>
    <row r="2001" spans="4:15" x14ac:dyDescent="0.75"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</row>
    <row r="2002" spans="4:15" x14ac:dyDescent="0.75"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</row>
    <row r="2003" spans="4:15" x14ac:dyDescent="0.75"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</row>
    <row r="2004" spans="4:15" x14ac:dyDescent="0.75"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</row>
    <row r="2005" spans="4:15" x14ac:dyDescent="0.75"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</row>
    <row r="2006" spans="4:15" x14ac:dyDescent="0.75"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</row>
    <row r="2007" spans="4:15" x14ac:dyDescent="0.75"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</row>
    <row r="2008" spans="4:15" x14ac:dyDescent="0.75"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</row>
    <row r="2009" spans="4:15" x14ac:dyDescent="0.75"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</row>
    <row r="2010" spans="4:15" x14ac:dyDescent="0.75"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</row>
    <row r="2011" spans="4:15" x14ac:dyDescent="0.75"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</row>
    <row r="2012" spans="4:15" x14ac:dyDescent="0.75"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</row>
    <row r="2013" spans="4:15" x14ac:dyDescent="0.75"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</row>
    <row r="2014" spans="4:15" x14ac:dyDescent="0.75"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</row>
    <row r="2015" spans="4:15" x14ac:dyDescent="0.75"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</row>
    <row r="2016" spans="4:15" x14ac:dyDescent="0.75"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</row>
    <row r="2017" spans="4:15" x14ac:dyDescent="0.75"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</row>
    <row r="2018" spans="4:15" x14ac:dyDescent="0.75"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</row>
    <row r="2019" spans="4:15" x14ac:dyDescent="0.75"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</row>
    <row r="2020" spans="4:15" x14ac:dyDescent="0.75"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</row>
    <row r="2021" spans="4:15" x14ac:dyDescent="0.75">
      <c r="D2021" s="24"/>
      <c r="E2021" s="24"/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</row>
    <row r="2022" spans="4:15" x14ac:dyDescent="0.75"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</row>
    <row r="2023" spans="4:15" x14ac:dyDescent="0.75"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</row>
    <row r="2024" spans="4:15" x14ac:dyDescent="0.75"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</row>
    <row r="2025" spans="4:15" x14ac:dyDescent="0.75"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</row>
    <row r="2026" spans="4:15" x14ac:dyDescent="0.75"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</row>
    <row r="2027" spans="4:15" x14ac:dyDescent="0.75"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</row>
    <row r="2028" spans="4:15" x14ac:dyDescent="0.75"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</row>
    <row r="2029" spans="4:15" x14ac:dyDescent="0.75"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</row>
    <row r="2030" spans="4:15" x14ac:dyDescent="0.75"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</row>
    <row r="2031" spans="4:15" x14ac:dyDescent="0.75"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</row>
    <row r="2032" spans="4:15" x14ac:dyDescent="0.75"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</row>
    <row r="2033" spans="4:15" x14ac:dyDescent="0.75"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</row>
    <row r="2034" spans="4:15" x14ac:dyDescent="0.75"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</row>
    <row r="2035" spans="4:15" x14ac:dyDescent="0.75"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</row>
    <row r="2036" spans="4:15" x14ac:dyDescent="0.75"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</row>
    <row r="2037" spans="4:15" x14ac:dyDescent="0.75"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</row>
    <row r="2038" spans="4:15" x14ac:dyDescent="0.75"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</row>
    <row r="2039" spans="4:15" x14ac:dyDescent="0.75"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</row>
    <row r="2040" spans="4:15" x14ac:dyDescent="0.75"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</row>
    <row r="2041" spans="4:15" x14ac:dyDescent="0.75"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</row>
    <row r="2042" spans="4:15" x14ac:dyDescent="0.75"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</row>
    <row r="2043" spans="4:15" x14ac:dyDescent="0.75"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</row>
    <row r="2044" spans="4:15" x14ac:dyDescent="0.75"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</row>
    <row r="2045" spans="4:15" x14ac:dyDescent="0.75"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</row>
    <row r="2046" spans="4:15" x14ac:dyDescent="0.75"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</row>
    <row r="2047" spans="4:15" x14ac:dyDescent="0.75"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</row>
    <row r="2048" spans="4:15" x14ac:dyDescent="0.75"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</row>
    <row r="2049" spans="4:15" x14ac:dyDescent="0.75"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</row>
    <row r="2050" spans="4:15" x14ac:dyDescent="0.75"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</row>
    <row r="2051" spans="4:15" x14ac:dyDescent="0.75"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</row>
    <row r="2052" spans="4:15" x14ac:dyDescent="0.75"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</row>
    <row r="2053" spans="4:15" x14ac:dyDescent="0.75"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</row>
    <row r="2054" spans="4:15" x14ac:dyDescent="0.75"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</row>
    <row r="2055" spans="4:15" x14ac:dyDescent="0.75"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</row>
    <row r="2056" spans="4:15" x14ac:dyDescent="0.75"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</row>
    <row r="2057" spans="4:15" x14ac:dyDescent="0.75"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</row>
    <row r="2058" spans="4:15" x14ac:dyDescent="0.75"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</row>
    <row r="2059" spans="4:15" x14ac:dyDescent="0.75"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</row>
    <row r="2060" spans="4:15" x14ac:dyDescent="0.75"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</row>
    <row r="2061" spans="4:15" x14ac:dyDescent="0.75"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</row>
    <row r="2062" spans="4:15" x14ac:dyDescent="0.75"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</row>
    <row r="2063" spans="4:15" x14ac:dyDescent="0.75"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</row>
    <row r="2064" spans="4:15" x14ac:dyDescent="0.75"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</row>
    <row r="2065" spans="4:15" x14ac:dyDescent="0.75"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</row>
    <row r="2066" spans="4:15" x14ac:dyDescent="0.75"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</row>
    <row r="2067" spans="4:15" x14ac:dyDescent="0.75"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</row>
    <row r="2068" spans="4:15" x14ac:dyDescent="0.75"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</row>
    <row r="2069" spans="4:15" x14ac:dyDescent="0.75"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</row>
    <row r="2070" spans="4:15" x14ac:dyDescent="0.75"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</row>
    <row r="2071" spans="4:15" x14ac:dyDescent="0.75"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</row>
    <row r="2072" spans="4:15" x14ac:dyDescent="0.75">
      <c r="D2072" s="24"/>
      <c r="E2072" s="24"/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</row>
    <row r="2073" spans="4:15" x14ac:dyDescent="0.75"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</row>
    <row r="2074" spans="4:15" x14ac:dyDescent="0.75"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</row>
    <row r="2075" spans="4:15" x14ac:dyDescent="0.75"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</row>
    <row r="2076" spans="4:15" x14ac:dyDescent="0.75"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</row>
    <row r="2077" spans="4:15" x14ac:dyDescent="0.75"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</row>
    <row r="2078" spans="4:15" x14ac:dyDescent="0.75"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</row>
    <row r="2079" spans="4:15" x14ac:dyDescent="0.75"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</row>
    <row r="2080" spans="4:15" x14ac:dyDescent="0.75"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</row>
    <row r="2081" spans="4:15" x14ac:dyDescent="0.75"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</row>
    <row r="2082" spans="4:15" x14ac:dyDescent="0.75"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</row>
    <row r="2083" spans="4:15" x14ac:dyDescent="0.75"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</row>
    <row r="2084" spans="4:15" x14ac:dyDescent="0.75"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</row>
    <row r="2085" spans="4:15" x14ac:dyDescent="0.75"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</row>
    <row r="2086" spans="4:15" x14ac:dyDescent="0.75"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</row>
    <row r="2087" spans="4:15" x14ac:dyDescent="0.75"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</row>
    <row r="2088" spans="4:15" x14ac:dyDescent="0.75"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</row>
    <row r="2089" spans="4:15" x14ac:dyDescent="0.75"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</row>
    <row r="2090" spans="4:15" x14ac:dyDescent="0.75"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</row>
    <row r="2091" spans="4:15" x14ac:dyDescent="0.75"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</row>
    <row r="2092" spans="4:15" x14ac:dyDescent="0.75"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</row>
    <row r="2093" spans="4:15" x14ac:dyDescent="0.75"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</row>
    <row r="2094" spans="4:15" x14ac:dyDescent="0.75"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</row>
    <row r="2095" spans="4:15" x14ac:dyDescent="0.75"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</row>
    <row r="2096" spans="4:15" x14ac:dyDescent="0.75"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</row>
    <row r="2097" spans="4:15" x14ac:dyDescent="0.75"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</row>
    <row r="2098" spans="4:15" x14ac:dyDescent="0.75"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</row>
    <row r="2099" spans="4:15" x14ac:dyDescent="0.75"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</row>
    <row r="2100" spans="4:15" x14ac:dyDescent="0.75"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</row>
    <row r="2101" spans="4:15" x14ac:dyDescent="0.75"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</row>
    <row r="2102" spans="4:15" x14ac:dyDescent="0.75"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</row>
    <row r="2103" spans="4:15" x14ac:dyDescent="0.75"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</row>
    <row r="2104" spans="4:15" x14ac:dyDescent="0.75"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</row>
    <row r="2105" spans="4:15" x14ac:dyDescent="0.75"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</row>
    <row r="2106" spans="4:15" x14ac:dyDescent="0.75"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</row>
    <row r="2107" spans="4:15" x14ac:dyDescent="0.75"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</row>
    <row r="2108" spans="4:15" x14ac:dyDescent="0.75"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</row>
    <row r="2109" spans="4:15" x14ac:dyDescent="0.75"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</row>
    <row r="2110" spans="4:15" x14ac:dyDescent="0.75"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</row>
    <row r="2111" spans="4:15" x14ac:dyDescent="0.75"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</row>
    <row r="2112" spans="4:15" x14ac:dyDescent="0.75"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</row>
    <row r="2113" spans="4:15" x14ac:dyDescent="0.75"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</row>
    <row r="2114" spans="4:15" x14ac:dyDescent="0.75"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</row>
    <row r="2115" spans="4:15" x14ac:dyDescent="0.75"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</row>
    <row r="2116" spans="4:15" x14ac:dyDescent="0.75"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</row>
    <row r="2117" spans="4:15" x14ac:dyDescent="0.75"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</row>
    <row r="2118" spans="4:15" x14ac:dyDescent="0.75"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</row>
    <row r="2119" spans="4:15" x14ac:dyDescent="0.75"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</row>
    <row r="2120" spans="4:15" x14ac:dyDescent="0.75"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</row>
    <row r="2121" spans="4:15" x14ac:dyDescent="0.75"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</row>
    <row r="2122" spans="4:15" x14ac:dyDescent="0.75"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</row>
    <row r="2123" spans="4:15" x14ac:dyDescent="0.75"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</row>
    <row r="2124" spans="4:15" x14ac:dyDescent="0.75">
      <c r="D2124" s="24"/>
      <c r="E2124" s="24"/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</row>
    <row r="2125" spans="4:15" x14ac:dyDescent="0.75"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</row>
    <row r="2126" spans="4:15" x14ac:dyDescent="0.75"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</row>
    <row r="2127" spans="4:15" x14ac:dyDescent="0.75"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</row>
    <row r="2128" spans="4:15" x14ac:dyDescent="0.75"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</row>
    <row r="2129" spans="4:15" x14ac:dyDescent="0.75"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</row>
    <row r="2130" spans="4:15" x14ac:dyDescent="0.75"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</row>
    <row r="2131" spans="4:15" x14ac:dyDescent="0.75"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</row>
    <row r="2132" spans="4:15" x14ac:dyDescent="0.75"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</row>
    <row r="2133" spans="4:15" x14ac:dyDescent="0.75"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</row>
    <row r="2134" spans="4:15" x14ac:dyDescent="0.75"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</row>
    <row r="2135" spans="4:15" x14ac:dyDescent="0.75"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</row>
    <row r="2136" spans="4:15" x14ac:dyDescent="0.75"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</row>
    <row r="2137" spans="4:15" x14ac:dyDescent="0.75"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</row>
    <row r="2138" spans="4:15" x14ac:dyDescent="0.75"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</row>
    <row r="2139" spans="4:15" x14ac:dyDescent="0.75"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</row>
    <row r="2140" spans="4:15" x14ac:dyDescent="0.75"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</row>
    <row r="2141" spans="4:15" x14ac:dyDescent="0.75"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</row>
    <row r="2142" spans="4:15" x14ac:dyDescent="0.75"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</row>
    <row r="2143" spans="4:15" x14ac:dyDescent="0.75"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</row>
    <row r="2144" spans="4:15" x14ac:dyDescent="0.75"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</row>
    <row r="2145" spans="4:15" x14ac:dyDescent="0.75"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</row>
    <row r="2146" spans="4:15" x14ac:dyDescent="0.75"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</row>
    <row r="2147" spans="4:15" x14ac:dyDescent="0.75"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</row>
    <row r="2148" spans="4:15" x14ac:dyDescent="0.75"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</row>
    <row r="2149" spans="4:15" x14ac:dyDescent="0.75"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</row>
    <row r="2150" spans="4:15" x14ac:dyDescent="0.75"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</row>
    <row r="2151" spans="4:15" x14ac:dyDescent="0.75"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</row>
    <row r="2152" spans="4:15" x14ac:dyDescent="0.75"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</row>
    <row r="2153" spans="4:15" x14ac:dyDescent="0.75"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</row>
    <row r="2154" spans="4:15" x14ac:dyDescent="0.75"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</row>
    <row r="2155" spans="4:15" x14ac:dyDescent="0.75"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</row>
    <row r="2156" spans="4:15" x14ac:dyDescent="0.75"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</row>
    <row r="2157" spans="4:15" x14ac:dyDescent="0.75"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</row>
    <row r="2158" spans="4:15" x14ac:dyDescent="0.75"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</row>
    <row r="2159" spans="4:15" x14ac:dyDescent="0.75"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</row>
    <row r="2160" spans="4:15" x14ac:dyDescent="0.75"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</row>
    <row r="2161" spans="4:15" x14ac:dyDescent="0.75"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</row>
    <row r="2162" spans="4:15" x14ac:dyDescent="0.75"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</row>
    <row r="2163" spans="4:15" x14ac:dyDescent="0.75"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</row>
    <row r="2164" spans="4:15" x14ac:dyDescent="0.75"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</row>
    <row r="2165" spans="4:15" x14ac:dyDescent="0.75"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</row>
    <row r="2166" spans="4:15" x14ac:dyDescent="0.75"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</row>
    <row r="2167" spans="4:15" x14ac:dyDescent="0.75"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</row>
    <row r="2168" spans="4:15" x14ac:dyDescent="0.75"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</row>
    <row r="2169" spans="4:15" x14ac:dyDescent="0.75"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</row>
    <row r="2170" spans="4:15" x14ac:dyDescent="0.75"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</row>
    <row r="2171" spans="4:15" x14ac:dyDescent="0.75"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</row>
    <row r="2172" spans="4:15" x14ac:dyDescent="0.75"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</row>
    <row r="2173" spans="4:15" x14ac:dyDescent="0.75"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</row>
    <row r="2174" spans="4:15" x14ac:dyDescent="0.75"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</row>
    <row r="2175" spans="4:15" x14ac:dyDescent="0.75"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</row>
    <row r="2176" spans="4:15" x14ac:dyDescent="0.75"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</row>
    <row r="2177" spans="4:15" x14ac:dyDescent="0.75"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</row>
    <row r="2178" spans="4:15" x14ac:dyDescent="0.75"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</row>
    <row r="2179" spans="4:15" x14ac:dyDescent="0.75"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</row>
    <row r="2180" spans="4:15" x14ac:dyDescent="0.75">
      <c r="D2180" s="24"/>
      <c r="E2180" s="24"/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</row>
    <row r="2181" spans="4:15" x14ac:dyDescent="0.75"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</row>
    <row r="2182" spans="4:15" x14ac:dyDescent="0.75">
      <c r="D2182" s="24"/>
      <c r="E2182" s="24"/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</row>
    <row r="2183" spans="4:15" x14ac:dyDescent="0.75">
      <c r="D2183" s="24"/>
      <c r="E2183" s="24"/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</row>
    <row r="2184" spans="4:15" x14ac:dyDescent="0.75">
      <c r="D2184" s="24"/>
      <c r="E2184" s="24"/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</row>
    <row r="2185" spans="4:15" x14ac:dyDescent="0.75"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</row>
    <row r="2186" spans="4:15" x14ac:dyDescent="0.75"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</row>
    <row r="2187" spans="4:15" x14ac:dyDescent="0.75"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</row>
    <row r="2188" spans="4:15" x14ac:dyDescent="0.75"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</row>
    <row r="2189" spans="4:15" x14ac:dyDescent="0.75"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</row>
    <row r="2190" spans="4:15" x14ac:dyDescent="0.75"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</row>
    <row r="2191" spans="4:15" x14ac:dyDescent="0.75"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</row>
    <row r="2192" spans="4:15" x14ac:dyDescent="0.75"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</row>
    <row r="2193" spans="4:15" x14ac:dyDescent="0.75"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</row>
    <row r="2194" spans="4:15" x14ac:dyDescent="0.75"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</row>
    <row r="2195" spans="4:15" x14ac:dyDescent="0.75"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</row>
    <row r="2196" spans="4:15" x14ac:dyDescent="0.75"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</row>
    <row r="2197" spans="4:15" x14ac:dyDescent="0.75"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</row>
    <row r="2198" spans="4:15" x14ac:dyDescent="0.75"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</row>
    <row r="2199" spans="4:15" x14ac:dyDescent="0.75"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</row>
    <row r="2200" spans="4:15" x14ac:dyDescent="0.75"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</row>
    <row r="2201" spans="4:15" x14ac:dyDescent="0.75"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</row>
    <row r="2202" spans="4:15" x14ac:dyDescent="0.75"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</row>
    <row r="2203" spans="4:15" x14ac:dyDescent="0.75"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</row>
    <row r="2204" spans="4:15" x14ac:dyDescent="0.75"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</row>
    <row r="2205" spans="4:15" x14ac:dyDescent="0.75"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</row>
    <row r="2206" spans="4:15" x14ac:dyDescent="0.75"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</row>
    <row r="2207" spans="4:15" x14ac:dyDescent="0.75"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</row>
    <row r="2208" spans="4:15" x14ac:dyDescent="0.75"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</row>
    <row r="2209" spans="4:15" x14ac:dyDescent="0.75"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</row>
    <row r="2210" spans="4:15" x14ac:dyDescent="0.75"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</row>
    <row r="2211" spans="4:15" x14ac:dyDescent="0.75"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</row>
    <row r="2212" spans="4:15" x14ac:dyDescent="0.75"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</row>
    <row r="2213" spans="4:15" x14ac:dyDescent="0.75"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</row>
    <row r="2214" spans="4:15" x14ac:dyDescent="0.75"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</row>
    <row r="2215" spans="4:15" x14ac:dyDescent="0.75"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</row>
    <row r="2216" spans="4:15" x14ac:dyDescent="0.75"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</row>
    <row r="2217" spans="4:15" x14ac:dyDescent="0.75"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</row>
    <row r="2218" spans="4:15" x14ac:dyDescent="0.75"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</row>
    <row r="2219" spans="4:15" x14ac:dyDescent="0.75"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</row>
    <row r="2220" spans="4:15" x14ac:dyDescent="0.75"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</row>
    <row r="2221" spans="4:15" x14ac:dyDescent="0.75"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</row>
    <row r="2222" spans="4:15" x14ac:dyDescent="0.75"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</row>
    <row r="2223" spans="4:15" x14ac:dyDescent="0.75"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</row>
    <row r="2224" spans="4:15" x14ac:dyDescent="0.75"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</row>
    <row r="2225" spans="4:15" x14ac:dyDescent="0.75"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</row>
    <row r="2226" spans="4:15" x14ac:dyDescent="0.75"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</row>
    <row r="2227" spans="4:15" x14ac:dyDescent="0.75"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</row>
    <row r="2228" spans="4:15" x14ac:dyDescent="0.75"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</row>
    <row r="2229" spans="4:15" x14ac:dyDescent="0.75"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</row>
    <row r="2230" spans="4:15" x14ac:dyDescent="0.75"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</row>
    <row r="2231" spans="4:15" x14ac:dyDescent="0.75"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</row>
    <row r="2232" spans="4:15" x14ac:dyDescent="0.75"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</row>
    <row r="2233" spans="4:15" x14ac:dyDescent="0.75"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</row>
    <row r="2234" spans="4:15" x14ac:dyDescent="0.75"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</row>
    <row r="2235" spans="4:15" x14ac:dyDescent="0.75"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</row>
    <row r="2236" spans="4:15" x14ac:dyDescent="0.75"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</row>
    <row r="2237" spans="4:15" x14ac:dyDescent="0.75"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</row>
    <row r="2238" spans="4:15" x14ac:dyDescent="0.75"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</row>
    <row r="2239" spans="4:15" x14ac:dyDescent="0.75"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</row>
    <row r="2240" spans="4:15" x14ac:dyDescent="0.75"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</row>
    <row r="2241" spans="4:15" x14ac:dyDescent="0.75"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</row>
    <row r="2242" spans="4:15" x14ac:dyDescent="0.75"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</row>
    <row r="2243" spans="4:15" x14ac:dyDescent="0.75"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</row>
    <row r="2244" spans="4:15" x14ac:dyDescent="0.75"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</row>
    <row r="2245" spans="4:15" x14ac:dyDescent="0.75"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</row>
    <row r="2246" spans="4:15" x14ac:dyDescent="0.75"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</row>
    <row r="2247" spans="4:15" x14ac:dyDescent="0.75"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</row>
    <row r="2248" spans="4:15" x14ac:dyDescent="0.75"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</row>
    <row r="2249" spans="4:15" x14ac:dyDescent="0.75"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</row>
    <row r="2250" spans="4:15" x14ac:dyDescent="0.75"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</row>
    <row r="2251" spans="4:15" x14ac:dyDescent="0.75"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</row>
    <row r="2252" spans="4:15" x14ac:dyDescent="0.75"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</row>
    <row r="2253" spans="4:15" x14ac:dyDescent="0.75"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</row>
    <row r="2254" spans="4:15" x14ac:dyDescent="0.75"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</row>
    <row r="2255" spans="4:15" x14ac:dyDescent="0.75"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</row>
    <row r="2256" spans="4:15" x14ac:dyDescent="0.75"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</row>
    <row r="2257" spans="4:15" x14ac:dyDescent="0.75"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</row>
    <row r="2258" spans="4:15" x14ac:dyDescent="0.75"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</row>
    <row r="2259" spans="4:15" x14ac:dyDescent="0.75"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</row>
    <row r="2260" spans="4:15" x14ac:dyDescent="0.75"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</row>
    <row r="2261" spans="4:15" x14ac:dyDescent="0.75"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</row>
    <row r="2262" spans="4:15" x14ac:dyDescent="0.75"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</row>
    <row r="2263" spans="4:15" x14ac:dyDescent="0.75"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</row>
    <row r="2264" spans="4:15" x14ac:dyDescent="0.75"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</row>
    <row r="2265" spans="4:15" x14ac:dyDescent="0.75"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</row>
    <row r="2266" spans="4:15" x14ac:dyDescent="0.75"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</row>
    <row r="2267" spans="4:15" x14ac:dyDescent="0.75"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</row>
    <row r="2268" spans="4:15" x14ac:dyDescent="0.75"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</row>
    <row r="2269" spans="4:15" x14ac:dyDescent="0.75"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</row>
    <row r="2270" spans="4:15" x14ac:dyDescent="0.75"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</row>
    <row r="2271" spans="4:15" x14ac:dyDescent="0.75">
      <c r="D2271" s="24"/>
      <c r="E2271" s="24"/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</row>
    <row r="2272" spans="4:15" x14ac:dyDescent="0.75">
      <c r="D2272" s="24"/>
      <c r="E2272" s="24"/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</row>
    <row r="2273" spans="4:15" x14ac:dyDescent="0.75"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</row>
    <row r="2274" spans="4:15" x14ac:dyDescent="0.75">
      <c r="D2274" s="24"/>
      <c r="E2274" s="24"/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</row>
    <row r="2275" spans="4:15" x14ac:dyDescent="0.75">
      <c r="D2275" s="24"/>
      <c r="E2275" s="24"/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</row>
    <row r="2276" spans="4:15" x14ac:dyDescent="0.75"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</row>
    <row r="2277" spans="4:15" x14ac:dyDescent="0.75">
      <c r="D2277" s="24"/>
      <c r="E2277" s="24"/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</row>
    <row r="2278" spans="4:15" x14ac:dyDescent="0.75">
      <c r="D2278" s="24"/>
      <c r="E2278" s="24"/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</row>
    <row r="2279" spans="4:15" x14ac:dyDescent="0.75"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</row>
    <row r="2280" spans="4:15" x14ac:dyDescent="0.75"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</row>
    <row r="2281" spans="4:15" x14ac:dyDescent="0.75"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</row>
    <row r="2282" spans="4:15" x14ac:dyDescent="0.75"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</row>
    <row r="2283" spans="4:15" x14ac:dyDescent="0.75">
      <c r="D2283" s="24"/>
      <c r="E2283" s="24"/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</row>
    <row r="2284" spans="4:15" x14ac:dyDescent="0.75"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</row>
    <row r="2285" spans="4:15" x14ac:dyDescent="0.75">
      <c r="D2285" s="24"/>
      <c r="E2285" s="24"/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</row>
    <row r="2286" spans="4:15" x14ac:dyDescent="0.75"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</row>
    <row r="2287" spans="4:15" x14ac:dyDescent="0.75"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</row>
    <row r="2288" spans="4:15" x14ac:dyDescent="0.75">
      <c r="D2288" s="24"/>
      <c r="E2288" s="24"/>
      <c r="F2288" s="24"/>
      <c r="G2288" s="24"/>
      <c r="H2288" s="24"/>
      <c r="I2288" s="24"/>
      <c r="J2288" s="24"/>
      <c r="K2288" s="24"/>
      <c r="L2288" s="24"/>
      <c r="M2288" s="24"/>
      <c r="N2288" s="24"/>
      <c r="O2288" s="24"/>
    </row>
    <row r="2289" spans="4:15" x14ac:dyDescent="0.75"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</row>
    <row r="2290" spans="4:15" x14ac:dyDescent="0.75">
      <c r="D2290" s="24"/>
      <c r="E2290" s="24"/>
      <c r="F2290" s="24"/>
      <c r="G2290" s="24"/>
      <c r="H2290" s="24"/>
      <c r="I2290" s="24"/>
      <c r="J2290" s="24"/>
      <c r="K2290" s="24"/>
      <c r="L2290" s="24"/>
      <c r="M2290" s="24"/>
      <c r="N2290" s="24"/>
      <c r="O2290" s="24"/>
    </row>
    <row r="2291" spans="4:15" x14ac:dyDescent="0.75">
      <c r="D2291" s="24"/>
      <c r="E2291" s="24"/>
      <c r="F2291" s="24"/>
      <c r="G2291" s="24"/>
      <c r="H2291" s="24"/>
      <c r="I2291" s="24"/>
      <c r="J2291" s="24"/>
      <c r="K2291" s="24"/>
      <c r="L2291" s="24"/>
      <c r="M2291" s="24"/>
      <c r="N2291" s="24"/>
      <c r="O2291" s="24"/>
    </row>
    <row r="2292" spans="4:15" x14ac:dyDescent="0.75">
      <c r="D2292" s="24"/>
      <c r="E2292" s="24"/>
      <c r="F2292" s="24"/>
      <c r="G2292" s="24"/>
      <c r="H2292" s="24"/>
      <c r="I2292" s="24"/>
      <c r="J2292" s="24"/>
      <c r="K2292" s="24"/>
      <c r="L2292" s="24"/>
      <c r="M2292" s="24"/>
      <c r="N2292" s="24"/>
      <c r="O2292" s="24"/>
    </row>
    <row r="2293" spans="4:15" x14ac:dyDescent="0.75">
      <c r="D2293" s="24"/>
      <c r="E2293" s="24"/>
      <c r="F2293" s="24"/>
      <c r="G2293" s="24"/>
      <c r="H2293" s="24"/>
      <c r="I2293" s="24"/>
      <c r="J2293" s="24"/>
      <c r="K2293" s="24"/>
      <c r="L2293" s="24"/>
      <c r="M2293" s="24"/>
      <c r="N2293" s="24"/>
      <c r="O2293" s="24"/>
    </row>
    <row r="2294" spans="4:15" x14ac:dyDescent="0.75">
      <c r="D2294" s="24"/>
      <c r="E2294" s="24"/>
      <c r="F2294" s="24"/>
      <c r="G2294" s="24"/>
      <c r="H2294" s="24"/>
      <c r="I2294" s="24"/>
      <c r="J2294" s="24"/>
      <c r="K2294" s="24"/>
      <c r="L2294" s="24"/>
      <c r="M2294" s="24"/>
      <c r="N2294" s="24"/>
      <c r="O2294" s="24"/>
    </row>
    <row r="2295" spans="4:15" x14ac:dyDescent="0.75">
      <c r="D2295" s="24"/>
      <c r="E2295" s="24"/>
      <c r="F2295" s="24"/>
      <c r="G2295" s="24"/>
      <c r="H2295" s="24"/>
      <c r="I2295" s="24"/>
      <c r="J2295" s="24"/>
      <c r="K2295" s="24"/>
      <c r="L2295" s="24"/>
      <c r="M2295" s="24"/>
      <c r="N2295" s="24"/>
      <c r="O2295" s="24"/>
    </row>
    <row r="2296" spans="4:15" x14ac:dyDescent="0.75">
      <c r="D2296" s="24"/>
      <c r="E2296" s="24"/>
      <c r="F2296" s="24"/>
      <c r="G2296" s="24"/>
      <c r="H2296" s="24"/>
      <c r="I2296" s="24"/>
      <c r="J2296" s="24"/>
      <c r="K2296" s="24"/>
      <c r="L2296" s="24"/>
      <c r="M2296" s="24"/>
      <c r="N2296" s="24"/>
      <c r="O2296" s="24"/>
    </row>
    <row r="2297" spans="4:15" x14ac:dyDescent="0.75"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</row>
    <row r="2298" spans="4:15" x14ac:dyDescent="0.75">
      <c r="D2298" s="24"/>
      <c r="E2298" s="24"/>
      <c r="F2298" s="24"/>
      <c r="G2298" s="24"/>
      <c r="H2298" s="24"/>
      <c r="I2298" s="24"/>
      <c r="J2298" s="24"/>
      <c r="K2298" s="24"/>
      <c r="L2298" s="24"/>
      <c r="M2298" s="24"/>
      <c r="N2298" s="24"/>
      <c r="O2298" s="24"/>
    </row>
    <row r="2299" spans="4:15" x14ac:dyDescent="0.75">
      <c r="D2299" s="24"/>
      <c r="E2299" s="24"/>
      <c r="F2299" s="24"/>
      <c r="G2299" s="24"/>
      <c r="H2299" s="24"/>
      <c r="I2299" s="24"/>
      <c r="J2299" s="24"/>
      <c r="K2299" s="24"/>
      <c r="L2299" s="24"/>
      <c r="M2299" s="24"/>
      <c r="N2299" s="24"/>
      <c r="O2299" s="24"/>
    </row>
    <row r="2300" spans="4:15" x14ac:dyDescent="0.75">
      <c r="D2300" s="24"/>
      <c r="E2300" s="24"/>
      <c r="F2300" s="24"/>
      <c r="G2300" s="24"/>
      <c r="H2300" s="24"/>
      <c r="I2300" s="24"/>
      <c r="J2300" s="24"/>
      <c r="K2300" s="24"/>
      <c r="L2300" s="24"/>
      <c r="M2300" s="24"/>
      <c r="N2300" s="24"/>
      <c r="O2300" s="24"/>
    </row>
    <row r="2301" spans="4:15" x14ac:dyDescent="0.75">
      <c r="D2301" s="24"/>
      <c r="E2301" s="24"/>
      <c r="F2301" s="24"/>
      <c r="G2301" s="24"/>
      <c r="H2301" s="24"/>
      <c r="I2301" s="24"/>
      <c r="J2301" s="24"/>
      <c r="K2301" s="24"/>
      <c r="L2301" s="24"/>
      <c r="M2301" s="24"/>
      <c r="N2301" s="24"/>
      <c r="O2301" s="24"/>
    </row>
    <row r="2302" spans="4:15" x14ac:dyDescent="0.75"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24"/>
      <c r="O2302" s="24"/>
    </row>
    <row r="2303" spans="4:15" x14ac:dyDescent="0.75">
      <c r="D2303" s="24"/>
      <c r="E2303" s="24"/>
      <c r="F2303" s="24"/>
      <c r="G2303" s="24"/>
      <c r="H2303" s="24"/>
      <c r="I2303" s="24"/>
      <c r="J2303" s="24"/>
      <c r="K2303" s="24"/>
      <c r="L2303" s="24"/>
      <c r="M2303" s="24"/>
      <c r="N2303" s="24"/>
      <c r="O2303" s="24"/>
    </row>
    <row r="2304" spans="4:15" x14ac:dyDescent="0.75">
      <c r="D2304" s="24"/>
      <c r="E2304" s="24"/>
      <c r="F2304" s="24"/>
      <c r="G2304" s="24"/>
      <c r="H2304" s="24"/>
      <c r="I2304" s="24"/>
      <c r="J2304" s="24"/>
      <c r="K2304" s="24"/>
      <c r="L2304" s="24"/>
      <c r="M2304" s="24"/>
      <c r="N2304" s="24"/>
      <c r="O2304" s="24"/>
    </row>
    <row r="2305" spans="4:15" x14ac:dyDescent="0.75"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</row>
    <row r="2306" spans="4:15" x14ac:dyDescent="0.75">
      <c r="D2306" s="24"/>
      <c r="E2306" s="24"/>
      <c r="F2306" s="24"/>
      <c r="G2306" s="24"/>
      <c r="H2306" s="24"/>
      <c r="I2306" s="24"/>
      <c r="J2306" s="24"/>
      <c r="K2306" s="24"/>
      <c r="L2306" s="24"/>
      <c r="M2306" s="24"/>
      <c r="N2306" s="24"/>
      <c r="O2306" s="24"/>
    </row>
    <row r="2307" spans="4:15" x14ac:dyDescent="0.75">
      <c r="D2307" s="24"/>
      <c r="E2307" s="24"/>
      <c r="F2307" s="24"/>
      <c r="G2307" s="24"/>
      <c r="H2307" s="24"/>
      <c r="I2307" s="24"/>
      <c r="J2307" s="24"/>
      <c r="K2307" s="24"/>
      <c r="L2307" s="24"/>
      <c r="M2307" s="24"/>
      <c r="N2307" s="24"/>
      <c r="O2307" s="24"/>
    </row>
    <row r="2308" spans="4:15" x14ac:dyDescent="0.75">
      <c r="D2308" s="24"/>
      <c r="E2308" s="24"/>
      <c r="F2308" s="24"/>
      <c r="G2308" s="24"/>
      <c r="H2308" s="24"/>
      <c r="I2308" s="24"/>
      <c r="J2308" s="24"/>
      <c r="K2308" s="24"/>
      <c r="L2308" s="24"/>
      <c r="M2308" s="24"/>
      <c r="N2308" s="24"/>
      <c r="O2308" s="24"/>
    </row>
    <row r="2309" spans="4:15" x14ac:dyDescent="0.75">
      <c r="D2309" s="24"/>
      <c r="E2309" s="24"/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</row>
    <row r="2310" spans="4:15" x14ac:dyDescent="0.75">
      <c r="D2310" s="24"/>
      <c r="E2310" s="24"/>
      <c r="F2310" s="24"/>
      <c r="G2310" s="24"/>
      <c r="H2310" s="24"/>
      <c r="I2310" s="24"/>
      <c r="J2310" s="24"/>
      <c r="K2310" s="24"/>
      <c r="L2310" s="24"/>
      <c r="M2310" s="24"/>
      <c r="N2310" s="24"/>
      <c r="O2310" s="24"/>
    </row>
    <row r="2311" spans="4:15" x14ac:dyDescent="0.75">
      <c r="D2311" s="24"/>
      <c r="E2311" s="24"/>
      <c r="F2311" s="24"/>
      <c r="G2311" s="24"/>
      <c r="H2311" s="24"/>
      <c r="I2311" s="24"/>
      <c r="J2311" s="24"/>
      <c r="K2311" s="24"/>
      <c r="L2311" s="24"/>
      <c r="M2311" s="24"/>
      <c r="N2311" s="24"/>
      <c r="O2311" s="24"/>
    </row>
    <row r="2312" spans="4:15" x14ac:dyDescent="0.75">
      <c r="D2312" s="24"/>
      <c r="E2312" s="24"/>
      <c r="F2312" s="24"/>
      <c r="G2312" s="24"/>
      <c r="H2312" s="24"/>
      <c r="I2312" s="24"/>
      <c r="J2312" s="24"/>
      <c r="K2312" s="24"/>
      <c r="L2312" s="24"/>
      <c r="M2312" s="24"/>
      <c r="N2312" s="24"/>
      <c r="O2312" s="24"/>
    </row>
    <row r="2313" spans="4:15" x14ac:dyDescent="0.75"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</row>
    <row r="2314" spans="4:15" x14ac:dyDescent="0.75">
      <c r="D2314" s="24"/>
      <c r="E2314" s="24"/>
      <c r="F2314" s="24"/>
      <c r="G2314" s="24"/>
      <c r="H2314" s="24"/>
      <c r="I2314" s="24"/>
      <c r="J2314" s="24"/>
      <c r="K2314" s="24"/>
      <c r="L2314" s="24"/>
      <c r="M2314" s="24"/>
      <c r="N2314" s="24"/>
      <c r="O2314" s="24"/>
    </row>
    <row r="2315" spans="4:15" x14ac:dyDescent="0.75">
      <c r="D2315" s="24"/>
      <c r="E2315" s="24"/>
      <c r="F2315" s="24"/>
      <c r="G2315" s="24"/>
      <c r="H2315" s="24"/>
      <c r="I2315" s="24"/>
      <c r="J2315" s="24"/>
      <c r="K2315" s="24"/>
      <c r="L2315" s="24"/>
      <c r="M2315" s="24"/>
      <c r="N2315" s="24"/>
      <c r="O2315" s="24"/>
    </row>
    <row r="2316" spans="4:15" x14ac:dyDescent="0.75">
      <c r="D2316" s="24"/>
      <c r="E2316" s="24"/>
      <c r="F2316" s="24"/>
      <c r="G2316" s="24"/>
      <c r="H2316" s="24"/>
      <c r="I2316" s="24"/>
      <c r="J2316" s="24"/>
      <c r="K2316" s="24"/>
      <c r="L2316" s="24"/>
      <c r="M2316" s="24"/>
      <c r="N2316" s="24"/>
      <c r="O2316" s="24"/>
    </row>
    <row r="2317" spans="4:15" x14ac:dyDescent="0.75">
      <c r="D2317" s="24"/>
      <c r="E2317" s="24"/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</row>
    <row r="2318" spans="4:15" x14ac:dyDescent="0.75">
      <c r="D2318" s="24"/>
      <c r="E2318" s="24"/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</row>
    <row r="2319" spans="4:15" x14ac:dyDescent="0.75">
      <c r="D2319" s="24"/>
      <c r="E2319" s="24"/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</row>
    <row r="2320" spans="4:15" x14ac:dyDescent="0.75">
      <c r="D2320" s="24"/>
      <c r="E2320" s="24"/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</row>
    <row r="2321" spans="4:15" x14ac:dyDescent="0.75">
      <c r="D2321" s="24"/>
      <c r="E2321" s="24"/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</row>
    <row r="2322" spans="4:15" x14ac:dyDescent="0.75">
      <c r="D2322" s="24"/>
      <c r="E2322" s="24"/>
      <c r="F2322" s="24"/>
      <c r="G2322" s="24"/>
      <c r="H2322" s="24"/>
      <c r="I2322" s="24"/>
      <c r="J2322" s="24"/>
      <c r="K2322" s="24"/>
      <c r="L2322" s="24"/>
      <c r="M2322" s="24"/>
      <c r="N2322" s="24"/>
      <c r="O2322" s="24"/>
    </row>
    <row r="2323" spans="4:15" x14ac:dyDescent="0.75"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</row>
    <row r="2324" spans="4:15" x14ac:dyDescent="0.75">
      <c r="D2324" s="24"/>
      <c r="E2324" s="24"/>
      <c r="F2324" s="24"/>
      <c r="G2324" s="24"/>
      <c r="H2324" s="24"/>
      <c r="I2324" s="24"/>
      <c r="J2324" s="24"/>
      <c r="K2324" s="24"/>
      <c r="L2324" s="24"/>
      <c r="M2324" s="24"/>
      <c r="N2324" s="24"/>
      <c r="O2324" s="24"/>
    </row>
    <row r="2325" spans="4:15" x14ac:dyDescent="0.75">
      <c r="D2325" s="24"/>
      <c r="E2325" s="24"/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</row>
    <row r="2326" spans="4:15" x14ac:dyDescent="0.75"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</row>
    <row r="2327" spans="4:15" x14ac:dyDescent="0.75">
      <c r="D2327" s="24"/>
      <c r="E2327" s="24"/>
      <c r="F2327" s="24"/>
      <c r="G2327" s="24"/>
      <c r="H2327" s="24"/>
      <c r="I2327" s="24"/>
      <c r="J2327" s="24"/>
      <c r="K2327" s="24"/>
      <c r="L2327" s="24"/>
      <c r="M2327" s="24"/>
      <c r="N2327" s="24"/>
      <c r="O2327" s="24"/>
    </row>
    <row r="2328" spans="4:15" x14ac:dyDescent="0.75">
      <c r="D2328" s="24"/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</row>
    <row r="2329" spans="4:15" x14ac:dyDescent="0.75"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</row>
    <row r="2330" spans="4:15" x14ac:dyDescent="0.75">
      <c r="D2330" s="24"/>
      <c r="E2330" s="24"/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</row>
    <row r="2331" spans="4:15" x14ac:dyDescent="0.75">
      <c r="D2331" s="24"/>
      <c r="E2331" s="24"/>
      <c r="F2331" s="24"/>
      <c r="G2331" s="24"/>
      <c r="H2331" s="24"/>
      <c r="I2331" s="24"/>
      <c r="J2331" s="24"/>
      <c r="K2331" s="24"/>
      <c r="L2331" s="24"/>
      <c r="M2331" s="24"/>
      <c r="N2331" s="24"/>
      <c r="O2331" s="24"/>
    </row>
    <row r="2332" spans="4:15" x14ac:dyDescent="0.75">
      <c r="D2332" s="24"/>
      <c r="E2332" s="24"/>
      <c r="F2332" s="24"/>
      <c r="G2332" s="24"/>
      <c r="H2332" s="24"/>
      <c r="I2332" s="24"/>
      <c r="J2332" s="24"/>
      <c r="K2332" s="24"/>
      <c r="L2332" s="24"/>
      <c r="M2332" s="24"/>
      <c r="N2332" s="24"/>
      <c r="O2332" s="24"/>
    </row>
    <row r="2333" spans="4:15" x14ac:dyDescent="0.75">
      <c r="D2333" s="24"/>
      <c r="E2333" s="24"/>
      <c r="F2333" s="24"/>
      <c r="G2333" s="24"/>
      <c r="H2333" s="24"/>
      <c r="I2333" s="24"/>
      <c r="J2333" s="24"/>
      <c r="K2333" s="24"/>
      <c r="L2333" s="24"/>
      <c r="M2333" s="24"/>
      <c r="N2333" s="24"/>
      <c r="O2333" s="24"/>
    </row>
    <row r="2334" spans="4:15" x14ac:dyDescent="0.75">
      <c r="D2334" s="24"/>
      <c r="E2334" s="24"/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</row>
    <row r="2335" spans="4:15" x14ac:dyDescent="0.75">
      <c r="D2335" s="24"/>
      <c r="E2335" s="24"/>
      <c r="F2335" s="24"/>
      <c r="G2335" s="24"/>
      <c r="H2335" s="24"/>
      <c r="I2335" s="24"/>
      <c r="J2335" s="24"/>
      <c r="K2335" s="24"/>
      <c r="L2335" s="24"/>
      <c r="M2335" s="24"/>
      <c r="N2335" s="24"/>
      <c r="O2335" s="24"/>
    </row>
    <row r="2336" spans="4:15" x14ac:dyDescent="0.75">
      <c r="D2336" s="24"/>
      <c r="E2336" s="24"/>
      <c r="F2336" s="24"/>
      <c r="G2336" s="24"/>
      <c r="H2336" s="24"/>
      <c r="I2336" s="24"/>
      <c r="J2336" s="24"/>
      <c r="K2336" s="24"/>
      <c r="L2336" s="24"/>
      <c r="M2336" s="24"/>
      <c r="N2336" s="24"/>
      <c r="O2336" s="24"/>
    </row>
    <row r="2337" spans="4:15" x14ac:dyDescent="0.75">
      <c r="D2337" s="24"/>
      <c r="E2337" s="24"/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</row>
    <row r="2338" spans="4:15" x14ac:dyDescent="0.75">
      <c r="D2338" s="24"/>
      <c r="E2338" s="24"/>
      <c r="F2338" s="24"/>
      <c r="G2338" s="24"/>
      <c r="H2338" s="24"/>
      <c r="I2338" s="24"/>
      <c r="J2338" s="24"/>
      <c r="K2338" s="24"/>
      <c r="L2338" s="24"/>
      <c r="M2338" s="24"/>
      <c r="N2338" s="24"/>
      <c r="O2338" s="24"/>
    </row>
    <row r="2339" spans="4:15" x14ac:dyDescent="0.75">
      <c r="D2339" s="24"/>
      <c r="E2339" s="24"/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</row>
    <row r="2340" spans="4:15" x14ac:dyDescent="0.75">
      <c r="D2340" s="24"/>
      <c r="E2340" s="24"/>
      <c r="F2340" s="24"/>
      <c r="G2340" s="24"/>
      <c r="H2340" s="24"/>
      <c r="I2340" s="24"/>
      <c r="J2340" s="24"/>
      <c r="K2340" s="24"/>
      <c r="L2340" s="24"/>
      <c r="M2340" s="24"/>
      <c r="N2340" s="24"/>
      <c r="O2340" s="24"/>
    </row>
    <row r="2341" spans="4:15" x14ac:dyDescent="0.75">
      <c r="D2341" s="24"/>
      <c r="E2341" s="24"/>
      <c r="F2341" s="24"/>
      <c r="G2341" s="24"/>
      <c r="H2341" s="24"/>
      <c r="I2341" s="24"/>
      <c r="J2341" s="24"/>
      <c r="K2341" s="24"/>
      <c r="L2341" s="24"/>
      <c r="M2341" s="24"/>
      <c r="N2341" s="24"/>
      <c r="O2341" s="24"/>
    </row>
    <row r="2342" spans="4:15" x14ac:dyDescent="0.75">
      <c r="D2342" s="24"/>
      <c r="E2342" s="24"/>
      <c r="F2342" s="24"/>
      <c r="G2342" s="24"/>
      <c r="H2342" s="24"/>
      <c r="I2342" s="24"/>
      <c r="J2342" s="24"/>
      <c r="K2342" s="24"/>
      <c r="L2342" s="24"/>
      <c r="M2342" s="24"/>
      <c r="N2342" s="24"/>
      <c r="O2342" s="24"/>
    </row>
    <row r="2343" spans="4:15" x14ac:dyDescent="0.75">
      <c r="D2343" s="24"/>
      <c r="E2343" s="24"/>
      <c r="F2343" s="24"/>
      <c r="G2343" s="24"/>
      <c r="H2343" s="24"/>
      <c r="I2343" s="24"/>
      <c r="J2343" s="24"/>
      <c r="K2343" s="24"/>
      <c r="L2343" s="24"/>
      <c r="M2343" s="24"/>
      <c r="N2343" s="24"/>
      <c r="O2343" s="24"/>
    </row>
    <row r="2344" spans="4:15" x14ac:dyDescent="0.75">
      <c r="D2344" s="24"/>
      <c r="E2344" s="24"/>
      <c r="F2344" s="24"/>
      <c r="G2344" s="24"/>
      <c r="H2344" s="24"/>
      <c r="I2344" s="24"/>
      <c r="J2344" s="24"/>
      <c r="K2344" s="24"/>
      <c r="L2344" s="24"/>
      <c r="M2344" s="24"/>
      <c r="N2344" s="24"/>
      <c r="O2344" s="24"/>
    </row>
    <row r="2345" spans="4:15" x14ac:dyDescent="0.75"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</row>
    <row r="2346" spans="4:15" x14ac:dyDescent="0.75">
      <c r="D2346" s="24"/>
      <c r="E2346" s="24"/>
      <c r="F2346" s="24"/>
      <c r="G2346" s="24"/>
      <c r="H2346" s="24"/>
      <c r="I2346" s="24"/>
      <c r="J2346" s="24"/>
      <c r="K2346" s="24"/>
      <c r="L2346" s="24"/>
      <c r="M2346" s="24"/>
      <c r="N2346" s="24"/>
      <c r="O2346" s="24"/>
    </row>
    <row r="2347" spans="4:15" x14ac:dyDescent="0.75">
      <c r="D2347" s="24"/>
      <c r="E2347" s="24"/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</row>
    <row r="2348" spans="4:15" x14ac:dyDescent="0.75">
      <c r="D2348" s="24"/>
      <c r="E2348" s="24"/>
      <c r="F2348" s="24"/>
      <c r="G2348" s="24"/>
      <c r="H2348" s="24"/>
      <c r="I2348" s="24"/>
      <c r="J2348" s="24"/>
      <c r="K2348" s="24"/>
      <c r="L2348" s="24"/>
      <c r="M2348" s="24"/>
      <c r="N2348" s="24"/>
      <c r="O2348" s="24"/>
    </row>
    <row r="2349" spans="4:15" x14ac:dyDescent="0.75">
      <c r="D2349" s="24"/>
      <c r="E2349" s="24"/>
      <c r="F2349" s="24"/>
      <c r="G2349" s="24"/>
      <c r="H2349" s="24"/>
      <c r="I2349" s="24"/>
      <c r="J2349" s="24"/>
      <c r="K2349" s="24"/>
      <c r="L2349" s="24"/>
      <c r="M2349" s="24"/>
      <c r="N2349" s="24"/>
      <c r="O2349" s="24"/>
    </row>
    <row r="2350" spans="4:15" x14ac:dyDescent="0.75">
      <c r="D2350" s="24"/>
      <c r="E2350" s="24"/>
      <c r="F2350" s="24"/>
      <c r="G2350" s="24"/>
      <c r="H2350" s="24"/>
      <c r="I2350" s="24"/>
      <c r="J2350" s="24"/>
      <c r="K2350" s="24"/>
      <c r="L2350" s="24"/>
      <c r="M2350" s="24"/>
      <c r="N2350" s="24"/>
      <c r="O2350" s="24"/>
    </row>
    <row r="2351" spans="4:15" x14ac:dyDescent="0.75">
      <c r="D2351" s="24"/>
      <c r="E2351" s="24"/>
      <c r="F2351" s="24"/>
      <c r="G2351" s="24"/>
      <c r="H2351" s="24"/>
      <c r="I2351" s="24"/>
      <c r="J2351" s="24"/>
      <c r="K2351" s="24"/>
      <c r="L2351" s="24"/>
      <c r="M2351" s="24"/>
      <c r="N2351" s="24"/>
      <c r="O2351" s="24"/>
    </row>
    <row r="2352" spans="4:15" x14ac:dyDescent="0.75">
      <c r="D2352" s="24"/>
      <c r="E2352" s="24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</row>
    <row r="2353" spans="4:15" x14ac:dyDescent="0.75">
      <c r="D2353" s="24"/>
      <c r="E2353" s="24"/>
      <c r="F2353" s="24"/>
      <c r="G2353" s="24"/>
      <c r="H2353" s="24"/>
      <c r="I2353" s="24"/>
      <c r="J2353" s="24"/>
      <c r="K2353" s="24"/>
      <c r="L2353" s="24"/>
      <c r="M2353" s="24"/>
      <c r="N2353" s="24"/>
      <c r="O2353" s="24"/>
    </row>
    <row r="2354" spans="4:15" x14ac:dyDescent="0.75">
      <c r="D2354" s="24"/>
      <c r="E2354" s="24"/>
      <c r="F2354" s="24"/>
      <c r="G2354" s="24"/>
      <c r="H2354" s="24"/>
      <c r="I2354" s="24"/>
      <c r="J2354" s="24"/>
      <c r="K2354" s="24"/>
      <c r="L2354" s="24"/>
      <c r="M2354" s="24"/>
      <c r="N2354" s="24"/>
      <c r="O2354" s="24"/>
    </row>
    <row r="2355" spans="4:15" x14ac:dyDescent="0.75">
      <c r="D2355" s="24"/>
      <c r="E2355" s="24"/>
      <c r="F2355" s="24"/>
      <c r="G2355" s="24"/>
      <c r="H2355" s="24"/>
      <c r="I2355" s="24"/>
      <c r="J2355" s="24"/>
      <c r="K2355" s="24"/>
      <c r="L2355" s="24"/>
      <c r="M2355" s="24"/>
      <c r="N2355" s="24"/>
      <c r="O2355" s="24"/>
    </row>
    <row r="2356" spans="4:15" x14ac:dyDescent="0.75">
      <c r="D2356" s="24"/>
      <c r="E2356" s="24"/>
      <c r="F2356" s="24"/>
      <c r="G2356" s="24"/>
      <c r="H2356" s="24"/>
      <c r="I2356" s="24"/>
      <c r="J2356" s="24"/>
      <c r="K2356" s="24"/>
      <c r="L2356" s="24"/>
      <c r="M2356" s="24"/>
      <c r="N2356" s="24"/>
      <c r="O2356" s="24"/>
    </row>
    <row r="2357" spans="4:15" x14ac:dyDescent="0.75">
      <c r="D2357" s="24"/>
      <c r="E2357" s="24"/>
      <c r="F2357" s="24"/>
      <c r="G2357" s="24"/>
      <c r="H2357" s="24"/>
      <c r="I2357" s="24"/>
      <c r="J2357" s="24"/>
      <c r="K2357" s="24"/>
      <c r="L2357" s="24"/>
      <c r="M2357" s="24"/>
      <c r="N2357" s="24"/>
      <c r="O2357" s="24"/>
    </row>
    <row r="2358" spans="4:15" x14ac:dyDescent="0.75">
      <c r="D2358" s="24"/>
      <c r="E2358" s="24"/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</row>
    <row r="2359" spans="4:15" x14ac:dyDescent="0.75">
      <c r="D2359" s="24"/>
      <c r="E2359" s="24"/>
      <c r="F2359" s="24"/>
      <c r="G2359" s="24"/>
      <c r="H2359" s="24"/>
      <c r="I2359" s="24"/>
      <c r="J2359" s="24"/>
      <c r="K2359" s="24"/>
      <c r="L2359" s="24"/>
      <c r="M2359" s="24"/>
      <c r="N2359" s="24"/>
      <c r="O2359" s="24"/>
    </row>
    <row r="2360" spans="4:15" x14ac:dyDescent="0.75">
      <c r="D2360" s="24"/>
      <c r="E2360" s="24"/>
      <c r="F2360" s="24"/>
      <c r="G2360" s="24"/>
      <c r="H2360" s="24"/>
      <c r="I2360" s="24"/>
      <c r="J2360" s="24"/>
      <c r="K2360" s="24"/>
      <c r="L2360" s="24"/>
      <c r="M2360" s="24"/>
      <c r="N2360" s="24"/>
      <c r="O2360" s="24"/>
    </row>
    <row r="2361" spans="4:15" x14ac:dyDescent="0.75"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</row>
    <row r="2362" spans="4:15" x14ac:dyDescent="0.75">
      <c r="D2362" s="24"/>
      <c r="E2362" s="24"/>
      <c r="F2362" s="24"/>
      <c r="G2362" s="24"/>
      <c r="H2362" s="24"/>
      <c r="I2362" s="24"/>
      <c r="J2362" s="24"/>
      <c r="K2362" s="24"/>
      <c r="L2362" s="24"/>
      <c r="M2362" s="24"/>
      <c r="N2362" s="24"/>
      <c r="O2362" s="24"/>
    </row>
    <row r="2363" spans="4:15" x14ac:dyDescent="0.75">
      <c r="D2363" s="24"/>
      <c r="E2363" s="24"/>
      <c r="F2363" s="24"/>
      <c r="G2363" s="24"/>
      <c r="H2363" s="24"/>
      <c r="I2363" s="24"/>
      <c r="J2363" s="24"/>
      <c r="K2363" s="24"/>
      <c r="L2363" s="24"/>
      <c r="M2363" s="24"/>
      <c r="N2363" s="24"/>
      <c r="O2363" s="24"/>
    </row>
    <row r="2364" spans="4:15" x14ac:dyDescent="0.75">
      <c r="D2364" s="24"/>
      <c r="E2364" s="24"/>
      <c r="F2364" s="24"/>
      <c r="G2364" s="24"/>
      <c r="H2364" s="24"/>
      <c r="I2364" s="24"/>
      <c r="J2364" s="24"/>
      <c r="K2364" s="24"/>
      <c r="L2364" s="24"/>
      <c r="M2364" s="24"/>
      <c r="N2364" s="24"/>
      <c r="O2364" s="24"/>
    </row>
    <row r="2365" spans="4:15" x14ac:dyDescent="0.75">
      <c r="D2365" s="24"/>
      <c r="E2365" s="24"/>
      <c r="F2365" s="24"/>
      <c r="G2365" s="24"/>
      <c r="H2365" s="24"/>
      <c r="I2365" s="24"/>
      <c r="J2365" s="24"/>
      <c r="K2365" s="24"/>
      <c r="L2365" s="24"/>
      <c r="M2365" s="24"/>
      <c r="N2365" s="24"/>
      <c r="O2365" s="24"/>
    </row>
    <row r="2366" spans="4:15" x14ac:dyDescent="0.75">
      <c r="D2366" s="24"/>
      <c r="E2366" s="24"/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</row>
    <row r="2367" spans="4:15" x14ac:dyDescent="0.75">
      <c r="D2367" s="24"/>
      <c r="E2367" s="24"/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</row>
    <row r="2368" spans="4:15" x14ac:dyDescent="0.75">
      <c r="D2368" s="24"/>
      <c r="E2368" s="24"/>
      <c r="F2368" s="24"/>
      <c r="G2368" s="24"/>
      <c r="H2368" s="24"/>
      <c r="I2368" s="24"/>
      <c r="J2368" s="24"/>
      <c r="K2368" s="24"/>
      <c r="L2368" s="24"/>
      <c r="M2368" s="24"/>
      <c r="N2368" s="24"/>
      <c r="O2368" s="24"/>
    </row>
    <row r="2369" spans="4:15" x14ac:dyDescent="0.75"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</row>
    <row r="2370" spans="4:15" x14ac:dyDescent="0.75"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</row>
    <row r="2371" spans="4:15" x14ac:dyDescent="0.75">
      <c r="D2371" s="24"/>
      <c r="E2371" s="24"/>
      <c r="F2371" s="24"/>
      <c r="G2371" s="24"/>
      <c r="H2371" s="24"/>
      <c r="I2371" s="24"/>
      <c r="J2371" s="24"/>
      <c r="K2371" s="24"/>
      <c r="L2371" s="24"/>
      <c r="M2371" s="24"/>
      <c r="N2371" s="24"/>
      <c r="O2371" s="24"/>
    </row>
    <row r="2372" spans="4:15" x14ac:dyDescent="0.75">
      <c r="D2372" s="24"/>
      <c r="E2372" s="24"/>
      <c r="F2372" s="24"/>
      <c r="G2372" s="24"/>
      <c r="H2372" s="24"/>
      <c r="I2372" s="24"/>
      <c r="J2372" s="24"/>
      <c r="K2372" s="24"/>
      <c r="L2372" s="24"/>
      <c r="M2372" s="24"/>
      <c r="N2372" s="24"/>
      <c r="O2372" s="24"/>
    </row>
    <row r="2373" spans="4:15" x14ac:dyDescent="0.75">
      <c r="D2373" s="24"/>
      <c r="E2373" s="24"/>
      <c r="F2373" s="24"/>
      <c r="G2373" s="24"/>
      <c r="H2373" s="24"/>
      <c r="I2373" s="24"/>
      <c r="J2373" s="24"/>
      <c r="K2373" s="24"/>
      <c r="L2373" s="24"/>
      <c r="M2373" s="24"/>
      <c r="N2373" s="24"/>
      <c r="O2373" s="24"/>
    </row>
    <row r="2374" spans="4:15" x14ac:dyDescent="0.75">
      <c r="D2374" s="24"/>
      <c r="E2374" s="24"/>
      <c r="F2374" s="24"/>
      <c r="G2374" s="24"/>
      <c r="H2374" s="24"/>
      <c r="I2374" s="24"/>
      <c r="J2374" s="24"/>
      <c r="K2374" s="24"/>
      <c r="L2374" s="24"/>
      <c r="M2374" s="24"/>
      <c r="N2374" s="24"/>
      <c r="O2374" s="24"/>
    </row>
    <row r="2375" spans="4:15" x14ac:dyDescent="0.75">
      <c r="D2375" s="24"/>
      <c r="E2375" s="24"/>
      <c r="F2375" s="24"/>
      <c r="G2375" s="24"/>
      <c r="H2375" s="24"/>
      <c r="I2375" s="24"/>
      <c r="J2375" s="24"/>
      <c r="K2375" s="24"/>
      <c r="L2375" s="24"/>
      <c r="M2375" s="24"/>
      <c r="N2375" s="24"/>
      <c r="O2375" s="24"/>
    </row>
    <row r="2376" spans="4:15" x14ac:dyDescent="0.75">
      <c r="D2376" s="24"/>
      <c r="E2376" s="24"/>
      <c r="F2376" s="24"/>
      <c r="G2376" s="24"/>
      <c r="H2376" s="24"/>
      <c r="I2376" s="24"/>
      <c r="J2376" s="24"/>
      <c r="K2376" s="24"/>
      <c r="L2376" s="24"/>
      <c r="M2376" s="24"/>
      <c r="N2376" s="24"/>
      <c r="O2376" s="24"/>
    </row>
    <row r="2377" spans="4:15" x14ac:dyDescent="0.75">
      <c r="D2377" s="24"/>
      <c r="E2377" s="24"/>
      <c r="F2377" s="24"/>
      <c r="G2377" s="24"/>
      <c r="H2377" s="24"/>
      <c r="I2377" s="24"/>
      <c r="J2377" s="24"/>
      <c r="K2377" s="24"/>
      <c r="L2377" s="24"/>
      <c r="M2377" s="24"/>
      <c r="N2377" s="24"/>
      <c r="O2377" s="24"/>
    </row>
    <row r="2378" spans="4:15" x14ac:dyDescent="0.75">
      <c r="D2378" s="24"/>
      <c r="E2378" s="24"/>
      <c r="F2378" s="24"/>
      <c r="G2378" s="24"/>
      <c r="H2378" s="24"/>
      <c r="I2378" s="24"/>
      <c r="J2378" s="24"/>
      <c r="K2378" s="24"/>
      <c r="L2378" s="24"/>
      <c r="M2378" s="24"/>
      <c r="N2378" s="24"/>
      <c r="O2378" s="24"/>
    </row>
    <row r="2379" spans="4:15" x14ac:dyDescent="0.75">
      <c r="D2379" s="24"/>
      <c r="E2379" s="24"/>
      <c r="F2379" s="24"/>
      <c r="G2379" s="24"/>
      <c r="H2379" s="24"/>
      <c r="I2379" s="24"/>
      <c r="J2379" s="24"/>
      <c r="K2379" s="24"/>
      <c r="L2379" s="24"/>
      <c r="M2379" s="24"/>
      <c r="N2379" s="24"/>
      <c r="O2379" s="24"/>
    </row>
    <row r="2380" spans="4:15" x14ac:dyDescent="0.75">
      <c r="D2380" s="24"/>
      <c r="E2380" s="24"/>
      <c r="F2380" s="24"/>
      <c r="G2380" s="24"/>
      <c r="H2380" s="24"/>
      <c r="I2380" s="24"/>
      <c r="J2380" s="24"/>
      <c r="K2380" s="24"/>
      <c r="L2380" s="24"/>
      <c r="M2380" s="24"/>
      <c r="N2380" s="24"/>
      <c r="O2380" s="24"/>
    </row>
    <row r="2381" spans="4:15" x14ac:dyDescent="0.75">
      <c r="D2381" s="24"/>
      <c r="E2381" s="24"/>
      <c r="F2381" s="24"/>
      <c r="G2381" s="24"/>
      <c r="H2381" s="24"/>
      <c r="I2381" s="24"/>
      <c r="J2381" s="24"/>
      <c r="K2381" s="24"/>
      <c r="L2381" s="24"/>
      <c r="M2381" s="24"/>
      <c r="N2381" s="24"/>
      <c r="O2381" s="24"/>
    </row>
    <row r="2382" spans="4:15" x14ac:dyDescent="0.75">
      <c r="D2382" s="24"/>
      <c r="E2382" s="24"/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</row>
    <row r="2383" spans="4:15" x14ac:dyDescent="0.75">
      <c r="D2383" s="24"/>
      <c r="E2383" s="24"/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</row>
    <row r="2384" spans="4:15" x14ac:dyDescent="0.75">
      <c r="D2384" s="24"/>
      <c r="E2384" s="24"/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</row>
    <row r="2385" spans="4:15" x14ac:dyDescent="0.75">
      <c r="D2385" s="24"/>
      <c r="E2385" s="24"/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</row>
    <row r="2386" spans="4:15" x14ac:dyDescent="0.75">
      <c r="D2386" s="24"/>
      <c r="E2386" s="24"/>
      <c r="F2386" s="24"/>
      <c r="G2386" s="24"/>
      <c r="H2386" s="24"/>
      <c r="I2386" s="24"/>
      <c r="J2386" s="24"/>
      <c r="K2386" s="24"/>
      <c r="L2386" s="24"/>
      <c r="M2386" s="24"/>
      <c r="N2386" s="24"/>
      <c r="O2386" s="24"/>
    </row>
    <row r="2387" spans="4:15" x14ac:dyDescent="0.75">
      <c r="D2387" s="24"/>
      <c r="E2387" s="24"/>
      <c r="F2387" s="24"/>
      <c r="G2387" s="24"/>
      <c r="H2387" s="24"/>
      <c r="I2387" s="24"/>
      <c r="J2387" s="24"/>
      <c r="K2387" s="24"/>
      <c r="L2387" s="24"/>
      <c r="M2387" s="24"/>
      <c r="N2387" s="24"/>
      <c r="O2387" s="24"/>
    </row>
    <row r="2388" spans="4:15" x14ac:dyDescent="0.75">
      <c r="D2388" s="24"/>
      <c r="E2388" s="24"/>
      <c r="F2388" s="24"/>
      <c r="G2388" s="24"/>
      <c r="H2388" s="24"/>
      <c r="I2388" s="24"/>
      <c r="J2388" s="24"/>
      <c r="K2388" s="24"/>
      <c r="L2388" s="24"/>
      <c r="M2388" s="24"/>
      <c r="N2388" s="24"/>
      <c r="O2388" s="24"/>
    </row>
    <row r="2389" spans="4:15" x14ac:dyDescent="0.75">
      <c r="D2389" s="24"/>
      <c r="E2389" s="24"/>
      <c r="F2389" s="24"/>
      <c r="G2389" s="24"/>
      <c r="H2389" s="24"/>
      <c r="I2389" s="24"/>
      <c r="J2389" s="24"/>
      <c r="K2389" s="24"/>
      <c r="L2389" s="24"/>
      <c r="M2389" s="24"/>
      <c r="N2389" s="24"/>
      <c r="O2389" s="24"/>
    </row>
    <row r="2390" spans="4:15" x14ac:dyDescent="0.75">
      <c r="D2390" s="24"/>
      <c r="E2390" s="24"/>
      <c r="F2390" s="24"/>
      <c r="G2390" s="24"/>
      <c r="H2390" s="24"/>
      <c r="I2390" s="24"/>
      <c r="J2390" s="24"/>
      <c r="K2390" s="24"/>
      <c r="L2390" s="24"/>
      <c r="M2390" s="24"/>
      <c r="N2390" s="24"/>
      <c r="O2390" s="24"/>
    </row>
    <row r="2391" spans="4:15" x14ac:dyDescent="0.75">
      <c r="D2391" s="24"/>
      <c r="E2391" s="24"/>
      <c r="F2391" s="24"/>
      <c r="G2391" s="24"/>
      <c r="H2391" s="24"/>
      <c r="I2391" s="24"/>
      <c r="J2391" s="24"/>
      <c r="K2391" s="24"/>
      <c r="L2391" s="24"/>
      <c r="M2391" s="24"/>
      <c r="N2391" s="24"/>
      <c r="O2391" s="24"/>
    </row>
    <row r="2392" spans="4:15" x14ac:dyDescent="0.75">
      <c r="D2392" s="24"/>
      <c r="E2392" s="24"/>
      <c r="F2392" s="24"/>
      <c r="G2392" s="24"/>
      <c r="H2392" s="24"/>
      <c r="I2392" s="24"/>
      <c r="J2392" s="24"/>
      <c r="K2392" s="24"/>
      <c r="L2392" s="24"/>
      <c r="M2392" s="24"/>
      <c r="N2392" s="24"/>
      <c r="O2392" s="24"/>
    </row>
    <row r="2393" spans="4:15" x14ac:dyDescent="0.75"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</row>
    <row r="2394" spans="4:15" x14ac:dyDescent="0.75">
      <c r="D2394" s="24"/>
      <c r="E2394" s="24"/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</row>
    <row r="2395" spans="4:15" x14ac:dyDescent="0.75">
      <c r="D2395" s="24"/>
      <c r="E2395" s="24"/>
      <c r="F2395" s="24"/>
      <c r="G2395" s="24"/>
      <c r="H2395" s="24"/>
      <c r="I2395" s="24"/>
      <c r="J2395" s="24"/>
      <c r="K2395" s="24"/>
      <c r="L2395" s="24"/>
      <c r="M2395" s="24"/>
      <c r="N2395" s="24"/>
      <c r="O2395" s="24"/>
    </row>
    <row r="2396" spans="4:15" x14ac:dyDescent="0.75">
      <c r="D2396" s="24"/>
      <c r="E2396" s="24"/>
      <c r="F2396" s="24"/>
      <c r="G2396" s="24"/>
      <c r="H2396" s="24"/>
      <c r="I2396" s="24"/>
      <c r="J2396" s="24"/>
      <c r="K2396" s="24"/>
      <c r="L2396" s="24"/>
      <c r="M2396" s="24"/>
      <c r="N2396" s="24"/>
      <c r="O2396" s="24"/>
    </row>
    <row r="2397" spans="4:15" x14ac:dyDescent="0.75">
      <c r="D2397" s="24"/>
      <c r="E2397" s="24"/>
      <c r="F2397" s="24"/>
      <c r="G2397" s="24"/>
      <c r="H2397" s="24"/>
      <c r="I2397" s="24"/>
      <c r="J2397" s="24"/>
      <c r="K2397" s="24"/>
      <c r="L2397" s="24"/>
      <c r="M2397" s="24"/>
      <c r="N2397" s="24"/>
      <c r="O2397" s="24"/>
    </row>
    <row r="2398" spans="4:15" x14ac:dyDescent="0.75">
      <c r="D2398" s="24"/>
      <c r="E2398" s="24"/>
      <c r="F2398" s="24"/>
      <c r="G2398" s="24"/>
      <c r="H2398" s="24"/>
      <c r="I2398" s="24"/>
      <c r="J2398" s="24"/>
      <c r="K2398" s="24"/>
      <c r="L2398" s="24"/>
      <c r="M2398" s="24"/>
      <c r="N2398" s="24"/>
      <c r="O2398" s="24"/>
    </row>
    <row r="2399" spans="4:15" x14ac:dyDescent="0.75">
      <c r="D2399" s="24"/>
      <c r="E2399" s="24"/>
      <c r="F2399" s="24"/>
      <c r="G2399" s="24"/>
      <c r="H2399" s="24"/>
      <c r="I2399" s="24"/>
      <c r="J2399" s="24"/>
      <c r="K2399" s="24"/>
      <c r="L2399" s="24"/>
      <c r="M2399" s="24"/>
      <c r="N2399" s="24"/>
      <c r="O2399" s="24"/>
    </row>
    <row r="2400" spans="4:15" x14ac:dyDescent="0.75">
      <c r="D2400" s="24"/>
      <c r="E2400" s="24"/>
      <c r="F2400" s="24"/>
      <c r="G2400" s="24"/>
      <c r="H2400" s="24"/>
      <c r="I2400" s="24"/>
      <c r="J2400" s="24"/>
      <c r="K2400" s="24"/>
      <c r="L2400" s="24"/>
      <c r="M2400" s="24"/>
      <c r="N2400" s="24"/>
      <c r="O2400" s="24"/>
    </row>
    <row r="2401" spans="4:15" x14ac:dyDescent="0.75"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</row>
    <row r="2402" spans="4:15" x14ac:dyDescent="0.75">
      <c r="D2402" s="24"/>
      <c r="E2402" s="24"/>
      <c r="F2402" s="24"/>
      <c r="G2402" s="24"/>
      <c r="H2402" s="24"/>
      <c r="I2402" s="24"/>
      <c r="J2402" s="24"/>
      <c r="K2402" s="24"/>
      <c r="L2402" s="24"/>
      <c r="M2402" s="24"/>
      <c r="N2402" s="24"/>
      <c r="O2402" s="24"/>
    </row>
    <row r="2403" spans="4:15" x14ac:dyDescent="0.75">
      <c r="D2403" s="24"/>
      <c r="E2403" s="24"/>
      <c r="F2403" s="24"/>
      <c r="G2403" s="24"/>
      <c r="H2403" s="24"/>
      <c r="I2403" s="24"/>
      <c r="J2403" s="24"/>
      <c r="K2403" s="24"/>
      <c r="L2403" s="24"/>
      <c r="M2403" s="24"/>
      <c r="N2403" s="24"/>
      <c r="O2403" s="24"/>
    </row>
    <row r="2404" spans="4:15" x14ac:dyDescent="0.75">
      <c r="D2404" s="24"/>
      <c r="E2404" s="24"/>
      <c r="F2404" s="24"/>
      <c r="G2404" s="24"/>
      <c r="H2404" s="24"/>
      <c r="I2404" s="24"/>
      <c r="J2404" s="24"/>
      <c r="K2404" s="24"/>
      <c r="L2404" s="24"/>
      <c r="M2404" s="24"/>
      <c r="N2404" s="24"/>
      <c r="O2404" s="24"/>
    </row>
    <row r="2405" spans="4:15" x14ac:dyDescent="0.75">
      <c r="D2405" s="24"/>
      <c r="E2405" s="24"/>
      <c r="F2405" s="24"/>
      <c r="G2405" s="24"/>
      <c r="H2405" s="24"/>
      <c r="I2405" s="24"/>
      <c r="J2405" s="24"/>
      <c r="K2405" s="24"/>
      <c r="L2405" s="24"/>
      <c r="M2405" s="24"/>
      <c r="N2405" s="24"/>
      <c r="O2405" s="24"/>
    </row>
    <row r="2406" spans="4:15" x14ac:dyDescent="0.75">
      <c r="D2406" s="24"/>
      <c r="E2406" s="24"/>
      <c r="F2406" s="24"/>
      <c r="G2406" s="24"/>
      <c r="H2406" s="24"/>
      <c r="I2406" s="24"/>
      <c r="J2406" s="24"/>
      <c r="K2406" s="24"/>
      <c r="L2406" s="24"/>
      <c r="M2406" s="24"/>
      <c r="N2406" s="24"/>
      <c r="O2406" s="24"/>
    </row>
    <row r="2407" spans="4:15" x14ac:dyDescent="0.75">
      <c r="D2407" s="24"/>
      <c r="E2407" s="24"/>
      <c r="F2407" s="24"/>
      <c r="G2407" s="24"/>
      <c r="H2407" s="24"/>
      <c r="I2407" s="24"/>
      <c r="J2407" s="24"/>
      <c r="K2407" s="24"/>
      <c r="L2407" s="24"/>
      <c r="M2407" s="24"/>
      <c r="N2407" s="24"/>
      <c r="O2407" s="24"/>
    </row>
    <row r="2408" spans="4:15" x14ac:dyDescent="0.75">
      <c r="D2408" s="24"/>
      <c r="E2408" s="24"/>
      <c r="F2408" s="24"/>
      <c r="G2408" s="24"/>
      <c r="H2408" s="24"/>
      <c r="I2408" s="24"/>
      <c r="J2408" s="24"/>
      <c r="K2408" s="24"/>
      <c r="L2408" s="24"/>
      <c r="M2408" s="24"/>
      <c r="N2408" s="24"/>
      <c r="O2408" s="24"/>
    </row>
    <row r="2409" spans="4:15" x14ac:dyDescent="0.75">
      <c r="D2409" s="24"/>
      <c r="E2409" s="24"/>
      <c r="F2409" s="24"/>
      <c r="G2409" s="24"/>
      <c r="H2409" s="24"/>
      <c r="I2409" s="24"/>
      <c r="J2409" s="24"/>
      <c r="K2409" s="24"/>
      <c r="L2409" s="24"/>
      <c r="M2409" s="24"/>
      <c r="N2409" s="24"/>
      <c r="O2409" s="24"/>
    </row>
    <row r="2410" spans="4:15" x14ac:dyDescent="0.75">
      <c r="D2410" s="24"/>
      <c r="E2410" s="24"/>
      <c r="F2410" s="24"/>
      <c r="G2410" s="24"/>
      <c r="H2410" s="24"/>
      <c r="I2410" s="24"/>
      <c r="J2410" s="24"/>
      <c r="K2410" s="24"/>
      <c r="L2410" s="24"/>
      <c r="M2410" s="24"/>
      <c r="N2410" s="24"/>
      <c r="O2410" s="24"/>
    </row>
    <row r="2411" spans="4:15" x14ac:dyDescent="0.75">
      <c r="D2411" s="24"/>
      <c r="E2411" s="24"/>
      <c r="F2411" s="24"/>
      <c r="G2411" s="24"/>
      <c r="H2411" s="24"/>
      <c r="I2411" s="24"/>
      <c r="J2411" s="24"/>
      <c r="K2411" s="24"/>
      <c r="L2411" s="24"/>
      <c r="M2411" s="24"/>
      <c r="N2411" s="24"/>
      <c r="O2411" s="24"/>
    </row>
    <row r="2412" spans="4:15" x14ac:dyDescent="0.75">
      <c r="D2412" s="24"/>
      <c r="E2412" s="24"/>
      <c r="F2412" s="24"/>
      <c r="G2412" s="24"/>
      <c r="H2412" s="24"/>
      <c r="I2412" s="24"/>
      <c r="J2412" s="24"/>
      <c r="K2412" s="24"/>
      <c r="L2412" s="24"/>
      <c r="M2412" s="24"/>
      <c r="N2412" s="24"/>
      <c r="O2412" s="24"/>
    </row>
    <row r="2413" spans="4:15" x14ac:dyDescent="0.75">
      <c r="D2413" s="24"/>
      <c r="E2413" s="24"/>
      <c r="F2413" s="24"/>
      <c r="G2413" s="24"/>
      <c r="H2413" s="24"/>
      <c r="I2413" s="24"/>
      <c r="J2413" s="24"/>
      <c r="K2413" s="24"/>
      <c r="L2413" s="24"/>
      <c r="M2413" s="24"/>
      <c r="N2413" s="24"/>
      <c r="O2413" s="24"/>
    </row>
    <row r="2414" spans="4:15" x14ac:dyDescent="0.75">
      <c r="D2414" s="24"/>
      <c r="E2414" s="24"/>
      <c r="F2414" s="24"/>
      <c r="G2414" s="24"/>
      <c r="H2414" s="24"/>
      <c r="I2414" s="24"/>
      <c r="J2414" s="24"/>
      <c r="K2414" s="24"/>
      <c r="L2414" s="24"/>
      <c r="M2414" s="24"/>
      <c r="N2414" s="24"/>
      <c r="O2414" s="24"/>
    </row>
    <row r="2415" spans="4:15" x14ac:dyDescent="0.75">
      <c r="D2415" s="24"/>
      <c r="E2415" s="24"/>
      <c r="F2415" s="24"/>
      <c r="G2415" s="24"/>
      <c r="H2415" s="24"/>
      <c r="I2415" s="24"/>
      <c r="J2415" s="24"/>
      <c r="K2415" s="24"/>
      <c r="L2415" s="24"/>
      <c r="M2415" s="24"/>
      <c r="N2415" s="24"/>
      <c r="O2415" s="24"/>
    </row>
    <row r="2416" spans="4:15" x14ac:dyDescent="0.75">
      <c r="D2416" s="24"/>
      <c r="E2416" s="24"/>
      <c r="F2416" s="24"/>
      <c r="G2416" s="24"/>
      <c r="H2416" s="24"/>
      <c r="I2416" s="24"/>
      <c r="J2416" s="24"/>
      <c r="K2416" s="24"/>
      <c r="L2416" s="24"/>
      <c r="M2416" s="24"/>
      <c r="N2416" s="24"/>
      <c r="O2416" s="24"/>
    </row>
    <row r="2417" spans="4:15" x14ac:dyDescent="0.75"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</row>
    <row r="2418" spans="4:15" x14ac:dyDescent="0.75">
      <c r="D2418" s="24"/>
      <c r="E2418" s="24"/>
      <c r="F2418" s="24"/>
      <c r="G2418" s="24"/>
      <c r="H2418" s="24"/>
      <c r="I2418" s="24"/>
      <c r="J2418" s="24"/>
      <c r="K2418" s="24"/>
      <c r="L2418" s="24"/>
      <c r="M2418" s="24"/>
      <c r="N2418" s="24"/>
      <c r="O2418" s="24"/>
    </row>
    <row r="2419" spans="4:15" x14ac:dyDescent="0.75">
      <c r="D2419" s="24"/>
      <c r="E2419" s="24"/>
      <c r="F2419" s="24"/>
      <c r="G2419" s="24"/>
      <c r="H2419" s="24"/>
      <c r="I2419" s="24"/>
      <c r="J2419" s="24"/>
      <c r="K2419" s="24"/>
      <c r="L2419" s="24"/>
      <c r="M2419" s="24"/>
      <c r="N2419" s="24"/>
      <c r="O2419" s="24"/>
    </row>
    <row r="2420" spans="4:15" x14ac:dyDescent="0.75">
      <c r="D2420" s="24"/>
      <c r="E2420" s="24"/>
      <c r="F2420" s="24"/>
      <c r="G2420" s="24"/>
      <c r="H2420" s="24"/>
      <c r="I2420" s="24"/>
      <c r="J2420" s="24"/>
      <c r="K2420" s="24"/>
      <c r="L2420" s="24"/>
      <c r="M2420" s="24"/>
      <c r="N2420" s="24"/>
      <c r="O2420" s="24"/>
    </row>
    <row r="2421" spans="4:15" x14ac:dyDescent="0.75">
      <c r="D2421" s="24"/>
      <c r="E2421" s="24"/>
      <c r="F2421" s="24"/>
      <c r="G2421" s="24"/>
      <c r="H2421" s="24"/>
      <c r="I2421" s="24"/>
      <c r="J2421" s="24"/>
      <c r="K2421" s="24"/>
      <c r="L2421" s="24"/>
      <c r="M2421" s="24"/>
      <c r="N2421" s="24"/>
      <c r="O2421" s="24"/>
    </row>
    <row r="2422" spans="4:15" x14ac:dyDescent="0.75">
      <c r="D2422" s="24"/>
      <c r="E2422" s="24"/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</row>
    <row r="2423" spans="4:15" x14ac:dyDescent="0.75">
      <c r="D2423" s="24"/>
      <c r="E2423" s="24"/>
      <c r="F2423" s="24"/>
      <c r="G2423" s="24"/>
      <c r="H2423" s="24"/>
      <c r="I2423" s="24"/>
      <c r="J2423" s="24"/>
      <c r="K2423" s="24"/>
      <c r="L2423" s="24"/>
      <c r="M2423" s="24"/>
      <c r="N2423" s="24"/>
      <c r="O2423" s="24"/>
    </row>
    <row r="2424" spans="4:15" x14ac:dyDescent="0.75">
      <c r="D2424" s="24"/>
      <c r="E2424" s="24"/>
      <c r="F2424" s="24"/>
      <c r="G2424" s="24"/>
      <c r="H2424" s="24"/>
      <c r="I2424" s="24"/>
      <c r="J2424" s="24"/>
      <c r="K2424" s="24"/>
      <c r="L2424" s="24"/>
      <c r="M2424" s="24"/>
      <c r="N2424" s="24"/>
      <c r="O2424" s="24"/>
    </row>
    <row r="2425" spans="4:15" x14ac:dyDescent="0.75"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</row>
    <row r="2426" spans="4:15" x14ac:dyDescent="0.75">
      <c r="D2426" s="24"/>
      <c r="E2426" s="24"/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</row>
    <row r="2427" spans="4:15" x14ac:dyDescent="0.75">
      <c r="D2427" s="24"/>
      <c r="E2427" s="24"/>
      <c r="F2427" s="24"/>
      <c r="G2427" s="24"/>
      <c r="H2427" s="24"/>
      <c r="I2427" s="24"/>
      <c r="J2427" s="24"/>
      <c r="K2427" s="24"/>
      <c r="L2427" s="24"/>
      <c r="M2427" s="24"/>
      <c r="N2427" s="24"/>
      <c r="O2427" s="24"/>
    </row>
    <row r="2428" spans="4:15" x14ac:dyDescent="0.75">
      <c r="D2428" s="24"/>
      <c r="E2428" s="24"/>
      <c r="F2428" s="24"/>
      <c r="G2428" s="24"/>
      <c r="H2428" s="24"/>
      <c r="I2428" s="24"/>
      <c r="J2428" s="24"/>
      <c r="K2428" s="24"/>
      <c r="L2428" s="24"/>
      <c r="M2428" s="24"/>
      <c r="N2428" s="24"/>
      <c r="O2428" s="24"/>
    </row>
    <row r="2429" spans="4:15" x14ac:dyDescent="0.75">
      <c r="D2429" s="24"/>
      <c r="E2429" s="24"/>
      <c r="F2429" s="24"/>
      <c r="G2429" s="24"/>
      <c r="H2429" s="24"/>
      <c r="I2429" s="24"/>
      <c r="J2429" s="24"/>
      <c r="K2429" s="24"/>
      <c r="L2429" s="24"/>
      <c r="M2429" s="24"/>
      <c r="N2429" s="24"/>
      <c r="O2429" s="24"/>
    </row>
    <row r="2430" spans="4:15" x14ac:dyDescent="0.75">
      <c r="D2430" s="24"/>
      <c r="E2430" s="24"/>
      <c r="F2430" s="24"/>
      <c r="G2430" s="24"/>
      <c r="H2430" s="24"/>
      <c r="I2430" s="24"/>
      <c r="J2430" s="24"/>
      <c r="K2430" s="24"/>
      <c r="L2430" s="24"/>
      <c r="M2430" s="24"/>
      <c r="N2430" s="24"/>
      <c r="O2430" s="24"/>
    </row>
    <row r="2431" spans="4:15" x14ac:dyDescent="0.75">
      <c r="D2431" s="24"/>
      <c r="E2431" s="24"/>
      <c r="F2431" s="24"/>
      <c r="G2431" s="24"/>
      <c r="H2431" s="24"/>
      <c r="I2431" s="24"/>
      <c r="J2431" s="24"/>
      <c r="K2431" s="24"/>
      <c r="L2431" s="24"/>
      <c r="M2431" s="24"/>
      <c r="N2431" s="24"/>
      <c r="O2431" s="24"/>
    </row>
    <row r="2432" spans="4:15" x14ac:dyDescent="0.75">
      <c r="D2432" s="24"/>
      <c r="E2432" s="24"/>
      <c r="F2432" s="24"/>
      <c r="G2432" s="24"/>
      <c r="H2432" s="24"/>
      <c r="I2432" s="24"/>
      <c r="J2432" s="24"/>
      <c r="K2432" s="24"/>
      <c r="L2432" s="24"/>
      <c r="M2432" s="24"/>
      <c r="N2432" s="24"/>
      <c r="O2432" s="24"/>
    </row>
    <row r="2433" spans="4:15" x14ac:dyDescent="0.75"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</row>
    <row r="2434" spans="4:15" x14ac:dyDescent="0.75">
      <c r="D2434" s="24"/>
      <c r="E2434" s="24"/>
      <c r="F2434" s="24"/>
      <c r="G2434" s="24"/>
      <c r="H2434" s="24"/>
      <c r="I2434" s="24"/>
      <c r="J2434" s="24"/>
      <c r="K2434" s="24"/>
      <c r="L2434" s="24"/>
      <c r="M2434" s="24"/>
      <c r="N2434" s="24"/>
      <c r="O2434" s="24"/>
    </row>
    <row r="2435" spans="4:15" x14ac:dyDescent="0.75">
      <c r="D2435" s="24"/>
      <c r="E2435" s="24"/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</row>
    <row r="2436" spans="4:15" x14ac:dyDescent="0.75">
      <c r="D2436" s="24"/>
      <c r="E2436" s="24"/>
      <c r="F2436" s="24"/>
      <c r="G2436" s="24"/>
      <c r="H2436" s="24"/>
      <c r="I2436" s="24"/>
      <c r="J2436" s="24"/>
      <c r="K2436" s="24"/>
      <c r="L2436" s="24"/>
      <c r="M2436" s="24"/>
      <c r="N2436" s="24"/>
      <c r="O2436" s="24"/>
    </row>
    <row r="2437" spans="4:15" x14ac:dyDescent="0.75"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4"/>
      <c r="O2437" s="24"/>
    </row>
    <row r="2438" spans="4:15" x14ac:dyDescent="0.75"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4"/>
      <c r="O2438" s="24"/>
    </row>
    <row r="2439" spans="4:15" x14ac:dyDescent="0.75">
      <c r="D2439" s="24"/>
      <c r="E2439" s="24"/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</row>
    <row r="2440" spans="4:15" x14ac:dyDescent="0.75">
      <c r="D2440" s="24"/>
      <c r="E2440" s="24"/>
      <c r="F2440" s="24"/>
      <c r="G2440" s="24"/>
      <c r="H2440" s="24"/>
      <c r="I2440" s="24"/>
      <c r="J2440" s="24"/>
      <c r="K2440" s="24"/>
      <c r="L2440" s="24"/>
      <c r="M2440" s="24"/>
      <c r="N2440" s="24"/>
      <c r="O2440" s="24"/>
    </row>
    <row r="2441" spans="4:15" x14ac:dyDescent="0.75">
      <c r="D2441" s="24"/>
      <c r="E2441" s="24"/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</row>
    <row r="2442" spans="4:15" x14ac:dyDescent="0.75">
      <c r="D2442" s="24"/>
      <c r="E2442" s="24"/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</row>
    <row r="2443" spans="4:15" x14ac:dyDescent="0.75">
      <c r="D2443" s="24"/>
      <c r="E2443" s="24"/>
      <c r="F2443" s="24"/>
      <c r="G2443" s="24"/>
      <c r="H2443" s="24"/>
      <c r="I2443" s="24"/>
      <c r="J2443" s="24"/>
      <c r="K2443" s="24"/>
      <c r="L2443" s="24"/>
      <c r="M2443" s="24"/>
      <c r="N2443" s="24"/>
      <c r="O2443" s="24"/>
    </row>
    <row r="2444" spans="4:15" x14ac:dyDescent="0.75">
      <c r="D2444" s="24"/>
      <c r="E2444" s="24"/>
      <c r="F2444" s="24"/>
      <c r="G2444" s="24"/>
      <c r="H2444" s="24"/>
      <c r="I2444" s="24"/>
      <c r="J2444" s="24"/>
      <c r="K2444" s="24"/>
      <c r="L2444" s="24"/>
      <c r="M2444" s="24"/>
      <c r="N2444" s="24"/>
      <c r="O2444" s="24"/>
    </row>
    <row r="2445" spans="4:15" x14ac:dyDescent="0.75">
      <c r="D2445" s="24"/>
      <c r="E2445" s="24"/>
      <c r="F2445" s="24"/>
      <c r="G2445" s="24"/>
      <c r="H2445" s="24"/>
      <c r="I2445" s="24"/>
      <c r="J2445" s="24"/>
      <c r="K2445" s="24"/>
      <c r="L2445" s="24"/>
      <c r="M2445" s="24"/>
      <c r="N2445" s="24"/>
      <c r="O2445" s="24"/>
    </row>
    <row r="2446" spans="4:15" x14ac:dyDescent="0.75">
      <c r="D2446" s="24"/>
      <c r="E2446" s="24"/>
      <c r="F2446" s="24"/>
      <c r="G2446" s="24"/>
      <c r="H2446" s="24"/>
      <c r="I2446" s="24"/>
      <c r="J2446" s="24"/>
      <c r="K2446" s="24"/>
      <c r="L2446" s="24"/>
      <c r="M2446" s="24"/>
      <c r="N2446" s="24"/>
      <c r="O2446" s="24"/>
    </row>
    <row r="2447" spans="4:15" x14ac:dyDescent="0.75">
      <c r="D2447" s="24"/>
      <c r="E2447" s="24"/>
      <c r="F2447" s="24"/>
      <c r="G2447" s="24"/>
      <c r="H2447" s="24"/>
      <c r="I2447" s="24"/>
      <c r="J2447" s="24"/>
      <c r="K2447" s="24"/>
      <c r="L2447" s="24"/>
      <c r="M2447" s="24"/>
      <c r="N2447" s="24"/>
      <c r="O2447" s="24"/>
    </row>
    <row r="2448" spans="4:15" x14ac:dyDescent="0.75">
      <c r="D2448" s="24"/>
      <c r="E2448" s="24"/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</row>
    <row r="2449" spans="4:15" x14ac:dyDescent="0.75"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</row>
    <row r="2450" spans="4:15" x14ac:dyDescent="0.75">
      <c r="D2450" s="24"/>
      <c r="E2450" s="24"/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</row>
    <row r="2451" spans="4:15" x14ac:dyDescent="0.75">
      <c r="D2451" s="24"/>
      <c r="E2451" s="24"/>
      <c r="F2451" s="24"/>
      <c r="G2451" s="24"/>
      <c r="H2451" s="24"/>
      <c r="I2451" s="24"/>
      <c r="J2451" s="24"/>
      <c r="K2451" s="24"/>
      <c r="L2451" s="24"/>
      <c r="M2451" s="24"/>
      <c r="N2451" s="24"/>
      <c r="O2451" s="24"/>
    </row>
    <row r="2452" spans="4:15" x14ac:dyDescent="0.75">
      <c r="D2452" s="24"/>
      <c r="E2452" s="24"/>
      <c r="F2452" s="24"/>
      <c r="G2452" s="24"/>
      <c r="H2452" s="24"/>
      <c r="I2452" s="24"/>
      <c r="J2452" s="24"/>
      <c r="K2452" s="24"/>
      <c r="L2452" s="24"/>
      <c r="M2452" s="24"/>
      <c r="N2452" s="24"/>
      <c r="O2452" s="24"/>
    </row>
    <row r="2453" spans="4:15" x14ac:dyDescent="0.75">
      <c r="D2453" s="24"/>
      <c r="E2453" s="24"/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</row>
    <row r="2454" spans="4:15" x14ac:dyDescent="0.75">
      <c r="D2454" s="24"/>
      <c r="E2454" s="24"/>
      <c r="F2454" s="24"/>
      <c r="G2454" s="24"/>
      <c r="H2454" s="24"/>
      <c r="I2454" s="24"/>
      <c r="J2454" s="24"/>
      <c r="K2454" s="24"/>
      <c r="L2454" s="24"/>
      <c r="M2454" s="24"/>
      <c r="N2454" s="24"/>
      <c r="O2454" s="24"/>
    </row>
    <row r="2455" spans="4:15" x14ac:dyDescent="0.75">
      <c r="D2455" s="24"/>
      <c r="E2455" s="24"/>
      <c r="F2455" s="24"/>
      <c r="G2455" s="24"/>
      <c r="H2455" s="24"/>
      <c r="I2455" s="24"/>
      <c r="J2455" s="24"/>
      <c r="K2455" s="24"/>
      <c r="L2455" s="24"/>
      <c r="M2455" s="24"/>
      <c r="N2455" s="24"/>
      <c r="O2455" s="24"/>
    </row>
    <row r="2456" spans="4:15" x14ac:dyDescent="0.75">
      <c r="D2456" s="24"/>
      <c r="E2456" s="24"/>
      <c r="F2456" s="24"/>
      <c r="G2456" s="24"/>
      <c r="H2456" s="24"/>
      <c r="I2456" s="24"/>
      <c r="J2456" s="24"/>
      <c r="K2456" s="24"/>
      <c r="L2456" s="24"/>
      <c r="M2456" s="24"/>
      <c r="N2456" s="24"/>
      <c r="O2456" s="24"/>
    </row>
    <row r="2457" spans="4:15" x14ac:dyDescent="0.75"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</row>
    <row r="2458" spans="4:15" x14ac:dyDescent="0.75">
      <c r="D2458" s="24"/>
      <c r="E2458" s="24"/>
      <c r="F2458" s="24"/>
      <c r="G2458" s="24"/>
      <c r="H2458" s="24"/>
      <c r="I2458" s="24"/>
      <c r="J2458" s="24"/>
      <c r="K2458" s="24"/>
      <c r="L2458" s="24"/>
      <c r="M2458" s="24"/>
      <c r="N2458" s="24"/>
      <c r="O2458" s="24"/>
    </row>
    <row r="2459" spans="4:15" x14ac:dyDescent="0.75">
      <c r="D2459" s="24"/>
      <c r="E2459" s="24"/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</row>
    <row r="2460" spans="4:15" x14ac:dyDescent="0.75">
      <c r="D2460" s="24"/>
      <c r="E2460" s="24"/>
      <c r="F2460" s="24"/>
      <c r="G2460" s="24"/>
      <c r="H2460" s="24"/>
      <c r="I2460" s="24"/>
      <c r="J2460" s="24"/>
      <c r="K2460" s="24"/>
      <c r="L2460" s="24"/>
      <c r="M2460" s="24"/>
      <c r="N2460" s="24"/>
      <c r="O2460" s="24"/>
    </row>
    <row r="2461" spans="4:15" x14ac:dyDescent="0.75">
      <c r="D2461" s="24"/>
      <c r="E2461" s="24"/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</row>
    <row r="2462" spans="4:15" x14ac:dyDescent="0.75">
      <c r="D2462" s="24"/>
      <c r="E2462" s="24"/>
      <c r="F2462" s="24"/>
      <c r="G2462" s="24"/>
      <c r="H2462" s="24"/>
      <c r="I2462" s="24"/>
      <c r="J2462" s="24"/>
      <c r="K2462" s="24"/>
      <c r="L2462" s="24"/>
      <c r="M2462" s="24"/>
      <c r="N2462" s="24"/>
      <c r="O2462" s="24"/>
    </row>
    <row r="2463" spans="4:15" x14ac:dyDescent="0.75">
      <c r="D2463" s="24"/>
      <c r="E2463" s="24"/>
      <c r="F2463" s="24"/>
      <c r="G2463" s="24"/>
      <c r="H2463" s="24"/>
      <c r="I2463" s="24"/>
      <c r="J2463" s="24"/>
      <c r="K2463" s="24"/>
      <c r="L2463" s="24"/>
      <c r="M2463" s="24"/>
      <c r="N2463" s="24"/>
      <c r="O2463" s="24"/>
    </row>
    <row r="2464" spans="4:15" x14ac:dyDescent="0.75">
      <c r="D2464" s="24"/>
      <c r="E2464" s="24"/>
      <c r="F2464" s="24"/>
      <c r="G2464" s="24"/>
      <c r="H2464" s="24"/>
      <c r="I2464" s="24"/>
      <c r="J2464" s="24"/>
      <c r="K2464" s="24"/>
      <c r="L2464" s="24"/>
      <c r="M2464" s="24"/>
      <c r="N2464" s="24"/>
      <c r="O2464" s="24"/>
    </row>
    <row r="2465" spans="4:15" x14ac:dyDescent="0.75">
      <c r="D2465" s="24"/>
      <c r="E2465" s="24"/>
      <c r="F2465" s="24"/>
      <c r="G2465" s="24"/>
      <c r="H2465" s="24"/>
      <c r="I2465" s="24"/>
      <c r="J2465" s="24"/>
      <c r="K2465" s="24"/>
      <c r="L2465" s="24"/>
      <c r="M2465" s="24"/>
      <c r="N2465" s="24"/>
      <c r="O2465" s="24"/>
    </row>
    <row r="2466" spans="4:15" x14ac:dyDescent="0.75">
      <c r="D2466" s="24"/>
      <c r="E2466" s="24"/>
      <c r="F2466" s="24"/>
      <c r="G2466" s="24"/>
      <c r="H2466" s="24"/>
      <c r="I2466" s="24"/>
      <c r="J2466" s="24"/>
      <c r="K2466" s="24"/>
      <c r="L2466" s="24"/>
      <c r="M2466" s="24"/>
      <c r="N2466" s="24"/>
      <c r="O2466" s="24"/>
    </row>
    <row r="2467" spans="4:15" x14ac:dyDescent="0.75">
      <c r="D2467" s="24"/>
      <c r="E2467" s="24"/>
      <c r="F2467" s="24"/>
      <c r="G2467" s="24"/>
      <c r="H2467" s="24"/>
      <c r="I2467" s="24"/>
      <c r="J2467" s="24"/>
      <c r="K2467" s="24"/>
      <c r="L2467" s="24"/>
      <c r="M2467" s="24"/>
      <c r="N2467" s="24"/>
      <c r="O2467" s="24"/>
    </row>
    <row r="2468" spans="4:15" x14ac:dyDescent="0.75">
      <c r="D2468" s="24"/>
      <c r="E2468" s="24"/>
      <c r="F2468" s="24"/>
      <c r="G2468" s="24"/>
      <c r="H2468" s="24"/>
      <c r="I2468" s="24"/>
      <c r="J2468" s="24"/>
      <c r="K2468" s="24"/>
      <c r="L2468" s="24"/>
      <c r="M2468" s="24"/>
      <c r="N2468" s="24"/>
      <c r="O2468" s="24"/>
    </row>
    <row r="2469" spans="4:15" x14ac:dyDescent="0.75">
      <c r="D2469" s="24"/>
      <c r="E2469" s="24"/>
      <c r="F2469" s="24"/>
      <c r="G2469" s="24"/>
      <c r="H2469" s="24"/>
      <c r="I2469" s="24"/>
      <c r="J2469" s="24"/>
      <c r="K2469" s="24"/>
      <c r="L2469" s="24"/>
      <c r="M2469" s="24"/>
      <c r="N2469" s="24"/>
      <c r="O2469" s="24"/>
    </row>
    <row r="2470" spans="4:15" x14ac:dyDescent="0.75">
      <c r="D2470" s="24"/>
      <c r="E2470" s="24"/>
      <c r="F2470" s="24"/>
      <c r="G2470" s="24"/>
      <c r="H2470" s="24"/>
      <c r="I2470" s="24"/>
      <c r="J2470" s="24"/>
      <c r="K2470" s="24"/>
      <c r="L2470" s="24"/>
      <c r="M2470" s="24"/>
      <c r="N2470" s="24"/>
      <c r="O2470" s="24"/>
    </row>
    <row r="2471" spans="4:15" x14ac:dyDescent="0.75">
      <c r="D2471" s="24"/>
      <c r="E2471" s="24"/>
      <c r="F2471" s="24"/>
      <c r="G2471" s="24"/>
      <c r="H2471" s="24"/>
      <c r="I2471" s="24"/>
      <c r="J2471" s="24"/>
      <c r="K2471" s="24"/>
      <c r="L2471" s="24"/>
      <c r="M2471" s="24"/>
      <c r="N2471" s="24"/>
      <c r="O2471" s="24"/>
    </row>
    <row r="2472" spans="4:15" x14ac:dyDescent="0.75">
      <c r="D2472" s="24"/>
      <c r="E2472" s="24"/>
      <c r="F2472" s="24"/>
      <c r="G2472" s="24"/>
      <c r="H2472" s="24"/>
      <c r="I2472" s="24"/>
      <c r="J2472" s="24"/>
      <c r="K2472" s="24"/>
      <c r="L2472" s="24"/>
      <c r="M2472" s="24"/>
      <c r="N2472" s="24"/>
      <c r="O2472" s="24"/>
    </row>
    <row r="2473" spans="4:15" x14ac:dyDescent="0.75"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</row>
    <row r="2474" spans="4:15" x14ac:dyDescent="0.75">
      <c r="D2474" s="24"/>
      <c r="E2474" s="24"/>
      <c r="F2474" s="24"/>
      <c r="G2474" s="24"/>
      <c r="H2474" s="24"/>
      <c r="I2474" s="24"/>
      <c r="J2474" s="24"/>
      <c r="K2474" s="24"/>
      <c r="L2474" s="24"/>
      <c r="M2474" s="24"/>
      <c r="N2474" s="24"/>
      <c r="O2474" s="24"/>
    </row>
    <row r="2475" spans="4:15" x14ac:dyDescent="0.75">
      <c r="D2475" s="24"/>
      <c r="E2475" s="24"/>
      <c r="F2475" s="24"/>
      <c r="G2475" s="24"/>
      <c r="H2475" s="24"/>
      <c r="I2475" s="24"/>
      <c r="J2475" s="24"/>
      <c r="K2475" s="24"/>
      <c r="L2475" s="24"/>
      <c r="M2475" s="24"/>
      <c r="N2475" s="24"/>
      <c r="O2475" s="24"/>
    </row>
    <row r="2476" spans="4:15" x14ac:dyDescent="0.75">
      <c r="D2476" s="24"/>
      <c r="E2476" s="24"/>
      <c r="F2476" s="24"/>
      <c r="G2476" s="24"/>
      <c r="H2476" s="24"/>
      <c r="I2476" s="24"/>
      <c r="J2476" s="24"/>
      <c r="K2476" s="24"/>
      <c r="L2476" s="24"/>
      <c r="M2476" s="24"/>
      <c r="N2476" s="24"/>
      <c r="O2476" s="24"/>
    </row>
    <row r="2477" spans="4:15" x14ac:dyDescent="0.75">
      <c r="D2477" s="24"/>
      <c r="E2477" s="24"/>
      <c r="F2477" s="24"/>
      <c r="G2477" s="24"/>
      <c r="H2477" s="24"/>
      <c r="I2477" s="24"/>
      <c r="J2477" s="24"/>
      <c r="K2477" s="24"/>
      <c r="L2477" s="24"/>
      <c r="M2477" s="24"/>
      <c r="N2477" s="24"/>
      <c r="O2477" s="24"/>
    </row>
    <row r="2478" spans="4:15" x14ac:dyDescent="0.75">
      <c r="D2478" s="24"/>
      <c r="E2478" s="24"/>
      <c r="F2478" s="24"/>
      <c r="G2478" s="24"/>
      <c r="H2478" s="24"/>
      <c r="I2478" s="24"/>
      <c r="J2478" s="24"/>
      <c r="K2478" s="24"/>
      <c r="L2478" s="24"/>
      <c r="M2478" s="24"/>
      <c r="N2478" s="24"/>
      <c r="O2478" s="24"/>
    </row>
    <row r="2479" spans="4:15" x14ac:dyDescent="0.75">
      <c r="D2479" s="24"/>
      <c r="E2479" s="24"/>
      <c r="F2479" s="24"/>
      <c r="G2479" s="24"/>
      <c r="H2479" s="24"/>
      <c r="I2479" s="24"/>
      <c r="J2479" s="24"/>
      <c r="K2479" s="24"/>
      <c r="L2479" s="24"/>
      <c r="M2479" s="24"/>
      <c r="N2479" s="24"/>
      <c r="O2479" s="24"/>
    </row>
    <row r="2480" spans="4:15" x14ac:dyDescent="0.75">
      <c r="D2480" s="24"/>
      <c r="E2480" s="24"/>
      <c r="F2480" s="24"/>
      <c r="G2480" s="24"/>
      <c r="H2480" s="24"/>
      <c r="I2480" s="24"/>
      <c r="J2480" s="24"/>
      <c r="K2480" s="24"/>
      <c r="L2480" s="24"/>
      <c r="M2480" s="24"/>
      <c r="N2480" s="24"/>
      <c r="O2480" s="24"/>
    </row>
    <row r="2481" spans="4:15" x14ac:dyDescent="0.75"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</row>
    <row r="2482" spans="4:15" x14ac:dyDescent="0.75">
      <c r="D2482" s="24"/>
      <c r="E2482" s="24"/>
      <c r="F2482" s="24"/>
      <c r="G2482" s="24"/>
      <c r="H2482" s="24"/>
      <c r="I2482" s="24"/>
      <c r="J2482" s="24"/>
      <c r="K2482" s="24"/>
      <c r="L2482" s="24"/>
      <c r="M2482" s="24"/>
      <c r="N2482" s="24"/>
      <c r="O2482" s="24"/>
    </row>
    <row r="2483" spans="4:15" x14ac:dyDescent="0.75">
      <c r="D2483" s="24"/>
      <c r="E2483" s="24"/>
      <c r="F2483" s="24"/>
      <c r="G2483" s="24"/>
      <c r="H2483" s="24"/>
      <c r="I2483" s="24"/>
      <c r="J2483" s="24"/>
      <c r="K2483" s="24"/>
      <c r="L2483" s="24"/>
      <c r="M2483" s="24"/>
      <c r="N2483" s="24"/>
      <c r="O2483" s="24"/>
    </row>
    <row r="2484" spans="4:15" x14ac:dyDescent="0.75">
      <c r="D2484" s="24"/>
      <c r="E2484" s="24"/>
      <c r="F2484" s="24"/>
      <c r="G2484" s="24"/>
      <c r="H2484" s="24"/>
      <c r="I2484" s="24"/>
      <c r="J2484" s="24"/>
      <c r="K2484" s="24"/>
      <c r="L2484" s="24"/>
      <c r="M2484" s="24"/>
      <c r="N2484" s="24"/>
      <c r="O2484" s="24"/>
    </row>
    <row r="2485" spans="4:15" x14ac:dyDescent="0.75">
      <c r="D2485" s="24"/>
      <c r="E2485" s="24"/>
      <c r="F2485" s="24"/>
      <c r="G2485" s="24"/>
      <c r="H2485" s="24"/>
      <c r="I2485" s="24"/>
      <c r="J2485" s="24"/>
      <c r="K2485" s="24"/>
      <c r="L2485" s="24"/>
      <c r="M2485" s="24"/>
      <c r="N2485" s="24"/>
      <c r="O2485" s="24"/>
    </row>
    <row r="2486" spans="4:15" x14ac:dyDescent="0.75">
      <c r="D2486" s="24"/>
      <c r="E2486" s="24"/>
      <c r="F2486" s="24"/>
      <c r="G2486" s="24"/>
      <c r="H2486" s="24"/>
      <c r="I2486" s="24"/>
      <c r="J2486" s="24"/>
      <c r="K2486" s="24"/>
      <c r="L2486" s="24"/>
      <c r="M2486" s="24"/>
      <c r="N2486" s="24"/>
      <c r="O2486" s="24"/>
    </row>
    <row r="2487" spans="4:15" x14ac:dyDescent="0.75">
      <c r="D2487" s="24"/>
      <c r="E2487" s="24"/>
      <c r="F2487" s="24"/>
      <c r="G2487" s="24"/>
      <c r="H2487" s="24"/>
      <c r="I2487" s="24"/>
      <c r="J2487" s="24"/>
      <c r="K2487" s="24"/>
      <c r="L2487" s="24"/>
      <c r="M2487" s="24"/>
      <c r="N2487" s="24"/>
      <c r="O2487" s="24"/>
    </row>
    <row r="2488" spans="4:15" x14ac:dyDescent="0.75">
      <c r="D2488" s="24"/>
      <c r="E2488" s="24"/>
      <c r="F2488" s="24"/>
      <c r="G2488" s="24"/>
      <c r="H2488" s="24"/>
      <c r="I2488" s="24"/>
      <c r="J2488" s="24"/>
      <c r="K2488" s="24"/>
      <c r="L2488" s="24"/>
      <c r="M2488" s="24"/>
      <c r="N2488" s="24"/>
      <c r="O2488" s="24"/>
    </row>
    <row r="2489" spans="4:15" x14ac:dyDescent="0.75"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</row>
    <row r="2490" spans="4:15" x14ac:dyDescent="0.75">
      <c r="D2490" s="24"/>
      <c r="E2490" s="24"/>
      <c r="F2490" s="24"/>
      <c r="G2490" s="24"/>
      <c r="H2490" s="24"/>
      <c r="I2490" s="24"/>
      <c r="J2490" s="24"/>
      <c r="K2490" s="24"/>
      <c r="L2490" s="24"/>
      <c r="M2490" s="24"/>
      <c r="N2490" s="24"/>
      <c r="O2490" s="24"/>
    </row>
    <row r="2491" spans="4:15" x14ac:dyDescent="0.75">
      <c r="D2491" s="24"/>
      <c r="E2491" s="24"/>
      <c r="F2491" s="24"/>
      <c r="G2491" s="24"/>
      <c r="H2491" s="24"/>
      <c r="I2491" s="24"/>
      <c r="J2491" s="24"/>
      <c r="K2491" s="24"/>
      <c r="L2491" s="24"/>
      <c r="M2491" s="24"/>
      <c r="N2491" s="24"/>
      <c r="O2491" s="24"/>
    </row>
    <row r="2492" spans="4:15" x14ac:dyDescent="0.75">
      <c r="D2492" s="24"/>
      <c r="E2492" s="24"/>
      <c r="F2492" s="24"/>
      <c r="G2492" s="24"/>
      <c r="H2492" s="24"/>
      <c r="I2492" s="24"/>
      <c r="J2492" s="24"/>
      <c r="K2492" s="24"/>
      <c r="L2492" s="24"/>
      <c r="M2492" s="24"/>
      <c r="N2492" s="24"/>
      <c r="O2492" s="24"/>
    </row>
    <row r="2493" spans="4:15" x14ac:dyDescent="0.75">
      <c r="D2493" s="24"/>
      <c r="E2493" s="24"/>
      <c r="F2493" s="24"/>
      <c r="G2493" s="24"/>
      <c r="H2493" s="24"/>
      <c r="I2493" s="24"/>
      <c r="J2493" s="24"/>
      <c r="K2493" s="24"/>
      <c r="L2493" s="24"/>
      <c r="M2493" s="24"/>
      <c r="N2493" s="24"/>
      <c r="O2493" s="24"/>
    </row>
    <row r="2494" spans="4:15" x14ac:dyDescent="0.75">
      <c r="D2494" s="24"/>
      <c r="E2494" s="24"/>
      <c r="F2494" s="24"/>
      <c r="G2494" s="24"/>
      <c r="H2494" s="24"/>
      <c r="I2494" s="24"/>
      <c r="J2494" s="24"/>
      <c r="K2494" s="24"/>
      <c r="L2494" s="24"/>
      <c r="M2494" s="24"/>
      <c r="N2494" s="24"/>
      <c r="O2494" s="24"/>
    </row>
    <row r="2495" spans="4:15" x14ac:dyDescent="0.75">
      <c r="D2495" s="24"/>
      <c r="E2495" s="24"/>
      <c r="F2495" s="24"/>
      <c r="G2495" s="24"/>
      <c r="H2495" s="24"/>
      <c r="I2495" s="24"/>
      <c r="J2495" s="24"/>
      <c r="K2495" s="24"/>
      <c r="L2495" s="24"/>
      <c r="M2495" s="24"/>
      <c r="N2495" s="24"/>
      <c r="O2495" s="24"/>
    </row>
    <row r="2496" spans="4:15" x14ac:dyDescent="0.75">
      <c r="D2496" s="24"/>
      <c r="E2496" s="24"/>
      <c r="F2496" s="24"/>
      <c r="G2496" s="24"/>
      <c r="H2496" s="24"/>
      <c r="I2496" s="24"/>
      <c r="J2496" s="24"/>
      <c r="K2496" s="24"/>
      <c r="L2496" s="24"/>
      <c r="M2496" s="24"/>
      <c r="N2496" s="24"/>
      <c r="O2496" s="24"/>
    </row>
    <row r="2497" spans="4:15" x14ac:dyDescent="0.75">
      <c r="D2497" s="24"/>
      <c r="E2497" s="24"/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</row>
    <row r="2498" spans="4:15" x14ac:dyDescent="0.75">
      <c r="D2498" s="24"/>
      <c r="E2498" s="24"/>
      <c r="F2498" s="24"/>
      <c r="G2498" s="24"/>
      <c r="H2498" s="24"/>
      <c r="I2498" s="24"/>
      <c r="J2498" s="24"/>
      <c r="K2498" s="24"/>
      <c r="L2498" s="24"/>
      <c r="M2498" s="24"/>
      <c r="N2498" s="24"/>
      <c r="O2498" s="24"/>
    </row>
    <row r="2499" spans="4:15" x14ac:dyDescent="0.75">
      <c r="D2499" s="24"/>
      <c r="E2499" s="24"/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</row>
    <row r="2500" spans="4:15" x14ac:dyDescent="0.75">
      <c r="D2500" s="24"/>
      <c r="E2500" s="24"/>
      <c r="F2500" s="24"/>
      <c r="G2500" s="24"/>
      <c r="H2500" s="24"/>
      <c r="I2500" s="24"/>
      <c r="J2500" s="24"/>
      <c r="K2500" s="24"/>
      <c r="L2500" s="24"/>
      <c r="M2500" s="24"/>
      <c r="N2500" s="24"/>
      <c r="O2500" s="24"/>
    </row>
    <row r="2501" spans="4:15" x14ac:dyDescent="0.75">
      <c r="D2501" s="24"/>
      <c r="E2501" s="24"/>
      <c r="F2501" s="24"/>
      <c r="G2501" s="24"/>
      <c r="H2501" s="24"/>
      <c r="I2501" s="24"/>
      <c r="J2501" s="24"/>
      <c r="K2501" s="24"/>
      <c r="L2501" s="24"/>
      <c r="M2501" s="24"/>
      <c r="N2501" s="24"/>
      <c r="O2501" s="24"/>
    </row>
    <row r="2502" spans="4:15" x14ac:dyDescent="0.75">
      <c r="D2502" s="24"/>
      <c r="E2502" s="24"/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</row>
    <row r="2503" spans="4:15" x14ac:dyDescent="0.75">
      <c r="D2503" s="24"/>
      <c r="E2503" s="24"/>
      <c r="F2503" s="24"/>
      <c r="G2503" s="24"/>
      <c r="H2503" s="24"/>
      <c r="I2503" s="24"/>
      <c r="J2503" s="24"/>
      <c r="K2503" s="24"/>
      <c r="L2503" s="24"/>
      <c r="M2503" s="24"/>
      <c r="N2503" s="24"/>
      <c r="O2503" s="24"/>
    </row>
    <row r="2504" spans="4:15" x14ac:dyDescent="0.75">
      <c r="D2504" s="24"/>
      <c r="E2504" s="24"/>
      <c r="F2504" s="24"/>
      <c r="G2504" s="24"/>
      <c r="H2504" s="24"/>
      <c r="I2504" s="24"/>
      <c r="J2504" s="24"/>
      <c r="K2504" s="24"/>
      <c r="L2504" s="24"/>
      <c r="M2504" s="24"/>
      <c r="N2504" s="24"/>
      <c r="O2504" s="24"/>
    </row>
    <row r="2505" spans="4:15" x14ac:dyDescent="0.75"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</row>
    <row r="2506" spans="4:15" x14ac:dyDescent="0.75">
      <c r="D2506" s="24"/>
      <c r="E2506" s="24"/>
      <c r="F2506" s="24"/>
      <c r="G2506" s="24"/>
      <c r="H2506" s="24"/>
      <c r="I2506" s="24"/>
      <c r="J2506" s="24"/>
      <c r="K2506" s="24"/>
      <c r="L2506" s="24"/>
      <c r="M2506" s="24"/>
      <c r="N2506" s="24"/>
      <c r="O2506" s="24"/>
    </row>
    <row r="2507" spans="4:15" x14ac:dyDescent="0.75">
      <c r="D2507" s="24"/>
      <c r="E2507" s="24"/>
      <c r="F2507" s="24"/>
      <c r="G2507" s="24"/>
      <c r="H2507" s="24"/>
      <c r="I2507" s="24"/>
      <c r="J2507" s="24"/>
      <c r="K2507" s="24"/>
      <c r="L2507" s="24"/>
      <c r="M2507" s="24"/>
      <c r="N2507" s="24"/>
      <c r="O2507" s="24"/>
    </row>
    <row r="2508" spans="4:15" x14ac:dyDescent="0.75">
      <c r="D2508" s="24"/>
      <c r="E2508" s="24"/>
      <c r="F2508" s="24"/>
      <c r="G2508" s="24"/>
      <c r="H2508" s="24"/>
      <c r="I2508" s="24"/>
      <c r="J2508" s="24"/>
      <c r="K2508" s="24"/>
      <c r="L2508" s="24"/>
      <c r="M2508" s="24"/>
      <c r="N2508" s="24"/>
      <c r="O2508" s="24"/>
    </row>
    <row r="2509" spans="4:15" x14ac:dyDescent="0.75">
      <c r="D2509" s="24"/>
      <c r="E2509" s="24"/>
      <c r="F2509" s="24"/>
      <c r="G2509" s="24"/>
      <c r="H2509" s="24"/>
      <c r="I2509" s="24"/>
      <c r="J2509" s="24"/>
      <c r="K2509" s="24"/>
      <c r="L2509" s="24"/>
      <c r="M2509" s="24"/>
      <c r="N2509" s="24"/>
      <c r="O2509" s="24"/>
    </row>
    <row r="2510" spans="4:15" x14ac:dyDescent="0.75">
      <c r="D2510" s="24"/>
      <c r="E2510" s="24"/>
      <c r="F2510" s="24"/>
      <c r="G2510" s="24"/>
      <c r="H2510" s="24"/>
      <c r="I2510" s="24"/>
      <c r="J2510" s="24"/>
      <c r="K2510" s="24"/>
      <c r="L2510" s="24"/>
      <c r="M2510" s="24"/>
      <c r="N2510" s="24"/>
      <c r="O2510" s="24"/>
    </row>
    <row r="2511" spans="4:15" x14ac:dyDescent="0.75">
      <c r="D2511" s="24"/>
      <c r="E2511" s="24"/>
      <c r="F2511" s="24"/>
      <c r="G2511" s="24"/>
      <c r="H2511" s="24"/>
      <c r="I2511" s="24"/>
      <c r="J2511" s="24"/>
      <c r="K2511" s="24"/>
      <c r="L2511" s="24"/>
      <c r="M2511" s="24"/>
      <c r="N2511" s="24"/>
      <c r="O2511" s="24"/>
    </row>
    <row r="2512" spans="4:15" x14ac:dyDescent="0.75">
      <c r="D2512" s="24"/>
      <c r="E2512" s="24"/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</row>
    <row r="2513" spans="4:15" x14ac:dyDescent="0.75"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</row>
    <row r="2514" spans="4:15" x14ac:dyDescent="0.75">
      <c r="D2514" s="24"/>
      <c r="E2514" s="24"/>
      <c r="F2514" s="24"/>
      <c r="G2514" s="24"/>
      <c r="H2514" s="24"/>
      <c r="I2514" s="24"/>
      <c r="J2514" s="24"/>
      <c r="K2514" s="24"/>
      <c r="L2514" s="24"/>
      <c r="M2514" s="24"/>
      <c r="N2514" s="24"/>
      <c r="O2514" s="24"/>
    </row>
    <row r="2515" spans="4:15" x14ac:dyDescent="0.75">
      <c r="D2515" s="24"/>
      <c r="E2515" s="24"/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</row>
    <row r="2516" spans="4:15" x14ac:dyDescent="0.75">
      <c r="D2516" s="24"/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</row>
    <row r="2517" spans="4:15" x14ac:dyDescent="0.75">
      <c r="D2517" s="24"/>
      <c r="E2517" s="24"/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</row>
    <row r="2518" spans="4:15" x14ac:dyDescent="0.75">
      <c r="D2518" s="24"/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</row>
    <row r="2519" spans="4:15" x14ac:dyDescent="0.75">
      <c r="D2519" s="24"/>
      <c r="E2519" s="24"/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</row>
    <row r="2520" spans="4:15" x14ac:dyDescent="0.75">
      <c r="D2520" s="24"/>
      <c r="E2520" s="24"/>
      <c r="F2520" s="24"/>
      <c r="G2520" s="24"/>
      <c r="H2520" s="24"/>
      <c r="I2520" s="24"/>
      <c r="J2520" s="24"/>
      <c r="K2520" s="24"/>
      <c r="L2520" s="24"/>
      <c r="M2520" s="24"/>
      <c r="N2520" s="24"/>
      <c r="O2520" s="24"/>
    </row>
    <row r="2521" spans="4:15" x14ac:dyDescent="0.75"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</row>
    <row r="2522" spans="4:15" x14ac:dyDescent="0.75">
      <c r="D2522" s="24"/>
      <c r="E2522" s="24"/>
      <c r="F2522" s="24"/>
      <c r="G2522" s="24"/>
      <c r="H2522" s="24"/>
      <c r="I2522" s="24"/>
      <c r="J2522" s="24"/>
      <c r="K2522" s="24"/>
      <c r="L2522" s="24"/>
      <c r="M2522" s="24"/>
      <c r="N2522" s="24"/>
      <c r="O2522" s="24"/>
    </row>
    <row r="2523" spans="4:15" x14ac:dyDescent="0.75">
      <c r="D2523" s="24"/>
      <c r="E2523" s="24"/>
      <c r="F2523" s="24"/>
      <c r="G2523" s="24"/>
      <c r="H2523" s="24"/>
      <c r="I2523" s="24"/>
      <c r="J2523" s="24"/>
      <c r="K2523" s="24"/>
      <c r="L2523" s="24"/>
      <c r="M2523" s="24"/>
      <c r="N2523" s="24"/>
      <c r="O2523" s="24"/>
    </row>
    <row r="2524" spans="4:15" x14ac:dyDescent="0.75">
      <c r="D2524" s="24"/>
      <c r="E2524" s="24"/>
      <c r="F2524" s="24"/>
      <c r="G2524" s="24"/>
      <c r="H2524" s="24"/>
      <c r="I2524" s="24"/>
      <c r="J2524" s="24"/>
      <c r="K2524" s="24"/>
      <c r="L2524" s="24"/>
      <c r="M2524" s="24"/>
      <c r="N2524" s="24"/>
      <c r="O2524" s="24"/>
    </row>
    <row r="2525" spans="4:15" x14ac:dyDescent="0.75">
      <c r="D2525" s="24"/>
      <c r="E2525" s="24"/>
      <c r="F2525" s="24"/>
      <c r="G2525" s="24"/>
      <c r="H2525" s="24"/>
      <c r="I2525" s="24"/>
      <c r="J2525" s="24"/>
      <c r="K2525" s="24"/>
      <c r="L2525" s="24"/>
      <c r="M2525" s="24"/>
      <c r="N2525" s="24"/>
      <c r="O2525" s="24"/>
    </row>
    <row r="2526" spans="4:15" x14ac:dyDescent="0.75">
      <c r="D2526" s="24"/>
      <c r="E2526" s="24"/>
      <c r="F2526" s="24"/>
      <c r="G2526" s="24"/>
      <c r="H2526" s="24"/>
      <c r="I2526" s="24"/>
      <c r="J2526" s="24"/>
      <c r="K2526" s="24"/>
      <c r="L2526" s="24"/>
      <c r="M2526" s="24"/>
      <c r="N2526" s="24"/>
      <c r="O2526" s="24"/>
    </row>
    <row r="2527" spans="4:15" x14ac:dyDescent="0.75">
      <c r="D2527" s="24"/>
      <c r="E2527" s="24"/>
      <c r="F2527" s="24"/>
      <c r="G2527" s="24"/>
      <c r="H2527" s="24"/>
      <c r="I2527" s="24"/>
      <c r="J2527" s="24"/>
      <c r="K2527" s="24"/>
      <c r="L2527" s="24"/>
      <c r="M2527" s="24"/>
      <c r="N2527" s="24"/>
      <c r="O2527" s="24"/>
    </row>
    <row r="2528" spans="4:15" x14ac:dyDescent="0.75">
      <c r="D2528" s="24"/>
      <c r="E2528" s="24"/>
      <c r="F2528" s="24"/>
      <c r="G2528" s="24"/>
      <c r="H2528" s="24"/>
      <c r="I2528" s="24"/>
      <c r="J2528" s="24"/>
      <c r="K2528" s="24"/>
      <c r="L2528" s="24"/>
      <c r="M2528" s="24"/>
      <c r="N2528" s="24"/>
      <c r="O2528" s="24"/>
    </row>
    <row r="2529" spans="4:15" x14ac:dyDescent="0.75"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</row>
    <row r="2530" spans="4:15" x14ac:dyDescent="0.75">
      <c r="D2530" s="24"/>
      <c r="E2530" s="24"/>
      <c r="F2530" s="24"/>
      <c r="G2530" s="24"/>
      <c r="H2530" s="24"/>
      <c r="I2530" s="24"/>
      <c r="J2530" s="24"/>
      <c r="K2530" s="24"/>
      <c r="L2530" s="24"/>
      <c r="M2530" s="24"/>
      <c r="N2530" s="24"/>
      <c r="O2530" s="24"/>
    </row>
    <row r="2531" spans="4:15" x14ac:dyDescent="0.75">
      <c r="D2531" s="24"/>
      <c r="E2531" s="24"/>
      <c r="F2531" s="24"/>
      <c r="G2531" s="24"/>
      <c r="H2531" s="24"/>
      <c r="I2531" s="24"/>
      <c r="J2531" s="24"/>
      <c r="K2531" s="24"/>
      <c r="L2531" s="24"/>
      <c r="M2531" s="24"/>
      <c r="N2531" s="24"/>
      <c r="O2531" s="24"/>
    </row>
    <row r="2532" spans="4:15" x14ac:dyDescent="0.75">
      <c r="D2532" s="24"/>
      <c r="E2532" s="24"/>
      <c r="F2532" s="24"/>
      <c r="G2532" s="24"/>
      <c r="H2532" s="24"/>
      <c r="I2532" s="24"/>
      <c r="J2532" s="24"/>
      <c r="K2532" s="24"/>
      <c r="L2532" s="24"/>
      <c r="M2532" s="24"/>
      <c r="N2532" s="24"/>
      <c r="O2532" s="24"/>
    </row>
    <row r="2533" spans="4:15" x14ac:dyDescent="0.75">
      <c r="D2533" s="24"/>
      <c r="E2533" s="24"/>
      <c r="F2533" s="24"/>
      <c r="G2533" s="24"/>
      <c r="H2533" s="24"/>
      <c r="I2533" s="24"/>
      <c r="J2533" s="24"/>
      <c r="K2533" s="24"/>
      <c r="L2533" s="24"/>
      <c r="M2533" s="24"/>
      <c r="N2533" s="24"/>
      <c r="O2533" s="24"/>
    </row>
    <row r="2534" spans="4:15" x14ac:dyDescent="0.75">
      <c r="D2534" s="24"/>
      <c r="E2534" s="24"/>
      <c r="F2534" s="24"/>
      <c r="G2534" s="24"/>
      <c r="H2534" s="24"/>
      <c r="I2534" s="24"/>
      <c r="J2534" s="24"/>
      <c r="K2534" s="24"/>
      <c r="L2534" s="24"/>
      <c r="M2534" s="24"/>
      <c r="N2534" s="24"/>
      <c r="O2534" s="24"/>
    </row>
    <row r="2535" spans="4:15" x14ac:dyDescent="0.75">
      <c r="D2535" s="24"/>
      <c r="E2535" s="24"/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</row>
    <row r="2536" spans="4:15" x14ac:dyDescent="0.75">
      <c r="D2536" s="24"/>
      <c r="E2536" s="24"/>
      <c r="F2536" s="24"/>
      <c r="G2536" s="24"/>
      <c r="H2536" s="24"/>
      <c r="I2536" s="24"/>
      <c r="J2536" s="24"/>
      <c r="K2536" s="24"/>
      <c r="L2536" s="24"/>
      <c r="M2536" s="24"/>
      <c r="N2536" s="24"/>
      <c r="O2536" s="24"/>
    </row>
    <row r="2537" spans="4:15" x14ac:dyDescent="0.75"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</row>
    <row r="2538" spans="4:15" x14ac:dyDescent="0.75">
      <c r="D2538" s="24"/>
      <c r="E2538" s="24"/>
      <c r="F2538" s="24"/>
      <c r="G2538" s="24"/>
      <c r="H2538" s="24"/>
      <c r="I2538" s="24"/>
      <c r="J2538" s="24"/>
      <c r="K2538" s="24"/>
      <c r="L2538" s="24"/>
      <c r="M2538" s="24"/>
      <c r="N2538" s="24"/>
      <c r="O2538" s="24"/>
    </row>
    <row r="2539" spans="4:15" x14ac:dyDescent="0.75">
      <c r="D2539" s="24"/>
      <c r="E2539" s="24"/>
      <c r="F2539" s="24"/>
      <c r="G2539" s="24"/>
      <c r="H2539" s="24"/>
      <c r="I2539" s="24"/>
      <c r="J2539" s="24"/>
      <c r="K2539" s="24"/>
      <c r="L2539" s="24"/>
      <c r="M2539" s="24"/>
      <c r="N2539" s="24"/>
      <c r="O2539" s="24"/>
    </row>
    <row r="2540" spans="4:15" x14ac:dyDescent="0.75"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24"/>
      <c r="O2540" s="24"/>
    </row>
    <row r="2541" spans="4:15" x14ac:dyDescent="0.75">
      <c r="D2541" s="24"/>
      <c r="E2541" s="24"/>
      <c r="F2541" s="24"/>
      <c r="G2541" s="24"/>
      <c r="H2541" s="24"/>
      <c r="I2541" s="24"/>
      <c r="J2541" s="24"/>
      <c r="K2541" s="24"/>
      <c r="L2541" s="24"/>
      <c r="M2541" s="24"/>
      <c r="N2541" s="24"/>
      <c r="O2541" s="24"/>
    </row>
    <row r="2542" spans="4:15" x14ac:dyDescent="0.75">
      <c r="D2542" s="24"/>
      <c r="E2542" s="24"/>
      <c r="F2542" s="24"/>
      <c r="G2542" s="24"/>
      <c r="H2542" s="24"/>
      <c r="I2542" s="24"/>
      <c r="J2542" s="24"/>
      <c r="K2542" s="24"/>
      <c r="L2542" s="24"/>
      <c r="M2542" s="24"/>
      <c r="N2542" s="24"/>
      <c r="O2542" s="24"/>
    </row>
    <row r="2543" spans="4:15" x14ac:dyDescent="0.75">
      <c r="D2543" s="24"/>
      <c r="E2543" s="24"/>
      <c r="F2543" s="24"/>
      <c r="G2543" s="24"/>
      <c r="H2543" s="24"/>
      <c r="I2543" s="24"/>
      <c r="J2543" s="24"/>
      <c r="K2543" s="24"/>
      <c r="L2543" s="24"/>
      <c r="M2543" s="24"/>
      <c r="N2543" s="24"/>
      <c r="O2543" s="24"/>
    </row>
    <row r="2544" spans="4:15" x14ac:dyDescent="0.75">
      <c r="D2544" s="24"/>
      <c r="E2544" s="24"/>
      <c r="F2544" s="24"/>
      <c r="G2544" s="24"/>
      <c r="H2544" s="24"/>
      <c r="I2544" s="24"/>
      <c r="J2544" s="24"/>
      <c r="K2544" s="24"/>
      <c r="L2544" s="24"/>
      <c r="M2544" s="24"/>
      <c r="N2544" s="24"/>
      <c r="O2544" s="24"/>
    </row>
    <row r="2545" spans="4:15" x14ac:dyDescent="0.75"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</row>
    <row r="2546" spans="4:15" x14ac:dyDescent="0.75">
      <c r="D2546" s="24"/>
      <c r="E2546" s="24"/>
      <c r="F2546" s="24"/>
      <c r="G2546" s="24"/>
      <c r="H2546" s="24"/>
      <c r="I2546" s="24"/>
      <c r="J2546" s="24"/>
      <c r="K2546" s="24"/>
      <c r="L2546" s="24"/>
      <c r="M2546" s="24"/>
      <c r="N2546" s="24"/>
      <c r="O2546" s="24"/>
    </row>
    <row r="2547" spans="4:15" x14ac:dyDescent="0.75">
      <c r="D2547" s="24"/>
      <c r="E2547" s="24"/>
      <c r="F2547" s="24"/>
      <c r="G2547" s="24"/>
      <c r="H2547" s="24"/>
      <c r="I2547" s="24"/>
      <c r="J2547" s="24"/>
      <c r="K2547" s="24"/>
      <c r="L2547" s="24"/>
      <c r="M2547" s="24"/>
      <c r="N2547" s="24"/>
      <c r="O2547" s="24"/>
    </row>
    <row r="2548" spans="4:15" x14ac:dyDescent="0.75">
      <c r="D2548" s="24"/>
      <c r="E2548" s="24"/>
      <c r="F2548" s="24"/>
      <c r="G2548" s="24"/>
      <c r="H2548" s="24"/>
      <c r="I2548" s="24"/>
      <c r="J2548" s="24"/>
      <c r="K2548" s="24"/>
      <c r="L2548" s="24"/>
      <c r="M2548" s="24"/>
      <c r="N2548" s="24"/>
      <c r="O2548" s="24"/>
    </row>
    <row r="2549" spans="4:15" x14ac:dyDescent="0.75">
      <c r="D2549" s="24"/>
      <c r="E2549" s="24"/>
      <c r="F2549" s="24"/>
      <c r="G2549" s="24"/>
      <c r="H2549" s="24"/>
      <c r="I2549" s="24"/>
      <c r="J2549" s="24"/>
      <c r="K2549" s="24"/>
      <c r="L2549" s="24"/>
      <c r="M2549" s="24"/>
      <c r="N2549" s="24"/>
      <c r="O2549" s="24"/>
    </row>
    <row r="2550" spans="4:15" x14ac:dyDescent="0.75">
      <c r="D2550" s="24"/>
      <c r="E2550" s="24"/>
      <c r="F2550" s="24"/>
      <c r="G2550" s="24"/>
      <c r="H2550" s="24"/>
      <c r="I2550" s="24"/>
      <c r="J2550" s="24"/>
      <c r="K2550" s="24"/>
      <c r="L2550" s="24"/>
      <c r="M2550" s="24"/>
      <c r="N2550" s="24"/>
      <c r="O2550" s="24"/>
    </row>
    <row r="2551" spans="4:15" x14ac:dyDescent="0.75">
      <c r="D2551" s="24"/>
      <c r="E2551" s="24"/>
      <c r="F2551" s="24"/>
      <c r="G2551" s="24"/>
      <c r="H2551" s="24"/>
      <c r="I2551" s="24"/>
      <c r="J2551" s="24"/>
      <c r="K2551" s="24"/>
      <c r="L2551" s="24"/>
      <c r="M2551" s="24"/>
      <c r="N2551" s="24"/>
      <c r="O2551" s="24"/>
    </row>
    <row r="2552" spans="4:15" x14ac:dyDescent="0.75">
      <c r="D2552" s="24"/>
      <c r="E2552" s="24"/>
      <c r="F2552" s="24"/>
      <c r="G2552" s="24"/>
      <c r="H2552" s="24"/>
      <c r="I2552" s="24"/>
      <c r="J2552" s="24"/>
      <c r="K2552" s="24"/>
      <c r="L2552" s="24"/>
      <c r="M2552" s="24"/>
      <c r="N2552" s="24"/>
      <c r="O2552" s="24"/>
    </row>
    <row r="2553" spans="4:15" x14ac:dyDescent="0.75"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</row>
    <row r="2554" spans="4:15" x14ac:dyDescent="0.75">
      <c r="D2554" s="24"/>
      <c r="E2554" s="24"/>
      <c r="F2554" s="24"/>
      <c r="G2554" s="24"/>
      <c r="H2554" s="24"/>
      <c r="I2554" s="24"/>
      <c r="J2554" s="24"/>
      <c r="K2554" s="24"/>
      <c r="L2554" s="24"/>
      <c r="M2554" s="24"/>
      <c r="N2554" s="24"/>
      <c r="O2554" s="24"/>
    </row>
    <row r="2555" spans="4:15" x14ac:dyDescent="0.75">
      <c r="D2555" s="24"/>
      <c r="E2555" s="24"/>
      <c r="F2555" s="24"/>
      <c r="G2555" s="24"/>
      <c r="H2555" s="24"/>
      <c r="I2555" s="24"/>
      <c r="J2555" s="24"/>
      <c r="K2555" s="24"/>
      <c r="L2555" s="24"/>
      <c r="M2555" s="24"/>
      <c r="N2555" s="24"/>
      <c r="O2555" s="24"/>
    </row>
    <row r="2556" spans="4:15" x14ac:dyDescent="0.75">
      <c r="D2556" s="24"/>
      <c r="E2556" s="24"/>
      <c r="F2556" s="24"/>
      <c r="G2556" s="24"/>
      <c r="H2556" s="24"/>
      <c r="I2556" s="24"/>
      <c r="J2556" s="24"/>
      <c r="K2556" s="24"/>
      <c r="L2556" s="24"/>
      <c r="M2556" s="24"/>
      <c r="N2556" s="24"/>
      <c r="O2556" s="24"/>
    </row>
    <row r="2557" spans="4:15" x14ac:dyDescent="0.75">
      <c r="D2557" s="24"/>
      <c r="E2557" s="24"/>
      <c r="F2557" s="24"/>
      <c r="G2557" s="24"/>
      <c r="H2557" s="24"/>
      <c r="I2557" s="24"/>
      <c r="J2557" s="24"/>
      <c r="K2557" s="24"/>
      <c r="L2557" s="24"/>
      <c r="M2557" s="24"/>
      <c r="N2557" s="24"/>
      <c r="O2557" s="24"/>
    </row>
    <row r="2558" spans="4:15" x14ac:dyDescent="0.75">
      <c r="D2558" s="24"/>
      <c r="E2558" s="24"/>
      <c r="F2558" s="24"/>
      <c r="G2558" s="24"/>
      <c r="H2558" s="24"/>
      <c r="I2558" s="24"/>
      <c r="J2558" s="24"/>
      <c r="K2558" s="24"/>
      <c r="L2558" s="24"/>
      <c r="M2558" s="24"/>
      <c r="N2558" s="24"/>
      <c r="O2558" s="24"/>
    </row>
    <row r="2559" spans="4:15" x14ac:dyDescent="0.75">
      <c r="D2559" s="24"/>
      <c r="E2559" s="24"/>
      <c r="F2559" s="24"/>
      <c r="G2559" s="24"/>
      <c r="H2559" s="24"/>
      <c r="I2559" s="24"/>
      <c r="J2559" s="24"/>
      <c r="K2559" s="24"/>
      <c r="L2559" s="24"/>
      <c r="M2559" s="24"/>
      <c r="N2559" s="24"/>
      <c r="O2559" s="24"/>
    </row>
    <row r="2560" spans="4:15" x14ac:dyDescent="0.75">
      <c r="D2560" s="24"/>
      <c r="E2560" s="24"/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</row>
    <row r="2561" spans="4:15" x14ac:dyDescent="0.75"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</row>
    <row r="2562" spans="4:15" x14ac:dyDescent="0.75">
      <c r="D2562" s="24"/>
      <c r="E2562" s="24"/>
      <c r="F2562" s="24"/>
      <c r="G2562" s="24"/>
      <c r="H2562" s="24"/>
      <c r="I2562" s="24"/>
      <c r="J2562" s="24"/>
      <c r="K2562" s="24"/>
      <c r="L2562" s="24"/>
      <c r="M2562" s="24"/>
      <c r="N2562" s="24"/>
      <c r="O2562" s="24"/>
    </row>
    <row r="2563" spans="4:15" x14ac:dyDescent="0.75">
      <c r="D2563" s="24"/>
      <c r="E2563" s="24"/>
      <c r="F2563" s="24"/>
      <c r="G2563" s="24"/>
      <c r="H2563" s="24"/>
      <c r="I2563" s="24"/>
      <c r="J2563" s="24"/>
      <c r="K2563" s="24"/>
      <c r="L2563" s="24"/>
      <c r="M2563" s="24"/>
      <c r="N2563" s="24"/>
      <c r="O2563" s="24"/>
    </row>
    <row r="2564" spans="4:15" x14ac:dyDescent="0.75">
      <c r="D2564" s="24"/>
      <c r="E2564" s="24"/>
      <c r="F2564" s="24"/>
      <c r="G2564" s="24"/>
      <c r="H2564" s="24"/>
      <c r="I2564" s="24"/>
      <c r="J2564" s="24"/>
      <c r="K2564" s="24"/>
      <c r="L2564" s="24"/>
      <c r="M2564" s="24"/>
      <c r="N2564" s="24"/>
      <c r="O2564" s="24"/>
    </row>
    <row r="2565" spans="4:15" x14ac:dyDescent="0.75">
      <c r="D2565" s="24"/>
      <c r="E2565" s="24"/>
      <c r="F2565" s="24"/>
      <c r="G2565" s="24"/>
      <c r="H2565" s="24"/>
      <c r="I2565" s="24"/>
      <c r="J2565" s="24"/>
      <c r="K2565" s="24"/>
      <c r="L2565" s="24"/>
      <c r="M2565" s="24"/>
      <c r="N2565" s="24"/>
      <c r="O2565" s="24"/>
    </row>
    <row r="2566" spans="4:15" x14ac:dyDescent="0.75">
      <c r="D2566" s="24"/>
      <c r="E2566" s="24"/>
      <c r="F2566" s="24"/>
      <c r="G2566" s="24"/>
      <c r="H2566" s="24"/>
      <c r="I2566" s="24"/>
      <c r="J2566" s="24"/>
      <c r="K2566" s="24"/>
      <c r="L2566" s="24"/>
      <c r="M2566" s="24"/>
      <c r="N2566" s="24"/>
      <c r="O2566" s="24"/>
    </row>
    <row r="2567" spans="4:15" x14ac:dyDescent="0.75">
      <c r="D2567" s="24"/>
      <c r="E2567" s="24"/>
      <c r="F2567" s="24"/>
      <c r="G2567" s="24"/>
      <c r="H2567" s="24"/>
      <c r="I2567" s="24"/>
      <c r="J2567" s="24"/>
      <c r="K2567" s="24"/>
      <c r="L2567" s="24"/>
      <c r="M2567" s="24"/>
      <c r="N2567" s="24"/>
      <c r="O2567" s="24"/>
    </row>
    <row r="2568" spans="4:15" x14ac:dyDescent="0.75">
      <c r="D2568" s="24"/>
      <c r="E2568" s="24"/>
      <c r="F2568" s="24"/>
      <c r="G2568" s="24"/>
      <c r="H2568" s="24"/>
      <c r="I2568" s="24"/>
      <c r="J2568" s="24"/>
      <c r="K2568" s="24"/>
      <c r="L2568" s="24"/>
      <c r="M2568" s="24"/>
      <c r="N2568" s="24"/>
      <c r="O2568" s="24"/>
    </row>
    <row r="2569" spans="4:15" x14ac:dyDescent="0.75"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</row>
    <row r="2570" spans="4:15" x14ac:dyDescent="0.75">
      <c r="D2570" s="24"/>
      <c r="E2570" s="24"/>
      <c r="F2570" s="24"/>
      <c r="G2570" s="24"/>
      <c r="H2570" s="24"/>
      <c r="I2570" s="24"/>
      <c r="J2570" s="24"/>
      <c r="K2570" s="24"/>
      <c r="L2570" s="24"/>
      <c r="M2570" s="24"/>
      <c r="N2570" s="24"/>
      <c r="O2570" s="24"/>
    </row>
    <row r="2571" spans="4:15" x14ac:dyDescent="0.75">
      <c r="D2571" s="24"/>
      <c r="E2571" s="24"/>
      <c r="F2571" s="24"/>
      <c r="G2571" s="24"/>
      <c r="H2571" s="24"/>
      <c r="I2571" s="24"/>
      <c r="J2571" s="24"/>
      <c r="K2571" s="24"/>
      <c r="L2571" s="24"/>
      <c r="M2571" s="24"/>
      <c r="N2571" s="24"/>
      <c r="O2571" s="24"/>
    </row>
    <row r="2572" spans="4:15" x14ac:dyDescent="0.75">
      <c r="D2572" s="24"/>
      <c r="E2572" s="24"/>
      <c r="F2572" s="24"/>
      <c r="G2572" s="24"/>
      <c r="H2572" s="24"/>
      <c r="I2572" s="24"/>
      <c r="J2572" s="24"/>
      <c r="K2572" s="24"/>
      <c r="L2572" s="24"/>
      <c r="M2572" s="24"/>
      <c r="N2572" s="24"/>
      <c r="O2572" s="24"/>
    </row>
    <row r="2573" spans="4:15" x14ac:dyDescent="0.75">
      <c r="D2573" s="24"/>
      <c r="E2573" s="24"/>
      <c r="F2573" s="24"/>
      <c r="G2573" s="24"/>
      <c r="H2573" s="24"/>
      <c r="I2573" s="24"/>
      <c r="J2573" s="24"/>
      <c r="K2573" s="24"/>
      <c r="L2573" s="24"/>
      <c r="M2573" s="24"/>
      <c r="N2573" s="24"/>
      <c r="O2573" s="24"/>
    </row>
    <row r="2574" spans="4:15" x14ac:dyDescent="0.75">
      <c r="D2574" s="24"/>
      <c r="E2574" s="24"/>
      <c r="F2574" s="24"/>
      <c r="G2574" s="24"/>
      <c r="H2574" s="24"/>
      <c r="I2574" s="24"/>
      <c r="J2574" s="24"/>
      <c r="K2574" s="24"/>
      <c r="L2574" s="24"/>
      <c r="M2574" s="24"/>
      <c r="N2574" s="24"/>
      <c r="O2574" s="24"/>
    </row>
    <row r="2575" spans="4:15" x14ac:dyDescent="0.75">
      <c r="D2575" s="24"/>
      <c r="E2575" s="24"/>
      <c r="F2575" s="24"/>
      <c r="G2575" s="24"/>
      <c r="H2575" s="24"/>
      <c r="I2575" s="24"/>
      <c r="J2575" s="24"/>
      <c r="K2575" s="24"/>
      <c r="L2575" s="24"/>
      <c r="M2575" s="24"/>
      <c r="N2575" s="24"/>
      <c r="O2575" s="24"/>
    </row>
    <row r="2576" spans="4:15" x14ac:dyDescent="0.75">
      <c r="D2576" s="24"/>
      <c r="E2576" s="24"/>
      <c r="F2576" s="24"/>
      <c r="G2576" s="24"/>
      <c r="H2576" s="24"/>
      <c r="I2576" s="24"/>
      <c r="J2576" s="24"/>
      <c r="K2576" s="24"/>
      <c r="L2576" s="24"/>
      <c r="M2576" s="24"/>
      <c r="N2576" s="24"/>
      <c r="O2576" s="24"/>
    </row>
    <row r="2577" spans="4:15" x14ac:dyDescent="0.75"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</row>
    <row r="2578" spans="4:15" x14ac:dyDescent="0.75">
      <c r="D2578" s="24"/>
      <c r="E2578" s="24"/>
      <c r="F2578" s="24"/>
      <c r="G2578" s="24"/>
      <c r="H2578" s="24"/>
      <c r="I2578" s="24"/>
      <c r="J2578" s="24"/>
      <c r="K2578" s="24"/>
      <c r="L2578" s="24"/>
      <c r="M2578" s="24"/>
      <c r="N2578" s="24"/>
      <c r="O2578" s="24"/>
    </row>
    <row r="2579" spans="4:15" x14ac:dyDescent="0.75">
      <c r="D2579" s="24"/>
      <c r="E2579" s="24"/>
      <c r="F2579" s="24"/>
      <c r="G2579" s="24"/>
      <c r="H2579" s="24"/>
      <c r="I2579" s="24"/>
      <c r="J2579" s="24"/>
      <c r="K2579" s="24"/>
      <c r="L2579" s="24"/>
      <c r="M2579" s="24"/>
      <c r="N2579" s="24"/>
      <c r="O2579" s="24"/>
    </row>
    <row r="2580" spans="4:15" x14ac:dyDescent="0.75">
      <c r="D2580" s="24"/>
      <c r="E2580" s="24"/>
      <c r="F2580" s="24"/>
      <c r="G2580" s="24"/>
      <c r="H2580" s="24"/>
      <c r="I2580" s="24"/>
      <c r="J2580" s="24"/>
      <c r="K2580" s="24"/>
      <c r="L2580" s="24"/>
      <c r="M2580" s="24"/>
      <c r="N2580" s="24"/>
      <c r="O2580" s="24"/>
    </row>
    <row r="2581" spans="4:15" x14ac:dyDescent="0.75">
      <c r="D2581" s="24"/>
      <c r="E2581" s="24"/>
      <c r="F2581" s="24"/>
      <c r="G2581" s="24"/>
      <c r="H2581" s="24"/>
      <c r="I2581" s="24"/>
      <c r="J2581" s="24"/>
      <c r="K2581" s="24"/>
      <c r="L2581" s="24"/>
      <c r="M2581" s="24"/>
      <c r="N2581" s="24"/>
      <c r="O2581" s="24"/>
    </row>
    <row r="2582" spans="4:15" x14ac:dyDescent="0.75">
      <c r="D2582" s="24"/>
      <c r="E2582" s="24"/>
      <c r="F2582" s="24"/>
      <c r="G2582" s="24"/>
      <c r="H2582" s="24"/>
      <c r="I2582" s="24"/>
      <c r="J2582" s="24"/>
      <c r="K2582" s="24"/>
      <c r="L2582" s="24"/>
      <c r="M2582" s="24"/>
      <c r="N2582" s="24"/>
      <c r="O2582" s="24"/>
    </row>
    <row r="2583" spans="4:15" x14ac:dyDescent="0.75">
      <c r="D2583" s="24"/>
      <c r="E2583" s="24"/>
      <c r="F2583" s="24"/>
      <c r="G2583" s="24"/>
      <c r="H2583" s="24"/>
      <c r="I2583" s="24"/>
      <c r="J2583" s="24"/>
      <c r="K2583" s="24"/>
      <c r="L2583" s="24"/>
      <c r="M2583" s="24"/>
      <c r="N2583" s="24"/>
      <c r="O2583" s="24"/>
    </row>
    <row r="2584" spans="4:15" x14ac:dyDescent="0.75">
      <c r="D2584" s="24"/>
      <c r="E2584" s="24"/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</row>
    <row r="2585" spans="4:15" x14ac:dyDescent="0.75"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</row>
    <row r="2586" spans="4:15" x14ac:dyDescent="0.75">
      <c r="D2586" s="24"/>
      <c r="E2586" s="24"/>
      <c r="F2586" s="24"/>
      <c r="G2586" s="24"/>
      <c r="H2586" s="24"/>
      <c r="I2586" s="24"/>
      <c r="J2586" s="24"/>
      <c r="K2586" s="24"/>
      <c r="L2586" s="24"/>
      <c r="M2586" s="24"/>
      <c r="N2586" s="24"/>
      <c r="O2586" s="24"/>
    </row>
    <row r="2587" spans="4:15" x14ac:dyDescent="0.75">
      <c r="D2587" s="24"/>
      <c r="E2587" s="24"/>
      <c r="F2587" s="24"/>
      <c r="G2587" s="24"/>
      <c r="H2587" s="24"/>
      <c r="I2587" s="24"/>
      <c r="J2587" s="24"/>
      <c r="K2587" s="24"/>
      <c r="L2587" s="24"/>
      <c r="M2587" s="24"/>
      <c r="N2587" s="24"/>
      <c r="O2587" s="24"/>
    </row>
    <row r="2588" spans="4:15" x14ac:dyDescent="0.75"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</row>
    <row r="2589" spans="4:15" x14ac:dyDescent="0.75">
      <c r="D2589" s="24"/>
      <c r="E2589" s="24"/>
      <c r="F2589" s="24"/>
      <c r="G2589" s="24"/>
      <c r="H2589" s="24"/>
      <c r="I2589" s="24"/>
      <c r="J2589" s="24"/>
      <c r="K2589" s="24"/>
      <c r="L2589" s="24"/>
      <c r="M2589" s="24"/>
      <c r="N2589" s="24"/>
      <c r="O2589" s="24"/>
    </row>
    <row r="2590" spans="4:15" x14ac:dyDescent="0.75">
      <c r="D2590" s="24"/>
      <c r="E2590" s="24"/>
      <c r="F2590" s="24"/>
      <c r="G2590" s="24"/>
      <c r="H2590" s="24"/>
      <c r="I2590" s="24"/>
      <c r="J2590" s="24"/>
      <c r="K2590" s="24"/>
      <c r="L2590" s="24"/>
      <c r="M2590" s="24"/>
      <c r="N2590" s="24"/>
      <c r="O2590" s="24"/>
    </row>
    <row r="2591" spans="4:15" x14ac:dyDescent="0.75">
      <c r="D2591" s="24"/>
      <c r="E2591" s="24"/>
      <c r="F2591" s="24"/>
      <c r="G2591" s="24"/>
      <c r="H2591" s="24"/>
      <c r="I2591" s="24"/>
      <c r="J2591" s="24"/>
      <c r="K2591" s="24"/>
      <c r="L2591" s="24"/>
      <c r="M2591" s="24"/>
      <c r="N2591" s="24"/>
      <c r="O2591" s="24"/>
    </row>
    <row r="2592" spans="4:15" x14ac:dyDescent="0.75">
      <c r="D2592" s="24"/>
      <c r="E2592" s="24"/>
      <c r="F2592" s="24"/>
      <c r="G2592" s="24"/>
      <c r="H2592" s="24"/>
      <c r="I2592" s="24"/>
      <c r="J2592" s="24"/>
      <c r="K2592" s="24"/>
      <c r="L2592" s="24"/>
      <c r="M2592" s="24"/>
      <c r="N2592" s="24"/>
      <c r="O2592" s="24"/>
    </row>
    <row r="2593" spans="4:15" x14ac:dyDescent="0.75"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</row>
    <row r="2594" spans="4:15" x14ac:dyDescent="0.75">
      <c r="D2594" s="24"/>
      <c r="E2594" s="24"/>
      <c r="F2594" s="24"/>
      <c r="G2594" s="24"/>
      <c r="H2594" s="24"/>
      <c r="I2594" s="24"/>
      <c r="J2594" s="24"/>
      <c r="K2594" s="24"/>
      <c r="L2594" s="24"/>
      <c r="M2594" s="24"/>
      <c r="N2594" s="24"/>
      <c r="O2594" s="24"/>
    </row>
    <row r="2595" spans="4:15" x14ac:dyDescent="0.75">
      <c r="D2595" s="24"/>
      <c r="E2595" s="24"/>
      <c r="F2595" s="24"/>
      <c r="G2595" s="24"/>
      <c r="H2595" s="24"/>
      <c r="I2595" s="24"/>
      <c r="J2595" s="24"/>
      <c r="K2595" s="24"/>
      <c r="L2595" s="24"/>
      <c r="M2595" s="24"/>
      <c r="N2595" s="24"/>
      <c r="O2595" s="24"/>
    </row>
    <row r="2596" spans="4:15" x14ac:dyDescent="0.75">
      <c r="D2596" s="24"/>
      <c r="E2596" s="24"/>
      <c r="F2596" s="24"/>
      <c r="G2596" s="24"/>
      <c r="H2596" s="24"/>
      <c r="I2596" s="24"/>
      <c r="J2596" s="24"/>
      <c r="K2596" s="24"/>
      <c r="L2596" s="24"/>
      <c r="M2596" s="24"/>
      <c r="N2596" s="24"/>
      <c r="O2596" s="24"/>
    </row>
    <row r="2597" spans="4:15" x14ac:dyDescent="0.75">
      <c r="D2597" s="24"/>
      <c r="E2597" s="24"/>
      <c r="F2597" s="24"/>
      <c r="G2597" s="24"/>
      <c r="H2597" s="24"/>
      <c r="I2597" s="24"/>
      <c r="J2597" s="24"/>
      <c r="K2597" s="24"/>
      <c r="L2597" s="24"/>
      <c r="M2597" s="24"/>
      <c r="N2597" s="24"/>
      <c r="O2597" s="24"/>
    </row>
    <row r="2598" spans="4:15" x14ac:dyDescent="0.75">
      <c r="D2598" s="24"/>
      <c r="E2598" s="24"/>
      <c r="F2598" s="24"/>
      <c r="G2598" s="24"/>
      <c r="H2598" s="24"/>
      <c r="I2598" s="24"/>
      <c r="J2598" s="24"/>
      <c r="K2598" s="24"/>
      <c r="L2598" s="24"/>
      <c r="M2598" s="24"/>
      <c r="N2598" s="24"/>
      <c r="O2598" s="24"/>
    </row>
    <row r="2599" spans="4:15" x14ac:dyDescent="0.75">
      <c r="D2599" s="24"/>
      <c r="E2599" s="24"/>
      <c r="F2599" s="24"/>
      <c r="G2599" s="24"/>
      <c r="H2599" s="24"/>
      <c r="I2599" s="24"/>
      <c r="J2599" s="24"/>
      <c r="K2599" s="24"/>
      <c r="L2599" s="24"/>
      <c r="M2599" s="24"/>
      <c r="N2599" s="24"/>
      <c r="O2599" s="24"/>
    </row>
    <row r="2600" spans="4:15" x14ac:dyDescent="0.75">
      <c r="D2600" s="24"/>
      <c r="E2600" s="24"/>
      <c r="F2600" s="24"/>
      <c r="G2600" s="24"/>
      <c r="H2600" s="24"/>
      <c r="I2600" s="24"/>
      <c r="J2600" s="24"/>
      <c r="K2600" s="24"/>
      <c r="L2600" s="24"/>
      <c r="M2600" s="24"/>
      <c r="N2600" s="24"/>
      <c r="O2600" s="24"/>
    </row>
    <row r="2601" spans="4:15" x14ac:dyDescent="0.75"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</row>
    <row r="2602" spans="4:15" x14ac:dyDescent="0.75">
      <c r="D2602" s="24"/>
      <c r="E2602" s="24"/>
      <c r="F2602" s="24"/>
      <c r="G2602" s="24"/>
      <c r="H2602" s="24"/>
      <c r="I2602" s="24"/>
      <c r="J2602" s="24"/>
      <c r="K2602" s="24"/>
      <c r="L2602" s="24"/>
      <c r="M2602" s="24"/>
      <c r="N2602" s="24"/>
      <c r="O2602" s="24"/>
    </row>
    <row r="2603" spans="4:15" x14ac:dyDescent="0.75">
      <c r="D2603" s="24"/>
      <c r="E2603" s="24"/>
      <c r="F2603" s="24"/>
      <c r="G2603" s="24"/>
      <c r="H2603" s="24"/>
      <c r="I2603" s="24"/>
      <c r="J2603" s="24"/>
      <c r="K2603" s="24"/>
      <c r="L2603" s="24"/>
      <c r="M2603" s="24"/>
      <c r="N2603" s="24"/>
      <c r="O2603" s="24"/>
    </row>
    <row r="2604" spans="4:15" x14ac:dyDescent="0.75">
      <c r="D2604" s="24"/>
      <c r="E2604" s="24"/>
      <c r="F2604" s="24"/>
      <c r="G2604" s="24"/>
      <c r="H2604" s="24"/>
      <c r="I2604" s="24"/>
      <c r="J2604" s="24"/>
      <c r="K2604" s="24"/>
      <c r="L2604" s="24"/>
      <c r="M2604" s="24"/>
      <c r="N2604" s="24"/>
      <c r="O2604" s="24"/>
    </row>
    <row r="2605" spans="4:15" x14ac:dyDescent="0.75">
      <c r="D2605" s="24"/>
      <c r="E2605" s="24"/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</row>
    <row r="2606" spans="4:15" x14ac:dyDescent="0.75">
      <c r="D2606" s="24"/>
      <c r="E2606" s="24"/>
      <c r="F2606" s="24"/>
      <c r="G2606" s="24"/>
      <c r="H2606" s="24"/>
      <c r="I2606" s="24"/>
      <c r="J2606" s="24"/>
      <c r="K2606" s="24"/>
      <c r="L2606" s="24"/>
      <c r="M2606" s="24"/>
      <c r="N2606" s="24"/>
      <c r="O2606" s="24"/>
    </row>
    <row r="2607" spans="4:15" x14ac:dyDescent="0.75">
      <c r="D2607" s="24"/>
      <c r="E2607" s="24"/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</row>
    <row r="2608" spans="4:15" x14ac:dyDescent="0.75">
      <c r="D2608" s="24"/>
      <c r="E2608" s="24"/>
      <c r="F2608" s="24"/>
      <c r="G2608" s="24"/>
      <c r="H2608" s="24"/>
      <c r="I2608" s="24"/>
      <c r="J2608" s="24"/>
      <c r="K2608" s="24"/>
      <c r="L2608" s="24"/>
      <c r="M2608" s="24"/>
      <c r="N2608" s="24"/>
      <c r="O2608" s="24"/>
    </row>
    <row r="2609" spans="4:15" x14ac:dyDescent="0.75"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</row>
    <row r="2610" spans="4:15" x14ac:dyDescent="0.75">
      <c r="D2610" s="24"/>
      <c r="E2610" s="24"/>
      <c r="F2610" s="24"/>
      <c r="G2610" s="24"/>
      <c r="H2610" s="24"/>
      <c r="I2610" s="24"/>
      <c r="J2610" s="24"/>
      <c r="K2610" s="24"/>
      <c r="L2610" s="24"/>
      <c r="M2610" s="24"/>
      <c r="N2610" s="24"/>
      <c r="O2610" s="24"/>
    </row>
    <row r="2611" spans="4:15" x14ac:dyDescent="0.75">
      <c r="D2611" s="24"/>
      <c r="E2611" s="24"/>
      <c r="F2611" s="24"/>
      <c r="G2611" s="24"/>
      <c r="H2611" s="24"/>
      <c r="I2611" s="24"/>
      <c r="J2611" s="24"/>
      <c r="K2611" s="24"/>
      <c r="L2611" s="24"/>
      <c r="M2611" s="24"/>
      <c r="N2611" s="24"/>
      <c r="O2611" s="24"/>
    </row>
    <row r="2612" spans="4:15" x14ac:dyDescent="0.75">
      <c r="D2612" s="24"/>
      <c r="E2612" s="24"/>
      <c r="F2612" s="24"/>
      <c r="G2612" s="24"/>
      <c r="H2612" s="24"/>
      <c r="I2612" s="24"/>
      <c r="J2612" s="24"/>
      <c r="K2612" s="24"/>
      <c r="L2612" s="24"/>
      <c r="M2612" s="24"/>
      <c r="N2612" s="24"/>
      <c r="O2612" s="24"/>
    </row>
    <row r="2613" spans="4:15" x14ac:dyDescent="0.75">
      <c r="D2613" s="24"/>
      <c r="E2613" s="24"/>
      <c r="F2613" s="24"/>
      <c r="G2613" s="24"/>
      <c r="H2613" s="24"/>
      <c r="I2613" s="24"/>
      <c r="J2613" s="24"/>
      <c r="K2613" s="24"/>
      <c r="L2613" s="24"/>
      <c r="M2613" s="24"/>
      <c r="N2613" s="24"/>
      <c r="O2613" s="24"/>
    </row>
    <row r="2614" spans="4:15" x14ac:dyDescent="0.75">
      <c r="D2614" s="24"/>
      <c r="E2614" s="24"/>
      <c r="F2614" s="24"/>
      <c r="G2614" s="24"/>
      <c r="H2614" s="24"/>
      <c r="I2614" s="24"/>
      <c r="J2614" s="24"/>
      <c r="K2614" s="24"/>
      <c r="L2614" s="24"/>
      <c r="M2614" s="24"/>
      <c r="N2614" s="24"/>
      <c r="O2614" s="24"/>
    </row>
    <row r="2615" spans="4:15" x14ac:dyDescent="0.75">
      <c r="D2615" s="24"/>
      <c r="E2615" s="24"/>
      <c r="F2615" s="24"/>
      <c r="G2615" s="24"/>
      <c r="H2615" s="24"/>
      <c r="I2615" s="24"/>
      <c r="J2615" s="24"/>
      <c r="K2615" s="24"/>
      <c r="L2615" s="24"/>
      <c r="M2615" s="24"/>
      <c r="N2615" s="24"/>
      <c r="O2615" s="24"/>
    </row>
    <row r="2616" spans="4:15" x14ac:dyDescent="0.75">
      <c r="D2616" s="24"/>
      <c r="E2616" s="24"/>
      <c r="F2616" s="24"/>
      <c r="G2616" s="24"/>
      <c r="H2616" s="24"/>
      <c r="I2616" s="24"/>
      <c r="J2616" s="24"/>
      <c r="K2616" s="24"/>
      <c r="L2616" s="24"/>
      <c r="M2616" s="24"/>
      <c r="N2616" s="24"/>
      <c r="O2616" s="24"/>
    </row>
    <row r="2617" spans="4:15" x14ac:dyDescent="0.75"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</row>
    <row r="2618" spans="4:15" x14ac:dyDescent="0.75">
      <c r="D2618" s="24"/>
      <c r="E2618" s="24"/>
      <c r="F2618" s="24"/>
      <c r="G2618" s="24"/>
      <c r="H2618" s="24"/>
      <c r="I2618" s="24"/>
      <c r="J2618" s="24"/>
      <c r="K2618" s="24"/>
      <c r="L2618" s="24"/>
      <c r="M2618" s="24"/>
      <c r="N2618" s="24"/>
      <c r="O2618" s="24"/>
    </row>
    <row r="2619" spans="4:15" x14ac:dyDescent="0.75">
      <c r="D2619" s="24"/>
      <c r="E2619" s="24"/>
      <c r="F2619" s="24"/>
      <c r="G2619" s="24"/>
      <c r="H2619" s="24"/>
      <c r="I2619" s="24"/>
      <c r="J2619" s="24"/>
      <c r="K2619" s="24"/>
      <c r="L2619" s="24"/>
      <c r="M2619" s="24"/>
      <c r="N2619" s="24"/>
      <c r="O2619" s="24"/>
    </row>
    <row r="2620" spans="4:15" x14ac:dyDescent="0.75">
      <c r="D2620" s="24"/>
      <c r="E2620" s="24"/>
      <c r="F2620" s="24"/>
      <c r="G2620" s="24"/>
      <c r="H2620" s="24"/>
      <c r="I2620" s="24"/>
      <c r="J2620" s="24"/>
      <c r="K2620" s="24"/>
      <c r="L2620" s="24"/>
      <c r="M2620" s="24"/>
      <c r="N2620" s="24"/>
      <c r="O2620" s="24"/>
    </row>
    <row r="2621" spans="4:15" x14ac:dyDescent="0.75">
      <c r="D2621" s="24"/>
      <c r="E2621" s="24"/>
      <c r="F2621" s="24"/>
      <c r="G2621" s="24"/>
      <c r="H2621" s="24"/>
      <c r="I2621" s="24"/>
      <c r="J2621" s="24"/>
      <c r="K2621" s="24"/>
      <c r="L2621" s="24"/>
      <c r="M2621" s="24"/>
      <c r="N2621" s="24"/>
      <c r="O2621" s="24"/>
    </row>
    <row r="2622" spans="4:15" x14ac:dyDescent="0.75">
      <c r="D2622" s="24"/>
      <c r="E2622" s="24"/>
      <c r="F2622" s="24"/>
      <c r="G2622" s="24"/>
      <c r="H2622" s="24"/>
      <c r="I2622" s="24"/>
      <c r="J2622" s="24"/>
      <c r="K2622" s="24"/>
      <c r="L2622" s="24"/>
      <c r="M2622" s="24"/>
      <c r="N2622" s="24"/>
      <c r="O2622" s="24"/>
    </row>
    <row r="2623" spans="4:15" x14ac:dyDescent="0.75">
      <c r="D2623" s="24"/>
      <c r="E2623" s="24"/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</row>
    <row r="2624" spans="4:15" x14ac:dyDescent="0.75">
      <c r="D2624" s="24"/>
      <c r="E2624" s="24"/>
      <c r="F2624" s="24"/>
      <c r="G2624" s="24"/>
      <c r="H2624" s="24"/>
      <c r="I2624" s="24"/>
      <c r="J2624" s="24"/>
      <c r="K2624" s="24"/>
      <c r="L2624" s="24"/>
      <c r="M2624" s="24"/>
      <c r="N2624" s="24"/>
      <c r="O2624" s="24"/>
    </row>
    <row r="2625" spans="4:15" x14ac:dyDescent="0.75"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</row>
    <row r="2626" spans="4:15" x14ac:dyDescent="0.75">
      <c r="D2626" s="24"/>
      <c r="E2626" s="24"/>
      <c r="F2626" s="24"/>
      <c r="G2626" s="24"/>
      <c r="H2626" s="24"/>
      <c r="I2626" s="24"/>
      <c r="J2626" s="24"/>
      <c r="K2626" s="24"/>
      <c r="L2626" s="24"/>
      <c r="M2626" s="24"/>
      <c r="N2626" s="24"/>
      <c r="O2626" s="24"/>
    </row>
    <row r="2627" spans="4:15" x14ac:dyDescent="0.75">
      <c r="D2627" s="24"/>
      <c r="E2627" s="24"/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</row>
    <row r="2628" spans="4:15" x14ac:dyDescent="0.75">
      <c r="D2628" s="24"/>
      <c r="E2628" s="24"/>
      <c r="F2628" s="24"/>
      <c r="G2628" s="24"/>
      <c r="H2628" s="24"/>
      <c r="I2628" s="24"/>
      <c r="J2628" s="24"/>
      <c r="K2628" s="24"/>
      <c r="L2628" s="24"/>
      <c r="M2628" s="24"/>
      <c r="N2628" s="24"/>
      <c r="O2628" s="24"/>
    </row>
    <row r="2629" spans="4:15" x14ac:dyDescent="0.75">
      <c r="D2629" s="24"/>
      <c r="E2629" s="24"/>
      <c r="F2629" s="24"/>
      <c r="G2629" s="24"/>
      <c r="H2629" s="24"/>
      <c r="I2629" s="24"/>
      <c r="J2629" s="24"/>
      <c r="K2629" s="24"/>
      <c r="L2629" s="24"/>
      <c r="M2629" s="24"/>
      <c r="N2629" s="24"/>
      <c r="O2629" s="24"/>
    </row>
    <row r="2630" spans="4:15" x14ac:dyDescent="0.75">
      <c r="D2630" s="24"/>
      <c r="E2630" s="24"/>
      <c r="F2630" s="24"/>
      <c r="G2630" s="24"/>
      <c r="H2630" s="24"/>
      <c r="I2630" s="24"/>
      <c r="J2630" s="24"/>
      <c r="K2630" s="24"/>
      <c r="L2630" s="24"/>
      <c r="M2630" s="24"/>
      <c r="N2630" s="24"/>
      <c r="O2630" s="24"/>
    </row>
    <row r="2631" spans="4:15" x14ac:dyDescent="0.75">
      <c r="D2631" s="24"/>
      <c r="E2631" s="24"/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</row>
    <row r="2632" spans="4:15" x14ac:dyDescent="0.75">
      <c r="D2632" s="24"/>
      <c r="E2632" s="24"/>
      <c r="F2632" s="24"/>
      <c r="G2632" s="24"/>
      <c r="H2632" s="24"/>
      <c r="I2632" s="24"/>
      <c r="J2632" s="24"/>
      <c r="K2632" s="24"/>
      <c r="L2632" s="24"/>
      <c r="M2632" s="24"/>
      <c r="N2632" s="24"/>
      <c r="O2632" s="24"/>
    </row>
    <row r="2633" spans="4:15" x14ac:dyDescent="0.75"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</row>
    <row r="2634" spans="4:15" x14ac:dyDescent="0.75">
      <c r="D2634" s="24"/>
      <c r="E2634" s="24"/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</row>
    <row r="2635" spans="4:15" x14ac:dyDescent="0.75">
      <c r="D2635" s="24"/>
      <c r="E2635" s="24"/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</row>
    <row r="2636" spans="4:15" x14ac:dyDescent="0.75">
      <c r="D2636" s="24"/>
      <c r="E2636" s="24"/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</row>
    <row r="2637" spans="4:15" x14ac:dyDescent="0.75">
      <c r="D2637" s="24"/>
      <c r="E2637" s="24"/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</row>
    <row r="2638" spans="4:15" x14ac:dyDescent="0.75">
      <c r="D2638" s="24"/>
      <c r="E2638" s="24"/>
      <c r="F2638" s="24"/>
      <c r="G2638" s="24"/>
      <c r="H2638" s="24"/>
      <c r="I2638" s="24"/>
      <c r="J2638" s="24"/>
      <c r="K2638" s="24"/>
      <c r="L2638" s="24"/>
      <c r="M2638" s="24"/>
      <c r="N2638" s="24"/>
      <c r="O2638" s="24"/>
    </row>
    <row r="2639" spans="4:15" x14ac:dyDescent="0.75">
      <c r="D2639" s="24"/>
      <c r="E2639" s="24"/>
      <c r="F2639" s="24"/>
      <c r="G2639" s="24"/>
      <c r="H2639" s="24"/>
      <c r="I2639" s="24"/>
      <c r="J2639" s="24"/>
      <c r="K2639" s="24"/>
      <c r="L2639" s="24"/>
      <c r="M2639" s="24"/>
      <c r="N2639" s="24"/>
      <c r="O2639" s="24"/>
    </row>
    <row r="2640" spans="4:15" x14ac:dyDescent="0.75"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</row>
    <row r="2641" spans="4:15" x14ac:dyDescent="0.75"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</row>
    <row r="2642" spans="4:15" x14ac:dyDescent="0.75">
      <c r="D2642" s="24"/>
      <c r="E2642" s="24"/>
      <c r="F2642" s="24"/>
      <c r="G2642" s="24"/>
      <c r="H2642" s="24"/>
      <c r="I2642" s="24"/>
      <c r="J2642" s="24"/>
      <c r="K2642" s="24"/>
      <c r="L2642" s="24"/>
      <c r="M2642" s="24"/>
      <c r="N2642" s="24"/>
      <c r="O2642" s="24"/>
    </row>
    <row r="2643" spans="4:15" x14ac:dyDescent="0.75">
      <c r="D2643" s="24"/>
      <c r="E2643" s="24"/>
      <c r="F2643" s="24"/>
      <c r="G2643" s="24"/>
      <c r="H2643" s="24"/>
      <c r="I2643" s="24"/>
      <c r="J2643" s="24"/>
      <c r="K2643" s="24"/>
      <c r="L2643" s="24"/>
      <c r="M2643" s="24"/>
      <c r="N2643" s="24"/>
      <c r="O2643" s="24"/>
    </row>
    <row r="2644" spans="4:15" x14ac:dyDescent="0.75">
      <c r="D2644" s="24"/>
      <c r="E2644" s="24"/>
      <c r="F2644" s="24"/>
      <c r="G2644" s="24"/>
      <c r="H2644" s="24"/>
      <c r="I2644" s="24"/>
      <c r="J2644" s="24"/>
      <c r="K2644" s="24"/>
      <c r="L2644" s="24"/>
      <c r="M2644" s="24"/>
      <c r="N2644" s="24"/>
      <c r="O2644" s="24"/>
    </row>
    <row r="2645" spans="4:15" x14ac:dyDescent="0.75">
      <c r="D2645" s="24"/>
      <c r="E2645" s="24"/>
      <c r="F2645" s="24"/>
      <c r="G2645" s="24"/>
      <c r="H2645" s="24"/>
      <c r="I2645" s="24"/>
      <c r="J2645" s="24"/>
      <c r="K2645" s="24"/>
      <c r="L2645" s="24"/>
      <c r="M2645" s="24"/>
      <c r="N2645" s="24"/>
      <c r="O2645" s="24"/>
    </row>
    <row r="2646" spans="4:15" x14ac:dyDescent="0.75">
      <c r="D2646" s="24"/>
      <c r="E2646" s="24"/>
      <c r="F2646" s="24"/>
      <c r="G2646" s="24"/>
      <c r="H2646" s="24"/>
      <c r="I2646" s="24"/>
      <c r="J2646" s="24"/>
      <c r="K2646" s="24"/>
      <c r="L2646" s="24"/>
      <c r="M2646" s="24"/>
      <c r="N2646" s="24"/>
      <c r="O2646" s="24"/>
    </row>
    <row r="2647" spans="4:15" x14ac:dyDescent="0.75">
      <c r="D2647" s="24"/>
      <c r="E2647" s="24"/>
      <c r="F2647" s="24"/>
      <c r="G2647" s="24"/>
      <c r="H2647" s="24"/>
      <c r="I2647" s="24"/>
      <c r="J2647" s="24"/>
      <c r="K2647" s="24"/>
      <c r="L2647" s="24"/>
      <c r="M2647" s="24"/>
      <c r="N2647" s="24"/>
      <c r="O2647" s="24"/>
    </row>
    <row r="2648" spans="4:15" x14ac:dyDescent="0.75">
      <c r="D2648" s="24"/>
      <c r="E2648" s="24"/>
      <c r="F2648" s="24"/>
      <c r="G2648" s="24"/>
      <c r="H2648" s="24"/>
      <c r="I2648" s="24"/>
      <c r="J2648" s="24"/>
      <c r="K2648" s="24"/>
      <c r="L2648" s="24"/>
      <c r="M2648" s="24"/>
      <c r="N2648" s="24"/>
      <c r="O2648" s="24"/>
    </row>
    <row r="2649" spans="4:15" x14ac:dyDescent="0.75">
      <c r="D2649" s="24"/>
      <c r="E2649" s="24"/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</row>
    <row r="2650" spans="4:15" x14ac:dyDescent="0.75">
      <c r="D2650" s="24"/>
      <c r="E2650" s="24"/>
      <c r="F2650" s="24"/>
      <c r="G2650" s="24"/>
      <c r="H2650" s="24"/>
      <c r="I2650" s="24"/>
      <c r="J2650" s="24"/>
      <c r="K2650" s="24"/>
      <c r="L2650" s="24"/>
      <c r="M2650" s="24"/>
      <c r="N2650" s="24"/>
      <c r="O2650" s="24"/>
    </row>
    <row r="2651" spans="4:15" x14ac:dyDescent="0.75">
      <c r="D2651" s="24"/>
      <c r="E2651" s="24"/>
      <c r="F2651" s="24"/>
      <c r="G2651" s="24"/>
      <c r="H2651" s="24"/>
      <c r="I2651" s="24"/>
      <c r="J2651" s="24"/>
      <c r="K2651" s="24"/>
      <c r="L2651" s="24"/>
      <c r="M2651" s="24"/>
      <c r="N2651" s="24"/>
      <c r="O2651" s="24"/>
    </row>
    <row r="2652" spans="4:15" x14ac:dyDescent="0.75"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</row>
    <row r="2653" spans="4:15" x14ac:dyDescent="0.75">
      <c r="D2653" s="24"/>
      <c r="E2653" s="24"/>
      <c r="F2653" s="24"/>
      <c r="G2653" s="24"/>
      <c r="H2653" s="24"/>
      <c r="I2653" s="24"/>
      <c r="J2653" s="24"/>
      <c r="K2653" s="24"/>
      <c r="L2653" s="24"/>
      <c r="M2653" s="24"/>
      <c r="N2653" s="24"/>
      <c r="O2653" s="24"/>
    </row>
    <row r="2654" spans="4:15" x14ac:dyDescent="0.75">
      <c r="D2654" s="24"/>
      <c r="E2654" s="24"/>
      <c r="F2654" s="24"/>
      <c r="G2654" s="24"/>
      <c r="H2654" s="24"/>
      <c r="I2654" s="24"/>
      <c r="J2654" s="24"/>
      <c r="K2654" s="24"/>
      <c r="L2654" s="24"/>
      <c r="M2654" s="24"/>
      <c r="N2654" s="24"/>
      <c r="O2654" s="24"/>
    </row>
    <row r="2655" spans="4:15" x14ac:dyDescent="0.75">
      <c r="D2655" s="24"/>
      <c r="E2655" s="24"/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</row>
    <row r="2656" spans="4:15" x14ac:dyDescent="0.75">
      <c r="D2656" s="24"/>
      <c r="E2656" s="24"/>
      <c r="F2656" s="24"/>
      <c r="G2656" s="24"/>
      <c r="H2656" s="24"/>
      <c r="I2656" s="24"/>
      <c r="J2656" s="24"/>
      <c r="K2656" s="24"/>
      <c r="L2656" s="24"/>
      <c r="M2656" s="24"/>
      <c r="N2656" s="24"/>
      <c r="O2656" s="24"/>
    </row>
    <row r="2657" spans="4:15" x14ac:dyDescent="0.75"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</row>
    <row r="2658" spans="4:15" x14ac:dyDescent="0.75"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24"/>
      <c r="O2658" s="24"/>
    </row>
    <row r="2659" spans="4:15" x14ac:dyDescent="0.75">
      <c r="D2659" s="24"/>
      <c r="E2659" s="24"/>
      <c r="F2659" s="24"/>
      <c r="G2659" s="24"/>
      <c r="H2659" s="24"/>
      <c r="I2659" s="24"/>
      <c r="J2659" s="24"/>
      <c r="K2659" s="24"/>
      <c r="L2659" s="24"/>
      <c r="M2659" s="24"/>
      <c r="N2659" s="24"/>
      <c r="O2659" s="24"/>
    </row>
    <row r="2660" spans="4:15" x14ac:dyDescent="0.75">
      <c r="D2660" s="24"/>
      <c r="E2660" s="24"/>
      <c r="F2660" s="24"/>
      <c r="G2660" s="24"/>
      <c r="H2660" s="24"/>
      <c r="I2660" s="24"/>
      <c r="J2660" s="24"/>
      <c r="K2660" s="24"/>
      <c r="L2660" s="24"/>
      <c r="M2660" s="24"/>
      <c r="N2660" s="24"/>
      <c r="O2660" s="24"/>
    </row>
    <row r="2661" spans="4:15" x14ac:dyDescent="0.75">
      <c r="D2661" s="24"/>
      <c r="E2661" s="24"/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</row>
    <row r="2662" spans="4:15" x14ac:dyDescent="0.75"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24"/>
      <c r="O2662" s="24"/>
    </row>
    <row r="2663" spans="4:15" x14ac:dyDescent="0.75">
      <c r="D2663" s="24"/>
      <c r="E2663" s="24"/>
      <c r="F2663" s="24"/>
      <c r="G2663" s="24"/>
      <c r="H2663" s="24"/>
      <c r="I2663" s="24"/>
      <c r="J2663" s="24"/>
      <c r="K2663" s="24"/>
      <c r="L2663" s="24"/>
      <c r="M2663" s="24"/>
      <c r="N2663" s="24"/>
      <c r="O2663" s="24"/>
    </row>
    <row r="2664" spans="4:15" x14ac:dyDescent="0.75">
      <c r="D2664" s="24"/>
      <c r="E2664" s="24"/>
      <c r="F2664" s="24"/>
      <c r="G2664" s="24"/>
      <c r="H2664" s="24"/>
      <c r="I2664" s="24"/>
      <c r="J2664" s="24"/>
      <c r="K2664" s="24"/>
      <c r="L2664" s="24"/>
      <c r="M2664" s="24"/>
      <c r="N2664" s="24"/>
      <c r="O2664" s="24"/>
    </row>
    <row r="2665" spans="4:15" x14ac:dyDescent="0.75"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</row>
    <row r="2666" spans="4:15" x14ac:dyDescent="0.75">
      <c r="D2666" s="24"/>
      <c r="E2666" s="24"/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</row>
    <row r="2667" spans="4:15" x14ac:dyDescent="0.75">
      <c r="D2667" s="24"/>
      <c r="E2667" s="24"/>
      <c r="F2667" s="24"/>
      <c r="G2667" s="24"/>
      <c r="H2667" s="24"/>
      <c r="I2667" s="24"/>
      <c r="J2667" s="24"/>
      <c r="K2667" s="24"/>
      <c r="L2667" s="24"/>
      <c r="M2667" s="24"/>
      <c r="N2667" s="24"/>
      <c r="O2667" s="24"/>
    </row>
    <row r="2668" spans="4:15" x14ac:dyDescent="0.75">
      <c r="D2668" s="24"/>
      <c r="E2668" s="24"/>
      <c r="F2668" s="24"/>
      <c r="G2668" s="24"/>
      <c r="H2668" s="24"/>
      <c r="I2668" s="24"/>
      <c r="J2668" s="24"/>
      <c r="K2668" s="24"/>
      <c r="L2668" s="24"/>
      <c r="M2668" s="24"/>
      <c r="N2668" s="24"/>
      <c r="O2668" s="24"/>
    </row>
    <row r="2669" spans="4:15" x14ac:dyDescent="0.75">
      <c r="D2669" s="24"/>
      <c r="E2669" s="24"/>
      <c r="F2669" s="24"/>
      <c r="G2669" s="24"/>
      <c r="H2669" s="24"/>
      <c r="I2669" s="24"/>
      <c r="J2669" s="24"/>
      <c r="K2669" s="24"/>
      <c r="L2669" s="24"/>
      <c r="M2669" s="24"/>
      <c r="N2669" s="24"/>
      <c r="O2669" s="24"/>
    </row>
    <row r="2670" spans="4:15" x14ac:dyDescent="0.75">
      <c r="D2670" s="24"/>
      <c r="E2670" s="24"/>
      <c r="F2670" s="24"/>
      <c r="G2670" s="24"/>
      <c r="H2670" s="24"/>
      <c r="I2670" s="24"/>
      <c r="J2670" s="24"/>
      <c r="K2670" s="24"/>
      <c r="L2670" s="24"/>
      <c r="M2670" s="24"/>
      <c r="N2670" s="24"/>
      <c r="O2670" s="24"/>
    </row>
    <row r="2671" spans="4:15" x14ac:dyDescent="0.75">
      <c r="D2671" s="24"/>
      <c r="E2671" s="24"/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</row>
    <row r="2672" spans="4:15" x14ac:dyDescent="0.75">
      <c r="D2672" s="24"/>
      <c r="E2672" s="24"/>
      <c r="F2672" s="24"/>
      <c r="G2672" s="24"/>
      <c r="H2672" s="24"/>
      <c r="I2672" s="24"/>
      <c r="J2672" s="24"/>
      <c r="K2672" s="24"/>
      <c r="L2672" s="24"/>
      <c r="M2672" s="24"/>
      <c r="N2672" s="24"/>
      <c r="O2672" s="24"/>
    </row>
    <row r="2673" spans="4:15" x14ac:dyDescent="0.75">
      <c r="D2673" s="24"/>
      <c r="E2673" s="24"/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</row>
    <row r="2674" spans="4:15" x14ac:dyDescent="0.75">
      <c r="D2674" s="24"/>
      <c r="E2674" s="24"/>
      <c r="F2674" s="24"/>
      <c r="G2674" s="24"/>
      <c r="H2674" s="24"/>
      <c r="I2674" s="24"/>
      <c r="J2674" s="24"/>
      <c r="K2674" s="24"/>
      <c r="L2674" s="24"/>
      <c r="M2674" s="24"/>
      <c r="N2674" s="24"/>
      <c r="O2674" s="24"/>
    </row>
    <row r="2675" spans="4:15" x14ac:dyDescent="0.75">
      <c r="D2675" s="24"/>
      <c r="E2675" s="24"/>
      <c r="F2675" s="24"/>
      <c r="G2675" s="24"/>
      <c r="H2675" s="24"/>
      <c r="I2675" s="24"/>
      <c r="J2675" s="24"/>
      <c r="K2675" s="24"/>
      <c r="L2675" s="24"/>
      <c r="M2675" s="24"/>
      <c r="N2675" s="24"/>
      <c r="O2675" s="24"/>
    </row>
    <row r="2676" spans="4:15" x14ac:dyDescent="0.75">
      <c r="D2676" s="24"/>
      <c r="E2676" s="24"/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</row>
    <row r="2677" spans="4:15" x14ac:dyDescent="0.75">
      <c r="D2677" s="24"/>
      <c r="E2677" s="24"/>
      <c r="F2677" s="24"/>
      <c r="G2677" s="24"/>
      <c r="H2677" s="24"/>
      <c r="I2677" s="24"/>
      <c r="J2677" s="24"/>
      <c r="K2677" s="24"/>
      <c r="L2677" s="24"/>
      <c r="M2677" s="24"/>
      <c r="N2677" s="24"/>
      <c r="O2677" s="24"/>
    </row>
    <row r="2678" spans="4:15" x14ac:dyDescent="0.75">
      <c r="D2678" s="24"/>
      <c r="E2678" s="24"/>
      <c r="F2678" s="24"/>
      <c r="G2678" s="24"/>
      <c r="H2678" s="24"/>
      <c r="I2678" s="24"/>
      <c r="J2678" s="24"/>
      <c r="K2678" s="24"/>
      <c r="L2678" s="24"/>
      <c r="M2678" s="24"/>
      <c r="N2678" s="24"/>
      <c r="O2678" s="24"/>
    </row>
    <row r="2679" spans="4:15" x14ac:dyDescent="0.75">
      <c r="D2679" s="24"/>
      <c r="E2679" s="24"/>
      <c r="F2679" s="24"/>
      <c r="G2679" s="24"/>
      <c r="H2679" s="24"/>
      <c r="I2679" s="24"/>
      <c r="J2679" s="24"/>
      <c r="K2679" s="24"/>
      <c r="L2679" s="24"/>
      <c r="M2679" s="24"/>
      <c r="N2679" s="24"/>
      <c r="O2679" s="24"/>
    </row>
    <row r="2680" spans="4:15" x14ac:dyDescent="0.75">
      <c r="D2680" s="24"/>
      <c r="E2680" s="24"/>
      <c r="F2680" s="24"/>
      <c r="G2680" s="24"/>
      <c r="H2680" s="24"/>
      <c r="I2680" s="24"/>
      <c r="J2680" s="24"/>
      <c r="K2680" s="24"/>
      <c r="L2680" s="24"/>
      <c r="M2680" s="24"/>
      <c r="N2680" s="24"/>
      <c r="O2680" s="24"/>
    </row>
    <row r="2681" spans="4:15" x14ac:dyDescent="0.75">
      <c r="D2681" s="24"/>
      <c r="E2681" s="24"/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</row>
    <row r="2682" spans="4:15" x14ac:dyDescent="0.75">
      <c r="D2682" s="24"/>
      <c r="E2682" s="24"/>
      <c r="F2682" s="24"/>
      <c r="G2682" s="24"/>
      <c r="H2682" s="24"/>
      <c r="I2682" s="24"/>
      <c r="J2682" s="24"/>
      <c r="K2682" s="24"/>
      <c r="L2682" s="24"/>
      <c r="M2682" s="24"/>
      <c r="N2682" s="24"/>
      <c r="O2682" s="24"/>
    </row>
    <row r="2683" spans="4:15" x14ac:dyDescent="0.75">
      <c r="D2683" s="24"/>
      <c r="E2683" s="24"/>
      <c r="F2683" s="24"/>
      <c r="G2683" s="24"/>
      <c r="H2683" s="24"/>
      <c r="I2683" s="24"/>
      <c r="J2683" s="24"/>
      <c r="K2683" s="24"/>
      <c r="L2683" s="24"/>
      <c r="M2683" s="24"/>
      <c r="N2683" s="24"/>
      <c r="O2683" s="24"/>
    </row>
    <row r="2684" spans="4:15" x14ac:dyDescent="0.75"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24"/>
      <c r="O2684" s="24"/>
    </row>
    <row r="2685" spans="4:15" x14ac:dyDescent="0.75">
      <c r="D2685" s="24"/>
      <c r="E2685" s="24"/>
      <c r="F2685" s="24"/>
      <c r="G2685" s="24"/>
      <c r="H2685" s="24"/>
      <c r="I2685" s="24"/>
      <c r="J2685" s="24"/>
      <c r="K2685" s="24"/>
      <c r="L2685" s="24"/>
      <c r="M2685" s="24"/>
      <c r="N2685" s="24"/>
      <c r="O2685" s="24"/>
    </row>
    <row r="2686" spans="4:15" x14ac:dyDescent="0.75">
      <c r="D2686" s="24"/>
      <c r="E2686" s="24"/>
      <c r="F2686" s="24"/>
      <c r="G2686" s="24"/>
      <c r="H2686" s="24"/>
      <c r="I2686" s="24"/>
      <c r="J2686" s="24"/>
      <c r="K2686" s="24"/>
      <c r="L2686" s="24"/>
      <c r="M2686" s="24"/>
      <c r="N2686" s="24"/>
      <c r="O2686" s="24"/>
    </row>
    <row r="2687" spans="4:15" x14ac:dyDescent="0.75">
      <c r="D2687" s="24"/>
      <c r="E2687" s="24"/>
      <c r="F2687" s="24"/>
      <c r="G2687" s="24"/>
      <c r="H2687" s="24"/>
      <c r="I2687" s="24"/>
      <c r="J2687" s="24"/>
      <c r="K2687" s="24"/>
      <c r="L2687" s="24"/>
      <c r="M2687" s="24"/>
      <c r="N2687" s="24"/>
      <c r="O2687" s="24"/>
    </row>
    <row r="2688" spans="4:15" x14ac:dyDescent="0.75">
      <c r="D2688" s="24"/>
      <c r="E2688" s="24"/>
      <c r="F2688" s="24"/>
      <c r="G2688" s="24"/>
      <c r="H2688" s="24"/>
      <c r="I2688" s="24"/>
      <c r="J2688" s="24"/>
      <c r="K2688" s="24"/>
      <c r="L2688" s="24"/>
      <c r="M2688" s="24"/>
      <c r="N2688" s="24"/>
      <c r="O2688" s="24"/>
    </row>
    <row r="2689" spans="4:15" x14ac:dyDescent="0.75">
      <c r="D2689" s="24"/>
      <c r="E2689" s="24"/>
      <c r="F2689" s="24"/>
      <c r="G2689" s="24"/>
      <c r="H2689" s="24"/>
      <c r="I2689" s="24"/>
      <c r="J2689" s="24"/>
      <c r="K2689" s="24"/>
      <c r="L2689" s="24"/>
      <c r="M2689" s="24"/>
      <c r="N2689" s="24"/>
      <c r="O2689" s="24"/>
    </row>
    <row r="2690" spans="4:15" x14ac:dyDescent="0.75">
      <c r="D2690" s="24"/>
      <c r="E2690" s="24"/>
      <c r="F2690" s="24"/>
      <c r="G2690" s="24"/>
      <c r="H2690" s="24"/>
      <c r="I2690" s="24"/>
      <c r="J2690" s="24"/>
      <c r="K2690" s="24"/>
      <c r="L2690" s="24"/>
      <c r="M2690" s="24"/>
      <c r="N2690" s="24"/>
      <c r="O2690" s="24"/>
    </row>
    <row r="2691" spans="4:15" x14ac:dyDescent="0.75">
      <c r="D2691" s="24"/>
      <c r="E2691" s="24"/>
      <c r="F2691" s="24"/>
      <c r="G2691" s="24"/>
      <c r="H2691" s="24"/>
      <c r="I2691" s="24"/>
      <c r="J2691" s="24"/>
      <c r="K2691" s="24"/>
      <c r="L2691" s="24"/>
      <c r="M2691" s="24"/>
      <c r="N2691" s="24"/>
      <c r="O2691" s="24"/>
    </row>
    <row r="2692" spans="4:15" x14ac:dyDescent="0.75">
      <c r="D2692" s="24"/>
      <c r="E2692" s="24"/>
      <c r="F2692" s="24"/>
      <c r="G2692" s="24"/>
      <c r="H2692" s="24"/>
      <c r="I2692" s="24"/>
      <c r="J2692" s="24"/>
      <c r="K2692" s="24"/>
      <c r="L2692" s="24"/>
      <c r="M2692" s="24"/>
      <c r="N2692" s="24"/>
      <c r="O2692" s="24"/>
    </row>
    <row r="2693" spans="4:15" x14ac:dyDescent="0.75">
      <c r="D2693" s="24"/>
      <c r="E2693" s="24"/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</row>
    <row r="2694" spans="4:15" x14ac:dyDescent="0.75">
      <c r="D2694" s="24"/>
      <c r="E2694" s="24"/>
      <c r="F2694" s="24"/>
      <c r="G2694" s="24"/>
      <c r="H2694" s="24"/>
      <c r="I2694" s="24"/>
      <c r="J2694" s="24"/>
      <c r="K2694" s="24"/>
      <c r="L2694" s="24"/>
      <c r="M2694" s="24"/>
      <c r="N2694" s="24"/>
      <c r="O2694" s="24"/>
    </row>
    <row r="2695" spans="4:15" x14ac:dyDescent="0.75">
      <c r="D2695" s="24"/>
      <c r="E2695" s="24"/>
      <c r="F2695" s="24"/>
      <c r="G2695" s="24"/>
      <c r="H2695" s="24"/>
      <c r="I2695" s="24"/>
      <c r="J2695" s="24"/>
      <c r="K2695" s="24"/>
      <c r="L2695" s="24"/>
      <c r="M2695" s="24"/>
      <c r="N2695" s="24"/>
      <c r="O2695" s="24"/>
    </row>
    <row r="2696" spans="4:15" x14ac:dyDescent="0.75">
      <c r="D2696" s="24"/>
      <c r="E2696" s="24"/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</row>
    <row r="2697" spans="4:15" x14ac:dyDescent="0.75"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</row>
    <row r="2698" spans="4:15" x14ac:dyDescent="0.75">
      <c r="D2698" s="24"/>
      <c r="E2698" s="24"/>
      <c r="F2698" s="24"/>
      <c r="G2698" s="24"/>
      <c r="H2698" s="24"/>
      <c r="I2698" s="24"/>
      <c r="J2698" s="24"/>
      <c r="K2698" s="24"/>
      <c r="L2698" s="24"/>
      <c r="M2698" s="24"/>
      <c r="N2698" s="24"/>
      <c r="O2698" s="24"/>
    </row>
    <row r="2699" spans="4:15" x14ac:dyDescent="0.75">
      <c r="D2699" s="24"/>
      <c r="E2699" s="24"/>
      <c r="F2699" s="24"/>
      <c r="G2699" s="24"/>
      <c r="H2699" s="24"/>
      <c r="I2699" s="24"/>
      <c r="J2699" s="24"/>
      <c r="K2699" s="24"/>
      <c r="L2699" s="24"/>
      <c r="M2699" s="24"/>
      <c r="N2699" s="24"/>
      <c r="O2699" s="24"/>
    </row>
    <row r="2700" spans="4:15" x14ac:dyDescent="0.75">
      <c r="D2700" s="24"/>
      <c r="E2700" s="24"/>
      <c r="F2700" s="24"/>
      <c r="G2700" s="24"/>
      <c r="H2700" s="24"/>
      <c r="I2700" s="24"/>
      <c r="J2700" s="24"/>
      <c r="K2700" s="24"/>
      <c r="L2700" s="24"/>
      <c r="M2700" s="24"/>
      <c r="N2700" s="24"/>
      <c r="O2700" s="24"/>
    </row>
    <row r="2701" spans="4:15" x14ac:dyDescent="0.75">
      <c r="D2701" s="24"/>
      <c r="E2701" s="24"/>
      <c r="F2701" s="24"/>
      <c r="G2701" s="24"/>
      <c r="H2701" s="24"/>
      <c r="I2701" s="24"/>
      <c r="J2701" s="24"/>
      <c r="K2701" s="24"/>
      <c r="L2701" s="24"/>
      <c r="M2701" s="24"/>
      <c r="N2701" s="24"/>
      <c r="O2701" s="24"/>
    </row>
    <row r="2702" spans="4:15" x14ac:dyDescent="0.75">
      <c r="D2702" s="24"/>
      <c r="E2702" s="24"/>
      <c r="F2702" s="24"/>
      <c r="G2702" s="24"/>
      <c r="H2702" s="24"/>
      <c r="I2702" s="24"/>
      <c r="J2702" s="24"/>
      <c r="K2702" s="24"/>
      <c r="L2702" s="24"/>
      <c r="M2702" s="24"/>
      <c r="N2702" s="24"/>
      <c r="O2702" s="24"/>
    </row>
    <row r="2703" spans="4:15" x14ac:dyDescent="0.75">
      <c r="D2703" s="24"/>
      <c r="E2703" s="24"/>
      <c r="F2703" s="24"/>
      <c r="G2703" s="24"/>
      <c r="H2703" s="24"/>
      <c r="I2703" s="24"/>
      <c r="J2703" s="24"/>
      <c r="K2703" s="24"/>
      <c r="L2703" s="24"/>
      <c r="M2703" s="24"/>
      <c r="N2703" s="24"/>
      <c r="O2703" s="24"/>
    </row>
    <row r="2704" spans="4:15" x14ac:dyDescent="0.75">
      <c r="D2704" s="24"/>
      <c r="E2704" s="24"/>
      <c r="F2704" s="24"/>
      <c r="G2704" s="24"/>
      <c r="H2704" s="24"/>
      <c r="I2704" s="24"/>
      <c r="J2704" s="24"/>
      <c r="K2704" s="24"/>
      <c r="L2704" s="24"/>
      <c r="M2704" s="24"/>
      <c r="N2704" s="24"/>
      <c r="O2704" s="24"/>
    </row>
    <row r="2705" spans="4:15" x14ac:dyDescent="0.75">
      <c r="D2705" s="24"/>
      <c r="E2705" s="24"/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</row>
    <row r="2706" spans="4:15" x14ac:dyDescent="0.75">
      <c r="D2706" s="24"/>
      <c r="E2706" s="24"/>
      <c r="F2706" s="24"/>
      <c r="G2706" s="24"/>
      <c r="H2706" s="24"/>
      <c r="I2706" s="24"/>
      <c r="J2706" s="24"/>
      <c r="K2706" s="24"/>
      <c r="L2706" s="24"/>
      <c r="M2706" s="24"/>
      <c r="N2706" s="24"/>
      <c r="O2706" s="24"/>
    </row>
    <row r="2707" spans="4:15" x14ac:dyDescent="0.75">
      <c r="D2707" s="24"/>
      <c r="E2707" s="24"/>
      <c r="F2707" s="24"/>
      <c r="G2707" s="24"/>
      <c r="H2707" s="24"/>
      <c r="I2707" s="24"/>
      <c r="J2707" s="24"/>
      <c r="K2707" s="24"/>
      <c r="L2707" s="24"/>
      <c r="M2707" s="24"/>
      <c r="N2707" s="24"/>
      <c r="O2707" s="24"/>
    </row>
    <row r="2708" spans="4:15" x14ac:dyDescent="0.75">
      <c r="D2708" s="24"/>
      <c r="E2708" s="24"/>
      <c r="F2708" s="24"/>
      <c r="G2708" s="24"/>
      <c r="H2708" s="24"/>
      <c r="I2708" s="24"/>
      <c r="J2708" s="24"/>
      <c r="K2708" s="24"/>
      <c r="L2708" s="24"/>
      <c r="M2708" s="24"/>
      <c r="N2708" s="24"/>
      <c r="O2708" s="24"/>
    </row>
    <row r="2709" spans="4:15" x14ac:dyDescent="0.75">
      <c r="D2709" s="24"/>
      <c r="E2709" s="24"/>
      <c r="F2709" s="24"/>
      <c r="G2709" s="24"/>
      <c r="H2709" s="24"/>
      <c r="I2709" s="24"/>
      <c r="J2709" s="24"/>
      <c r="K2709" s="24"/>
      <c r="L2709" s="24"/>
      <c r="M2709" s="24"/>
      <c r="N2709" s="24"/>
      <c r="O2709" s="24"/>
    </row>
    <row r="2710" spans="4:15" x14ac:dyDescent="0.75">
      <c r="D2710" s="24"/>
      <c r="E2710" s="24"/>
      <c r="F2710" s="24"/>
      <c r="G2710" s="24"/>
      <c r="H2710" s="24"/>
      <c r="I2710" s="24"/>
      <c r="J2710" s="24"/>
      <c r="K2710" s="24"/>
      <c r="L2710" s="24"/>
      <c r="M2710" s="24"/>
      <c r="N2710" s="24"/>
      <c r="O2710" s="24"/>
    </row>
    <row r="2711" spans="4:15" x14ac:dyDescent="0.75">
      <c r="D2711" s="24"/>
      <c r="E2711" s="24"/>
      <c r="F2711" s="24"/>
      <c r="G2711" s="24"/>
      <c r="H2711" s="24"/>
      <c r="I2711" s="24"/>
      <c r="J2711" s="24"/>
      <c r="K2711" s="24"/>
      <c r="L2711" s="24"/>
      <c r="M2711" s="24"/>
      <c r="N2711" s="24"/>
      <c r="O2711" s="24"/>
    </row>
    <row r="2712" spans="4:15" x14ac:dyDescent="0.75">
      <c r="D2712" s="24"/>
      <c r="E2712" s="24"/>
      <c r="F2712" s="24"/>
      <c r="G2712" s="24"/>
      <c r="H2712" s="24"/>
      <c r="I2712" s="24"/>
      <c r="J2712" s="24"/>
      <c r="K2712" s="24"/>
      <c r="L2712" s="24"/>
      <c r="M2712" s="24"/>
      <c r="N2712" s="24"/>
      <c r="O2712" s="24"/>
    </row>
    <row r="2713" spans="4:15" x14ac:dyDescent="0.75"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</row>
    <row r="2714" spans="4:15" x14ac:dyDescent="0.75">
      <c r="D2714" s="24"/>
      <c r="E2714" s="24"/>
      <c r="F2714" s="24"/>
      <c r="G2714" s="24"/>
      <c r="H2714" s="24"/>
      <c r="I2714" s="24"/>
      <c r="J2714" s="24"/>
      <c r="K2714" s="24"/>
      <c r="L2714" s="24"/>
      <c r="M2714" s="24"/>
      <c r="N2714" s="24"/>
      <c r="O2714" s="24"/>
    </row>
    <row r="2715" spans="4:15" x14ac:dyDescent="0.75">
      <c r="D2715" s="24"/>
      <c r="E2715" s="24"/>
      <c r="F2715" s="24"/>
      <c r="G2715" s="24"/>
      <c r="H2715" s="24"/>
      <c r="I2715" s="24"/>
      <c r="J2715" s="24"/>
      <c r="K2715" s="24"/>
      <c r="L2715" s="24"/>
      <c r="M2715" s="24"/>
      <c r="N2715" s="24"/>
      <c r="O2715" s="24"/>
    </row>
    <row r="2716" spans="4:15" x14ac:dyDescent="0.75">
      <c r="D2716" s="24"/>
      <c r="E2716" s="24"/>
      <c r="F2716" s="24"/>
      <c r="G2716" s="24"/>
      <c r="H2716" s="24"/>
      <c r="I2716" s="24"/>
      <c r="J2716" s="24"/>
      <c r="K2716" s="24"/>
      <c r="L2716" s="24"/>
      <c r="M2716" s="24"/>
      <c r="N2716" s="24"/>
      <c r="O2716" s="24"/>
    </row>
    <row r="2717" spans="4:15" x14ac:dyDescent="0.75">
      <c r="D2717" s="24"/>
      <c r="E2717" s="24"/>
      <c r="F2717" s="24"/>
      <c r="G2717" s="24"/>
      <c r="H2717" s="24"/>
      <c r="I2717" s="24"/>
      <c r="J2717" s="24"/>
      <c r="K2717" s="24"/>
      <c r="L2717" s="24"/>
      <c r="M2717" s="24"/>
      <c r="N2717" s="24"/>
      <c r="O2717" s="24"/>
    </row>
    <row r="2718" spans="4:15" x14ac:dyDescent="0.75">
      <c r="D2718" s="24"/>
      <c r="E2718" s="24"/>
      <c r="F2718" s="24"/>
      <c r="G2718" s="24"/>
      <c r="H2718" s="24"/>
      <c r="I2718" s="24"/>
      <c r="J2718" s="24"/>
      <c r="K2718" s="24"/>
      <c r="L2718" s="24"/>
      <c r="M2718" s="24"/>
      <c r="N2718" s="24"/>
      <c r="O2718" s="24"/>
    </row>
    <row r="2719" spans="4:15" x14ac:dyDescent="0.75">
      <c r="D2719" s="24"/>
      <c r="E2719" s="24"/>
      <c r="F2719" s="24"/>
      <c r="G2719" s="24"/>
      <c r="H2719" s="24"/>
      <c r="I2719" s="24"/>
      <c r="J2719" s="24"/>
      <c r="K2719" s="24"/>
      <c r="L2719" s="24"/>
      <c r="M2719" s="24"/>
      <c r="N2719" s="24"/>
      <c r="O2719" s="24"/>
    </row>
    <row r="2720" spans="4:15" x14ac:dyDescent="0.75">
      <c r="D2720" s="24"/>
      <c r="E2720" s="24"/>
      <c r="F2720" s="24"/>
      <c r="G2720" s="24"/>
      <c r="H2720" s="24"/>
      <c r="I2720" s="24"/>
      <c r="J2720" s="24"/>
      <c r="K2720" s="24"/>
      <c r="L2720" s="24"/>
      <c r="M2720" s="24"/>
      <c r="N2720" s="24"/>
      <c r="O2720" s="24"/>
    </row>
    <row r="2721" spans="4:15" x14ac:dyDescent="0.75"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</row>
    <row r="2722" spans="4:15" x14ac:dyDescent="0.75">
      <c r="D2722" s="24"/>
      <c r="E2722" s="24"/>
      <c r="F2722" s="24"/>
      <c r="G2722" s="24"/>
      <c r="H2722" s="24"/>
      <c r="I2722" s="24"/>
      <c r="J2722" s="24"/>
      <c r="K2722" s="24"/>
      <c r="L2722" s="24"/>
      <c r="M2722" s="24"/>
      <c r="N2722" s="24"/>
      <c r="O2722" s="24"/>
    </row>
    <row r="2723" spans="4:15" x14ac:dyDescent="0.75">
      <c r="D2723" s="24"/>
      <c r="E2723" s="24"/>
      <c r="F2723" s="24"/>
      <c r="G2723" s="24"/>
      <c r="H2723" s="24"/>
      <c r="I2723" s="24"/>
      <c r="J2723" s="24"/>
      <c r="K2723" s="24"/>
      <c r="L2723" s="24"/>
      <c r="M2723" s="24"/>
      <c r="N2723" s="24"/>
      <c r="O2723" s="24"/>
    </row>
    <row r="2724" spans="4:15" x14ac:dyDescent="0.75">
      <c r="D2724" s="24"/>
      <c r="E2724" s="24"/>
      <c r="F2724" s="24"/>
      <c r="G2724" s="24"/>
      <c r="H2724" s="24"/>
      <c r="I2724" s="24"/>
      <c r="J2724" s="24"/>
      <c r="K2724" s="24"/>
      <c r="L2724" s="24"/>
      <c r="M2724" s="24"/>
      <c r="N2724" s="24"/>
      <c r="O2724" s="24"/>
    </row>
    <row r="2725" spans="4:15" x14ac:dyDescent="0.75">
      <c r="D2725" s="24"/>
      <c r="E2725" s="24"/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</row>
    <row r="2726" spans="4:15" x14ac:dyDescent="0.75">
      <c r="D2726" s="24"/>
      <c r="E2726" s="24"/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</row>
    <row r="2727" spans="4:15" x14ac:dyDescent="0.75">
      <c r="D2727" s="24"/>
      <c r="E2727" s="24"/>
      <c r="F2727" s="24"/>
      <c r="G2727" s="24"/>
      <c r="H2727" s="24"/>
      <c r="I2727" s="24"/>
      <c r="J2727" s="24"/>
      <c r="K2727" s="24"/>
      <c r="L2727" s="24"/>
      <c r="M2727" s="24"/>
      <c r="N2727" s="24"/>
      <c r="O2727" s="24"/>
    </row>
    <row r="2728" spans="4:15" x14ac:dyDescent="0.75">
      <c r="D2728" s="24"/>
      <c r="E2728" s="24"/>
      <c r="F2728" s="24"/>
      <c r="G2728" s="24"/>
      <c r="H2728" s="24"/>
      <c r="I2728" s="24"/>
      <c r="J2728" s="24"/>
      <c r="K2728" s="24"/>
      <c r="L2728" s="24"/>
      <c r="M2728" s="24"/>
      <c r="N2728" s="24"/>
      <c r="O2728" s="24"/>
    </row>
    <row r="2729" spans="4:15" x14ac:dyDescent="0.75"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</row>
    <row r="2730" spans="4:15" x14ac:dyDescent="0.75">
      <c r="D2730" s="24"/>
      <c r="E2730" s="24"/>
      <c r="F2730" s="24"/>
      <c r="G2730" s="24"/>
      <c r="H2730" s="24"/>
      <c r="I2730" s="24"/>
      <c r="J2730" s="24"/>
      <c r="K2730" s="24"/>
      <c r="L2730" s="24"/>
      <c r="M2730" s="24"/>
      <c r="N2730" s="24"/>
      <c r="O2730" s="24"/>
    </row>
    <row r="2731" spans="4:15" x14ac:dyDescent="0.75">
      <c r="D2731" s="24"/>
      <c r="E2731" s="24"/>
      <c r="F2731" s="24"/>
      <c r="G2731" s="24"/>
      <c r="H2731" s="24"/>
      <c r="I2731" s="24"/>
      <c r="J2731" s="24"/>
      <c r="K2731" s="24"/>
      <c r="L2731" s="24"/>
      <c r="M2731" s="24"/>
      <c r="N2731" s="24"/>
      <c r="O2731" s="24"/>
    </row>
    <row r="2732" spans="4:15" x14ac:dyDescent="0.75">
      <c r="D2732" s="24"/>
      <c r="E2732" s="24"/>
      <c r="F2732" s="24"/>
      <c r="G2732" s="24"/>
      <c r="H2732" s="24"/>
      <c r="I2732" s="24"/>
      <c r="J2732" s="24"/>
      <c r="K2732" s="24"/>
      <c r="L2732" s="24"/>
      <c r="M2732" s="24"/>
      <c r="N2732" s="24"/>
      <c r="O2732" s="24"/>
    </row>
    <row r="2733" spans="4:15" x14ac:dyDescent="0.75">
      <c r="D2733" s="24"/>
      <c r="E2733" s="24"/>
      <c r="F2733" s="24"/>
      <c r="G2733" s="24"/>
      <c r="H2733" s="24"/>
      <c r="I2733" s="24"/>
      <c r="J2733" s="24"/>
      <c r="K2733" s="24"/>
      <c r="L2733" s="24"/>
      <c r="M2733" s="24"/>
      <c r="N2733" s="24"/>
      <c r="O2733" s="24"/>
    </row>
    <row r="2734" spans="4:15" x14ac:dyDescent="0.75">
      <c r="D2734" s="24"/>
      <c r="E2734" s="24"/>
      <c r="F2734" s="24"/>
      <c r="G2734" s="24"/>
      <c r="H2734" s="24"/>
      <c r="I2734" s="24"/>
      <c r="J2734" s="24"/>
      <c r="K2734" s="24"/>
      <c r="L2734" s="24"/>
      <c r="M2734" s="24"/>
      <c r="N2734" s="24"/>
      <c r="O2734" s="24"/>
    </row>
    <row r="2735" spans="4:15" x14ac:dyDescent="0.75">
      <c r="D2735" s="24"/>
      <c r="E2735" s="24"/>
      <c r="F2735" s="24"/>
      <c r="G2735" s="24"/>
      <c r="H2735" s="24"/>
      <c r="I2735" s="24"/>
      <c r="J2735" s="24"/>
      <c r="K2735" s="24"/>
      <c r="L2735" s="24"/>
      <c r="M2735" s="24"/>
      <c r="N2735" s="24"/>
      <c r="O2735" s="24"/>
    </row>
    <row r="2736" spans="4:15" x14ac:dyDescent="0.75">
      <c r="D2736" s="24"/>
      <c r="E2736" s="24"/>
      <c r="F2736" s="24"/>
      <c r="G2736" s="24"/>
      <c r="H2736" s="24"/>
      <c r="I2736" s="24"/>
      <c r="J2736" s="24"/>
      <c r="K2736" s="24"/>
      <c r="L2736" s="24"/>
      <c r="M2736" s="24"/>
      <c r="N2736" s="24"/>
      <c r="O2736" s="24"/>
    </row>
    <row r="2737" spans="4:15" x14ac:dyDescent="0.75"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</row>
    <row r="2738" spans="4:15" x14ac:dyDescent="0.75">
      <c r="D2738" s="24"/>
      <c r="E2738" s="24"/>
      <c r="F2738" s="24"/>
      <c r="G2738" s="24"/>
      <c r="H2738" s="24"/>
      <c r="I2738" s="24"/>
      <c r="J2738" s="24"/>
      <c r="K2738" s="24"/>
      <c r="L2738" s="24"/>
      <c r="M2738" s="24"/>
      <c r="N2738" s="24"/>
      <c r="O2738" s="24"/>
    </row>
    <row r="2739" spans="4:15" x14ac:dyDescent="0.75">
      <c r="D2739" s="24"/>
      <c r="E2739" s="24"/>
      <c r="F2739" s="24"/>
      <c r="G2739" s="24"/>
      <c r="H2739" s="24"/>
      <c r="I2739" s="24"/>
      <c r="J2739" s="24"/>
      <c r="K2739" s="24"/>
      <c r="L2739" s="24"/>
      <c r="M2739" s="24"/>
      <c r="N2739" s="24"/>
      <c r="O2739" s="24"/>
    </row>
    <row r="2740" spans="4:15" x14ac:dyDescent="0.75">
      <c r="D2740" s="24"/>
      <c r="E2740" s="24"/>
      <c r="F2740" s="24"/>
      <c r="G2740" s="24"/>
      <c r="H2740" s="24"/>
      <c r="I2740" s="24"/>
      <c r="J2740" s="24"/>
      <c r="K2740" s="24"/>
      <c r="L2740" s="24"/>
      <c r="M2740" s="24"/>
      <c r="N2740" s="24"/>
      <c r="O2740" s="24"/>
    </row>
    <row r="2741" spans="4:15" x14ac:dyDescent="0.75">
      <c r="D2741" s="24"/>
      <c r="E2741" s="24"/>
      <c r="F2741" s="24"/>
      <c r="G2741" s="24"/>
      <c r="H2741" s="24"/>
      <c r="I2741" s="24"/>
      <c r="J2741" s="24"/>
      <c r="K2741" s="24"/>
      <c r="L2741" s="24"/>
      <c r="M2741" s="24"/>
      <c r="N2741" s="24"/>
      <c r="O2741" s="24"/>
    </row>
    <row r="2742" spans="4:15" x14ac:dyDescent="0.75">
      <c r="D2742" s="24"/>
      <c r="E2742" s="24"/>
      <c r="F2742" s="24"/>
      <c r="G2742" s="24"/>
      <c r="H2742" s="24"/>
      <c r="I2742" s="24"/>
      <c r="J2742" s="24"/>
      <c r="K2742" s="24"/>
      <c r="L2742" s="24"/>
      <c r="M2742" s="24"/>
      <c r="N2742" s="24"/>
      <c r="O2742" s="24"/>
    </row>
    <row r="2743" spans="4:15" x14ac:dyDescent="0.75">
      <c r="D2743" s="24"/>
      <c r="E2743" s="24"/>
      <c r="F2743" s="24"/>
      <c r="G2743" s="24"/>
      <c r="H2743" s="24"/>
      <c r="I2743" s="24"/>
      <c r="J2743" s="24"/>
      <c r="K2743" s="24"/>
      <c r="L2743" s="24"/>
      <c r="M2743" s="24"/>
      <c r="N2743" s="24"/>
      <c r="O2743" s="24"/>
    </row>
    <row r="2744" spans="4:15" x14ac:dyDescent="0.75">
      <c r="D2744" s="24"/>
      <c r="E2744" s="24"/>
      <c r="F2744" s="24"/>
      <c r="G2744" s="24"/>
      <c r="H2744" s="24"/>
      <c r="I2744" s="24"/>
      <c r="J2744" s="24"/>
      <c r="K2744" s="24"/>
      <c r="L2744" s="24"/>
      <c r="M2744" s="24"/>
      <c r="N2744" s="24"/>
      <c r="O2744" s="24"/>
    </row>
    <row r="2745" spans="4:15" x14ac:dyDescent="0.75"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</row>
    <row r="2746" spans="4:15" x14ac:dyDescent="0.75">
      <c r="D2746" s="24"/>
      <c r="E2746" s="24"/>
      <c r="F2746" s="24"/>
      <c r="G2746" s="24"/>
      <c r="H2746" s="24"/>
      <c r="I2746" s="24"/>
      <c r="J2746" s="24"/>
      <c r="K2746" s="24"/>
      <c r="L2746" s="24"/>
      <c r="M2746" s="24"/>
      <c r="N2746" s="24"/>
      <c r="O2746" s="24"/>
    </row>
    <row r="2747" spans="4:15" x14ac:dyDescent="0.75">
      <c r="D2747" s="24"/>
      <c r="E2747" s="24"/>
      <c r="F2747" s="24"/>
      <c r="G2747" s="24"/>
      <c r="H2747" s="24"/>
      <c r="I2747" s="24"/>
      <c r="J2747" s="24"/>
      <c r="K2747" s="24"/>
      <c r="L2747" s="24"/>
      <c r="M2747" s="24"/>
      <c r="N2747" s="24"/>
      <c r="O2747" s="24"/>
    </row>
    <row r="2748" spans="4:15" x14ac:dyDescent="0.75">
      <c r="D2748" s="24"/>
      <c r="E2748" s="24"/>
      <c r="F2748" s="24"/>
      <c r="G2748" s="24"/>
      <c r="H2748" s="24"/>
      <c r="I2748" s="24"/>
      <c r="J2748" s="24"/>
      <c r="K2748" s="24"/>
      <c r="L2748" s="24"/>
      <c r="M2748" s="24"/>
      <c r="N2748" s="24"/>
      <c r="O2748" s="24"/>
    </row>
    <row r="2749" spans="4:15" x14ac:dyDescent="0.75">
      <c r="D2749" s="24"/>
      <c r="E2749" s="24"/>
      <c r="F2749" s="24"/>
      <c r="G2749" s="24"/>
      <c r="H2749" s="24"/>
      <c r="I2749" s="24"/>
      <c r="J2749" s="24"/>
      <c r="K2749" s="24"/>
      <c r="L2749" s="24"/>
      <c r="M2749" s="24"/>
      <c r="N2749" s="24"/>
      <c r="O2749" s="24"/>
    </row>
    <row r="2750" spans="4:15" x14ac:dyDescent="0.75">
      <c r="D2750" s="24"/>
      <c r="E2750" s="24"/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</row>
    <row r="2751" spans="4:15" x14ac:dyDescent="0.75">
      <c r="D2751" s="24"/>
      <c r="E2751" s="24"/>
      <c r="F2751" s="24"/>
      <c r="G2751" s="24"/>
      <c r="H2751" s="24"/>
      <c r="I2751" s="24"/>
      <c r="J2751" s="24"/>
      <c r="K2751" s="24"/>
      <c r="L2751" s="24"/>
      <c r="M2751" s="24"/>
      <c r="N2751" s="24"/>
      <c r="O2751" s="24"/>
    </row>
    <row r="2752" spans="4:15" x14ac:dyDescent="0.75">
      <c r="D2752" s="24"/>
      <c r="E2752" s="24"/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</row>
    <row r="2753" spans="4:15" x14ac:dyDescent="0.75"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</row>
    <row r="2754" spans="4:15" x14ac:dyDescent="0.75">
      <c r="D2754" s="24"/>
      <c r="E2754" s="24"/>
      <c r="F2754" s="24"/>
      <c r="G2754" s="24"/>
      <c r="H2754" s="24"/>
      <c r="I2754" s="24"/>
      <c r="J2754" s="24"/>
      <c r="K2754" s="24"/>
      <c r="L2754" s="24"/>
      <c r="M2754" s="24"/>
      <c r="N2754" s="24"/>
      <c r="O2754" s="24"/>
    </row>
    <row r="2755" spans="4:15" x14ac:dyDescent="0.75">
      <c r="D2755" s="24"/>
      <c r="E2755" s="24"/>
      <c r="F2755" s="24"/>
      <c r="G2755" s="24"/>
      <c r="H2755" s="24"/>
      <c r="I2755" s="24"/>
      <c r="J2755" s="24"/>
      <c r="K2755" s="24"/>
      <c r="L2755" s="24"/>
      <c r="M2755" s="24"/>
      <c r="N2755" s="24"/>
      <c r="O2755" s="24"/>
    </row>
    <row r="2756" spans="4:15" x14ac:dyDescent="0.75">
      <c r="D2756" s="24"/>
      <c r="E2756" s="24"/>
      <c r="F2756" s="24"/>
      <c r="G2756" s="24"/>
      <c r="H2756" s="24"/>
      <c r="I2756" s="24"/>
      <c r="J2756" s="24"/>
      <c r="K2756" s="24"/>
      <c r="L2756" s="24"/>
      <c r="M2756" s="24"/>
      <c r="N2756" s="24"/>
      <c r="O2756" s="24"/>
    </row>
    <row r="2757" spans="4:15" x14ac:dyDescent="0.75">
      <c r="D2757" s="24"/>
      <c r="E2757" s="24"/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</row>
    <row r="2758" spans="4:15" x14ac:dyDescent="0.75">
      <c r="D2758" s="24"/>
      <c r="E2758" s="24"/>
      <c r="F2758" s="24"/>
      <c r="G2758" s="24"/>
      <c r="H2758" s="24"/>
      <c r="I2758" s="24"/>
      <c r="J2758" s="24"/>
      <c r="K2758" s="24"/>
      <c r="L2758" s="24"/>
      <c r="M2758" s="24"/>
      <c r="N2758" s="24"/>
      <c r="O2758" s="24"/>
    </row>
    <row r="2759" spans="4:15" x14ac:dyDescent="0.75">
      <c r="D2759" s="24"/>
      <c r="E2759" s="24"/>
      <c r="F2759" s="24"/>
      <c r="G2759" s="24"/>
      <c r="H2759" s="24"/>
      <c r="I2759" s="24"/>
      <c r="J2759" s="24"/>
      <c r="K2759" s="24"/>
      <c r="L2759" s="24"/>
      <c r="M2759" s="24"/>
      <c r="N2759" s="24"/>
      <c r="O2759" s="24"/>
    </row>
    <row r="2760" spans="4:15" x14ac:dyDescent="0.75">
      <c r="D2760" s="24"/>
      <c r="E2760" s="24"/>
      <c r="F2760" s="24"/>
      <c r="G2760" s="24"/>
      <c r="H2760" s="24"/>
      <c r="I2760" s="24"/>
      <c r="J2760" s="24"/>
      <c r="K2760" s="24"/>
      <c r="L2760" s="24"/>
      <c r="M2760" s="24"/>
      <c r="N2760" s="24"/>
      <c r="O2760" s="24"/>
    </row>
    <row r="2761" spans="4:15" x14ac:dyDescent="0.75">
      <c r="D2761" s="24"/>
      <c r="E2761" s="24"/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</row>
    <row r="2762" spans="4:15" x14ac:dyDescent="0.75">
      <c r="D2762" s="24"/>
      <c r="E2762" s="24"/>
      <c r="F2762" s="24"/>
      <c r="G2762" s="24"/>
      <c r="H2762" s="24"/>
      <c r="I2762" s="24"/>
      <c r="J2762" s="24"/>
      <c r="K2762" s="24"/>
      <c r="L2762" s="24"/>
      <c r="M2762" s="24"/>
      <c r="N2762" s="24"/>
      <c r="O2762" s="24"/>
    </row>
    <row r="2763" spans="4:15" x14ac:dyDescent="0.75">
      <c r="D2763" s="24"/>
      <c r="E2763" s="24"/>
      <c r="F2763" s="24"/>
      <c r="G2763" s="24"/>
      <c r="H2763" s="24"/>
      <c r="I2763" s="24"/>
      <c r="J2763" s="24"/>
      <c r="K2763" s="24"/>
      <c r="L2763" s="24"/>
      <c r="M2763" s="24"/>
      <c r="N2763" s="24"/>
      <c r="O2763" s="24"/>
    </row>
    <row r="2764" spans="4:15" x14ac:dyDescent="0.75">
      <c r="D2764" s="24"/>
      <c r="E2764" s="24"/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</row>
    <row r="2765" spans="4:15" x14ac:dyDescent="0.75">
      <c r="D2765" s="24"/>
      <c r="E2765" s="24"/>
      <c r="F2765" s="24"/>
      <c r="G2765" s="24"/>
      <c r="H2765" s="24"/>
      <c r="I2765" s="24"/>
      <c r="J2765" s="24"/>
      <c r="K2765" s="24"/>
      <c r="L2765" s="24"/>
      <c r="M2765" s="24"/>
      <c r="N2765" s="24"/>
      <c r="O2765" s="24"/>
    </row>
    <row r="2766" spans="4:15" x14ac:dyDescent="0.75">
      <c r="D2766" s="24"/>
      <c r="E2766" s="24"/>
      <c r="F2766" s="24"/>
      <c r="G2766" s="24"/>
      <c r="H2766" s="24"/>
      <c r="I2766" s="24"/>
      <c r="J2766" s="24"/>
      <c r="K2766" s="24"/>
      <c r="L2766" s="24"/>
      <c r="M2766" s="24"/>
      <c r="N2766" s="24"/>
      <c r="O2766" s="24"/>
    </row>
    <row r="2767" spans="4:15" x14ac:dyDescent="0.75">
      <c r="D2767" s="24"/>
      <c r="E2767" s="24"/>
      <c r="F2767" s="24"/>
      <c r="G2767" s="24"/>
      <c r="H2767" s="24"/>
      <c r="I2767" s="24"/>
      <c r="J2767" s="24"/>
      <c r="K2767" s="24"/>
      <c r="L2767" s="24"/>
      <c r="M2767" s="24"/>
      <c r="N2767" s="24"/>
      <c r="O2767" s="24"/>
    </row>
    <row r="2768" spans="4:15" x14ac:dyDescent="0.75">
      <c r="D2768" s="24"/>
      <c r="E2768" s="24"/>
      <c r="F2768" s="24"/>
      <c r="G2768" s="24"/>
      <c r="H2768" s="24"/>
      <c r="I2768" s="24"/>
      <c r="J2768" s="24"/>
      <c r="K2768" s="24"/>
      <c r="L2768" s="24"/>
      <c r="M2768" s="24"/>
      <c r="N2768" s="24"/>
      <c r="O2768" s="24"/>
    </row>
    <row r="2769" spans="4:15" x14ac:dyDescent="0.75">
      <c r="D2769" s="24"/>
      <c r="E2769" s="24"/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</row>
    <row r="2770" spans="4:15" x14ac:dyDescent="0.75">
      <c r="D2770" s="24"/>
      <c r="E2770" s="24"/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</row>
    <row r="2771" spans="4:15" x14ac:dyDescent="0.75">
      <c r="D2771" s="24"/>
      <c r="E2771" s="24"/>
      <c r="F2771" s="24"/>
      <c r="G2771" s="24"/>
      <c r="H2771" s="24"/>
      <c r="I2771" s="24"/>
      <c r="J2771" s="24"/>
      <c r="K2771" s="24"/>
      <c r="L2771" s="24"/>
      <c r="M2771" s="24"/>
      <c r="N2771" s="24"/>
      <c r="O2771" s="24"/>
    </row>
    <row r="2772" spans="4:15" x14ac:dyDescent="0.75">
      <c r="D2772" s="24"/>
      <c r="E2772" s="24"/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</row>
    <row r="2773" spans="4:15" x14ac:dyDescent="0.75">
      <c r="D2773" s="24"/>
      <c r="E2773" s="24"/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</row>
    <row r="2774" spans="4:15" x14ac:dyDescent="0.75">
      <c r="D2774" s="24"/>
      <c r="E2774" s="24"/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</row>
    <row r="2775" spans="4:15" x14ac:dyDescent="0.75">
      <c r="D2775" s="24"/>
      <c r="E2775" s="24"/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</row>
    <row r="2776" spans="4:15" x14ac:dyDescent="0.75">
      <c r="D2776" s="24"/>
      <c r="E2776" s="24"/>
      <c r="F2776" s="24"/>
      <c r="G2776" s="24"/>
      <c r="H2776" s="24"/>
      <c r="I2776" s="24"/>
      <c r="J2776" s="24"/>
      <c r="K2776" s="24"/>
      <c r="L2776" s="24"/>
      <c r="M2776" s="24"/>
      <c r="N2776" s="24"/>
      <c r="O2776" s="24"/>
    </row>
    <row r="2777" spans="4:15" x14ac:dyDescent="0.75">
      <c r="D2777" s="24"/>
      <c r="E2777" s="24"/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</row>
    <row r="2778" spans="4:15" x14ac:dyDescent="0.75">
      <c r="D2778" s="24"/>
      <c r="E2778" s="24"/>
      <c r="F2778" s="24"/>
      <c r="G2778" s="24"/>
      <c r="H2778" s="24"/>
      <c r="I2778" s="24"/>
      <c r="J2778" s="24"/>
      <c r="K2778" s="24"/>
      <c r="L2778" s="24"/>
      <c r="M2778" s="24"/>
      <c r="N2778" s="24"/>
      <c r="O2778" s="24"/>
    </row>
    <row r="2779" spans="4:15" x14ac:dyDescent="0.75">
      <c r="D2779" s="24"/>
      <c r="E2779" s="24"/>
      <c r="F2779" s="24"/>
      <c r="G2779" s="24"/>
      <c r="H2779" s="24"/>
      <c r="I2779" s="24"/>
      <c r="J2779" s="24"/>
      <c r="K2779" s="24"/>
      <c r="L2779" s="24"/>
      <c r="M2779" s="24"/>
      <c r="N2779" s="24"/>
      <c r="O2779" s="24"/>
    </row>
    <row r="2780" spans="4:15" x14ac:dyDescent="0.75">
      <c r="D2780" s="24"/>
      <c r="E2780" s="24"/>
      <c r="F2780" s="24"/>
      <c r="G2780" s="24"/>
      <c r="H2780" s="24"/>
      <c r="I2780" s="24"/>
      <c r="J2780" s="24"/>
      <c r="K2780" s="24"/>
      <c r="L2780" s="24"/>
      <c r="M2780" s="24"/>
      <c r="N2780" s="24"/>
      <c r="O2780" s="24"/>
    </row>
    <row r="2781" spans="4:15" x14ac:dyDescent="0.75">
      <c r="D2781" s="24"/>
      <c r="E2781" s="24"/>
      <c r="F2781" s="24"/>
      <c r="G2781" s="24"/>
      <c r="H2781" s="24"/>
      <c r="I2781" s="24"/>
      <c r="J2781" s="24"/>
      <c r="K2781" s="24"/>
      <c r="L2781" s="24"/>
      <c r="M2781" s="24"/>
      <c r="N2781" s="24"/>
      <c r="O2781" s="24"/>
    </row>
    <row r="2782" spans="4:15" x14ac:dyDescent="0.75">
      <c r="D2782" s="24"/>
      <c r="E2782" s="24"/>
      <c r="F2782" s="24"/>
      <c r="G2782" s="24"/>
      <c r="H2782" s="24"/>
      <c r="I2782" s="24"/>
      <c r="J2782" s="24"/>
      <c r="K2782" s="24"/>
      <c r="L2782" s="24"/>
      <c r="M2782" s="24"/>
      <c r="N2782" s="24"/>
      <c r="O2782" s="24"/>
    </row>
    <row r="2783" spans="4:15" x14ac:dyDescent="0.75">
      <c r="D2783" s="24"/>
      <c r="E2783" s="24"/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</row>
    <row r="2784" spans="4:15" x14ac:dyDescent="0.75">
      <c r="D2784" s="24"/>
      <c r="E2784" s="24"/>
      <c r="F2784" s="24"/>
      <c r="G2784" s="24"/>
      <c r="H2784" s="24"/>
      <c r="I2784" s="24"/>
      <c r="J2784" s="24"/>
      <c r="K2784" s="24"/>
      <c r="L2784" s="24"/>
      <c r="M2784" s="24"/>
      <c r="N2784" s="24"/>
      <c r="O2784" s="24"/>
    </row>
    <row r="2785" spans="4:15" x14ac:dyDescent="0.75"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</row>
    <row r="2786" spans="4:15" x14ac:dyDescent="0.75">
      <c r="D2786" s="24"/>
      <c r="E2786" s="24"/>
      <c r="F2786" s="24"/>
      <c r="G2786" s="24"/>
      <c r="H2786" s="24"/>
      <c r="I2786" s="24"/>
      <c r="J2786" s="24"/>
      <c r="K2786" s="24"/>
      <c r="L2786" s="24"/>
      <c r="M2786" s="24"/>
      <c r="N2786" s="24"/>
      <c r="O2786" s="24"/>
    </row>
    <row r="2787" spans="4:15" x14ac:dyDescent="0.75">
      <c r="D2787" s="24"/>
      <c r="E2787" s="24"/>
      <c r="F2787" s="24"/>
      <c r="G2787" s="24"/>
      <c r="H2787" s="24"/>
      <c r="I2787" s="24"/>
      <c r="J2787" s="24"/>
      <c r="K2787" s="24"/>
      <c r="L2787" s="24"/>
      <c r="M2787" s="24"/>
      <c r="N2787" s="24"/>
      <c r="O2787" s="24"/>
    </row>
    <row r="2788" spans="4:15" x14ac:dyDescent="0.75">
      <c r="D2788" s="24"/>
      <c r="E2788" s="24"/>
      <c r="F2788" s="24"/>
      <c r="G2788" s="24"/>
      <c r="H2788" s="24"/>
      <c r="I2788" s="24"/>
      <c r="J2788" s="24"/>
      <c r="K2788" s="24"/>
      <c r="L2788" s="24"/>
      <c r="M2788" s="24"/>
      <c r="N2788" s="24"/>
      <c r="O2788" s="24"/>
    </row>
    <row r="2789" spans="4:15" x14ac:dyDescent="0.75">
      <c r="D2789" s="24"/>
      <c r="E2789" s="24"/>
      <c r="F2789" s="24"/>
      <c r="G2789" s="24"/>
      <c r="H2789" s="24"/>
      <c r="I2789" s="24"/>
      <c r="J2789" s="24"/>
      <c r="K2789" s="24"/>
      <c r="L2789" s="24"/>
      <c r="M2789" s="24"/>
      <c r="N2789" s="24"/>
      <c r="O2789" s="24"/>
    </row>
    <row r="2790" spans="4:15" x14ac:dyDescent="0.75">
      <c r="D2790" s="24"/>
      <c r="E2790" s="24"/>
      <c r="F2790" s="24"/>
      <c r="G2790" s="24"/>
      <c r="H2790" s="24"/>
      <c r="I2790" s="24"/>
      <c r="J2790" s="24"/>
      <c r="K2790" s="24"/>
      <c r="L2790" s="24"/>
      <c r="M2790" s="24"/>
      <c r="N2790" s="24"/>
      <c r="O2790" s="24"/>
    </row>
    <row r="2791" spans="4:15" x14ac:dyDescent="0.75">
      <c r="D2791" s="24"/>
      <c r="E2791" s="24"/>
      <c r="F2791" s="24"/>
      <c r="G2791" s="24"/>
      <c r="H2791" s="24"/>
      <c r="I2791" s="24"/>
      <c r="J2791" s="24"/>
      <c r="K2791" s="24"/>
      <c r="L2791" s="24"/>
      <c r="M2791" s="24"/>
      <c r="N2791" s="24"/>
      <c r="O2791" s="24"/>
    </row>
    <row r="2792" spans="4:15" x14ac:dyDescent="0.75">
      <c r="D2792" s="24"/>
      <c r="E2792" s="24"/>
      <c r="F2792" s="24"/>
      <c r="G2792" s="24"/>
      <c r="H2792" s="24"/>
      <c r="I2792" s="24"/>
      <c r="J2792" s="24"/>
      <c r="K2792" s="24"/>
      <c r="L2792" s="24"/>
      <c r="M2792" s="24"/>
      <c r="N2792" s="24"/>
      <c r="O2792" s="24"/>
    </row>
    <row r="2793" spans="4:15" x14ac:dyDescent="0.75">
      <c r="D2793" s="24"/>
      <c r="E2793" s="24"/>
      <c r="F2793" s="24"/>
      <c r="G2793" s="24"/>
      <c r="H2793" s="24"/>
      <c r="I2793" s="24"/>
      <c r="J2793" s="24"/>
      <c r="K2793" s="24"/>
      <c r="L2793" s="24"/>
      <c r="M2793" s="24"/>
      <c r="N2793" s="24"/>
      <c r="O2793" s="24"/>
    </row>
    <row r="2794" spans="4:15" x14ac:dyDescent="0.75">
      <c r="D2794" s="24"/>
      <c r="E2794" s="24"/>
      <c r="F2794" s="24"/>
      <c r="G2794" s="24"/>
      <c r="H2794" s="24"/>
      <c r="I2794" s="24"/>
      <c r="J2794" s="24"/>
      <c r="K2794" s="24"/>
      <c r="L2794" s="24"/>
      <c r="M2794" s="24"/>
      <c r="N2794" s="24"/>
      <c r="O2794" s="24"/>
    </row>
    <row r="2795" spans="4:15" x14ac:dyDescent="0.75">
      <c r="D2795" s="24"/>
      <c r="E2795" s="24"/>
      <c r="F2795" s="24"/>
      <c r="G2795" s="24"/>
      <c r="H2795" s="24"/>
      <c r="I2795" s="24"/>
      <c r="J2795" s="24"/>
      <c r="K2795" s="24"/>
      <c r="L2795" s="24"/>
      <c r="M2795" s="24"/>
      <c r="N2795" s="24"/>
      <c r="O2795" s="24"/>
    </row>
    <row r="2796" spans="4:15" x14ac:dyDescent="0.75">
      <c r="D2796" s="24"/>
      <c r="E2796" s="24"/>
      <c r="F2796" s="24"/>
      <c r="G2796" s="24"/>
      <c r="H2796" s="24"/>
      <c r="I2796" s="24"/>
      <c r="J2796" s="24"/>
      <c r="K2796" s="24"/>
      <c r="L2796" s="24"/>
      <c r="M2796" s="24"/>
      <c r="N2796" s="24"/>
      <c r="O2796" s="24"/>
    </row>
    <row r="2797" spans="4:15" x14ac:dyDescent="0.75">
      <c r="D2797" s="24"/>
      <c r="E2797" s="24"/>
      <c r="F2797" s="24"/>
      <c r="G2797" s="24"/>
      <c r="H2797" s="24"/>
      <c r="I2797" s="24"/>
      <c r="J2797" s="24"/>
      <c r="K2797" s="24"/>
      <c r="L2797" s="24"/>
      <c r="M2797" s="24"/>
      <c r="N2797" s="24"/>
      <c r="O2797" s="24"/>
    </row>
    <row r="2798" spans="4:15" x14ac:dyDescent="0.75">
      <c r="D2798" s="24"/>
      <c r="E2798" s="24"/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</row>
    <row r="2799" spans="4:15" x14ac:dyDescent="0.75">
      <c r="D2799" s="24"/>
      <c r="E2799" s="24"/>
      <c r="F2799" s="24"/>
      <c r="G2799" s="24"/>
      <c r="H2799" s="24"/>
      <c r="I2799" s="24"/>
      <c r="J2799" s="24"/>
      <c r="K2799" s="24"/>
      <c r="L2799" s="24"/>
      <c r="M2799" s="24"/>
      <c r="N2799" s="24"/>
      <c r="O2799" s="24"/>
    </row>
    <row r="2800" spans="4:15" x14ac:dyDescent="0.75">
      <c r="D2800" s="24"/>
      <c r="E2800" s="24"/>
      <c r="F2800" s="24"/>
      <c r="G2800" s="24"/>
      <c r="H2800" s="24"/>
      <c r="I2800" s="24"/>
      <c r="J2800" s="24"/>
      <c r="K2800" s="24"/>
      <c r="L2800" s="24"/>
      <c r="M2800" s="24"/>
      <c r="N2800" s="24"/>
      <c r="O2800" s="24"/>
    </row>
    <row r="2801" spans="4:15" x14ac:dyDescent="0.75">
      <c r="D2801" s="24"/>
      <c r="E2801" s="24"/>
      <c r="F2801" s="24"/>
      <c r="G2801" s="24"/>
      <c r="H2801" s="24"/>
      <c r="I2801" s="24"/>
      <c r="J2801" s="24"/>
      <c r="K2801" s="24"/>
      <c r="L2801" s="24"/>
      <c r="M2801" s="24"/>
      <c r="N2801" s="24"/>
      <c r="O2801" s="24"/>
    </row>
    <row r="2802" spans="4:15" x14ac:dyDescent="0.75">
      <c r="D2802" s="24"/>
      <c r="E2802" s="24"/>
      <c r="F2802" s="24"/>
      <c r="G2802" s="24"/>
      <c r="H2802" s="24"/>
      <c r="I2802" s="24"/>
      <c r="J2802" s="24"/>
      <c r="K2802" s="24"/>
      <c r="L2802" s="24"/>
      <c r="M2802" s="24"/>
      <c r="N2802" s="24"/>
      <c r="O2802" s="24"/>
    </row>
    <row r="2803" spans="4:15" x14ac:dyDescent="0.75">
      <c r="D2803" s="24"/>
      <c r="E2803" s="24"/>
      <c r="F2803" s="24"/>
      <c r="G2803" s="24"/>
      <c r="H2803" s="24"/>
      <c r="I2803" s="24"/>
      <c r="J2803" s="24"/>
      <c r="K2803" s="24"/>
      <c r="L2803" s="24"/>
      <c r="M2803" s="24"/>
      <c r="N2803" s="24"/>
      <c r="O2803" s="24"/>
    </row>
    <row r="2804" spans="4:15" x14ac:dyDescent="0.75">
      <c r="D2804" s="24"/>
      <c r="E2804" s="24"/>
      <c r="F2804" s="24"/>
      <c r="G2804" s="24"/>
      <c r="H2804" s="24"/>
      <c r="I2804" s="24"/>
      <c r="J2804" s="24"/>
      <c r="K2804" s="24"/>
      <c r="L2804" s="24"/>
      <c r="M2804" s="24"/>
      <c r="N2804" s="24"/>
      <c r="O2804" s="24"/>
    </row>
    <row r="2805" spans="4:15" x14ac:dyDescent="0.75">
      <c r="D2805" s="24"/>
      <c r="E2805" s="24"/>
      <c r="F2805" s="24"/>
      <c r="G2805" s="24"/>
      <c r="H2805" s="24"/>
      <c r="I2805" s="24"/>
      <c r="J2805" s="24"/>
      <c r="K2805" s="24"/>
      <c r="L2805" s="24"/>
      <c r="M2805" s="24"/>
      <c r="N2805" s="24"/>
      <c r="O2805" s="24"/>
    </row>
    <row r="2806" spans="4:15" x14ac:dyDescent="0.75">
      <c r="D2806" s="24"/>
      <c r="E2806" s="24"/>
      <c r="F2806" s="24"/>
      <c r="G2806" s="24"/>
      <c r="H2806" s="24"/>
      <c r="I2806" s="24"/>
      <c r="J2806" s="24"/>
      <c r="K2806" s="24"/>
      <c r="L2806" s="24"/>
      <c r="M2806" s="24"/>
      <c r="N2806" s="24"/>
      <c r="O2806" s="24"/>
    </row>
    <row r="2807" spans="4:15" x14ac:dyDescent="0.75">
      <c r="D2807" s="24"/>
      <c r="E2807" s="24"/>
      <c r="F2807" s="24"/>
      <c r="G2807" s="24"/>
      <c r="H2807" s="24"/>
      <c r="I2807" s="24"/>
      <c r="J2807" s="24"/>
      <c r="K2807" s="24"/>
      <c r="L2807" s="24"/>
      <c r="M2807" s="24"/>
      <c r="N2807" s="24"/>
      <c r="O2807" s="24"/>
    </row>
    <row r="2808" spans="4:15" x14ac:dyDescent="0.75">
      <c r="D2808" s="24"/>
      <c r="E2808" s="24"/>
      <c r="F2808" s="24"/>
      <c r="G2808" s="24"/>
      <c r="H2808" s="24"/>
      <c r="I2808" s="24"/>
      <c r="J2808" s="24"/>
      <c r="K2808" s="24"/>
      <c r="L2808" s="24"/>
      <c r="M2808" s="24"/>
      <c r="N2808" s="24"/>
      <c r="O2808" s="24"/>
    </row>
    <row r="2809" spans="4:15" x14ac:dyDescent="0.75"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</row>
    <row r="2810" spans="4:15" x14ac:dyDescent="0.75">
      <c r="D2810" s="24"/>
      <c r="E2810" s="24"/>
      <c r="F2810" s="24"/>
      <c r="G2810" s="24"/>
      <c r="H2810" s="24"/>
      <c r="I2810" s="24"/>
      <c r="J2810" s="24"/>
      <c r="K2810" s="24"/>
      <c r="L2810" s="24"/>
      <c r="M2810" s="24"/>
      <c r="N2810" s="24"/>
      <c r="O2810" s="24"/>
    </row>
    <row r="2811" spans="4:15" x14ac:dyDescent="0.75">
      <c r="D2811" s="24"/>
      <c r="E2811" s="24"/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</row>
    <row r="2812" spans="4:15" x14ac:dyDescent="0.75">
      <c r="D2812" s="24"/>
      <c r="E2812" s="24"/>
      <c r="F2812" s="24"/>
      <c r="G2812" s="24"/>
      <c r="H2812" s="24"/>
      <c r="I2812" s="24"/>
      <c r="J2812" s="24"/>
      <c r="K2812" s="24"/>
      <c r="L2812" s="24"/>
      <c r="M2812" s="24"/>
      <c r="N2812" s="24"/>
      <c r="O2812" s="24"/>
    </row>
    <row r="2813" spans="4:15" x14ac:dyDescent="0.75">
      <c r="D2813" s="24"/>
      <c r="E2813" s="24"/>
      <c r="F2813" s="24"/>
      <c r="G2813" s="24"/>
      <c r="H2813" s="24"/>
      <c r="I2813" s="24"/>
      <c r="J2813" s="24"/>
      <c r="K2813" s="24"/>
      <c r="L2813" s="24"/>
      <c r="M2813" s="24"/>
      <c r="N2813" s="24"/>
      <c r="O2813" s="24"/>
    </row>
    <row r="2814" spans="4:15" x14ac:dyDescent="0.75">
      <c r="D2814" s="24"/>
      <c r="E2814" s="24"/>
      <c r="F2814" s="24"/>
      <c r="G2814" s="24"/>
      <c r="H2814" s="24"/>
      <c r="I2814" s="24"/>
      <c r="J2814" s="24"/>
      <c r="K2814" s="24"/>
      <c r="L2814" s="24"/>
      <c r="M2814" s="24"/>
      <c r="N2814" s="24"/>
      <c r="O2814" s="24"/>
    </row>
    <row r="2815" spans="4:15" x14ac:dyDescent="0.75">
      <c r="D2815" s="24"/>
      <c r="E2815" s="24"/>
      <c r="F2815" s="24"/>
      <c r="G2815" s="24"/>
      <c r="H2815" s="24"/>
      <c r="I2815" s="24"/>
      <c r="J2815" s="24"/>
      <c r="K2815" s="24"/>
      <c r="L2815" s="24"/>
      <c r="M2815" s="24"/>
      <c r="N2815" s="24"/>
      <c r="O2815" s="24"/>
    </row>
    <row r="2816" spans="4:15" x14ac:dyDescent="0.75">
      <c r="D2816" s="24"/>
      <c r="E2816" s="24"/>
      <c r="F2816" s="24"/>
      <c r="G2816" s="24"/>
      <c r="H2816" s="24"/>
      <c r="I2816" s="24"/>
      <c r="J2816" s="24"/>
      <c r="K2816" s="24"/>
      <c r="L2816" s="24"/>
      <c r="M2816" s="24"/>
      <c r="N2816" s="24"/>
      <c r="O2816" s="24"/>
    </row>
    <row r="2817" spans="4:15" x14ac:dyDescent="0.75">
      <c r="D2817" s="24"/>
      <c r="E2817" s="24"/>
      <c r="F2817" s="24"/>
      <c r="G2817" s="24"/>
      <c r="H2817" s="24"/>
      <c r="I2817" s="24"/>
      <c r="J2817" s="24"/>
      <c r="K2817" s="24"/>
      <c r="L2817" s="24"/>
      <c r="M2817" s="24"/>
      <c r="N2817" s="24"/>
      <c r="O2817" s="24"/>
    </row>
    <row r="2818" spans="4:15" x14ac:dyDescent="0.75">
      <c r="D2818" s="24"/>
      <c r="E2818" s="24"/>
      <c r="F2818" s="24"/>
      <c r="G2818" s="24"/>
      <c r="H2818" s="24"/>
      <c r="I2818" s="24"/>
      <c r="J2818" s="24"/>
      <c r="K2818" s="24"/>
      <c r="L2818" s="24"/>
      <c r="M2818" s="24"/>
      <c r="N2818" s="24"/>
      <c r="O2818" s="24"/>
    </row>
    <row r="2819" spans="4:15" x14ac:dyDescent="0.75">
      <c r="D2819" s="24"/>
      <c r="E2819" s="24"/>
      <c r="F2819" s="24"/>
      <c r="G2819" s="24"/>
      <c r="H2819" s="24"/>
      <c r="I2819" s="24"/>
      <c r="J2819" s="24"/>
      <c r="K2819" s="24"/>
      <c r="L2819" s="24"/>
      <c r="M2819" s="24"/>
      <c r="N2819" s="24"/>
      <c r="O2819" s="24"/>
    </row>
    <row r="2820" spans="4:15" x14ac:dyDescent="0.75">
      <c r="D2820" s="24"/>
      <c r="E2820" s="24"/>
      <c r="F2820" s="24"/>
      <c r="G2820" s="24"/>
      <c r="H2820" s="24"/>
      <c r="I2820" s="24"/>
      <c r="J2820" s="24"/>
      <c r="K2820" s="24"/>
      <c r="L2820" s="24"/>
      <c r="M2820" s="24"/>
      <c r="N2820" s="24"/>
      <c r="O2820" s="24"/>
    </row>
    <row r="2821" spans="4:15" x14ac:dyDescent="0.75">
      <c r="D2821" s="24"/>
      <c r="E2821" s="24"/>
      <c r="F2821" s="24"/>
      <c r="G2821" s="24"/>
      <c r="H2821" s="24"/>
      <c r="I2821" s="24"/>
      <c r="J2821" s="24"/>
      <c r="K2821" s="24"/>
      <c r="L2821" s="24"/>
      <c r="M2821" s="24"/>
      <c r="N2821" s="24"/>
      <c r="O2821" s="24"/>
    </row>
    <row r="2822" spans="4:15" x14ac:dyDescent="0.75">
      <c r="D2822" s="24"/>
      <c r="E2822" s="24"/>
      <c r="F2822" s="24"/>
      <c r="G2822" s="24"/>
      <c r="H2822" s="24"/>
      <c r="I2822" s="24"/>
      <c r="J2822" s="24"/>
      <c r="K2822" s="24"/>
      <c r="L2822" s="24"/>
      <c r="M2822" s="24"/>
      <c r="N2822" s="24"/>
      <c r="O2822" s="24"/>
    </row>
    <row r="2823" spans="4:15" x14ac:dyDescent="0.75">
      <c r="D2823" s="24"/>
      <c r="E2823" s="24"/>
      <c r="F2823" s="24"/>
      <c r="G2823" s="24"/>
      <c r="H2823" s="24"/>
      <c r="I2823" s="24"/>
      <c r="J2823" s="24"/>
      <c r="K2823" s="24"/>
      <c r="L2823" s="24"/>
      <c r="M2823" s="24"/>
      <c r="N2823" s="24"/>
      <c r="O2823" s="24"/>
    </row>
    <row r="2824" spans="4:15" x14ac:dyDescent="0.75">
      <c r="D2824" s="24"/>
      <c r="E2824" s="24"/>
      <c r="F2824" s="24"/>
      <c r="G2824" s="24"/>
      <c r="H2824" s="24"/>
      <c r="I2824" s="24"/>
      <c r="J2824" s="24"/>
      <c r="K2824" s="24"/>
      <c r="L2824" s="24"/>
      <c r="M2824" s="24"/>
      <c r="N2824" s="24"/>
      <c r="O2824" s="24"/>
    </row>
    <row r="2825" spans="4:15" x14ac:dyDescent="0.75">
      <c r="D2825" s="24"/>
      <c r="E2825" s="24"/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</row>
    <row r="2826" spans="4:15" x14ac:dyDescent="0.75">
      <c r="D2826" s="24"/>
      <c r="E2826" s="24"/>
      <c r="F2826" s="24"/>
      <c r="G2826" s="24"/>
      <c r="H2826" s="24"/>
      <c r="I2826" s="24"/>
      <c r="J2826" s="24"/>
      <c r="K2826" s="24"/>
      <c r="L2826" s="24"/>
      <c r="M2826" s="24"/>
      <c r="N2826" s="24"/>
      <c r="O2826" s="24"/>
    </row>
    <row r="2827" spans="4:15" x14ac:dyDescent="0.75">
      <c r="D2827" s="24"/>
      <c r="E2827" s="24"/>
      <c r="F2827" s="24"/>
      <c r="G2827" s="24"/>
      <c r="H2827" s="24"/>
      <c r="I2827" s="24"/>
      <c r="J2827" s="24"/>
      <c r="K2827" s="24"/>
      <c r="L2827" s="24"/>
      <c r="M2827" s="24"/>
      <c r="N2827" s="24"/>
      <c r="O2827" s="24"/>
    </row>
    <row r="2828" spans="4:15" x14ac:dyDescent="0.75">
      <c r="D2828" s="24"/>
      <c r="E2828" s="24"/>
      <c r="F2828" s="24"/>
      <c r="G2828" s="24"/>
      <c r="H2828" s="24"/>
      <c r="I2828" s="24"/>
      <c r="J2828" s="24"/>
      <c r="K2828" s="24"/>
      <c r="L2828" s="24"/>
      <c r="M2828" s="24"/>
      <c r="N2828" s="24"/>
      <c r="O2828" s="24"/>
    </row>
    <row r="2829" spans="4:15" x14ac:dyDescent="0.75">
      <c r="D2829" s="24"/>
      <c r="E2829" s="24"/>
      <c r="F2829" s="24"/>
      <c r="G2829" s="24"/>
      <c r="H2829" s="24"/>
      <c r="I2829" s="24"/>
      <c r="J2829" s="24"/>
      <c r="K2829" s="24"/>
      <c r="L2829" s="24"/>
      <c r="M2829" s="24"/>
      <c r="N2829" s="24"/>
      <c r="O2829" s="24"/>
    </row>
    <row r="2830" spans="4:15" x14ac:dyDescent="0.75">
      <c r="D2830" s="24"/>
      <c r="E2830" s="24"/>
      <c r="F2830" s="24"/>
      <c r="G2830" s="24"/>
      <c r="H2830" s="24"/>
      <c r="I2830" s="24"/>
      <c r="J2830" s="24"/>
      <c r="K2830" s="24"/>
      <c r="L2830" s="24"/>
      <c r="M2830" s="24"/>
      <c r="N2830" s="24"/>
      <c r="O2830" s="24"/>
    </row>
    <row r="2831" spans="4:15" x14ac:dyDescent="0.75">
      <c r="D2831" s="24"/>
      <c r="E2831" s="24"/>
      <c r="F2831" s="24"/>
      <c r="G2831" s="24"/>
      <c r="H2831" s="24"/>
      <c r="I2831" s="24"/>
      <c r="J2831" s="24"/>
      <c r="K2831" s="24"/>
      <c r="L2831" s="24"/>
      <c r="M2831" s="24"/>
      <c r="N2831" s="24"/>
      <c r="O2831" s="24"/>
    </row>
    <row r="2832" spans="4:15" x14ac:dyDescent="0.75">
      <c r="D2832" s="24"/>
      <c r="E2832" s="24"/>
      <c r="F2832" s="24"/>
      <c r="G2832" s="24"/>
      <c r="H2832" s="24"/>
      <c r="I2832" s="24"/>
      <c r="J2832" s="24"/>
      <c r="K2832" s="24"/>
      <c r="L2832" s="24"/>
      <c r="M2832" s="24"/>
      <c r="N2832" s="24"/>
      <c r="O2832" s="24"/>
    </row>
    <row r="2833" spans="4:15" x14ac:dyDescent="0.75">
      <c r="D2833" s="24"/>
      <c r="E2833" s="24"/>
      <c r="F2833" s="24"/>
      <c r="G2833" s="24"/>
      <c r="H2833" s="24"/>
      <c r="I2833" s="24"/>
      <c r="J2833" s="24"/>
      <c r="K2833" s="24"/>
      <c r="L2833" s="24"/>
      <c r="M2833" s="24"/>
      <c r="N2833" s="24"/>
      <c r="O2833" s="24"/>
    </row>
    <row r="2834" spans="4:15" x14ac:dyDescent="0.75">
      <c r="D2834" s="24"/>
      <c r="E2834" s="24"/>
      <c r="F2834" s="24"/>
      <c r="G2834" s="24"/>
      <c r="H2834" s="24"/>
      <c r="I2834" s="24"/>
      <c r="J2834" s="24"/>
      <c r="K2834" s="24"/>
      <c r="L2834" s="24"/>
      <c r="M2834" s="24"/>
      <c r="N2834" s="24"/>
      <c r="O2834" s="24"/>
    </row>
    <row r="2835" spans="4:15" x14ac:dyDescent="0.75">
      <c r="D2835" s="24"/>
      <c r="E2835" s="24"/>
      <c r="F2835" s="24"/>
      <c r="G2835" s="24"/>
      <c r="H2835" s="24"/>
      <c r="I2835" s="24"/>
      <c r="J2835" s="24"/>
      <c r="K2835" s="24"/>
      <c r="L2835" s="24"/>
      <c r="M2835" s="24"/>
      <c r="N2835" s="24"/>
      <c r="O2835" s="24"/>
    </row>
    <row r="2836" spans="4:15" x14ac:dyDescent="0.75">
      <c r="D2836" s="24"/>
      <c r="E2836" s="24"/>
      <c r="F2836" s="24"/>
      <c r="G2836" s="24"/>
      <c r="H2836" s="24"/>
      <c r="I2836" s="24"/>
      <c r="J2836" s="24"/>
      <c r="K2836" s="24"/>
      <c r="L2836" s="24"/>
      <c r="M2836" s="24"/>
      <c r="N2836" s="24"/>
      <c r="O2836" s="24"/>
    </row>
    <row r="2837" spans="4:15" x14ac:dyDescent="0.75">
      <c r="D2837" s="24"/>
      <c r="E2837" s="24"/>
      <c r="F2837" s="24"/>
      <c r="G2837" s="24"/>
      <c r="H2837" s="24"/>
      <c r="I2837" s="24"/>
      <c r="J2837" s="24"/>
      <c r="K2837" s="24"/>
      <c r="L2837" s="24"/>
      <c r="M2837" s="24"/>
      <c r="N2837" s="24"/>
      <c r="O2837" s="24"/>
    </row>
    <row r="2838" spans="4:15" x14ac:dyDescent="0.75">
      <c r="D2838" s="24"/>
      <c r="E2838" s="24"/>
      <c r="F2838" s="24"/>
      <c r="G2838" s="24"/>
      <c r="H2838" s="24"/>
      <c r="I2838" s="24"/>
      <c r="J2838" s="24"/>
      <c r="K2838" s="24"/>
      <c r="L2838" s="24"/>
      <c r="M2838" s="24"/>
      <c r="N2838" s="24"/>
      <c r="O2838" s="24"/>
    </row>
    <row r="2839" spans="4:15" x14ac:dyDescent="0.75">
      <c r="D2839" s="24"/>
      <c r="E2839" s="24"/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</row>
    <row r="2840" spans="4:15" x14ac:dyDescent="0.75">
      <c r="D2840" s="24"/>
      <c r="E2840" s="24"/>
      <c r="F2840" s="24"/>
      <c r="G2840" s="24"/>
      <c r="H2840" s="24"/>
      <c r="I2840" s="24"/>
      <c r="J2840" s="24"/>
      <c r="K2840" s="24"/>
      <c r="L2840" s="24"/>
      <c r="M2840" s="24"/>
      <c r="N2840" s="24"/>
      <c r="O2840" s="24"/>
    </row>
    <row r="2841" spans="4:15" x14ac:dyDescent="0.75">
      <c r="D2841" s="24"/>
      <c r="E2841" s="24"/>
      <c r="F2841" s="24"/>
      <c r="G2841" s="24"/>
      <c r="H2841" s="24"/>
      <c r="I2841" s="24"/>
      <c r="J2841" s="24"/>
      <c r="K2841" s="24"/>
      <c r="L2841" s="24"/>
      <c r="M2841" s="24"/>
      <c r="N2841" s="24"/>
      <c r="O2841" s="24"/>
    </row>
    <row r="2842" spans="4:15" x14ac:dyDescent="0.75">
      <c r="D2842" s="24"/>
      <c r="E2842" s="24"/>
      <c r="F2842" s="24"/>
      <c r="G2842" s="24"/>
      <c r="H2842" s="24"/>
      <c r="I2842" s="24"/>
      <c r="J2842" s="24"/>
      <c r="K2842" s="24"/>
      <c r="L2842" s="24"/>
      <c r="M2842" s="24"/>
      <c r="N2842" s="24"/>
      <c r="O2842" s="24"/>
    </row>
    <row r="2843" spans="4:15" x14ac:dyDescent="0.75">
      <c r="D2843" s="24"/>
      <c r="E2843" s="24"/>
      <c r="F2843" s="24"/>
      <c r="G2843" s="24"/>
      <c r="H2843" s="24"/>
      <c r="I2843" s="24"/>
      <c r="J2843" s="24"/>
      <c r="K2843" s="24"/>
      <c r="L2843" s="24"/>
      <c r="M2843" s="24"/>
      <c r="N2843" s="24"/>
      <c r="O2843" s="24"/>
    </row>
    <row r="2844" spans="4:15" x14ac:dyDescent="0.75">
      <c r="D2844" s="24"/>
      <c r="E2844" s="24"/>
      <c r="F2844" s="24"/>
      <c r="G2844" s="24"/>
      <c r="H2844" s="24"/>
      <c r="I2844" s="24"/>
      <c r="J2844" s="24"/>
      <c r="K2844" s="24"/>
      <c r="L2844" s="24"/>
      <c r="M2844" s="24"/>
      <c r="N2844" s="24"/>
      <c r="O2844" s="24"/>
    </row>
    <row r="2845" spans="4:15" x14ac:dyDescent="0.75">
      <c r="D2845" s="24"/>
      <c r="E2845" s="24"/>
      <c r="F2845" s="24"/>
      <c r="G2845" s="24"/>
      <c r="H2845" s="24"/>
      <c r="I2845" s="24"/>
      <c r="J2845" s="24"/>
      <c r="K2845" s="24"/>
      <c r="L2845" s="24"/>
      <c r="M2845" s="24"/>
      <c r="N2845" s="24"/>
      <c r="O2845" s="24"/>
    </row>
    <row r="2846" spans="4:15" x14ac:dyDescent="0.75">
      <c r="D2846" s="24"/>
      <c r="E2846" s="24"/>
      <c r="F2846" s="24"/>
      <c r="G2846" s="24"/>
      <c r="H2846" s="24"/>
      <c r="I2846" s="24"/>
      <c r="J2846" s="24"/>
      <c r="K2846" s="24"/>
      <c r="L2846" s="24"/>
      <c r="M2846" s="24"/>
      <c r="N2846" s="24"/>
      <c r="O2846" s="24"/>
    </row>
    <row r="2847" spans="4:15" x14ac:dyDescent="0.75">
      <c r="D2847" s="24"/>
      <c r="E2847" s="24"/>
      <c r="F2847" s="24"/>
      <c r="G2847" s="24"/>
      <c r="H2847" s="24"/>
      <c r="I2847" s="24"/>
      <c r="J2847" s="24"/>
      <c r="K2847" s="24"/>
      <c r="L2847" s="24"/>
      <c r="M2847" s="24"/>
      <c r="N2847" s="24"/>
      <c r="O2847" s="24"/>
    </row>
    <row r="2848" spans="4:15" x14ac:dyDescent="0.75">
      <c r="D2848" s="24"/>
      <c r="E2848" s="24"/>
      <c r="F2848" s="24"/>
      <c r="G2848" s="24"/>
      <c r="H2848" s="24"/>
      <c r="I2848" s="24"/>
      <c r="J2848" s="24"/>
      <c r="K2848" s="24"/>
      <c r="L2848" s="24"/>
      <c r="M2848" s="24"/>
      <c r="N2848" s="24"/>
      <c r="O2848" s="24"/>
    </row>
    <row r="2849" spans="4:15" x14ac:dyDescent="0.75"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</row>
    <row r="2850" spans="4:15" x14ac:dyDescent="0.75">
      <c r="D2850" s="24"/>
      <c r="E2850" s="24"/>
      <c r="F2850" s="24"/>
      <c r="G2850" s="24"/>
      <c r="H2850" s="24"/>
      <c r="I2850" s="24"/>
      <c r="J2850" s="24"/>
      <c r="K2850" s="24"/>
      <c r="L2850" s="24"/>
      <c r="M2850" s="24"/>
      <c r="N2850" s="24"/>
      <c r="O2850" s="24"/>
    </row>
    <row r="2851" spans="4:15" x14ac:dyDescent="0.75">
      <c r="D2851" s="24"/>
      <c r="E2851" s="24"/>
      <c r="F2851" s="24"/>
      <c r="G2851" s="24"/>
      <c r="H2851" s="24"/>
      <c r="I2851" s="24"/>
      <c r="J2851" s="24"/>
      <c r="K2851" s="24"/>
      <c r="L2851" s="24"/>
      <c r="M2851" s="24"/>
      <c r="N2851" s="24"/>
      <c r="O2851" s="24"/>
    </row>
    <row r="2852" spans="4:15" x14ac:dyDescent="0.75">
      <c r="D2852" s="24"/>
      <c r="E2852" s="24"/>
      <c r="F2852" s="24"/>
      <c r="G2852" s="24"/>
      <c r="H2852" s="24"/>
      <c r="I2852" s="24"/>
      <c r="J2852" s="24"/>
      <c r="K2852" s="24"/>
      <c r="L2852" s="24"/>
      <c r="M2852" s="24"/>
      <c r="N2852" s="24"/>
      <c r="O2852" s="24"/>
    </row>
    <row r="2853" spans="4:15" x14ac:dyDescent="0.75"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</row>
    <row r="2854" spans="4:15" x14ac:dyDescent="0.75">
      <c r="D2854" s="24"/>
      <c r="E2854" s="24"/>
      <c r="F2854" s="24"/>
      <c r="G2854" s="24"/>
      <c r="H2854" s="24"/>
      <c r="I2854" s="24"/>
      <c r="J2854" s="24"/>
      <c r="K2854" s="24"/>
      <c r="L2854" s="24"/>
      <c r="M2854" s="24"/>
      <c r="N2854" s="24"/>
      <c r="O2854" s="24"/>
    </row>
    <row r="2855" spans="4:15" x14ac:dyDescent="0.75">
      <c r="D2855" s="24"/>
      <c r="E2855" s="24"/>
      <c r="F2855" s="24"/>
      <c r="G2855" s="24"/>
      <c r="H2855" s="24"/>
      <c r="I2855" s="24"/>
      <c r="J2855" s="24"/>
      <c r="K2855" s="24"/>
      <c r="L2855" s="24"/>
      <c r="M2855" s="24"/>
      <c r="N2855" s="24"/>
      <c r="O2855" s="24"/>
    </row>
    <row r="2856" spans="4:15" x14ac:dyDescent="0.75">
      <c r="D2856" s="24"/>
      <c r="E2856" s="24"/>
      <c r="F2856" s="24"/>
      <c r="G2856" s="24"/>
      <c r="H2856" s="24"/>
      <c r="I2856" s="24"/>
      <c r="J2856" s="24"/>
      <c r="K2856" s="24"/>
      <c r="L2856" s="24"/>
      <c r="M2856" s="24"/>
      <c r="N2856" s="24"/>
      <c r="O2856" s="24"/>
    </row>
    <row r="2857" spans="4:15" x14ac:dyDescent="0.75">
      <c r="D2857" s="24"/>
      <c r="E2857" s="24"/>
      <c r="F2857" s="24"/>
      <c r="G2857" s="24"/>
      <c r="H2857" s="24"/>
      <c r="I2857" s="24"/>
      <c r="J2857" s="24"/>
      <c r="K2857" s="24"/>
      <c r="L2857" s="24"/>
      <c r="M2857" s="24"/>
      <c r="N2857" s="24"/>
      <c r="O2857" s="24"/>
    </row>
    <row r="2858" spans="4:15" x14ac:dyDescent="0.75">
      <c r="D2858" s="24"/>
      <c r="E2858" s="24"/>
      <c r="F2858" s="24"/>
      <c r="G2858" s="24"/>
      <c r="H2858" s="24"/>
      <c r="I2858" s="24"/>
      <c r="J2858" s="24"/>
      <c r="K2858" s="24"/>
      <c r="L2858" s="24"/>
      <c r="M2858" s="24"/>
      <c r="N2858" s="24"/>
      <c r="O2858" s="24"/>
    </row>
    <row r="2859" spans="4:15" x14ac:dyDescent="0.75">
      <c r="D2859" s="24"/>
      <c r="E2859" s="24"/>
      <c r="F2859" s="24"/>
      <c r="G2859" s="24"/>
      <c r="H2859" s="24"/>
      <c r="I2859" s="24"/>
      <c r="J2859" s="24"/>
      <c r="K2859" s="24"/>
      <c r="L2859" s="24"/>
      <c r="M2859" s="24"/>
      <c r="N2859" s="24"/>
      <c r="O2859" s="24"/>
    </row>
    <row r="2860" spans="4:15" x14ac:dyDescent="0.75">
      <c r="D2860" s="24"/>
      <c r="E2860" s="24"/>
      <c r="F2860" s="24"/>
      <c r="G2860" s="24"/>
      <c r="H2860" s="24"/>
      <c r="I2860" s="24"/>
      <c r="J2860" s="24"/>
      <c r="K2860" s="24"/>
      <c r="L2860" s="24"/>
      <c r="M2860" s="24"/>
      <c r="N2860" s="24"/>
      <c r="O2860" s="24"/>
    </row>
    <row r="2861" spans="4:15" x14ac:dyDescent="0.75">
      <c r="D2861" s="24"/>
      <c r="E2861" s="24"/>
      <c r="F2861" s="24"/>
      <c r="G2861" s="24"/>
      <c r="H2861" s="24"/>
      <c r="I2861" s="24"/>
      <c r="J2861" s="24"/>
      <c r="K2861" s="24"/>
      <c r="L2861" s="24"/>
      <c r="M2861" s="24"/>
      <c r="N2861" s="24"/>
      <c r="O2861" s="24"/>
    </row>
    <row r="2862" spans="4:15" x14ac:dyDescent="0.75">
      <c r="D2862" s="24"/>
      <c r="E2862" s="24"/>
      <c r="F2862" s="24"/>
      <c r="G2862" s="24"/>
      <c r="H2862" s="24"/>
      <c r="I2862" s="24"/>
      <c r="J2862" s="24"/>
      <c r="K2862" s="24"/>
      <c r="L2862" s="24"/>
      <c r="M2862" s="24"/>
      <c r="N2862" s="24"/>
      <c r="O2862" s="24"/>
    </row>
    <row r="2863" spans="4:15" x14ac:dyDescent="0.75">
      <c r="D2863" s="24"/>
      <c r="E2863" s="24"/>
      <c r="F2863" s="24"/>
      <c r="G2863" s="24"/>
      <c r="H2863" s="24"/>
      <c r="I2863" s="24"/>
      <c r="J2863" s="24"/>
      <c r="K2863" s="24"/>
      <c r="L2863" s="24"/>
      <c r="M2863" s="24"/>
      <c r="N2863" s="24"/>
      <c r="O2863" s="24"/>
    </row>
    <row r="2864" spans="4:15" x14ac:dyDescent="0.75">
      <c r="D2864" s="24"/>
      <c r="E2864" s="24"/>
      <c r="F2864" s="24"/>
      <c r="G2864" s="24"/>
      <c r="H2864" s="24"/>
      <c r="I2864" s="24"/>
      <c r="J2864" s="24"/>
      <c r="K2864" s="24"/>
      <c r="L2864" s="24"/>
      <c r="M2864" s="24"/>
      <c r="N2864" s="24"/>
      <c r="O2864" s="24"/>
    </row>
    <row r="2865" spans="4:15" x14ac:dyDescent="0.75">
      <c r="D2865" s="24"/>
      <c r="E2865" s="24"/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</row>
    <row r="2866" spans="4:15" x14ac:dyDescent="0.75">
      <c r="D2866" s="24"/>
      <c r="E2866" s="24"/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</row>
    <row r="2867" spans="4:15" x14ac:dyDescent="0.75">
      <c r="D2867" s="24"/>
      <c r="E2867" s="24"/>
      <c r="F2867" s="24"/>
      <c r="G2867" s="24"/>
      <c r="H2867" s="24"/>
      <c r="I2867" s="24"/>
      <c r="J2867" s="24"/>
      <c r="K2867" s="24"/>
      <c r="L2867" s="24"/>
      <c r="M2867" s="24"/>
      <c r="N2867" s="24"/>
      <c r="O2867" s="24"/>
    </row>
    <row r="2868" spans="4:15" x14ac:dyDescent="0.75">
      <c r="D2868" s="24"/>
      <c r="E2868" s="24"/>
      <c r="F2868" s="24"/>
      <c r="G2868" s="24"/>
      <c r="H2868" s="24"/>
      <c r="I2868" s="24"/>
      <c r="J2868" s="24"/>
      <c r="K2868" s="24"/>
      <c r="L2868" s="24"/>
      <c r="M2868" s="24"/>
      <c r="N2868" s="24"/>
      <c r="O2868" s="24"/>
    </row>
    <row r="2869" spans="4:15" x14ac:dyDescent="0.75">
      <c r="D2869" s="24"/>
      <c r="E2869" s="24"/>
      <c r="F2869" s="24"/>
      <c r="G2869" s="24"/>
      <c r="H2869" s="24"/>
      <c r="I2869" s="24"/>
      <c r="J2869" s="24"/>
      <c r="K2869" s="24"/>
      <c r="L2869" s="24"/>
      <c r="M2869" s="24"/>
      <c r="N2869" s="24"/>
      <c r="O2869" s="24"/>
    </row>
    <row r="2870" spans="4:15" x14ac:dyDescent="0.75">
      <c r="D2870" s="24"/>
      <c r="E2870" s="24"/>
      <c r="F2870" s="24"/>
      <c r="G2870" s="24"/>
      <c r="H2870" s="24"/>
      <c r="I2870" s="24"/>
      <c r="J2870" s="24"/>
      <c r="K2870" s="24"/>
      <c r="L2870" s="24"/>
      <c r="M2870" s="24"/>
      <c r="N2870" s="24"/>
      <c r="O2870" s="24"/>
    </row>
    <row r="2871" spans="4:15" x14ac:dyDescent="0.75">
      <c r="D2871" s="24"/>
      <c r="E2871" s="24"/>
      <c r="F2871" s="24"/>
      <c r="G2871" s="24"/>
      <c r="H2871" s="24"/>
      <c r="I2871" s="24"/>
      <c r="J2871" s="24"/>
      <c r="K2871" s="24"/>
      <c r="L2871" s="24"/>
      <c r="M2871" s="24"/>
      <c r="N2871" s="24"/>
      <c r="O2871" s="24"/>
    </row>
    <row r="2872" spans="4:15" x14ac:dyDescent="0.75">
      <c r="D2872" s="24"/>
      <c r="E2872" s="24"/>
      <c r="F2872" s="24"/>
      <c r="G2872" s="24"/>
      <c r="H2872" s="24"/>
      <c r="I2872" s="24"/>
      <c r="J2872" s="24"/>
      <c r="K2872" s="24"/>
      <c r="L2872" s="24"/>
      <c r="M2872" s="24"/>
      <c r="N2872" s="24"/>
      <c r="O2872" s="24"/>
    </row>
    <row r="2873" spans="4:15" x14ac:dyDescent="0.75"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</row>
    <row r="2874" spans="4:15" x14ac:dyDescent="0.75">
      <c r="D2874" s="24"/>
      <c r="E2874" s="24"/>
      <c r="F2874" s="24"/>
      <c r="G2874" s="24"/>
      <c r="H2874" s="24"/>
      <c r="I2874" s="24"/>
      <c r="J2874" s="24"/>
      <c r="K2874" s="24"/>
      <c r="L2874" s="24"/>
      <c r="M2874" s="24"/>
      <c r="N2874" s="24"/>
      <c r="O2874" s="24"/>
    </row>
    <row r="2875" spans="4:15" x14ac:dyDescent="0.75">
      <c r="D2875" s="24"/>
      <c r="E2875" s="24"/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</row>
    <row r="2876" spans="4:15" x14ac:dyDescent="0.75"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</row>
    <row r="2877" spans="4:15" x14ac:dyDescent="0.75">
      <c r="D2877" s="24"/>
      <c r="E2877" s="24"/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</row>
    <row r="2878" spans="4:15" x14ac:dyDescent="0.75"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</row>
    <row r="2879" spans="4:15" x14ac:dyDescent="0.75">
      <c r="D2879" s="24"/>
      <c r="E2879" s="24"/>
      <c r="F2879" s="24"/>
      <c r="G2879" s="24"/>
      <c r="H2879" s="24"/>
      <c r="I2879" s="24"/>
      <c r="J2879" s="24"/>
      <c r="K2879" s="24"/>
      <c r="L2879" s="24"/>
      <c r="M2879" s="24"/>
      <c r="N2879" s="24"/>
      <c r="O2879" s="24"/>
    </row>
    <row r="2880" spans="4:15" x14ac:dyDescent="0.75">
      <c r="D2880" s="24"/>
      <c r="E2880" s="24"/>
      <c r="F2880" s="24"/>
      <c r="G2880" s="24"/>
      <c r="H2880" s="24"/>
      <c r="I2880" s="24"/>
      <c r="J2880" s="24"/>
      <c r="K2880" s="24"/>
      <c r="L2880" s="24"/>
      <c r="M2880" s="24"/>
      <c r="N2880" s="24"/>
      <c r="O2880" s="24"/>
    </row>
    <row r="2881" spans="4:15" x14ac:dyDescent="0.75">
      <c r="D2881" s="24"/>
      <c r="E2881" s="24"/>
      <c r="F2881" s="24"/>
      <c r="G2881" s="24"/>
      <c r="H2881" s="24"/>
      <c r="I2881" s="24"/>
      <c r="J2881" s="24"/>
      <c r="K2881" s="24"/>
      <c r="L2881" s="24"/>
      <c r="M2881" s="24"/>
      <c r="N2881" s="24"/>
      <c r="O2881" s="24"/>
    </row>
    <row r="2882" spans="4:15" x14ac:dyDescent="0.75">
      <c r="D2882" s="24"/>
      <c r="E2882" s="24"/>
      <c r="F2882" s="24"/>
      <c r="G2882" s="24"/>
      <c r="H2882" s="24"/>
      <c r="I2882" s="24"/>
      <c r="J2882" s="24"/>
      <c r="K2882" s="24"/>
      <c r="L2882" s="24"/>
      <c r="M2882" s="24"/>
      <c r="N2882" s="24"/>
      <c r="O2882" s="24"/>
    </row>
    <row r="2883" spans="4:15" x14ac:dyDescent="0.75">
      <c r="D2883" s="24"/>
      <c r="E2883" s="24"/>
      <c r="F2883" s="24"/>
      <c r="G2883" s="24"/>
      <c r="H2883" s="24"/>
      <c r="I2883" s="24"/>
      <c r="J2883" s="24"/>
      <c r="K2883" s="24"/>
      <c r="L2883" s="24"/>
      <c r="M2883" s="24"/>
      <c r="N2883" s="24"/>
      <c r="O2883" s="24"/>
    </row>
    <row r="2884" spans="4:15" x14ac:dyDescent="0.75">
      <c r="D2884" s="24"/>
      <c r="E2884" s="24"/>
      <c r="F2884" s="24"/>
      <c r="G2884" s="24"/>
      <c r="H2884" s="24"/>
      <c r="I2884" s="24"/>
      <c r="J2884" s="24"/>
      <c r="K2884" s="24"/>
      <c r="L2884" s="24"/>
      <c r="M2884" s="24"/>
      <c r="N2884" s="24"/>
      <c r="O2884" s="24"/>
    </row>
    <row r="2885" spans="4:15" x14ac:dyDescent="0.75"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</row>
    <row r="2886" spans="4:15" x14ac:dyDescent="0.75">
      <c r="D2886" s="24"/>
      <c r="E2886" s="24"/>
      <c r="F2886" s="24"/>
      <c r="G2886" s="24"/>
      <c r="H2886" s="24"/>
      <c r="I2886" s="24"/>
      <c r="J2886" s="24"/>
      <c r="K2886" s="24"/>
      <c r="L2886" s="24"/>
      <c r="M2886" s="24"/>
      <c r="N2886" s="24"/>
      <c r="O2886" s="24"/>
    </row>
    <row r="2887" spans="4:15" x14ac:dyDescent="0.75">
      <c r="D2887" s="24"/>
      <c r="E2887" s="24"/>
      <c r="F2887" s="24"/>
      <c r="G2887" s="24"/>
      <c r="H2887" s="24"/>
      <c r="I2887" s="24"/>
      <c r="J2887" s="24"/>
      <c r="K2887" s="24"/>
      <c r="L2887" s="24"/>
      <c r="M2887" s="24"/>
      <c r="N2887" s="24"/>
      <c r="O2887" s="24"/>
    </row>
    <row r="2888" spans="4:15" x14ac:dyDescent="0.75">
      <c r="D2888" s="24"/>
      <c r="E2888" s="24"/>
      <c r="F2888" s="24"/>
      <c r="G2888" s="24"/>
      <c r="H2888" s="24"/>
      <c r="I2888" s="24"/>
      <c r="J2888" s="24"/>
      <c r="K2888" s="24"/>
      <c r="L2888" s="24"/>
      <c r="M2888" s="24"/>
      <c r="N2888" s="24"/>
      <c r="O2888" s="24"/>
    </row>
    <row r="2889" spans="4:15" x14ac:dyDescent="0.75"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</row>
    <row r="2890" spans="4:15" x14ac:dyDescent="0.75">
      <c r="D2890" s="24"/>
      <c r="E2890" s="24"/>
      <c r="F2890" s="24"/>
      <c r="G2890" s="24"/>
      <c r="H2890" s="24"/>
      <c r="I2890" s="24"/>
      <c r="J2890" s="24"/>
      <c r="K2890" s="24"/>
      <c r="L2890" s="24"/>
      <c r="M2890" s="24"/>
      <c r="N2890" s="24"/>
      <c r="O2890" s="24"/>
    </row>
    <row r="2891" spans="4:15" x14ac:dyDescent="0.75">
      <c r="D2891" s="24"/>
      <c r="E2891" s="24"/>
      <c r="F2891" s="24"/>
      <c r="G2891" s="24"/>
      <c r="H2891" s="24"/>
      <c r="I2891" s="24"/>
      <c r="J2891" s="24"/>
      <c r="K2891" s="24"/>
      <c r="L2891" s="24"/>
      <c r="M2891" s="24"/>
      <c r="N2891" s="24"/>
      <c r="O2891" s="24"/>
    </row>
    <row r="2892" spans="4:15" x14ac:dyDescent="0.75">
      <c r="D2892" s="24"/>
      <c r="E2892" s="24"/>
      <c r="F2892" s="24"/>
      <c r="G2892" s="24"/>
      <c r="H2892" s="24"/>
      <c r="I2892" s="24"/>
      <c r="J2892" s="24"/>
      <c r="K2892" s="24"/>
      <c r="L2892" s="24"/>
      <c r="M2892" s="24"/>
      <c r="N2892" s="24"/>
      <c r="O2892" s="24"/>
    </row>
    <row r="2893" spans="4:15" x14ac:dyDescent="0.75">
      <c r="D2893" s="24"/>
      <c r="E2893" s="24"/>
      <c r="F2893" s="24"/>
      <c r="G2893" s="24"/>
      <c r="H2893" s="24"/>
      <c r="I2893" s="24"/>
      <c r="J2893" s="24"/>
      <c r="K2893" s="24"/>
      <c r="L2893" s="24"/>
      <c r="M2893" s="24"/>
      <c r="N2893" s="24"/>
      <c r="O2893" s="24"/>
    </row>
    <row r="2894" spans="4:15" x14ac:dyDescent="0.75">
      <c r="D2894" s="24"/>
      <c r="E2894" s="24"/>
      <c r="F2894" s="24"/>
      <c r="G2894" s="24"/>
      <c r="H2894" s="24"/>
      <c r="I2894" s="24"/>
      <c r="J2894" s="24"/>
      <c r="K2894" s="24"/>
      <c r="L2894" s="24"/>
      <c r="M2894" s="24"/>
      <c r="N2894" s="24"/>
      <c r="O2894" s="24"/>
    </row>
    <row r="2895" spans="4:15" x14ac:dyDescent="0.75">
      <c r="D2895" s="24"/>
      <c r="E2895" s="24"/>
      <c r="F2895" s="24"/>
      <c r="G2895" s="24"/>
      <c r="H2895" s="24"/>
      <c r="I2895" s="24"/>
      <c r="J2895" s="24"/>
      <c r="K2895" s="24"/>
      <c r="L2895" s="24"/>
      <c r="M2895" s="24"/>
      <c r="N2895" s="24"/>
      <c r="O2895" s="24"/>
    </row>
    <row r="2896" spans="4:15" x14ac:dyDescent="0.75">
      <c r="D2896" s="24"/>
      <c r="E2896" s="24"/>
      <c r="F2896" s="24"/>
      <c r="G2896" s="24"/>
      <c r="H2896" s="24"/>
      <c r="I2896" s="24"/>
      <c r="J2896" s="24"/>
      <c r="K2896" s="24"/>
      <c r="L2896" s="24"/>
      <c r="M2896" s="24"/>
      <c r="N2896" s="24"/>
      <c r="O2896" s="24"/>
    </row>
    <row r="2897" spans="4:15" x14ac:dyDescent="0.75">
      <c r="D2897" s="24"/>
      <c r="E2897" s="24"/>
      <c r="F2897" s="24"/>
      <c r="G2897" s="24"/>
      <c r="H2897" s="24"/>
      <c r="I2897" s="24"/>
      <c r="J2897" s="24"/>
      <c r="K2897" s="24"/>
      <c r="L2897" s="24"/>
      <c r="M2897" s="24"/>
      <c r="N2897" s="24"/>
      <c r="O2897" s="24"/>
    </row>
    <row r="2898" spans="4:15" x14ac:dyDescent="0.75">
      <c r="D2898" s="24"/>
      <c r="E2898" s="24"/>
      <c r="F2898" s="24"/>
      <c r="G2898" s="24"/>
      <c r="H2898" s="24"/>
      <c r="I2898" s="24"/>
      <c r="J2898" s="24"/>
      <c r="K2898" s="24"/>
      <c r="L2898" s="24"/>
      <c r="M2898" s="24"/>
      <c r="N2898" s="24"/>
      <c r="O2898" s="24"/>
    </row>
    <row r="2899" spans="4:15" x14ac:dyDescent="0.75">
      <c r="D2899" s="24"/>
      <c r="E2899" s="24"/>
      <c r="F2899" s="24"/>
      <c r="G2899" s="24"/>
      <c r="H2899" s="24"/>
      <c r="I2899" s="24"/>
      <c r="J2899" s="24"/>
      <c r="K2899" s="24"/>
      <c r="L2899" s="24"/>
      <c r="M2899" s="24"/>
      <c r="N2899" s="24"/>
      <c r="O2899" s="24"/>
    </row>
    <row r="2900" spans="4:15" x14ac:dyDescent="0.75">
      <c r="D2900" s="24"/>
      <c r="E2900" s="24"/>
      <c r="F2900" s="24"/>
      <c r="G2900" s="24"/>
      <c r="H2900" s="24"/>
      <c r="I2900" s="24"/>
      <c r="J2900" s="24"/>
      <c r="K2900" s="24"/>
      <c r="L2900" s="24"/>
      <c r="M2900" s="24"/>
      <c r="N2900" s="24"/>
      <c r="O2900" s="24"/>
    </row>
    <row r="2901" spans="4:15" x14ac:dyDescent="0.75">
      <c r="D2901" s="24"/>
      <c r="E2901" s="24"/>
      <c r="F2901" s="24"/>
      <c r="G2901" s="24"/>
      <c r="H2901" s="24"/>
      <c r="I2901" s="24"/>
      <c r="J2901" s="24"/>
      <c r="K2901" s="24"/>
      <c r="L2901" s="24"/>
      <c r="M2901" s="24"/>
      <c r="N2901" s="24"/>
      <c r="O2901" s="24"/>
    </row>
    <row r="2902" spans="4:15" x14ac:dyDescent="0.75">
      <c r="D2902" s="24"/>
      <c r="E2902" s="24"/>
      <c r="F2902" s="24"/>
      <c r="G2902" s="24"/>
      <c r="H2902" s="24"/>
      <c r="I2902" s="24"/>
      <c r="J2902" s="24"/>
      <c r="K2902" s="24"/>
      <c r="L2902" s="24"/>
      <c r="M2902" s="24"/>
      <c r="N2902" s="24"/>
      <c r="O2902" s="24"/>
    </row>
    <row r="2903" spans="4:15" x14ac:dyDescent="0.75">
      <c r="D2903" s="24"/>
      <c r="E2903" s="24"/>
      <c r="F2903" s="24"/>
      <c r="G2903" s="24"/>
      <c r="H2903" s="24"/>
      <c r="I2903" s="24"/>
      <c r="J2903" s="24"/>
      <c r="K2903" s="24"/>
      <c r="L2903" s="24"/>
      <c r="M2903" s="24"/>
      <c r="N2903" s="24"/>
      <c r="O2903" s="24"/>
    </row>
    <row r="2904" spans="4:15" x14ac:dyDescent="0.75">
      <c r="D2904" s="24"/>
      <c r="E2904" s="24"/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</row>
    <row r="2905" spans="4:15" x14ac:dyDescent="0.75"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</row>
    <row r="2906" spans="4:15" x14ac:dyDescent="0.75">
      <c r="D2906" s="24"/>
      <c r="E2906" s="24"/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</row>
    <row r="2907" spans="4:15" x14ac:dyDescent="0.75">
      <c r="D2907" s="24"/>
      <c r="E2907" s="24"/>
      <c r="F2907" s="24"/>
      <c r="G2907" s="24"/>
      <c r="H2907" s="24"/>
      <c r="I2907" s="24"/>
      <c r="J2907" s="24"/>
      <c r="K2907" s="24"/>
      <c r="L2907" s="24"/>
      <c r="M2907" s="24"/>
      <c r="N2907" s="24"/>
      <c r="O2907" s="24"/>
    </row>
    <row r="2908" spans="4:15" x14ac:dyDescent="0.75">
      <c r="D2908" s="24"/>
      <c r="E2908" s="24"/>
      <c r="F2908" s="24"/>
      <c r="G2908" s="24"/>
      <c r="H2908" s="24"/>
      <c r="I2908" s="24"/>
      <c r="J2908" s="24"/>
      <c r="K2908" s="24"/>
      <c r="L2908" s="24"/>
      <c r="M2908" s="24"/>
      <c r="N2908" s="24"/>
      <c r="O2908" s="24"/>
    </row>
    <row r="2909" spans="4:15" x14ac:dyDescent="0.75">
      <c r="D2909" s="24"/>
      <c r="E2909" s="24"/>
      <c r="F2909" s="24"/>
      <c r="G2909" s="24"/>
      <c r="H2909" s="24"/>
      <c r="I2909" s="24"/>
      <c r="J2909" s="24"/>
      <c r="K2909" s="24"/>
      <c r="L2909" s="24"/>
      <c r="M2909" s="24"/>
      <c r="N2909" s="24"/>
      <c r="O2909" s="24"/>
    </row>
    <row r="2910" spans="4:15" x14ac:dyDescent="0.75">
      <c r="D2910" s="24"/>
      <c r="E2910" s="24"/>
      <c r="F2910" s="24"/>
      <c r="G2910" s="24"/>
      <c r="H2910" s="24"/>
      <c r="I2910" s="24"/>
      <c r="J2910" s="24"/>
      <c r="K2910" s="24"/>
      <c r="L2910" s="24"/>
      <c r="M2910" s="24"/>
      <c r="N2910" s="24"/>
      <c r="O2910" s="24"/>
    </row>
    <row r="2911" spans="4:15" x14ac:dyDescent="0.75">
      <c r="D2911" s="24"/>
      <c r="E2911" s="24"/>
      <c r="F2911" s="24"/>
      <c r="G2911" s="24"/>
      <c r="H2911" s="24"/>
      <c r="I2911" s="24"/>
      <c r="J2911" s="24"/>
      <c r="K2911" s="24"/>
      <c r="L2911" s="24"/>
      <c r="M2911" s="24"/>
      <c r="N2911" s="24"/>
      <c r="O2911" s="24"/>
    </row>
    <row r="2912" spans="4:15" x14ac:dyDescent="0.75">
      <c r="D2912" s="24"/>
      <c r="E2912" s="24"/>
      <c r="F2912" s="24"/>
      <c r="G2912" s="24"/>
      <c r="H2912" s="24"/>
      <c r="I2912" s="24"/>
      <c r="J2912" s="24"/>
      <c r="K2912" s="24"/>
      <c r="L2912" s="24"/>
      <c r="M2912" s="24"/>
      <c r="N2912" s="24"/>
      <c r="O2912" s="24"/>
    </row>
    <row r="2913" spans="4:15" x14ac:dyDescent="0.75">
      <c r="D2913" s="24"/>
      <c r="E2913" s="24"/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</row>
    <row r="2914" spans="4:15" x14ac:dyDescent="0.75">
      <c r="D2914" s="24"/>
      <c r="E2914" s="24"/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</row>
    <row r="2915" spans="4:15" x14ac:dyDescent="0.75">
      <c r="D2915" s="24"/>
      <c r="E2915" s="24"/>
      <c r="F2915" s="24"/>
      <c r="G2915" s="24"/>
      <c r="H2915" s="24"/>
      <c r="I2915" s="24"/>
      <c r="J2915" s="24"/>
      <c r="K2915" s="24"/>
      <c r="L2915" s="24"/>
      <c r="M2915" s="24"/>
      <c r="N2915" s="24"/>
      <c r="O2915" s="24"/>
    </row>
    <row r="2916" spans="4:15" x14ac:dyDescent="0.75">
      <c r="D2916" s="24"/>
      <c r="E2916" s="24"/>
      <c r="F2916" s="24"/>
      <c r="G2916" s="24"/>
      <c r="H2916" s="24"/>
      <c r="I2916" s="24"/>
      <c r="J2916" s="24"/>
      <c r="K2916" s="24"/>
      <c r="L2916" s="24"/>
      <c r="M2916" s="24"/>
      <c r="N2916" s="24"/>
      <c r="O2916" s="24"/>
    </row>
    <row r="2917" spans="4:15" x14ac:dyDescent="0.75">
      <c r="D2917" s="24"/>
      <c r="E2917" s="24"/>
      <c r="F2917" s="24"/>
      <c r="G2917" s="24"/>
      <c r="H2917" s="24"/>
      <c r="I2917" s="24"/>
      <c r="J2917" s="24"/>
      <c r="K2917" s="24"/>
      <c r="L2917" s="24"/>
      <c r="M2917" s="24"/>
      <c r="N2917" s="24"/>
      <c r="O2917" s="24"/>
    </row>
    <row r="2918" spans="4:15" x14ac:dyDescent="0.75">
      <c r="D2918" s="24"/>
      <c r="E2918" s="24"/>
      <c r="F2918" s="24"/>
      <c r="G2918" s="24"/>
      <c r="H2918" s="24"/>
      <c r="I2918" s="24"/>
      <c r="J2918" s="24"/>
      <c r="K2918" s="24"/>
      <c r="L2918" s="24"/>
      <c r="M2918" s="24"/>
      <c r="N2918" s="24"/>
      <c r="O2918" s="24"/>
    </row>
    <row r="2919" spans="4:15" x14ac:dyDescent="0.75">
      <c r="D2919" s="24"/>
      <c r="E2919" s="24"/>
      <c r="F2919" s="24"/>
      <c r="G2919" s="24"/>
      <c r="H2919" s="24"/>
      <c r="I2919" s="24"/>
      <c r="J2919" s="24"/>
      <c r="K2919" s="24"/>
      <c r="L2919" s="24"/>
      <c r="M2919" s="24"/>
      <c r="N2919" s="24"/>
      <c r="O2919" s="24"/>
    </row>
    <row r="2920" spans="4:15" x14ac:dyDescent="0.75">
      <c r="D2920" s="24"/>
      <c r="E2920" s="24"/>
      <c r="F2920" s="24"/>
      <c r="G2920" s="24"/>
      <c r="H2920" s="24"/>
      <c r="I2920" s="24"/>
      <c r="J2920" s="24"/>
      <c r="K2920" s="24"/>
      <c r="L2920" s="24"/>
      <c r="M2920" s="24"/>
      <c r="N2920" s="24"/>
      <c r="O2920" s="24"/>
    </row>
    <row r="2921" spans="4:15" x14ac:dyDescent="0.75"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</row>
    <row r="2922" spans="4:15" x14ac:dyDescent="0.75">
      <c r="D2922" s="24"/>
      <c r="E2922" s="24"/>
      <c r="F2922" s="24"/>
      <c r="G2922" s="24"/>
      <c r="H2922" s="24"/>
      <c r="I2922" s="24"/>
      <c r="J2922" s="24"/>
      <c r="K2922" s="24"/>
      <c r="L2922" s="24"/>
      <c r="M2922" s="24"/>
      <c r="N2922" s="24"/>
      <c r="O2922" s="24"/>
    </row>
    <row r="2923" spans="4:15" x14ac:dyDescent="0.75">
      <c r="D2923" s="24"/>
      <c r="E2923" s="24"/>
      <c r="F2923" s="24"/>
      <c r="G2923" s="24"/>
      <c r="H2923" s="24"/>
      <c r="I2923" s="24"/>
      <c r="J2923" s="24"/>
      <c r="K2923" s="24"/>
      <c r="L2923" s="24"/>
      <c r="M2923" s="24"/>
      <c r="N2923" s="24"/>
      <c r="O2923" s="24"/>
    </row>
    <row r="2924" spans="4:15" x14ac:dyDescent="0.75">
      <c r="D2924" s="24"/>
      <c r="E2924" s="24"/>
      <c r="F2924" s="24"/>
      <c r="G2924" s="24"/>
      <c r="H2924" s="24"/>
      <c r="I2924" s="24"/>
      <c r="J2924" s="24"/>
      <c r="K2924" s="24"/>
      <c r="L2924" s="24"/>
      <c r="M2924" s="24"/>
      <c r="N2924" s="24"/>
      <c r="O2924" s="24"/>
    </row>
    <row r="2925" spans="4:15" x14ac:dyDescent="0.75">
      <c r="D2925" s="24"/>
      <c r="E2925" s="24"/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</row>
    <row r="2926" spans="4:15" x14ac:dyDescent="0.75">
      <c r="D2926" s="24"/>
      <c r="E2926" s="24"/>
      <c r="F2926" s="24"/>
      <c r="G2926" s="24"/>
      <c r="H2926" s="24"/>
      <c r="I2926" s="24"/>
      <c r="J2926" s="24"/>
      <c r="K2926" s="24"/>
      <c r="L2926" s="24"/>
      <c r="M2926" s="24"/>
      <c r="N2926" s="24"/>
      <c r="O2926" s="24"/>
    </row>
    <row r="2927" spans="4:15" x14ac:dyDescent="0.75">
      <c r="D2927" s="24"/>
      <c r="E2927" s="24"/>
      <c r="F2927" s="24"/>
      <c r="G2927" s="24"/>
      <c r="H2927" s="24"/>
      <c r="I2927" s="24"/>
      <c r="J2927" s="24"/>
      <c r="K2927" s="24"/>
      <c r="L2927" s="24"/>
      <c r="M2927" s="24"/>
      <c r="N2927" s="24"/>
      <c r="O2927" s="24"/>
    </row>
    <row r="2928" spans="4:15" x14ac:dyDescent="0.75">
      <c r="D2928" s="24"/>
      <c r="E2928" s="24"/>
      <c r="F2928" s="24"/>
      <c r="G2928" s="24"/>
      <c r="H2928" s="24"/>
      <c r="I2928" s="24"/>
      <c r="J2928" s="24"/>
      <c r="K2928" s="24"/>
      <c r="L2928" s="24"/>
      <c r="M2928" s="24"/>
      <c r="N2928" s="24"/>
      <c r="O2928" s="24"/>
    </row>
    <row r="2929" spans="4:15" x14ac:dyDescent="0.75"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</row>
    <row r="2930" spans="4:15" x14ac:dyDescent="0.75">
      <c r="D2930" s="24"/>
      <c r="E2930" s="24"/>
      <c r="F2930" s="24"/>
      <c r="G2930" s="24"/>
      <c r="H2930" s="24"/>
      <c r="I2930" s="24"/>
      <c r="J2930" s="24"/>
      <c r="K2930" s="24"/>
      <c r="L2930" s="24"/>
      <c r="M2930" s="24"/>
      <c r="N2930" s="24"/>
      <c r="O2930" s="24"/>
    </row>
    <row r="2931" spans="4:15" x14ac:dyDescent="0.75">
      <c r="D2931" s="24"/>
      <c r="E2931" s="24"/>
      <c r="F2931" s="24"/>
      <c r="G2931" s="24"/>
      <c r="H2931" s="24"/>
      <c r="I2931" s="24"/>
      <c r="J2931" s="24"/>
      <c r="K2931" s="24"/>
      <c r="L2931" s="24"/>
      <c r="M2931" s="24"/>
      <c r="N2931" s="24"/>
      <c r="O2931" s="24"/>
    </row>
    <row r="2932" spans="4:15" x14ac:dyDescent="0.75">
      <c r="D2932" s="24"/>
      <c r="E2932" s="24"/>
      <c r="F2932" s="24"/>
      <c r="G2932" s="24"/>
      <c r="H2932" s="24"/>
      <c r="I2932" s="24"/>
      <c r="J2932" s="24"/>
      <c r="K2932" s="24"/>
      <c r="L2932" s="24"/>
      <c r="M2932" s="24"/>
      <c r="N2932" s="24"/>
      <c r="O2932" s="24"/>
    </row>
    <row r="2933" spans="4:15" x14ac:dyDescent="0.75">
      <c r="D2933" s="24"/>
      <c r="E2933" s="24"/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</row>
    <row r="2934" spans="4:15" x14ac:dyDescent="0.75">
      <c r="D2934" s="24"/>
      <c r="E2934" s="24"/>
      <c r="F2934" s="24"/>
      <c r="G2934" s="24"/>
      <c r="H2934" s="24"/>
      <c r="I2934" s="24"/>
      <c r="J2934" s="24"/>
      <c r="K2934" s="24"/>
      <c r="L2934" s="24"/>
      <c r="M2934" s="24"/>
      <c r="N2934" s="24"/>
      <c r="O2934" s="24"/>
    </row>
    <row r="2935" spans="4:15" x14ac:dyDescent="0.75">
      <c r="D2935" s="24"/>
      <c r="E2935" s="24"/>
      <c r="F2935" s="24"/>
      <c r="G2935" s="24"/>
      <c r="H2935" s="24"/>
      <c r="I2935" s="24"/>
      <c r="J2935" s="24"/>
      <c r="K2935" s="24"/>
      <c r="L2935" s="24"/>
      <c r="M2935" s="24"/>
      <c r="N2935" s="24"/>
      <c r="O2935" s="24"/>
    </row>
    <row r="2936" spans="4:15" x14ac:dyDescent="0.75">
      <c r="D2936" s="24"/>
      <c r="E2936" s="24"/>
      <c r="F2936" s="24"/>
      <c r="G2936" s="24"/>
      <c r="H2936" s="24"/>
      <c r="I2936" s="24"/>
      <c r="J2936" s="24"/>
      <c r="K2936" s="24"/>
      <c r="L2936" s="24"/>
      <c r="M2936" s="24"/>
      <c r="N2936" s="24"/>
      <c r="O2936" s="24"/>
    </row>
    <row r="2937" spans="4:15" x14ac:dyDescent="0.75">
      <c r="D2937" s="24"/>
      <c r="E2937" s="24"/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</row>
    <row r="2938" spans="4:15" x14ac:dyDescent="0.75">
      <c r="D2938" s="24"/>
      <c r="E2938" s="24"/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</row>
    <row r="2939" spans="4:15" x14ac:dyDescent="0.75">
      <c r="D2939" s="24"/>
      <c r="E2939" s="24"/>
      <c r="F2939" s="24"/>
      <c r="G2939" s="24"/>
      <c r="H2939" s="24"/>
      <c r="I2939" s="24"/>
      <c r="J2939" s="24"/>
      <c r="K2939" s="24"/>
      <c r="L2939" s="24"/>
      <c r="M2939" s="24"/>
      <c r="N2939" s="24"/>
      <c r="O2939" s="24"/>
    </row>
    <row r="2940" spans="4:15" x14ac:dyDescent="0.75">
      <c r="D2940" s="24"/>
      <c r="E2940" s="24"/>
      <c r="F2940" s="24"/>
      <c r="G2940" s="24"/>
      <c r="H2940" s="24"/>
      <c r="I2940" s="24"/>
      <c r="J2940" s="24"/>
      <c r="K2940" s="24"/>
      <c r="L2940" s="24"/>
      <c r="M2940" s="24"/>
      <c r="N2940" s="24"/>
      <c r="O2940" s="24"/>
    </row>
    <row r="2941" spans="4:15" x14ac:dyDescent="0.75">
      <c r="D2941" s="24"/>
      <c r="E2941" s="24"/>
      <c r="F2941" s="24"/>
      <c r="G2941" s="24"/>
      <c r="H2941" s="24"/>
      <c r="I2941" s="24"/>
      <c r="J2941" s="24"/>
      <c r="K2941" s="24"/>
      <c r="L2941" s="24"/>
      <c r="M2941" s="24"/>
      <c r="N2941" s="24"/>
      <c r="O2941" s="24"/>
    </row>
    <row r="2942" spans="4:15" x14ac:dyDescent="0.75">
      <c r="D2942" s="24"/>
      <c r="E2942" s="24"/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</row>
    <row r="2943" spans="4:15" x14ac:dyDescent="0.75">
      <c r="D2943" s="24"/>
      <c r="E2943" s="24"/>
      <c r="F2943" s="24"/>
      <c r="G2943" s="24"/>
      <c r="H2943" s="24"/>
      <c r="I2943" s="24"/>
      <c r="J2943" s="24"/>
      <c r="K2943" s="24"/>
      <c r="L2943" s="24"/>
      <c r="M2943" s="24"/>
      <c r="N2943" s="24"/>
      <c r="O2943" s="24"/>
    </row>
    <row r="2944" spans="4:15" x14ac:dyDescent="0.75">
      <c r="D2944" s="24"/>
      <c r="E2944" s="24"/>
      <c r="F2944" s="24"/>
      <c r="G2944" s="24"/>
      <c r="H2944" s="24"/>
      <c r="I2944" s="24"/>
      <c r="J2944" s="24"/>
      <c r="K2944" s="24"/>
      <c r="L2944" s="24"/>
      <c r="M2944" s="24"/>
      <c r="N2944" s="24"/>
      <c r="O2944" s="24"/>
    </row>
    <row r="2945" spans="4:15" x14ac:dyDescent="0.75"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</row>
    <row r="2946" spans="4:15" x14ac:dyDescent="0.75">
      <c r="D2946" s="24"/>
      <c r="E2946" s="24"/>
      <c r="F2946" s="24"/>
      <c r="G2946" s="24"/>
      <c r="H2946" s="24"/>
      <c r="I2946" s="24"/>
      <c r="J2946" s="24"/>
      <c r="K2946" s="24"/>
      <c r="L2946" s="24"/>
      <c r="M2946" s="24"/>
      <c r="N2946" s="24"/>
      <c r="O2946" s="24"/>
    </row>
    <row r="2947" spans="4:15" x14ac:dyDescent="0.75">
      <c r="D2947" s="24"/>
      <c r="E2947" s="24"/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</row>
    <row r="2948" spans="4:15" x14ac:dyDescent="0.75">
      <c r="D2948" s="24"/>
      <c r="E2948" s="24"/>
      <c r="F2948" s="24"/>
      <c r="G2948" s="24"/>
      <c r="H2948" s="24"/>
      <c r="I2948" s="24"/>
      <c r="J2948" s="24"/>
      <c r="K2948" s="24"/>
      <c r="L2948" s="24"/>
      <c r="M2948" s="24"/>
      <c r="N2948" s="24"/>
      <c r="O2948" s="24"/>
    </row>
    <row r="2949" spans="4:15" x14ac:dyDescent="0.75">
      <c r="D2949" s="24"/>
      <c r="E2949" s="24"/>
      <c r="F2949" s="24"/>
      <c r="G2949" s="24"/>
      <c r="H2949" s="24"/>
      <c r="I2949" s="24"/>
      <c r="J2949" s="24"/>
      <c r="K2949" s="24"/>
      <c r="L2949" s="24"/>
      <c r="M2949" s="24"/>
      <c r="N2949" s="24"/>
      <c r="O2949" s="24"/>
    </row>
    <row r="2950" spans="4:15" x14ac:dyDescent="0.75">
      <c r="D2950" s="24"/>
      <c r="E2950" s="24"/>
      <c r="F2950" s="24"/>
      <c r="G2950" s="24"/>
      <c r="H2950" s="24"/>
      <c r="I2950" s="24"/>
      <c r="J2950" s="24"/>
      <c r="K2950" s="24"/>
      <c r="L2950" s="24"/>
      <c r="M2950" s="24"/>
      <c r="N2950" s="24"/>
      <c r="O2950" s="24"/>
    </row>
    <row r="2951" spans="4:15" x14ac:dyDescent="0.75">
      <c r="D2951" s="24"/>
      <c r="E2951" s="24"/>
      <c r="F2951" s="24"/>
      <c r="G2951" s="24"/>
      <c r="H2951" s="24"/>
      <c r="I2951" s="24"/>
      <c r="J2951" s="24"/>
      <c r="K2951" s="24"/>
      <c r="L2951" s="24"/>
      <c r="M2951" s="24"/>
      <c r="N2951" s="24"/>
      <c r="O2951" s="24"/>
    </row>
    <row r="2952" spans="4:15" x14ac:dyDescent="0.75">
      <c r="D2952" s="24"/>
      <c r="E2952" s="24"/>
      <c r="F2952" s="24"/>
      <c r="G2952" s="24"/>
      <c r="H2952" s="24"/>
      <c r="I2952" s="24"/>
      <c r="J2952" s="24"/>
      <c r="K2952" s="24"/>
      <c r="L2952" s="24"/>
      <c r="M2952" s="24"/>
      <c r="N2952" s="24"/>
      <c r="O2952" s="24"/>
    </row>
    <row r="2953" spans="4:15" x14ac:dyDescent="0.75">
      <c r="D2953" s="24"/>
      <c r="E2953" s="24"/>
      <c r="F2953" s="24"/>
      <c r="G2953" s="24"/>
      <c r="H2953" s="24"/>
      <c r="I2953" s="24"/>
      <c r="J2953" s="24"/>
      <c r="K2953" s="24"/>
      <c r="L2953" s="24"/>
      <c r="M2953" s="24"/>
      <c r="N2953" s="24"/>
      <c r="O2953" s="24"/>
    </row>
    <row r="2954" spans="4:15" x14ac:dyDescent="0.75">
      <c r="D2954" s="24"/>
      <c r="E2954" s="24"/>
      <c r="F2954" s="24"/>
      <c r="G2954" s="24"/>
      <c r="H2954" s="24"/>
      <c r="I2954" s="24"/>
      <c r="J2954" s="24"/>
      <c r="K2954" s="24"/>
      <c r="L2954" s="24"/>
      <c r="M2954" s="24"/>
      <c r="N2954" s="24"/>
      <c r="O2954" s="24"/>
    </row>
    <row r="2955" spans="4:15" x14ac:dyDescent="0.75">
      <c r="D2955" s="24"/>
      <c r="E2955" s="24"/>
      <c r="F2955" s="24"/>
      <c r="G2955" s="24"/>
      <c r="H2955" s="24"/>
      <c r="I2955" s="24"/>
      <c r="J2955" s="24"/>
      <c r="K2955" s="24"/>
      <c r="L2955" s="24"/>
      <c r="M2955" s="24"/>
      <c r="N2955" s="24"/>
      <c r="O2955" s="24"/>
    </row>
    <row r="2956" spans="4:15" x14ac:dyDescent="0.75">
      <c r="D2956" s="24"/>
      <c r="E2956" s="24"/>
      <c r="F2956" s="24"/>
      <c r="G2956" s="24"/>
      <c r="H2956" s="24"/>
      <c r="I2956" s="24"/>
      <c r="J2956" s="24"/>
      <c r="K2956" s="24"/>
      <c r="L2956" s="24"/>
      <c r="M2956" s="24"/>
      <c r="N2956" s="24"/>
      <c r="O2956" s="24"/>
    </row>
    <row r="2957" spans="4:15" x14ac:dyDescent="0.75">
      <c r="D2957" s="24"/>
      <c r="E2957" s="24"/>
      <c r="F2957" s="24"/>
      <c r="G2957" s="24"/>
      <c r="H2957" s="24"/>
      <c r="I2957" s="24"/>
      <c r="J2957" s="24"/>
      <c r="K2957" s="24"/>
      <c r="L2957" s="24"/>
      <c r="M2957" s="24"/>
      <c r="N2957" s="24"/>
      <c r="O2957" s="24"/>
    </row>
    <row r="2958" spans="4:15" x14ac:dyDescent="0.75">
      <c r="D2958" s="24"/>
      <c r="E2958" s="24"/>
      <c r="F2958" s="24"/>
      <c r="G2958" s="24"/>
      <c r="H2958" s="24"/>
      <c r="I2958" s="24"/>
      <c r="J2958" s="24"/>
      <c r="K2958" s="24"/>
      <c r="L2958" s="24"/>
      <c r="M2958" s="24"/>
      <c r="N2958" s="24"/>
      <c r="O2958" s="24"/>
    </row>
    <row r="2959" spans="4:15" x14ac:dyDescent="0.75">
      <c r="D2959" s="24"/>
      <c r="E2959" s="24"/>
      <c r="F2959" s="24"/>
      <c r="G2959" s="24"/>
      <c r="H2959" s="24"/>
      <c r="I2959" s="24"/>
      <c r="J2959" s="24"/>
      <c r="K2959" s="24"/>
      <c r="L2959" s="24"/>
      <c r="M2959" s="24"/>
      <c r="N2959" s="24"/>
      <c r="O2959" s="24"/>
    </row>
    <row r="2960" spans="4:15" x14ac:dyDescent="0.75">
      <c r="D2960" s="24"/>
      <c r="E2960" s="24"/>
      <c r="F2960" s="24"/>
      <c r="G2960" s="24"/>
      <c r="H2960" s="24"/>
      <c r="I2960" s="24"/>
      <c r="J2960" s="24"/>
      <c r="K2960" s="24"/>
      <c r="L2960" s="24"/>
      <c r="M2960" s="24"/>
      <c r="N2960" s="24"/>
      <c r="O2960" s="24"/>
    </row>
    <row r="2961" spans="4:15" x14ac:dyDescent="0.75"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</row>
    <row r="2962" spans="4:15" x14ac:dyDescent="0.75">
      <c r="D2962" s="24"/>
      <c r="E2962" s="24"/>
      <c r="F2962" s="24"/>
      <c r="G2962" s="24"/>
      <c r="H2962" s="24"/>
      <c r="I2962" s="24"/>
      <c r="J2962" s="24"/>
      <c r="K2962" s="24"/>
      <c r="L2962" s="24"/>
      <c r="M2962" s="24"/>
      <c r="N2962" s="24"/>
      <c r="O2962" s="24"/>
    </row>
    <row r="2963" spans="4:15" x14ac:dyDescent="0.75">
      <c r="D2963" s="24"/>
      <c r="E2963" s="24"/>
      <c r="F2963" s="24"/>
      <c r="G2963" s="24"/>
      <c r="H2963" s="24"/>
      <c r="I2963" s="24"/>
      <c r="J2963" s="24"/>
      <c r="K2963" s="24"/>
      <c r="L2963" s="24"/>
      <c r="M2963" s="24"/>
      <c r="N2963" s="24"/>
      <c r="O2963" s="24"/>
    </row>
    <row r="2964" spans="4:15" x14ac:dyDescent="0.75">
      <c r="D2964" s="24"/>
      <c r="E2964" s="24"/>
      <c r="F2964" s="24"/>
      <c r="G2964" s="24"/>
      <c r="H2964" s="24"/>
      <c r="I2964" s="24"/>
      <c r="J2964" s="24"/>
      <c r="K2964" s="24"/>
      <c r="L2964" s="24"/>
      <c r="M2964" s="24"/>
      <c r="N2964" s="24"/>
      <c r="O2964" s="24"/>
    </row>
    <row r="2965" spans="4:15" x14ac:dyDescent="0.75">
      <c r="D2965" s="24"/>
      <c r="E2965" s="24"/>
      <c r="F2965" s="24"/>
      <c r="G2965" s="24"/>
      <c r="H2965" s="24"/>
      <c r="I2965" s="24"/>
      <c r="J2965" s="24"/>
      <c r="K2965" s="24"/>
      <c r="L2965" s="24"/>
      <c r="M2965" s="24"/>
      <c r="N2965" s="24"/>
      <c r="O2965" s="24"/>
    </row>
    <row r="2966" spans="4:15" x14ac:dyDescent="0.75">
      <c r="D2966" s="24"/>
      <c r="E2966" s="24"/>
      <c r="F2966" s="24"/>
      <c r="G2966" s="24"/>
      <c r="H2966" s="24"/>
      <c r="I2966" s="24"/>
      <c r="J2966" s="24"/>
      <c r="K2966" s="24"/>
      <c r="L2966" s="24"/>
      <c r="M2966" s="24"/>
      <c r="N2966" s="24"/>
      <c r="O2966" s="24"/>
    </row>
    <row r="2967" spans="4:15" x14ac:dyDescent="0.75">
      <c r="D2967" s="24"/>
      <c r="E2967" s="24"/>
      <c r="F2967" s="24"/>
      <c r="G2967" s="24"/>
      <c r="H2967" s="24"/>
      <c r="I2967" s="24"/>
      <c r="J2967" s="24"/>
      <c r="K2967" s="24"/>
      <c r="L2967" s="24"/>
      <c r="M2967" s="24"/>
      <c r="N2967" s="24"/>
      <c r="O2967" s="24"/>
    </row>
    <row r="2968" spans="4:15" x14ac:dyDescent="0.75">
      <c r="D2968" s="24"/>
      <c r="E2968" s="24"/>
      <c r="F2968" s="24"/>
      <c r="G2968" s="24"/>
      <c r="H2968" s="24"/>
      <c r="I2968" s="24"/>
      <c r="J2968" s="24"/>
      <c r="K2968" s="24"/>
      <c r="L2968" s="24"/>
      <c r="M2968" s="24"/>
      <c r="N2968" s="24"/>
      <c r="O2968" s="24"/>
    </row>
    <row r="2969" spans="4:15" x14ac:dyDescent="0.75"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</row>
    <row r="2970" spans="4:15" x14ac:dyDescent="0.75">
      <c r="D2970" s="24"/>
      <c r="E2970" s="24"/>
      <c r="F2970" s="24"/>
      <c r="G2970" s="24"/>
      <c r="H2970" s="24"/>
      <c r="I2970" s="24"/>
      <c r="J2970" s="24"/>
      <c r="K2970" s="24"/>
      <c r="L2970" s="24"/>
      <c r="M2970" s="24"/>
      <c r="N2970" s="24"/>
      <c r="O2970" s="24"/>
    </row>
    <row r="2971" spans="4:15" x14ac:dyDescent="0.75">
      <c r="D2971" s="24"/>
      <c r="E2971" s="24"/>
      <c r="F2971" s="24"/>
      <c r="G2971" s="24"/>
      <c r="H2971" s="24"/>
      <c r="I2971" s="24"/>
      <c r="J2971" s="24"/>
      <c r="K2971" s="24"/>
      <c r="L2971" s="24"/>
      <c r="M2971" s="24"/>
      <c r="N2971" s="24"/>
      <c r="O2971" s="24"/>
    </row>
    <row r="2972" spans="4:15" x14ac:dyDescent="0.75">
      <c r="D2972" s="24"/>
      <c r="E2972" s="24"/>
      <c r="F2972" s="24"/>
      <c r="G2972" s="24"/>
      <c r="H2972" s="24"/>
      <c r="I2972" s="24"/>
      <c r="J2972" s="24"/>
      <c r="K2972" s="24"/>
      <c r="L2972" s="24"/>
      <c r="M2972" s="24"/>
      <c r="N2972" s="24"/>
      <c r="O2972" s="24"/>
    </row>
    <row r="2973" spans="4:15" x14ac:dyDescent="0.75"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</row>
    <row r="2974" spans="4:15" x14ac:dyDescent="0.75">
      <c r="D2974" s="24"/>
      <c r="E2974" s="24"/>
      <c r="F2974" s="24"/>
      <c r="G2974" s="24"/>
      <c r="H2974" s="24"/>
      <c r="I2974" s="24"/>
      <c r="J2974" s="24"/>
      <c r="K2974" s="24"/>
      <c r="L2974" s="24"/>
      <c r="M2974" s="24"/>
      <c r="N2974" s="24"/>
      <c r="O2974" s="24"/>
    </row>
    <row r="2975" spans="4:15" x14ac:dyDescent="0.75">
      <c r="D2975" s="24"/>
      <c r="E2975" s="24"/>
      <c r="F2975" s="24"/>
      <c r="G2975" s="24"/>
      <c r="H2975" s="24"/>
      <c r="I2975" s="24"/>
      <c r="J2975" s="24"/>
      <c r="K2975" s="24"/>
      <c r="L2975" s="24"/>
      <c r="M2975" s="24"/>
      <c r="N2975" s="24"/>
      <c r="O2975" s="24"/>
    </row>
    <row r="2976" spans="4:15" x14ac:dyDescent="0.75">
      <c r="D2976" s="24"/>
      <c r="E2976" s="24"/>
      <c r="F2976" s="24"/>
      <c r="G2976" s="24"/>
      <c r="H2976" s="24"/>
      <c r="I2976" s="24"/>
      <c r="J2976" s="24"/>
      <c r="K2976" s="24"/>
      <c r="L2976" s="24"/>
      <c r="M2976" s="24"/>
      <c r="N2976" s="24"/>
      <c r="O2976" s="24"/>
    </row>
    <row r="2977" spans="4:15" x14ac:dyDescent="0.75"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</row>
    <row r="2978" spans="4:15" x14ac:dyDescent="0.75">
      <c r="D2978" s="24"/>
      <c r="E2978" s="24"/>
      <c r="F2978" s="24"/>
      <c r="G2978" s="24"/>
      <c r="H2978" s="24"/>
      <c r="I2978" s="24"/>
      <c r="J2978" s="24"/>
      <c r="K2978" s="24"/>
      <c r="L2978" s="24"/>
      <c r="M2978" s="24"/>
      <c r="N2978" s="24"/>
      <c r="O2978" s="24"/>
    </row>
    <row r="2979" spans="4:15" x14ac:dyDescent="0.75">
      <c r="D2979" s="24"/>
      <c r="E2979" s="24"/>
      <c r="F2979" s="24"/>
      <c r="G2979" s="24"/>
      <c r="H2979" s="24"/>
      <c r="I2979" s="24"/>
      <c r="J2979" s="24"/>
      <c r="K2979" s="24"/>
      <c r="L2979" s="24"/>
      <c r="M2979" s="24"/>
      <c r="N2979" s="24"/>
      <c r="O2979" s="24"/>
    </row>
    <row r="2980" spans="4:15" x14ac:dyDescent="0.75">
      <c r="D2980" s="24"/>
      <c r="E2980" s="24"/>
      <c r="F2980" s="24"/>
      <c r="G2980" s="24"/>
      <c r="H2980" s="24"/>
      <c r="I2980" s="24"/>
      <c r="J2980" s="24"/>
      <c r="K2980" s="24"/>
      <c r="L2980" s="24"/>
      <c r="M2980" s="24"/>
      <c r="N2980" s="24"/>
      <c r="O2980" s="24"/>
    </row>
    <row r="2981" spans="4:15" x14ac:dyDescent="0.75">
      <c r="D2981" s="24"/>
      <c r="E2981" s="24"/>
      <c r="F2981" s="24"/>
      <c r="G2981" s="24"/>
      <c r="H2981" s="24"/>
      <c r="I2981" s="24"/>
      <c r="J2981" s="24"/>
      <c r="K2981" s="24"/>
      <c r="L2981" s="24"/>
      <c r="M2981" s="24"/>
      <c r="N2981" s="24"/>
      <c r="O2981" s="24"/>
    </row>
    <row r="2982" spans="4:15" x14ac:dyDescent="0.75">
      <c r="D2982" s="24"/>
      <c r="E2982" s="24"/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</row>
    <row r="2983" spans="4:15" x14ac:dyDescent="0.75">
      <c r="D2983" s="24"/>
      <c r="E2983" s="24"/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</row>
    <row r="2984" spans="4:15" x14ac:dyDescent="0.75">
      <c r="D2984" s="24"/>
      <c r="E2984" s="24"/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</row>
    <row r="2985" spans="4:15" x14ac:dyDescent="0.75"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</row>
    <row r="2986" spans="4:15" x14ac:dyDescent="0.75">
      <c r="D2986" s="24"/>
      <c r="E2986" s="24"/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</row>
    <row r="2987" spans="4:15" x14ac:dyDescent="0.75">
      <c r="D2987" s="24"/>
      <c r="E2987" s="24"/>
      <c r="F2987" s="24"/>
      <c r="G2987" s="24"/>
      <c r="H2987" s="24"/>
      <c r="I2987" s="24"/>
      <c r="J2987" s="24"/>
      <c r="K2987" s="24"/>
      <c r="L2987" s="24"/>
      <c r="M2987" s="24"/>
      <c r="N2987" s="24"/>
      <c r="O2987" s="24"/>
    </row>
    <row r="2988" spans="4:15" x14ac:dyDescent="0.75">
      <c r="D2988" s="24"/>
      <c r="E2988" s="24"/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</row>
    <row r="2989" spans="4:15" x14ac:dyDescent="0.75">
      <c r="D2989" s="24"/>
      <c r="E2989" s="24"/>
      <c r="F2989" s="24"/>
      <c r="G2989" s="24"/>
      <c r="H2989" s="24"/>
      <c r="I2989" s="24"/>
      <c r="J2989" s="24"/>
      <c r="K2989" s="24"/>
      <c r="L2989" s="24"/>
      <c r="M2989" s="24"/>
      <c r="N2989" s="24"/>
      <c r="O2989" s="24"/>
    </row>
    <row r="2990" spans="4:15" x14ac:dyDescent="0.75">
      <c r="D2990" s="24"/>
      <c r="E2990" s="24"/>
      <c r="F2990" s="24"/>
      <c r="G2990" s="24"/>
      <c r="H2990" s="24"/>
      <c r="I2990" s="24"/>
      <c r="J2990" s="24"/>
      <c r="K2990" s="24"/>
      <c r="L2990" s="24"/>
      <c r="M2990" s="24"/>
      <c r="N2990" s="24"/>
      <c r="O2990" s="24"/>
    </row>
    <row r="2991" spans="4:15" x14ac:dyDescent="0.75">
      <c r="D2991" s="24"/>
      <c r="E2991" s="24"/>
      <c r="F2991" s="24"/>
      <c r="G2991" s="24"/>
      <c r="H2991" s="24"/>
      <c r="I2991" s="24"/>
      <c r="J2991" s="24"/>
      <c r="K2991" s="24"/>
      <c r="L2991" s="24"/>
      <c r="M2991" s="24"/>
      <c r="N2991" s="24"/>
      <c r="O2991" s="24"/>
    </row>
    <row r="2992" spans="4:15" x14ac:dyDescent="0.75">
      <c r="D2992" s="24"/>
      <c r="E2992" s="24"/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</row>
    <row r="2993" spans="4:15" x14ac:dyDescent="0.75">
      <c r="D2993" s="24"/>
      <c r="E2993" s="24"/>
      <c r="F2993" s="24"/>
      <c r="G2993" s="24"/>
      <c r="H2993" s="24"/>
      <c r="I2993" s="24"/>
      <c r="J2993" s="24"/>
      <c r="K2993" s="24"/>
      <c r="L2993" s="24"/>
      <c r="M2993" s="24"/>
      <c r="N2993" s="24"/>
      <c r="O2993" s="24"/>
    </row>
    <row r="2994" spans="4:15" x14ac:dyDescent="0.75">
      <c r="D2994" s="24"/>
      <c r="E2994" s="24"/>
      <c r="F2994" s="24"/>
      <c r="G2994" s="24"/>
      <c r="H2994" s="24"/>
      <c r="I2994" s="24"/>
      <c r="J2994" s="24"/>
      <c r="K2994" s="24"/>
      <c r="L2994" s="24"/>
      <c r="M2994" s="24"/>
      <c r="N2994" s="24"/>
      <c r="O2994" s="24"/>
    </row>
    <row r="2995" spans="4:15" x14ac:dyDescent="0.75">
      <c r="D2995" s="24"/>
      <c r="E2995" s="24"/>
      <c r="F2995" s="24"/>
      <c r="G2995" s="24"/>
      <c r="H2995" s="24"/>
      <c r="I2995" s="24"/>
      <c r="J2995" s="24"/>
      <c r="K2995" s="24"/>
      <c r="L2995" s="24"/>
      <c r="M2995" s="24"/>
      <c r="N2995" s="24"/>
      <c r="O2995" s="24"/>
    </row>
    <row r="2996" spans="4:15" x14ac:dyDescent="0.75">
      <c r="D2996" s="24"/>
      <c r="E2996" s="24"/>
      <c r="F2996" s="24"/>
      <c r="G2996" s="24"/>
      <c r="H2996" s="24"/>
      <c r="I2996" s="24"/>
      <c r="J2996" s="24"/>
      <c r="K2996" s="24"/>
      <c r="L2996" s="24"/>
      <c r="M2996" s="24"/>
      <c r="N2996" s="24"/>
      <c r="O2996" s="24"/>
    </row>
    <row r="2997" spans="4:15" x14ac:dyDescent="0.75">
      <c r="D2997" s="24"/>
      <c r="E2997" s="24"/>
      <c r="F2997" s="24"/>
      <c r="G2997" s="24"/>
      <c r="H2997" s="24"/>
      <c r="I2997" s="24"/>
      <c r="J2997" s="24"/>
      <c r="K2997" s="24"/>
      <c r="L2997" s="24"/>
      <c r="M2997" s="24"/>
      <c r="N2997" s="24"/>
      <c r="O2997" s="24"/>
    </row>
    <row r="2998" spans="4:15" x14ac:dyDescent="0.75">
      <c r="D2998" s="24"/>
      <c r="E2998" s="24"/>
      <c r="F2998" s="24"/>
      <c r="G2998" s="24"/>
      <c r="H2998" s="24"/>
      <c r="I2998" s="24"/>
      <c r="J2998" s="24"/>
      <c r="K2998" s="24"/>
      <c r="L2998" s="24"/>
      <c r="M2998" s="24"/>
      <c r="N2998" s="24"/>
      <c r="O2998" s="24"/>
    </row>
    <row r="2999" spans="4:15" x14ac:dyDescent="0.75">
      <c r="D2999" s="24"/>
      <c r="E2999" s="24"/>
      <c r="F2999" s="24"/>
      <c r="G2999" s="24"/>
      <c r="H2999" s="24"/>
      <c r="I2999" s="24"/>
      <c r="J2999" s="24"/>
      <c r="K2999" s="24"/>
      <c r="L2999" s="24"/>
      <c r="M2999" s="24"/>
      <c r="N2999" s="24"/>
      <c r="O2999" s="24"/>
    </row>
    <row r="3000" spans="4:15" x14ac:dyDescent="0.75">
      <c r="D3000" s="24"/>
      <c r="E3000" s="24"/>
      <c r="F3000" s="24"/>
      <c r="G3000" s="24"/>
      <c r="H3000" s="24"/>
      <c r="I3000" s="24"/>
      <c r="J3000" s="24"/>
      <c r="K3000" s="24"/>
      <c r="L3000" s="24"/>
      <c r="M3000" s="24"/>
      <c r="N3000" s="24"/>
      <c r="O3000" s="24"/>
    </row>
    <row r="3001" spans="4:15" x14ac:dyDescent="0.75">
      <c r="D3001" s="24"/>
      <c r="E3001" s="24"/>
      <c r="F3001" s="24"/>
      <c r="G3001" s="24"/>
      <c r="H3001" s="24"/>
      <c r="I3001" s="24"/>
      <c r="J3001" s="24"/>
      <c r="K3001" s="24"/>
      <c r="L3001" s="24"/>
      <c r="M3001" s="24"/>
      <c r="N3001" s="24"/>
      <c r="O3001" s="24"/>
    </row>
    <row r="3002" spans="4:15" x14ac:dyDescent="0.75">
      <c r="D3002" s="24"/>
      <c r="E3002" s="24"/>
      <c r="F3002" s="24"/>
      <c r="G3002" s="24"/>
      <c r="H3002" s="24"/>
      <c r="I3002" s="24"/>
      <c r="J3002" s="24"/>
      <c r="K3002" s="24"/>
      <c r="L3002" s="24"/>
      <c r="M3002" s="24"/>
      <c r="N3002" s="24"/>
      <c r="O3002" s="24"/>
    </row>
    <row r="3003" spans="4:15" x14ac:dyDescent="0.75">
      <c r="D3003" s="24"/>
      <c r="E3003" s="24"/>
      <c r="F3003" s="24"/>
      <c r="G3003" s="24"/>
      <c r="H3003" s="24"/>
      <c r="I3003" s="24"/>
      <c r="J3003" s="24"/>
      <c r="K3003" s="24"/>
      <c r="L3003" s="24"/>
      <c r="M3003" s="24"/>
      <c r="N3003" s="24"/>
      <c r="O3003" s="24"/>
    </row>
    <row r="3004" spans="4:15" x14ac:dyDescent="0.75">
      <c r="D3004" s="24"/>
      <c r="E3004" s="24"/>
      <c r="F3004" s="24"/>
      <c r="G3004" s="24"/>
      <c r="H3004" s="24"/>
      <c r="I3004" s="24"/>
      <c r="J3004" s="24"/>
      <c r="K3004" s="24"/>
      <c r="L3004" s="24"/>
      <c r="M3004" s="24"/>
      <c r="N3004" s="24"/>
      <c r="O3004" s="24"/>
    </row>
    <row r="3005" spans="4:15" x14ac:dyDescent="0.75">
      <c r="D3005" s="24"/>
      <c r="E3005" s="24"/>
      <c r="F3005" s="24"/>
      <c r="G3005" s="24"/>
      <c r="H3005" s="24"/>
      <c r="I3005" s="24"/>
      <c r="J3005" s="24"/>
      <c r="K3005" s="24"/>
      <c r="L3005" s="24"/>
      <c r="M3005" s="24"/>
      <c r="N3005" s="24"/>
      <c r="O3005" s="24"/>
    </row>
    <row r="3006" spans="4:15" x14ac:dyDescent="0.75">
      <c r="D3006" s="24"/>
      <c r="E3006" s="24"/>
      <c r="F3006" s="24"/>
      <c r="G3006" s="24"/>
      <c r="H3006" s="24"/>
      <c r="I3006" s="24"/>
      <c r="J3006" s="24"/>
      <c r="K3006" s="24"/>
      <c r="L3006" s="24"/>
      <c r="M3006" s="24"/>
      <c r="N3006" s="24"/>
      <c r="O3006" s="24"/>
    </row>
    <row r="3007" spans="4:15" x14ac:dyDescent="0.75">
      <c r="D3007" s="24"/>
      <c r="E3007" s="24"/>
      <c r="F3007" s="24"/>
      <c r="G3007" s="24"/>
      <c r="H3007" s="24"/>
      <c r="I3007" s="24"/>
      <c r="J3007" s="24"/>
      <c r="K3007" s="24"/>
      <c r="L3007" s="24"/>
      <c r="M3007" s="24"/>
      <c r="N3007" s="24"/>
      <c r="O3007" s="24"/>
    </row>
    <row r="3008" spans="4:15" x14ac:dyDescent="0.75">
      <c r="D3008" s="24"/>
      <c r="E3008" s="24"/>
      <c r="F3008" s="24"/>
      <c r="G3008" s="24"/>
      <c r="H3008" s="24"/>
      <c r="I3008" s="24"/>
      <c r="J3008" s="24"/>
      <c r="K3008" s="24"/>
      <c r="L3008" s="24"/>
      <c r="M3008" s="24"/>
      <c r="N3008" s="24"/>
      <c r="O3008" s="24"/>
    </row>
    <row r="3009" spans="4:15" x14ac:dyDescent="0.75"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</row>
    <row r="3010" spans="4:15" x14ac:dyDescent="0.75">
      <c r="D3010" s="24"/>
      <c r="E3010" s="24"/>
      <c r="F3010" s="24"/>
      <c r="G3010" s="24"/>
      <c r="H3010" s="24"/>
      <c r="I3010" s="24"/>
      <c r="J3010" s="24"/>
      <c r="K3010" s="24"/>
      <c r="L3010" s="24"/>
      <c r="M3010" s="24"/>
      <c r="N3010" s="24"/>
      <c r="O3010" s="24"/>
    </row>
    <row r="3011" spans="4:15" x14ac:dyDescent="0.75">
      <c r="D3011" s="24"/>
      <c r="E3011" s="24"/>
      <c r="F3011" s="24"/>
      <c r="G3011" s="24"/>
      <c r="H3011" s="24"/>
      <c r="I3011" s="24"/>
      <c r="J3011" s="24"/>
      <c r="K3011" s="24"/>
      <c r="L3011" s="24"/>
      <c r="M3011" s="24"/>
      <c r="N3011" s="24"/>
      <c r="O3011" s="24"/>
    </row>
    <row r="3012" spans="4:15" x14ac:dyDescent="0.75">
      <c r="D3012" s="24"/>
      <c r="E3012" s="24"/>
      <c r="F3012" s="24"/>
      <c r="G3012" s="24"/>
      <c r="H3012" s="24"/>
      <c r="I3012" s="24"/>
      <c r="J3012" s="24"/>
      <c r="K3012" s="24"/>
      <c r="L3012" s="24"/>
      <c r="M3012" s="24"/>
      <c r="N3012" s="24"/>
      <c r="O3012" s="24"/>
    </row>
    <row r="3013" spans="4:15" x14ac:dyDescent="0.75">
      <c r="D3013" s="24"/>
      <c r="E3013" s="24"/>
      <c r="F3013" s="24"/>
      <c r="G3013" s="24"/>
      <c r="H3013" s="24"/>
      <c r="I3013" s="24"/>
      <c r="J3013" s="24"/>
      <c r="K3013" s="24"/>
      <c r="L3013" s="24"/>
      <c r="M3013" s="24"/>
      <c r="N3013" s="24"/>
      <c r="O3013" s="24"/>
    </row>
    <row r="3014" spans="4:15" x14ac:dyDescent="0.75">
      <c r="D3014" s="24"/>
      <c r="E3014" s="24"/>
      <c r="F3014" s="24"/>
      <c r="G3014" s="24"/>
      <c r="H3014" s="24"/>
      <c r="I3014" s="24"/>
      <c r="J3014" s="24"/>
      <c r="K3014" s="24"/>
      <c r="L3014" s="24"/>
      <c r="M3014" s="24"/>
      <c r="N3014" s="24"/>
      <c r="O3014" s="24"/>
    </row>
    <row r="3015" spans="4:15" x14ac:dyDescent="0.75">
      <c r="D3015" s="24"/>
      <c r="E3015" s="24"/>
      <c r="F3015" s="24"/>
      <c r="G3015" s="24"/>
      <c r="H3015" s="24"/>
      <c r="I3015" s="24"/>
      <c r="J3015" s="24"/>
      <c r="K3015" s="24"/>
      <c r="L3015" s="24"/>
      <c r="M3015" s="24"/>
      <c r="N3015" s="24"/>
      <c r="O3015" s="24"/>
    </row>
    <row r="3016" spans="4:15" x14ac:dyDescent="0.75">
      <c r="D3016" s="24"/>
      <c r="E3016" s="24"/>
      <c r="F3016" s="24"/>
      <c r="G3016" s="24"/>
      <c r="H3016" s="24"/>
      <c r="I3016" s="24"/>
      <c r="J3016" s="24"/>
      <c r="K3016" s="24"/>
      <c r="L3016" s="24"/>
      <c r="M3016" s="24"/>
      <c r="N3016" s="24"/>
      <c r="O3016" s="24"/>
    </row>
    <row r="3017" spans="4:15" x14ac:dyDescent="0.75"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</row>
    <row r="3018" spans="4:15" x14ac:dyDescent="0.75">
      <c r="D3018" s="24"/>
      <c r="E3018" s="24"/>
      <c r="F3018" s="24"/>
      <c r="G3018" s="24"/>
      <c r="H3018" s="24"/>
      <c r="I3018" s="24"/>
      <c r="J3018" s="24"/>
      <c r="K3018" s="24"/>
      <c r="L3018" s="24"/>
      <c r="M3018" s="24"/>
      <c r="N3018" s="24"/>
      <c r="O3018" s="24"/>
    </row>
    <row r="3019" spans="4:15" x14ac:dyDescent="0.75">
      <c r="D3019" s="24"/>
      <c r="E3019" s="24"/>
      <c r="F3019" s="24"/>
      <c r="G3019" s="24"/>
      <c r="H3019" s="24"/>
      <c r="I3019" s="24"/>
      <c r="J3019" s="24"/>
      <c r="K3019" s="24"/>
      <c r="L3019" s="24"/>
      <c r="M3019" s="24"/>
      <c r="N3019" s="24"/>
      <c r="O3019" s="24"/>
    </row>
    <row r="3020" spans="4:15" x14ac:dyDescent="0.75">
      <c r="D3020" s="24"/>
      <c r="E3020" s="24"/>
      <c r="F3020" s="24"/>
      <c r="G3020" s="24"/>
      <c r="H3020" s="24"/>
      <c r="I3020" s="24"/>
      <c r="J3020" s="24"/>
      <c r="K3020" s="24"/>
      <c r="L3020" s="24"/>
      <c r="M3020" s="24"/>
      <c r="N3020" s="24"/>
      <c r="O3020" s="24"/>
    </row>
    <row r="3021" spans="4:15" x14ac:dyDescent="0.75">
      <c r="D3021" s="24"/>
      <c r="E3021" s="24"/>
      <c r="F3021" s="24"/>
      <c r="G3021" s="24"/>
      <c r="H3021" s="24"/>
      <c r="I3021" s="24"/>
      <c r="J3021" s="24"/>
      <c r="K3021" s="24"/>
      <c r="L3021" s="24"/>
      <c r="M3021" s="24"/>
      <c r="N3021" s="24"/>
      <c r="O3021" s="24"/>
    </row>
    <row r="3022" spans="4:15" x14ac:dyDescent="0.75">
      <c r="D3022" s="24"/>
      <c r="E3022" s="24"/>
      <c r="F3022" s="24"/>
      <c r="G3022" s="24"/>
      <c r="H3022" s="24"/>
      <c r="I3022" s="24"/>
      <c r="J3022" s="24"/>
      <c r="K3022" s="24"/>
      <c r="L3022" s="24"/>
      <c r="M3022" s="24"/>
      <c r="N3022" s="24"/>
      <c r="O3022" s="24"/>
    </row>
    <row r="3023" spans="4:15" x14ac:dyDescent="0.75">
      <c r="D3023" s="24"/>
      <c r="E3023" s="24"/>
      <c r="F3023" s="24"/>
      <c r="G3023" s="24"/>
      <c r="H3023" s="24"/>
      <c r="I3023" s="24"/>
      <c r="J3023" s="24"/>
      <c r="K3023" s="24"/>
      <c r="L3023" s="24"/>
      <c r="M3023" s="24"/>
      <c r="N3023" s="24"/>
      <c r="O3023" s="24"/>
    </row>
    <row r="3024" spans="4:15" x14ac:dyDescent="0.75">
      <c r="D3024" s="24"/>
      <c r="E3024" s="24"/>
      <c r="F3024" s="24"/>
      <c r="G3024" s="24"/>
      <c r="H3024" s="24"/>
      <c r="I3024" s="24"/>
      <c r="J3024" s="24"/>
      <c r="K3024" s="24"/>
      <c r="L3024" s="24"/>
      <c r="M3024" s="24"/>
      <c r="N3024" s="24"/>
      <c r="O3024" s="24"/>
    </row>
    <row r="3025" spans="4:15" x14ac:dyDescent="0.75">
      <c r="D3025" s="24"/>
      <c r="E3025" s="24"/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</row>
    <row r="3026" spans="4:15" x14ac:dyDescent="0.75">
      <c r="D3026" s="24"/>
      <c r="E3026" s="24"/>
      <c r="F3026" s="24"/>
      <c r="G3026" s="24"/>
      <c r="H3026" s="24"/>
      <c r="I3026" s="24"/>
      <c r="J3026" s="24"/>
      <c r="K3026" s="24"/>
      <c r="L3026" s="24"/>
      <c r="M3026" s="24"/>
      <c r="N3026" s="24"/>
      <c r="O3026" s="24"/>
    </row>
    <row r="3027" spans="4:15" x14ac:dyDescent="0.75">
      <c r="D3027" s="24"/>
      <c r="E3027" s="24"/>
      <c r="F3027" s="24"/>
      <c r="G3027" s="24"/>
      <c r="H3027" s="24"/>
      <c r="I3027" s="24"/>
      <c r="J3027" s="24"/>
      <c r="K3027" s="24"/>
      <c r="L3027" s="24"/>
      <c r="M3027" s="24"/>
      <c r="N3027" s="24"/>
      <c r="O3027" s="24"/>
    </row>
    <row r="3028" spans="4:15" x14ac:dyDescent="0.75">
      <c r="D3028" s="24"/>
      <c r="E3028" s="24"/>
      <c r="F3028" s="24"/>
      <c r="G3028" s="24"/>
      <c r="H3028" s="24"/>
      <c r="I3028" s="24"/>
      <c r="J3028" s="24"/>
      <c r="K3028" s="24"/>
      <c r="L3028" s="24"/>
      <c r="M3028" s="24"/>
      <c r="N3028" s="24"/>
      <c r="O3028" s="24"/>
    </row>
    <row r="3029" spans="4:15" x14ac:dyDescent="0.75">
      <c r="D3029" s="24"/>
      <c r="E3029" s="24"/>
      <c r="F3029" s="24"/>
      <c r="G3029" s="24"/>
      <c r="H3029" s="24"/>
      <c r="I3029" s="24"/>
      <c r="J3029" s="24"/>
      <c r="K3029" s="24"/>
      <c r="L3029" s="24"/>
      <c r="M3029" s="24"/>
      <c r="N3029" s="24"/>
      <c r="O3029" s="24"/>
    </row>
    <row r="3030" spans="4:15" x14ac:dyDescent="0.75">
      <c r="D3030" s="24"/>
      <c r="E3030" s="24"/>
      <c r="F3030" s="24"/>
      <c r="G3030" s="24"/>
      <c r="H3030" s="24"/>
      <c r="I3030" s="24"/>
      <c r="J3030" s="24"/>
      <c r="K3030" s="24"/>
      <c r="L3030" s="24"/>
      <c r="M3030" s="24"/>
      <c r="N3030" s="24"/>
      <c r="O3030" s="24"/>
    </row>
    <row r="3031" spans="4:15" x14ac:dyDescent="0.75">
      <c r="D3031" s="24"/>
      <c r="E3031" s="24"/>
      <c r="F3031" s="24"/>
      <c r="G3031" s="24"/>
      <c r="H3031" s="24"/>
      <c r="I3031" s="24"/>
      <c r="J3031" s="24"/>
      <c r="K3031" s="24"/>
      <c r="L3031" s="24"/>
      <c r="M3031" s="24"/>
      <c r="N3031" s="24"/>
      <c r="O3031" s="24"/>
    </row>
    <row r="3032" spans="4:15" x14ac:dyDescent="0.75">
      <c r="D3032" s="24"/>
      <c r="E3032" s="24"/>
      <c r="F3032" s="24"/>
      <c r="G3032" s="24"/>
      <c r="H3032" s="24"/>
      <c r="I3032" s="24"/>
      <c r="J3032" s="24"/>
      <c r="K3032" s="24"/>
      <c r="L3032" s="24"/>
      <c r="M3032" s="24"/>
      <c r="N3032" s="24"/>
      <c r="O3032" s="24"/>
    </row>
    <row r="3033" spans="4:15" x14ac:dyDescent="0.75">
      <c r="D3033" s="24"/>
      <c r="E3033" s="24"/>
      <c r="F3033" s="24"/>
      <c r="G3033" s="24"/>
      <c r="H3033" s="24"/>
      <c r="I3033" s="24"/>
      <c r="J3033" s="24"/>
      <c r="K3033" s="24"/>
      <c r="L3033" s="24"/>
      <c r="M3033" s="24"/>
      <c r="N3033" s="24"/>
      <c r="O3033" s="24"/>
    </row>
    <row r="3034" spans="4:15" x14ac:dyDescent="0.75">
      <c r="D3034" s="24"/>
      <c r="E3034" s="24"/>
      <c r="F3034" s="24"/>
      <c r="G3034" s="24"/>
      <c r="H3034" s="24"/>
      <c r="I3034" s="24"/>
      <c r="J3034" s="24"/>
      <c r="K3034" s="24"/>
      <c r="L3034" s="24"/>
      <c r="M3034" s="24"/>
      <c r="N3034" s="24"/>
      <c r="O3034" s="24"/>
    </row>
    <row r="3035" spans="4:15" x14ac:dyDescent="0.75">
      <c r="D3035" s="24"/>
      <c r="E3035" s="24"/>
      <c r="F3035" s="24"/>
      <c r="G3035" s="24"/>
      <c r="H3035" s="24"/>
      <c r="I3035" s="24"/>
      <c r="J3035" s="24"/>
      <c r="K3035" s="24"/>
      <c r="L3035" s="24"/>
      <c r="M3035" s="24"/>
      <c r="N3035" s="24"/>
      <c r="O3035" s="24"/>
    </row>
    <row r="3036" spans="4:15" x14ac:dyDescent="0.75">
      <c r="D3036" s="24"/>
      <c r="E3036" s="24"/>
      <c r="F3036" s="24"/>
      <c r="G3036" s="24"/>
      <c r="H3036" s="24"/>
      <c r="I3036" s="24"/>
      <c r="J3036" s="24"/>
      <c r="K3036" s="24"/>
      <c r="L3036" s="24"/>
      <c r="M3036" s="24"/>
      <c r="N3036" s="24"/>
      <c r="O3036" s="24"/>
    </row>
    <row r="3037" spans="4:15" x14ac:dyDescent="0.75">
      <c r="D3037" s="24"/>
      <c r="E3037" s="24"/>
      <c r="F3037" s="24"/>
      <c r="G3037" s="24"/>
      <c r="H3037" s="24"/>
      <c r="I3037" s="24"/>
      <c r="J3037" s="24"/>
      <c r="K3037" s="24"/>
      <c r="L3037" s="24"/>
      <c r="M3037" s="24"/>
      <c r="N3037" s="24"/>
      <c r="O3037" s="24"/>
    </row>
    <row r="3038" spans="4:15" x14ac:dyDescent="0.75">
      <c r="D3038" s="24"/>
      <c r="E3038" s="24"/>
      <c r="F3038" s="24"/>
      <c r="G3038" s="24"/>
      <c r="H3038" s="24"/>
      <c r="I3038" s="24"/>
      <c r="J3038" s="24"/>
      <c r="K3038" s="24"/>
      <c r="L3038" s="24"/>
      <c r="M3038" s="24"/>
      <c r="N3038" s="24"/>
      <c r="O3038" s="24"/>
    </row>
    <row r="3039" spans="4:15" x14ac:dyDescent="0.75">
      <c r="D3039" s="24"/>
      <c r="E3039" s="24"/>
      <c r="F3039" s="24"/>
      <c r="G3039" s="24"/>
      <c r="H3039" s="24"/>
      <c r="I3039" s="24"/>
      <c r="J3039" s="24"/>
      <c r="K3039" s="24"/>
      <c r="L3039" s="24"/>
      <c r="M3039" s="24"/>
      <c r="N3039" s="24"/>
      <c r="O3039" s="24"/>
    </row>
    <row r="3040" spans="4:15" x14ac:dyDescent="0.75">
      <c r="D3040" s="24"/>
      <c r="E3040" s="24"/>
      <c r="F3040" s="24"/>
      <c r="G3040" s="24"/>
      <c r="H3040" s="24"/>
      <c r="I3040" s="24"/>
      <c r="J3040" s="24"/>
      <c r="K3040" s="24"/>
      <c r="L3040" s="24"/>
      <c r="M3040" s="24"/>
      <c r="N3040" s="24"/>
      <c r="O3040" s="24"/>
    </row>
    <row r="3041" spans="4:15" x14ac:dyDescent="0.75">
      <c r="D3041" s="24"/>
      <c r="E3041" s="24"/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</row>
    <row r="3042" spans="4:15" x14ac:dyDescent="0.75">
      <c r="D3042" s="24"/>
      <c r="E3042" s="24"/>
      <c r="F3042" s="24"/>
      <c r="G3042" s="24"/>
      <c r="H3042" s="24"/>
      <c r="I3042" s="24"/>
      <c r="J3042" s="24"/>
      <c r="K3042" s="24"/>
      <c r="L3042" s="24"/>
      <c r="M3042" s="24"/>
      <c r="N3042" s="24"/>
      <c r="O3042" s="24"/>
    </row>
    <row r="3043" spans="4:15" x14ac:dyDescent="0.75">
      <c r="D3043" s="24"/>
      <c r="E3043" s="24"/>
      <c r="F3043" s="24"/>
      <c r="G3043" s="24"/>
      <c r="H3043" s="24"/>
      <c r="I3043" s="24"/>
      <c r="J3043" s="24"/>
      <c r="K3043" s="24"/>
      <c r="L3043" s="24"/>
      <c r="M3043" s="24"/>
      <c r="N3043" s="24"/>
      <c r="O3043" s="24"/>
    </row>
    <row r="3044" spans="4:15" x14ac:dyDescent="0.75">
      <c r="D3044" s="24"/>
      <c r="E3044" s="24"/>
      <c r="F3044" s="24"/>
      <c r="G3044" s="24"/>
      <c r="H3044" s="24"/>
      <c r="I3044" s="24"/>
      <c r="J3044" s="24"/>
      <c r="K3044" s="24"/>
      <c r="L3044" s="24"/>
      <c r="M3044" s="24"/>
      <c r="N3044" s="24"/>
      <c r="O3044" s="24"/>
    </row>
    <row r="3045" spans="4:15" x14ac:dyDescent="0.75">
      <c r="D3045" s="24"/>
      <c r="E3045" s="24"/>
      <c r="F3045" s="24"/>
      <c r="G3045" s="24"/>
      <c r="H3045" s="24"/>
      <c r="I3045" s="24"/>
      <c r="J3045" s="24"/>
      <c r="K3045" s="24"/>
      <c r="L3045" s="24"/>
      <c r="M3045" s="24"/>
      <c r="N3045" s="24"/>
      <c r="O3045" s="24"/>
    </row>
    <row r="3046" spans="4:15" x14ac:dyDescent="0.75">
      <c r="D3046" s="24"/>
      <c r="E3046" s="24"/>
      <c r="F3046" s="24"/>
      <c r="G3046" s="24"/>
      <c r="H3046" s="24"/>
      <c r="I3046" s="24"/>
      <c r="J3046" s="24"/>
      <c r="K3046" s="24"/>
      <c r="L3046" s="24"/>
      <c r="M3046" s="24"/>
      <c r="N3046" s="24"/>
      <c r="O3046" s="24"/>
    </row>
    <row r="3047" spans="4:15" x14ac:dyDescent="0.75">
      <c r="D3047" s="24"/>
      <c r="E3047" s="24"/>
      <c r="F3047" s="24"/>
      <c r="G3047" s="24"/>
      <c r="H3047" s="24"/>
      <c r="I3047" s="24"/>
      <c r="J3047" s="24"/>
      <c r="K3047" s="24"/>
      <c r="L3047" s="24"/>
      <c r="M3047" s="24"/>
      <c r="N3047" s="24"/>
      <c r="O3047" s="24"/>
    </row>
    <row r="3048" spans="4:15" x14ac:dyDescent="0.75">
      <c r="D3048" s="24"/>
      <c r="E3048" s="24"/>
      <c r="F3048" s="24"/>
      <c r="G3048" s="24"/>
      <c r="H3048" s="24"/>
      <c r="I3048" s="24"/>
      <c r="J3048" s="24"/>
      <c r="K3048" s="24"/>
      <c r="L3048" s="24"/>
      <c r="M3048" s="24"/>
      <c r="N3048" s="24"/>
      <c r="O3048" s="24"/>
    </row>
    <row r="3049" spans="4:15" x14ac:dyDescent="0.75"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</row>
    <row r="3050" spans="4:15" x14ac:dyDescent="0.75">
      <c r="D3050" s="24"/>
      <c r="E3050" s="24"/>
      <c r="F3050" s="24"/>
      <c r="G3050" s="24"/>
      <c r="H3050" s="24"/>
      <c r="I3050" s="24"/>
      <c r="J3050" s="24"/>
      <c r="K3050" s="24"/>
      <c r="L3050" s="24"/>
      <c r="M3050" s="24"/>
      <c r="N3050" s="24"/>
      <c r="O3050" s="24"/>
    </row>
    <row r="3051" spans="4:15" x14ac:dyDescent="0.75">
      <c r="D3051" s="24"/>
      <c r="E3051" s="24"/>
      <c r="F3051" s="24"/>
      <c r="G3051" s="24"/>
      <c r="H3051" s="24"/>
      <c r="I3051" s="24"/>
      <c r="J3051" s="24"/>
      <c r="K3051" s="24"/>
      <c r="L3051" s="24"/>
      <c r="M3051" s="24"/>
      <c r="N3051" s="24"/>
      <c r="O3051" s="24"/>
    </row>
    <row r="3052" spans="4:15" x14ac:dyDescent="0.75">
      <c r="D3052" s="24"/>
      <c r="E3052" s="24"/>
      <c r="F3052" s="24"/>
      <c r="G3052" s="24"/>
      <c r="H3052" s="24"/>
      <c r="I3052" s="24"/>
      <c r="J3052" s="24"/>
      <c r="K3052" s="24"/>
      <c r="L3052" s="24"/>
      <c r="M3052" s="24"/>
      <c r="N3052" s="24"/>
      <c r="O3052" s="24"/>
    </row>
    <row r="3053" spans="4:15" x14ac:dyDescent="0.75">
      <c r="D3053" s="24"/>
      <c r="E3053" s="24"/>
      <c r="F3053" s="24"/>
      <c r="G3053" s="24"/>
      <c r="H3053" s="24"/>
      <c r="I3053" s="24"/>
      <c r="J3053" s="24"/>
      <c r="K3053" s="24"/>
      <c r="L3053" s="24"/>
      <c r="M3053" s="24"/>
      <c r="N3053" s="24"/>
      <c r="O3053" s="24"/>
    </row>
    <row r="3054" spans="4:15" x14ac:dyDescent="0.75">
      <c r="D3054" s="24"/>
      <c r="E3054" s="24"/>
      <c r="F3054" s="24"/>
      <c r="G3054" s="24"/>
      <c r="H3054" s="24"/>
      <c r="I3054" s="24"/>
      <c r="J3054" s="24"/>
      <c r="K3054" s="24"/>
      <c r="L3054" s="24"/>
      <c r="M3054" s="24"/>
      <c r="N3054" s="24"/>
      <c r="O3054" s="24"/>
    </row>
    <row r="3055" spans="4:15" x14ac:dyDescent="0.75">
      <c r="D3055" s="24"/>
      <c r="E3055" s="24"/>
      <c r="F3055" s="24"/>
      <c r="G3055" s="24"/>
      <c r="H3055" s="24"/>
      <c r="I3055" s="24"/>
      <c r="J3055" s="24"/>
      <c r="K3055" s="24"/>
      <c r="L3055" s="24"/>
      <c r="M3055" s="24"/>
      <c r="N3055" s="24"/>
      <c r="O3055" s="24"/>
    </row>
    <row r="3056" spans="4:15" x14ac:dyDescent="0.75">
      <c r="D3056" s="24"/>
      <c r="E3056" s="24"/>
      <c r="F3056" s="24"/>
      <c r="G3056" s="24"/>
      <c r="H3056" s="24"/>
      <c r="I3056" s="24"/>
      <c r="J3056" s="24"/>
      <c r="K3056" s="24"/>
      <c r="L3056" s="24"/>
      <c r="M3056" s="24"/>
      <c r="N3056" s="24"/>
      <c r="O3056" s="24"/>
    </row>
    <row r="3057" spans="4:15" x14ac:dyDescent="0.75">
      <c r="D3057" s="24"/>
      <c r="E3057" s="24"/>
      <c r="F3057" s="24"/>
      <c r="G3057" s="24"/>
      <c r="H3057" s="24"/>
      <c r="I3057" s="24"/>
      <c r="J3057" s="24"/>
      <c r="K3057" s="24"/>
      <c r="L3057" s="24"/>
      <c r="M3057" s="24"/>
      <c r="N3057" s="24"/>
      <c r="O3057" s="24"/>
    </row>
    <row r="3058" spans="4:15" x14ac:dyDescent="0.75">
      <c r="D3058" s="24"/>
      <c r="E3058" s="24"/>
      <c r="F3058" s="24"/>
      <c r="G3058" s="24"/>
      <c r="H3058" s="24"/>
      <c r="I3058" s="24"/>
      <c r="J3058" s="24"/>
      <c r="K3058" s="24"/>
      <c r="L3058" s="24"/>
      <c r="M3058" s="24"/>
      <c r="N3058" s="24"/>
      <c r="O3058" s="24"/>
    </row>
    <row r="3059" spans="4:15" x14ac:dyDescent="0.75">
      <c r="D3059" s="24"/>
      <c r="E3059" s="24"/>
      <c r="F3059" s="24"/>
      <c r="G3059" s="24"/>
      <c r="H3059" s="24"/>
      <c r="I3059" s="24"/>
      <c r="J3059" s="24"/>
      <c r="K3059" s="24"/>
      <c r="L3059" s="24"/>
      <c r="M3059" s="24"/>
      <c r="N3059" s="24"/>
      <c r="O3059" s="24"/>
    </row>
    <row r="3060" spans="4:15" x14ac:dyDescent="0.75">
      <c r="D3060" s="24"/>
      <c r="E3060" s="24"/>
      <c r="F3060" s="24"/>
      <c r="G3060" s="24"/>
      <c r="H3060" s="24"/>
      <c r="I3060" s="24"/>
      <c r="J3060" s="24"/>
      <c r="K3060" s="24"/>
      <c r="L3060" s="24"/>
      <c r="M3060" s="24"/>
      <c r="N3060" s="24"/>
      <c r="O3060" s="24"/>
    </row>
    <row r="3061" spans="4:15" x14ac:dyDescent="0.75">
      <c r="D3061" s="24"/>
      <c r="E3061" s="24"/>
      <c r="F3061" s="24"/>
      <c r="G3061" s="24"/>
      <c r="H3061" s="24"/>
      <c r="I3061" s="24"/>
      <c r="J3061" s="24"/>
      <c r="K3061" s="24"/>
      <c r="L3061" s="24"/>
      <c r="M3061" s="24"/>
      <c r="N3061" s="24"/>
      <c r="O3061" s="24"/>
    </row>
    <row r="3062" spans="4:15" x14ac:dyDescent="0.75">
      <c r="D3062" s="24"/>
      <c r="E3062" s="24"/>
      <c r="F3062" s="24"/>
      <c r="G3062" s="24"/>
      <c r="H3062" s="24"/>
      <c r="I3062" s="24"/>
      <c r="J3062" s="24"/>
      <c r="K3062" s="24"/>
      <c r="L3062" s="24"/>
      <c r="M3062" s="24"/>
      <c r="N3062" s="24"/>
      <c r="O3062" s="24"/>
    </row>
    <row r="3063" spans="4:15" x14ac:dyDescent="0.75">
      <c r="D3063" s="24"/>
      <c r="E3063" s="24"/>
      <c r="F3063" s="24"/>
      <c r="G3063" s="24"/>
      <c r="H3063" s="24"/>
      <c r="I3063" s="24"/>
      <c r="J3063" s="24"/>
      <c r="K3063" s="24"/>
      <c r="L3063" s="24"/>
      <c r="M3063" s="24"/>
      <c r="N3063" s="24"/>
      <c r="O3063" s="24"/>
    </row>
    <row r="3064" spans="4:15" x14ac:dyDescent="0.75">
      <c r="D3064" s="24"/>
      <c r="E3064" s="24"/>
      <c r="F3064" s="24"/>
      <c r="G3064" s="24"/>
      <c r="H3064" s="24"/>
      <c r="I3064" s="24"/>
      <c r="J3064" s="24"/>
      <c r="K3064" s="24"/>
      <c r="L3064" s="24"/>
      <c r="M3064" s="24"/>
      <c r="N3064" s="24"/>
      <c r="O3064" s="24"/>
    </row>
    <row r="3065" spans="4:15" x14ac:dyDescent="0.75">
      <c r="D3065" s="24"/>
      <c r="E3065" s="24"/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</row>
    <row r="3066" spans="4:15" x14ac:dyDescent="0.75">
      <c r="D3066" s="24"/>
      <c r="E3066" s="24"/>
      <c r="F3066" s="24"/>
      <c r="G3066" s="24"/>
      <c r="H3066" s="24"/>
      <c r="I3066" s="24"/>
      <c r="J3066" s="24"/>
      <c r="K3066" s="24"/>
      <c r="L3066" s="24"/>
      <c r="M3066" s="24"/>
      <c r="N3066" s="24"/>
      <c r="O3066" s="24"/>
    </row>
    <row r="3067" spans="4:15" x14ac:dyDescent="0.75">
      <c r="D3067" s="24"/>
      <c r="E3067" s="24"/>
      <c r="F3067" s="24"/>
      <c r="G3067" s="24"/>
      <c r="H3067" s="24"/>
      <c r="I3067" s="24"/>
      <c r="J3067" s="24"/>
      <c r="K3067" s="24"/>
      <c r="L3067" s="24"/>
      <c r="M3067" s="24"/>
      <c r="N3067" s="24"/>
      <c r="O3067" s="24"/>
    </row>
    <row r="3068" spans="4:15" x14ac:dyDescent="0.75">
      <c r="D3068" s="24"/>
      <c r="E3068" s="24"/>
      <c r="F3068" s="24"/>
      <c r="G3068" s="24"/>
      <c r="H3068" s="24"/>
      <c r="I3068" s="24"/>
      <c r="J3068" s="24"/>
      <c r="K3068" s="24"/>
      <c r="L3068" s="24"/>
      <c r="M3068" s="24"/>
      <c r="N3068" s="24"/>
      <c r="O3068" s="24"/>
    </row>
    <row r="3069" spans="4:15" x14ac:dyDescent="0.75">
      <c r="D3069" s="24"/>
      <c r="E3069" s="24"/>
      <c r="F3069" s="24"/>
      <c r="G3069" s="24"/>
      <c r="H3069" s="24"/>
      <c r="I3069" s="24"/>
      <c r="J3069" s="24"/>
      <c r="K3069" s="24"/>
      <c r="L3069" s="24"/>
      <c r="M3069" s="24"/>
      <c r="N3069" s="24"/>
      <c r="O3069" s="24"/>
    </row>
    <row r="3070" spans="4:15" x14ac:dyDescent="0.75">
      <c r="D3070" s="24"/>
      <c r="E3070" s="24"/>
      <c r="F3070" s="24"/>
      <c r="G3070" s="24"/>
      <c r="H3070" s="24"/>
      <c r="I3070" s="24"/>
      <c r="J3070" s="24"/>
      <c r="K3070" s="24"/>
      <c r="L3070" s="24"/>
      <c r="M3070" s="24"/>
      <c r="N3070" s="24"/>
      <c r="O3070" s="24"/>
    </row>
    <row r="3071" spans="4:15" x14ac:dyDescent="0.75">
      <c r="D3071" s="24"/>
      <c r="E3071" s="24"/>
      <c r="F3071" s="24"/>
      <c r="G3071" s="24"/>
      <c r="H3071" s="24"/>
      <c r="I3071" s="24"/>
      <c r="J3071" s="24"/>
      <c r="K3071" s="24"/>
      <c r="L3071" s="24"/>
      <c r="M3071" s="24"/>
      <c r="N3071" s="24"/>
      <c r="O3071" s="24"/>
    </row>
    <row r="3072" spans="4:15" x14ac:dyDescent="0.75">
      <c r="D3072" s="24"/>
      <c r="E3072" s="24"/>
      <c r="F3072" s="24"/>
      <c r="G3072" s="24"/>
      <c r="H3072" s="24"/>
      <c r="I3072" s="24"/>
      <c r="J3072" s="24"/>
      <c r="K3072" s="24"/>
      <c r="L3072" s="24"/>
      <c r="M3072" s="24"/>
      <c r="N3072" s="24"/>
      <c r="O3072" s="24"/>
    </row>
    <row r="3073" spans="4:15" x14ac:dyDescent="0.75">
      <c r="D3073" s="24"/>
      <c r="E3073" s="24"/>
      <c r="F3073" s="24"/>
      <c r="G3073" s="24"/>
      <c r="H3073" s="24"/>
      <c r="I3073" s="24"/>
      <c r="J3073" s="24"/>
      <c r="K3073" s="24"/>
      <c r="L3073" s="24"/>
      <c r="M3073" s="24"/>
      <c r="N3073" s="24"/>
      <c r="O3073" s="24"/>
    </row>
    <row r="3074" spans="4:15" x14ac:dyDescent="0.75">
      <c r="D3074" s="24"/>
      <c r="E3074" s="24"/>
      <c r="F3074" s="24"/>
      <c r="G3074" s="24"/>
      <c r="H3074" s="24"/>
      <c r="I3074" s="24"/>
      <c r="J3074" s="24"/>
      <c r="K3074" s="24"/>
      <c r="L3074" s="24"/>
      <c r="M3074" s="24"/>
      <c r="N3074" s="24"/>
      <c r="O3074" s="24"/>
    </row>
    <row r="3075" spans="4:15" x14ac:dyDescent="0.75">
      <c r="D3075" s="24"/>
      <c r="E3075" s="24"/>
      <c r="F3075" s="24"/>
      <c r="G3075" s="24"/>
      <c r="H3075" s="24"/>
      <c r="I3075" s="24"/>
      <c r="J3075" s="24"/>
      <c r="K3075" s="24"/>
      <c r="L3075" s="24"/>
      <c r="M3075" s="24"/>
      <c r="N3075" s="24"/>
      <c r="O3075" s="24"/>
    </row>
    <row r="3076" spans="4:15" x14ac:dyDescent="0.75">
      <c r="D3076" s="24"/>
      <c r="E3076" s="24"/>
      <c r="F3076" s="24"/>
      <c r="G3076" s="24"/>
      <c r="H3076" s="24"/>
      <c r="I3076" s="24"/>
      <c r="J3076" s="24"/>
      <c r="K3076" s="24"/>
      <c r="L3076" s="24"/>
      <c r="M3076" s="24"/>
      <c r="N3076" s="24"/>
      <c r="O3076" s="24"/>
    </row>
    <row r="3077" spans="4:15" x14ac:dyDescent="0.75">
      <c r="D3077" s="24"/>
      <c r="E3077" s="24"/>
      <c r="F3077" s="24"/>
      <c r="G3077" s="24"/>
      <c r="H3077" s="24"/>
      <c r="I3077" s="24"/>
      <c r="J3077" s="24"/>
      <c r="K3077" s="24"/>
      <c r="L3077" s="24"/>
      <c r="M3077" s="24"/>
      <c r="N3077" s="24"/>
      <c r="O3077" s="24"/>
    </row>
    <row r="3078" spans="4:15" x14ac:dyDescent="0.75">
      <c r="D3078" s="24"/>
      <c r="E3078" s="24"/>
      <c r="F3078" s="24"/>
      <c r="G3078" s="24"/>
      <c r="H3078" s="24"/>
      <c r="I3078" s="24"/>
      <c r="J3078" s="24"/>
      <c r="K3078" s="24"/>
      <c r="L3078" s="24"/>
      <c r="M3078" s="24"/>
      <c r="N3078" s="24"/>
      <c r="O3078" s="24"/>
    </row>
    <row r="3079" spans="4:15" x14ac:dyDescent="0.75">
      <c r="D3079" s="24"/>
      <c r="E3079" s="24"/>
      <c r="F3079" s="24"/>
      <c r="G3079" s="24"/>
      <c r="H3079" s="24"/>
      <c r="I3079" s="24"/>
      <c r="J3079" s="24"/>
      <c r="K3079" s="24"/>
      <c r="L3079" s="24"/>
      <c r="M3079" s="24"/>
      <c r="N3079" s="24"/>
      <c r="O3079" s="24"/>
    </row>
    <row r="3080" spans="4:15" x14ac:dyDescent="0.75">
      <c r="D3080" s="24"/>
      <c r="E3080" s="24"/>
      <c r="F3080" s="24"/>
      <c r="G3080" s="24"/>
      <c r="H3080" s="24"/>
      <c r="I3080" s="24"/>
      <c r="J3080" s="24"/>
      <c r="K3080" s="24"/>
      <c r="L3080" s="24"/>
      <c r="M3080" s="24"/>
      <c r="N3080" s="24"/>
      <c r="O3080" s="24"/>
    </row>
    <row r="3081" spans="4:15" x14ac:dyDescent="0.75">
      <c r="D3081" s="24"/>
      <c r="E3081" s="24"/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</row>
    <row r="3082" spans="4:15" x14ac:dyDescent="0.75">
      <c r="D3082" s="24"/>
      <c r="E3082" s="24"/>
      <c r="F3082" s="24"/>
      <c r="G3082" s="24"/>
      <c r="H3082" s="24"/>
      <c r="I3082" s="24"/>
      <c r="J3082" s="24"/>
      <c r="K3082" s="24"/>
      <c r="L3082" s="24"/>
      <c r="M3082" s="24"/>
      <c r="N3082" s="24"/>
      <c r="O3082" s="24"/>
    </row>
    <row r="3083" spans="4:15" x14ac:dyDescent="0.75">
      <c r="D3083" s="24"/>
      <c r="E3083" s="24"/>
      <c r="F3083" s="24"/>
      <c r="G3083" s="24"/>
      <c r="H3083" s="24"/>
      <c r="I3083" s="24"/>
      <c r="J3083" s="24"/>
      <c r="K3083" s="24"/>
      <c r="L3083" s="24"/>
      <c r="M3083" s="24"/>
      <c r="N3083" s="24"/>
      <c r="O3083" s="24"/>
    </row>
    <row r="3084" spans="4:15" x14ac:dyDescent="0.75">
      <c r="D3084" s="24"/>
      <c r="E3084" s="24"/>
      <c r="F3084" s="24"/>
      <c r="G3084" s="24"/>
      <c r="H3084" s="24"/>
      <c r="I3084" s="24"/>
      <c r="J3084" s="24"/>
      <c r="K3084" s="24"/>
      <c r="L3084" s="24"/>
      <c r="M3084" s="24"/>
      <c r="N3084" s="24"/>
      <c r="O3084" s="24"/>
    </row>
    <row r="3085" spans="4:15" x14ac:dyDescent="0.75">
      <c r="D3085" s="24"/>
      <c r="E3085" s="24"/>
      <c r="F3085" s="24"/>
      <c r="G3085" s="24"/>
      <c r="H3085" s="24"/>
      <c r="I3085" s="24"/>
      <c r="J3085" s="24"/>
      <c r="K3085" s="24"/>
      <c r="L3085" s="24"/>
      <c r="M3085" s="24"/>
      <c r="N3085" s="24"/>
      <c r="O3085" s="24"/>
    </row>
    <row r="3086" spans="4:15" x14ac:dyDescent="0.75">
      <c r="D3086" s="24"/>
      <c r="E3086" s="24"/>
      <c r="F3086" s="24"/>
      <c r="G3086" s="24"/>
      <c r="H3086" s="24"/>
      <c r="I3086" s="24"/>
      <c r="J3086" s="24"/>
      <c r="K3086" s="24"/>
      <c r="L3086" s="24"/>
      <c r="M3086" s="24"/>
      <c r="N3086" s="24"/>
      <c r="O3086" s="24"/>
    </row>
    <row r="3087" spans="4:15" x14ac:dyDescent="0.75">
      <c r="D3087" s="24"/>
      <c r="E3087" s="24"/>
      <c r="F3087" s="24"/>
      <c r="G3087" s="24"/>
      <c r="H3087" s="24"/>
      <c r="I3087" s="24"/>
      <c r="J3087" s="24"/>
      <c r="K3087" s="24"/>
      <c r="L3087" s="24"/>
      <c r="M3087" s="24"/>
      <c r="N3087" s="24"/>
      <c r="O3087" s="24"/>
    </row>
    <row r="3088" spans="4:15" x14ac:dyDescent="0.75">
      <c r="D3088" s="24"/>
      <c r="E3088" s="24"/>
      <c r="F3088" s="24"/>
      <c r="G3088" s="24"/>
      <c r="H3088" s="24"/>
      <c r="I3088" s="24"/>
      <c r="J3088" s="24"/>
      <c r="K3088" s="24"/>
      <c r="L3088" s="24"/>
      <c r="M3088" s="24"/>
      <c r="N3088" s="24"/>
      <c r="O3088" s="24"/>
    </row>
    <row r="3089" spans="4:15" x14ac:dyDescent="0.75">
      <c r="D3089" s="24"/>
      <c r="E3089" s="24"/>
      <c r="F3089" s="24"/>
      <c r="G3089" s="24"/>
      <c r="H3089" s="24"/>
      <c r="I3089" s="24"/>
      <c r="J3089" s="24"/>
      <c r="K3089" s="24"/>
      <c r="L3089" s="24"/>
      <c r="M3089" s="24"/>
      <c r="N3089" s="24"/>
      <c r="O3089" s="24"/>
    </row>
    <row r="3090" spans="4:15" x14ac:dyDescent="0.75">
      <c r="D3090" s="24"/>
      <c r="E3090" s="24"/>
      <c r="F3090" s="24"/>
      <c r="G3090" s="24"/>
      <c r="H3090" s="24"/>
      <c r="I3090" s="24"/>
      <c r="J3090" s="24"/>
      <c r="K3090" s="24"/>
      <c r="L3090" s="24"/>
      <c r="M3090" s="24"/>
      <c r="N3090" s="24"/>
      <c r="O3090" s="24"/>
    </row>
    <row r="3091" spans="4:15" x14ac:dyDescent="0.75">
      <c r="D3091" s="24"/>
      <c r="E3091" s="24"/>
      <c r="F3091" s="24"/>
      <c r="G3091" s="24"/>
      <c r="H3091" s="24"/>
      <c r="I3091" s="24"/>
      <c r="J3091" s="24"/>
      <c r="K3091" s="24"/>
      <c r="L3091" s="24"/>
      <c r="M3091" s="24"/>
      <c r="N3091" s="24"/>
      <c r="O3091" s="24"/>
    </row>
    <row r="3092" spans="4:15" x14ac:dyDescent="0.75">
      <c r="D3092" s="24"/>
      <c r="E3092" s="24"/>
      <c r="F3092" s="24"/>
      <c r="G3092" s="24"/>
      <c r="H3092" s="24"/>
      <c r="I3092" s="24"/>
      <c r="J3092" s="24"/>
      <c r="K3092" s="24"/>
      <c r="L3092" s="24"/>
      <c r="M3092" s="24"/>
      <c r="N3092" s="24"/>
      <c r="O3092" s="24"/>
    </row>
    <row r="3093" spans="4:15" x14ac:dyDescent="0.75">
      <c r="D3093" s="24"/>
      <c r="E3093" s="24"/>
      <c r="F3093" s="24"/>
      <c r="G3093" s="24"/>
      <c r="H3093" s="24"/>
      <c r="I3093" s="24"/>
      <c r="J3093" s="24"/>
      <c r="K3093" s="24"/>
      <c r="L3093" s="24"/>
      <c r="M3093" s="24"/>
      <c r="N3093" s="24"/>
      <c r="O3093" s="24"/>
    </row>
    <row r="3094" spans="4:15" x14ac:dyDescent="0.75">
      <c r="D3094" s="24"/>
      <c r="E3094" s="24"/>
      <c r="F3094" s="24"/>
      <c r="G3094" s="24"/>
      <c r="H3094" s="24"/>
      <c r="I3094" s="24"/>
      <c r="J3094" s="24"/>
      <c r="K3094" s="24"/>
      <c r="L3094" s="24"/>
      <c r="M3094" s="24"/>
      <c r="N3094" s="24"/>
      <c r="O3094" s="24"/>
    </row>
    <row r="3095" spans="4:15" x14ac:dyDescent="0.75">
      <c r="D3095" s="24"/>
      <c r="E3095" s="24"/>
      <c r="F3095" s="24"/>
      <c r="G3095" s="24"/>
      <c r="H3095" s="24"/>
      <c r="I3095" s="24"/>
      <c r="J3095" s="24"/>
      <c r="K3095" s="24"/>
      <c r="L3095" s="24"/>
      <c r="M3095" s="24"/>
      <c r="N3095" s="24"/>
      <c r="O3095" s="24"/>
    </row>
    <row r="3096" spans="4:15" x14ac:dyDescent="0.75">
      <c r="D3096" s="24"/>
      <c r="E3096" s="24"/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</row>
    <row r="3097" spans="4:15" x14ac:dyDescent="0.75">
      <c r="D3097" s="24"/>
      <c r="E3097" s="24"/>
      <c r="F3097" s="24"/>
      <c r="G3097" s="24"/>
      <c r="H3097" s="24"/>
      <c r="I3097" s="24"/>
      <c r="J3097" s="24"/>
      <c r="K3097" s="24"/>
      <c r="L3097" s="24"/>
      <c r="M3097" s="24"/>
      <c r="N3097" s="24"/>
      <c r="O3097" s="24"/>
    </row>
    <row r="3098" spans="4:15" x14ac:dyDescent="0.75">
      <c r="D3098" s="24"/>
      <c r="E3098" s="24"/>
      <c r="F3098" s="24"/>
      <c r="G3098" s="24"/>
      <c r="H3098" s="24"/>
      <c r="I3098" s="24"/>
      <c r="J3098" s="24"/>
      <c r="K3098" s="24"/>
      <c r="L3098" s="24"/>
      <c r="M3098" s="24"/>
      <c r="N3098" s="24"/>
      <c r="O3098" s="24"/>
    </row>
    <row r="3099" spans="4:15" x14ac:dyDescent="0.75">
      <c r="D3099" s="24"/>
      <c r="E3099" s="24"/>
      <c r="F3099" s="24"/>
      <c r="G3099" s="24"/>
      <c r="H3099" s="24"/>
      <c r="I3099" s="24"/>
      <c r="J3099" s="24"/>
      <c r="K3099" s="24"/>
      <c r="L3099" s="24"/>
      <c r="M3099" s="24"/>
      <c r="N3099" s="24"/>
      <c r="O3099" s="24"/>
    </row>
    <row r="3100" spans="4:15" x14ac:dyDescent="0.75">
      <c r="D3100" s="24"/>
      <c r="E3100" s="24"/>
      <c r="F3100" s="24"/>
      <c r="G3100" s="24"/>
      <c r="H3100" s="24"/>
      <c r="I3100" s="24"/>
      <c r="J3100" s="24"/>
      <c r="K3100" s="24"/>
      <c r="L3100" s="24"/>
      <c r="M3100" s="24"/>
      <c r="N3100" s="24"/>
      <c r="O3100" s="24"/>
    </row>
    <row r="3101" spans="4:15" x14ac:dyDescent="0.75">
      <c r="D3101" s="24"/>
      <c r="E3101" s="24"/>
      <c r="F3101" s="24"/>
      <c r="G3101" s="24"/>
      <c r="H3101" s="24"/>
      <c r="I3101" s="24"/>
      <c r="J3101" s="24"/>
      <c r="K3101" s="24"/>
      <c r="L3101" s="24"/>
      <c r="M3101" s="24"/>
      <c r="N3101" s="24"/>
      <c r="O3101" s="24"/>
    </row>
    <row r="3102" spans="4:15" x14ac:dyDescent="0.75">
      <c r="D3102" s="24"/>
      <c r="E3102" s="24"/>
      <c r="F3102" s="24"/>
      <c r="G3102" s="24"/>
      <c r="H3102" s="24"/>
      <c r="I3102" s="24"/>
      <c r="J3102" s="24"/>
      <c r="K3102" s="24"/>
      <c r="L3102" s="24"/>
      <c r="M3102" s="24"/>
      <c r="N3102" s="24"/>
      <c r="O3102" s="24"/>
    </row>
    <row r="3103" spans="4:15" x14ac:dyDescent="0.75">
      <c r="D3103" s="24"/>
      <c r="E3103" s="24"/>
      <c r="F3103" s="24"/>
      <c r="G3103" s="24"/>
      <c r="H3103" s="24"/>
      <c r="I3103" s="24"/>
      <c r="J3103" s="24"/>
      <c r="K3103" s="24"/>
      <c r="L3103" s="24"/>
      <c r="M3103" s="24"/>
      <c r="N3103" s="24"/>
      <c r="O3103" s="24"/>
    </row>
    <row r="3104" spans="4:15" x14ac:dyDescent="0.75">
      <c r="D3104" s="24"/>
      <c r="E3104" s="24"/>
      <c r="F3104" s="24"/>
      <c r="G3104" s="24"/>
      <c r="H3104" s="24"/>
      <c r="I3104" s="24"/>
      <c r="J3104" s="24"/>
      <c r="K3104" s="24"/>
      <c r="L3104" s="24"/>
      <c r="M3104" s="24"/>
      <c r="N3104" s="24"/>
      <c r="O3104" s="24"/>
    </row>
    <row r="3105" spans="4:15" x14ac:dyDescent="0.75"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</row>
    <row r="3106" spans="4:15" x14ac:dyDescent="0.75">
      <c r="D3106" s="24"/>
      <c r="E3106" s="24"/>
      <c r="F3106" s="24"/>
      <c r="G3106" s="24"/>
      <c r="H3106" s="24"/>
      <c r="I3106" s="24"/>
      <c r="J3106" s="24"/>
      <c r="K3106" s="24"/>
      <c r="L3106" s="24"/>
      <c r="M3106" s="24"/>
      <c r="N3106" s="24"/>
      <c r="O3106" s="24"/>
    </row>
    <row r="3107" spans="4:15" x14ac:dyDescent="0.75">
      <c r="D3107" s="24"/>
      <c r="E3107" s="24"/>
      <c r="F3107" s="24"/>
      <c r="G3107" s="24"/>
      <c r="H3107" s="24"/>
      <c r="I3107" s="24"/>
      <c r="J3107" s="24"/>
      <c r="K3107" s="24"/>
      <c r="L3107" s="24"/>
      <c r="M3107" s="24"/>
      <c r="N3107" s="24"/>
      <c r="O3107" s="24"/>
    </row>
    <row r="3108" spans="4:15" x14ac:dyDescent="0.75">
      <c r="D3108" s="24"/>
      <c r="E3108" s="24"/>
      <c r="F3108" s="24"/>
      <c r="G3108" s="24"/>
      <c r="H3108" s="24"/>
      <c r="I3108" s="24"/>
      <c r="J3108" s="24"/>
      <c r="K3108" s="24"/>
      <c r="L3108" s="24"/>
      <c r="M3108" s="24"/>
      <c r="N3108" s="24"/>
      <c r="O3108" s="24"/>
    </row>
    <row r="3109" spans="4:15" x14ac:dyDescent="0.75">
      <c r="D3109" s="24"/>
      <c r="E3109" s="24"/>
      <c r="F3109" s="24"/>
      <c r="G3109" s="24"/>
      <c r="H3109" s="24"/>
      <c r="I3109" s="24"/>
      <c r="J3109" s="24"/>
      <c r="K3109" s="24"/>
      <c r="L3109" s="24"/>
      <c r="M3109" s="24"/>
      <c r="N3109" s="24"/>
      <c r="O3109" s="24"/>
    </row>
    <row r="3110" spans="4:15" x14ac:dyDescent="0.75">
      <c r="D3110" s="24"/>
      <c r="E3110" s="24"/>
      <c r="F3110" s="24"/>
      <c r="G3110" s="24"/>
      <c r="H3110" s="24"/>
      <c r="I3110" s="24"/>
      <c r="J3110" s="24"/>
      <c r="K3110" s="24"/>
      <c r="L3110" s="24"/>
      <c r="M3110" s="24"/>
      <c r="N3110" s="24"/>
      <c r="O3110" s="24"/>
    </row>
    <row r="3111" spans="4:15" x14ac:dyDescent="0.75">
      <c r="D3111" s="24"/>
      <c r="E3111" s="24"/>
      <c r="F3111" s="24"/>
      <c r="G3111" s="24"/>
      <c r="H3111" s="24"/>
      <c r="I3111" s="24"/>
      <c r="J3111" s="24"/>
      <c r="K3111" s="24"/>
      <c r="L3111" s="24"/>
      <c r="M3111" s="24"/>
      <c r="N3111" s="24"/>
      <c r="O3111" s="24"/>
    </row>
    <row r="3112" spans="4:15" x14ac:dyDescent="0.75">
      <c r="D3112" s="24"/>
      <c r="E3112" s="24"/>
      <c r="F3112" s="24"/>
      <c r="G3112" s="24"/>
      <c r="H3112" s="24"/>
      <c r="I3112" s="24"/>
      <c r="J3112" s="24"/>
      <c r="K3112" s="24"/>
      <c r="L3112" s="24"/>
      <c r="M3112" s="24"/>
      <c r="N3112" s="24"/>
      <c r="O3112" s="24"/>
    </row>
    <row r="3113" spans="4:15" x14ac:dyDescent="0.75">
      <c r="D3113" s="24"/>
      <c r="E3113" s="24"/>
      <c r="F3113" s="24"/>
      <c r="G3113" s="24"/>
      <c r="H3113" s="24"/>
      <c r="I3113" s="24"/>
      <c r="J3113" s="24"/>
      <c r="K3113" s="24"/>
      <c r="L3113" s="24"/>
      <c r="M3113" s="24"/>
      <c r="N3113" s="24"/>
      <c r="O3113" s="24"/>
    </row>
    <row r="3114" spans="4:15" x14ac:dyDescent="0.75">
      <c r="D3114" s="24"/>
      <c r="E3114" s="24"/>
      <c r="F3114" s="24"/>
      <c r="G3114" s="24"/>
      <c r="H3114" s="24"/>
      <c r="I3114" s="24"/>
      <c r="J3114" s="24"/>
      <c r="K3114" s="24"/>
      <c r="L3114" s="24"/>
      <c r="M3114" s="24"/>
      <c r="N3114" s="24"/>
      <c r="O3114" s="24"/>
    </row>
    <row r="3115" spans="4:15" x14ac:dyDescent="0.75">
      <c r="D3115" s="24"/>
      <c r="E3115" s="24"/>
      <c r="F3115" s="24"/>
      <c r="G3115" s="24"/>
      <c r="H3115" s="24"/>
      <c r="I3115" s="24"/>
      <c r="J3115" s="24"/>
      <c r="K3115" s="24"/>
      <c r="L3115" s="24"/>
      <c r="M3115" s="24"/>
      <c r="N3115" s="24"/>
      <c r="O3115" s="24"/>
    </row>
    <row r="3116" spans="4:15" x14ac:dyDescent="0.75">
      <c r="D3116" s="24"/>
      <c r="E3116" s="24"/>
      <c r="F3116" s="24"/>
      <c r="G3116" s="24"/>
      <c r="H3116" s="24"/>
      <c r="I3116" s="24"/>
      <c r="J3116" s="24"/>
      <c r="K3116" s="24"/>
      <c r="L3116" s="24"/>
      <c r="M3116" s="24"/>
      <c r="N3116" s="24"/>
      <c r="O3116" s="24"/>
    </row>
    <row r="3117" spans="4:15" x14ac:dyDescent="0.75">
      <c r="D3117" s="24"/>
      <c r="E3117" s="24"/>
      <c r="F3117" s="24"/>
      <c r="G3117" s="24"/>
      <c r="H3117" s="24"/>
      <c r="I3117" s="24"/>
      <c r="J3117" s="24"/>
      <c r="K3117" s="24"/>
      <c r="L3117" s="24"/>
      <c r="M3117" s="24"/>
      <c r="N3117" s="24"/>
      <c r="O3117" s="24"/>
    </row>
    <row r="3118" spans="4:15" x14ac:dyDescent="0.75">
      <c r="D3118" s="24"/>
      <c r="E3118" s="24"/>
      <c r="F3118" s="24"/>
      <c r="G3118" s="24"/>
      <c r="H3118" s="24"/>
      <c r="I3118" s="24"/>
      <c r="J3118" s="24"/>
      <c r="K3118" s="24"/>
      <c r="L3118" s="24"/>
      <c r="M3118" s="24"/>
      <c r="N3118" s="24"/>
      <c r="O3118" s="24"/>
    </row>
    <row r="3119" spans="4:15" x14ac:dyDescent="0.75">
      <c r="D3119" s="24"/>
      <c r="E3119" s="24"/>
      <c r="F3119" s="24"/>
      <c r="G3119" s="24"/>
      <c r="H3119" s="24"/>
      <c r="I3119" s="24"/>
      <c r="J3119" s="24"/>
      <c r="K3119" s="24"/>
      <c r="L3119" s="24"/>
      <c r="M3119" s="24"/>
      <c r="N3119" s="24"/>
      <c r="O3119" s="24"/>
    </row>
    <row r="3120" spans="4:15" x14ac:dyDescent="0.75">
      <c r="D3120" s="24"/>
      <c r="E3120" s="24"/>
      <c r="F3120" s="24"/>
      <c r="G3120" s="24"/>
      <c r="H3120" s="24"/>
      <c r="I3120" s="24"/>
      <c r="J3120" s="24"/>
      <c r="K3120" s="24"/>
      <c r="L3120" s="24"/>
      <c r="M3120" s="24"/>
      <c r="N3120" s="24"/>
      <c r="O3120" s="24"/>
    </row>
    <row r="3121" spans="4:15" x14ac:dyDescent="0.75">
      <c r="D3121" s="24"/>
      <c r="E3121" s="24"/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</row>
    <row r="3122" spans="4:15" x14ac:dyDescent="0.75">
      <c r="D3122" s="24"/>
      <c r="E3122" s="24"/>
      <c r="F3122" s="24"/>
      <c r="G3122" s="24"/>
      <c r="H3122" s="24"/>
      <c r="I3122" s="24"/>
      <c r="J3122" s="24"/>
      <c r="K3122" s="24"/>
      <c r="L3122" s="24"/>
      <c r="M3122" s="24"/>
      <c r="N3122" s="24"/>
      <c r="O3122" s="24"/>
    </row>
    <row r="3123" spans="4:15" x14ac:dyDescent="0.75">
      <c r="D3123" s="24"/>
      <c r="E3123" s="24"/>
      <c r="F3123" s="24"/>
      <c r="G3123" s="24"/>
      <c r="H3123" s="24"/>
      <c r="I3123" s="24"/>
      <c r="J3123" s="24"/>
      <c r="K3123" s="24"/>
      <c r="L3123" s="24"/>
      <c r="M3123" s="24"/>
      <c r="N3123" s="24"/>
      <c r="O3123" s="24"/>
    </row>
    <row r="3124" spans="4:15" x14ac:dyDescent="0.75">
      <c r="D3124" s="24"/>
      <c r="E3124" s="24"/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</row>
    <row r="3125" spans="4:15" x14ac:dyDescent="0.75">
      <c r="D3125" s="24"/>
      <c r="E3125" s="24"/>
      <c r="F3125" s="24"/>
      <c r="G3125" s="24"/>
      <c r="H3125" s="24"/>
      <c r="I3125" s="24"/>
      <c r="J3125" s="24"/>
      <c r="K3125" s="24"/>
      <c r="L3125" s="24"/>
      <c r="M3125" s="24"/>
      <c r="N3125" s="24"/>
      <c r="O3125" s="24"/>
    </row>
    <row r="3126" spans="4:15" x14ac:dyDescent="0.75">
      <c r="D3126" s="24"/>
      <c r="E3126" s="24"/>
      <c r="F3126" s="24"/>
      <c r="G3126" s="24"/>
      <c r="H3126" s="24"/>
      <c r="I3126" s="24"/>
      <c r="J3126" s="24"/>
      <c r="K3126" s="24"/>
      <c r="L3126" s="24"/>
      <c r="M3126" s="24"/>
      <c r="N3126" s="24"/>
      <c r="O3126" s="24"/>
    </row>
    <row r="3127" spans="4:15" x14ac:dyDescent="0.75">
      <c r="D3127" s="24"/>
      <c r="E3127" s="24"/>
      <c r="F3127" s="24"/>
      <c r="G3127" s="24"/>
      <c r="H3127" s="24"/>
      <c r="I3127" s="24"/>
      <c r="J3127" s="24"/>
      <c r="K3127" s="24"/>
      <c r="L3127" s="24"/>
      <c r="M3127" s="24"/>
      <c r="N3127" s="24"/>
      <c r="O3127" s="24"/>
    </row>
    <row r="3128" spans="4:15" x14ac:dyDescent="0.75">
      <c r="D3128" s="24"/>
      <c r="E3128" s="24"/>
      <c r="F3128" s="24"/>
      <c r="G3128" s="24"/>
      <c r="H3128" s="24"/>
      <c r="I3128" s="24"/>
      <c r="J3128" s="24"/>
      <c r="K3128" s="24"/>
      <c r="L3128" s="24"/>
      <c r="M3128" s="24"/>
      <c r="N3128" s="24"/>
      <c r="O3128" s="24"/>
    </row>
    <row r="3129" spans="4:15" x14ac:dyDescent="0.75">
      <c r="D3129" s="24"/>
      <c r="E3129" s="24"/>
      <c r="F3129" s="24"/>
      <c r="G3129" s="24"/>
      <c r="H3129" s="24"/>
      <c r="I3129" s="24"/>
      <c r="J3129" s="24"/>
      <c r="K3129" s="24"/>
      <c r="L3129" s="24"/>
      <c r="M3129" s="24"/>
      <c r="N3129" s="24"/>
      <c r="O3129" s="24"/>
    </row>
    <row r="3130" spans="4:15" x14ac:dyDescent="0.75">
      <c r="D3130" s="24"/>
      <c r="E3130" s="24"/>
      <c r="F3130" s="24"/>
      <c r="G3130" s="24"/>
      <c r="H3130" s="24"/>
      <c r="I3130" s="24"/>
      <c r="J3130" s="24"/>
      <c r="K3130" s="24"/>
      <c r="L3130" s="24"/>
      <c r="M3130" s="24"/>
      <c r="N3130" s="24"/>
      <c r="O3130" s="24"/>
    </row>
    <row r="3131" spans="4:15" x14ac:dyDescent="0.75">
      <c r="D3131" s="24"/>
      <c r="E3131" s="24"/>
      <c r="F3131" s="24"/>
      <c r="G3131" s="24"/>
      <c r="H3131" s="24"/>
      <c r="I3131" s="24"/>
      <c r="J3131" s="24"/>
      <c r="K3131" s="24"/>
      <c r="L3131" s="24"/>
      <c r="M3131" s="24"/>
      <c r="N3131" s="24"/>
      <c r="O3131" s="24"/>
    </row>
    <row r="3132" spans="4:15" x14ac:dyDescent="0.75">
      <c r="D3132" s="24"/>
      <c r="E3132" s="24"/>
      <c r="F3132" s="24"/>
      <c r="G3132" s="24"/>
      <c r="H3132" s="24"/>
      <c r="I3132" s="24"/>
      <c r="J3132" s="24"/>
      <c r="K3132" s="24"/>
      <c r="L3132" s="24"/>
      <c r="M3132" s="24"/>
      <c r="N3132" s="24"/>
      <c r="O3132" s="24"/>
    </row>
    <row r="3133" spans="4:15" x14ac:dyDescent="0.75">
      <c r="D3133" s="24"/>
      <c r="E3133" s="24"/>
      <c r="F3133" s="24"/>
      <c r="G3133" s="24"/>
      <c r="H3133" s="24"/>
      <c r="I3133" s="24"/>
      <c r="J3133" s="24"/>
      <c r="K3133" s="24"/>
      <c r="L3133" s="24"/>
      <c r="M3133" s="24"/>
      <c r="N3133" s="24"/>
      <c r="O3133" s="24"/>
    </row>
    <row r="3134" spans="4:15" x14ac:dyDescent="0.75">
      <c r="D3134" s="24"/>
      <c r="E3134" s="24"/>
      <c r="F3134" s="24"/>
      <c r="G3134" s="24"/>
      <c r="H3134" s="24"/>
      <c r="I3134" s="24"/>
      <c r="J3134" s="24"/>
      <c r="K3134" s="24"/>
      <c r="L3134" s="24"/>
      <c r="M3134" s="24"/>
      <c r="N3134" s="24"/>
      <c r="O3134" s="24"/>
    </row>
    <row r="3135" spans="4:15" x14ac:dyDescent="0.75">
      <c r="D3135" s="24"/>
      <c r="E3135" s="24"/>
      <c r="F3135" s="24"/>
      <c r="G3135" s="24"/>
      <c r="H3135" s="24"/>
      <c r="I3135" s="24"/>
      <c r="J3135" s="24"/>
      <c r="K3135" s="24"/>
      <c r="L3135" s="24"/>
      <c r="M3135" s="24"/>
      <c r="N3135" s="24"/>
      <c r="O3135" s="24"/>
    </row>
    <row r="3136" spans="4:15" x14ac:dyDescent="0.75">
      <c r="D3136" s="24"/>
      <c r="E3136" s="24"/>
      <c r="F3136" s="24"/>
      <c r="G3136" s="24"/>
      <c r="H3136" s="24"/>
      <c r="I3136" s="24"/>
      <c r="J3136" s="24"/>
      <c r="K3136" s="24"/>
      <c r="L3136" s="24"/>
      <c r="M3136" s="24"/>
      <c r="N3136" s="24"/>
      <c r="O3136" s="24"/>
    </row>
    <row r="3137" spans="4:15" x14ac:dyDescent="0.75">
      <c r="D3137" s="24"/>
      <c r="E3137" s="24"/>
      <c r="F3137" s="24"/>
      <c r="G3137" s="24"/>
      <c r="H3137" s="24"/>
      <c r="I3137" s="24"/>
      <c r="J3137" s="24"/>
      <c r="K3137" s="24"/>
      <c r="L3137" s="24"/>
      <c r="M3137" s="24"/>
      <c r="N3137" s="24"/>
      <c r="O3137" s="24"/>
    </row>
    <row r="3138" spans="4:15" x14ac:dyDescent="0.75">
      <c r="D3138" s="24"/>
      <c r="E3138" s="24"/>
      <c r="F3138" s="24"/>
      <c r="G3138" s="24"/>
      <c r="H3138" s="24"/>
      <c r="I3138" s="24"/>
      <c r="J3138" s="24"/>
      <c r="K3138" s="24"/>
      <c r="L3138" s="24"/>
      <c r="M3138" s="24"/>
      <c r="N3138" s="24"/>
      <c r="O3138" s="24"/>
    </row>
    <row r="3139" spans="4:15" x14ac:dyDescent="0.75">
      <c r="D3139" s="24"/>
      <c r="E3139" s="24"/>
      <c r="F3139" s="24"/>
      <c r="G3139" s="24"/>
      <c r="H3139" s="24"/>
      <c r="I3139" s="24"/>
      <c r="J3139" s="24"/>
      <c r="K3139" s="24"/>
      <c r="L3139" s="24"/>
      <c r="M3139" s="24"/>
      <c r="N3139" s="24"/>
      <c r="O3139" s="24"/>
    </row>
    <row r="3140" spans="4:15" x14ac:dyDescent="0.75">
      <c r="D3140" s="24"/>
      <c r="E3140" s="24"/>
      <c r="F3140" s="24"/>
      <c r="G3140" s="24"/>
      <c r="H3140" s="24"/>
      <c r="I3140" s="24"/>
      <c r="J3140" s="24"/>
      <c r="K3140" s="24"/>
      <c r="L3140" s="24"/>
      <c r="M3140" s="24"/>
      <c r="N3140" s="24"/>
      <c r="O3140" s="24"/>
    </row>
    <row r="3141" spans="4:15" x14ac:dyDescent="0.75">
      <c r="D3141" s="24"/>
      <c r="E3141" s="24"/>
      <c r="F3141" s="24"/>
      <c r="G3141" s="24"/>
      <c r="H3141" s="24"/>
      <c r="I3141" s="24"/>
      <c r="J3141" s="24"/>
      <c r="K3141" s="24"/>
      <c r="L3141" s="24"/>
      <c r="M3141" s="24"/>
      <c r="N3141" s="24"/>
      <c r="O3141" s="24"/>
    </row>
    <row r="3142" spans="4:15" x14ac:dyDescent="0.75">
      <c r="D3142" s="24"/>
      <c r="E3142" s="24"/>
      <c r="F3142" s="24"/>
      <c r="G3142" s="24"/>
      <c r="H3142" s="24"/>
      <c r="I3142" s="24"/>
      <c r="J3142" s="24"/>
      <c r="K3142" s="24"/>
      <c r="L3142" s="24"/>
      <c r="M3142" s="24"/>
      <c r="N3142" s="24"/>
      <c r="O3142" s="24"/>
    </row>
    <row r="3143" spans="4:15" x14ac:dyDescent="0.75">
      <c r="D3143" s="24"/>
      <c r="E3143" s="24"/>
      <c r="F3143" s="24"/>
      <c r="G3143" s="24"/>
      <c r="H3143" s="24"/>
      <c r="I3143" s="24"/>
      <c r="J3143" s="24"/>
      <c r="K3143" s="24"/>
      <c r="L3143" s="24"/>
      <c r="M3143" s="24"/>
      <c r="N3143" s="24"/>
      <c r="O3143" s="24"/>
    </row>
    <row r="3144" spans="4:15" x14ac:dyDescent="0.75">
      <c r="D3144" s="24"/>
      <c r="E3144" s="24"/>
      <c r="F3144" s="24"/>
      <c r="G3144" s="24"/>
      <c r="H3144" s="24"/>
      <c r="I3144" s="24"/>
      <c r="J3144" s="24"/>
      <c r="K3144" s="24"/>
      <c r="L3144" s="24"/>
      <c r="M3144" s="24"/>
      <c r="N3144" s="24"/>
      <c r="O3144" s="24"/>
    </row>
    <row r="3145" spans="4:15" x14ac:dyDescent="0.75">
      <c r="D3145" s="24"/>
      <c r="E3145" s="24"/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</row>
    <row r="3146" spans="4:15" x14ac:dyDescent="0.75">
      <c r="D3146" s="24"/>
      <c r="E3146" s="24"/>
      <c r="F3146" s="24"/>
      <c r="G3146" s="24"/>
      <c r="H3146" s="24"/>
      <c r="I3146" s="24"/>
      <c r="J3146" s="24"/>
      <c r="K3146" s="24"/>
      <c r="L3146" s="24"/>
      <c r="M3146" s="24"/>
      <c r="N3146" s="24"/>
      <c r="O3146" s="24"/>
    </row>
    <row r="3147" spans="4:15" x14ac:dyDescent="0.75">
      <c r="D3147" s="24"/>
      <c r="E3147" s="24"/>
      <c r="F3147" s="24"/>
      <c r="G3147" s="24"/>
      <c r="H3147" s="24"/>
      <c r="I3147" s="24"/>
      <c r="J3147" s="24"/>
      <c r="K3147" s="24"/>
      <c r="L3147" s="24"/>
      <c r="M3147" s="24"/>
      <c r="N3147" s="24"/>
      <c r="O3147" s="24"/>
    </row>
    <row r="3148" spans="4:15" x14ac:dyDescent="0.75">
      <c r="D3148" s="24"/>
      <c r="E3148" s="24"/>
      <c r="F3148" s="24"/>
      <c r="G3148" s="24"/>
      <c r="H3148" s="24"/>
      <c r="I3148" s="24"/>
      <c r="J3148" s="24"/>
      <c r="K3148" s="24"/>
      <c r="L3148" s="24"/>
      <c r="M3148" s="24"/>
      <c r="N3148" s="24"/>
      <c r="O3148" s="24"/>
    </row>
    <row r="3149" spans="4:15" x14ac:dyDescent="0.75">
      <c r="D3149" s="24"/>
      <c r="E3149" s="24"/>
      <c r="F3149" s="24"/>
      <c r="G3149" s="24"/>
      <c r="H3149" s="24"/>
      <c r="I3149" s="24"/>
      <c r="J3149" s="24"/>
      <c r="K3149" s="24"/>
      <c r="L3149" s="24"/>
      <c r="M3149" s="24"/>
      <c r="N3149" s="24"/>
      <c r="O3149" s="24"/>
    </row>
    <row r="3150" spans="4:15" x14ac:dyDescent="0.75">
      <c r="D3150" s="24"/>
      <c r="E3150" s="24"/>
      <c r="F3150" s="24"/>
      <c r="G3150" s="24"/>
      <c r="H3150" s="24"/>
      <c r="I3150" s="24"/>
      <c r="J3150" s="24"/>
      <c r="K3150" s="24"/>
      <c r="L3150" s="24"/>
      <c r="M3150" s="24"/>
      <c r="N3150" s="24"/>
      <c r="O3150" s="24"/>
    </row>
    <row r="3151" spans="4:15" x14ac:dyDescent="0.75">
      <c r="D3151" s="24"/>
      <c r="E3151" s="24"/>
      <c r="F3151" s="24"/>
      <c r="G3151" s="24"/>
      <c r="H3151" s="24"/>
      <c r="I3151" s="24"/>
      <c r="J3151" s="24"/>
      <c r="K3151" s="24"/>
      <c r="L3151" s="24"/>
      <c r="M3151" s="24"/>
      <c r="N3151" s="24"/>
      <c r="O3151" s="24"/>
    </row>
    <row r="3152" spans="4:15" x14ac:dyDescent="0.75">
      <c r="D3152" s="24"/>
      <c r="E3152" s="24"/>
      <c r="F3152" s="24"/>
      <c r="G3152" s="24"/>
      <c r="H3152" s="24"/>
      <c r="I3152" s="24"/>
      <c r="J3152" s="24"/>
      <c r="K3152" s="24"/>
      <c r="L3152" s="24"/>
      <c r="M3152" s="24"/>
      <c r="N3152" s="24"/>
      <c r="O3152" s="24"/>
    </row>
    <row r="3153" spans="4:15" x14ac:dyDescent="0.75">
      <c r="D3153" s="24"/>
      <c r="E3153" s="24"/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</row>
    <row r="3154" spans="4:15" x14ac:dyDescent="0.75">
      <c r="D3154" s="24"/>
      <c r="E3154" s="24"/>
      <c r="F3154" s="24"/>
      <c r="G3154" s="24"/>
      <c r="H3154" s="24"/>
      <c r="I3154" s="24"/>
      <c r="J3154" s="24"/>
      <c r="K3154" s="24"/>
      <c r="L3154" s="24"/>
      <c r="M3154" s="24"/>
      <c r="N3154" s="24"/>
      <c r="O3154" s="24"/>
    </row>
    <row r="3155" spans="4:15" x14ac:dyDescent="0.75">
      <c r="D3155" s="24"/>
      <c r="E3155" s="24"/>
      <c r="F3155" s="24"/>
      <c r="G3155" s="24"/>
      <c r="H3155" s="24"/>
      <c r="I3155" s="24"/>
      <c r="J3155" s="24"/>
      <c r="K3155" s="24"/>
      <c r="L3155" s="24"/>
      <c r="M3155" s="24"/>
      <c r="N3155" s="24"/>
      <c r="O3155" s="24"/>
    </row>
    <row r="3156" spans="4:15" x14ac:dyDescent="0.75">
      <c r="D3156" s="24"/>
      <c r="E3156" s="24"/>
      <c r="F3156" s="24"/>
      <c r="G3156" s="24"/>
      <c r="H3156" s="24"/>
      <c r="I3156" s="24"/>
      <c r="J3156" s="24"/>
      <c r="K3156" s="24"/>
      <c r="L3156" s="24"/>
      <c r="M3156" s="24"/>
      <c r="N3156" s="24"/>
      <c r="O3156" s="24"/>
    </row>
    <row r="3157" spans="4:15" x14ac:dyDescent="0.75">
      <c r="D3157" s="24"/>
      <c r="E3157" s="24"/>
      <c r="F3157" s="24"/>
      <c r="G3157" s="24"/>
      <c r="H3157" s="24"/>
      <c r="I3157" s="24"/>
      <c r="J3157" s="24"/>
      <c r="K3157" s="24"/>
      <c r="L3157" s="24"/>
      <c r="M3157" s="24"/>
      <c r="N3157" s="24"/>
      <c r="O3157" s="24"/>
    </row>
    <row r="3158" spans="4:15" x14ac:dyDescent="0.75">
      <c r="D3158" s="24"/>
      <c r="E3158" s="24"/>
      <c r="F3158" s="24"/>
      <c r="G3158" s="24"/>
      <c r="H3158" s="24"/>
      <c r="I3158" s="24"/>
      <c r="J3158" s="24"/>
      <c r="K3158" s="24"/>
      <c r="L3158" s="24"/>
      <c r="M3158" s="24"/>
      <c r="N3158" s="24"/>
      <c r="O3158" s="24"/>
    </row>
    <row r="3159" spans="4:15" x14ac:dyDescent="0.75"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  <c r="N3159" s="24"/>
      <c r="O3159" s="24"/>
    </row>
    <row r="3160" spans="4:15" x14ac:dyDescent="0.75">
      <c r="D3160" s="24"/>
      <c r="E3160" s="24"/>
      <c r="F3160" s="24"/>
      <c r="G3160" s="24"/>
      <c r="H3160" s="24"/>
      <c r="I3160" s="24"/>
      <c r="J3160" s="24"/>
      <c r="K3160" s="24"/>
      <c r="L3160" s="24"/>
      <c r="M3160" s="24"/>
      <c r="N3160" s="24"/>
      <c r="O3160" s="24"/>
    </row>
    <row r="3161" spans="4:15" x14ac:dyDescent="0.75"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</row>
    <row r="3162" spans="4:15" x14ac:dyDescent="0.75">
      <c r="D3162" s="24"/>
      <c r="E3162" s="24"/>
      <c r="F3162" s="24"/>
      <c r="G3162" s="24"/>
      <c r="H3162" s="24"/>
      <c r="I3162" s="24"/>
      <c r="J3162" s="24"/>
      <c r="K3162" s="24"/>
      <c r="L3162" s="24"/>
      <c r="M3162" s="24"/>
      <c r="N3162" s="24"/>
      <c r="O3162" s="24"/>
    </row>
    <row r="3163" spans="4:15" x14ac:dyDescent="0.75">
      <c r="D3163" s="24"/>
      <c r="E3163" s="24"/>
      <c r="F3163" s="24"/>
      <c r="G3163" s="24"/>
      <c r="H3163" s="24"/>
      <c r="I3163" s="24"/>
      <c r="J3163" s="24"/>
      <c r="K3163" s="24"/>
      <c r="L3163" s="24"/>
      <c r="M3163" s="24"/>
      <c r="N3163" s="24"/>
      <c r="O3163" s="24"/>
    </row>
    <row r="3164" spans="4:15" x14ac:dyDescent="0.75">
      <c r="D3164" s="24"/>
      <c r="E3164" s="24"/>
      <c r="F3164" s="24"/>
      <c r="G3164" s="24"/>
      <c r="H3164" s="24"/>
      <c r="I3164" s="24"/>
      <c r="J3164" s="24"/>
      <c r="K3164" s="24"/>
      <c r="L3164" s="24"/>
      <c r="M3164" s="24"/>
      <c r="N3164" s="24"/>
      <c r="O3164" s="24"/>
    </row>
    <row r="3165" spans="4:15" x14ac:dyDescent="0.75">
      <c r="D3165" s="24"/>
      <c r="E3165" s="24"/>
      <c r="F3165" s="24"/>
      <c r="G3165" s="24"/>
      <c r="H3165" s="24"/>
      <c r="I3165" s="24"/>
      <c r="J3165" s="24"/>
      <c r="K3165" s="24"/>
      <c r="L3165" s="24"/>
      <c r="M3165" s="24"/>
      <c r="N3165" s="24"/>
      <c r="O3165" s="24"/>
    </row>
    <row r="3166" spans="4:15" x14ac:dyDescent="0.75">
      <c r="D3166" s="24"/>
      <c r="E3166" s="24"/>
      <c r="F3166" s="24"/>
      <c r="G3166" s="24"/>
      <c r="H3166" s="24"/>
      <c r="I3166" s="24"/>
      <c r="J3166" s="24"/>
      <c r="K3166" s="24"/>
      <c r="L3166" s="24"/>
      <c r="M3166" s="24"/>
      <c r="N3166" s="24"/>
      <c r="O3166" s="24"/>
    </row>
    <row r="3167" spans="4:15" x14ac:dyDescent="0.75">
      <c r="D3167" s="24"/>
      <c r="E3167" s="24"/>
      <c r="F3167" s="24"/>
      <c r="G3167" s="24"/>
      <c r="H3167" s="24"/>
      <c r="I3167" s="24"/>
      <c r="J3167" s="24"/>
      <c r="K3167" s="24"/>
      <c r="L3167" s="24"/>
      <c r="M3167" s="24"/>
      <c r="N3167" s="24"/>
      <c r="O3167" s="24"/>
    </row>
    <row r="3168" spans="4:15" x14ac:dyDescent="0.75">
      <c r="D3168" s="24"/>
      <c r="E3168" s="24"/>
      <c r="F3168" s="24"/>
      <c r="G3168" s="24"/>
      <c r="H3168" s="24"/>
      <c r="I3168" s="24"/>
      <c r="J3168" s="24"/>
      <c r="K3168" s="24"/>
      <c r="L3168" s="24"/>
      <c r="M3168" s="24"/>
      <c r="N3168" s="24"/>
      <c r="O3168" s="24"/>
    </row>
    <row r="3169" spans="4:15" x14ac:dyDescent="0.75"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</row>
    <row r="3170" spans="4:15" x14ac:dyDescent="0.75">
      <c r="D3170" s="24"/>
      <c r="E3170" s="24"/>
      <c r="F3170" s="24"/>
      <c r="G3170" s="24"/>
      <c r="H3170" s="24"/>
      <c r="I3170" s="24"/>
      <c r="J3170" s="24"/>
      <c r="K3170" s="24"/>
      <c r="L3170" s="24"/>
      <c r="M3170" s="24"/>
      <c r="N3170" s="24"/>
      <c r="O3170" s="24"/>
    </row>
    <row r="3171" spans="4:15" x14ac:dyDescent="0.75">
      <c r="D3171" s="24"/>
      <c r="E3171" s="24"/>
      <c r="F3171" s="24"/>
      <c r="G3171" s="24"/>
      <c r="H3171" s="24"/>
      <c r="I3171" s="24"/>
      <c r="J3171" s="24"/>
      <c r="K3171" s="24"/>
      <c r="L3171" s="24"/>
      <c r="M3171" s="24"/>
      <c r="N3171" s="24"/>
      <c r="O3171" s="24"/>
    </row>
    <row r="3172" spans="4:15" x14ac:dyDescent="0.75">
      <c r="D3172" s="24"/>
      <c r="E3172" s="24"/>
      <c r="F3172" s="24"/>
      <c r="G3172" s="24"/>
      <c r="H3172" s="24"/>
      <c r="I3172" s="24"/>
      <c r="J3172" s="24"/>
      <c r="K3172" s="24"/>
      <c r="L3172" s="24"/>
      <c r="M3172" s="24"/>
      <c r="N3172" s="24"/>
      <c r="O3172" s="24"/>
    </row>
    <row r="3173" spans="4:15" x14ac:dyDescent="0.75">
      <c r="D3173" s="24"/>
      <c r="E3173" s="24"/>
      <c r="F3173" s="24"/>
      <c r="G3173" s="24"/>
      <c r="H3173" s="24"/>
      <c r="I3173" s="24"/>
      <c r="J3173" s="24"/>
      <c r="K3173" s="24"/>
      <c r="L3173" s="24"/>
      <c r="M3173" s="24"/>
      <c r="N3173" s="24"/>
      <c r="O3173" s="24"/>
    </row>
    <row r="3174" spans="4:15" x14ac:dyDescent="0.75">
      <c r="D3174" s="24"/>
      <c r="E3174" s="24"/>
      <c r="F3174" s="24"/>
      <c r="G3174" s="24"/>
      <c r="H3174" s="24"/>
      <c r="I3174" s="24"/>
      <c r="J3174" s="24"/>
      <c r="K3174" s="24"/>
      <c r="L3174" s="24"/>
      <c r="M3174" s="24"/>
      <c r="N3174" s="24"/>
      <c r="O3174" s="24"/>
    </row>
    <row r="3175" spans="4:15" x14ac:dyDescent="0.75">
      <c r="D3175" s="24"/>
      <c r="E3175" s="24"/>
      <c r="F3175" s="24"/>
      <c r="G3175" s="24"/>
      <c r="H3175" s="24"/>
      <c r="I3175" s="24"/>
      <c r="J3175" s="24"/>
      <c r="K3175" s="24"/>
      <c r="L3175" s="24"/>
      <c r="M3175" s="24"/>
      <c r="N3175" s="24"/>
      <c r="O3175" s="24"/>
    </row>
    <row r="3176" spans="4:15" x14ac:dyDescent="0.75">
      <c r="D3176" s="24"/>
      <c r="E3176" s="24"/>
      <c r="F3176" s="24"/>
      <c r="G3176" s="24"/>
      <c r="H3176" s="24"/>
      <c r="I3176" s="24"/>
      <c r="J3176" s="24"/>
      <c r="K3176" s="24"/>
      <c r="L3176" s="24"/>
      <c r="M3176" s="24"/>
      <c r="N3176" s="24"/>
      <c r="O3176" s="24"/>
    </row>
    <row r="3177" spans="4:15" x14ac:dyDescent="0.75">
      <c r="D3177" s="24"/>
      <c r="E3177" s="24"/>
      <c r="F3177" s="24"/>
      <c r="G3177" s="24"/>
      <c r="H3177" s="24"/>
      <c r="I3177" s="24"/>
      <c r="J3177" s="24"/>
      <c r="K3177" s="24"/>
      <c r="L3177" s="24"/>
      <c r="M3177" s="24"/>
      <c r="N3177" s="24"/>
      <c r="O3177" s="24"/>
    </row>
    <row r="3178" spans="4:15" x14ac:dyDescent="0.75">
      <c r="D3178" s="24"/>
      <c r="E3178" s="24"/>
      <c r="F3178" s="24"/>
      <c r="G3178" s="24"/>
      <c r="H3178" s="24"/>
      <c r="I3178" s="24"/>
      <c r="J3178" s="24"/>
      <c r="K3178" s="24"/>
      <c r="L3178" s="24"/>
      <c r="M3178" s="24"/>
      <c r="N3178" s="24"/>
      <c r="O3178" s="24"/>
    </row>
    <row r="3179" spans="4:15" x14ac:dyDescent="0.75">
      <c r="D3179" s="24"/>
      <c r="E3179" s="24"/>
      <c r="F3179" s="24"/>
      <c r="G3179" s="24"/>
      <c r="H3179" s="24"/>
      <c r="I3179" s="24"/>
      <c r="J3179" s="24"/>
      <c r="K3179" s="24"/>
      <c r="L3179" s="24"/>
      <c r="M3179" s="24"/>
      <c r="N3179" s="24"/>
      <c r="O3179" s="24"/>
    </row>
    <row r="3180" spans="4:15" x14ac:dyDescent="0.75">
      <c r="D3180" s="24"/>
      <c r="E3180" s="24"/>
      <c r="F3180" s="24"/>
      <c r="G3180" s="24"/>
      <c r="H3180" s="24"/>
      <c r="I3180" s="24"/>
      <c r="J3180" s="24"/>
      <c r="K3180" s="24"/>
      <c r="L3180" s="24"/>
      <c r="M3180" s="24"/>
      <c r="N3180" s="24"/>
      <c r="O3180" s="24"/>
    </row>
    <row r="3181" spans="4:15" x14ac:dyDescent="0.75">
      <c r="D3181" s="24"/>
      <c r="E3181" s="24"/>
      <c r="F3181" s="24"/>
      <c r="G3181" s="24"/>
      <c r="H3181" s="24"/>
      <c r="I3181" s="24"/>
      <c r="J3181" s="24"/>
      <c r="K3181" s="24"/>
      <c r="L3181" s="24"/>
      <c r="M3181" s="24"/>
      <c r="N3181" s="24"/>
      <c r="O3181" s="24"/>
    </row>
    <row r="3182" spans="4:15" x14ac:dyDescent="0.75">
      <c r="D3182" s="24"/>
      <c r="E3182" s="24"/>
      <c r="F3182" s="24"/>
      <c r="G3182" s="24"/>
      <c r="H3182" s="24"/>
      <c r="I3182" s="24"/>
      <c r="J3182" s="24"/>
      <c r="K3182" s="24"/>
      <c r="L3182" s="24"/>
      <c r="M3182" s="24"/>
      <c r="N3182" s="24"/>
      <c r="O3182" s="24"/>
    </row>
    <row r="3183" spans="4:15" x14ac:dyDescent="0.75">
      <c r="D3183" s="24"/>
      <c r="E3183" s="24"/>
      <c r="F3183" s="24"/>
      <c r="G3183" s="24"/>
      <c r="H3183" s="24"/>
      <c r="I3183" s="24"/>
      <c r="J3183" s="24"/>
      <c r="K3183" s="24"/>
      <c r="L3183" s="24"/>
      <c r="M3183" s="24"/>
      <c r="N3183" s="24"/>
      <c r="O3183" s="24"/>
    </row>
    <row r="3184" spans="4:15" x14ac:dyDescent="0.75">
      <c r="D3184" s="24"/>
      <c r="E3184" s="24"/>
      <c r="F3184" s="24"/>
      <c r="G3184" s="24"/>
      <c r="H3184" s="24"/>
      <c r="I3184" s="24"/>
      <c r="J3184" s="24"/>
      <c r="K3184" s="24"/>
      <c r="L3184" s="24"/>
      <c r="M3184" s="24"/>
      <c r="N3184" s="24"/>
      <c r="O3184" s="24"/>
    </row>
    <row r="3185" spans="4:15" x14ac:dyDescent="0.75">
      <c r="D3185" s="24"/>
      <c r="E3185" s="24"/>
      <c r="F3185" s="24"/>
      <c r="G3185" s="24"/>
      <c r="H3185" s="24"/>
      <c r="I3185" s="24"/>
      <c r="J3185" s="24"/>
      <c r="K3185" s="24"/>
      <c r="L3185" s="24"/>
      <c r="M3185" s="24"/>
      <c r="N3185" s="24"/>
      <c r="O3185" s="24"/>
    </row>
    <row r="3186" spans="4:15" x14ac:dyDescent="0.75">
      <c r="D3186" s="24"/>
      <c r="E3186" s="24"/>
      <c r="F3186" s="24"/>
      <c r="G3186" s="24"/>
      <c r="H3186" s="24"/>
      <c r="I3186" s="24"/>
      <c r="J3186" s="24"/>
      <c r="K3186" s="24"/>
      <c r="L3186" s="24"/>
      <c r="M3186" s="24"/>
      <c r="N3186" s="24"/>
      <c r="O3186" s="24"/>
    </row>
    <row r="3187" spans="4:15" x14ac:dyDescent="0.75">
      <c r="D3187" s="24"/>
      <c r="E3187" s="24"/>
      <c r="F3187" s="24"/>
      <c r="G3187" s="24"/>
      <c r="H3187" s="24"/>
      <c r="I3187" s="24"/>
      <c r="J3187" s="24"/>
      <c r="K3187" s="24"/>
      <c r="L3187" s="24"/>
      <c r="M3187" s="24"/>
      <c r="N3187" s="24"/>
      <c r="O3187" s="24"/>
    </row>
    <row r="3188" spans="4:15" x14ac:dyDescent="0.75">
      <c r="D3188" s="24"/>
      <c r="E3188" s="24"/>
      <c r="F3188" s="24"/>
      <c r="G3188" s="24"/>
      <c r="H3188" s="24"/>
      <c r="I3188" s="24"/>
      <c r="J3188" s="24"/>
      <c r="K3188" s="24"/>
      <c r="L3188" s="24"/>
      <c r="M3188" s="24"/>
      <c r="N3188" s="24"/>
      <c r="O3188" s="24"/>
    </row>
    <row r="3189" spans="4:15" x14ac:dyDescent="0.75">
      <c r="D3189" s="24"/>
      <c r="E3189" s="24"/>
      <c r="F3189" s="24"/>
      <c r="G3189" s="24"/>
      <c r="H3189" s="24"/>
      <c r="I3189" s="24"/>
      <c r="J3189" s="24"/>
      <c r="K3189" s="24"/>
      <c r="L3189" s="24"/>
      <c r="M3189" s="24"/>
      <c r="N3189" s="24"/>
      <c r="O3189" s="24"/>
    </row>
    <row r="3190" spans="4:15" x14ac:dyDescent="0.75">
      <c r="D3190" s="24"/>
      <c r="E3190" s="24"/>
      <c r="F3190" s="24"/>
      <c r="G3190" s="24"/>
      <c r="H3190" s="24"/>
      <c r="I3190" s="24"/>
      <c r="J3190" s="24"/>
      <c r="K3190" s="24"/>
      <c r="L3190" s="24"/>
      <c r="M3190" s="24"/>
      <c r="N3190" s="24"/>
      <c r="O3190" s="24"/>
    </row>
    <row r="3191" spans="4:15" x14ac:dyDescent="0.75">
      <c r="D3191" s="24"/>
      <c r="E3191" s="24"/>
      <c r="F3191" s="24"/>
      <c r="G3191" s="24"/>
      <c r="H3191" s="24"/>
      <c r="I3191" s="24"/>
      <c r="J3191" s="24"/>
      <c r="K3191" s="24"/>
      <c r="L3191" s="24"/>
      <c r="M3191" s="24"/>
      <c r="N3191" s="24"/>
      <c r="O3191" s="24"/>
    </row>
    <row r="3192" spans="4:15" x14ac:dyDescent="0.75">
      <c r="D3192" s="24"/>
      <c r="E3192" s="24"/>
      <c r="F3192" s="24"/>
      <c r="G3192" s="24"/>
      <c r="H3192" s="24"/>
      <c r="I3192" s="24"/>
      <c r="J3192" s="24"/>
      <c r="K3192" s="24"/>
      <c r="L3192" s="24"/>
      <c r="M3192" s="24"/>
      <c r="N3192" s="24"/>
      <c r="O3192" s="24"/>
    </row>
    <row r="3193" spans="4:15" x14ac:dyDescent="0.75"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</row>
    <row r="3194" spans="4:15" x14ac:dyDescent="0.75">
      <c r="D3194" s="24"/>
      <c r="E3194" s="24"/>
      <c r="F3194" s="24"/>
      <c r="G3194" s="24"/>
      <c r="H3194" s="24"/>
      <c r="I3194" s="24"/>
      <c r="J3194" s="24"/>
      <c r="K3194" s="24"/>
      <c r="L3194" s="24"/>
      <c r="M3194" s="24"/>
      <c r="N3194" s="24"/>
      <c r="O3194" s="24"/>
    </row>
    <row r="3195" spans="4:15" x14ac:dyDescent="0.75">
      <c r="D3195" s="24"/>
      <c r="E3195" s="24"/>
      <c r="F3195" s="24"/>
      <c r="G3195" s="24"/>
      <c r="H3195" s="24"/>
      <c r="I3195" s="24"/>
      <c r="J3195" s="24"/>
      <c r="K3195" s="24"/>
      <c r="L3195" s="24"/>
      <c r="M3195" s="24"/>
      <c r="N3195" s="24"/>
      <c r="O3195" s="24"/>
    </row>
    <row r="3196" spans="4:15" x14ac:dyDescent="0.75">
      <c r="D3196" s="24"/>
      <c r="E3196" s="24"/>
      <c r="F3196" s="24"/>
      <c r="G3196" s="24"/>
      <c r="H3196" s="24"/>
      <c r="I3196" s="24"/>
      <c r="J3196" s="24"/>
      <c r="K3196" s="24"/>
      <c r="L3196" s="24"/>
      <c r="M3196" s="24"/>
      <c r="N3196" s="24"/>
      <c r="O3196" s="24"/>
    </row>
    <row r="3197" spans="4:15" x14ac:dyDescent="0.75">
      <c r="D3197" s="24"/>
      <c r="E3197" s="24"/>
      <c r="F3197" s="24"/>
      <c r="G3197" s="24"/>
      <c r="H3197" s="24"/>
      <c r="I3197" s="24"/>
      <c r="J3197" s="24"/>
      <c r="K3197" s="24"/>
      <c r="L3197" s="24"/>
      <c r="M3197" s="24"/>
      <c r="N3197" s="24"/>
      <c r="O3197" s="24"/>
    </row>
    <row r="3198" spans="4:15" x14ac:dyDescent="0.75">
      <c r="D3198" s="24"/>
      <c r="E3198" s="24"/>
      <c r="F3198" s="24"/>
      <c r="G3198" s="24"/>
      <c r="H3198" s="24"/>
      <c r="I3198" s="24"/>
      <c r="J3198" s="24"/>
      <c r="K3198" s="24"/>
      <c r="L3198" s="24"/>
      <c r="M3198" s="24"/>
      <c r="N3198" s="24"/>
      <c r="O3198" s="24"/>
    </row>
    <row r="3199" spans="4:15" x14ac:dyDescent="0.75">
      <c r="D3199" s="24"/>
      <c r="E3199" s="24"/>
      <c r="F3199" s="24"/>
      <c r="G3199" s="24"/>
      <c r="H3199" s="24"/>
      <c r="I3199" s="24"/>
      <c r="J3199" s="24"/>
      <c r="K3199" s="24"/>
      <c r="L3199" s="24"/>
      <c r="M3199" s="24"/>
      <c r="N3199" s="24"/>
      <c r="O3199" s="24"/>
    </row>
    <row r="3200" spans="4:15" x14ac:dyDescent="0.75">
      <c r="D3200" s="24"/>
      <c r="E3200" s="24"/>
      <c r="F3200" s="24"/>
      <c r="G3200" s="24"/>
      <c r="H3200" s="24"/>
      <c r="I3200" s="24"/>
      <c r="J3200" s="24"/>
      <c r="K3200" s="24"/>
      <c r="L3200" s="24"/>
      <c r="M3200" s="24"/>
      <c r="N3200" s="24"/>
      <c r="O3200" s="24"/>
    </row>
    <row r="3201" spans="4:15" x14ac:dyDescent="0.75">
      <c r="D3201" s="24"/>
      <c r="E3201" s="24"/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</row>
    <row r="3202" spans="4:15" x14ac:dyDescent="0.75">
      <c r="D3202" s="24"/>
      <c r="E3202" s="24"/>
      <c r="F3202" s="24"/>
      <c r="G3202" s="24"/>
      <c r="H3202" s="24"/>
      <c r="I3202" s="24"/>
      <c r="J3202" s="24"/>
      <c r="K3202" s="24"/>
      <c r="L3202" s="24"/>
      <c r="M3202" s="24"/>
      <c r="N3202" s="24"/>
      <c r="O3202" s="24"/>
    </row>
    <row r="3203" spans="4:15" x14ac:dyDescent="0.75">
      <c r="D3203" s="24"/>
      <c r="E3203" s="24"/>
      <c r="F3203" s="24"/>
      <c r="G3203" s="24"/>
      <c r="H3203" s="24"/>
      <c r="I3203" s="24"/>
      <c r="J3203" s="24"/>
      <c r="K3203" s="24"/>
      <c r="L3203" s="24"/>
      <c r="M3203" s="24"/>
      <c r="N3203" s="24"/>
      <c r="O3203" s="24"/>
    </row>
    <row r="3204" spans="4:15" x14ac:dyDescent="0.75">
      <c r="D3204" s="24"/>
      <c r="E3204" s="24"/>
      <c r="F3204" s="24"/>
      <c r="G3204" s="24"/>
      <c r="H3204" s="24"/>
      <c r="I3204" s="24"/>
      <c r="J3204" s="24"/>
      <c r="K3204" s="24"/>
      <c r="L3204" s="24"/>
      <c r="M3204" s="24"/>
      <c r="N3204" s="24"/>
      <c r="O3204" s="24"/>
    </row>
    <row r="3205" spans="4:15" x14ac:dyDescent="0.75">
      <c r="D3205" s="24"/>
      <c r="E3205" s="24"/>
      <c r="F3205" s="24"/>
      <c r="G3205" s="24"/>
      <c r="H3205" s="24"/>
      <c r="I3205" s="24"/>
      <c r="J3205" s="24"/>
      <c r="K3205" s="24"/>
      <c r="L3205" s="24"/>
      <c r="M3205" s="24"/>
      <c r="N3205" s="24"/>
      <c r="O3205" s="24"/>
    </row>
    <row r="3206" spans="4:15" x14ac:dyDescent="0.75">
      <c r="D3206" s="24"/>
      <c r="E3206" s="24"/>
      <c r="F3206" s="24"/>
      <c r="G3206" s="24"/>
      <c r="H3206" s="24"/>
      <c r="I3206" s="24"/>
      <c r="J3206" s="24"/>
      <c r="K3206" s="24"/>
      <c r="L3206" s="24"/>
      <c r="M3206" s="24"/>
      <c r="N3206" s="24"/>
      <c r="O3206" s="24"/>
    </row>
    <row r="3207" spans="4:15" x14ac:dyDescent="0.75">
      <c r="D3207" s="24"/>
      <c r="E3207" s="24"/>
      <c r="F3207" s="24"/>
      <c r="G3207" s="24"/>
      <c r="H3207" s="24"/>
      <c r="I3207" s="24"/>
      <c r="J3207" s="24"/>
      <c r="K3207" s="24"/>
      <c r="L3207" s="24"/>
      <c r="M3207" s="24"/>
      <c r="N3207" s="24"/>
      <c r="O3207" s="24"/>
    </row>
    <row r="3208" spans="4:15" x14ac:dyDescent="0.75">
      <c r="D3208" s="24"/>
      <c r="E3208" s="24"/>
      <c r="F3208" s="24"/>
      <c r="G3208" s="24"/>
      <c r="H3208" s="24"/>
      <c r="I3208" s="24"/>
      <c r="J3208" s="24"/>
      <c r="K3208" s="24"/>
      <c r="L3208" s="24"/>
      <c r="M3208" s="24"/>
      <c r="N3208" s="24"/>
      <c r="O3208" s="24"/>
    </row>
    <row r="3209" spans="4:15" x14ac:dyDescent="0.75">
      <c r="D3209" s="24"/>
      <c r="E3209" s="24"/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</row>
    <row r="3210" spans="4:15" x14ac:dyDescent="0.75">
      <c r="D3210" s="24"/>
      <c r="E3210" s="24"/>
      <c r="F3210" s="24"/>
      <c r="G3210" s="24"/>
      <c r="H3210" s="24"/>
      <c r="I3210" s="24"/>
      <c r="J3210" s="24"/>
      <c r="K3210" s="24"/>
      <c r="L3210" s="24"/>
      <c r="M3210" s="24"/>
      <c r="N3210" s="24"/>
      <c r="O3210" s="24"/>
    </row>
    <row r="3211" spans="4:15" x14ac:dyDescent="0.75">
      <c r="D3211" s="24"/>
      <c r="E3211" s="24"/>
      <c r="F3211" s="24"/>
      <c r="G3211" s="24"/>
      <c r="H3211" s="24"/>
      <c r="I3211" s="24"/>
      <c r="J3211" s="24"/>
      <c r="K3211" s="24"/>
      <c r="L3211" s="24"/>
      <c r="M3211" s="24"/>
      <c r="N3211" s="24"/>
      <c r="O3211" s="24"/>
    </row>
    <row r="3212" spans="4:15" x14ac:dyDescent="0.75">
      <c r="D3212" s="24"/>
      <c r="E3212" s="24"/>
      <c r="F3212" s="24"/>
      <c r="G3212" s="24"/>
      <c r="H3212" s="24"/>
      <c r="I3212" s="24"/>
      <c r="J3212" s="24"/>
      <c r="K3212" s="24"/>
      <c r="L3212" s="24"/>
      <c r="M3212" s="24"/>
      <c r="N3212" s="24"/>
      <c r="O3212" s="24"/>
    </row>
    <row r="3213" spans="4:15" x14ac:dyDescent="0.75">
      <c r="D3213" s="24"/>
      <c r="E3213" s="24"/>
      <c r="F3213" s="24"/>
      <c r="G3213" s="24"/>
      <c r="H3213" s="24"/>
      <c r="I3213" s="24"/>
      <c r="J3213" s="24"/>
      <c r="K3213" s="24"/>
      <c r="L3213" s="24"/>
      <c r="M3213" s="24"/>
      <c r="N3213" s="24"/>
      <c r="O3213" s="24"/>
    </row>
    <row r="3214" spans="4:15" x14ac:dyDescent="0.75">
      <c r="D3214" s="24"/>
      <c r="E3214" s="24"/>
      <c r="F3214" s="24"/>
      <c r="G3214" s="24"/>
      <c r="H3214" s="24"/>
      <c r="I3214" s="24"/>
      <c r="J3214" s="24"/>
      <c r="K3214" s="24"/>
      <c r="L3214" s="24"/>
      <c r="M3214" s="24"/>
      <c r="N3214" s="24"/>
      <c r="O3214" s="24"/>
    </row>
    <row r="3215" spans="4:15" x14ac:dyDescent="0.75">
      <c r="D3215" s="24"/>
      <c r="E3215" s="24"/>
      <c r="F3215" s="24"/>
      <c r="G3215" s="24"/>
      <c r="H3215" s="24"/>
      <c r="I3215" s="24"/>
      <c r="J3215" s="24"/>
      <c r="K3215" s="24"/>
      <c r="L3215" s="24"/>
      <c r="M3215" s="24"/>
      <c r="N3215" s="24"/>
      <c r="O3215" s="24"/>
    </row>
    <row r="3216" spans="4:15" x14ac:dyDescent="0.75">
      <c r="D3216" s="24"/>
      <c r="E3216" s="24"/>
      <c r="F3216" s="24"/>
      <c r="G3216" s="24"/>
      <c r="H3216" s="24"/>
      <c r="I3216" s="24"/>
      <c r="J3216" s="24"/>
      <c r="K3216" s="24"/>
      <c r="L3216" s="24"/>
      <c r="M3216" s="24"/>
      <c r="N3216" s="24"/>
      <c r="O3216" s="24"/>
    </row>
    <row r="3217" spans="4:15" x14ac:dyDescent="0.75">
      <c r="D3217" s="24"/>
      <c r="E3217" s="2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</row>
    <row r="3218" spans="4:15" x14ac:dyDescent="0.75">
      <c r="D3218" s="24"/>
      <c r="E3218" s="24"/>
      <c r="F3218" s="24"/>
      <c r="G3218" s="24"/>
      <c r="H3218" s="24"/>
      <c r="I3218" s="24"/>
      <c r="J3218" s="24"/>
      <c r="K3218" s="24"/>
      <c r="L3218" s="24"/>
      <c r="M3218" s="24"/>
      <c r="N3218" s="24"/>
      <c r="O3218" s="24"/>
    </row>
    <row r="3219" spans="4:15" x14ac:dyDescent="0.75">
      <c r="D3219" s="24"/>
      <c r="E3219" s="24"/>
      <c r="F3219" s="24"/>
      <c r="G3219" s="24"/>
      <c r="H3219" s="24"/>
      <c r="I3219" s="24"/>
      <c r="J3219" s="24"/>
      <c r="K3219" s="24"/>
      <c r="L3219" s="24"/>
      <c r="M3219" s="24"/>
      <c r="N3219" s="24"/>
      <c r="O3219" s="24"/>
    </row>
    <row r="3220" spans="4:15" x14ac:dyDescent="0.75">
      <c r="D3220" s="24"/>
      <c r="E3220" s="24"/>
      <c r="F3220" s="24"/>
      <c r="G3220" s="24"/>
      <c r="H3220" s="24"/>
      <c r="I3220" s="24"/>
      <c r="J3220" s="24"/>
      <c r="K3220" s="24"/>
      <c r="L3220" s="24"/>
      <c r="M3220" s="24"/>
      <c r="N3220" s="24"/>
      <c r="O3220" s="24"/>
    </row>
    <row r="3221" spans="4:15" x14ac:dyDescent="0.75">
      <c r="D3221" s="24"/>
      <c r="E3221" s="24"/>
      <c r="F3221" s="24"/>
      <c r="G3221" s="24"/>
      <c r="H3221" s="24"/>
      <c r="I3221" s="24"/>
      <c r="J3221" s="24"/>
      <c r="K3221" s="24"/>
      <c r="L3221" s="24"/>
      <c r="M3221" s="24"/>
      <c r="N3221" s="24"/>
      <c r="O3221" s="24"/>
    </row>
    <row r="3222" spans="4:15" x14ac:dyDescent="0.75">
      <c r="D3222" s="24"/>
      <c r="E3222" s="24"/>
      <c r="F3222" s="24"/>
      <c r="G3222" s="24"/>
      <c r="H3222" s="24"/>
      <c r="I3222" s="24"/>
      <c r="J3222" s="24"/>
      <c r="K3222" s="24"/>
      <c r="L3222" s="24"/>
      <c r="M3222" s="24"/>
      <c r="N3222" s="24"/>
      <c r="O3222" s="24"/>
    </row>
    <row r="3223" spans="4:15" x14ac:dyDescent="0.75">
      <c r="D3223" s="24"/>
      <c r="E3223" s="24"/>
      <c r="F3223" s="24"/>
      <c r="G3223" s="24"/>
      <c r="H3223" s="24"/>
      <c r="I3223" s="24"/>
      <c r="J3223" s="24"/>
      <c r="K3223" s="24"/>
      <c r="L3223" s="24"/>
      <c r="M3223" s="24"/>
      <c r="N3223" s="24"/>
      <c r="O3223" s="24"/>
    </row>
    <row r="3224" spans="4:15" x14ac:dyDescent="0.75">
      <c r="D3224" s="24"/>
      <c r="E3224" s="24"/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</row>
    <row r="3225" spans="4:15" x14ac:dyDescent="0.75">
      <c r="D3225" s="24"/>
      <c r="E3225" s="24"/>
      <c r="F3225" s="24"/>
      <c r="G3225" s="24"/>
      <c r="H3225" s="24"/>
      <c r="I3225" s="24"/>
      <c r="J3225" s="24"/>
      <c r="K3225" s="24"/>
      <c r="L3225" s="24"/>
      <c r="M3225" s="24"/>
      <c r="N3225" s="24"/>
      <c r="O3225" s="24"/>
    </row>
    <row r="3226" spans="4:15" x14ac:dyDescent="0.75">
      <c r="D3226" s="24"/>
      <c r="E3226" s="24"/>
      <c r="F3226" s="24"/>
      <c r="G3226" s="24"/>
      <c r="H3226" s="24"/>
      <c r="I3226" s="24"/>
      <c r="J3226" s="24"/>
      <c r="K3226" s="24"/>
      <c r="L3226" s="24"/>
      <c r="M3226" s="24"/>
      <c r="N3226" s="24"/>
      <c r="O3226" s="24"/>
    </row>
    <row r="3227" spans="4:15" x14ac:dyDescent="0.75">
      <c r="D3227" s="24"/>
      <c r="E3227" s="24"/>
      <c r="F3227" s="24"/>
      <c r="G3227" s="24"/>
      <c r="H3227" s="24"/>
      <c r="I3227" s="24"/>
      <c r="J3227" s="24"/>
      <c r="K3227" s="24"/>
      <c r="L3227" s="24"/>
      <c r="M3227" s="24"/>
      <c r="N3227" s="24"/>
      <c r="O3227" s="24"/>
    </row>
    <row r="3228" spans="4:15" x14ac:dyDescent="0.75">
      <c r="D3228" s="24"/>
      <c r="E3228" s="24"/>
      <c r="F3228" s="24"/>
      <c r="G3228" s="24"/>
      <c r="H3228" s="24"/>
      <c r="I3228" s="24"/>
      <c r="J3228" s="24"/>
      <c r="K3228" s="24"/>
      <c r="L3228" s="24"/>
      <c r="M3228" s="24"/>
      <c r="N3228" s="24"/>
      <c r="O3228" s="24"/>
    </row>
    <row r="3229" spans="4:15" x14ac:dyDescent="0.75">
      <c r="D3229" s="24"/>
      <c r="E3229" s="24"/>
      <c r="F3229" s="24"/>
      <c r="G3229" s="24"/>
      <c r="H3229" s="24"/>
      <c r="I3229" s="24"/>
      <c r="J3229" s="24"/>
      <c r="K3229" s="24"/>
      <c r="L3229" s="24"/>
      <c r="M3229" s="24"/>
      <c r="N3229" s="24"/>
      <c r="O3229" s="24"/>
    </row>
    <row r="3230" spans="4:15" x14ac:dyDescent="0.75">
      <c r="D3230" s="24"/>
      <c r="E3230" s="24"/>
      <c r="F3230" s="24"/>
      <c r="G3230" s="24"/>
      <c r="H3230" s="24"/>
      <c r="I3230" s="24"/>
      <c r="J3230" s="24"/>
      <c r="K3230" s="24"/>
      <c r="L3230" s="24"/>
      <c r="M3230" s="24"/>
      <c r="N3230" s="24"/>
      <c r="O3230" s="24"/>
    </row>
    <row r="3231" spans="4:15" x14ac:dyDescent="0.75">
      <c r="D3231" s="24"/>
      <c r="E3231" s="24"/>
      <c r="F3231" s="24"/>
      <c r="G3231" s="24"/>
      <c r="H3231" s="24"/>
      <c r="I3231" s="24"/>
      <c r="J3231" s="24"/>
      <c r="K3231" s="24"/>
      <c r="L3231" s="24"/>
      <c r="M3231" s="24"/>
      <c r="N3231" s="24"/>
      <c r="O3231" s="24"/>
    </row>
    <row r="3232" spans="4:15" x14ac:dyDescent="0.75">
      <c r="D3232" s="24"/>
      <c r="E3232" s="24"/>
      <c r="F3232" s="24"/>
      <c r="G3232" s="24"/>
      <c r="H3232" s="24"/>
      <c r="I3232" s="24"/>
      <c r="J3232" s="24"/>
      <c r="K3232" s="24"/>
      <c r="L3232" s="24"/>
      <c r="M3232" s="24"/>
      <c r="N3232" s="24"/>
      <c r="O3232" s="24"/>
    </row>
    <row r="3233" spans="4:15" x14ac:dyDescent="0.75">
      <c r="D3233" s="24"/>
      <c r="E3233" s="2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</row>
    <row r="3234" spans="4:15" x14ac:dyDescent="0.75">
      <c r="D3234" s="24"/>
      <c r="E3234" s="24"/>
      <c r="F3234" s="24"/>
      <c r="G3234" s="24"/>
      <c r="H3234" s="24"/>
      <c r="I3234" s="24"/>
      <c r="J3234" s="24"/>
      <c r="K3234" s="24"/>
      <c r="L3234" s="24"/>
      <c r="M3234" s="24"/>
      <c r="N3234" s="24"/>
      <c r="O3234" s="24"/>
    </row>
    <row r="3235" spans="4:15" x14ac:dyDescent="0.75">
      <c r="D3235" s="24"/>
      <c r="E3235" s="24"/>
      <c r="F3235" s="24"/>
      <c r="G3235" s="24"/>
      <c r="H3235" s="24"/>
      <c r="I3235" s="24"/>
      <c r="J3235" s="24"/>
      <c r="K3235" s="24"/>
      <c r="L3235" s="24"/>
      <c r="M3235" s="24"/>
      <c r="N3235" s="24"/>
      <c r="O3235" s="24"/>
    </row>
    <row r="3236" spans="4:15" x14ac:dyDescent="0.75">
      <c r="D3236" s="24"/>
      <c r="E3236" s="24"/>
      <c r="F3236" s="24"/>
      <c r="G3236" s="24"/>
      <c r="H3236" s="24"/>
      <c r="I3236" s="24"/>
      <c r="J3236" s="24"/>
      <c r="K3236" s="24"/>
      <c r="L3236" s="24"/>
      <c r="M3236" s="24"/>
      <c r="N3236" s="24"/>
      <c r="O3236" s="24"/>
    </row>
    <row r="3237" spans="4:15" x14ac:dyDescent="0.75">
      <c r="D3237" s="24"/>
      <c r="E3237" s="24"/>
      <c r="F3237" s="24"/>
      <c r="G3237" s="24"/>
      <c r="H3237" s="24"/>
      <c r="I3237" s="24"/>
      <c r="J3237" s="24"/>
      <c r="K3237" s="24"/>
      <c r="L3237" s="24"/>
      <c r="M3237" s="24"/>
      <c r="N3237" s="24"/>
      <c r="O3237" s="24"/>
    </row>
    <row r="3238" spans="4:15" x14ac:dyDescent="0.75">
      <c r="D3238" s="24"/>
      <c r="E3238" s="24"/>
      <c r="F3238" s="24"/>
      <c r="G3238" s="24"/>
      <c r="H3238" s="24"/>
      <c r="I3238" s="24"/>
      <c r="J3238" s="24"/>
      <c r="K3238" s="24"/>
      <c r="L3238" s="24"/>
      <c r="M3238" s="24"/>
      <c r="N3238" s="24"/>
      <c r="O3238" s="24"/>
    </row>
    <row r="3239" spans="4:15" x14ac:dyDescent="0.75">
      <c r="D3239" s="24"/>
      <c r="E3239" s="24"/>
      <c r="F3239" s="24"/>
      <c r="G3239" s="24"/>
      <c r="H3239" s="24"/>
      <c r="I3239" s="24"/>
      <c r="J3239" s="24"/>
      <c r="K3239" s="24"/>
      <c r="L3239" s="24"/>
      <c r="M3239" s="24"/>
      <c r="N3239" s="24"/>
      <c r="O3239" s="24"/>
    </row>
    <row r="3240" spans="4:15" x14ac:dyDescent="0.75">
      <c r="D3240" s="24"/>
      <c r="E3240" s="24"/>
      <c r="F3240" s="24"/>
      <c r="G3240" s="24"/>
      <c r="H3240" s="24"/>
      <c r="I3240" s="24"/>
      <c r="J3240" s="24"/>
      <c r="K3240" s="24"/>
      <c r="L3240" s="24"/>
      <c r="M3240" s="24"/>
      <c r="N3240" s="24"/>
      <c r="O3240" s="24"/>
    </row>
    <row r="3241" spans="4:15" x14ac:dyDescent="0.75">
      <c r="D3241" s="24"/>
      <c r="E3241" s="2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</row>
    <row r="3242" spans="4:15" x14ac:dyDescent="0.75">
      <c r="D3242" s="24"/>
      <c r="E3242" s="24"/>
      <c r="F3242" s="24"/>
      <c r="G3242" s="24"/>
      <c r="H3242" s="24"/>
      <c r="I3242" s="24"/>
      <c r="J3242" s="24"/>
      <c r="K3242" s="24"/>
      <c r="L3242" s="24"/>
      <c r="M3242" s="24"/>
      <c r="N3242" s="24"/>
      <c r="O3242" s="24"/>
    </row>
    <row r="3243" spans="4:15" x14ac:dyDescent="0.75">
      <c r="D3243" s="24"/>
      <c r="E3243" s="24"/>
      <c r="F3243" s="24"/>
      <c r="G3243" s="24"/>
      <c r="H3243" s="24"/>
      <c r="I3243" s="24"/>
      <c r="J3243" s="24"/>
      <c r="K3243" s="24"/>
      <c r="L3243" s="24"/>
      <c r="M3243" s="24"/>
      <c r="N3243" s="24"/>
      <c r="O3243" s="24"/>
    </row>
    <row r="3244" spans="4:15" x14ac:dyDescent="0.75">
      <c r="D3244" s="24"/>
      <c r="E3244" s="24"/>
      <c r="F3244" s="24"/>
      <c r="G3244" s="24"/>
      <c r="H3244" s="24"/>
      <c r="I3244" s="24"/>
      <c r="J3244" s="24"/>
      <c r="K3244" s="24"/>
      <c r="L3244" s="24"/>
      <c r="M3244" s="24"/>
      <c r="N3244" s="24"/>
      <c r="O3244" s="24"/>
    </row>
    <row r="3245" spans="4:15" x14ac:dyDescent="0.75">
      <c r="D3245" s="24"/>
      <c r="E3245" s="24"/>
      <c r="F3245" s="24"/>
      <c r="G3245" s="24"/>
      <c r="H3245" s="24"/>
      <c r="I3245" s="24"/>
      <c r="J3245" s="24"/>
      <c r="K3245" s="24"/>
      <c r="L3245" s="24"/>
      <c r="M3245" s="24"/>
      <c r="N3245" s="24"/>
      <c r="O3245" s="24"/>
    </row>
    <row r="3246" spans="4:15" x14ac:dyDescent="0.75">
      <c r="D3246" s="24"/>
      <c r="E3246" s="24"/>
      <c r="F3246" s="24"/>
      <c r="G3246" s="24"/>
      <c r="H3246" s="24"/>
      <c r="I3246" s="24"/>
      <c r="J3246" s="24"/>
      <c r="K3246" s="24"/>
      <c r="L3246" s="24"/>
      <c r="M3246" s="24"/>
      <c r="N3246" s="24"/>
      <c r="O3246" s="24"/>
    </row>
    <row r="3247" spans="4:15" x14ac:dyDescent="0.75">
      <c r="D3247" s="24"/>
      <c r="E3247" s="24"/>
      <c r="F3247" s="24"/>
      <c r="G3247" s="24"/>
      <c r="H3247" s="24"/>
      <c r="I3247" s="24"/>
      <c r="J3247" s="24"/>
      <c r="K3247" s="24"/>
      <c r="L3247" s="24"/>
      <c r="M3247" s="24"/>
      <c r="N3247" s="24"/>
      <c r="O3247" s="24"/>
    </row>
    <row r="3248" spans="4:15" x14ac:dyDescent="0.75">
      <c r="D3248" s="24"/>
      <c r="E3248" s="24"/>
      <c r="F3248" s="24"/>
      <c r="G3248" s="24"/>
      <c r="H3248" s="24"/>
      <c r="I3248" s="24"/>
      <c r="J3248" s="24"/>
      <c r="K3248" s="24"/>
      <c r="L3248" s="24"/>
      <c r="M3248" s="24"/>
      <c r="N3248" s="24"/>
      <c r="O3248" s="24"/>
    </row>
    <row r="3249" spans="4:15" x14ac:dyDescent="0.75"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</row>
    <row r="3250" spans="4:15" x14ac:dyDescent="0.75">
      <c r="D3250" s="24"/>
      <c r="E3250" s="24"/>
      <c r="F3250" s="24"/>
      <c r="G3250" s="24"/>
      <c r="H3250" s="24"/>
      <c r="I3250" s="24"/>
      <c r="J3250" s="24"/>
      <c r="K3250" s="24"/>
      <c r="L3250" s="24"/>
      <c r="M3250" s="24"/>
      <c r="N3250" s="24"/>
      <c r="O3250" s="24"/>
    </row>
    <row r="3251" spans="4:15" x14ac:dyDescent="0.75">
      <c r="D3251" s="24"/>
      <c r="E3251" s="24"/>
      <c r="F3251" s="24"/>
      <c r="G3251" s="24"/>
      <c r="H3251" s="24"/>
      <c r="I3251" s="24"/>
      <c r="J3251" s="24"/>
      <c r="K3251" s="24"/>
      <c r="L3251" s="24"/>
      <c r="M3251" s="24"/>
      <c r="N3251" s="24"/>
      <c r="O3251" s="24"/>
    </row>
    <row r="3252" spans="4:15" x14ac:dyDescent="0.75">
      <c r="D3252" s="24"/>
      <c r="E3252" s="24"/>
      <c r="F3252" s="24"/>
      <c r="G3252" s="24"/>
      <c r="H3252" s="24"/>
      <c r="I3252" s="24"/>
      <c r="J3252" s="24"/>
      <c r="K3252" s="24"/>
      <c r="L3252" s="24"/>
      <c r="M3252" s="24"/>
      <c r="N3252" s="24"/>
      <c r="O3252" s="24"/>
    </row>
    <row r="3253" spans="4:15" x14ac:dyDescent="0.75">
      <c r="D3253" s="24"/>
      <c r="E3253" s="24"/>
      <c r="F3253" s="24"/>
      <c r="G3253" s="24"/>
      <c r="H3253" s="24"/>
      <c r="I3253" s="24"/>
      <c r="J3253" s="24"/>
      <c r="K3253" s="24"/>
      <c r="L3253" s="24"/>
      <c r="M3253" s="24"/>
      <c r="N3253" s="24"/>
      <c r="O3253" s="24"/>
    </row>
    <row r="3254" spans="4:15" x14ac:dyDescent="0.75">
      <c r="D3254" s="24"/>
      <c r="E3254" s="24"/>
      <c r="F3254" s="24"/>
      <c r="G3254" s="24"/>
      <c r="H3254" s="24"/>
      <c r="I3254" s="24"/>
      <c r="J3254" s="24"/>
      <c r="K3254" s="24"/>
      <c r="L3254" s="24"/>
      <c r="M3254" s="24"/>
      <c r="N3254" s="24"/>
      <c r="O3254" s="24"/>
    </row>
    <row r="3255" spans="4:15" x14ac:dyDescent="0.75">
      <c r="D3255" s="24"/>
      <c r="E3255" s="24"/>
      <c r="F3255" s="24"/>
      <c r="G3255" s="24"/>
      <c r="H3255" s="24"/>
      <c r="I3255" s="24"/>
      <c r="J3255" s="24"/>
      <c r="K3255" s="24"/>
      <c r="L3255" s="24"/>
      <c r="M3255" s="24"/>
      <c r="N3255" s="24"/>
      <c r="O3255" s="24"/>
    </row>
    <row r="3256" spans="4:15" x14ac:dyDescent="0.75">
      <c r="D3256" s="24"/>
      <c r="E3256" s="24"/>
      <c r="F3256" s="24"/>
      <c r="G3256" s="24"/>
      <c r="H3256" s="24"/>
      <c r="I3256" s="24"/>
      <c r="J3256" s="24"/>
      <c r="K3256" s="24"/>
      <c r="L3256" s="24"/>
      <c r="M3256" s="24"/>
      <c r="N3256" s="24"/>
      <c r="O3256" s="24"/>
    </row>
    <row r="3257" spans="4:15" x14ac:dyDescent="0.75"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</row>
    <row r="3258" spans="4:15" x14ac:dyDescent="0.75">
      <c r="D3258" s="24"/>
      <c r="E3258" s="24"/>
      <c r="F3258" s="24"/>
      <c r="G3258" s="24"/>
      <c r="H3258" s="24"/>
      <c r="I3258" s="24"/>
      <c r="J3258" s="24"/>
      <c r="K3258" s="24"/>
      <c r="L3258" s="24"/>
      <c r="M3258" s="24"/>
      <c r="N3258" s="24"/>
      <c r="O3258" s="24"/>
    </row>
    <row r="3259" spans="4:15" x14ac:dyDescent="0.75">
      <c r="D3259" s="24"/>
      <c r="E3259" s="24"/>
      <c r="F3259" s="24"/>
      <c r="G3259" s="24"/>
      <c r="H3259" s="24"/>
      <c r="I3259" s="24"/>
      <c r="J3259" s="24"/>
      <c r="K3259" s="24"/>
      <c r="L3259" s="24"/>
      <c r="M3259" s="24"/>
      <c r="N3259" s="24"/>
      <c r="O3259" s="24"/>
    </row>
    <row r="3260" spans="4:15" x14ac:dyDescent="0.75">
      <c r="D3260" s="24"/>
      <c r="E3260" s="24"/>
      <c r="F3260" s="24"/>
      <c r="G3260" s="24"/>
      <c r="H3260" s="24"/>
      <c r="I3260" s="24"/>
      <c r="J3260" s="24"/>
      <c r="K3260" s="24"/>
      <c r="L3260" s="24"/>
      <c r="M3260" s="24"/>
      <c r="N3260" s="24"/>
      <c r="O3260" s="24"/>
    </row>
    <row r="3261" spans="4:15" x14ac:dyDescent="0.75">
      <c r="D3261" s="24"/>
      <c r="E3261" s="24"/>
      <c r="F3261" s="24"/>
      <c r="G3261" s="24"/>
      <c r="H3261" s="24"/>
      <c r="I3261" s="24"/>
      <c r="J3261" s="24"/>
      <c r="K3261" s="24"/>
      <c r="L3261" s="24"/>
      <c r="M3261" s="24"/>
      <c r="N3261" s="24"/>
      <c r="O3261" s="24"/>
    </row>
    <row r="3262" spans="4:15" x14ac:dyDescent="0.75">
      <c r="D3262" s="24"/>
      <c r="E3262" s="24"/>
      <c r="F3262" s="24"/>
      <c r="G3262" s="24"/>
      <c r="H3262" s="24"/>
      <c r="I3262" s="24"/>
      <c r="J3262" s="24"/>
      <c r="K3262" s="24"/>
      <c r="L3262" s="24"/>
      <c r="M3262" s="24"/>
      <c r="N3262" s="24"/>
      <c r="O3262" s="24"/>
    </row>
    <row r="3263" spans="4:15" x14ac:dyDescent="0.75">
      <c r="D3263" s="24"/>
      <c r="E3263" s="24"/>
      <c r="F3263" s="24"/>
      <c r="G3263" s="24"/>
      <c r="H3263" s="24"/>
      <c r="I3263" s="24"/>
      <c r="J3263" s="24"/>
      <c r="K3263" s="24"/>
      <c r="L3263" s="24"/>
      <c r="M3263" s="24"/>
      <c r="N3263" s="24"/>
      <c r="O3263" s="24"/>
    </row>
    <row r="3264" spans="4:15" x14ac:dyDescent="0.75">
      <c r="D3264" s="24"/>
      <c r="E3264" s="24"/>
      <c r="F3264" s="24"/>
      <c r="G3264" s="24"/>
      <c r="H3264" s="24"/>
      <c r="I3264" s="24"/>
      <c r="J3264" s="24"/>
      <c r="K3264" s="24"/>
      <c r="L3264" s="24"/>
      <c r="M3264" s="24"/>
      <c r="N3264" s="24"/>
      <c r="O3264" s="24"/>
    </row>
    <row r="3265" spans="4:15" x14ac:dyDescent="0.75">
      <c r="D3265" s="24"/>
      <c r="E3265" s="24"/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</row>
    <row r="3266" spans="4:15" x14ac:dyDescent="0.75">
      <c r="D3266" s="24"/>
      <c r="E3266" s="24"/>
      <c r="F3266" s="24"/>
      <c r="G3266" s="24"/>
      <c r="H3266" s="24"/>
      <c r="I3266" s="24"/>
      <c r="J3266" s="24"/>
      <c r="K3266" s="24"/>
      <c r="L3266" s="24"/>
      <c r="M3266" s="24"/>
      <c r="N3266" s="24"/>
      <c r="O3266" s="24"/>
    </row>
    <row r="3267" spans="4:15" x14ac:dyDescent="0.75">
      <c r="D3267" s="24"/>
      <c r="E3267" s="24"/>
      <c r="F3267" s="24"/>
      <c r="G3267" s="24"/>
      <c r="H3267" s="24"/>
      <c r="I3267" s="24"/>
      <c r="J3267" s="24"/>
      <c r="K3267" s="24"/>
      <c r="L3267" s="24"/>
      <c r="M3267" s="24"/>
      <c r="N3267" s="24"/>
      <c r="O3267" s="24"/>
    </row>
    <row r="3268" spans="4:15" x14ac:dyDescent="0.75">
      <c r="D3268" s="24"/>
      <c r="E3268" s="24"/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</row>
    <row r="3269" spans="4:15" x14ac:dyDescent="0.75">
      <c r="D3269" s="24"/>
      <c r="E3269" s="24"/>
      <c r="F3269" s="24"/>
      <c r="G3269" s="24"/>
      <c r="H3269" s="24"/>
      <c r="I3269" s="24"/>
      <c r="J3269" s="24"/>
      <c r="K3269" s="24"/>
      <c r="L3269" s="24"/>
      <c r="M3269" s="24"/>
      <c r="N3269" s="24"/>
      <c r="O3269" s="24"/>
    </row>
    <row r="3270" spans="4:15" x14ac:dyDescent="0.75">
      <c r="D3270" s="24"/>
      <c r="E3270" s="24"/>
      <c r="F3270" s="24"/>
      <c r="G3270" s="24"/>
      <c r="H3270" s="24"/>
      <c r="I3270" s="24"/>
      <c r="J3270" s="24"/>
      <c r="K3270" s="24"/>
      <c r="L3270" s="24"/>
      <c r="M3270" s="24"/>
      <c r="N3270" s="24"/>
      <c r="O3270" s="24"/>
    </row>
    <row r="3271" spans="4:15" x14ac:dyDescent="0.75">
      <c r="D3271" s="24"/>
      <c r="E3271" s="24"/>
      <c r="F3271" s="24"/>
      <c r="G3271" s="24"/>
      <c r="H3271" s="24"/>
      <c r="I3271" s="24"/>
      <c r="J3271" s="24"/>
      <c r="K3271" s="24"/>
      <c r="L3271" s="24"/>
      <c r="M3271" s="24"/>
      <c r="N3271" s="24"/>
      <c r="O3271" s="24"/>
    </row>
    <row r="3272" spans="4:15" x14ac:dyDescent="0.75">
      <c r="D3272" s="24"/>
      <c r="E3272" s="24"/>
      <c r="F3272" s="24"/>
      <c r="G3272" s="24"/>
      <c r="H3272" s="24"/>
      <c r="I3272" s="24"/>
      <c r="J3272" s="24"/>
      <c r="K3272" s="24"/>
      <c r="L3272" s="24"/>
      <c r="M3272" s="24"/>
      <c r="N3272" s="24"/>
      <c r="O3272" s="24"/>
    </row>
    <row r="3273" spans="4:15" x14ac:dyDescent="0.75">
      <c r="D3273" s="24"/>
      <c r="E3273" s="24"/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</row>
    <row r="3274" spans="4:15" x14ac:dyDescent="0.75">
      <c r="D3274" s="24"/>
      <c r="E3274" s="24"/>
      <c r="F3274" s="24"/>
      <c r="G3274" s="24"/>
      <c r="H3274" s="24"/>
      <c r="I3274" s="24"/>
      <c r="J3274" s="24"/>
      <c r="K3274" s="24"/>
      <c r="L3274" s="24"/>
      <c r="M3274" s="24"/>
      <c r="N3274" s="24"/>
      <c r="O3274" s="24"/>
    </row>
    <row r="3275" spans="4:15" x14ac:dyDescent="0.75">
      <c r="D3275" s="24"/>
      <c r="E3275" s="24"/>
      <c r="F3275" s="24"/>
      <c r="G3275" s="24"/>
      <c r="H3275" s="24"/>
      <c r="I3275" s="24"/>
      <c r="J3275" s="24"/>
      <c r="K3275" s="24"/>
      <c r="L3275" s="24"/>
      <c r="M3275" s="24"/>
      <c r="N3275" s="24"/>
      <c r="O3275" s="24"/>
    </row>
    <row r="3276" spans="4:15" x14ac:dyDescent="0.75">
      <c r="D3276" s="24"/>
      <c r="E3276" s="24"/>
      <c r="F3276" s="24"/>
      <c r="G3276" s="24"/>
      <c r="H3276" s="24"/>
      <c r="I3276" s="24"/>
      <c r="J3276" s="24"/>
      <c r="K3276" s="24"/>
      <c r="L3276" s="24"/>
      <c r="M3276" s="24"/>
      <c r="N3276" s="24"/>
      <c r="O3276" s="24"/>
    </row>
    <row r="3277" spans="4:15" x14ac:dyDescent="0.75">
      <c r="D3277" s="24"/>
      <c r="E3277" s="24"/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</row>
    <row r="3278" spans="4:15" x14ac:dyDescent="0.75">
      <c r="D3278" s="24"/>
      <c r="E3278" s="24"/>
      <c r="F3278" s="24"/>
      <c r="G3278" s="24"/>
      <c r="H3278" s="24"/>
      <c r="I3278" s="24"/>
      <c r="J3278" s="24"/>
      <c r="K3278" s="24"/>
      <c r="L3278" s="24"/>
      <c r="M3278" s="24"/>
      <c r="N3278" s="24"/>
      <c r="O3278" s="24"/>
    </row>
    <row r="3279" spans="4:15" x14ac:dyDescent="0.75">
      <c r="D3279" s="24"/>
      <c r="E3279" s="24"/>
      <c r="F3279" s="24"/>
      <c r="G3279" s="24"/>
      <c r="H3279" s="24"/>
      <c r="I3279" s="24"/>
      <c r="J3279" s="24"/>
      <c r="K3279" s="24"/>
      <c r="L3279" s="24"/>
      <c r="M3279" s="24"/>
      <c r="N3279" s="24"/>
      <c r="O3279" s="24"/>
    </row>
    <row r="3280" spans="4:15" x14ac:dyDescent="0.75">
      <c r="D3280" s="24"/>
      <c r="E3280" s="24"/>
      <c r="F3280" s="24"/>
      <c r="G3280" s="24"/>
      <c r="H3280" s="24"/>
      <c r="I3280" s="24"/>
      <c r="J3280" s="24"/>
      <c r="K3280" s="24"/>
      <c r="L3280" s="24"/>
      <c r="M3280" s="24"/>
      <c r="N3280" s="24"/>
      <c r="O3280" s="24"/>
    </row>
    <row r="3281" spans="4:15" x14ac:dyDescent="0.75"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</row>
    <row r="3282" spans="4:15" x14ac:dyDescent="0.75">
      <c r="D3282" s="24"/>
      <c r="E3282" s="24"/>
      <c r="F3282" s="24"/>
      <c r="G3282" s="24"/>
      <c r="H3282" s="24"/>
      <c r="I3282" s="24"/>
      <c r="J3282" s="24"/>
      <c r="K3282" s="24"/>
      <c r="L3282" s="24"/>
      <c r="M3282" s="24"/>
      <c r="N3282" s="24"/>
      <c r="O3282" s="24"/>
    </row>
    <row r="3283" spans="4:15" x14ac:dyDescent="0.75">
      <c r="D3283" s="24"/>
      <c r="E3283" s="24"/>
      <c r="F3283" s="24"/>
      <c r="G3283" s="24"/>
      <c r="H3283" s="24"/>
      <c r="I3283" s="24"/>
      <c r="J3283" s="24"/>
      <c r="K3283" s="24"/>
      <c r="L3283" s="24"/>
      <c r="M3283" s="24"/>
      <c r="N3283" s="24"/>
      <c r="O3283" s="24"/>
    </row>
    <row r="3284" spans="4:15" x14ac:dyDescent="0.75">
      <c r="D3284" s="24"/>
      <c r="E3284" s="24"/>
      <c r="F3284" s="24"/>
      <c r="G3284" s="24"/>
      <c r="H3284" s="24"/>
      <c r="I3284" s="24"/>
      <c r="J3284" s="24"/>
      <c r="K3284" s="24"/>
      <c r="L3284" s="24"/>
      <c r="M3284" s="24"/>
      <c r="N3284" s="24"/>
      <c r="O3284" s="24"/>
    </row>
    <row r="3285" spans="4:15" x14ac:dyDescent="0.75">
      <c r="D3285" s="24"/>
      <c r="E3285" s="24"/>
      <c r="F3285" s="24"/>
      <c r="G3285" s="24"/>
      <c r="H3285" s="24"/>
      <c r="I3285" s="24"/>
      <c r="J3285" s="24"/>
      <c r="K3285" s="24"/>
      <c r="L3285" s="24"/>
      <c r="M3285" s="24"/>
      <c r="N3285" s="24"/>
      <c r="O3285" s="24"/>
    </row>
    <row r="3286" spans="4:15" x14ac:dyDescent="0.75">
      <c r="D3286" s="24"/>
      <c r="E3286" s="24"/>
      <c r="F3286" s="24"/>
      <c r="G3286" s="24"/>
      <c r="H3286" s="24"/>
      <c r="I3286" s="24"/>
      <c r="J3286" s="24"/>
      <c r="K3286" s="24"/>
      <c r="L3286" s="24"/>
      <c r="M3286" s="24"/>
      <c r="N3286" s="24"/>
      <c r="O3286" s="24"/>
    </row>
    <row r="3287" spans="4:15" x14ac:dyDescent="0.75">
      <c r="D3287" s="24"/>
      <c r="E3287" s="24"/>
      <c r="F3287" s="24"/>
      <c r="G3287" s="24"/>
      <c r="H3287" s="24"/>
      <c r="I3287" s="24"/>
      <c r="J3287" s="24"/>
      <c r="K3287" s="24"/>
      <c r="L3287" s="24"/>
      <c r="M3287" s="24"/>
      <c r="N3287" s="24"/>
      <c r="O3287" s="24"/>
    </row>
    <row r="3288" spans="4:15" x14ac:dyDescent="0.75">
      <c r="D3288" s="24"/>
      <c r="E3288" s="24"/>
      <c r="F3288" s="24"/>
      <c r="G3288" s="24"/>
      <c r="H3288" s="24"/>
      <c r="I3288" s="24"/>
      <c r="J3288" s="24"/>
      <c r="K3288" s="24"/>
      <c r="L3288" s="24"/>
      <c r="M3288" s="24"/>
      <c r="N3288" s="24"/>
      <c r="O3288" s="24"/>
    </row>
    <row r="3289" spans="4:15" x14ac:dyDescent="0.75">
      <c r="D3289" s="24"/>
      <c r="E3289" s="2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</row>
    <row r="3290" spans="4:15" x14ac:dyDescent="0.75">
      <c r="D3290" s="24"/>
      <c r="E3290" s="24"/>
      <c r="F3290" s="24"/>
      <c r="G3290" s="24"/>
      <c r="H3290" s="24"/>
      <c r="I3290" s="24"/>
      <c r="J3290" s="24"/>
      <c r="K3290" s="24"/>
      <c r="L3290" s="24"/>
      <c r="M3290" s="24"/>
      <c r="N3290" s="24"/>
      <c r="O3290" s="24"/>
    </row>
    <row r="3291" spans="4:15" x14ac:dyDescent="0.75">
      <c r="D3291" s="24"/>
      <c r="E3291" s="24"/>
      <c r="F3291" s="24"/>
      <c r="G3291" s="24"/>
      <c r="H3291" s="24"/>
      <c r="I3291" s="24"/>
      <c r="J3291" s="24"/>
      <c r="K3291" s="24"/>
      <c r="L3291" s="24"/>
      <c r="M3291" s="24"/>
      <c r="N3291" s="24"/>
      <c r="O3291" s="24"/>
    </row>
    <row r="3292" spans="4:15" x14ac:dyDescent="0.75">
      <c r="D3292" s="24"/>
      <c r="E3292" s="24"/>
      <c r="F3292" s="24"/>
      <c r="G3292" s="24"/>
      <c r="H3292" s="24"/>
      <c r="I3292" s="24"/>
      <c r="J3292" s="24"/>
      <c r="K3292" s="24"/>
      <c r="L3292" s="24"/>
      <c r="M3292" s="24"/>
      <c r="N3292" s="24"/>
      <c r="O3292" s="24"/>
    </row>
    <row r="3293" spans="4:15" x14ac:dyDescent="0.75">
      <c r="D3293" s="24"/>
      <c r="E3293" s="24"/>
      <c r="F3293" s="24"/>
      <c r="G3293" s="24"/>
      <c r="H3293" s="24"/>
      <c r="I3293" s="24"/>
      <c r="J3293" s="24"/>
      <c r="K3293" s="24"/>
      <c r="L3293" s="24"/>
      <c r="M3293" s="24"/>
      <c r="N3293" s="24"/>
      <c r="O3293" s="24"/>
    </row>
    <row r="3294" spans="4:15" x14ac:dyDescent="0.75">
      <c r="D3294" s="24"/>
      <c r="E3294" s="24"/>
      <c r="F3294" s="24"/>
      <c r="G3294" s="24"/>
      <c r="H3294" s="24"/>
      <c r="I3294" s="24"/>
      <c r="J3294" s="24"/>
      <c r="K3294" s="24"/>
      <c r="L3294" s="24"/>
      <c r="M3294" s="24"/>
      <c r="N3294" s="24"/>
      <c r="O3294" s="24"/>
    </row>
    <row r="3295" spans="4:15" x14ac:dyDescent="0.75">
      <c r="D3295" s="24"/>
      <c r="E3295" s="24"/>
      <c r="F3295" s="24"/>
      <c r="G3295" s="24"/>
      <c r="H3295" s="24"/>
      <c r="I3295" s="24"/>
      <c r="J3295" s="24"/>
      <c r="K3295" s="24"/>
      <c r="L3295" s="24"/>
      <c r="M3295" s="24"/>
      <c r="N3295" s="24"/>
      <c r="O3295" s="24"/>
    </row>
    <row r="3296" spans="4:15" x14ac:dyDescent="0.75">
      <c r="D3296" s="24"/>
      <c r="E3296" s="24"/>
      <c r="F3296" s="24"/>
      <c r="G3296" s="24"/>
      <c r="H3296" s="24"/>
      <c r="I3296" s="24"/>
      <c r="J3296" s="24"/>
      <c r="K3296" s="24"/>
      <c r="L3296" s="24"/>
      <c r="M3296" s="24"/>
      <c r="N3296" s="24"/>
      <c r="O3296" s="24"/>
    </row>
    <row r="3297" spans="4:15" x14ac:dyDescent="0.75">
      <c r="D3297" s="24"/>
      <c r="E3297" s="24"/>
      <c r="F3297" s="24"/>
      <c r="G3297" s="24"/>
      <c r="H3297" s="24"/>
      <c r="I3297" s="24"/>
      <c r="J3297" s="24"/>
      <c r="K3297" s="24"/>
      <c r="L3297" s="24"/>
      <c r="M3297" s="24"/>
      <c r="N3297" s="24"/>
      <c r="O3297" s="24"/>
    </row>
    <row r="3298" spans="4:15" x14ac:dyDescent="0.75">
      <c r="D3298" s="24"/>
      <c r="E3298" s="24"/>
      <c r="F3298" s="24"/>
      <c r="G3298" s="24"/>
      <c r="H3298" s="24"/>
      <c r="I3298" s="24"/>
      <c r="J3298" s="24"/>
      <c r="K3298" s="24"/>
      <c r="L3298" s="24"/>
      <c r="M3298" s="24"/>
      <c r="N3298" s="24"/>
      <c r="O3298" s="24"/>
    </row>
    <row r="3299" spans="4:15" x14ac:dyDescent="0.75">
      <c r="D3299" s="24"/>
      <c r="E3299" s="24"/>
      <c r="F3299" s="24"/>
      <c r="G3299" s="24"/>
      <c r="H3299" s="24"/>
      <c r="I3299" s="24"/>
      <c r="J3299" s="24"/>
      <c r="K3299" s="24"/>
      <c r="L3299" s="24"/>
      <c r="M3299" s="24"/>
      <c r="N3299" s="24"/>
      <c r="O3299" s="24"/>
    </row>
    <row r="3300" spans="4:15" x14ac:dyDescent="0.75">
      <c r="D3300" s="24"/>
      <c r="E3300" s="24"/>
      <c r="F3300" s="24"/>
      <c r="G3300" s="24"/>
      <c r="H3300" s="24"/>
      <c r="I3300" s="24"/>
      <c r="J3300" s="24"/>
      <c r="K3300" s="24"/>
      <c r="L3300" s="24"/>
      <c r="M3300" s="24"/>
      <c r="N3300" s="24"/>
      <c r="O3300" s="24"/>
    </row>
    <row r="3301" spans="4:15" x14ac:dyDescent="0.75">
      <c r="D3301" s="24"/>
      <c r="E3301" s="24"/>
      <c r="F3301" s="24"/>
      <c r="G3301" s="24"/>
      <c r="H3301" s="24"/>
      <c r="I3301" s="24"/>
      <c r="J3301" s="24"/>
      <c r="K3301" s="24"/>
      <c r="L3301" s="24"/>
      <c r="M3301" s="24"/>
      <c r="N3301" s="24"/>
      <c r="O3301" s="24"/>
    </row>
    <row r="3302" spans="4:15" x14ac:dyDescent="0.75">
      <c r="D3302" s="24"/>
      <c r="E3302" s="24"/>
      <c r="F3302" s="24"/>
      <c r="G3302" s="24"/>
      <c r="H3302" s="24"/>
      <c r="I3302" s="24"/>
      <c r="J3302" s="24"/>
      <c r="K3302" s="24"/>
      <c r="L3302" s="24"/>
      <c r="M3302" s="24"/>
      <c r="N3302" s="24"/>
      <c r="O3302" s="24"/>
    </row>
    <row r="3303" spans="4:15" x14ac:dyDescent="0.75">
      <c r="D3303" s="24"/>
      <c r="E3303" s="24"/>
      <c r="F3303" s="24"/>
      <c r="G3303" s="24"/>
      <c r="H3303" s="24"/>
      <c r="I3303" s="24"/>
      <c r="J3303" s="24"/>
      <c r="K3303" s="24"/>
      <c r="L3303" s="24"/>
      <c r="M3303" s="24"/>
      <c r="N3303" s="24"/>
      <c r="O3303" s="24"/>
    </row>
    <row r="3304" spans="4:15" x14ac:dyDescent="0.75">
      <c r="D3304" s="24"/>
      <c r="E3304" s="24"/>
      <c r="F3304" s="24"/>
      <c r="G3304" s="24"/>
      <c r="H3304" s="24"/>
      <c r="I3304" s="24"/>
      <c r="J3304" s="24"/>
      <c r="K3304" s="24"/>
      <c r="L3304" s="24"/>
      <c r="M3304" s="24"/>
      <c r="N3304" s="24"/>
      <c r="O3304" s="24"/>
    </row>
    <row r="3305" spans="4:15" x14ac:dyDescent="0.75">
      <c r="D3305" s="24"/>
      <c r="E3305" s="24"/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</row>
    <row r="3306" spans="4:15" x14ac:dyDescent="0.75">
      <c r="D3306" s="24"/>
      <c r="E3306" s="24"/>
      <c r="F3306" s="24"/>
      <c r="G3306" s="24"/>
      <c r="H3306" s="24"/>
      <c r="I3306" s="24"/>
      <c r="J3306" s="24"/>
      <c r="K3306" s="24"/>
      <c r="L3306" s="24"/>
      <c r="M3306" s="24"/>
      <c r="N3306" s="24"/>
      <c r="O3306" s="24"/>
    </row>
    <row r="3307" spans="4:15" x14ac:dyDescent="0.75">
      <c r="D3307" s="24"/>
      <c r="E3307" s="24"/>
      <c r="F3307" s="24"/>
      <c r="G3307" s="24"/>
      <c r="H3307" s="24"/>
      <c r="I3307" s="24"/>
      <c r="J3307" s="24"/>
      <c r="K3307" s="24"/>
      <c r="L3307" s="24"/>
      <c r="M3307" s="24"/>
      <c r="N3307" s="24"/>
      <c r="O3307" s="24"/>
    </row>
    <row r="3308" spans="4:15" x14ac:dyDescent="0.75">
      <c r="D3308" s="24"/>
      <c r="E3308" s="24"/>
      <c r="F3308" s="24"/>
      <c r="G3308" s="24"/>
      <c r="H3308" s="24"/>
      <c r="I3308" s="24"/>
      <c r="J3308" s="24"/>
      <c r="K3308" s="24"/>
      <c r="L3308" s="24"/>
      <c r="M3308" s="24"/>
      <c r="N3308" s="24"/>
      <c r="O3308" s="24"/>
    </row>
    <row r="3309" spans="4:15" x14ac:dyDescent="0.75">
      <c r="D3309" s="24"/>
      <c r="E3309" s="24"/>
      <c r="F3309" s="24"/>
      <c r="G3309" s="24"/>
      <c r="H3309" s="24"/>
      <c r="I3309" s="24"/>
      <c r="J3309" s="24"/>
      <c r="K3309" s="24"/>
      <c r="L3309" s="24"/>
      <c r="M3309" s="24"/>
      <c r="N3309" s="24"/>
      <c r="O3309" s="24"/>
    </row>
    <row r="3310" spans="4:15" x14ac:dyDescent="0.75">
      <c r="D3310" s="24"/>
      <c r="E3310" s="24"/>
      <c r="F3310" s="24"/>
      <c r="G3310" s="24"/>
      <c r="H3310" s="24"/>
      <c r="I3310" s="24"/>
      <c r="J3310" s="24"/>
      <c r="K3310" s="24"/>
      <c r="L3310" s="24"/>
      <c r="M3310" s="24"/>
      <c r="N3310" s="24"/>
      <c r="O3310" s="24"/>
    </row>
    <row r="3311" spans="4:15" x14ac:dyDescent="0.75">
      <c r="D3311" s="24"/>
      <c r="E3311" s="24"/>
      <c r="F3311" s="24"/>
      <c r="G3311" s="24"/>
      <c r="H3311" s="24"/>
      <c r="I3311" s="24"/>
      <c r="J3311" s="24"/>
      <c r="K3311" s="24"/>
      <c r="L3311" s="24"/>
      <c r="M3311" s="24"/>
      <c r="N3311" s="24"/>
      <c r="O3311" s="24"/>
    </row>
    <row r="3312" spans="4:15" x14ac:dyDescent="0.75">
      <c r="D3312" s="24"/>
      <c r="E3312" s="24"/>
      <c r="F3312" s="24"/>
      <c r="G3312" s="24"/>
      <c r="H3312" s="24"/>
      <c r="I3312" s="24"/>
      <c r="J3312" s="24"/>
      <c r="K3312" s="24"/>
      <c r="L3312" s="24"/>
      <c r="M3312" s="24"/>
      <c r="N3312" s="24"/>
      <c r="O3312" s="24"/>
    </row>
    <row r="3313" spans="4:15" x14ac:dyDescent="0.75">
      <c r="D3313" s="24"/>
      <c r="E3313" s="24"/>
      <c r="F3313" s="24"/>
      <c r="G3313" s="24"/>
      <c r="H3313" s="24"/>
      <c r="I3313" s="24"/>
      <c r="J3313" s="24"/>
      <c r="K3313" s="24"/>
      <c r="L3313" s="24"/>
      <c r="M3313" s="24"/>
      <c r="N3313" s="24"/>
      <c r="O3313" s="24"/>
    </row>
    <row r="3314" spans="4:15" x14ac:dyDescent="0.75">
      <c r="D3314" s="24"/>
      <c r="E3314" s="24"/>
      <c r="F3314" s="24"/>
      <c r="G3314" s="24"/>
      <c r="H3314" s="24"/>
      <c r="I3314" s="24"/>
      <c r="J3314" s="24"/>
      <c r="K3314" s="24"/>
      <c r="L3314" s="24"/>
      <c r="M3314" s="24"/>
      <c r="N3314" s="24"/>
      <c r="O3314" s="24"/>
    </row>
    <row r="3315" spans="4:15" x14ac:dyDescent="0.75">
      <c r="D3315" s="24"/>
      <c r="E3315" s="24"/>
      <c r="F3315" s="24"/>
      <c r="G3315" s="24"/>
      <c r="H3315" s="24"/>
      <c r="I3315" s="24"/>
      <c r="J3315" s="24"/>
      <c r="K3315" s="24"/>
      <c r="L3315" s="24"/>
      <c r="M3315" s="24"/>
      <c r="N3315" s="24"/>
      <c r="O3315" s="24"/>
    </row>
    <row r="3316" spans="4:15" x14ac:dyDescent="0.75">
      <c r="D3316" s="24"/>
      <c r="E3316" s="24"/>
      <c r="F3316" s="24"/>
      <c r="G3316" s="24"/>
      <c r="H3316" s="24"/>
      <c r="I3316" s="24"/>
      <c r="J3316" s="24"/>
      <c r="K3316" s="24"/>
      <c r="L3316" s="24"/>
      <c r="M3316" s="24"/>
      <c r="N3316" s="24"/>
      <c r="O3316" s="24"/>
    </row>
    <row r="3317" spans="4:15" x14ac:dyDescent="0.75">
      <c r="D3317" s="24"/>
      <c r="E3317" s="24"/>
      <c r="F3317" s="24"/>
      <c r="G3317" s="24"/>
      <c r="H3317" s="24"/>
      <c r="I3317" s="24"/>
      <c r="J3317" s="24"/>
      <c r="K3317" s="24"/>
      <c r="L3317" s="24"/>
      <c r="M3317" s="24"/>
      <c r="N3317" s="24"/>
      <c r="O3317" s="24"/>
    </row>
    <row r="3318" spans="4:15" x14ac:dyDescent="0.75">
      <c r="D3318" s="24"/>
      <c r="E3318" s="24"/>
      <c r="F3318" s="24"/>
      <c r="G3318" s="24"/>
      <c r="H3318" s="24"/>
      <c r="I3318" s="24"/>
      <c r="J3318" s="24"/>
      <c r="K3318" s="24"/>
      <c r="L3318" s="24"/>
      <c r="M3318" s="24"/>
      <c r="N3318" s="24"/>
      <c r="O3318" s="24"/>
    </row>
    <row r="3319" spans="4:15" x14ac:dyDescent="0.75">
      <c r="D3319" s="24"/>
      <c r="E3319" s="24"/>
      <c r="F3319" s="24"/>
      <c r="G3319" s="24"/>
      <c r="H3319" s="24"/>
      <c r="I3319" s="24"/>
      <c r="J3319" s="24"/>
      <c r="K3319" s="24"/>
      <c r="L3319" s="24"/>
      <c r="M3319" s="24"/>
      <c r="N3319" s="24"/>
      <c r="O3319" s="24"/>
    </row>
    <row r="3320" spans="4:15" x14ac:dyDescent="0.75">
      <c r="D3320" s="24"/>
      <c r="E3320" s="24"/>
      <c r="F3320" s="24"/>
      <c r="G3320" s="24"/>
      <c r="H3320" s="24"/>
      <c r="I3320" s="24"/>
      <c r="J3320" s="24"/>
      <c r="K3320" s="24"/>
      <c r="L3320" s="24"/>
      <c r="M3320" s="24"/>
      <c r="N3320" s="24"/>
      <c r="O3320" s="24"/>
    </row>
    <row r="3321" spans="4:15" x14ac:dyDescent="0.75">
      <c r="D3321" s="24"/>
      <c r="E3321" s="24"/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</row>
    <row r="3322" spans="4:15" x14ac:dyDescent="0.75">
      <c r="D3322" s="24"/>
      <c r="E3322" s="24"/>
      <c r="F3322" s="24"/>
      <c r="G3322" s="24"/>
      <c r="H3322" s="24"/>
      <c r="I3322" s="24"/>
      <c r="J3322" s="24"/>
      <c r="K3322" s="24"/>
      <c r="L3322" s="24"/>
      <c r="M3322" s="24"/>
      <c r="N3322" s="24"/>
      <c r="O3322" s="24"/>
    </row>
    <row r="3323" spans="4:15" x14ac:dyDescent="0.75">
      <c r="D3323" s="24"/>
      <c r="E3323" s="24"/>
      <c r="F3323" s="24"/>
      <c r="G3323" s="24"/>
      <c r="H3323" s="24"/>
      <c r="I3323" s="24"/>
      <c r="J3323" s="24"/>
      <c r="K3323" s="24"/>
      <c r="L3323" s="24"/>
      <c r="M3323" s="24"/>
      <c r="N3323" s="24"/>
      <c r="O3323" s="24"/>
    </row>
    <row r="3324" spans="4:15" x14ac:dyDescent="0.75">
      <c r="D3324" s="24"/>
      <c r="E3324" s="24"/>
      <c r="F3324" s="24"/>
      <c r="G3324" s="24"/>
      <c r="H3324" s="24"/>
      <c r="I3324" s="24"/>
      <c r="J3324" s="24"/>
      <c r="K3324" s="24"/>
      <c r="L3324" s="24"/>
      <c r="M3324" s="24"/>
      <c r="N3324" s="24"/>
      <c r="O3324" s="24"/>
    </row>
    <row r="3325" spans="4:15" x14ac:dyDescent="0.75">
      <c r="D3325" s="24"/>
      <c r="E3325" s="24"/>
      <c r="F3325" s="24"/>
      <c r="G3325" s="24"/>
      <c r="H3325" s="24"/>
      <c r="I3325" s="24"/>
      <c r="J3325" s="24"/>
      <c r="K3325" s="24"/>
      <c r="L3325" s="24"/>
      <c r="M3325" s="24"/>
      <c r="N3325" s="24"/>
      <c r="O3325" s="24"/>
    </row>
    <row r="3326" spans="4:15" x14ac:dyDescent="0.75">
      <c r="D3326" s="24"/>
      <c r="E3326" s="24"/>
      <c r="F3326" s="24"/>
      <c r="G3326" s="24"/>
      <c r="H3326" s="24"/>
      <c r="I3326" s="24"/>
      <c r="J3326" s="24"/>
      <c r="K3326" s="24"/>
      <c r="L3326" s="24"/>
      <c r="M3326" s="24"/>
      <c r="N3326" s="24"/>
      <c r="O3326" s="24"/>
    </row>
    <row r="3327" spans="4:15" x14ac:dyDescent="0.75">
      <c r="D3327" s="24"/>
      <c r="E3327" s="24"/>
      <c r="F3327" s="24"/>
      <c r="G3327" s="24"/>
      <c r="H3327" s="24"/>
      <c r="I3327" s="24"/>
      <c r="J3327" s="24"/>
      <c r="K3327" s="24"/>
      <c r="L3327" s="24"/>
      <c r="M3327" s="24"/>
      <c r="N3327" s="24"/>
      <c r="O3327" s="24"/>
    </row>
    <row r="3328" spans="4:15" x14ac:dyDescent="0.75">
      <c r="D3328" s="24"/>
      <c r="E3328" s="24"/>
      <c r="F3328" s="24"/>
      <c r="G3328" s="24"/>
      <c r="H3328" s="24"/>
      <c r="I3328" s="24"/>
      <c r="J3328" s="24"/>
      <c r="K3328" s="24"/>
      <c r="L3328" s="24"/>
      <c r="M3328" s="24"/>
      <c r="N3328" s="24"/>
      <c r="O3328" s="24"/>
    </row>
    <row r="3329" spans="4:15" x14ac:dyDescent="0.75">
      <c r="D3329" s="24"/>
      <c r="E3329" s="24"/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</row>
    <row r="3330" spans="4:15" x14ac:dyDescent="0.75">
      <c r="D3330" s="24"/>
      <c r="E3330" s="24"/>
      <c r="F3330" s="24"/>
      <c r="G3330" s="24"/>
      <c r="H3330" s="24"/>
      <c r="I3330" s="24"/>
      <c r="J3330" s="24"/>
      <c r="K3330" s="24"/>
      <c r="L3330" s="24"/>
      <c r="M3330" s="24"/>
      <c r="N3330" s="24"/>
      <c r="O3330" s="24"/>
    </row>
    <row r="3331" spans="4:15" x14ac:dyDescent="0.75">
      <c r="D3331" s="24"/>
      <c r="E3331" s="24"/>
      <c r="F3331" s="24"/>
      <c r="G3331" s="24"/>
      <c r="H3331" s="24"/>
      <c r="I3331" s="24"/>
      <c r="J3331" s="24"/>
      <c r="K3331" s="24"/>
      <c r="L3331" s="24"/>
      <c r="M3331" s="24"/>
      <c r="N3331" s="24"/>
      <c r="O3331" s="24"/>
    </row>
    <row r="3332" spans="4:15" x14ac:dyDescent="0.75">
      <c r="D3332" s="24"/>
      <c r="E3332" s="24"/>
      <c r="F3332" s="24"/>
      <c r="G3332" s="24"/>
      <c r="H3332" s="24"/>
      <c r="I3332" s="24"/>
      <c r="J3332" s="24"/>
      <c r="K3332" s="24"/>
      <c r="L3332" s="24"/>
      <c r="M3332" s="24"/>
      <c r="N3332" s="24"/>
      <c r="O3332" s="24"/>
    </row>
    <row r="3333" spans="4:15" x14ac:dyDescent="0.75">
      <c r="D3333" s="24"/>
      <c r="E3333" s="24"/>
      <c r="F3333" s="24"/>
      <c r="G3333" s="24"/>
      <c r="H3333" s="24"/>
      <c r="I3333" s="24"/>
      <c r="J3333" s="24"/>
      <c r="K3333" s="24"/>
      <c r="L3333" s="24"/>
      <c r="M3333" s="24"/>
      <c r="N3333" s="24"/>
      <c r="O3333" s="24"/>
    </row>
    <row r="3334" spans="4:15" x14ac:dyDescent="0.75">
      <c r="D3334" s="24"/>
      <c r="E3334" s="24"/>
      <c r="F3334" s="24"/>
      <c r="G3334" s="24"/>
      <c r="H3334" s="24"/>
      <c r="I3334" s="24"/>
      <c r="J3334" s="24"/>
      <c r="K3334" s="24"/>
      <c r="L3334" s="24"/>
      <c r="M3334" s="24"/>
      <c r="N3334" s="24"/>
      <c r="O3334" s="24"/>
    </row>
    <row r="3335" spans="4:15" x14ac:dyDescent="0.75">
      <c r="D3335" s="24"/>
      <c r="E3335" s="24"/>
      <c r="F3335" s="24"/>
      <c r="G3335" s="24"/>
      <c r="H3335" s="24"/>
      <c r="I3335" s="24"/>
      <c r="J3335" s="24"/>
      <c r="K3335" s="24"/>
      <c r="L3335" s="24"/>
      <c r="M3335" s="24"/>
      <c r="N3335" s="24"/>
      <c r="O3335" s="24"/>
    </row>
    <row r="3336" spans="4:15" x14ac:dyDescent="0.75">
      <c r="D3336" s="24"/>
      <c r="E3336" s="24"/>
      <c r="F3336" s="24"/>
      <c r="G3336" s="24"/>
      <c r="H3336" s="24"/>
      <c r="I3336" s="24"/>
      <c r="J3336" s="24"/>
      <c r="K3336" s="24"/>
      <c r="L3336" s="24"/>
      <c r="M3336" s="24"/>
      <c r="N3336" s="24"/>
      <c r="O3336" s="24"/>
    </row>
    <row r="3337" spans="4:15" x14ac:dyDescent="0.75">
      <c r="D3337" s="24"/>
      <c r="E3337" s="24"/>
      <c r="F3337" s="24"/>
      <c r="G3337" s="24"/>
      <c r="H3337" s="24"/>
      <c r="I3337" s="24"/>
      <c r="J3337" s="24"/>
      <c r="K3337" s="24"/>
      <c r="L3337" s="24"/>
      <c r="M3337" s="24"/>
      <c r="N3337" s="24"/>
      <c r="O3337" s="24"/>
    </row>
    <row r="3338" spans="4:15" x14ac:dyDescent="0.75">
      <c r="D3338" s="24"/>
      <c r="E3338" s="24"/>
      <c r="F3338" s="24"/>
      <c r="G3338" s="24"/>
      <c r="H3338" s="24"/>
      <c r="I3338" s="24"/>
      <c r="J3338" s="24"/>
      <c r="K3338" s="24"/>
      <c r="L3338" s="24"/>
      <c r="M3338" s="24"/>
      <c r="N3338" s="24"/>
      <c r="O3338" s="24"/>
    </row>
    <row r="3339" spans="4:15" x14ac:dyDescent="0.75">
      <c r="D3339" s="24"/>
      <c r="E3339" s="24"/>
      <c r="F3339" s="24"/>
      <c r="G3339" s="24"/>
      <c r="H3339" s="24"/>
      <c r="I3339" s="24"/>
      <c r="J3339" s="24"/>
      <c r="K3339" s="24"/>
      <c r="L3339" s="24"/>
      <c r="M3339" s="24"/>
      <c r="N3339" s="24"/>
      <c r="O3339" s="24"/>
    </row>
    <row r="3340" spans="4:15" x14ac:dyDescent="0.75">
      <c r="D3340" s="24"/>
      <c r="E3340" s="24"/>
      <c r="F3340" s="24"/>
      <c r="G3340" s="24"/>
      <c r="H3340" s="24"/>
      <c r="I3340" s="24"/>
      <c r="J3340" s="24"/>
      <c r="K3340" s="24"/>
      <c r="L3340" s="24"/>
      <c r="M3340" s="24"/>
      <c r="N3340" s="24"/>
      <c r="O3340" s="24"/>
    </row>
    <row r="3341" spans="4:15" x14ac:dyDescent="0.75">
      <c r="D3341" s="24"/>
      <c r="E3341" s="24"/>
      <c r="F3341" s="24"/>
      <c r="G3341" s="24"/>
      <c r="H3341" s="24"/>
      <c r="I3341" s="24"/>
      <c r="J3341" s="24"/>
      <c r="K3341" s="24"/>
      <c r="L3341" s="24"/>
      <c r="M3341" s="24"/>
      <c r="N3341" s="24"/>
      <c r="O3341" s="24"/>
    </row>
    <row r="3342" spans="4:15" x14ac:dyDescent="0.75">
      <c r="D3342" s="24"/>
      <c r="E3342" s="24"/>
      <c r="F3342" s="24"/>
      <c r="G3342" s="24"/>
      <c r="H3342" s="24"/>
      <c r="I3342" s="24"/>
      <c r="J3342" s="24"/>
      <c r="K3342" s="24"/>
      <c r="L3342" s="24"/>
      <c r="M3342" s="24"/>
      <c r="N3342" s="24"/>
      <c r="O3342" s="24"/>
    </row>
    <row r="3343" spans="4:15" x14ac:dyDescent="0.75">
      <c r="D3343" s="24"/>
      <c r="E3343" s="24"/>
      <c r="F3343" s="24"/>
      <c r="G3343" s="24"/>
      <c r="H3343" s="24"/>
      <c r="I3343" s="24"/>
      <c r="J3343" s="24"/>
      <c r="K3343" s="24"/>
      <c r="L3343" s="24"/>
      <c r="M3343" s="24"/>
      <c r="N3343" s="24"/>
      <c r="O3343" s="24"/>
    </row>
    <row r="3344" spans="4:15" x14ac:dyDescent="0.75">
      <c r="D3344" s="24"/>
      <c r="E3344" s="24"/>
      <c r="F3344" s="24"/>
      <c r="G3344" s="24"/>
      <c r="H3344" s="24"/>
      <c r="I3344" s="24"/>
      <c r="J3344" s="24"/>
      <c r="K3344" s="24"/>
      <c r="L3344" s="24"/>
      <c r="M3344" s="24"/>
      <c r="N3344" s="24"/>
      <c r="O3344" s="24"/>
    </row>
    <row r="3345" spans="4:15" x14ac:dyDescent="0.75">
      <c r="D3345" s="24"/>
      <c r="E3345" s="24"/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</row>
    <row r="3346" spans="4:15" x14ac:dyDescent="0.75">
      <c r="D3346" s="24"/>
      <c r="E3346" s="24"/>
      <c r="F3346" s="24"/>
      <c r="G3346" s="24"/>
      <c r="H3346" s="24"/>
      <c r="I3346" s="24"/>
      <c r="J3346" s="24"/>
      <c r="K3346" s="24"/>
      <c r="L3346" s="24"/>
      <c r="M3346" s="24"/>
      <c r="N3346" s="24"/>
      <c r="O3346" s="24"/>
    </row>
    <row r="3347" spans="4:15" x14ac:dyDescent="0.75">
      <c r="D3347" s="24"/>
      <c r="E3347" s="24"/>
      <c r="F3347" s="24"/>
      <c r="G3347" s="24"/>
      <c r="H3347" s="24"/>
      <c r="I3347" s="24"/>
      <c r="J3347" s="24"/>
      <c r="K3347" s="24"/>
      <c r="L3347" s="24"/>
      <c r="M3347" s="24"/>
      <c r="N3347" s="24"/>
      <c r="O3347" s="24"/>
    </row>
    <row r="3348" spans="4:15" x14ac:dyDescent="0.75">
      <c r="D3348" s="24"/>
      <c r="E3348" s="24"/>
      <c r="F3348" s="24"/>
      <c r="G3348" s="24"/>
      <c r="H3348" s="24"/>
      <c r="I3348" s="24"/>
      <c r="J3348" s="24"/>
      <c r="K3348" s="24"/>
      <c r="L3348" s="24"/>
      <c r="M3348" s="24"/>
      <c r="N3348" s="24"/>
      <c r="O3348" s="24"/>
    </row>
    <row r="3349" spans="4:15" x14ac:dyDescent="0.75">
      <c r="D3349" s="24"/>
      <c r="E3349" s="24"/>
      <c r="F3349" s="24"/>
      <c r="G3349" s="24"/>
      <c r="H3349" s="24"/>
      <c r="I3349" s="24"/>
      <c r="J3349" s="24"/>
      <c r="K3349" s="24"/>
      <c r="L3349" s="24"/>
      <c r="M3349" s="24"/>
      <c r="N3349" s="24"/>
      <c r="O3349" s="24"/>
    </row>
    <row r="3350" spans="4:15" x14ac:dyDescent="0.75">
      <c r="D3350" s="24"/>
      <c r="E3350" s="24"/>
      <c r="F3350" s="24"/>
      <c r="G3350" s="24"/>
      <c r="H3350" s="24"/>
      <c r="I3350" s="24"/>
      <c r="J3350" s="24"/>
      <c r="K3350" s="24"/>
      <c r="L3350" s="24"/>
      <c r="M3350" s="24"/>
      <c r="N3350" s="24"/>
      <c r="O3350" s="24"/>
    </row>
    <row r="3351" spans="4:15" x14ac:dyDescent="0.75">
      <c r="D3351" s="24"/>
      <c r="E3351" s="24"/>
      <c r="F3351" s="24"/>
      <c r="G3351" s="24"/>
      <c r="H3351" s="24"/>
      <c r="I3351" s="24"/>
      <c r="J3351" s="24"/>
      <c r="K3351" s="24"/>
      <c r="L3351" s="24"/>
      <c r="M3351" s="24"/>
      <c r="N3351" s="24"/>
      <c r="O3351" s="24"/>
    </row>
    <row r="3352" spans="4:15" x14ac:dyDescent="0.75">
      <c r="D3352" s="24"/>
      <c r="E3352" s="24"/>
      <c r="F3352" s="24"/>
      <c r="G3352" s="24"/>
      <c r="H3352" s="24"/>
      <c r="I3352" s="24"/>
      <c r="J3352" s="24"/>
      <c r="K3352" s="24"/>
      <c r="L3352" s="24"/>
      <c r="M3352" s="24"/>
      <c r="N3352" s="24"/>
      <c r="O3352" s="24"/>
    </row>
    <row r="3353" spans="4:15" x14ac:dyDescent="0.75">
      <c r="D3353" s="24"/>
      <c r="E3353" s="24"/>
      <c r="F3353" s="24"/>
      <c r="G3353" s="24"/>
      <c r="H3353" s="24"/>
      <c r="I3353" s="24"/>
      <c r="J3353" s="24"/>
      <c r="K3353" s="24"/>
      <c r="L3353" s="24"/>
      <c r="M3353" s="24"/>
      <c r="N3353" s="24"/>
      <c r="O3353" s="24"/>
    </row>
    <row r="3354" spans="4:15" x14ac:dyDescent="0.75">
      <c r="D3354" s="24"/>
      <c r="E3354" s="24"/>
      <c r="F3354" s="24"/>
      <c r="G3354" s="24"/>
      <c r="H3354" s="24"/>
      <c r="I3354" s="24"/>
      <c r="J3354" s="24"/>
      <c r="K3354" s="24"/>
      <c r="L3354" s="24"/>
      <c r="M3354" s="24"/>
      <c r="N3354" s="24"/>
      <c r="O3354" s="24"/>
    </row>
    <row r="3355" spans="4:15" x14ac:dyDescent="0.75">
      <c r="D3355" s="24"/>
      <c r="E3355" s="24"/>
      <c r="F3355" s="24"/>
      <c r="G3355" s="24"/>
      <c r="H3355" s="24"/>
      <c r="I3355" s="24"/>
      <c r="J3355" s="24"/>
      <c r="K3355" s="24"/>
      <c r="L3355" s="24"/>
      <c r="M3355" s="24"/>
      <c r="N3355" s="24"/>
      <c r="O3355" s="24"/>
    </row>
    <row r="3356" spans="4:15" x14ac:dyDescent="0.75">
      <c r="D3356" s="24"/>
      <c r="E3356" s="24"/>
      <c r="F3356" s="24"/>
      <c r="G3356" s="24"/>
      <c r="H3356" s="24"/>
      <c r="I3356" s="24"/>
      <c r="J3356" s="24"/>
      <c r="K3356" s="24"/>
      <c r="L3356" s="24"/>
      <c r="M3356" s="24"/>
      <c r="N3356" s="24"/>
      <c r="O3356" s="24"/>
    </row>
    <row r="3357" spans="4:15" x14ac:dyDescent="0.75">
      <c r="D3357" s="24"/>
      <c r="E3357" s="24"/>
      <c r="F3357" s="24"/>
      <c r="G3357" s="24"/>
      <c r="H3357" s="24"/>
      <c r="I3357" s="24"/>
      <c r="J3357" s="24"/>
      <c r="K3357" s="24"/>
      <c r="L3357" s="24"/>
      <c r="M3357" s="24"/>
      <c r="N3357" s="24"/>
      <c r="O3357" s="24"/>
    </row>
    <row r="3358" spans="4:15" x14ac:dyDescent="0.75">
      <c r="D3358" s="24"/>
      <c r="E3358" s="24"/>
      <c r="F3358" s="24"/>
      <c r="G3358" s="24"/>
      <c r="H3358" s="24"/>
      <c r="I3358" s="24"/>
      <c r="J3358" s="24"/>
      <c r="K3358" s="24"/>
      <c r="L3358" s="24"/>
      <c r="M3358" s="24"/>
      <c r="N3358" s="24"/>
      <c r="O3358" s="24"/>
    </row>
    <row r="3359" spans="4:15" x14ac:dyDescent="0.75">
      <c r="D3359" s="24"/>
      <c r="E3359" s="24"/>
      <c r="F3359" s="24"/>
      <c r="G3359" s="24"/>
      <c r="H3359" s="24"/>
      <c r="I3359" s="24"/>
      <c r="J3359" s="24"/>
      <c r="K3359" s="24"/>
      <c r="L3359" s="24"/>
      <c r="M3359" s="24"/>
      <c r="N3359" s="24"/>
      <c r="O3359" s="24"/>
    </row>
    <row r="3360" spans="4:15" x14ac:dyDescent="0.75">
      <c r="D3360" s="24"/>
      <c r="E3360" s="24"/>
      <c r="F3360" s="24"/>
      <c r="G3360" s="24"/>
      <c r="H3360" s="24"/>
      <c r="I3360" s="24"/>
      <c r="J3360" s="24"/>
      <c r="K3360" s="24"/>
      <c r="L3360" s="24"/>
      <c r="M3360" s="24"/>
      <c r="N3360" s="24"/>
      <c r="O3360" s="24"/>
    </row>
    <row r="3361" spans="4:15" x14ac:dyDescent="0.75">
      <c r="D3361" s="24"/>
      <c r="E3361" s="24"/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</row>
    <row r="3362" spans="4:15" x14ac:dyDescent="0.75">
      <c r="D3362" s="24"/>
      <c r="E3362" s="24"/>
      <c r="F3362" s="24"/>
      <c r="G3362" s="24"/>
      <c r="H3362" s="24"/>
      <c r="I3362" s="24"/>
      <c r="J3362" s="24"/>
      <c r="K3362" s="24"/>
      <c r="L3362" s="24"/>
      <c r="M3362" s="24"/>
      <c r="N3362" s="24"/>
      <c r="O3362" s="24"/>
    </row>
    <row r="3363" spans="4:15" x14ac:dyDescent="0.75">
      <c r="D3363" s="24"/>
      <c r="E3363" s="24"/>
      <c r="F3363" s="24"/>
      <c r="G3363" s="24"/>
      <c r="H3363" s="24"/>
      <c r="I3363" s="24"/>
      <c r="J3363" s="24"/>
      <c r="K3363" s="24"/>
      <c r="L3363" s="24"/>
      <c r="M3363" s="24"/>
      <c r="N3363" s="24"/>
      <c r="O3363" s="24"/>
    </row>
    <row r="3364" spans="4:15" x14ac:dyDescent="0.75">
      <c r="D3364" s="24"/>
      <c r="E3364" s="24"/>
      <c r="F3364" s="24"/>
      <c r="G3364" s="24"/>
      <c r="H3364" s="24"/>
      <c r="I3364" s="24"/>
      <c r="J3364" s="24"/>
      <c r="K3364" s="24"/>
      <c r="L3364" s="24"/>
      <c r="M3364" s="24"/>
      <c r="N3364" s="24"/>
      <c r="O3364" s="24"/>
    </row>
    <row r="3365" spans="4:15" x14ac:dyDescent="0.75">
      <c r="D3365" s="24"/>
      <c r="E3365" s="24"/>
      <c r="F3365" s="24"/>
      <c r="G3365" s="24"/>
      <c r="H3365" s="24"/>
      <c r="I3365" s="24"/>
      <c r="J3365" s="24"/>
      <c r="K3365" s="24"/>
      <c r="L3365" s="24"/>
      <c r="M3365" s="24"/>
      <c r="N3365" s="24"/>
      <c r="O3365" s="24"/>
    </row>
    <row r="3366" spans="4:15" x14ac:dyDescent="0.75">
      <c r="D3366" s="24"/>
      <c r="E3366" s="24"/>
      <c r="F3366" s="24"/>
      <c r="G3366" s="24"/>
      <c r="H3366" s="24"/>
      <c r="I3366" s="24"/>
      <c r="J3366" s="24"/>
      <c r="K3366" s="24"/>
      <c r="L3366" s="24"/>
      <c r="M3366" s="24"/>
      <c r="N3366" s="24"/>
      <c r="O3366" s="24"/>
    </row>
    <row r="3367" spans="4:15" x14ac:dyDescent="0.75">
      <c r="D3367" s="24"/>
      <c r="E3367" s="24"/>
      <c r="F3367" s="24"/>
      <c r="G3367" s="24"/>
      <c r="H3367" s="24"/>
      <c r="I3367" s="24"/>
      <c r="J3367" s="24"/>
      <c r="K3367" s="24"/>
      <c r="L3367" s="24"/>
      <c r="M3367" s="24"/>
      <c r="N3367" s="24"/>
      <c r="O3367" s="24"/>
    </row>
    <row r="3368" spans="4:15" x14ac:dyDescent="0.75">
      <c r="D3368" s="24"/>
      <c r="E3368" s="24"/>
      <c r="F3368" s="24"/>
      <c r="G3368" s="24"/>
      <c r="H3368" s="24"/>
      <c r="I3368" s="24"/>
      <c r="J3368" s="24"/>
      <c r="K3368" s="24"/>
      <c r="L3368" s="24"/>
      <c r="M3368" s="24"/>
      <c r="N3368" s="24"/>
      <c r="O3368" s="24"/>
    </row>
    <row r="3369" spans="4:15" x14ac:dyDescent="0.75">
      <c r="D3369" s="24"/>
      <c r="E3369" s="24"/>
      <c r="F3369" s="24"/>
      <c r="G3369" s="24"/>
      <c r="H3369" s="24"/>
      <c r="I3369" s="24"/>
      <c r="J3369" s="24"/>
      <c r="K3369" s="24"/>
      <c r="L3369" s="24"/>
      <c r="M3369" s="24"/>
      <c r="N3369" s="24"/>
      <c r="O3369" s="24"/>
    </row>
    <row r="3370" spans="4:15" x14ac:dyDescent="0.75">
      <c r="D3370" s="24"/>
      <c r="E3370" s="24"/>
      <c r="F3370" s="24"/>
      <c r="G3370" s="24"/>
      <c r="H3370" s="24"/>
      <c r="I3370" s="24"/>
      <c r="J3370" s="24"/>
      <c r="K3370" s="24"/>
      <c r="L3370" s="24"/>
      <c r="M3370" s="24"/>
      <c r="N3370" s="24"/>
      <c r="O3370" s="24"/>
    </row>
    <row r="3371" spans="4:15" x14ac:dyDescent="0.75">
      <c r="D3371" s="24"/>
      <c r="E3371" s="24"/>
      <c r="F3371" s="24"/>
      <c r="G3371" s="24"/>
      <c r="H3371" s="24"/>
      <c r="I3371" s="24"/>
      <c r="J3371" s="24"/>
      <c r="K3371" s="24"/>
      <c r="L3371" s="24"/>
      <c r="M3371" s="24"/>
      <c r="N3371" s="24"/>
      <c r="O3371" s="24"/>
    </row>
    <row r="3372" spans="4:15" x14ac:dyDescent="0.75">
      <c r="D3372" s="24"/>
      <c r="E3372" s="24"/>
      <c r="F3372" s="24"/>
      <c r="G3372" s="24"/>
      <c r="H3372" s="24"/>
      <c r="I3372" s="24"/>
      <c r="J3372" s="24"/>
      <c r="K3372" s="24"/>
      <c r="L3372" s="24"/>
      <c r="M3372" s="24"/>
      <c r="N3372" s="24"/>
      <c r="O3372" s="24"/>
    </row>
    <row r="3373" spans="4:15" x14ac:dyDescent="0.75">
      <c r="D3373" s="24"/>
      <c r="E3373" s="24"/>
      <c r="F3373" s="24"/>
      <c r="G3373" s="24"/>
      <c r="H3373" s="24"/>
      <c r="I3373" s="24"/>
      <c r="J3373" s="24"/>
      <c r="K3373" s="24"/>
      <c r="L3373" s="24"/>
      <c r="M3373" s="24"/>
      <c r="N3373" s="24"/>
      <c r="O3373" s="24"/>
    </row>
    <row r="3374" spans="4:15" x14ac:dyDescent="0.75">
      <c r="D3374" s="24"/>
      <c r="E3374" s="24"/>
      <c r="F3374" s="24"/>
      <c r="G3374" s="24"/>
      <c r="H3374" s="24"/>
      <c r="I3374" s="24"/>
      <c r="J3374" s="24"/>
      <c r="K3374" s="24"/>
      <c r="L3374" s="24"/>
      <c r="M3374" s="24"/>
      <c r="N3374" s="24"/>
      <c r="O3374" s="24"/>
    </row>
    <row r="3375" spans="4:15" x14ac:dyDescent="0.75">
      <c r="D3375" s="24"/>
      <c r="E3375" s="24"/>
      <c r="F3375" s="24"/>
      <c r="G3375" s="24"/>
      <c r="H3375" s="24"/>
      <c r="I3375" s="24"/>
      <c r="J3375" s="24"/>
      <c r="K3375" s="24"/>
      <c r="L3375" s="24"/>
      <c r="M3375" s="24"/>
      <c r="N3375" s="24"/>
      <c r="O3375" s="24"/>
    </row>
    <row r="3376" spans="4:15" x14ac:dyDescent="0.75">
      <c r="D3376" s="24"/>
      <c r="E3376" s="24"/>
      <c r="F3376" s="24"/>
      <c r="G3376" s="24"/>
      <c r="H3376" s="24"/>
      <c r="I3376" s="24"/>
      <c r="J3376" s="24"/>
      <c r="K3376" s="24"/>
      <c r="L3376" s="24"/>
      <c r="M3376" s="24"/>
      <c r="N3376" s="24"/>
      <c r="O3376" s="24"/>
    </row>
    <row r="3377" spans="4:15" x14ac:dyDescent="0.75">
      <c r="D3377" s="24"/>
      <c r="E3377" s="24"/>
      <c r="F3377" s="24"/>
      <c r="G3377" s="24"/>
      <c r="H3377" s="24"/>
      <c r="I3377" s="24"/>
      <c r="J3377" s="24"/>
      <c r="K3377" s="24"/>
      <c r="L3377" s="24"/>
      <c r="M3377" s="24"/>
      <c r="N3377" s="24"/>
      <c r="O3377" s="24"/>
    </row>
    <row r="3378" spans="4:15" x14ac:dyDescent="0.75">
      <c r="D3378" s="24"/>
      <c r="E3378" s="24"/>
      <c r="F3378" s="24"/>
      <c r="G3378" s="24"/>
      <c r="H3378" s="24"/>
      <c r="I3378" s="24"/>
      <c r="J3378" s="24"/>
      <c r="K3378" s="24"/>
      <c r="L3378" s="24"/>
      <c r="M3378" s="24"/>
      <c r="N3378" s="24"/>
      <c r="O3378" s="24"/>
    </row>
    <row r="3379" spans="4:15" x14ac:dyDescent="0.75">
      <c r="D3379" s="24"/>
      <c r="E3379" s="24"/>
      <c r="F3379" s="24"/>
      <c r="G3379" s="24"/>
      <c r="H3379" s="24"/>
      <c r="I3379" s="24"/>
      <c r="J3379" s="24"/>
      <c r="K3379" s="24"/>
      <c r="L3379" s="24"/>
      <c r="M3379" s="24"/>
      <c r="N3379" s="24"/>
      <c r="O3379" s="24"/>
    </row>
    <row r="3380" spans="4:15" x14ac:dyDescent="0.75">
      <c r="D3380" s="24"/>
      <c r="E3380" s="24"/>
      <c r="F3380" s="24"/>
      <c r="G3380" s="24"/>
      <c r="H3380" s="24"/>
      <c r="I3380" s="24"/>
      <c r="J3380" s="24"/>
      <c r="K3380" s="24"/>
      <c r="L3380" s="24"/>
      <c r="M3380" s="24"/>
      <c r="N3380" s="24"/>
      <c r="O3380" s="24"/>
    </row>
    <row r="3381" spans="4:15" x14ac:dyDescent="0.75">
      <c r="D3381" s="24"/>
      <c r="E3381" s="24"/>
      <c r="F3381" s="24"/>
      <c r="G3381" s="24"/>
      <c r="H3381" s="24"/>
      <c r="I3381" s="24"/>
      <c r="J3381" s="24"/>
      <c r="K3381" s="24"/>
      <c r="L3381" s="24"/>
      <c r="M3381" s="24"/>
      <c r="N3381" s="24"/>
      <c r="O3381" s="24"/>
    </row>
    <row r="3382" spans="4:15" x14ac:dyDescent="0.75">
      <c r="D3382" s="24"/>
      <c r="E3382" s="24"/>
      <c r="F3382" s="24"/>
      <c r="G3382" s="24"/>
      <c r="H3382" s="24"/>
      <c r="I3382" s="24"/>
      <c r="J3382" s="24"/>
      <c r="K3382" s="24"/>
      <c r="L3382" s="24"/>
      <c r="M3382" s="24"/>
      <c r="N3382" s="24"/>
      <c r="O3382" s="24"/>
    </row>
    <row r="3383" spans="4:15" x14ac:dyDescent="0.75">
      <c r="D3383" s="24"/>
      <c r="E3383" s="24"/>
      <c r="F3383" s="24"/>
      <c r="G3383" s="24"/>
      <c r="H3383" s="24"/>
      <c r="I3383" s="24"/>
      <c r="J3383" s="24"/>
      <c r="K3383" s="24"/>
      <c r="L3383" s="24"/>
      <c r="M3383" s="24"/>
      <c r="N3383" s="24"/>
      <c r="O3383" s="24"/>
    </row>
    <row r="3384" spans="4:15" x14ac:dyDescent="0.75">
      <c r="D3384" s="24"/>
      <c r="E3384" s="24"/>
      <c r="F3384" s="24"/>
      <c r="G3384" s="24"/>
      <c r="H3384" s="24"/>
      <c r="I3384" s="24"/>
      <c r="J3384" s="24"/>
      <c r="K3384" s="24"/>
      <c r="L3384" s="24"/>
      <c r="M3384" s="24"/>
      <c r="N3384" s="24"/>
      <c r="O3384" s="24"/>
    </row>
    <row r="3385" spans="4:15" x14ac:dyDescent="0.75">
      <c r="D3385" s="24"/>
      <c r="E3385" s="24"/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</row>
    <row r="3386" spans="4:15" x14ac:dyDescent="0.75">
      <c r="D3386" s="24"/>
      <c r="E3386" s="24"/>
      <c r="F3386" s="24"/>
      <c r="G3386" s="24"/>
      <c r="H3386" s="24"/>
      <c r="I3386" s="24"/>
      <c r="J3386" s="24"/>
      <c r="K3386" s="24"/>
      <c r="L3386" s="24"/>
      <c r="M3386" s="24"/>
      <c r="N3386" s="24"/>
      <c r="O3386" s="24"/>
    </row>
    <row r="3387" spans="4:15" x14ac:dyDescent="0.75">
      <c r="D3387" s="24"/>
      <c r="E3387" s="24"/>
      <c r="F3387" s="24"/>
      <c r="G3387" s="24"/>
      <c r="H3387" s="24"/>
      <c r="I3387" s="24"/>
      <c r="J3387" s="24"/>
      <c r="K3387" s="24"/>
      <c r="L3387" s="24"/>
      <c r="M3387" s="24"/>
      <c r="N3387" s="24"/>
      <c r="O3387" s="24"/>
    </row>
    <row r="3388" spans="4:15" x14ac:dyDescent="0.75">
      <c r="D3388" s="24"/>
      <c r="E3388" s="24"/>
      <c r="F3388" s="24"/>
      <c r="G3388" s="24"/>
      <c r="H3388" s="24"/>
      <c r="I3388" s="24"/>
      <c r="J3388" s="24"/>
      <c r="K3388" s="24"/>
      <c r="L3388" s="24"/>
      <c r="M3388" s="24"/>
      <c r="N3388" s="24"/>
      <c r="O3388" s="24"/>
    </row>
    <row r="3389" spans="4:15" x14ac:dyDescent="0.75">
      <c r="D3389" s="24"/>
      <c r="E3389" s="24"/>
      <c r="F3389" s="24"/>
      <c r="G3389" s="24"/>
      <c r="H3389" s="24"/>
      <c r="I3389" s="24"/>
      <c r="J3389" s="24"/>
      <c r="K3389" s="24"/>
      <c r="L3389" s="24"/>
      <c r="M3389" s="24"/>
      <c r="N3389" s="24"/>
      <c r="O3389" s="24"/>
    </row>
    <row r="3390" spans="4:15" x14ac:dyDescent="0.75">
      <c r="D3390" s="24"/>
      <c r="E3390" s="24"/>
      <c r="F3390" s="24"/>
      <c r="G3390" s="24"/>
      <c r="H3390" s="24"/>
      <c r="I3390" s="24"/>
      <c r="J3390" s="24"/>
      <c r="K3390" s="24"/>
      <c r="L3390" s="24"/>
      <c r="M3390" s="24"/>
      <c r="N3390" s="24"/>
      <c r="O3390" s="24"/>
    </row>
    <row r="3391" spans="4:15" x14ac:dyDescent="0.75">
      <c r="D3391" s="24"/>
      <c r="E3391" s="24"/>
      <c r="F3391" s="24"/>
      <c r="G3391" s="24"/>
      <c r="H3391" s="24"/>
      <c r="I3391" s="24"/>
      <c r="J3391" s="24"/>
      <c r="K3391" s="24"/>
      <c r="L3391" s="24"/>
      <c r="M3391" s="24"/>
      <c r="N3391" s="24"/>
      <c r="O3391" s="24"/>
    </row>
    <row r="3392" spans="4:15" x14ac:dyDescent="0.75">
      <c r="D3392" s="24"/>
      <c r="E3392" s="24"/>
      <c r="F3392" s="24"/>
      <c r="G3392" s="24"/>
      <c r="H3392" s="24"/>
      <c r="I3392" s="24"/>
      <c r="J3392" s="24"/>
      <c r="K3392" s="24"/>
      <c r="L3392" s="24"/>
      <c r="M3392" s="24"/>
      <c r="N3392" s="24"/>
      <c r="O3392" s="24"/>
    </row>
    <row r="3393" spans="4:15" x14ac:dyDescent="0.75">
      <c r="D3393" s="24"/>
      <c r="E3393" s="24"/>
      <c r="F3393" s="24"/>
      <c r="G3393" s="24"/>
      <c r="H3393" s="24"/>
      <c r="I3393" s="24"/>
      <c r="J3393" s="24"/>
      <c r="K3393" s="24"/>
      <c r="L3393" s="24"/>
      <c r="M3393" s="24"/>
      <c r="N3393" s="24"/>
      <c r="O3393" s="24"/>
    </row>
    <row r="3394" spans="4:15" x14ac:dyDescent="0.75">
      <c r="D3394" s="24"/>
      <c r="E3394" s="24"/>
      <c r="F3394" s="24"/>
      <c r="G3394" s="24"/>
      <c r="H3394" s="24"/>
      <c r="I3394" s="24"/>
      <c r="J3394" s="24"/>
      <c r="K3394" s="24"/>
      <c r="L3394" s="24"/>
      <c r="M3394" s="24"/>
      <c r="N3394" s="24"/>
      <c r="O3394" s="24"/>
    </row>
    <row r="3395" spans="4:15" x14ac:dyDescent="0.75">
      <c r="D3395" s="24"/>
      <c r="E3395" s="24"/>
      <c r="F3395" s="24"/>
      <c r="G3395" s="24"/>
      <c r="H3395" s="24"/>
      <c r="I3395" s="24"/>
      <c r="J3395" s="24"/>
      <c r="K3395" s="24"/>
      <c r="L3395" s="24"/>
      <c r="M3395" s="24"/>
      <c r="N3395" s="24"/>
      <c r="O3395" s="24"/>
    </row>
    <row r="3396" spans="4:15" x14ac:dyDescent="0.75">
      <c r="D3396" s="24"/>
      <c r="E3396" s="24"/>
      <c r="F3396" s="24"/>
      <c r="G3396" s="24"/>
      <c r="H3396" s="24"/>
      <c r="I3396" s="24"/>
      <c r="J3396" s="24"/>
      <c r="K3396" s="24"/>
      <c r="L3396" s="24"/>
      <c r="M3396" s="24"/>
      <c r="N3396" s="24"/>
      <c r="O3396" s="24"/>
    </row>
    <row r="3397" spans="4:15" x14ac:dyDescent="0.75">
      <c r="D3397" s="24"/>
      <c r="E3397" s="24"/>
      <c r="F3397" s="24"/>
      <c r="G3397" s="24"/>
      <c r="H3397" s="24"/>
      <c r="I3397" s="24"/>
      <c r="J3397" s="24"/>
      <c r="K3397" s="24"/>
      <c r="L3397" s="24"/>
      <c r="M3397" s="24"/>
      <c r="N3397" s="24"/>
      <c r="O3397" s="24"/>
    </row>
    <row r="3398" spans="4:15" x14ac:dyDescent="0.75">
      <c r="D3398" s="24"/>
      <c r="E3398" s="24"/>
      <c r="F3398" s="24"/>
      <c r="G3398" s="24"/>
      <c r="H3398" s="24"/>
      <c r="I3398" s="24"/>
      <c r="J3398" s="24"/>
      <c r="K3398" s="24"/>
      <c r="L3398" s="24"/>
      <c r="M3398" s="24"/>
      <c r="N3398" s="24"/>
      <c r="O3398" s="24"/>
    </row>
    <row r="3399" spans="4:15" x14ac:dyDescent="0.75">
      <c r="D3399" s="24"/>
      <c r="E3399" s="24"/>
      <c r="F3399" s="24"/>
      <c r="G3399" s="24"/>
      <c r="H3399" s="24"/>
      <c r="I3399" s="24"/>
      <c r="J3399" s="24"/>
      <c r="K3399" s="24"/>
      <c r="L3399" s="24"/>
      <c r="M3399" s="24"/>
      <c r="N3399" s="24"/>
      <c r="O3399" s="24"/>
    </row>
    <row r="3400" spans="4:15" x14ac:dyDescent="0.75">
      <c r="D3400" s="24"/>
      <c r="E3400" s="24"/>
      <c r="F3400" s="24"/>
      <c r="G3400" s="24"/>
      <c r="H3400" s="24"/>
      <c r="I3400" s="24"/>
      <c r="J3400" s="24"/>
      <c r="K3400" s="24"/>
      <c r="L3400" s="24"/>
      <c r="M3400" s="24"/>
      <c r="N3400" s="24"/>
      <c r="O3400" s="24"/>
    </row>
    <row r="3401" spans="4:15" x14ac:dyDescent="0.75"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</row>
    <row r="3402" spans="4:15" x14ac:dyDescent="0.75">
      <c r="D3402" s="24"/>
      <c r="E3402" s="24"/>
      <c r="F3402" s="24"/>
      <c r="G3402" s="24"/>
      <c r="H3402" s="24"/>
      <c r="I3402" s="24"/>
      <c r="J3402" s="24"/>
      <c r="K3402" s="24"/>
      <c r="L3402" s="24"/>
      <c r="M3402" s="24"/>
      <c r="N3402" s="24"/>
      <c r="O3402" s="24"/>
    </row>
    <row r="3403" spans="4:15" x14ac:dyDescent="0.75">
      <c r="D3403" s="24"/>
      <c r="E3403" s="24"/>
      <c r="F3403" s="24"/>
      <c r="G3403" s="24"/>
      <c r="H3403" s="24"/>
      <c r="I3403" s="24"/>
      <c r="J3403" s="24"/>
      <c r="K3403" s="24"/>
      <c r="L3403" s="24"/>
      <c r="M3403" s="24"/>
      <c r="N3403" s="24"/>
      <c r="O3403" s="24"/>
    </row>
    <row r="3404" spans="4:15" x14ac:dyDescent="0.75">
      <c r="D3404" s="24"/>
      <c r="E3404" s="24"/>
      <c r="F3404" s="24"/>
      <c r="G3404" s="24"/>
      <c r="H3404" s="24"/>
      <c r="I3404" s="24"/>
      <c r="J3404" s="24"/>
      <c r="K3404" s="24"/>
      <c r="L3404" s="24"/>
      <c r="M3404" s="24"/>
      <c r="N3404" s="24"/>
      <c r="O3404" s="24"/>
    </row>
    <row r="3405" spans="4:15" x14ac:dyDescent="0.75">
      <c r="D3405" s="24"/>
      <c r="E3405" s="24"/>
      <c r="F3405" s="24"/>
      <c r="G3405" s="24"/>
      <c r="H3405" s="24"/>
      <c r="I3405" s="24"/>
      <c r="J3405" s="24"/>
      <c r="K3405" s="24"/>
      <c r="L3405" s="24"/>
      <c r="M3405" s="24"/>
      <c r="N3405" s="24"/>
      <c r="O3405" s="24"/>
    </row>
    <row r="3406" spans="4:15" x14ac:dyDescent="0.75">
      <c r="D3406" s="24"/>
      <c r="E3406" s="24"/>
      <c r="F3406" s="24"/>
      <c r="G3406" s="24"/>
      <c r="H3406" s="24"/>
      <c r="I3406" s="24"/>
      <c r="J3406" s="24"/>
      <c r="K3406" s="24"/>
      <c r="L3406" s="24"/>
      <c r="M3406" s="24"/>
      <c r="N3406" s="24"/>
      <c r="O3406" s="24"/>
    </row>
    <row r="3407" spans="4:15" x14ac:dyDescent="0.75">
      <c r="D3407" s="24"/>
      <c r="E3407" s="24"/>
      <c r="F3407" s="24"/>
      <c r="G3407" s="24"/>
      <c r="H3407" s="24"/>
      <c r="I3407" s="24"/>
      <c r="J3407" s="24"/>
      <c r="K3407" s="24"/>
      <c r="L3407" s="24"/>
      <c r="M3407" s="24"/>
      <c r="N3407" s="24"/>
      <c r="O3407" s="24"/>
    </row>
    <row r="3408" spans="4:15" x14ac:dyDescent="0.75">
      <c r="D3408" s="24"/>
      <c r="E3408" s="24"/>
      <c r="F3408" s="24"/>
      <c r="G3408" s="24"/>
      <c r="H3408" s="24"/>
      <c r="I3408" s="24"/>
      <c r="J3408" s="24"/>
      <c r="K3408" s="24"/>
      <c r="L3408" s="24"/>
      <c r="M3408" s="24"/>
      <c r="N3408" s="24"/>
      <c r="O3408" s="24"/>
    </row>
    <row r="3409" spans="4:15" x14ac:dyDescent="0.75">
      <c r="D3409" s="24"/>
      <c r="E3409" s="24"/>
      <c r="F3409" s="24"/>
      <c r="G3409" s="24"/>
      <c r="H3409" s="24"/>
      <c r="I3409" s="24"/>
      <c r="J3409" s="24"/>
      <c r="K3409" s="24"/>
      <c r="L3409" s="24"/>
      <c r="M3409" s="24"/>
      <c r="N3409" s="24"/>
      <c r="O3409" s="24"/>
    </row>
    <row r="3410" spans="4:15" x14ac:dyDescent="0.75">
      <c r="D3410" s="24"/>
      <c r="E3410" s="24"/>
      <c r="F3410" s="24"/>
      <c r="G3410" s="24"/>
      <c r="H3410" s="24"/>
      <c r="I3410" s="24"/>
      <c r="J3410" s="24"/>
      <c r="K3410" s="24"/>
      <c r="L3410" s="24"/>
      <c r="M3410" s="24"/>
      <c r="N3410" s="24"/>
      <c r="O3410" s="24"/>
    </row>
    <row r="3411" spans="4:15" x14ac:dyDescent="0.75">
      <c r="D3411" s="24"/>
      <c r="E3411" s="24"/>
      <c r="F3411" s="24"/>
      <c r="G3411" s="24"/>
      <c r="H3411" s="24"/>
      <c r="I3411" s="24"/>
      <c r="J3411" s="24"/>
      <c r="K3411" s="24"/>
      <c r="L3411" s="24"/>
      <c r="M3411" s="24"/>
      <c r="N3411" s="24"/>
      <c r="O3411" s="24"/>
    </row>
    <row r="3412" spans="4:15" x14ac:dyDescent="0.75">
      <c r="D3412" s="24"/>
      <c r="E3412" s="24"/>
      <c r="F3412" s="24"/>
      <c r="G3412" s="24"/>
      <c r="H3412" s="24"/>
      <c r="I3412" s="24"/>
      <c r="J3412" s="24"/>
      <c r="K3412" s="24"/>
      <c r="L3412" s="24"/>
      <c r="M3412" s="24"/>
      <c r="N3412" s="24"/>
      <c r="O3412" s="24"/>
    </row>
    <row r="3413" spans="4:15" x14ac:dyDescent="0.75">
      <c r="D3413" s="24"/>
      <c r="E3413" s="24"/>
      <c r="F3413" s="24"/>
      <c r="G3413" s="24"/>
      <c r="H3413" s="24"/>
      <c r="I3413" s="24"/>
      <c r="J3413" s="24"/>
      <c r="K3413" s="24"/>
      <c r="L3413" s="24"/>
      <c r="M3413" s="24"/>
      <c r="N3413" s="24"/>
      <c r="O3413" s="24"/>
    </row>
    <row r="3414" spans="4:15" x14ac:dyDescent="0.75">
      <c r="D3414" s="24"/>
      <c r="E3414" s="24"/>
      <c r="F3414" s="24"/>
      <c r="G3414" s="24"/>
      <c r="H3414" s="24"/>
      <c r="I3414" s="24"/>
      <c r="J3414" s="24"/>
      <c r="K3414" s="24"/>
      <c r="L3414" s="24"/>
      <c r="M3414" s="24"/>
      <c r="N3414" s="24"/>
      <c r="O3414" s="24"/>
    </row>
    <row r="3415" spans="4:15" x14ac:dyDescent="0.75">
      <c r="D3415" s="24"/>
      <c r="E3415" s="24"/>
      <c r="F3415" s="24"/>
      <c r="G3415" s="24"/>
      <c r="H3415" s="24"/>
      <c r="I3415" s="24"/>
      <c r="J3415" s="24"/>
      <c r="K3415" s="24"/>
      <c r="L3415" s="24"/>
      <c r="M3415" s="24"/>
      <c r="N3415" s="24"/>
      <c r="O3415" s="24"/>
    </row>
    <row r="3416" spans="4:15" x14ac:dyDescent="0.75">
      <c r="D3416" s="24"/>
      <c r="E3416" s="24"/>
      <c r="F3416" s="24"/>
      <c r="G3416" s="24"/>
      <c r="H3416" s="24"/>
      <c r="I3416" s="24"/>
      <c r="J3416" s="24"/>
      <c r="K3416" s="24"/>
      <c r="L3416" s="24"/>
      <c r="M3416" s="24"/>
      <c r="N3416" s="24"/>
      <c r="O3416" s="24"/>
    </row>
    <row r="3417" spans="4:15" x14ac:dyDescent="0.75">
      <c r="D3417" s="24"/>
      <c r="E3417" s="24"/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</row>
    <row r="3418" spans="4:15" x14ac:dyDescent="0.75">
      <c r="D3418" s="24"/>
      <c r="E3418" s="24"/>
      <c r="F3418" s="24"/>
      <c r="G3418" s="24"/>
      <c r="H3418" s="24"/>
      <c r="I3418" s="24"/>
      <c r="J3418" s="24"/>
      <c r="K3418" s="24"/>
      <c r="L3418" s="24"/>
      <c r="M3418" s="24"/>
      <c r="N3418" s="24"/>
      <c r="O3418" s="24"/>
    </row>
    <row r="3419" spans="4:15" x14ac:dyDescent="0.75">
      <c r="D3419" s="24"/>
      <c r="E3419" s="24"/>
      <c r="F3419" s="24"/>
      <c r="G3419" s="24"/>
      <c r="H3419" s="24"/>
      <c r="I3419" s="24"/>
      <c r="J3419" s="24"/>
      <c r="K3419" s="24"/>
      <c r="L3419" s="24"/>
      <c r="M3419" s="24"/>
      <c r="N3419" s="24"/>
      <c r="O3419" s="24"/>
    </row>
    <row r="3420" spans="4:15" x14ac:dyDescent="0.75">
      <c r="D3420" s="24"/>
      <c r="E3420" s="24"/>
      <c r="F3420" s="24"/>
      <c r="G3420" s="24"/>
      <c r="H3420" s="24"/>
      <c r="I3420" s="24"/>
      <c r="J3420" s="24"/>
      <c r="K3420" s="24"/>
      <c r="L3420" s="24"/>
      <c r="M3420" s="24"/>
      <c r="N3420" s="24"/>
      <c r="O3420" s="24"/>
    </row>
    <row r="3421" spans="4:15" x14ac:dyDescent="0.75">
      <c r="D3421" s="24"/>
      <c r="E3421" s="24"/>
      <c r="F3421" s="24"/>
      <c r="G3421" s="24"/>
      <c r="H3421" s="24"/>
      <c r="I3421" s="24"/>
      <c r="J3421" s="24"/>
      <c r="K3421" s="24"/>
      <c r="L3421" s="24"/>
      <c r="M3421" s="24"/>
      <c r="N3421" s="24"/>
      <c r="O3421" s="24"/>
    </row>
    <row r="3422" spans="4:15" x14ac:dyDescent="0.75">
      <c r="D3422" s="24"/>
      <c r="E3422" s="24"/>
      <c r="F3422" s="24"/>
      <c r="G3422" s="24"/>
      <c r="H3422" s="24"/>
      <c r="I3422" s="24"/>
      <c r="J3422" s="24"/>
      <c r="K3422" s="24"/>
      <c r="L3422" s="24"/>
      <c r="M3422" s="24"/>
      <c r="N3422" s="24"/>
      <c r="O3422" s="24"/>
    </row>
    <row r="3423" spans="4:15" x14ac:dyDescent="0.75">
      <c r="D3423" s="24"/>
      <c r="E3423" s="24"/>
      <c r="F3423" s="24"/>
      <c r="G3423" s="24"/>
      <c r="H3423" s="24"/>
      <c r="I3423" s="24"/>
      <c r="J3423" s="24"/>
      <c r="K3423" s="24"/>
      <c r="L3423" s="24"/>
      <c r="M3423" s="24"/>
      <c r="N3423" s="24"/>
      <c r="O3423" s="24"/>
    </row>
    <row r="3424" spans="4:15" x14ac:dyDescent="0.75">
      <c r="D3424" s="24"/>
      <c r="E3424" s="24"/>
      <c r="F3424" s="24"/>
      <c r="G3424" s="24"/>
      <c r="H3424" s="24"/>
      <c r="I3424" s="24"/>
      <c r="J3424" s="24"/>
      <c r="K3424" s="24"/>
      <c r="L3424" s="24"/>
      <c r="M3424" s="24"/>
      <c r="N3424" s="24"/>
      <c r="O3424" s="24"/>
    </row>
    <row r="3425" spans="4:15" x14ac:dyDescent="0.75">
      <c r="D3425" s="24"/>
      <c r="E3425" s="24"/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</row>
    <row r="3426" spans="4:15" x14ac:dyDescent="0.75">
      <c r="D3426" s="24"/>
      <c r="E3426" s="24"/>
      <c r="F3426" s="24"/>
      <c r="G3426" s="24"/>
      <c r="H3426" s="24"/>
      <c r="I3426" s="24"/>
      <c r="J3426" s="24"/>
      <c r="K3426" s="24"/>
      <c r="L3426" s="24"/>
      <c r="M3426" s="24"/>
      <c r="N3426" s="24"/>
      <c r="O3426" s="24"/>
    </row>
    <row r="3427" spans="4:15" x14ac:dyDescent="0.75">
      <c r="D3427" s="24"/>
      <c r="E3427" s="24"/>
      <c r="F3427" s="24"/>
      <c r="G3427" s="24"/>
      <c r="H3427" s="24"/>
      <c r="I3427" s="24"/>
      <c r="J3427" s="24"/>
      <c r="K3427" s="24"/>
      <c r="L3427" s="24"/>
      <c r="M3427" s="24"/>
      <c r="N3427" s="24"/>
      <c r="O3427" s="24"/>
    </row>
    <row r="3428" spans="4:15" x14ac:dyDescent="0.75">
      <c r="D3428" s="24"/>
      <c r="E3428" s="24"/>
      <c r="F3428" s="24"/>
      <c r="G3428" s="24"/>
      <c r="H3428" s="24"/>
      <c r="I3428" s="24"/>
      <c r="J3428" s="24"/>
      <c r="K3428" s="24"/>
      <c r="L3428" s="24"/>
      <c r="M3428" s="24"/>
      <c r="N3428" s="24"/>
      <c r="O3428" s="24"/>
    </row>
    <row r="3429" spans="4:15" x14ac:dyDescent="0.75">
      <c r="D3429" s="24"/>
      <c r="E3429" s="24"/>
      <c r="F3429" s="24"/>
      <c r="G3429" s="24"/>
      <c r="H3429" s="24"/>
      <c r="I3429" s="24"/>
      <c r="J3429" s="24"/>
      <c r="K3429" s="24"/>
      <c r="L3429" s="24"/>
      <c r="M3429" s="24"/>
      <c r="N3429" s="24"/>
      <c r="O3429" s="24"/>
    </row>
    <row r="3430" spans="4:15" x14ac:dyDescent="0.75">
      <c r="D3430" s="24"/>
      <c r="E3430" s="24"/>
      <c r="F3430" s="24"/>
      <c r="G3430" s="24"/>
      <c r="H3430" s="24"/>
      <c r="I3430" s="24"/>
      <c r="J3430" s="24"/>
      <c r="K3430" s="24"/>
      <c r="L3430" s="24"/>
      <c r="M3430" s="24"/>
      <c r="N3430" s="24"/>
      <c r="O3430" s="24"/>
    </row>
    <row r="3431" spans="4:15" x14ac:dyDescent="0.75">
      <c r="D3431" s="24"/>
      <c r="E3431" s="24"/>
      <c r="F3431" s="24"/>
      <c r="G3431" s="24"/>
      <c r="H3431" s="24"/>
      <c r="I3431" s="24"/>
      <c r="J3431" s="24"/>
      <c r="K3431" s="24"/>
      <c r="L3431" s="24"/>
      <c r="M3431" s="24"/>
      <c r="N3431" s="24"/>
      <c r="O3431" s="24"/>
    </row>
    <row r="3432" spans="4:15" x14ac:dyDescent="0.75">
      <c r="D3432" s="24"/>
      <c r="E3432" s="24"/>
      <c r="F3432" s="24"/>
      <c r="G3432" s="24"/>
      <c r="H3432" s="24"/>
      <c r="I3432" s="24"/>
      <c r="J3432" s="24"/>
      <c r="K3432" s="24"/>
      <c r="L3432" s="24"/>
      <c r="M3432" s="24"/>
      <c r="N3432" s="24"/>
      <c r="O3432" s="24"/>
    </row>
    <row r="3433" spans="4:15" x14ac:dyDescent="0.75">
      <c r="D3433" s="24"/>
      <c r="E3433" s="24"/>
      <c r="F3433" s="24"/>
      <c r="G3433" s="24"/>
      <c r="H3433" s="24"/>
      <c r="I3433" s="24"/>
      <c r="J3433" s="24"/>
      <c r="K3433" s="24"/>
      <c r="L3433" s="24"/>
      <c r="M3433" s="24"/>
      <c r="N3433" s="24"/>
      <c r="O3433" s="24"/>
    </row>
    <row r="3434" spans="4:15" x14ac:dyDescent="0.75">
      <c r="D3434" s="24"/>
      <c r="E3434" s="24"/>
      <c r="F3434" s="24"/>
      <c r="G3434" s="24"/>
      <c r="H3434" s="24"/>
      <c r="I3434" s="24"/>
      <c r="J3434" s="24"/>
      <c r="K3434" s="24"/>
      <c r="L3434" s="24"/>
      <c r="M3434" s="24"/>
      <c r="N3434" s="24"/>
      <c r="O3434" s="24"/>
    </row>
    <row r="3435" spans="4:15" x14ac:dyDescent="0.75">
      <c r="D3435" s="24"/>
      <c r="E3435" s="24"/>
      <c r="F3435" s="24"/>
      <c r="G3435" s="24"/>
      <c r="H3435" s="24"/>
      <c r="I3435" s="24"/>
      <c r="J3435" s="24"/>
      <c r="K3435" s="24"/>
      <c r="L3435" s="24"/>
      <c r="M3435" s="24"/>
      <c r="N3435" s="24"/>
      <c r="O3435" s="24"/>
    </row>
    <row r="3436" spans="4:15" x14ac:dyDescent="0.75">
      <c r="D3436" s="24"/>
      <c r="E3436" s="24"/>
      <c r="F3436" s="24"/>
      <c r="G3436" s="24"/>
      <c r="H3436" s="24"/>
      <c r="I3436" s="24"/>
      <c r="J3436" s="24"/>
      <c r="K3436" s="24"/>
      <c r="L3436" s="24"/>
      <c r="M3436" s="24"/>
      <c r="N3436" s="24"/>
      <c r="O3436" s="24"/>
    </row>
    <row r="3437" spans="4:15" x14ac:dyDescent="0.75">
      <c r="D3437" s="24"/>
      <c r="E3437" s="24"/>
      <c r="F3437" s="24"/>
      <c r="G3437" s="24"/>
      <c r="H3437" s="24"/>
      <c r="I3437" s="24"/>
      <c r="J3437" s="24"/>
      <c r="K3437" s="24"/>
      <c r="L3437" s="24"/>
      <c r="M3437" s="24"/>
      <c r="N3437" s="24"/>
      <c r="O3437" s="24"/>
    </row>
    <row r="3438" spans="4:15" x14ac:dyDescent="0.75">
      <c r="D3438" s="24"/>
      <c r="E3438" s="24"/>
      <c r="F3438" s="24"/>
      <c r="G3438" s="24"/>
      <c r="H3438" s="24"/>
      <c r="I3438" s="24"/>
      <c r="J3438" s="24"/>
      <c r="K3438" s="24"/>
      <c r="L3438" s="24"/>
      <c r="M3438" s="24"/>
      <c r="N3438" s="24"/>
      <c r="O3438" s="24"/>
    </row>
    <row r="3439" spans="4:15" x14ac:dyDescent="0.75">
      <c r="D3439" s="24"/>
      <c r="E3439" s="24"/>
      <c r="F3439" s="24"/>
      <c r="G3439" s="24"/>
      <c r="H3439" s="24"/>
      <c r="I3439" s="24"/>
      <c r="J3439" s="24"/>
      <c r="K3439" s="24"/>
      <c r="L3439" s="24"/>
      <c r="M3439" s="24"/>
      <c r="N3439" s="24"/>
      <c r="O3439" s="24"/>
    </row>
    <row r="3440" spans="4:15" x14ac:dyDescent="0.75">
      <c r="D3440" s="24"/>
      <c r="E3440" s="24"/>
      <c r="F3440" s="24"/>
      <c r="G3440" s="24"/>
      <c r="H3440" s="24"/>
      <c r="I3440" s="24"/>
      <c r="J3440" s="24"/>
      <c r="K3440" s="24"/>
      <c r="L3440" s="24"/>
      <c r="M3440" s="24"/>
      <c r="N3440" s="24"/>
      <c r="O3440" s="24"/>
    </row>
    <row r="3441" spans="4:15" x14ac:dyDescent="0.75">
      <c r="D3441" s="24"/>
      <c r="E3441" s="24"/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</row>
    <row r="3442" spans="4:15" x14ac:dyDescent="0.75">
      <c r="D3442" s="24"/>
      <c r="E3442" s="24"/>
      <c r="F3442" s="24"/>
      <c r="G3442" s="24"/>
      <c r="H3442" s="24"/>
      <c r="I3442" s="24"/>
      <c r="J3442" s="24"/>
      <c r="K3442" s="24"/>
      <c r="L3442" s="24"/>
      <c r="M3442" s="24"/>
      <c r="N3442" s="24"/>
      <c r="O3442" s="24"/>
    </row>
    <row r="3443" spans="4:15" x14ac:dyDescent="0.75">
      <c r="D3443" s="24"/>
      <c r="E3443" s="24"/>
      <c r="F3443" s="24"/>
      <c r="G3443" s="24"/>
      <c r="H3443" s="24"/>
      <c r="I3443" s="24"/>
      <c r="J3443" s="24"/>
      <c r="K3443" s="24"/>
      <c r="L3443" s="24"/>
      <c r="M3443" s="24"/>
      <c r="N3443" s="24"/>
      <c r="O3443" s="24"/>
    </row>
    <row r="3444" spans="4:15" x14ac:dyDescent="0.75">
      <c r="D3444" s="24"/>
      <c r="E3444" s="24"/>
      <c r="F3444" s="24"/>
      <c r="G3444" s="24"/>
      <c r="H3444" s="24"/>
      <c r="I3444" s="24"/>
      <c r="J3444" s="24"/>
      <c r="K3444" s="24"/>
      <c r="L3444" s="24"/>
      <c r="M3444" s="24"/>
      <c r="N3444" s="24"/>
      <c r="O3444" s="24"/>
    </row>
    <row r="3445" spans="4:15" x14ac:dyDescent="0.75">
      <c r="D3445" s="24"/>
      <c r="E3445" s="24"/>
      <c r="F3445" s="24"/>
      <c r="G3445" s="24"/>
      <c r="H3445" s="24"/>
      <c r="I3445" s="24"/>
      <c r="J3445" s="24"/>
      <c r="K3445" s="24"/>
      <c r="L3445" s="24"/>
      <c r="M3445" s="24"/>
      <c r="N3445" s="24"/>
      <c r="O3445" s="24"/>
    </row>
    <row r="3446" spans="4:15" x14ac:dyDescent="0.75">
      <c r="D3446" s="24"/>
      <c r="E3446" s="24"/>
      <c r="F3446" s="24"/>
      <c r="G3446" s="24"/>
      <c r="H3446" s="24"/>
      <c r="I3446" s="24"/>
      <c r="J3446" s="24"/>
      <c r="K3446" s="24"/>
      <c r="L3446" s="24"/>
      <c r="M3446" s="24"/>
      <c r="N3446" s="24"/>
      <c r="O3446" s="24"/>
    </row>
    <row r="3447" spans="4:15" x14ac:dyDescent="0.75">
      <c r="D3447" s="24"/>
      <c r="E3447" s="24"/>
      <c r="F3447" s="24"/>
      <c r="G3447" s="24"/>
      <c r="H3447" s="24"/>
      <c r="I3447" s="24"/>
      <c r="J3447" s="24"/>
      <c r="K3447" s="24"/>
      <c r="L3447" s="24"/>
      <c r="M3447" s="24"/>
      <c r="N3447" s="24"/>
      <c r="O3447" s="24"/>
    </row>
    <row r="3448" spans="4:15" x14ac:dyDescent="0.75">
      <c r="D3448" s="24"/>
      <c r="E3448" s="24"/>
      <c r="F3448" s="24"/>
      <c r="G3448" s="24"/>
      <c r="H3448" s="24"/>
      <c r="I3448" s="24"/>
      <c r="J3448" s="24"/>
      <c r="K3448" s="24"/>
      <c r="L3448" s="24"/>
      <c r="M3448" s="24"/>
      <c r="N3448" s="24"/>
      <c r="O3448" s="24"/>
    </row>
    <row r="3449" spans="4:15" x14ac:dyDescent="0.75"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</row>
    <row r="3450" spans="4:15" x14ac:dyDescent="0.75">
      <c r="D3450" s="24"/>
      <c r="E3450" s="24"/>
      <c r="F3450" s="24"/>
      <c r="G3450" s="24"/>
      <c r="H3450" s="24"/>
      <c r="I3450" s="24"/>
      <c r="J3450" s="24"/>
      <c r="K3450" s="24"/>
      <c r="L3450" s="24"/>
      <c r="M3450" s="24"/>
      <c r="N3450" s="24"/>
      <c r="O3450" s="24"/>
    </row>
    <row r="3451" spans="4:15" x14ac:dyDescent="0.75">
      <c r="D3451" s="24"/>
      <c r="E3451" s="24"/>
      <c r="F3451" s="24"/>
      <c r="G3451" s="24"/>
      <c r="H3451" s="24"/>
      <c r="I3451" s="24"/>
      <c r="J3451" s="24"/>
      <c r="K3451" s="24"/>
      <c r="L3451" s="24"/>
      <c r="M3451" s="24"/>
      <c r="N3451" s="24"/>
      <c r="O3451" s="24"/>
    </row>
    <row r="3452" spans="4:15" x14ac:dyDescent="0.75">
      <c r="D3452" s="24"/>
      <c r="E3452" s="24"/>
      <c r="F3452" s="24"/>
      <c r="G3452" s="24"/>
      <c r="H3452" s="24"/>
      <c r="I3452" s="24"/>
      <c r="J3452" s="24"/>
      <c r="K3452" s="24"/>
      <c r="L3452" s="24"/>
      <c r="M3452" s="24"/>
      <c r="N3452" s="24"/>
      <c r="O3452" s="24"/>
    </row>
    <row r="3453" spans="4:15" x14ac:dyDescent="0.75">
      <c r="D3453" s="24"/>
      <c r="E3453" s="24"/>
      <c r="F3453" s="24"/>
      <c r="G3453" s="24"/>
      <c r="H3453" s="24"/>
      <c r="I3453" s="24"/>
      <c r="J3453" s="24"/>
      <c r="K3453" s="24"/>
      <c r="L3453" s="24"/>
      <c r="M3453" s="24"/>
      <c r="N3453" s="24"/>
      <c r="O3453" s="24"/>
    </row>
    <row r="3454" spans="4:15" x14ac:dyDescent="0.75">
      <c r="D3454" s="24"/>
      <c r="E3454" s="24"/>
      <c r="F3454" s="24"/>
      <c r="G3454" s="24"/>
      <c r="H3454" s="24"/>
      <c r="I3454" s="24"/>
      <c r="J3454" s="24"/>
      <c r="K3454" s="24"/>
      <c r="L3454" s="24"/>
      <c r="M3454" s="24"/>
      <c r="N3454" s="24"/>
      <c r="O3454" s="24"/>
    </row>
    <row r="3455" spans="4:15" x14ac:dyDescent="0.75">
      <c r="D3455" s="24"/>
      <c r="E3455" s="24"/>
      <c r="F3455" s="24"/>
      <c r="G3455" s="24"/>
      <c r="H3455" s="24"/>
      <c r="I3455" s="24"/>
      <c r="J3455" s="24"/>
      <c r="K3455" s="24"/>
      <c r="L3455" s="24"/>
      <c r="M3455" s="24"/>
      <c r="N3455" s="24"/>
      <c r="O3455" s="24"/>
    </row>
    <row r="3456" spans="4:15" x14ac:dyDescent="0.75">
      <c r="D3456" s="24"/>
      <c r="E3456" s="24"/>
      <c r="F3456" s="24"/>
      <c r="G3456" s="24"/>
      <c r="H3456" s="24"/>
      <c r="I3456" s="24"/>
      <c r="J3456" s="24"/>
      <c r="K3456" s="24"/>
      <c r="L3456" s="24"/>
      <c r="M3456" s="24"/>
      <c r="N3456" s="24"/>
      <c r="O3456" s="24"/>
    </row>
    <row r="3457" spans="4:15" x14ac:dyDescent="0.75"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</row>
    <row r="3458" spans="4:15" x14ac:dyDescent="0.75">
      <c r="D3458" s="24"/>
      <c r="E3458" s="24"/>
      <c r="F3458" s="24"/>
      <c r="G3458" s="24"/>
      <c r="H3458" s="24"/>
      <c r="I3458" s="24"/>
      <c r="J3458" s="24"/>
      <c r="K3458" s="24"/>
      <c r="L3458" s="24"/>
      <c r="M3458" s="24"/>
      <c r="N3458" s="24"/>
      <c r="O3458" s="24"/>
    </row>
    <row r="3459" spans="4:15" x14ac:dyDescent="0.75">
      <c r="D3459" s="24"/>
      <c r="E3459" s="24"/>
      <c r="F3459" s="24"/>
      <c r="G3459" s="24"/>
      <c r="H3459" s="24"/>
      <c r="I3459" s="24"/>
      <c r="J3459" s="24"/>
      <c r="K3459" s="24"/>
      <c r="L3459" s="24"/>
      <c r="M3459" s="24"/>
      <c r="N3459" s="24"/>
      <c r="O3459" s="24"/>
    </row>
    <row r="3460" spans="4:15" x14ac:dyDescent="0.75">
      <c r="D3460" s="24"/>
      <c r="E3460" s="24"/>
      <c r="F3460" s="24"/>
      <c r="G3460" s="24"/>
      <c r="H3460" s="24"/>
      <c r="I3460" s="24"/>
      <c r="J3460" s="24"/>
      <c r="K3460" s="24"/>
      <c r="L3460" s="24"/>
      <c r="M3460" s="24"/>
      <c r="N3460" s="24"/>
      <c r="O3460" s="24"/>
    </row>
    <row r="3461" spans="4:15" x14ac:dyDescent="0.75">
      <c r="D3461" s="24"/>
      <c r="E3461" s="24"/>
      <c r="F3461" s="24"/>
      <c r="G3461" s="24"/>
      <c r="H3461" s="24"/>
      <c r="I3461" s="24"/>
      <c r="J3461" s="24"/>
      <c r="K3461" s="24"/>
      <c r="L3461" s="24"/>
      <c r="M3461" s="24"/>
      <c r="N3461" s="24"/>
      <c r="O3461" s="24"/>
    </row>
    <row r="3462" spans="4:15" x14ac:dyDescent="0.75">
      <c r="D3462" s="24"/>
      <c r="E3462" s="24"/>
      <c r="F3462" s="24"/>
      <c r="G3462" s="24"/>
      <c r="H3462" s="24"/>
      <c r="I3462" s="24"/>
      <c r="J3462" s="24"/>
      <c r="K3462" s="24"/>
      <c r="L3462" s="24"/>
      <c r="M3462" s="24"/>
      <c r="N3462" s="24"/>
      <c r="O3462" s="24"/>
    </row>
    <row r="3463" spans="4:15" x14ac:dyDescent="0.75">
      <c r="D3463" s="24"/>
      <c r="E3463" s="24"/>
      <c r="F3463" s="24"/>
      <c r="G3463" s="24"/>
      <c r="H3463" s="24"/>
      <c r="I3463" s="24"/>
      <c r="J3463" s="24"/>
      <c r="K3463" s="24"/>
      <c r="L3463" s="24"/>
      <c r="M3463" s="24"/>
      <c r="N3463" s="24"/>
      <c r="O3463" s="24"/>
    </row>
    <row r="3464" spans="4:15" x14ac:dyDescent="0.75">
      <c r="D3464" s="24"/>
      <c r="E3464" s="24"/>
      <c r="F3464" s="24"/>
      <c r="G3464" s="24"/>
      <c r="H3464" s="24"/>
      <c r="I3464" s="24"/>
      <c r="J3464" s="24"/>
      <c r="K3464" s="24"/>
      <c r="L3464" s="24"/>
      <c r="M3464" s="24"/>
      <c r="N3464" s="24"/>
      <c r="O3464" s="24"/>
    </row>
    <row r="3465" spans="4:15" x14ac:dyDescent="0.75">
      <c r="D3465" s="24"/>
      <c r="E3465" s="24"/>
      <c r="F3465" s="24"/>
      <c r="G3465" s="24"/>
      <c r="H3465" s="24"/>
      <c r="I3465" s="24"/>
      <c r="J3465" s="24"/>
      <c r="K3465" s="24"/>
      <c r="L3465" s="24"/>
      <c r="M3465" s="24"/>
      <c r="N3465" s="24"/>
      <c r="O3465" s="24"/>
    </row>
    <row r="3466" spans="4:15" x14ac:dyDescent="0.75">
      <c r="D3466" s="24"/>
      <c r="E3466" s="24"/>
      <c r="F3466" s="24"/>
      <c r="G3466" s="24"/>
      <c r="H3466" s="24"/>
      <c r="I3466" s="24"/>
      <c r="J3466" s="24"/>
      <c r="K3466" s="24"/>
      <c r="L3466" s="24"/>
      <c r="M3466" s="24"/>
      <c r="N3466" s="24"/>
      <c r="O3466" s="24"/>
    </row>
    <row r="3467" spans="4:15" x14ac:dyDescent="0.75">
      <c r="D3467" s="24"/>
      <c r="E3467" s="24"/>
      <c r="F3467" s="24"/>
      <c r="G3467" s="24"/>
      <c r="H3467" s="24"/>
      <c r="I3467" s="24"/>
      <c r="J3467" s="24"/>
      <c r="K3467" s="24"/>
      <c r="L3467" s="24"/>
      <c r="M3467" s="24"/>
      <c r="N3467" s="24"/>
      <c r="O3467" s="24"/>
    </row>
    <row r="3468" spans="4:15" x14ac:dyDescent="0.75">
      <c r="D3468" s="24"/>
      <c r="E3468" s="24"/>
      <c r="F3468" s="24"/>
      <c r="G3468" s="24"/>
      <c r="H3468" s="24"/>
      <c r="I3468" s="24"/>
      <c r="J3468" s="24"/>
      <c r="K3468" s="24"/>
      <c r="L3468" s="24"/>
      <c r="M3468" s="24"/>
      <c r="N3468" s="24"/>
      <c r="O3468" s="24"/>
    </row>
    <row r="3469" spans="4:15" x14ac:dyDescent="0.75">
      <c r="D3469" s="24"/>
      <c r="E3469" s="24"/>
      <c r="F3469" s="24"/>
      <c r="G3469" s="24"/>
      <c r="H3469" s="24"/>
      <c r="I3469" s="24"/>
      <c r="J3469" s="24"/>
      <c r="K3469" s="24"/>
      <c r="L3469" s="24"/>
      <c r="M3469" s="24"/>
      <c r="N3469" s="24"/>
      <c r="O3469" s="24"/>
    </row>
    <row r="3470" spans="4:15" x14ac:dyDescent="0.75">
      <c r="D3470" s="24"/>
      <c r="E3470" s="24"/>
      <c r="F3470" s="24"/>
      <c r="G3470" s="24"/>
      <c r="H3470" s="24"/>
      <c r="I3470" s="24"/>
      <c r="J3470" s="24"/>
      <c r="K3470" s="24"/>
      <c r="L3470" s="24"/>
      <c r="M3470" s="24"/>
      <c r="N3470" s="24"/>
      <c r="O3470" s="24"/>
    </row>
    <row r="3471" spans="4:15" x14ac:dyDescent="0.75">
      <c r="D3471" s="24"/>
      <c r="E3471" s="24"/>
      <c r="F3471" s="24"/>
      <c r="G3471" s="24"/>
      <c r="H3471" s="24"/>
      <c r="I3471" s="24"/>
      <c r="J3471" s="24"/>
      <c r="K3471" s="24"/>
      <c r="L3471" s="24"/>
      <c r="M3471" s="24"/>
      <c r="N3471" s="24"/>
      <c r="O3471" s="24"/>
    </row>
    <row r="3472" spans="4:15" x14ac:dyDescent="0.75">
      <c r="D3472" s="24"/>
      <c r="E3472" s="24"/>
      <c r="F3472" s="24"/>
      <c r="G3472" s="24"/>
      <c r="H3472" s="24"/>
      <c r="I3472" s="24"/>
      <c r="J3472" s="24"/>
      <c r="K3472" s="24"/>
      <c r="L3472" s="24"/>
      <c r="M3472" s="24"/>
      <c r="N3472" s="24"/>
      <c r="O3472" s="24"/>
    </row>
    <row r="3473" spans="4:15" x14ac:dyDescent="0.75">
      <c r="D3473" s="24"/>
      <c r="E3473" s="24"/>
      <c r="F3473" s="24"/>
      <c r="G3473" s="24"/>
      <c r="H3473" s="24"/>
      <c r="I3473" s="24"/>
      <c r="J3473" s="24"/>
      <c r="K3473" s="24"/>
      <c r="L3473" s="24"/>
      <c r="M3473" s="24"/>
      <c r="N3473" s="24"/>
      <c r="O3473" s="24"/>
    </row>
    <row r="3474" spans="4:15" x14ac:dyDescent="0.75">
      <c r="D3474" s="24"/>
      <c r="E3474" s="24"/>
      <c r="F3474" s="24"/>
      <c r="G3474" s="24"/>
      <c r="H3474" s="24"/>
      <c r="I3474" s="24"/>
      <c r="J3474" s="24"/>
      <c r="K3474" s="24"/>
      <c r="L3474" s="24"/>
      <c r="M3474" s="24"/>
      <c r="N3474" s="24"/>
      <c r="O3474" s="24"/>
    </row>
    <row r="3475" spans="4:15" x14ac:dyDescent="0.75">
      <c r="D3475" s="24"/>
      <c r="E3475" s="24"/>
      <c r="F3475" s="24"/>
      <c r="G3475" s="24"/>
      <c r="H3475" s="24"/>
      <c r="I3475" s="24"/>
      <c r="J3475" s="24"/>
      <c r="K3475" s="24"/>
      <c r="L3475" s="24"/>
      <c r="M3475" s="24"/>
      <c r="N3475" s="24"/>
      <c r="O3475" s="24"/>
    </row>
    <row r="3476" spans="4:15" x14ac:dyDescent="0.75">
      <c r="D3476" s="24"/>
      <c r="E3476" s="24"/>
      <c r="F3476" s="24"/>
      <c r="G3476" s="24"/>
      <c r="H3476" s="24"/>
      <c r="I3476" s="24"/>
      <c r="J3476" s="24"/>
      <c r="K3476" s="24"/>
      <c r="L3476" s="24"/>
      <c r="M3476" s="24"/>
      <c r="N3476" s="24"/>
      <c r="O3476" s="24"/>
    </row>
    <row r="3477" spans="4:15" x14ac:dyDescent="0.75">
      <c r="D3477" s="24"/>
      <c r="E3477" s="24"/>
      <c r="F3477" s="24"/>
      <c r="G3477" s="24"/>
      <c r="H3477" s="24"/>
      <c r="I3477" s="24"/>
      <c r="J3477" s="24"/>
      <c r="K3477" s="24"/>
      <c r="L3477" s="24"/>
      <c r="M3477" s="24"/>
      <c r="N3477" s="24"/>
      <c r="O3477" s="24"/>
    </row>
    <row r="3478" spans="4:15" x14ac:dyDescent="0.75">
      <c r="D3478" s="24"/>
      <c r="E3478" s="24"/>
      <c r="F3478" s="24"/>
      <c r="G3478" s="24"/>
      <c r="H3478" s="24"/>
      <c r="I3478" s="24"/>
      <c r="J3478" s="24"/>
      <c r="K3478" s="24"/>
      <c r="L3478" s="24"/>
      <c r="M3478" s="24"/>
      <c r="N3478" s="24"/>
      <c r="O3478" s="24"/>
    </row>
    <row r="3479" spans="4:15" x14ac:dyDescent="0.75">
      <c r="D3479" s="24"/>
      <c r="E3479" s="24"/>
      <c r="F3479" s="24"/>
      <c r="G3479" s="24"/>
      <c r="H3479" s="24"/>
      <c r="I3479" s="24"/>
      <c r="J3479" s="24"/>
      <c r="K3479" s="24"/>
      <c r="L3479" s="24"/>
      <c r="M3479" s="24"/>
      <c r="N3479" s="24"/>
      <c r="O3479" s="24"/>
    </row>
    <row r="3480" spans="4:15" x14ac:dyDescent="0.75">
      <c r="D3480" s="24"/>
      <c r="E3480" s="24"/>
      <c r="F3480" s="24"/>
      <c r="G3480" s="24"/>
      <c r="H3480" s="24"/>
      <c r="I3480" s="24"/>
      <c r="J3480" s="24"/>
      <c r="K3480" s="24"/>
      <c r="L3480" s="24"/>
      <c r="M3480" s="24"/>
      <c r="N3480" s="24"/>
      <c r="O3480" s="24"/>
    </row>
    <row r="3481" spans="4:15" x14ac:dyDescent="0.75">
      <c r="D3481" s="24"/>
      <c r="E3481" s="24"/>
      <c r="F3481" s="24"/>
      <c r="G3481" s="24"/>
      <c r="H3481" s="24"/>
      <c r="I3481" s="24"/>
      <c r="J3481" s="24"/>
      <c r="K3481" s="24"/>
      <c r="L3481" s="24"/>
      <c r="M3481" s="24"/>
      <c r="N3481" s="24"/>
      <c r="O3481" s="24"/>
    </row>
    <row r="3482" spans="4:15" x14ac:dyDescent="0.75">
      <c r="D3482" s="24"/>
      <c r="E3482" s="24"/>
      <c r="F3482" s="24"/>
      <c r="G3482" s="24"/>
      <c r="H3482" s="24"/>
      <c r="I3482" s="24"/>
      <c r="J3482" s="24"/>
      <c r="K3482" s="24"/>
      <c r="L3482" s="24"/>
      <c r="M3482" s="24"/>
      <c r="N3482" s="24"/>
      <c r="O3482" s="24"/>
    </row>
    <row r="3483" spans="4:15" x14ac:dyDescent="0.75">
      <c r="D3483" s="24"/>
      <c r="E3483" s="24"/>
      <c r="F3483" s="24"/>
      <c r="G3483" s="24"/>
      <c r="H3483" s="24"/>
      <c r="I3483" s="24"/>
      <c r="J3483" s="24"/>
      <c r="K3483" s="24"/>
      <c r="L3483" s="24"/>
      <c r="M3483" s="24"/>
      <c r="N3483" s="24"/>
      <c r="O3483" s="24"/>
    </row>
    <row r="3484" spans="4:15" x14ac:dyDescent="0.75">
      <c r="D3484" s="24"/>
      <c r="E3484" s="24"/>
      <c r="F3484" s="24"/>
      <c r="G3484" s="24"/>
      <c r="H3484" s="24"/>
      <c r="I3484" s="24"/>
      <c r="J3484" s="24"/>
      <c r="K3484" s="24"/>
      <c r="L3484" s="24"/>
      <c r="M3484" s="24"/>
      <c r="N3484" s="24"/>
      <c r="O3484" s="24"/>
    </row>
    <row r="3485" spans="4:15" x14ac:dyDescent="0.75">
      <c r="D3485" s="24"/>
      <c r="E3485" s="24"/>
      <c r="F3485" s="24"/>
      <c r="G3485" s="24"/>
      <c r="H3485" s="24"/>
      <c r="I3485" s="24"/>
      <c r="J3485" s="24"/>
      <c r="K3485" s="24"/>
      <c r="L3485" s="24"/>
      <c r="M3485" s="24"/>
      <c r="N3485" s="24"/>
      <c r="O3485" s="24"/>
    </row>
    <row r="3486" spans="4:15" x14ac:dyDescent="0.75">
      <c r="D3486" s="24"/>
      <c r="E3486" s="24"/>
      <c r="F3486" s="24"/>
      <c r="G3486" s="24"/>
      <c r="H3486" s="24"/>
      <c r="I3486" s="24"/>
      <c r="J3486" s="24"/>
      <c r="K3486" s="24"/>
      <c r="L3486" s="24"/>
      <c r="M3486" s="24"/>
      <c r="N3486" s="24"/>
      <c r="O3486" s="24"/>
    </row>
    <row r="3487" spans="4:15" x14ac:dyDescent="0.75">
      <c r="D3487" s="24"/>
      <c r="E3487" s="24"/>
      <c r="F3487" s="24"/>
      <c r="G3487" s="24"/>
      <c r="H3487" s="24"/>
      <c r="I3487" s="24"/>
      <c r="J3487" s="24"/>
      <c r="K3487" s="24"/>
      <c r="L3487" s="24"/>
      <c r="M3487" s="24"/>
      <c r="N3487" s="24"/>
      <c r="O3487" s="24"/>
    </row>
    <row r="3488" spans="4:15" x14ac:dyDescent="0.75">
      <c r="D3488" s="24"/>
      <c r="E3488" s="24"/>
      <c r="F3488" s="24"/>
      <c r="G3488" s="24"/>
      <c r="H3488" s="24"/>
      <c r="I3488" s="24"/>
      <c r="J3488" s="24"/>
      <c r="K3488" s="24"/>
      <c r="L3488" s="24"/>
      <c r="M3488" s="24"/>
      <c r="N3488" s="24"/>
      <c r="O3488" s="24"/>
    </row>
    <row r="3489" spans="4:15" x14ac:dyDescent="0.75"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</row>
    <row r="3490" spans="4:15" x14ac:dyDescent="0.75">
      <c r="D3490" s="24"/>
      <c r="E3490" s="24"/>
      <c r="F3490" s="24"/>
      <c r="G3490" s="24"/>
      <c r="H3490" s="24"/>
      <c r="I3490" s="24"/>
      <c r="J3490" s="24"/>
      <c r="K3490" s="24"/>
      <c r="L3490" s="24"/>
      <c r="M3490" s="24"/>
      <c r="N3490" s="24"/>
      <c r="O3490" s="24"/>
    </row>
    <row r="3491" spans="4:15" x14ac:dyDescent="0.75">
      <c r="D3491" s="24"/>
      <c r="E3491" s="24"/>
      <c r="F3491" s="24"/>
      <c r="G3491" s="24"/>
      <c r="H3491" s="24"/>
      <c r="I3491" s="24"/>
      <c r="J3491" s="24"/>
      <c r="K3491" s="24"/>
      <c r="L3491" s="24"/>
      <c r="M3491" s="24"/>
      <c r="N3491" s="24"/>
      <c r="O3491" s="24"/>
    </row>
    <row r="3492" spans="4:15" x14ac:dyDescent="0.75">
      <c r="D3492" s="24"/>
      <c r="E3492" s="24"/>
      <c r="F3492" s="24"/>
      <c r="G3492" s="24"/>
      <c r="H3492" s="24"/>
      <c r="I3492" s="24"/>
      <c r="J3492" s="24"/>
      <c r="K3492" s="24"/>
      <c r="L3492" s="24"/>
      <c r="M3492" s="24"/>
      <c r="N3492" s="24"/>
      <c r="O3492" s="24"/>
    </row>
    <row r="3493" spans="4:15" x14ac:dyDescent="0.75">
      <c r="D3493" s="24"/>
      <c r="E3493" s="24"/>
      <c r="F3493" s="24"/>
      <c r="G3493" s="24"/>
      <c r="H3493" s="24"/>
      <c r="I3493" s="24"/>
      <c r="J3493" s="24"/>
      <c r="K3493" s="24"/>
      <c r="L3493" s="24"/>
      <c r="M3493" s="24"/>
      <c r="N3493" s="24"/>
      <c r="O3493" s="24"/>
    </row>
    <row r="3494" spans="4:15" x14ac:dyDescent="0.75">
      <c r="D3494" s="24"/>
      <c r="E3494" s="24"/>
      <c r="F3494" s="24"/>
      <c r="G3494" s="24"/>
      <c r="H3494" s="24"/>
      <c r="I3494" s="24"/>
      <c r="J3494" s="24"/>
      <c r="K3494" s="24"/>
      <c r="L3494" s="24"/>
      <c r="M3494" s="24"/>
      <c r="N3494" s="24"/>
      <c r="O3494" s="24"/>
    </row>
    <row r="3495" spans="4:15" x14ac:dyDescent="0.75">
      <c r="D3495" s="24"/>
      <c r="E3495" s="24"/>
      <c r="F3495" s="24"/>
      <c r="G3495" s="24"/>
      <c r="H3495" s="24"/>
      <c r="I3495" s="24"/>
      <c r="J3495" s="24"/>
      <c r="K3495" s="24"/>
      <c r="L3495" s="24"/>
      <c r="M3495" s="24"/>
      <c r="N3495" s="24"/>
      <c r="O3495" s="24"/>
    </row>
    <row r="3496" spans="4:15" x14ac:dyDescent="0.75">
      <c r="D3496" s="24"/>
      <c r="E3496" s="24"/>
      <c r="F3496" s="24"/>
      <c r="G3496" s="24"/>
      <c r="H3496" s="24"/>
      <c r="I3496" s="24"/>
      <c r="J3496" s="24"/>
      <c r="K3496" s="24"/>
      <c r="L3496" s="24"/>
      <c r="M3496" s="24"/>
      <c r="N3496" s="24"/>
      <c r="O3496" s="24"/>
    </row>
    <row r="3497" spans="4:15" x14ac:dyDescent="0.75">
      <c r="D3497" s="24"/>
      <c r="E3497" s="24"/>
      <c r="F3497" s="24"/>
      <c r="G3497" s="24"/>
      <c r="H3497" s="24"/>
      <c r="I3497" s="24"/>
      <c r="J3497" s="24"/>
      <c r="K3497" s="24"/>
      <c r="L3497" s="24"/>
      <c r="M3497" s="24"/>
      <c r="N3497" s="24"/>
      <c r="O3497" s="24"/>
    </row>
    <row r="3498" spans="4:15" x14ac:dyDescent="0.75">
      <c r="D3498" s="24"/>
      <c r="E3498" s="24"/>
      <c r="F3498" s="24"/>
      <c r="G3498" s="24"/>
      <c r="H3498" s="24"/>
      <c r="I3498" s="24"/>
      <c r="J3498" s="24"/>
      <c r="K3498" s="24"/>
      <c r="L3498" s="24"/>
      <c r="M3498" s="24"/>
      <c r="N3498" s="24"/>
      <c r="O3498" s="24"/>
    </row>
    <row r="3499" spans="4:15" x14ac:dyDescent="0.75">
      <c r="D3499" s="24"/>
      <c r="E3499" s="24"/>
      <c r="F3499" s="24"/>
      <c r="G3499" s="24"/>
      <c r="H3499" s="24"/>
      <c r="I3499" s="24"/>
      <c r="J3499" s="24"/>
      <c r="K3499" s="24"/>
      <c r="L3499" s="24"/>
      <c r="M3499" s="24"/>
      <c r="N3499" s="24"/>
      <c r="O3499" s="24"/>
    </row>
    <row r="3500" spans="4:15" x14ac:dyDescent="0.75">
      <c r="D3500" s="24"/>
      <c r="E3500" s="24"/>
      <c r="F3500" s="24"/>
      <c r="G3500" s="24"/>
      <c r="H3500" s="24"/>
      <c r="I3500" s="24"/>
      <c r="J3500" s="24"/>
      <c r="K3500" s="24"/>
      <c r="L3500" s="24"/>
      <c r="M3500" s="24"/>
      <c r="N3500" s="24"/>
      <c r="O3500" s="24"/>
    </row>
    <row r="3501" spans="4:15" x14ac:dyDescent="0.75">
      <c r="D3501" s="24"/>
      <c r="E3501" s="24"/>
      <c r="F3501" s="24"/>
      <c r="G3501" s="24"/>
      <c r="H3501" s="24"/>
      <c r="I3501" s="24"/>
      <c r="J3501" s="24"/>
      <c r="K3501" s="24"/>
      <c r="L3501" s="24"/>
      <c r="M3501" s="24"/>
      <c r="N3501" s="24"/>
      <c r="O3501" s="24"/>
    </row>
    <row r="3502" spans="4:15" x14ac:dyDescent="0.75">
      <c r="D3502" s="24"/>
      <c r="E3502" s="24"/>
      <c r="F3502" s="24"/>
      <c r="G3502" s="24"/>
      <c r="H3502" s="24"/>
      <c r="I3502" s="24"/>
      <c r="J3502" s="24"/>
      <c r="K3502" s="24"/>
      <c r="L3502" s="24"/>
      <c r="M3502" s="24"/>
      <c r="N3502" s="24"/>
      <c r="O3502" s="24"/>
    </row>
    <row r="3503" spans="4:15" x14ac:dyDescent="0.75">
      <c r="D3503" s="24"/>
      <c r="E3503" s="24"/>
      <c r="F3503" s="24"/>
      <c r="G3503" s="24"/>
      <c r="H3503" s="24"/>
      <c r="I3503" s="24"/>
      <c r="J3503" s="24"/>
      <c r="K3503" s="24"/>
      <c r="L3503" s="24"/>
      <c r="M3503" s="24"/>
      <c r="N3503" s="24"/>
      <c r="O3503" s="24"/>
    </row>
    <row r="3504" spans="4:15" x14ac:dyDescent="0.75">
      <c r="D3504" s="24"/>
      <c r="E3504" s="24"/>
      <c r="F3504" s="24"/>
      <c r="G3504" s="24"/>
      <c r="H3504" s="24"/>
      <c r="I3504" s="24"/>
      <c r="J3504" s="24"/>
      <c r="K3504" s="24"/>
      <c r="L3504" s="24"/>
      <c r="M3504" s="24"/>
      <c r="N3504" s="24"/>
      <c r="O3504" s="24"/>
    </row>
    <row r="3505" spans="4:15" x14ac:dyDescent="0.75">
      <c r="D3505" s="24"/>
      <c r="E3505" s="24"/>
      <c r="F3505" s="24"/>
      <c r="G3505" s="24"/>
      <c r="H3505" s="24"/>
      <c r="I3505" s="24"/>
      <c r="J3505" s="24"/>
      <c r="K3505" s="24"/>
      <c r="L3505" s="24"/>
      <c r="M3505" s="24"/>
      <c r="N3505" s="24"/>
      <c r="O3505" s="24"/>
    </row>
    <row r="3506" spans="4:15" x14ac:dyDescent="0.75">
      <c r="D3506" s="24"/>
      <c r="E3506" s="24"/>
      <c r="F3506" s="24"/>
      <c r="G3506" s="24"/>
      <c r="H3506" s="24"/>
      <c r="I3506" s="24"/>
      <c r="J3506" s="24"/>
      <c r="K3506" s="24"/>
      <c r="L3506" s="24"/>
      <c r="M3506" s="24"/>
      <c r="N3506" s="24"/>
      <c r="O3506" s="24"/>
    </row>
    <row r="3507" spans="4:15" x14ac:dyDescent="0.75">
      <c r="D3507" s="24"/>
      <c r="E3507" s="24"/>
      <c r="F3507" s="24"/>
      <c r="G3507" s="24"/>
      <c r="H3507" s="24"/>
      <c r="I3507" s="24"/>
      <c r="J3507" s="24"/>
      <c r="K3507" s="24"/>
      <c r="L3507" s="24"/>
      <c r="M3507" s="24"/>
      <c r="N3507" s="24"/>
      <c r="O3507" s="24"/>
    </row>
    <row r="3508" spans="4:15" x14ac:dyDescent="0.75">
      <c r="D3508" s="24"/>
      <c r="E3508" s="24"/>
      <c r="F3508" s="24"/>
      <c r="G3508" s="24"/>
      <c r="H3508" s="24"/>
      <c r="I3508" s="24"/>
      <c r="J3508" s="24"/>
      <c r="K3508" s="24"/>
      <c r="L3508" s="24"/>
      <c r="M3508" s="24"/>
      <c r="N3508" s="24"/>
      <c r="O3508" s="24"/>
    </row>
    <row r="3509" spans="4:15" x14ac:dyDescent="0.75">
      <c r="D3509" s="24"/>
      <c r="E3509" s="24"/>
      <c r="F3509" s="24"/>
      <c r="G3509" s="24"/>
      <c r="H3509" s="24"/>
      <c r="I3509" s="24"/>
      <c r="J3509" s="24"/>
      <c r="K3509" s="24"/>
      <c r="L3509" s="24"/>
      <c r="M3509" s="24"/>
      <c r="N3509" s="24"/>
      <c r="O3509" s="24"/>
    </row>
    <row r="3510" spans="4:15" x14ac:dyDescent="0.75">
      <c r="D3510" s="24"/>
      <c r="E3510" s="24"/>
      <c r="F3510" s="24"/>
      <c r="G3510" s="24"/>
      <c r="H3510" s="24"/>
      <c r="I3510" s="24"/>
      <c r="J3510" s="24"/>
      <c r="K3510" s="24"/>
      <c r="L3510" s="24"/>
      <c r="M3510" s="24"/>
      <c r="N3510" s="24"/>
      <c r="O3510" s="24"/>
    </row>
    <row r="3511" spans="4:15" x14ac:dyDescent="0.75">
      <c r="D3511" s="24"/>
      <c r="E3511" s="24"/>
      <c r="F3511" s="24"/>
      <c r="G3511" s="24"/>
      <c r="H3511" s="24"/>
      <c r="I3511" s="24"/>
      <c r="J3511" s="24"/>
      <c r="K3511" s="24"/>
      <c r="L3511" s="24"/>
      <c r="M3511" s="24"/>
      <c r="N3511" s="24"/>
      <c r="O3511" s="24"/>
    </row>
    <row r="3512" spans="4:15" x14ac:dyDescent="0.75">
      <c r="D3512" s="24"/>
      <c r="E3512" s="24"/>
      <c r="F3512" s="24"/>
      <c r="G3512" s="24"/>
      <c r="H3512" s="24"/>
      <c r="I3512" s="24"/>
      <c r="J3512" s="24"/>
      <c r="K3512" s="24"/>
      <c r="L3512" s="24"/>
      <c r="M3512" s="24"/>
      <c r="N3512" s="24"/>
      <c r="O3512" s="24"/>
    </row>
    <row r="3513" spans="4:15" x14ac:dyDescent="0.75">
      <c r="D3513" s="24"/>
      <c r="E3513" s="24"/>
      <c r="F3513" s="24"/>
      <c r="G3513" s="24"/>
      <c r="H3513" s="24"/>
      <c r="I3513" s="24"/>
      <c r="J3513" s="24"/>
      <c r="K3513" s="24"/>
      <c r="L3513" s="24"/>
      <c r="M3513" s="24"/>
      <c r="N3513" s="24"/>
      <c r="O3513" s="24"/>
    </row>
    <row r="3514" spans="4:15" x14ac:dyDescent="0.75">
      <c r="D3514" s="24"/>
      <c r="E3514" s="24"/>
      <c r="F3514" s="24"/>
      <c r="G3514" s="24"/>
      <c r="H3514" s="24"/>
      <c r="I3514" s="24"/>
      <c r="J3514" s="24"/>
      <c r="K3514" s="24"/>
      <c r="L3514" s="24"/>
      <c r="M3514" s="24"/>
      <c r="N3514" s="24"/>
      <c r="O3514" s="24"/>
    </row>
    <row r="3515" spans="4:15" x14ac:dyDescent="0.75">
      <c r="D3515" s="24"/>
      <c r="E3515" s="24"/>
      <c r="F3515" s="24"/>
      <c r="G3515" s="24"/>
      <c r="H3515" s="24"/>
      <c r="I3515" s="24"/>
      <c r="J3515" s="24"/>
      <c r="K3515" s="24"/>
      <c r="L3515" s="24"/>
      <c r="M3515" s="24"/>
      <c r="N3515" s="24"/>
      <c r="O3515" s="24"/>
    </row>
    <row r="3516" spans="4:15" x14ac:dyDescent="0.75">
      <c r="D3516" s="24"/>
      <c r="E3516" s="24"/>
      <c r="F3516" s="24"/>
      <c r="G3516" s="24"/>
      <c r="H3516" s="24"/>
      <c r="I3516" s="24"/>
      <c r="J3516" s="24"/>
      <c r="K3516" s="24"/>
      <c r="L3516" s="24"/>
      <c r="M3516" s="24"/>
      <c r="N3516" s="24"/>
      <c r="O3516" s="24"/>
    </row>
    <row r="3517" spans="4:15" x14ac:dyDescent="0.75">
      <c r="D3517" s="24"/>
      <c r="E3517" s="24"/>
      <c r="F3517" s="24"/>
      <c r="G3517" s="24"/>
      <c r="H3517" s="24"/>
      <c r="I3517" s="24"/>
      <c r="J3517" s="24"/>
      <c r="K3517" s="24"/>
      <c r="L3517" s="24"/>
      <c r="M3517" s="24"/>
      <c r="N3517" s="24"/>
      <c r="O3517" s="24"/>
    </row>
    <row r="3518" spans="4:15" x14ac:dyDescent="0.75">
      <c r="D3518" s="24"/>
      <c r="E3518" s="24"/>
      <c r="F3518" s="24"/>
      <c r="G3518" s="24"/>
      <c r="H3518" s="24"/>
      <c r="I3518" s="24"/>
      <c r="J3518" s="24"/>
      <c r="K3518" s="24"/>
      <c r="L3518" s="24"/>
      <c r="M3518" s="24"/>
      <c r="N3518" s="24"/>
      <c r="O3518" s="24"/>
    </row>
    <row r="3519" spans="4:15" x14ac:dyDescent="0.75">
      <c r="D3519" s="24"/>
      <c r="E3519" s="24"/>
      <c r="F3519" s="24"/>
      <c r="G3519" s="24"/>
      <c r="H3519" s="24"/>
      <c r="I3519" s="24"/>
      <c r="J3519" s="24"/>
      <c r="K3519" s="24"/>
      <c r="L3519" s="24"/>
      <c r="M3519" s="24"/>
      <c r="N3519" s="24"/>
      <c r="O3519" s="24"/>
    </row>
    <row r="3520" spans="4:15" x14ac:dyDescent="0.75">
      <c r="D3520" s="24"/>
      <c r="E3520" s="24"/>
      <c r="F3520" s="24"/>
      <c r="G3520" s="24"/>
      <c r="H3520" s="24"/>
      <c r="I3520" s="24"/>
      <c r="J3520" s="24"/>
      <c r="K3520" s="24"/>
      <c r="L3520" s="24"/>
      <c r="M3520" s="24"/>
      <c r="N3520" s="24"/>
      <c r="O3520" s="24"/>
    </row>
    <row r="3521" spans="4:15" x14ac:dyDescent="0.75">
      <c r="D3521" s="24"/>
      <c r="E3521" s="24"/>
      <c r="F3521" s="24"/>
      <c r="G3521" s="24"/>
      <c r="H3521" s="24"/>
      <c r="I3521" s="24"/>
      <c r="J3521" s="24"/>
      <c r="K3521" s="24"/>
      <c r="L3521" s="24"/>
      <c r="M3521" s="24"/>
      <c r="N3521" s="24"/>
      <c r="O3521" s="24"/>
    </row>
    <row r="3522" spans="4:15" x14ac:dyDescent="0.75">
      <c r="D3522" s="24"/>
      <c r="E3522" s="24"/>
      <c r="F3522" s="24"/>
      <c r="G3522" s="24"/>
      <c r="H3522" s="24"/>
      <c r="I3522" s="24"/>
      <c r="J3522" s="24"/>
      <c r="K3522" s="24"/>
      <c r="L3522" s="24"/>
      <c r="M3522" s="24"/>
      <c r="N3522" s="24"/>
      <c r="O3522" s="24"/>
    </row>
    <row r="3523" spans="4:15" x14ac:dyDescent="0.75">
      <c r="D3523" s="24"/>
      <c r="E3523" s="24"/>
      <c r="F3523" s="24"/>
      <c r="G3523" s="24"/>
      <c r="H3523" s="24"/>
      <c r="I3523" s="24"/>
      <c r="J3523" s="24"/>
      <c r="K3523" s="24"/>
      <c r="L3523" s="24"/>
      <c r="M3523" s="24"/>
      <c r="N3523" s="24"/>
      <c r="O3523" s="24"/>
    </row>
    <row r="3524" spans="4:15" x14ac:dyDescent="0.75">
      <c r="D3524" s="24"/>
      <c r="E3524" s="24"/>
      <c r="F3524" s="24"/>
      <c r="G3524" s="24"/>
      <c r="H3524" s="24"/>
      <c r="I3524" s="24"/>
      <c r="J3524" s="24"/>
      <c r="K3524" s="24"/>
      <c r="L3524" s="24"/>
      <c r="M3524" s="24"/>
      <c r="N3524" s="24"/>
      <c r="O3524" s="24"/>
    </row>
    <row r="3525" spans="4:15" x14ac:dyDescent="0.75">
      <c r="D3525" s="24"/>
      <c r="E3525" s="24"/>
      <c r="F3525" s="24"/>
      <c r="G3525" s="24"/>
      <c r="H3525" s="24"/>
      <c r="I3525" s="24"/>
      <c r="J3525" s="24"/>
      <c r="K3525" s="24"/>
      <c r="L3525" s="24"/>
      <c r="M3525" s="24"/>
      <c r="N3525" s="24"/>
      <c r="O3525" s="24"/>
    </row>
    <row r="3526" spans="4:15" x14ac:dyDescent="0.75">
      <c r="D3526" s="24"/>
      <c r="E3526" s="24"/>
      <c r="F3526" s="24"/>
      <c r="G3526" s="24"/>
      <c r="H3526" s="24"/>
      <c r="I3526" s="24"/>
      <c r="J3526" s="24"/>
      <c r="K3526" s="24"/>
      <c r="L3526" s="24"/>
      <c r="M3526" s="24"/>
      <c r="N3526" s="24"/>
      <c r="O3526" s="24"/>
    </row>
    <row r="3527" spans="4:15" x14ac:dyDescent="0.75">
      <c r="D3527" s="24"/>
      <c r="E3527" s="24"/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</row>
    <row r="3528" spans="4:15" x14ac:dyDescent="0.75">
      <c r="D3528" s="24"/>
      <c r="E3528" s="24"/>
      <c r="F3528" s="24"/>
      <c r="G3528" s="24"/>
      <c r="H3528" s="24"/>
      <c r="I3528" s="24"/>
      <c r="J3528" s="24"/>
      <c r="K3528" s="24"/>
      <c r="L3528" s="24"/>
      <c r="M3528" s="24"/>
      <c r="N3528" s="24"/>
      <c r="O3528" s="24"/>
    </row>
    <row r="3529" spans="4:15" x14ac:dyDescent="0.75">
      <c r="D3529" s="24"/>
      <c r="E3529" s="24"/>
      <c r="F3529" s="24"/>
      <c r="G3529" s="24"/>
      <c r="H3529" s="24"/>
      <c r="I3529" s="24"/>
      <c r="J3529" s="24"/>
      <c r="K3529" s="24"/>
      <c r="L3529" s="24"/>
      <c r="M3529" s="24"/>
      <c r="N3529" s="24"/>
      <c r="O3529" s="24"/>
    </row>
    <row r="3530" spans="4:15" x14ac:dyDescent="0.75">
      <c r="D3530" s="24"/>
      <c r="E3530" s="24"/>
      <c r="F3530" s="24"/>
      <c r="G3530" s="24"/>
      <c r="H3530" s="24"/>
      <c r="I3530" s="24"/>
      <c r="J3530" s="24"/>
      <c r="K3530" s="24"/>
      <c r="L3530" s="24"/>
      <c r="M3530" s="24"/>
      <c r="N3530" s="24"/>
      <c r="O3530" s="24"/>
    </row>
    <row r="3531" spans="4:15" x14ac:dyDescent="0.75">
      <c r="D3531" s="24"/>
      <c r="E3531" s="24"/>
      <c r="F3531" s="24"/>
      <c r="G3531" s="24"/>
      <c r="H3531" s="24"/>
      <c r="I3531" s="24"/>
      <c r="J3531" s="24"/>
      <c r="K3531" s="24"/>
      <c r="L3531" s="24"/>
      <c r="M3531" s="24"/>
      <c r="N3531" s="24"/>
      <c r="O3531" s="24"/>
    </row>
    <row r="3532" spans="4:15" x14ac:dyDescent="0.75">
      <c r="D3532" s="24"/>
      <c r="E3532" s="24"/>
      <c r="F3532" s="24"/>
      <c r="G3532" s="24"/>
      <c r="H3532" s="24"/>
      <c r="I3532" s="24"/>
      <c r="J3532" s="24"/>
      <c r="K3532" s="24"/>
      <c r="L3532" s="24"/>
      <c r="M3532" s="24"/>
      <c r="N3532" s="24"/>
      <c r="O3532" s="24"/>
    </row>
    <row r="3533" spans="4:15" x14ac:dyDescent="0.75">
      <c r="D3533" s="24"/>
      <c r="E3533" s="24"/>
      <c r="F3533" s="24"/>
      <c r="G3533" s="24"/>
      <c r="H3533" s="24"/>
      <c r="I3533" s="24"/>
      <c r="J3533" s="24"/>
      <c r="K3533" s="24"/>
      <c r="L3533" s="24"/>
      <c r="M3533" s="24"/>
      <c r="N3533" s="24"/>
      <c r="O3533" s="24"/>
    </row>
    <row r="3534" spans="4:15" x14ac:dyDescent="0.75">
      <c r="D3534" s="24"/>
      <c r="E3534" s="24"/>
      <c r="F3534" s="24"/>
      <c r="G3534" s="24"/>
      <c r="H3534" s="24"/>
      <c r="I3534" s="24"/>
      <c r="J3534" s="24"/>
      <c r="K3534" s="24"/>
      <c r="L3534" s="24"/>
      <c r="M3534" s="24"/>
      <c r="N3534" s="24"/>
      <c r="O3534" s="24"/>
    </row>
    <row r="3535" spans="4:15" x14ac:dyDescent="0.75">
      <c r="D3535" s="24"/>
      <c r="E3535" s="24"/>
      <c r="F3535" s="24"/>
      <c r="G3535" s="24"/>
      <c r="H3535" s="24"/>
      <c r="I3535" s="24"/>
      <c r="J3535" s="24"/>
      <c r="K3535" s="24"/>
      <c r="L3535" s="24"/>
      <c r="M3535" s="24"/>
      <c r="N3535" s="24"/>
      <c r="O3535" s="24"/>
    </row>
    <row r="3536" spans="4:15" x14ac:dyDescent="0.75">
      <c r="D3536" s="24"/>
      <c r="E3536" s="24"/>
      <c r="F3536" s="24"/>
      <c r="G3536" s="24"/>
      <c r="H3536" s="24"/>
      <c r="I3536" s="24"/>
      <c r="J3536" s="24"/>
      <c r="K3536" s="24"/>
      <c r="L3536" s="24"/>
      <c r="M3536" s="24"/>
      <c r="N3536" s="24"/>
      <c r="O3536" s="24"/>
    </row>
    <row r="3537" spans="4:15" x14ac:dyDescent="0.75">
      <c r="D3537" s="24"/>
      <c r="E3537" s="24"/>
      <c r="F3537" s="24"/>
      <c r="G3537" s="24"/>
      <c r="H3537" s="24"/>
      <c r="I3537" s="24"/>
      <c r="J3537" s="24"/>
      <c r="K3537" s="24"/>
      <c r="L3537" s="24"/>
      <c r="M3537" s="24"/>
      <c r="N3537" s="24"/>
      <c r="O3537" s="24"/>
    </row>
    <row r="3538" spans="4:15" x14ac:dyDescent="0.75">
      <c r="D3538" s="24"/>
      <c r="E3538" s="24"/>
      <c r="F3538" s="24"/>
      <c r="G3538" s="24"/>
      <c r="H3538" s="24"/>
      <c r="I3538" s="24"/>
      <c r="J3538" s="24"/>
      <c r="K3538" s="24"/>
      <c r="L3538" s="24"/>
      <c r="M3538" s="24"/>
      <c r="N3538" s="24"/>
      <c r="O3538" s="24"/>
    </row>
    <row r="3539" spans="4:15" x14ac:dyDescent="0.75">
      <c r="D3539" s="24"/>
      <c r="E3539" s="24"/>
      <c r="F3539" s="24"/>
      <c r="G3539" s="24"/>
      <c r="H3539" s="24"/>
      <c r="I3539" s="24"/>
      <c r="J3539" s="24"/>
      <c r="K3539" s="24"/>
      <c r="L3539" s="24"/>
      <c r="M3539" s="24"/>
      <c r="N3539" s="24"/>
      <c r="O3539" s="24"/>
    </row>
    <row r="3540" spans="4:15" x14ac:dyDescent="0.75">
      <c r="D3540" s="24"/>
      <c r="E3540" s="24"/>
      <c r="F3540" s="24"/>
      <c r="G3540" s="24"/>
      <c r="H3540" s="24"/>
      <c r="I3540" s="24"/>
      <c r="J3540" s="24"/>
      <c r="K3540" s="24"/>
      <c r="L3540" s="24"/>
      <c r="M3540" s="24"/>
      <c r="N3540" s="24"/>
      <c r="O3540" s="24"/>
    </row>
    <row r="3541" spans="4:15" x14ac:dyDescent="0.75">
      <c r="D3541" s="24"/>
      <c r="E3541" s="24"/>
      <c r="F3541" s="24"/>
      <c r="G3541" s="24"/>
      <c r="H3541" s="24"/>
      <c r="I3541" s="24"/>
      <c r="J3541" s="24"/>
      <c r="K3541" s="24"/>
      <c r="L3541" s="24"/>
      <c r="M3541" s="24"/>
      <c r="N3541" s="24"/>
      <c r="O3541" s="24"/>
    </row>
    <row r="3542" spans="4:15" x14ac:dyDescent="0.75">
      <c r="D3542" s="24"/>
      <c r="E3542" s="24"/>
      <c r="F3542" s="24"/>
      <c r="G3542" s="24"/>
      <c r="H3542" s="24"/>
      <c r="I3542" s="24"/>
      <c r="J3542" s="24"/>
      <c r="K3542" s="24"/>
      <c r="L3542" s="24"/>
      <c r="M3542" s="24"/>
      <c r="N3542" s="24"/>
      <c r="O3542" s="24"/>
    </row>
    <row r="3543" spans="4:15" x14ac:dyDescent="0.75">
      <c r="D3543" s="24"/>
      <c r="E3543" s="24"/>
      <c r="F3543" s="24"/>
      <c r="G3543" s="24"/>
      <c r="H3543" s="24"/>
      <c r="I3543" s="24"/>
      <c r="J3543" s="24"/>
      <c r="K3543" s="24"/>
      <c r="L3543" s="24"/>
      <c r="M3543" s="24"/>
      <c r="N3543" s="24"/>
      <c r="O3543" s="24"/>
    </row>
    <row r="3544" spans="4:15" x14ac:dyDescent="0.75">
      <c r="D3544" s="24"/>
      <c r="E3544" s="24"/>
      <c r="F3544" s="24"/>
      <c r="G3544" s="24"/>
      <c r="H3544" s="24"/>
      <c r="I3544" s="24"/>
      <c r="J3544" s="24"/>
      <c r="K3544" s="24"/>
      <c r="L3544" s="24"/>
      <c r="M3544" s="24"/>
      <c r="N3544" s="24"/>
      <c r="O3544" s="24"/>
    </row>
    <row r="3545" spans="4:15" x14ac:dyDescent="0.75">
      <c r="D3545" s="24"/>
      <c r="E3545" s="24"/>
      <c r="F3545" s="24"/>
      <c r="G3545" s="24"/>
      <c r="H3545" s="24"/>
      <c r="I3545" s="24"/>
      <c r="J3545" s="24"/>
      <c r="K3545" s="24"/>
      <c r="L3545" s="24"/>
      <c r="M3545" s="24"/>
      <c r="N3545" s="24"/>
      <c r="O3545" s="24"/>
    </row>
    <row r="3546" spans="4:15" x14ac:dyDescent="0.75">
      <c r="D3546" s="24"/>
      <c r="E3546" s="24"/>
      <c r="F3546" s="24"/>
      <c r="G3546" s="24"/>
      <c r="H3546" s="24"/>
      <c r="I3546" s="24"/>
      <c r="J3546" s="24"/>
      <c r="K3546" s="24"/>
      <c r="L3546" s="24"/>
      <c r="M3546" s="24"/>
      <c r="N3546" s="24"/>
      <c r="O3546" s="24"/>
    </row>
    <row r="3547" spans="4:15" x14ac:dyDescent="0.75">
      <c r="D3547" s="24"/>
      <c r="E3547" s="24"/>
      <c r="F3547" s="24"/>
      <c r="G3547" s="24"/>
      <c r="H3547" s="24"/>
      <c r="I3547" s="24"/>
      <c r="J3547" s="24"/>
      <c r="K3547" s="24"/>
      <c r="L3547" s="24"/>
      <c r="M3547" s="24"/>
      <c r="N3547" s="24"/>
      <c r="O3547" s="24"/>
    </row>
    <row r="3548" spans="4:15" x14ac:dyDescent="0.75">
      <c r="D3548" s="24"/>
      <c r="E3548" s="24"/>
      <c r="F3548" s="24"/>
      <c r="G3548" s="24"/>
      <c r="H3548" s="24"/>
      <c r="I3548" s="24"/>
      <c r="J3548" s="24"/>
      <c r="K3548" s="24"/>
      <c r="L3548" s="24"/>
      <c r="M3548" s="24"/>
      <c r="N3548" s="24"/>
      <c r="O3548" s="24"/>
    </row>
    <row r="3549" spans="4:15" x14ac:dyDescent="0.75">
      <c r="D3549" s="24"/>
      <c r="E3549" s="24"/>
      <c r="F3549" s="24"/>
      <c r="G3549" s="24"/>
      <c r="H3549" s="24"/>
      <c r="I3549" s="24"/>
      <c r="J3549" s="24"/>
      <c r="K3549" s="24"/>
      <c r="L3549" s="24"/>
      <c r="M3549" s="24"/>
      <c r="N3549" s="24"/>
      <c r="O3549" s="24"/>
    </row>
    <row r="3550" spans="4:15" x14ac:dyDescent="0.75">
      <c r="D3550" s="24"/>
      <c r="E3550" s="24"/>
      <c r="F3550" s="24"/>
      <c r="G3550" s="24"/>
      <c r="H3550" s="24"/>
      <c r="I3550" s="24"/>
      <c r="J3550" s="24"/>
      <c r="K3550" s="24"/>
      <c r="L3550" s="24"/>
      <c r="M3550" s="24"/>
      <c r="N3550" s="24"/>
      <c r="O3550" s="24"/>
    </row>
    <row r="3551" spans="4:15" x14ac:dyDescent="0.75">
      <c r="D3551" s="24"/>
      <c r="E3551" s="24"/>
      <c r="F3551" s="24"/>
      <c r="G3551" s="24"/>
      <c r="H3551" s="24"/>
      <c r="I3551" s="24"/>
      <c r="J3551" s="24"/>
      <c r="K3551" s="24"/>
      <c r="L3551" s="24"/>
      <c r="M3551" s="24"/>
      <c r="N3551" s="24"/>
      <c r="O3551" s="24"/>
    </row>
    <row r="3552" spans="4:15" x14ac:dyDescent="0.75">
      <c r="D3552" s="24"/>
      <c r="E3552" s="24"/>
      <c r="F3552" s="24"/>
      <c r="G3552" s="24"/>
      <c r="H3552" s="24"/>
      <c r="I3552" s="24"/>
      <c r="J3552" s="24"/>
      <c r="K3552" s="24"/>
      <c r="L3552" s="24"/>
      <c r="M3552" s="24"/>
      <c r="N3552" s="24"/>
      <c r="O3552" s="24"/>
    </row>
    <row r="3553" spans="4:15" x14ac:dyDescent="0.75">
      <c r="D3553" s="24"/>
      <c r="E3553" s="24"/>
      <c r="F3553" s="24"/>
      <c r="G3553" s="24"/>
      <c r="H3553" s="24"/>
      <c r="I3553" s="24"/>
      <c r="J3553" s="24"/>
      <c r="K3553" s="24"/>
      <c r="L3553" s="24"/>
      <c r="M3553" s="24"/>
      <c r="N3553" s="24"/>
      <c r="O3553" s="24"/>
    </row>
    <row r="3554" spans="4:15" x14ac:dyDescent="0.75">
      <c r="D3554" s="24"/>
      <c r="E3554" s="24"/>
      <c r="F3554" s="24"/>
      <c r="G3554" s="24"/>
      <c r="H3554" s="24"/>
      <c r="I3554" s="24"/>
      <c r="J3554" s="24"/>
      <c r="K3554" s="24"/>
      <c r="L3554" s="24"/>
      <c r="M3554" s="24"/>
      <c r="N3554" s="24"/>
      <c r="O3554" s="24"/>
    </row>
    <row r="3555" spans="4:15" x14ac:dyDescent="0.75">
      <c r="D3555" s="24"/>
      <c r="E3555" s="24"/>
      <c r="F3555" s="24"/>
      <c r="G3555" s="24"/>
      <c r="H3555" s="24"/>
      <c r="I3555" s="24"/>
      <c r="J3555" s="24"/>
      <c r="K3555" s="24"/>
      <c r="L3555" s="24"/>
      <c r="M3555" s="24"/>
      <c r="N3555" s="24"/>
      <c r="O3555" s="24"/>
    </row>
    <row r="3556" spans="4:15" x14ac:dyDescent="0.75">
      <c r="D3556" s="24"/>
      <c r="E3556" s="24"/>
      <c r="F3556" s="24"/>
      <c r="G3556" s="24"/>
      <c r="H3556" s="24"/>
      <c r="I3556" s="24"/>
      <c r="J3556" s="24"/>
      <c r="K3556" s="24"/>
      <c r="L3556" s="24"/>
      <c r="M3556" s="24"/>
      <c r="N3556" s="24"/>
      <c r="O3556" s="24"/>
    </row>
    <row r="3557" spans="4:15" x14ac:dyDescent="0.75">
      <c r="D3557" s="24"/>
      <c r="E3557" s="24"/>
      <c r="F3557" s="24"/>
      <c r="G3557" s="24"/>
      <c r="H3557" s="24"/>
      <c r="I3557" s="24"/>
      <c r="J3557" s="24"/>
      <c r="K3557" s="24"/>
      <c r="L3557" s="24"/>
      <c r="M3557" s="24"/>
      <c r="N3557" s="24"/>
      <c r="O3557" s="24"/>
    </row>
    <row r="3558" spans="4:15" x14ac:dyDescent="0.75">
      <c r="D3558" s="24"/>
      <c r="E3558" s="24"/>
      <c r="F3558" s="24"/>
      <c r="G3558" s="24"/>
      <c r="H3558" s="24"/>
      <c r="I3558" s="24"/>
      <c r="J3558" s="24"/>
      <c r="K3558" s="24"/>
      <c r="L3558" s="24"/>
      <c r="M3558" s="24"/>
      <c r="N3558" s="24"/>
      <c r="O3558" s="24"/>
    </row>
    <row r="3559" spans="4:15" x14ac:dyDescent="0.75">
      <c r="D3559" s="24"/>
      <c r="E3559" s="24"/>
      <c r="F3559" s="24"/>
      <c r="G3559" s="24"/>
      <c r="H3559" s="24"/>
      <c r="I3559" s="24"/>
      <c r="J3559" s="24"/>
      <c r="K3559" s="24"/>
      <c r="L3559" s="24"/>
      <c r="M3559" s="24"/>
      <c r="N3559" s="24"/>
      <c r="O3559" s="24"/>
    </row>
    <row r="3560" spans="4:15" x14ac:dyDescent="0.75">
      <c r="D3560" s="24"/>
      <c r="E3560" s="24"/>
      <c r="F3560" s="24"/>
      <c r="G3560" s="24"/>
      <c r="H3560" s="24"/>
      <c r="I3560" s="24"/>
      <c r="J3560" s="24"/>
      <c r="K3560" s="24"/>
      <c r="L3560" s="24"/>
      <c r="M3560" s="24"/>
      <c r="N3560" s="24"/>
      <c r="O3560" s="24"/>
    </row>
    <row r="3561" spans="4:15" x14ac:dyDescent="0.75">
      <c r="D3561" s="24"/>
      <c r="E3561" s="24"/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</row>
    <row r="3562" spans="4:15" x14ac:dyDescent="0.75">
      <c r="D3562" s="24"/>
      <c r="E3562" s="24"/>
      <c r="F3562" s="24"/>
      <c r="G3562" s="24"/>
      <c r="H3562" s="24"/>
      <c r="I3562" s="24"/>
      <c r="J3562" s="24"/>
      <c r="K3562" s="24"/>
      <c r="L3562" s="24"/>
      <c r="M3562" s="24"/>
      <c r="N3562" s="24"/>
      <c r="O3562" s="24"/>
    </row>
    <row r="3563" spans="4:15" x14ac:dyDescent="0.75">
      <c r="D3563" s="24"/>
      <c r="E3563" s="24"/>
      <c r="F3563" s="24"/>
      <c r="G3563" s="24"/>
      <c r="H3563" s="24"/>
      <c r="I3563" s="24"/>
      <c r="J3563" s="24"/>
      <c r="K3563" s="24"/>
      <c r="L3563" s="24"/>
      <c r="M3563" s="24"/>
      <c r="N3563" s="24"/>
      <c r="O3563" s="24"/>
    </row>
    <row r="3564" spans="4:15" x14ac:dyDescent="0.75">
      <c r="D3564" s="24"/>
      <c r="E3564" s="24"/>
      <c r="F3564" s="24"/>
      <c r="G3564" s="24"/>
      <c r="H3564" s="24"/>
      <c r="I3564" s="24"/>
      <c r="J3564" s="24"/>
      <c r="K3564" s="24"/>
      <c r="L3564" s="24"/>
      <c r="M3564" s="24"/>
      <c r="N3564" s="24"/>
      <c r="O3564" s="24"/>
    </row>
    <row r="3565" spans="4:15" x14ac:dyDescent="0.75">
      <c r="D3565" s="24"/>
      <c r="E3565" s="24"/>
      <c r="F3565" s="24"/>
      <c r="G3565" s="24"/>
      <c r="H3565" s="24"/>
      <c r="I3565" s="24"/>
      <c r="J3565" s="24"/>
      <c r="K3565" s="24"/>
      <c r="L3565" s="24"/>
      <c r="M3565" s="24"/>
      <c r="N3565" s="24"/>
      <c r="O3565" s="24"/>
    </row>
    <row r="3566" spans="4:15" x14ac:dyDescent="0.75">
      <c r="D3566" s="24"/>
      <c r="E3566" s="24"/>
      <c r="F3566" s="24"/>
      <c r="G3566" s="24"/>
      <c r="H3566" s="24"/>
      <c r="I3566" s="24"/>
      <c r="J3566" s="24"/>
      <c r="K3566" s="24"/>
      <c r="L3566" s="24"/>
      <c r="M3566" s="24"/>
      <c r="N3566" s="24"/>
      <c r="O3566" s="24"/>
    </row>
    <row r="3567" spans="4:15" x14ac:dyDescent="0.75">
      <c r="D3567" s="24"/>
      <c r="E3567" s="24"/>
      <c r="F3567" s="24"/>
      <c r="G3567" s="24"/>
      <c r="H3567" s="24"/>
      <c r="I3567" s="24"/>
      <c r="J3567" s="24"/>
      <c r="K3567" s="24"/>
      <c r="L3567" s="24"/>
      <c r="M3567" s="24"/>
      <c r="N3567" s="24"/>
      <c r="O3567" s="24"/>
    </row>
    <row r="3568" spans="4:15" x14ac:dyDescent="0.75">
      <c r="D3568" s="24"/>
      <c r="E3568" s="24"/>
      <c r="F3568" s="24"/>
      <c r="G3568" s="24"/>
      <c r="H3568" s="24"/>
      <c r="I3568" s="24"/>
      <c r="J3568" s="24"/>
      <c r="K3568" s="24"/>
      <c r="L3568" s="24"/>
      <c r="M3568" s="24"/>
      <c r="N3568" s="24"/>
      <c r="O3568" s="24"/>
    </row>
    <row r="3569" spans="4:15" x14ac:dyDescent="0.75">
      <c r="D3569" s="24"/>
      <c r="E3569" s="24"/>
      <c r="F3569" s="24"/>
      <c r="G3569" s="24"/>
      <c r="H3569" s="24"/>
      <c r="I3569" s="24"/>
      <c r="J3569" s="24"/>
      <c r="K3569" s="24"/>
      <c r="L3569" s="24"/>
      <c r="M3569" s="24"/>
      <c r="N3569" s="24"/>
      <c r="O3569" s="24"/>
    </row>
    <row r="3570" spans="4:15" x14ac:dyDescent="0.75">
      <c r="D3570" s="24"/>
      <c r="E3570" s="24"/>
      <c r="F3570" s="24"/>
      <c r="G3570" s="24"/>
      <c r="H3570" s="24"/>
      <c r="I3570" s="24"/>
      <c r="J3570" s="24"/>
      <c r="K3570" s="24"/>
      <c r="L3570" s="24"/>
      <c r="M3570" s="24"/>
      <c r="N3570" s="24"/>
      <c r="O3570" s="24"/>
    </row>
    <row r="3571" spans="4:15" x14ac:dyDescent="0.75">
      <c r="D3571" s="24"/>
      <c r="E3571" s="24"/>
      <c r="F3571" s="24"/>
      <c r="G3571" s="24"/>
      <c r="H3571" s="24"/>
      <c r="I3571" s="24"/>
      <c r="J3571" s="24"/>
      <c r="K3571" s="24"/>
      <c r="L3571" s="24"/>
      <c r="M3571" s="24"/>
      <c r="N3571" s="24"/>
      <c r="O3571" s="24"/>
    </row>
    <row r="3572" spans="4:15" x14ac:dyDescent="0.75">
      <c r="D3572" s="24"/>
      <c r="E3572" s="24"/>
      <c r="F3572" s="24"/>
      <c r="G3572" s="24"/>
      <c r="H3572" s="24"/>
      <c r="I3572" s="24"/>
      <c r="J3572" s="24"/>
      <c r="K3572" s="24"/>
      <c r="L3572" s="24"/>
      <c r="M3572" s="24"/>
      <c r="N3572" s="24"/>
      <c r="O3572" s="24"/>
    </row>
    <row r="3573" spans="4:15" x14ac:dyDescent="0.75">
      <c r="D3573" s="24"/>
      <c r="E3573" s="24"/>
      <c r="F3573" s="24"/>
      <c r="G3573" s="24"/>
      <c r="H3573" s="24"/>
      <c r="I3573" s="24"/>
      <c r="J3573" s="24"/>
      <c r="K3573" s="24"/>
      <c r="L3573" s="24"/>
      <c r="M3573" s="24"/>
      <c r="N3573" s="24"/>
      <c r="O3573" s="24"/>
    </row>
    <row r="3574" spans="4:15" x14ac:dyDescent="0.75">
      <c r="D3574" s="24"/>
      <c r="E3574" s="24"/>
      <c r="F3574" s="24"/>
      <c r="G3574" s="24"/>
      <c r="H3574" s="24"/>
      <c r="I3574" s="24"/>
      <c r="J3574" s="24"/>
      <c r="K3574" s="24"/>
      <c r="L3574" s="24"/>
      <c r="M3574" s="24"/>
      <c r="N3574" s="24"/>
      <c r="O3574" s="24"/>
    </row>
    <row r="3575" spans="4:15" x14ac:dyDescent="0.75">
      <c r="D3575" s="24"/>
      <c r="E3575" s="24"/>
      <c r="F3575" s="24"/>
      <c r="G3575" s="24"/>
      <c r="H3575" s="24"/>
      <c r="I3575" s="24"/>
      <c r="J3575" s="24"/>
      <c r="K3575" s="24"/>
      <c r="L3575" s="24"/>
      <c r="M3575" s="24"/>
      <c r="N3575" s="24"/>
      <c r="O3575" s="24"/>
    </row>
    <row r="3576" spans="4:15" x14ac:dyDescent="0.75">
      <c r="D3576" s="24"/>
      <c r="E3576" s="24"/>
      <c r="F3576" s="24"/>
      <c r="G3576" s="24"/>
      <c r="H3576" s="24"/>
      <c r="I3576" s="24"/>
      <c r="J3576" s="24"/>
      <c r="K3576" s="24"/>
      <c r="L3576" s="24"/>
      <c r="M3576" s="24"/>
      <c r="N3576" s="24"/>
      <c r="O3576" s="24"/>
    </row>
    <row r="3577" spans="4:15" x14ac:dyDescent="0.75">
      <c r="D3577" s="24"/>
      <c r="E3577" s="24"/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</row>
    <row r="3578" spans="4:15" x14ac:dyDescent="0.75">
      <c r="D3578" s="24"/>
      <c r="E3578" s="24"/>
      <c r="F3578" s="24"/>
      <c r="G3578" s="24"/>
      <c r="H3578" s="24"/>
      <c r="I3578" s="24"/>
      <c r="J3578" s="24"/>
      <c r="K3578" s="24"/>
      <c r="L3578" s="24"/>
      <c r="M3578" s="24"/>
      <c r="N3578" s="24"/>
      <c r="O3578" s="24"/>
    </row>
    <row r="3579" spans="4:15" x14ac:dyDescent="0.75">
      <c r="D3579" s="24"/>
      <c r="E3579" s="24"/>
      <c r="F3579" s="24"/>
      <c r="G3579" s="24"/>
      <c r="H3579" s="24"/>
      <c r="I3579" s="24"/>
      <c r="J3579" s="24"/>
      <c r="K3579" s="24"/>
      <c r="L3579" s="24"/>
      <c r="M3579" s="24"/>
      <c r="N3579" s="24"/>
      <c r="O3579" s="24"/>
    </row>
    <row r="3580" spans="4:15" x14ac:dyDescent="0.75">
      <c r="D3580" s="24"/>
      <c r="E3580" s="24"/>
      <c r="F3580" s="24"/>
      <c r="G3580" s="24"/>
      <c r="H3580" s="24"/>
      <c r="I3580" s="24"/>
      <c r="J3580" s="24"/>
      <c r="K3580" s="24"/>
      <c r="L3580" s="24"/>
      <c r="M3580" s="24"/>
      <c r="N3580" s="24"/>
      <c r="O3580" s="24"/>
    </row>
    <row r="3581" spans="4:15" x14ac:dyDescent="0.75">
      <c r="D3581" s="24"/>
      <c r="E3581" s="24"/>
      <c r="F3581" s="24"/>
      <c r="G3581" s="24"/>
      <c r="H3581" s="24"/>
      <c r="I3581" s="24"/>
      <c r="J3581" s="24"/>
      <c r="K3581" s="24"/>
      <c r="L3581" s="24"/>
      <c r="M3581" s="24"/>
      <c r="N3581" s="24"/>
      <c r="O3581" s="24"/>
    </row>
    <row r="3582" spans="4:15" x14ac:dyDescent="0.75">
      <c r="D3582" s="24"/>
      <c r="E3582" s="24"/>
      <c r="F3582" s="24"/>
      <c r="G3582" s="24"/>
      <c r="H3582" s="24"/>
      <c r="I3582" s="24"/>
      <c r="J3582" s="24"/>
      <c r="K3582" s="24"/>
      <c r="L3582" s="24"/>
      <c r="M3582" s="24"/>
      <c r="N3582" s="24"/>
      <c r="O3582" s="24"/>
    </row>
    <row r="3583" spans="4:15" x14ac:dyDescent="0.75">
      <c r="D3583" s="24"/>
      <c r="E3583" s="24"/>
      <c r="F3583" s="24"/>
      <c r="G3583" s="24"/>
      <c r="H3583" s="24"/>
      <c r="I3583" s="24"/>
      <c r="J3583" s="24"/>
      <c r="K3583" s="24"/>
      <c r="L3583" s="24"/>
      <c r="M3583" s="24"/>
      <c r="N3583" s="24"/>
      <c r="O3583" s="24"/>
    </row>
    <row r="3584" spans="4:15" x14ac:dyDescent="0.75">
      <c r="D3584" s="24"/>
      <c r="E3584" s="24"/>
      <c r="F3584" s="24"/>
      <c r="G3584" s="24"/>
      <c r="H3584" s="24"/>
      <c r="I3584" s="24"/>
      <c r="J3584" s="24"/>
      <c r="K3584" s="24"/>
      <c r="L3584" s="24"/>
      <c r="M3584" s="24"/>
      <c r="N3584" s="24"/>
      <c r="O3584" s="24"/>
    </row>
    <row r="3585" spans="4:15" x14ac:dyDescent="0.75">
      <c r="D3585" s="24"/>
      <c r="E3585" s="24"/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</row>
    <row r="3586" spans="4:15" x14ac:dyDescent="0.75">
      <c r="D3586" s="24"/>
      <c r="E3586" s="24"/>
      <c r="F3586" s="24"/>
      <c r="G3586" s="24"/>
      <c r="H3586" s="24"/>
      <c r="I3586" s="24"/>
      <c r="J3586" s="24"/>
      <c r="K3586" s="24"/>
      <c r="L3586" s="24"/>
      <c r="M3586" s="24"/>
      <c r="N3586" s="24"/>
      <c r="O3586" s="24"/>
    </row>
    <row r="3587" spans="4:15" x14ac:dyDescent="0.75">
      <c r="D3587" s="24"/>
      <c r="E3587" s="24"/>
      <c r="F3587" s="24"/>
      <c r="G3587" s="24"/>
      <c r="H3587" s="24"/>
      <c r="I3587" s="24"/>
      <c r="J3587" s="24"/>
      <c r="K3587" s="24"/>
      <c r="L3587" s="24"/>
      <c r="M3587" s="24"/>
      <c r="N3587" s="24"/>
      <c r="O3587" s="24"/>
    </row>
    <row r="3588" spans="4:15" x14ac:dyDescent="0.75">
      <c r="D3588" s="24"/>
      <c r="E3588" s="24"/>
      <c r="F3588" s="24"/>
      <c r="G3588" s="24"/>
      <c r="H3588" s="24"/>
      <c r="I3588" s="24"/>
      <c r="J3588" s="24"/>
      <c r="K3588" s="24"/>
      <c r="L3588" s="24"/>
      <c r="M3588" s="24"/>
      <c r="N3588" s="24"/>
      <c r="O3588" s="24"/>
    </row>
    <row r="3589" spans="4:15" x14ac:dyDescent="0.75">
      <c r="D3589" s="24"/>
      <c r="E3589" s="24"/>
      <c r="F3589" s="24"/>
      <c r="G3589" s="24"/>
      <c r="H3589" s="24"/>
      <c r="I3589" s="24"/>
      <c r="J3589" s="24"/>
      <c r="K3589" s="24"/>
      <c r="L3589" s="24"/>
      <c r="M3589" s="24"/>
      <c r="N3589" s="24"/>
      <c r="O3589" s="24"/>
    </row>
    <row r="3590" spans="4:15" x14ac:dyDescent="0.75">
      <c r="D3590" s="24"/>
      <c r="E3590" s="24"/>
      <c r="F3590" s="24"/>
      <c r="G3590" s="24"/>
      <c r="H3590" s="24"/>
      <c r="I3590" s="24"/>
      <c r="J3590" s="24"/>
      <c r="K3590" s="24"/>
      <c r="L3590" s="24"/>
      <c r="M3590" s="24"/>
      <c r="N3590" s="24"/>
      <c r="O3590" s="24"/>
    </row>
    <row r="3591" spans="4:15" x14ac:dyDescent="0.75">
      <c r="D3591" s="24"/>
      <c r="E3591" s="24"/>
      <c r="F3591" s="24"/>
      <c r="G3591" s="24"/>
      <c r="H3591" s="24"/>
      <c r="I3591" s="24"/>
      <c r="J3591" s="24"/>
      <c r="K3591" s="24"/>
      <c r="L3591" s="24"/>
      <c r="M3591" s="24"/>
      <c r="N3591" s="24"/>
      <c r="O3591" s="24"/>
    </row>
    <row r="3592" spans="4:15" x14ac:dyDescent="0.75">
      <c r="D3592" s="24"/>
      <c r="E3592" s="24"/>
      <c r="F3592" s="24"/>
      <c r="G3592" s="24"/>
      <c r="H3592" s="24"/>
      <c r="I3592" s="24"/>
      <c r="J3592" s="24"/>
      <c r="K3592" s="24"/>
      <c r="L3592" s="24"/>
      <c r="M3592" s="24"/>
      <c r="N3592" s="24"/>
      <c r="O3592" s="24"/>
    </row>
    <row r="3593" spans="4:15" x14ac:dyDescent="0.75">
      <c r="D3593" s="24"/>
      <c r="E3593" s="24"/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</row>
    <row r="3594" spans="4:15" x14ac:dyDescent="0.75">
      <c r="D3594" s="24"/>
      <c r="E3594" s="24"/>
      <c r="F3594" s="24"/>
      <c r="G3594" s="24"/>
      <c r="H3594" s="24"/>
      <c r="I3594" s="24"/>
      <c r="J3594" s="24"/>
      <c r="K3594" s="24"/>
      <c r="L3594" s="24"/>
      <c r="M3594" s="24"/>
      <c r="N3594" s="24"/>
      <c r="O3594" s="24"/>
    </row>
    <row r="3595" spans="4:15" x14ac:dyDescent="0.75">
      <c r="D3595" s="24"/>
      <c r="E3595" s="24"/>
      <c r="F3595" s="24"/>
      <c r="G3595" s="24"/>
      <c r="H3595" s="24"/>
      <c r="I3595" s="24"/>
      <c r="J3595" s="24"/>
      <c r="K3595" s="24"/>
      <c r="L3595" s="24"/>
      <c r="M3595" s="24"/>
      <c r="N3595" s="24"/>
      <c r="O3595" s="24"/>
    </row>
    <row r="3596" spans="4:15" x14ac:dyDescent="0.75">
      <c r="D3596" s="24"/>
      <c r="E3596" s="24"/>
      <c r="F3596" s="24"/>
      <c r="G3596" s="24"/>
      <c r="H3596" s="24"/>
      <c r="I3596" s="24"/>
      <c r="J3596" s="24"/>
      <c r="K3596" s="24"/>
      <c r="L3596" s="24"/>
      <c r="M3596" s="24"/>
      <c r="N3596" s="24"/>
      <c r="O3596" s="24"/>
    </row>
    <row r="3597" spans="4:15" x14ac:dyDescent="0.75">
      <c r="D3597" s="24"/>
      <c r="E3597" s="24"/>
      <c r="F3597" s="24"/>
      <c r="G3597" s="24"/>
      <c r="H3597" s="24"/>
      <c r="I3597" s="24"/>
      <c r="J3597" s="24"/>
      <c r="K3597" s="24"/>
      <c r="L3597" s="24"/>
      <c r="M3597" s="24"/>
      <c r="N3597" s="24"/>
      <c r="O3597" s="24"/>
    </row>
    <row r="3598" spans="4:15" x14ac:dyDescent="0.75">
      <c r="D3598" s="24"/>
      <c r="E3598" s="24"/>
      <c r="F3598" s="24"/>
      <c r="G3598" s="24"/>
      <c r="H3598" s="24"/>
      <c r="I3598" s="24"/>
      <c r="J3598" s="24"/>
      <c r="K3598" s="24"/>
      <c r="L3598" s="24"/>
      <c r="M3598" s="24"/>
      <c r="N3598" s="24"/>
      <c r="O3598" s="24"/>
    </row>
    <row r="3599" spans="4:15" x14ac:dyDescent="0.75">
      <c r="D3599" s="24"/>
      <c r="E3599" s="24"/>
      <c r="F3599" s="24"/>
      <c r="G3599" s="24"/>
      <c r="H3599" s="24"/>
      <c r="I3599" s="24"/>
      <c r="J3599" s="24"/>
      <c r="K3599" s="24"/>
      <c r="L3599" s="24"/>
      <c r="M3599" s="24"/>
      <c r="N3599" s="24"/>
      <c r="O3599" s="24"/>
    </row>
    <row r="3600" spans="4:15" x14ac:dyDescent="0.75">
      <c r="D3600" s="24"/>
      <c r="E3600" s="24"/>
      <c r="F3600" s="24"/>
      <c r="G3600" s="24"/>
      <c r="H3600" s="24"/>
      <c r="I3600" s="24"/>
      <c r="J3600" s="24"/>
      <c r="K3600" s="24"/>
      <c r="L3600" s="24"/>
      <c r="M3600" s="24"/>
      <c r="N3600" s="24"/>
      <c r="O3600" s="24"/>
    </row>
    <row r="3601" spans="4:15" x14ac:dyDescent="0.75"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</row>
    <row r="3602" spans="4:15" x14ac:dyDescent="0.75">
      <c r="D3602" s="24"/>
      <c r="E3602" s="24"/>
      <c r="F3602" s="24"/>
      <c r="G3602" s="24"/>
      <c r="H3602" s="24"/>
      <c r="I3602" s="24"/>
      <c r="J3602" s="24"/>
      <c r="K3602" s="24"/>
      <c r="L3602" s="24"/>
      <c r="M3602" s="24"/>
      <c r="N3602" s="24"/>
      <c r="O3602" s="24"/>
    </row>
    <row r="3603" spans="4:15" x14ac:dyDescent="0.75">
      <c r="D3603" s="24"/>
      <c r="E3603" s="24"/>
      <c r="F3603" s="24"/>
      <c r="G3603" s="24"/>
      <c r="H3603" s="24"/>
      <c r="I3603" s="24"/>
      <c r="J3603" s="24"/>
      <c r="K3603" s="24"/>
      <c r="L3603" s="24"/>
      <c r="M3603" s="24"/>
      <c r="N3603" s="24"/>
      <c r="O3603" s="24"/>
    </row>
    <row r="3604" spans="4:15" x14ac:dyDescent="0.75">
      <c r="D3604" s="24"/>
      <c r="E3604" s="24"/>
      <c r="F3604" s="24"/>
      <c r="G3604" s="24"/>
      <c r="H3604" s="24"/>
      <c r="I3604" s="24"/>
      <c r="J3604" s="24"/>
      <c r="K3604" s="24"/>
      <c r="L3604" s="24"/>
      <c r="M3604" s="24"/>
      <c r="N3604" s="24"/>
      <c r="O3604" s="24"/>
    </row>
    <row r="3605" spans="4:15" x14ac:dyDescent="0.75">
      <c r="D3605" s="24"/>
      <c r="E3605" s="24"/>
      <c r="F3605" s="24"/>
      <c r="G3605" s="24"/>
      <c r="H3605" s="24"/>
      <c r="I3605" s="24"/>
      <c r="J3605" s="24"/>
      <c r="K3605" s="24"/>
      <c r="L3605" s="24"/>
      <c r="M3605" s="24"/>
      <c r="N3605" s="24"/>
      <c r="O3605" s="24"/>
    </row>
    <row r="3606" spans="4:15" x14ac:dyDescent="0.75">
      <c r="D3606" s="24"/>
      <c r="E3606" s="24"/>
      <c r="F3606" s="24"/>
      <c r="G3606" s="24"/>
      <c r="H3606" s="24"/>
      <c r="I3606" s="24"/>
      <c r="J3606" s="24"/>
      <c r="K3606" s="24"/>
      <c r="L3606" s="24"/>
      <c r="M3606" s="24"/>
      <c r="N3606" s="24"/>
      <c r="O3606" s="24"/>
    </row>
    <row r="3607" spans="4:15" x14ac:dyDescent="0.75">
      <c r="D3607" s="24"/>
      <c r="E3607" s="24"/>
      <c r="F3607" s="24"/>
      <c r="G3607" s="24"/>
      <c r="H3607" s="24"/>
      <c r="I3607" s="24"/>
      <c r="J3607" s="24"/>
      <c r="K3607" s="24"/>
      <c r="L3607" s="24"/>
      <c r="M3607" s="24"/>
      <c r="N3607" s="24"/>
      <c r="O3607" s="24"/>
    </row>
    <row r="3608" spans="4:15" x14ac:dyDescent="0.75">
      <c r="D3608" s="24"/>
      <c r="E3608" s="24"/>
      <c r="F3608" s="24"/>
      <c r="G3608" s="24"/>
      <c r="H3608" s="24"/>
      <c r="I3608" s="24"/>
      <c r="J3608" s="24"/>
      <c r="K3608" s="24"/>
      <c r="L3608" s="24"/>
      <c r="M3608" s="24"/>
      <c r="N3608" s="24"/>
      <c r="O3608" s="24"/>
    </row>
    <row r="3609" spans="4:15" x14ac:dyDescent="0.75"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</row>
    <row r="3610" spans="4:15" x14ac:dyDescent="0.75">
      <c r="D3610" s="24"/>
      <c r="E3610" s="24"/>
      <c r="F3610" s="24"/>
      <c r="G3610" s="24"/>
      <c r="H3610" s="24"/>
      <c r="I3610" s="24"/>
      <c r="J3610" s="24"/>
      <c r="K3610" s="24"/>
      <c r="L3610" s="24"/>
      <c r="M3610" s="24"/>
      <c r="N3610" s="24"/>
      <c r="O3610" s="24"/>
    </row>
    <row r="3611" spans="4:15" x14ac:dyDescent="0.75">
      <c r="D3611" s="24"/>
      <c r="E3611" s="24"/>
      <c r="F3611" s="24"/>
      <c r="G3611" s="24"/>
      <c r="H3611" s="24"/>
      <c r="I3611" s="24"/>
      <c r="J3611" s="24"/>
      <c r="K3611" s="24"/>
      <c r="L3611" s="24"/>
      <c r="M3611" s="24"/>
      <c r="N3611" s="24"/>
      <c r="O3611" s="24"/>
    </row>
    <row r="3612" spans="4:15" x14ac:dyDescent="0.75">
      <c r="D3612" s="24"/>
      <c r="E3612" s="24"/>
      <c r="F3612" s="24"/>
      <c r="G3612" s="24"/>
      <c r="H3612" s="24"/>
      <c r="I3612" s="24"/>
      <c r="J3612" s="24"/>
      <c r="K3612" s="24"/>
      <c r="L3612" s="24"/>
      <c r="M3612" s="24"/>
      <c r="N3612" s="24"/>
      <c r="O3612" s="24"/>
    </row>
    <row r="3613" spans="4:15" x14ac:dyDescent="0.75">
      <c r="D3613" s="24"/>
      <c r="E3613" s="24"/>
      <c r="F3613" s="24"/>
      <c r="G3613" s="24"/>
      <c r="H3613" s="24"/>
      <c r="I3613" s="24"/>
      <c r="J3613" s="24"/>
      <c r="K3613" s="24"/>
      <c r="L3613" s="24"/>
      <c r="M3613" s="24"/>
      <c r="N3613" s="24"/>
      <c r="O3613" s="24"/>
    </row>
    <row r="3614" spans="4:15" x14ac:dyDescent="0.75">
      <c r="D3614" s="24"/>
      <c r="E3614" s="24"/>
      <c r="F3614" s="24"/>
      <c r="G3614" s="24"/>
      <c r="H3614" s="24"/>
      <c r="I3614" s="24"/>
      <c r="J3614" s="24"/>
      <c r="K3614" s="24"/>
      <c r="L3614" s="24"/>
      <c r="M3614" s="24"/>
      <c r="N3614" s="24"/>
      <c r="O3614" s="24"/>
    </row>
    <row r="3615" spans="4:15" x14ac:dyDescent="0.75">
      <c r="D3615" s="24"/>
      <c r="E3615" s="24"/>
      <c r="F3615" s="24"/>
      <c r="G3615" s="24"/>
      <c r="H3615" s="24"/>
      <c r="I3615" s="24"/>
      <c r="J3615" s="24"/>
      <c r="K3615" s="24"/>
      <c r="L3615" s="24"/>
      <c r="M3615" s="24"/>
      <c r="N3615" s="24"/>
      <c r="O3615" s="24"/>
    </row>
    <row r="3616" spans="4:15" x14ac:dyDescent="0.75">
      <c r="D3616" s="24"/>
      <c r="E3616" s="24"/>
      <c r="F3616" s="24"/>
      <c r="G3616" s="24"/>
      <c r="H3616" s="24"/>
      <c r="I3616" s="24"/>
      <c r="J3616" s="24"/>
      <c r="K3616" s="24"/>
      <c r="L3616" s="24"/>
      <c r="M3616" s="24"/>
      <c r="N3616" s="24"/>
      <c r="O3616" s="24"/>
    </row>
    <row r="3617" spans="4:15" x14ac:dyDescent="0.75">
      <c r="D3617" s="24"/>
      <c r="E3617" s="24"/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</row>
    <row r="3618" spans="4:15" x14ac:dyDescent="0.75">
      <c r="D3618" s="24"/>
      <c r="E3618" s="24"/>
      <c r="F3618" s="24"/>
      <c r="G3618" s="24"/>
      <c r="H3618" s="24"/>
      <c r="I3618" s="24"/>
      <c r="J3618" s="24"/>
      <c r="K3618" s="24"/>
      <c r="L3618" s="24"/>
      <c r="M3618" s="24"/>
      <c r="N3618" s="24"/>
      <c r="O3618" s="24"/>
    </row>
    <row r="3619" spans="4:15" x14ac:dyDescent="0.75">
      <c r="D3619" s="24"/>
      <c r="E3619" s="24"/>
      <c r="F3619" s="24"/>
      <c r="G3619" s="24"/>
      <c r="H3619" s="24"/>
      <c r="I3619" s="24"/>
      <c r="J3619" s="24"/>
      <c r="K3619" s="24"/>
      <c r="L3619" s="24"/>
      <c r="M3619" s="24"/>
      <c r="N3619" s="24"/>
      <c r="O3619" s="24"/>
    </row>
    <row r="3620" spans="4:15" x14ac:dyDescent="0.75">
      <c r="D3620" s="24"/>
      <c r="E3620" s="24"/>
      <c r="F3620" s="24"/>
      <c r="G3620" s="24"/>
      <c r="H3620" s="24"/>
      <c r="I3620" s="24"/>
      <c r="J3620" s="24"/>
      <c r="K3620" s="24"/>
      <c r="L3620" s="24"/>
      <c r="M3620" s="24"/>
      <c r="N3620" s="24"/>
      <c r="O3620" s="24"/>
    </row>
    <row r="3621" spans="4:15" x14ac:dyDescent="0.75">
      <c r="D3621" s="24"/>
      <c r="E3621" s="24"/>
      <c r="F3621" s="24"/>
      <c r="G3621" s="24"/>
      <c r="H3621" s="24"/>
      <c r="I3621" s="24"/>
      <c r="J3621" s="24"/>
      <c r="K3621" s="24"/>
      <c r="L3621" s="24"/>
      <c r="M3621" s="24"/>
      <c r="N3621" s="24"/>
      <c r="O3621" s="24"/>
    </row>
    <row r="3622" spans="4:15" x14ac:dyDescent="0.75">
      <c r="D3622" s="24"/>
      <c r="E3622" s="24"/>
      <c r="F3622" s="24"/>
      <c r="G3622" s="24"/>
      <c r="H3622" s="24"/>
      <c r="I3622" s="24"/>
      <c r="J3622" s="24"/>
      <c r="K3622" s="24"/>
      <c r="L3622" s="24"/>
      <c r="M3622" s="24"/>
      <c r="N3622" s="24"/>
      <c r="O3622" s="24"/>
    </row>
    <row r="3623" spans="4:15" x14ac:dyDescent="0.75">
      <c r="D3623" s="24"/>
      <c r="E3623" s="24"/>
      <c r="F3623" s="24"/>
      <c r="G3623" s="24"/>
      <c r="H3623" s="24"/>
      <c r="I3623" s="24"/>
      <c r="J3623" s="24"/>
      <c r="K3623" s="24"/>
      <c r="L3623" s="24"/>
      <c r="M3623" s="24"/>
      <c r="N3623" s="24"/>
      <c r="O3623" s="24"/>
    </row>
    <row r="3624" spans="4:15" x14ac:dyDescent="0.75">
      <c r="D3624" s="24"/>
      <c r="E3624" s="24"/>
      <c r="F3624" s="24"/>
      <c r="G3624" s="24"/>
      <c r="H3624" s="24"/>
      <c r="I3624" s="24"/>
      <c r="J3624" s="24"/>
      <c r="K3624" s="24"/>
      <c r="L3624" s="24"/>
      <c r="M3624" s="24"/>
      <c r="N3624" s="24"/>
      <c r="O3624" s="24"/>
    </row>
    <row r="3625" spans="4:15" x14ac:dyDescent="0.75"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</row>
    <row r="3626" spans="4:15" x14ac:dyDescent="0.75">
      <c r="D3626" s="24"/>
      <c r="E3626" s="24"/>
      <c r="F3626" s="24"/>
      <c r="G3626" s="24"/>
      <c r="H3626" s="24"/>
      <c r="I3626" s="24"/>
      <c r="J3626" s="24"/>
      <c r="K3626" s="24"/>
      <c r="L3626" s="24"/>
      <c r="M3626" s="24"/>
      <c r="N3626" s="24"/>
      <c r="O3626" s="24"/>
    </row>
    <row r="3627" spans="4:15" x14ac:dyDescent="0.75">
      <c r="D3627" s="24"/>
      <c r="E3627" s="24"/>
      <c r="F3627" s="24"/>
      <c r="G3627" s="24"/>
      <c r="H3627" s="24"/>
      <c r="I3627" s="24"/>
      <c r="J3627" s="24"/>
      <c r="K3627" s="24"/>
      <c r="L3627" s="24"/>
      <c r="M3627" s="24"/>
      <c r="N3627" s="24"/>
      <c r="O3627" s="24"/>
    </row>
    <row r="3628" spans="4:15" x14ac:dyDescent="0.75">
      <c r="D3628" s="24"/>
      <c r="E3628" s="24"/>
      <c r="F3628" s="24"/>
      <c r="G3628" s="24"/>
      <c r="H3628" s="24"/>
      <c r="I3628" s="24"/>
      <c r="J3628" s="24"/>
      <c r="K3628" s="24"/>
      <c r="L3628" s="24"/>
      <c r="M3628" s="24"/>
      <c r="N3628" s="24"/>
      <c r="O3628" s="24"/>
    </row>
    <row r="3629" spans="4:15" x14ac:dyDescent="0.75">
      <c r="D3629" s="24"/>
      <c r="E3629" s="24"/>
      <c r="F3629" s="24"/>
      <c r="G3629" s="24"/>
      <c r="H3629" s="24"/>
      <c r="I3629" s="24"/>
      <c r="J3629" s="24"/>
      <c r="K3629" s="24"/>
      <c r="L3629" s="24"/>
      <c r="M3629" s="24"/>
      <c r="N3629" s="24"/>
      <c r="O3629" s="24"/>
    </row>
    <row r="3630" spans="4:15" x14ac:dyDescent="0.75">
      <c r="D3630" s="24"/>
      <c r="E3630" s="24"/>
      <c r="F3630" s="24"/>
      <c r="G3630" s="24"/>
      <c r="H3630" s="24"/>
      <c r="I3630" s="24"/>
      <c r="J3630" s="24"/>
      <c r="K3630" s="24"/>
      <c r="L3630" s="24"/>
      <c r="M3630" s="24"/>
      <c r="N3630" s="24"/>
      <c r="O3630" s="24"/>
    </row>
    <row r="3631" spans="4:15" x14ac:dyDescent="0.75">
      <c r="D3631" s="24"/>
      <c r="E3631" s="24"/>
      <c r="F3631" s="24"/>
      <c r="G3631" s="24"/>
      <c r="H3631" s="24"/>
      <c r="I3631" s="24"/>
      <c r="J3631" s="24"/>
      <c r="K3631" s="24"/>
      <c r="L3631" s="24"/>
      <c r="M3631" s="24"/>
      <c r="N3631" s="24"/>
      <c r="O3631" s="24"/>
    </row>
    <row r="3632" spans="4:15" x14ac:dyDescent="0.75">
      <c r="D3632" s="24"/>
      <c r="E3632" s="24"/>
      <c r="F3632" s="24"/>
      <c r="G3632" s="24"/>
      <c r="H3632" s="24"/>
      <c r="I3632" s="24"/>
      <c r="J3632" s="24"/>
      <c r="K3632" s="24"/>
      <c r="L3632" s="24"/>
      <c r="M3632" s="24"/>
      <c r="N3632" s="24"/>
      <c r="O3632" s="24"/>
    </row>
    <row r="3633" spans="4:15" x14ac:dyDescent="0.75"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</row>
    <row r="3634" spans="4:15" x14ac:dyDescent="0.75">
      <c r="D3634" s="24"/>
      <c r="E3634" s="24"/>
      <c r="F3634" s="24"/>
      <c r="G3634" s="24"/>
      <c r="H3634" s="24"/>
      <c r="I3634" s="24"/>
      <c r="J3634" s="24"/>
      <c r="K3634" s="24"/>
      <c r="L3634" s="24"/>
      <c r="M3634" s="24"/>
      <c r="N3634" s="24"/>
      <c r="O3634" s="24"/>
    </row>
    <row r="3635" spans="4:15" x14ac:dyDescent="0.75">
      <c r="D3635" s="24"/>
      <c r="E3635" s="24"/>
      <c r="F3635" s="24"/>
      <c r="G3635" s="24"/>
      <c r="H3635" s="24"/>
      <c r="I3635" s="24"/>
      <c r="J3635" s="24"/>
      <c r="K3635" s="24"/>
      <c r="L3635" s="24"/>
      <c r="M3635" s="24"/>
      <c r="N3635" s="24"/>
      <c r="O3635" s="24"/>
    </row>
    <row r="3636" spans="4:15" x14ac:dyDescent="0.75">
      <c r="D3636" s="24"/>
      <c r="E3636" s="24"/>
      <c r="F3636" s="24"/>
      <c r="G3636" s="24"/>
      <c r="H3636" s="24"/>
      <c r="I3636" s="24"/>
      <c r="J3636" s="24"/>
      <c r="K3636" s="24"/>
      <c r="L3636" s="24"/>
      <c r="M3636" s="24"/>
      <c r="N3636" s="24"/>
      <c r="O3636" s="24"/>
    </row>
    <row r="3637" spans="4:15" x14ac:dyDescent="0.75">
      <c r="D3637" s="24"/>
      <c r="E3637" s="24"/>
      <c r="F3637" s="24"/>
      <c r="G3637" s="24"/>
      <c r="H3637" s="24"/>
      <c r="I3637" s="24"/>
      <c r="J3637" s="24"/>
      <c r="K3637" s="24"/>
      <c r="L3637" s="24"/>
      <c r="M3637" s="24"/>
      <c r="N3637" s="24"/>
      <c r="O3637" s="24"/>
    </row>
    <row r="3638" spans="4:15" x14ac:dyDescent="0.75">
      <c r="D3638" s="24"/>
      <c r="E3638" s="24"/>
      <c r="F3638" s="24"/>
      <c r="G3638" s="24"/>
      <c r="H3638" s="24"/>
      <c r="I3638" s="24"/>
      <c r="J3638" s="24"/>
      <c r="K3638" s="24"/>
      <c r="L3638" s="24"/>
      <c r="M3638" s="24"/>
      <c r="N3638" s="24"/>
      <c r="O3638" s="24"/>
    </row>
    <row r="3639" spans="4:15" x14ac:dyDescent="0.75">
      <c r="D3639" s="24"/>
      <c r="E3639" s="24"/>
      <c r="F3639" s="24"/>
      <c r="G3639" s="24"/>
      <c r="H3639" s="24"/>
      <c r="I3639" s="24"/>
      <c r="J3639" s="24"/>
      <c r="K3639" s="24"/>
      <c r="L3639" s="24"/>
      <c r="M3639" s="24"/>
      <c r="N3639" s="24"/>
      <c r="O3639" s="24"/>
    </row>
    <row r="3640" spans="4:15" x14ac:dyDescent="0.75">
      <c r="D3640" s="24"/>
      <c r="E3640" s="24"/>
      <c r="F3640" s="24"/>
      <c r="G3640" s="24"/>
      <c r="H3640" s="24"/>
      <c r="I3640" s="24"/>
      <c r="J3640" s="24"/>
      <c r="K3640" s="24"/>
      <c r="L3640" s="24"/>
      <c r="M3640" s="24"/>
      <c r="N3640" s="24"/>
      <c r="O3640" s="24"/>
    </row>
    <row r="3641" spans="4:15" x14ac:dyDescent="0.75">
      <c r="D3641" s="24"/>
      <c r="E3641" s="24"/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</row>
    <row r="3642" spans="4:15" x14ac:dyDescent="0.75">
      <c r="D3642" s="24"/>
      <c r="E3642" s="24"/>
      <c r="F3642" s="24"/>
      <c r="G3642" s="24"/>
      <c r="H3642" s="24"/>
      <c r="I3642" s="24"/>
      <c r="J3642" s="24"/>
      <c r="K3642" s="24"/>
      <c r="L3642" s="24"/>
      <c r="M3642" s="24"/>
      <c r="N3642" s="24"/>
      <c r="O3642" s="24"/>
    </row>
    <row r="3643" spans="4:15" x14ac:dyDescent="0.75">
      <c r="D3643" s="24"/>
      <c r="E3643" s="24"/>
      <c r="F3643" s="24"/>
      <c r="G3643" s="24"/>
      <c r="H3643" s="24"/>
      <c r="I3643" s="24"/>
      <c r="J3643" s="24"/>
      <c r="K3643" s="24"/>
      <c r="L3643" s="24"/>
      <c r="M3643" s="24"/>
      <c r="N3643" s="24"/>
      <c r="O3643" s="24"/>
    </row>
    <row r="3644" spans="4:15" x14ac:dyDescent="0.75">
      <c r="D3644" s="24"/>
      <c r="E3644" s="24"/>
      <c r="F3644" s="24"/>
      <c r="G3644" s="24"/>
      <c r="H3644" s="24"/>
      <c r="I3644" s="24"/>
      <c r="J3644" s="24"/>
      <c r="K3644" s="24"/>
      <c r="L3644" s="24"/>
      <c r="M3644" s="24"/>
      <c r="N3644" s="24"/>
      <c r="O3644" s="24"/>
    </row>
    <row r="3645" spans="4:15" x14ac:dyDescent="0.75">
      <c r="D3645" s="24"/>
      <c r="E3645" s="24"/>
      <c r="F3645" s="24"/>
      <c r="G3645" s="24"/>
      <c r="H3645" s="24"/>
      <c r="I3645" s="24"/>
      <c r="J3645" s="24"/>
      <c r="K3645" s="24"/>
      <c r="L3645" s="24"/>
      <c r="M3645" s="24"/>
      <c r="N3645" s="24"/>
      <c r="O3645" s="24"/>
    </row>
    <row r="3646" spans="4:15" x14ac:dyDescent="0.75">
      <c r="D3646" s="24"/>
      <c r="E3646" s="24"/>
      <c r="F3646" s="24"/>
      <c r="G3646" s="24"/>
      <c r="H3646" s="24"/>
      <c r="I3646" s="24"/>
      <c r="J3646" s="24"/>
      <c r="K3646" s="24"/>
      <c r="L3646" s="24"/>
      <c r="M3646" s="24"/>
      <c r="N3646" s="24"/>
      <c r="O3646" s="24"/>
    </row>
    <row r="3647" spans="4:15" x14ac:dyDescent="0.75">
      <c r="D3647" s="24"/>
      <c r="E3647" s="24"/>
      <c r="F3647" s="24"/>
      <c r="G3647" s="24"/>
      <c r="H3647" s="24"/>
      <c r="I3647" s="24"/>
      <c r="J3647" s="24"/>
      <c r="K3647" s="24"/>
      <c r="L3647" s="24"/>
      <c r="M3647" s="24"/>
      <c r="N3647" s="24"/>
      <c r="O3647" s="24"/>
    </row>
    <row r="3648" spans="4:15" x14ac:dyDescent="0.75">
      <c r="D3648" s="24"/>
      <c r="E3648" s="24"/>
      <c r="F3648" s="24"/>
      <c r="G3648" s="24"/>
      <c r="H3648" s="24"/>
      <c r="I3648" s="24"/>
      <c r="J3648" s="24"/>
      <c r="K3648" s="24"/>
      <c r="L3648" s="24"/>
      <c r="M3648" s="24"/>
      <c r="N3648" s="24"/>
      <c r="O3648" s="24"/>
    </row>
    <row r="3649" spans="4:15" x14ac:dyDescent="0.75">
      <c r="D3649" s="24"/>
      <c r="E3649" s="24"/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</row>
    <row r="3650" spans="4:15" x14ac:dyDescent="0.75">
      <c r="D3650" s="24"/>
      <c r="E3650" s="24"/>
      <c r="F3650" s="24"/>
      <c r="G3650" s="24"/>
      <c r="H3650" s="24"/>
      <c r="I3650" s="24"/>
      <c r="J3650" s="24"/>
      <c r="K3650" s="24"/>
      <c r="L3650" s="24"/>
      <c r="M3650" s="24"/>
      <c r="N3650" s="24"/>
      <c r="O3650" s="24"/>
    </row>
    <row r="3651" spans="4:15" x14ac:dyDescent="0.75">
      <c r="D3651" s="24"/>
      <c r="E3651" s="24"/>
      <c r="F3651" s="24"/>
      <c r="G3651" s="24"/>
      <c r="H3651" s="24"/>
      <c r="I3651" s="24"/>
      <c r="J3651" s="24"/>
      <c r="K3651" s="24"/>
      <c r="L3651" s="24"/>
      <c r="M3651" s="24"/>
      <c r="N3651" s="24"/>
      <c r="O3651" s="24"/>
    </row>
    <row r="3652" spans="4:15" x14ac:dyDescent="0.75">
      <c r="D3652" s="24"/>
      <c r="E3652" s="24"/>
      <c r="F3652" s="24"/>
      <c r="G3652" s="24"/>
      <c r="H3652" s="24"/>
      <c r="I3652" s="24"/>
      <c r="J3652" s="24"/>
      <c r="K3652" s="24"/>
      <c r="L3652" s="24"/>
      <c r="M3652" s="24"/>
      <c r="N3652" s="24"/>
      <c r="O3652" s="24"/>
    </row>
    <row r="3653" spans="4:15" x14ac:dyDescent="0.75">
      <c r="D3653" s="24"/>
      <c r="E3653" s="24"/>
      <c r="F3653" s="24"/>
      <c r="G3653" s="24"/>
      <c r="H3653" s="24"/>
      <c r="I3653" s="24"/>
      <c r="J3653" s="24"/>
      <c r="K3653" s="24"/>
      <c r="L3653" s="24"/>
      <c r="M3653" s="24"/>
      <c r="N3653" s="24"/>
      <c r="O3653" s="24"/>
    </row>
    <row r="3654" spans="4:15" x14ac:dyDescent="0.75">
      <c r="D3654" s="24"/>
      <c r="E3654" s="24"/>
      <c r="F3654" s="24"/>
      <c r="G3654" s="24"/>
      <c r="H3654" s="24"/>
      <c r="I3654" s="24"/>
      <c r="J3654" s="24"/>
      <c r="K3654" s="24"/>
      <c r="L3654" s="24"/>
      <c r="M3654" s="24"/>
      <c r="N3654" s="24"/>
      <c r="O3654" s="24"/>
    </row>
    <row r="3655" spans="4:15" x14ac:dyDescent="0.75">
      <c r="D3655" s="24"/>
      <c r="E3655" s="24"/>
      <c r="F3655" s="24"/>
      <c r="G3655" s="24"/>
      <c r="H3655" s="24"/>
      <c r="I3655" s="24"/>
      <c r="J3655" s="24"/>
      <c r="K3655" s="24"/>
      <c r="L3655" s="24"/>
      <c r="M3655" s="24"/>
      <c r="N3655" s="24"/>
      <c r="O3655" s="24"/>
    </row>
    <row r="3656" spans="4:15" x14ac:dyDescent="0.75">
      <c r="D3656" s="24"/>
      <c r="E3656" s="24"/>
      <c r="F3656" s="24"/>
      <c r="G3656" s="24"/>
      <c r="H3656" s="24"/>
      <c r="I3656" s="24"/>
      <c r="J3656" s="24"/>
      <c r="K3656" s="24"/>
      <c r="L3656" s="24"/>
      <c r="M3656" s="24"/>
      <c r="N3656" s="24"/>
      <c r="O3656" s="24"/>
    </row>
    <row r="3657" spans="4:15" x14ac:dyDescent="0.75">
      <c r="D3657" s="24"/>
      <c r="E3657" s="24"/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</row>
    <row r="3658" spans="4:15" x14ac:dyDescent="0.75">
      <c r="D3658" s="24"/>
      <c r="E3658" s="24"/>
      <c r="F3658" s="24"/>
      <c r="G3658" s="24"/>
      <c r="H3658" s="24"/>
      <c r="I3658" s="24"/>
      <c r="J3658" s="24"/>
      <c r="K3658" s="24"/>
      <c r="L3658" s="24"/>
      <c r="M3658" s="24"/>
      <c r="N3658" s="24"/>
      <c r="O3658" s="24"/>
    </row>
    <row r="3659" spans="4:15" x14ac:dyDescent="0.75">
      <c r="D3659" s="24"/>
      <c r="E3659" s="24"/>
      <c r="F3659" s="24"/>
      <c r="G3659" s="24"/>
      <c r="H3659" s="24"/>
      <c r="I3659" s="24"/>
      <c r="J3659" s="24"/>
      <c r="K3659" s="24"/>
      <c r="L3659" s="24"/>
      <c r="M3659" s="24"/>
      <c r="N3659" s="24"/>
      <c r="O3659" s="24"/>
    </row>
    <row r="3660" spans="4:15" x14ac:dyDescent="0.75">
      <c r="D3660" s="24"/>
      <c r="E3660" s="24"/>
      <c r="F3660" s="24"/>
      <c r="G3660" s="24"/>
      <c r="H3660" s="24"/>
      <c r="I3660" s="24"/>
      <c r="J3660" s="24"/>
      <c r="K3660" s="24"/>
      <c r="L3660" s="24"/>
      <c r="M3660" s="24"/>
      <c r="N3660" s="24"/>
      <c r="O3660" s="24"/>
    </row>
    <row r="3661" spans="4:15" x14ac:dyDescent="0.75">
      <c r="D3661" s="24"/>
      <c r="E3661" s="24"/>
      <c r="F3661" s="24"/>
      <c r="G3661" s="24"/>
      <c r="H3661" s="24"/>
      <c r="I3661" s="24"/>
      <c r="J3661" s="24"/>
      <c r="K3661" s="24"/>
      <c r="L3661" s="24"/>
      <c r="M3661" s="24"/>
      <c r="N3661" s="24"/>
      <c r="O3661" s="24"/>
    </row>
    <row r="3662" spans="4:15" x14ac:dyDescent="0.75">
      <c r="D3662" s="24"/>
      <c r="E3662" s="24"/>
      <c r="F3662" s="24"/>
      <c r="G3662" s="24"/>
      <c r="H3662" s="24"/>
      <c r="I3662" s="24"/>
      <c r="J3662" s="24"/>
      <c r="K3662" s="24"/>
      <c r="L3662" s="24"/>
      <c r="M3662" s="24"/>
      <c r="N3662" s="24"/>
      <c r="O3662" s="24"/>
    </row>
    <row r="3663" spans="4:15" x14ac:dyDescent="0.75">
      <c r="D3663" s="24"/>
      <c r="E3663" s="24"/>
      <c r="F3663" s="24"/>
      <c r="G3663" s="24"/>
      <c r="H3663" s="24"/>
      <c r="I3663" s="24"/>
      <c r="J3663" s="24"/>
      <c r="K3663" s="24"/>
      <c r="L3663" s="24"/>
      <c r="M3663" s="24"/>
      <c r="N3663" s="24"/>
      <c r="O3663" s="24"/>
    </row>
    <row r="3664" spans="4:15" x14ac:dyDescent="0.75">
      <c r="D3664" s="24"/>
      <c r="E3664" s="24"/>
      <c r="F3664" s="24"/>
      <c r="G3664" s="24"/>
      <c r="H3664" s="24"/>
      <c r="I3664" s="24"/>
      <c r="J3664" s="24"/>
      <c r="K3664" s="24"/>
      <c r="L3664" s="24"/>
      <c r="M3664" s="24"/>
      <c r="N3664" s="24"/>
      <c r="O3664" s="24"/>
    </row>
    <row r="3665" spans="4:15" x14ac:dyDescent="0.75"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</row>
    <row r="3666" spans="4:15" x14ac:dyDescent="0.75">
      <c r="D3666" s="24"/>
      <c r="E3666" s="24"/>
      <c r="F3666" s="24"/>
      <c r="G3666" s="24"/>
      <c r="H3666" s="24"/>
      <c r="I3666" s="24"/>
      <c r="J3666" s="24"/>
      <c r="K3666" s="24"/>
      <c r="L3666" s="24"/>
      <c r="M3666" s="24"/>
      <c r="N3666" s="24"/>
      <c r="O3666" s="24"/>
    </row>
    <row r="3667" spans="4:15" x14ac:dyDescent="0.75">
      <c r="D3667" s="24"/>
      <c r="E3667" s="24"/>
      <c r="F3667" s="24"/>
      <c r="G3667" s="24"/>
      <c r="H3667" s="24"/>
      <c r="I3667" s="24"/>
      <c r="J3667" s="24"/>
      <c r="K3667" s="24"/>
      <c r="L3667" s="24"/>
      <c r="M3667" s="24"/>
      <c r="N3667" s="24"/>
      <c r="O3667" s="24"/>
    </row>
    <row r="3668" spans="4:15" x14ac:dyDescent="0.75">
      <c r="D3668" s="24"/>
      <c r="E3668" s="24"/>
      <c r="F3668" s="24"/>
      <c r="G3668" s="24"/>
      <c r="H3668" s="24"/>
      <c r="I3668" s="24"/>
      <c r="J3668" s="24"/>
      <c r="K3668" s="24"/>
      <c r="L3668" s="24"/>
      <c r="M3668" s="24"/>
      <c r="N3668" s="24"/>
      <c r="O3668" s="24"/>
    </row>
    <row r="3669" spans="4:15" x14ac:dyDescent="0.75">
      <c r="D3669" s="24"/>
      <c r="E3669" s="24"/>
      <c r="F3669" s="24"/>
      <c r="G3669" s="24"/>
      <c r="H3669" s="24"/>
      <c r="I3669" s="24"/>
      <c r="J3669" s="24"/>
      <c r="K3669" s="24"/>
      <c r="L3669" s="24"/>
      <c r="M3669" s="24"/>
      <c r="N3669" s="24"/>
      <c r="O3669" s="24"/>
    </row>
    <row r="3670" spans="4:15" x14ac:dyDescent="0.75">
      <c r="D3670" s="24"/>
      <c r="E3670" s="24"/>
      <c r="F3670" s="24"/>
      <c r="G3670" s="24"/>
      <c r="H3670" s="24"/>
      <c r="I3670" s="24"/>
      <c r="J3670" s="24"/>
      <c r="K3670" s="24"/>
      <c r="L3670" s="24"/>
      <c r="M3670" s="24"/>
      <c r="N3670" s="24"/>
      <c r="O3670" s="24"/>
    </row>
    <row r="3671" spans="4:15" x14ac:dyDescent="0.75">
      <c r="D3671" s="24"/>
      <c r="E3671" s="24"/>
      <c r="F3671" s="24"/>
      <c r="G3671" s="24"/>
      <c r="H3671" s="24"/>
      <c r="I3671" s="24"/>
      <c r="J3671" s="24"/>
      <c r="K3671" s="24"/>
      <c r="L3671" s="24"/>
      <c r="M3671" s="24"/>
      <c r="N3671" s="24"/>
      <c r="O3671" s="24"/>
    </row>
    <row r="3672" spans="4:15" x14ac:dyDescent="0.75">
      <c r="D3672" s="24"/>
      <c r="E3672" s="24"/>
      <c r="F3672" s="24"/>
      <c r="G3672" s="24"/>
      <c r="H3672" s="24"/>
      <c r="I3672" s="24"/>
      <c r="J3672" s="24"/>
      <c r="K3672" s="24"/>
      <c r="L3672" s="24"/>
      <c r="M3672" s="24"/>
      <c r="N3672" s="24"/>
      <c r="O3672" s="24"/>
    </row>
    <row r="3673" spans="4:15" x14ac:dyDescent="0.75"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</row>
    <row r="3674" spans="4:15" x14ac:dyDescent="0.75">
      <c r="D3674" s="24"/>
      <c r="E3674" s="24"/>
      <c r="F3674" s="24"/>
      <c r="G3674" s="24"/>
      <c r="H3674" s="24"/>
      <c r="I3674" s="24"/>
      <c r="J3674" s="24"/>
      <c r="K3674" s="24"/>
      <c r="L3674" s="24"/>
      <c r="M3674" s="24"/>
      <c r="N3674" s="24"/>
      <c r="O3674" s="24"/>
    </row>
    <row r="3675" spans="4:15" x14ac:dyDescent="0.75">
      <c r="D3675" s="24"/>
      <c r="E3675" s="24"/>
      <c r="F3675" s="24"/>
      <c r="G3675" s="24"/>
      <c r="H3675" s="24"/>
      <c r="I3675" s="24"/>
      <c r="J3675" s="24"/>
      <c r="K3675" s="24"/>
      <c r="L3675" s="24"/>
      <c r="M3675" s="24"/>
      <c r="N3675" s="24"/>
      <c r="O3675" s="24"/>
    </row>
    <row r="3676" spans="4:15" x14ac:dyDescent="0.75">
      <c r="D3676" s="24"/>
      <c r="E3676" s="24"/>
      <c r="F3676" s="24"/>
      <c r="G3676" s="24"/>
      <c r="H3676" s="24"/>
      <c r="I3676" s="24"/>
      <c r="J3676" s="24"/>
      <c r="K3676" s="24"/>
      <c r="L3676" s="24"/>
      <c r="M3676" s="24"/>
      <c r="N3676" s="24"/>
      <c r="O3676" s="24"/>
    </row>
    <row r="3677" spans="4:15" x14ac:dyDescent="0.75">
      <c r="D3677" s="24"/>
      <c r="E3677" s="24"/>
      <c r="F3677" s="24"/>
      <c r="G3677" s="24"/>
      <c r="H3677" s="24"/>
      <c r="I3677" s="24"/>
      <c r="J3677" s="24"/>
      <c r="K3677" s="24"/>
      <c r="L3677" s="24"/>
      <c r="M3677" s="24"/>
      <c r="N3677" s="24"/>
      <c r="O3677" s="24"/>
    </row>
    <row r="3678" spans="4:15" x14ac:dyDescent="0.75">
      <c r="D3678" s="24"/>
      <c r="E3678" s="24"/>
      <c r="F3678" s="24"/>
      <c r="G3678" s="24"/>
      <c r="H3678" s="24"/>
      <c r="I3678" s="24"/>
      <c r="J3678" s="24"/>
      <c r="K3678" s="24"/>
      <c r="L3678" s="24"/>
      <c r="M3678" s="24"/>
      <c r="N3678" s="24"/>
      <c r="O3678" s="24"/>
    </row>
    <row r="3679" spans="4:15" x14ac:dyDescent="0.75">
      <c r="D3679" s="24"/>
      <c r="E3679" s="24"/>
      <c r="F3679" s="24"/>
      <c r="G3679" s="24"/>
      <c r="H3679" s="24"/>
      <c r="I3679" s="24"/>
      <c r="J3679" s="24"/>
      <c r="K3679" s="24"/>
      <c r="L3679" s="24"/>
      <c r="M3679" s="24"/>
      <c r="N3679" s="24"/>
      <c r="O3679" s="24"/>
    </row>
    <row r="3680" spans="4:15" x14ac:dyDescent="0.75">
      <c r="D3680" s="24"/>
      <c r="E3680" s="24"/>
      <c r="F3680" s="24"/>
      <c r="G3680" s="24"/>
      <c r="H3680" s="24"/>
      <c r="I3680" s="24"/>
      <c r="J3680" s="24"/>
      <c r="K3680" s="24"/>
      <c r="L3680" s="24"/>
      <c r="M3680" s="24"/>
      <c r="N3680" s="24"/>
      <c r="O3680" s="24"/>
    </row>
    <row r="3681" spans="4:15" x14ac:dyDescent="0.75"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</row>
    <row r="3682" spans="4:15" x14ac:dyDescent="0.75">
      <c r="D3682" s="24"/>
      <c r="E3682" s="24"/>
      <c r="F3682" s="24"/>
      <c r="G3682" s="24"/>
      <c r="H3682" s="24"/>
      <c r="I3682" s="24"/>
      <c r="J3682" s="24"/>
      <c r="K3682" s="24"/>
      <c r="L3682" s="24"/>
      <c r="M3682" s="24"/>
      <c r="N3682" s="24"/>
      <c r="O3682" s="24"/>
    </row>
    <row r="3683" spans="4:15" x14ac:dyDescent="0.75">
      <c r="D3683" s="24"/>
      <c r="E3683" s="24"/>
      <c r="F3683" s="24"/>
      <c r="G3683" s="24"/>
      <c r="H3683" s="24"/>
      <c r="I3683" s="24"/>
      <c r="J3683" s="24"/>
      <c r="K3683" s="24"/>
      <c r="L3683" s="24"/>
      <c r="M3683" s="24"/>
      <c r="N3683" s="24"/>
      <c r="O3683" s="24"/>
    </row>
    <row r="3684" spans="4:15" x14ac:dyDescent="0.75">
      <c r="D3684" s="24"/>
      <c r="E3684" s="24"/>
      <c r="F3684" s="24"/>
      <c r="G3684" s="24"/>
      <c r="H3684" s="24"/>
      <c r="I3684" s="24"/>
      <c r="J3684" s="24"/>
      <c r="K3684" s="24"/>
      <c r="L3684" s="24"/>
      <c r="M3684" s="24"/>
      <c r="N3684" s="24"/>
      <c r="O3684" s="24"/>
    </row>
    <row r="3685" spans="4:15" x14ac:dyDescent="0.75">
      <c r="D3685" s="24"/>
      <c r="E3685" s="24"/>
      <c r="F3685" s="24"/>
      <c r="G3685" s="24"/>
      <c r="H3685" s="24"/>
      <c r="I3685" s="24"/>
      <c r="J3685" s="24"/>
      <c r="K3685" s="24"/>
      <c r="L3685" s="24"/>
      <c r="M3685" s="24"/>
      <c r="N3685" s="24"/>
      <c r="O3685" s="24"/>
    </row>
    <row r="3686" spans="4:15" x14ac:dyDescent="0.75">
      <c r="D3686" s="24"/>
      <c r="E3686" s="24"/>
      <c r="F3686" s="24"/>
      <c r="G3686" s="24"/>
      <c r="H3686" s="24"/>
      <c r="I3686" s="24"/>
      <c r="J3686" s="24"/>
      <c r="K3686" s="24"/>
      <c r="L3686" s="24"/>
      <c r="M3686" s="24"/>
      <c r="N3686" s="24"/>
      <c r="O3686" s="24"/>
    </row>
    <row r="3687" spans="4:15" x14ac:dyDescent="0.75">
      <c r="D3687" s="24"/>
      <c r="E3687" s="24"/>
      <c r="F3687" s="24"/>
      <c r="G3687" s="24"/>
      <c r="H3687" s="24"/>
      <c r="I3687" s="24"/>
      <c r="J3687" s="24"/>
      <c r="K3687" s="24"/>
      <c r="L3687" s="24"/>
      <c r="M3687" s="24"/>
      <c r="N3687" s="24"/>
      <c r="O3687" s="24"/>
    </row>
    <row r="3688" spans="4:15" x14ac:dyDescent="0.75">
      <c r="D3688" s="24"/>
      <c r="E3688" s="24"/>
      <c r="F3688" s="24"/>
      <c r="G3688" s="24"/>
      <c r="H3688" s="24"/>
      <c r="I3688" s="24"/>
      <c r="J3688" s="24"/>
      <c r="K3688" s="24"/>
      <c r="L3688" s="24"/>
      <c r="M3688" s="24"/>
      <c r="N3688" s="24"/>
      <c r="O3688" s="24"/>
    </row>
    <row r="3689" spans="4:15" x14ac:dyDescent="0.75"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</row>
    <row r="3690" spans="4:15" x14ac:dyDescent="0.75">
      <c r="D3690" s="24"/>
      <c r="E3690" s="24"/>
      <c r="F3690" s="24"/>
      <c r="G3690" s="24"/>
      <c r="H3690" s="24"/>
      <c r="I3690" s="24"/>
      <c r="J3690" s="24"/>
      <c r="K3690" s="24"/>
      <c r="L3690" s="24"/>
      <c r="M3690" s="24"/>
      <c r="N3690" s="24"/>
      <c r="O3690" s="24"/>
    </row>
    <row r="3691" spans="4:15" x14ac:dyDescent="0.75">
      <c r="D3691" s="24"/>
      <c r="E3691" s="24"/>
      <c r="F3691" s="24"/>
      <c r="G3691" s="24"/>
      <c r="H3691" s="24"/>
      <c r="I3691" s="24"/>
      <c r="J3691" s="24"/>
      <c r="K3691" s="24"/>
      <c r="L3691" s="24"/>
      <c r="M3691" s="24"/>
      <c r="N3691" s="24"/>
      <c r="O3691" s="24"/>
    </row>
    <row r="3692" spans="4:15" x14ac:dyDescent="0.75">
      <c r="D3692" s="24"/>
      <c r="E3692" s="24"/>
      <c r="F3692" s="24"/>
      <c r="G3692" s="24"/>
      <c r="H3692" s="24"/>
      <c r="I3692" s="24"/>
      <c r="J3692" s="24"/>
      <c r="K3692" s="24"/>
      <c r="L3692" s="24"/>
      <c r="M3692" s="24"/>
      <c r="N3692" s="24"/>
      <c r="O3692" s="24"/>
    </row>
    <row r="3693" spans="4:15" x14ac:dyDescent="0.75">
      <c r="D3693" s="24"/>
      <c r="E3693" s="24"/>
      <c r="F3693" s="24"/>
      <c r="G3693" s="24"/>
      <c r="H3693" s="24"/>
      <c r="I3693" s="24"/>
      <c r="J3693" s="24"/>
      <c r="K3693" s="24"/>
      <c r="L3693" s="24"/>
      <c r="M3693" s="24"/>
      <c r="N3693" s="24"/>
      <c r="O3693" s="24"/>
    </row>
    <row r="3694" spans="4:15" x14ac:dyDescent="0.75">
      <c r="D3694" s="24"/>
      <c r="E3694" s="24"/>
      <c r="F3694" s="24"/>
      <c r="G3694" s="24"/>
      <c r="H3694" s="24"/>
      <c r="I3694" s="24"/>
      <c r="J3694" s="24"/>
      <c r="K3694" s="24"/>
      <c r="L3694" s="24"/>
      <c r="M3694" s="24"/>
      <c r="N3694" s="24"/>
      <c r="O3694" s="24"/>
    </row>
    <row r="3695" spans="4:15" x14ac:dyDescent="0.75">
      <c r="D3695" s="24"/>
      <c r="E3695" s="24"/>
      <c r="F3695" s="24"/>
      <c r="G3695" s="24"/>
      <c r="H3695" s="24"/>
      <c r="I3695" s="24"/>
      <c r="J3695" s="24"/>
      <c r="K3695" s="24"/>
      <c r="L3695" s="24"/>
      <c r="M3695" s="24"/>
      <c r="N3695" s="24"/>
      <c r="O3695" s="24"/>
    </row>
    <row r="3696" spans="4:15" x14ac:dyDescent="0.75">
      <c r="D3696" s="24"/>
      <c r="E3696" s="24"/>
      <c r="F3696" s="24"/>
      <c r="G3696" s="24"/>
      <c r="H3696" s="24"/>
      <c r="I3696" s="24"/>
      <c r="J3696" s="24"/>
      <c r="K3696" s="24"/>
      <c r="L3696" s="24"/>
      <c r="M3696" s="24"/>
      <c r="N3696" s="24"/>
      <c r="O3696" s="24"/>
    </row>
    <row r="3697" spans="4:15" x14ac:dyDescent="0.75"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</row>
    <row r="3698" spans="4:15" x14ac:dyDescent="0.75">
      <c r="D3698" s="24"/>
      <c r="E3698" s="24"/>
      <c r="F3698" s="24"/>
      <c r="G3698" s="24"/>
      <c r="H3698" s="24"/>
      <c r="I3698" s="24"/>
      <c r="J3698" s="24"/>
      <c r="K3698" s="24"/>
      <c r="L3698" s="24"/>
      <c r="M3698" s="24"/>
      <c r="N3698" s="24"/>
      <c r="O3698" s="24"/>
    </row>
  </sheetData>
  <sheetProtection selectLockedCells="1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0"/>
  <sheetViews>
    <sheetView showGridLines="0" showRowColHeaders="0" view="pageBreakPreview" zoomScale="115" zoomScaleSheetLayoutView="115" workbookViewId="0">
      <pane xSplit="1" ySplit="6" topLeftCell="B13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G38" sqref="G38:K38"/>
    </sheetView>
  </sheetViews>
  <sheetFormatPr defaultRowHeight="21.5" x14ac:dyDescent="0.75"/>
  <cols>
    <col min="1" max="1" width="43.59765625" customWidth="1"/>
    <col min="2" max="2" width="6.19921875" customWidth="1"/>
    <col min="3" max="3" width="6.59765625" customWidth="1"/>
    <col min="4" max="4" width="11" hidden="1" customWidth="1"/>
    <col min="5" max="5" width="6.3984375" style="119" customWidth="1"/>
    <col min="6" max="6" width="8.19921875" bestFit="1" customWidth="1"/>
    <col min="7" max="7" width="18.19921875" customWidth="1"/>
    <col min="8" max="8" width="16.59765625" customWidth="1"/>
    <col min="9" max="9" width="11.69921875" bestFit="1" customWidth="1"/>
  </cols>
  <sheetData>
    <row r="1" spans="1:10" ht="19.5" hidden="1" customHeight="1" x14ac:dyDescent="0.75">
      <c r="B1" s="23" t="e">
        <f>LOOKUP(9.99999999999999E+307,'คะแนนเทอม 1'!#REF!)</f>
        <v>#REF!</v>
      </c>
      <c r="C1" s="23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579" t="s">
        <v>131</v>
      </c>
      <c r="C4" s="579"/>
      <c r="D4" s="579"/>
      <c r="E4" s="579"/>
      <c r="F4" s="579"/>
      <c r="G4" s="579"/>
      <c r="H4" s="579"/>
      <c r="I4" s="579"/>
      <c r="J4" s="579"/>
    </row>
    <row r="5" spans="1:10" ht="26.25" customHeight="1" x14ac:dyDescent="0.8">
      <c r="B5" s="579" t="str">
        <f>"วิชา  "&amp; ข้อมูลเบื้องต้น!F10&amp; "     ผู้สอน  " &amp;ข้อมูลเบื้องต้น!F12</f>
        <v>วิชา  พื้นฐาน 202     ผู้สอน  นางอุ้มขวัญ หัตถสาร</v>
      </c>
      <c r="C5" s="579"/>
      <c r="D5" s="579"/>
      <c r="E5" s="579"/>
      <c r="F5" s="579"/>
      <c r="G5" s="579"/>
      <c r="H5" s="579"/>
      <c r="I5" s="579"/>
      <c r="J5" s="579"/>
    </row>
    <row r="6" spans="1:10" x14ac:dyDescent="0.75">
      <c r="A6" s="26"/>
      <c r="B6" s="138" t="s">
        <v>59</v>
      </c>
      <c r="C6" s="138" t="s">
        <v>52</v>
      </c>
      <c r="D6" s="138" t="s">
        <v>14</v>
      </c>
      <c r="E6" s="139" t="s">
        <v>0</v>
      </c>
      <c r="F6" s="577" t="s">
        <v>1</v>
      </c>
      <c r="G6" s="577"/>
      <c r="H6" s="577"/>
      <c r="I6" s="138" t="e">
        <f>ข้อมูลเบื้องต้น!#REF!&amp; " คะแนน"</f>
        <v>#REF!</v>
      </c>
      <c r="J6" s="138" t="s">
        <v>132</v>
      </c>
    </row>
    <row r="7" spans="1:10" x14ac:dyDescent="0.75">
      <c r="A7" s="26"/>
      <c r="B7" s="140" t="e">
        <f>IF(D7="","",SUBTOTAL(3,D7:$D$7))</f>
        <v>#REF!</v>
      </c>
      <c r="C7" s="141" t="e">
        <f>IF(ROWS(C$7:C7)&gt;$B$1,"",LOOKUP(ROWS(C$7:C7),'คะแนนเทอม 1'!#REF!,'คะแนนเทอม 1'!$B$5:$B$84))</f>
        <v>#REF!</v>
      </c>
      <c r="D7" s="141" t="e">
        <f>IF(ROWS(D$7:D7)&gt;$B$1,"",LOOKUP(ROWS(D$7:D7),'คะแนนเทอม 1'!$AG$5:$AG$84,'คะแนนเทอม 1'!$D$5:$D$84))</f>
        <v>#REF!</v>
      </c>
      <c r="E7" s="142" t="e">
        <f>IF(ROWS(E$7:E7)&gt;$B$1,"",LOOKUP(ROWS(E$7:E7),'คะแนนเทอม 1'!#REF!,'คะแนนเทอม 1'!$C$5:$C$84))</f>
        <v>#REF!</v>
      </c>
      <c r="F7" s="143" t="e">
        <f>IF(ROWS(F$7:F7)&gt;$B$1,"",LOOKUP(ROWS(F$7:F7),'คะแนนเทอม 1'!#REF!,'คะแนนเทอม 1'!$E$5:$E$84))</f>
        <v>#REF!</v>
      </c>
      <c r="G7" s="144" t="e">
        <f>IF(ROWS(G$7:G7)&gt;$B$1,"",LOOKUP(ROWS(G$7:G7),'คะแนนเทอม 1'!#REF!,'คะแนนเทอม 1'!$F$5:$F$84))</f>
        <v>#REF!</v>
      </c>
      <c r="H7" s="145" t="e">
        <f>IF(ROWS(H$7:H7)&gt;$B$1,"",LOOKUP(ROWS(H$7:H7),'คะแนนเทอม 1'!#REF!,'คะแนนเทอม 1'!$G$5:$G$84))</f>
        <v>#REF!</v>
      </c>
      <c r="I7" s="141" t="e">
        <f>IF(ROWS(I$7:I7)&gt;$B$1,"",LOOKUP(ROWS(I$7:I7),'คะแนนเทอม 1'!#REF!,'คะแนนเทอม 1'!#REF!))</f>
        <v>#REF!</v>
      </c>
      <c r="J7" s="141" t="e">
        <f>IF(C7="","",RANK(I7,I$7:I$30,0))</f>
        <v>#REF!</v>
      </c>
    </row>
    <row r="8" spans="1:10" x14ac:dyDescent="0.75">
      <c r="B8" s="140" t="e">
        <f>IF(D8="","",SUBTOTAL(3,D$7:$D8))</f>
        <v>#REF!</v>
      </c>
      <c r="C8" s="141" t="e">
        <f>IF(ROWS(C$7:C8)&gt;$B$1,"",LOOKUP(ROWS(C$7:C8),'คะแนนเทอม 1'!#REF!,'คะแนนเทอม 1'!$B$5:$B$84))</f>
        <v>#REF!</v>
      </c>
      <c r="D8" s="141" t="e">
        <f>IF(ROWS(D$7:D8)&gt;$B$1,"",LOOKUP(ROWS(D$7:D8),'คะแนนเทอม 1'!$AG$5:$AG$84,'คะแนนเทอม 1'!$D$5:$D$84))</f>
        <v>#REF!</v>
      </c>
      <c r="E8" s="142" t="e">
        <f>IF(ROWS(E$7:E8)&gt;$B$1,"",LOOKUP(ROWS(E$7:E8),'คะแนนเทอม 1'!#REF!,'คะแนนเทอม 1'!$C$5:$C$84))</f>
        <v>#REF!</v>
      </c>
      <c r="F8" s="143" t="e">
        <f>IF(ROWS(F$7:F8)&gt;$B$1,"",LOOKUP(ROWS(F$7:F8),'คะแนนเทอม 1'!#REF!,'คะแนนเทอม 1'!$E$5:$E$84))</f>
        <v>#REF!</v>
      </c>
      <c r="G8" s="144" t="e">
        <f>IF(ROWS(G$7:G8)&gt;$B$1,"",LOOKUP(ROWS(G$7:G8),'คะแนนเทอม 1'!#REF!,'คะแนนเทอม 1'!$F$5:$F$84))</f>
        <v>#REF!</v>
      </c>
      <c r="H8" s="145" t="e">
        <f>IF(ROWS(H$7:H8)&gt;$B$1,"",LOOKUP(ROWS(H$7:H8),'คะแนนเทอม 1'!#REF!,'คะแนนเทอม 1'!$G$5:$G$84))</f>
        <v>#REF!</v>
      </c>
      <c r="I8" s="141" t="e">
        <f>IF(ROWS(I$7:I8)&gt;$B$1,"",LOOKUP(ROWS(I$7:I8),'คะแนนเทอม 1'!#REF!,'คะแนนเทอม 1'!#REF!))</f>
        <v>#REF!</v>
      </c>
      <c r="J8" s="141" t="e">
        <f t="shared" ref="J8:J30" si="0">IF(C8="","",RANK(I8,I$7:I$30,0))</f>
        <v>#REF!</v>
      </c>
    </row>
    <row r="9" spans="1:10" x14ac:dyDescent="0.75">
      <c r="B9" s="140" t="e">
        <f>IF(D9="","",SUBTOTAL(3,D$7:$D9))</f>
        <v>#REF!</v>
      </c>
      <c r="C9" s="141" t="e">
        <f>IF(ROWS(C$7:C9)&gt;$B$1,"",LOOKUP(ROWS(C$7:C9),'คะแนนเทอม 1'!#REF!,'คะแนนเทอม 1'!$B$5:$B$84))</f>
        <v>#REF!</v>
      </c>
      <c r="D9" s="141" t="e">
        <f>IF(ROWS(D$7:D9)&gt;$B$1,"",LOOKUP(ROWS(D$7:D9),'คะแนนเทอม 1'!$AG$5:$AG$84,'คะแนนเทอม 1'!$D$5:$D$84))</f>
        <v>#REF!</v>
      </c>
      <c r="E9" s="142" t="e">
        <f>IF(ROWS(E$7:E9)&gt;$B$1,"",LOOKUP(ROWS(E$7:E9),'คะแนนเทอม 1'!#REF!,'คะแนนเทอม 1'!$C$5:$C$84))</f>
        <v>#REF!</v>
      </c>
      <c r="F9" s="143" t="e">
        <f>IF(ROWS(F$7:F9)&gt;$B$1,"",LOOKUP(ROWS(F$7:F9),'คะแนนเทอม 1'!#REF!,'คะแนนเทอม 1'!$E$5:$E$84))</f>
        <v>#REF!</v>
      </c>
      <c r="G9" s="144" t="e">
        <f>IF(ROWS(G$7:G9)&gt;$B$1,"",LOOKUP(ROWS(G$7:G9),'คะแนนเทอม 1'!#REF!,'คะแนนเทอม 1'!$F$5:$F$84))</f>
        <v>#REF!</v>
      </c>
      <c r="H9" s="145" t="e">
        <f>IF(ROWS(H$7:H9)&gt;$B$1,"",LOOKUP(ROWS(H$7:H9),'คะแนนเทอม 1'!#REF!,'คะแนนเทอม 1'!$G$5:$G$84))</f>
        <v>#REF!</v>
      </c>
      <c r="I9" s="141" t="e">
        <f>IF(ROWS(I$7:I9)&gt;$B$1,"",LOOKUP(ROWS(I$7:I9),'คะแนนเทอม 1'!#REF!,'คะแนนเทอม 1'!#REF!))</f>
        <v>#REF!</v>
      </c>
      <c r="J9" s="141" t="e">
        <f t="shared" si="0"/>
        <v>#REF!</v>
      </c>
    </row>
    <row r="10" spans="1:10" x14ac:dyDescent="0.75">
      <c r="B10" s="140" t="e">
        <f>IF(D10="","",SUBTOTAL(3,D$7:$D10))</f>
        <v>#REF!</v>
      </c>
      <c r="C10" s="141" t="e">
        <f>IF(ROWS(C$7:C10)&gt;$B$1,"",LOOKUP(ROWS(C$7:C10),'คะแนนเทอม 1'!#REF!,'คะแนนเทอม 1'!$B$5:$B$84))</f>
        <v>#REF!</v>
      </c>
      <c r="D10" s="141" t="e">
        <f>IF(ROWS(D$7:D10)&gt;$B$1,"",LOOKUP(ROWS(D$7:D10),'คะแนนเทอม 1'!$AG$5:$AG$84,'คะแนนเทอม 1'!$D$5:$D$84))</f>
        <v>#REF!</v>
      </c>
      <c r="E10" s="142" t="e">
        <f>IF(ROWS(E$7:E10)&gt;$B$1,"",LOOKUP(ROWS(E$7:E10),'คะแนนเทอม 1'!#REF!,'คะแนนเทอม 1'!$C$5:$C$84))</f>
        <v>#REF!</v>
      </c>
      <c r="F10" s="143" t="e">
        <f>IF(ROWS(F$7:F10)&gt;$B$1,"",LOOKUP(ROWS(F$7:F10),'คะแนนเทอม 1'!#REF!,'คะแนนเทอม 1'!$E$5:$E$84))</f>
        <v>#REF!</v>
      </c>
      <c r="G10" s="144" t="e">
        <f>IF(ROWS(G$7:G10)&gt;$B$1,"",LOOKUP(ROWS(G$7:G10),'คะแนนเทอม 1'!#REF!,'คะแนนเทอม 1'!$F$5:$F$84))</f>
        <v>#REF!</v>
      </c>
      <c r="H10" s="145" t="e">
        <f>IF(ROWS(H$7:H10)&gt;$B$1,"",LOOKUP(ROWS(H$7:H10),'คะแนนเทอม 1'!#REF!,'คะแนนเทอม 1'!$G$5:$G$84))</f>
        <v>#REF!</v>
      </c>
      <c r="I10" s="141" t="e">
        <f>IF(ROWS(I$7:I10)&gt;$B$1,"",LOOKUP(ROWS(I$7:I10),'คะแนนเทอม 1'!#REF!,'คะแนนเทอม 1'!#REF!))</f>
        <v>#REF!</v>
      </c>
      <c r="J10" s="141" t="e">
        <f t="shared" si="0"/>
        <v>#REF!</v>
      </c>
    </row>
    <row r="11" spans="1:10" x14ac:dyDescent="0.75">
      <c r="B11" s="140" t="e">
        <f>IF(D11="","",SUBTOTAL(3,D$7:$D11))</f>
        <v>#REF!</v>
      </c>
      <c r="C11" s="141" t="e">
        <f>IF(ROWS(C$7:C11)&gt;$B$1,"",LOOKUP(ROWS(C$7:C11),'คะแนนเทอม 1'!#REF!,'คะแนนเทอม 1'!$B$5:$B$84))</f>
        <v>#REF!</v>
      </c>
      <c r="D11" s="141" t="e">
        <f>IF(ROWS(D$7:D11)&gt;$B$1,"",LOOKUP(ROWS(D$7:D11),'คะแนนเทอม 1'!$AG$5:$AG$84,'คะแนนเทอม 1'!$D$5:$D$84))</f>
        <v>#REF!</v>
      </c>
      <c r="E11" s="142" t="e">
        <f>IF(ROWS(E$7:E11)&gt;$B$1,"",LOOKUP(ROWS(E$7:E11),'คะแนนเทอม 1'!#REF!,'คะแนนเทอม 1'!$C$5:$C$84))</f>
        <v>#REF!</v>
      </c>
      <c r="F11" s="143" t="e">
        <f>IF(ROWS(F$7:F11)&gt;$B$1,"",LOOKUP(ROWS(F$7:F11),'คะแนนเทอม 1'!#REF!,'คะแนนเทอม 1'!$E$5:$E$84))</f>
        <v>#REF!</v>
      </c>
      <c r="G11" s="144" t="e">
        <f>IF(ROWS(G$7:G11)&gt;$B$1,"",LOOKUP(ROWS(G$7:G11),'คะแนนเทอม 1'!#REF!,'คะแนนเทอม 1'!$F$5:$F$84))</f>
        <v>#REF!</v>
      </c>
      <c r="H11" s="145" t="e">
        <f>IF(ROWS(H$7:H11)&gt;$B$1,"",LOOKUP(ROWS(H$7:H11),'คะแนนเทอม 1'!#REF!,'คะแนนเทอม 1'!$G$5:$G$84))</f>
        <v>#REF!</v>
      </c>
      <c r="I11" s="141" t="e">
        <f>IF(ROWS(I$7:I11)&gt;$B$1,"",LOOKUP(ROWS(I$7:I11),'คะแนนเทอม 1'!#REF!,'คะแนนเทอม 1'!#REF!))</f>
        <v>#REF!</v>
      </c>
      <c r="J11" s="141" t="e">
        <f t="shared" si="0"/>
        <v>#REF!</v>
      </c>
    </row>
    <row r="12" spans="1:10" x14ac:dyDescent="0.75">
      <c r="B12" s="140" t="e">
        <f>IF(D12="","",SUBTOTAL(3,D$7:$D12))</f>
        <v>#REF!</v>
      </c>
      <c r="C12" s="141" t="e">
        <f>IF(ROWS(C$7:C12)&gt;$B$1,"",LOOKUP(ROWS(C$7:C12),'คะแนนเทอม 1'!#REF!,'คะแนนเทอม 1'!$B$5:$B$84))</f>
        <v>#REF!</v>
      </c>
      <c r="D12" s="141" t="e">
        <f>IF(ROWS(D$7:D12)&gt;$B$1,"",LOOKUP(ROWS(D$7:D12),'คะแนนเทอม 1'!$AG$5:$AG$84,'คะแนนเทอม 1'!$D$5:$D$84))</f>
        <v>#REF!</v>
      </c>
      <c r="E12" s="142" t="e">
        <f>IF(ROWS(E$7:E12)&gt;$B$1,"",LOOKUP(ROWS(E$7:E12),'คะแนนเทอม 1'!#REF!,'คะแนนเทอม 1'!$C$5:$C$84))</f>
        <v>#REF!</v>
      </c>
      <c r="F12" s="143" t="e">
        <f>IF(ROWS(F$7:F12)&gt;$B$1,"",LOOKUP(ROWS(F$7:F12),'คะแนนเทอม 1'!#REF!,'คะแนนเทอม 1'!$E$5:$E$84))</f>
        <v>#REF!</v>
      </c>
      <c r="G12" s="144" t="e">
        <f>IF(ROWS(G$7:G12)&gt;$B$1,"",LOOKUP(ROWS(G$7:G12),'คะแนนเทอม 1'!#REF!,'คะแนนเทอม 1'!$F$5:$F$84))</f>
        <v>#REF!</v>
      </c>
      <c r="H12" s="145" t="e">
        <f>IF(ROWS(H$7:H12)&gt;$B$1,"",LOOKUP(ROWS(H$7:H12),'คะแนนเทอม 1'!#REF!,'คะแนนเทอม 1'!$G$5:$G$84))</f>
        <v>#REF!</v>
      </c>
      <c r="I12" s="141" t="e">
        <f>IF(ROWS(I$7:I12)&gt;$B$1,"",LOOKUP(ROWS(I$7:I12),'คะแนนเทอม 1'!#REF!,'คะแนนเทอม 1'!#REF!))</f>
        <v>#REF!</v>
      </c>
      <c r="J12" s="141" t="e">
        <f t="shared" si="0"/>
        <v>#REF!</v>
      </c>
    </row>
    <row r="13" spans="1:10" x14ac:dyDescent="0.75">
      <c r="B13" s="140" t="e">
        <f>IF(D13="","",SUBTOTAL(3,D$7:$D13))</f>
        <v>#REF!</v>
      </c>
      <c r="C13" s="141" t="e">
        <f>IF(ROWS(C$7:C13)&gt;$B$1,"",LOOKUP(ROWS(C$7:C13),'คะแนนเทอม 1'!#REF!,'คะแนนเทอม 1'!$B$5:$B$84))</f>
        <v>#REF!</v>
      </c>
      <c r="D13" s="141" t="e">
        <f>IF(ROWS(D$7:D13)&gt;$B$1,"",LOOKUP(ROWS(D$7:D13),'คะแนนเทอม 1'!$AG$5:$AG$84,'คะแนนเทอม 1'!$D$5:$D$84))</f>
        <v>#REF!</v>
      </c>
      <c r="E13" s="142" t="e">
        <f>IF(ROWS(E$7:E13)&gt;$B$1,"",LOOKUP(ROWS(E$7:E13),'คะแนนเทอม 1'!#REF!,'คะแนนเทอม 1'!$C$5:$C$84))</f>
        <v>#REF!</v>
      </c>
      <c r="F13" s="143" t="e">
        <f>IF(ROWS(F$7:F13)&gt;$B$1,"",LOOKUP(ROWS(F$7:F13),'คะแนนเทอม 1'!#REF!,'คะแนนเทอม 1'!$E$5:$E$84))</f>
        <v>#REF!</v>
      </c>
      <c r="G13" s="144" t="e">
        <f>IF(ROWS(G$7:G13)&gt;$B$1,"",LOOKUP(ROWS(G$7:G13),'คะแนนเทอม 1'!#REF!,'คะแนนเทอม 1'!$F$5:$F$84))</f>
        <v>#REF!</v>
      </c>
      <c r="H13" s="145" t="e">
        <f>IF(ROWS(H$7:H13)&gt;$B$1,"",LOOKUP(ROWS(H$7:H13),'คะแนนเทอม 1'!#REF!,'คะแนนเทอม 1'!$G$5:$G$84))</f>
        <v>#REF!</v>
      </c>
      <c r="I13" s="141" t="e">
        <f>IF(ROWS(I$7:I13)&gt;$B$1,"",LOOKUP(ROWS(I$7:I13),'คะแนนเทอม 1'!#REF!,'คะแนนเทอม 1'!#REF!))</f>
        <v>#REF!</v>
      </c>
      <c r="J13" s="141" t="e">
        <f t="shared" si="0"/>
        <v>#REF!</v>
      </c>
    </row>
    <row r="14" spans="1:10" x14ac:dyDescent="0.75">
      <c r="B14" s="140" t="e">
        <f>IF(D14="","",SUBTOTAL(3,D$7:$D14))</f>
        <v>#REF!</v>
      </c>
      <c r="C14" s="141" t="e">
        <f>IF(ROWS(C$7:C14)&gt;$B$1,"",LOOKUP(ROWS(C$7:C14),'คะแนนเทอม 1'!#REF!,'คะแนนเทอม 1'!$B$5:$B$84))</f>
        <v>#REF!</v>
      </c>
      <c r="D14" s="141" t="e">
        <f>IF(ROWS(D$7:D14)&gt;$B$1,"",LOOKUP(ROWS(D$7:D14),'คะแนนเทอม 1'!$AG$5:$AG$84,'คะแนนเทอม 1'!$D$5:$D$84))</f>
        <v>#REF!</v>
      </c>
      <c r="E14" s="142" t="e">
        <f>IF(ROWS(E$7:E14)&gt;$B$1,"",LOOKUP(ROWS(E$7:E14),'คะแนนเทอม 1'!#REF!,'คะแนนเทอม 1'!$C$5:$C$84))</f>
        <v>#REF!</v>
      </c>
      <c r="F14" s="143" t="e">
        <f>IF(ROWS(F$7:F14)&gt;$B$1,"",LOOKUP(ROWS(F$7:F14),'คะแนนเทอม 1'!#REF!,'คะแนนเทอม 1'!$E$5:$E$84))</f>
        <v>#REF!</v>
      </c>
      <c r="G14" s="144" t="e">
        <f>IF(ROWS(G$7:G14)&gt;$B$1,"",LOOKUP(ROWS(G$7:G14),'คะแนนเทอม 1'!#REF!,'คะแนนเทอม 1'!$F$5:$F$84))</f>
        <v>#REF!</v>
      </c>
      <c r="H14" s="145" t="e">
        <f>IF(ROWS(H$7:H14)&gt;$B$1,"",LOOKUP(ROWS(H$7:H14),'คะแนนเทอม 1'!#REF!,'คะแนนเทอม 1'!$G$5:$G$84))</f>
        <v>#REF!</v>
      </c>
      <c r="I14" s="141" t="e">
        <f>IF(ROWS(I$7:I14)&gt;$B$1,"",LOOKUP(ROWS(I$7:I14),'คะแนนเทอม 1'!#REF!,'คะแนนเทอม 1'!#REF!))</f>
        <v>#REF!</v>
      </c>
      <c r="J14" s="141" t="e">
        <f t="shared" si="0"/>
        <v>#REF!</v>
      </c>
    </row>
    <row r="15" spans="1:10" x14ac:dyDescent="0.75">
      <c r="B15" s="140" t="e">
        <f>IF(D15="","",SUBTOTAL(3,D$7:$D15))</f>
        <v>#REF!</v>
      </c>
      <c r="C15" s="141" t="e">
        <f>IF(ROWS(C$7:C15)&gt;$B$1,"",LOOKUP(ROWS(C$7:C15),'คะแนนเทอม 1'!#REF!,'คะแนนเทอม 1'!$B$5:$B$84))</f>
        <v>#REF!</v>
      </c>
      <c r="D15" s="141" t="e">
        <f>IF(ROWS(D$7:D15)&gt;$B$1,"",LOOKUP(ROWS(D$7:D15),'คะแนนเทอม 1'!$AG$5:$AG$84,'คะแนนเทอม 1'!$D$5:$D$84))</f>
        <v>#REF!</v>
      </c>
      <c r="E15" s="142" t="e">
        <f>IF(ROWS(E$7:E15)&gt;$B$1,"",LOOKUP(ROWS(E$7:E15),'คะแนนเทอม 1'!#REF!,'คะแนนเทอม 1'!$C$5:$C$84))</f>
        <v>#REF!</v>
      </c>
      <c r="F15" s="143" t="e">
        <f>IF(ROWS(F$7:F15)&gt;$B$1,"",LOOKUP(ROWS(F$7:F15),'คะแนนเทอม 1'!#REF!,'คะแนนเทอม 1'!$E$5:$E$84))</f>
        <v>#REF!</v>
      </c>
      <c r="G15" s="144" t="e">
        <f>IF(ROWS(G$7:G15)&gt;$B$1,"",LOOKUP(ROWS(G$7:G15),'คะแนนเทอม 1'!#REF!,'คะแนนเทอม 1'!$F$5:$F$84))</f>
        <v>#REF!</v>
      </c>
      <c r="H15" s="145" t="e">
        <f>IF(ROWS(H$7:H15)&gt;$B$1,"",LOOKUP(ROWS(H$7:H15),'คะแนนเทอม 1'!#REF!,'คะแนนเทอม 1'!$G$5:$G$84))</f>
        <v>#REF!</v>
      </c>
      <c r="I15" s="141" t="e">
        <f>IF(ROWS(I$7:I15)&gt;$B$1,"",LOOKUP(ROWS(I$7:I15),'คะแนนเทอม 1'!#REF!,'คะแนนเทอม 1'!#REF!))</f>
        <v>#REF!</v>
      </c>
      <c r="J15" s="141" t="e">
        <f t="shared" si="0"/>
        <v>#REF!</v>
      </c>
    </row>
    <row r="16" spans="1:10" x14ac:dyDescent="0.75">
      <c r="B16" s="140" t="e">
        <f>IF(D16="","",SUBTOTAL(3,D$7:$D16))</f>
        <v>#REF!</v>
      </c>
      <c r="C16" s="141" t="e">
        <f>IF(ROWS(C$7:C16)&gt;$B$1,"",LOOKUP(ROWS(C$7:C16),'คะแนนเทอม 1'!#REF!,'คะแนนเทอม 1'!$B$5:$B$84))</f>
        <v>#REF!</v>
      </c>
      <c r="D16" s="141" t="e">
        <f>IF(ROWS(D$7:D16)&gt;$B$1,"",LOOKUP(ROWS(D$7:D16),'คะแนนเทอม 1'!$AG$5:$AG$84,'คะแนนเทอม 1'!$D$5:$D$84))</f>
        <v>#REF!</v>
      </c>
      <c r="E16" s="142" t="e">
        <f>IF(ROWS(E$7:E16)&gt;$B$1,"",LOOKUP(ROWS(E$7:E16),'คะแนนเทอม 1'!#REF!,'คะแนนเทอม 1'!$C$5:$C$84))</f>
        <v>#REF!</v>
      </c>
      <c r="F16" s="143" t="e">
        <f>IF(ROWS(F$7:F16)&gt;$B$1,"",LOOKUP(ROWS(F$7:F16),'คะแนนเทอม 1'!#REF!,'คะแนนเทอม 1'!$E$5:$E$84))</f>
        <v>#REF!</v>
      </c>
      <c r="G16" s="144" t="e">
        <f>IF(ROWS(G$7:G16)&gt;$B$1,"",LOOKUP(ROWS(G$7:G16),'คะแนนเทอม 1'!#REF!,'คะแนนเทอม 1'!$F$5:$F$84))</f>
        <v>#REF!</v>
      </c>
      <c r="H16" s="145" t="e">
        <f>IF(ROWS(H$7:H16)&gt;$B$1,"",LOOKUP(ROWS(H$7:H16),'คะแนนเทอม 1'!#REF!,'คะแนนเทอม 1'!$G$5:$G$84))</f>
        <v>#REF!</v>
      </c>
      <c r="I16" s="141" t="e">
        <f>IF(ROWS(I$7:I16)&gt;$B$1,"",LOOKUP(ROWS(I$7:I16),'คะแนนเทอม 1'!#REF!,'คะแนนเทอม 1'!#REF!))</f>
        <v>#REF!</v>
      </c>
      <c r="J16" s="141" t="e">
        <f t="shared" si="0"/>
        <v>#REF!</v>
      </c>
    </row>
    <row r="17" spans="2:10" x14ac:dyDescent="0.75">
      <c r="B17" s="140" t="e">
        <f>IF(D17="","",SUBTOTAL(3,D$7:$D17))</f>
        <v>#REF!</v>
      </c>
      <c r="C17" s="141" t="e">
        <f>IF(ROWS(C$7:C17)&gt;$B$1,"",LOOKUP(ROWS(C$7:C17),'คะแนนเทอม 1'!#REF!,'คะแนนเทอม 1'!$B$5:$B$84))</f>
        <v>#REF!</v>
      </c>
      <c r="D17" s="141" t="e">
        <f>IF(ROWS(D$7:D17)&gt;$B$1,"",LOOKUP(ROWS(D$7:D17),'คะแนนเทอม 1'!$AG$5:$AG$84,'คะแนนเทอม 1'!$D$5:$D$84))</f>
        <v>#REF!</v>
      </c>
      <c r="E17" s="142" t="e">
        <f>IF(ROWS(E$7:E17)&gt;$B$1,"",LOOKUP(ROWS(E$7:E17),'คะแนนเทอม 1'!#REF!,'คะแนนเทอม 1'!$C$5:$C$84))</f>
        <v>#REF!</v>
      </c>
      <c r="F17" s="143" t="e">
        <f>IF(ROWS(F$7:F17)&gt;$B$1,"",LOOKUP(ROWS(F$7:F17),'คะแนนเทอม 1'!#REF!,'คะแนนเทอม 1'!$E$5:$E$84))</f>
        <v>#REF!</v>
      </c>
      <c r="G17" s="144" t="e">
        <f>IF(ROWS(G$7:G17)&gt;$B$1,"",LOOKUP(ROWS(G$7:G17),'คะแนนเทอม 1'!#REF!,'คะแนนเทอม 1'!$F$5:$F$84))</f>
        <v>#REF!</v>
      </c>
      <c r="H17" s="145" t="e">
        <f>IF(ROWS(H$7:H17)&gt;$B$1,"",LOOKUP(ROWS(H$7:H17),'คะแนนเทอม 1'!#REF!,'คะแนนเทอม 1'!$G$5:$G$84))</f>
        <v>#REF!</v>
      </c>
      <c r="I17" s="141" t="e">
        <f>IF(ROWS(I$7:I17)&gt;$B$1,"",LOOKUP(ROWS(I$7:I17),'คะแนนเทอม 1'!#REF!,'คะแนนเทอม 1'!#REF!))</f>
        <v>#REF!</v>
      </c>
      <c r="J17" s="141" t="e">
        <f t="shared" si="0"/>
        <v>#REF!</v>
      </c>
    </row>
    <row r="18" spans="2:10" x14ac:dyDescent="0.75">
      <c r="B18" s="140" t="e">
        <f>IF(D18="","",SUBTOTAL(3,D$7:$D18))</f>
        <v>#REF!</v>
      </c>
      <c r="C18" s="141" t="e">
        <f>IF(ROWS(C$7:C18)&gt;$B$1,"",LOOKUP(ROWS(C$7:C18),'คะแนนเทอม 1'!#REF!,'คะแนนเทอม 1'!$B$5:$B$84))</f>
        <v>#REF!</v>
      </c>
      <c r="D18" s="141" t="e">
        <f>IF(ROWS(D$7:D18)&gt;$B$1,"",LOOKUP(ROWS(D$7:D18),'คะแนนเทอม 1'!$AG$5:$AG$84,'คะแนนเทอม 1'!$D$5:$D$84))</f>
        <v>#REF!</v>
      </c>
      <c r="E18" s="142" t="e">
        <f>IF(ROWS(E$7:E18)&gt;$B$1,"",LOOKUP(ROWS(E$7:E18),'คะแนนเทอม 1'!#REF!,'คะแนนเทอม 1'!$C$5:$C$84))</f>
        <v>#REF!</v>
      </c>
      <c r="F18" s="143" t="e">
        <f>IF(ROWS(F$7:F18)&gt;$B$1,"",LOOKUP(ROWS(F$7:F18),'คะแนนเทอม 1'!#REF!,'คะแนนเทอม 1'!$E$5:$E$84))</f>
        <v>#REF!</v>
      </c>
      <c r="G18" s="144" t="e">
        <f>IF(ROWS(G$7:G18)&gt;$B$1,"",LOOKUP(ROWS(G$7:G18),'คะแนนเทอม 1'!#REF!,'คะแนนเทอม 1'!$F$5:$F$84))</f>
        <v>#REF!</v>
      </c>
      <c r="H18" s="145" t="e">
        <f>IF(ROWS(H$7:H18)&gt;$B$1,"",LOOKUP(ROWS(H$7:H18),'คะแนนเทอม 1'!#REF!,'คะแนนเทอม 1'!$G$5:$G$84))</f>
        <v>#REF!</v>
      </c>
      <c r="I18" s="141" t="e">
        <f>IF(ROWS(I$7:I18)&gt;$B$1,"",LOOKUP(ROWS(I$7:I18),'คะแนนเทอม 1'!#REF!,'คะแนนเทอม 1'!#REF!))</f>
        <v>#REF!</v>
      </c>
      <c r="J18" s="141" t="e">
        <f t="shared" si="0"/>
        <v>#REF!</v>
      </c>
    </row>
    <row r="19" spans="2:10" x14ac:dyDescent="0.75">
      <c r="B19" s="140" t="e">
        <f>IF(D19="","",SUBTOTAL(3,D$7:$D19))</f>
        <v>#REF!</v>
      </c>
      <c r="C19" s="141" t="e">
        <f>IF(ROWS(C$7:C19)&gt;$B$1,"",LOOKUP(ROWS(C$7:C19),'คะแนนเทอม 1'!#REF!,'คะแนนเทอม 1'!$B$5:$B$84))</f>
        <v>#REF!</v>
      </c>
      <c r="D19" s="141" t="e">
        <f>IF(ROWS(D$7:D19)&gt;$B$1,"",LOOKUP(ROWS(D$7:D19),'คะแนนเทอม 1'!$AG$5:$AG$84,'คะแนนเทอม 1'!$D$5:$D$84))</f>
        <v>#REF!</v>
      </c>
      <c r="E19" s="142" t="e">
        <f>IF(ROWS(E$7:E19)&gt;$B$1,"",LOOKUP(ROWS(E$7:E19),'คะแนนเทอม 1'!#REF!,'คะแนนเทอม 1'!$C$5:$C$84))</f>
        <v>#REF!</v>
      </c>
      <c r="F19" s="143" t="e">
        <f>IF(ROWS(F$7:F19)&gt;$B$1,"",LOOKUP(ROWS(F$7:F19),'คะแนนเทอม 1'!#REF!,'คะแนนเทอม 1'!$E$5:$E$84))</f>
        <v>#REF!</v>
      </c>
      <c r="G19" s="144" t="e">
        <f>IF(ROWS(G$7:G19)&gt;$B$1,"",LOOKUP(ROWS(G$7:G19),'คะแนนเทอม 1'!#REF!,'คะแนนเทอม 1'!$F$5:$F$84))</f>
        <v>#REF!</v>
      </c>
      <c r="H19" s="145" t="e">
        <f>IF(ROWS(H$7:H19)&gt;$B$1,"",LOOKUP(ROWS(H$7:H19),'คะแนนเทอม 1'!#REF!,'คะแนนเทอม 1'!$G$5:$G$84))</f>
        <v>#REF!</v>
      </c>
      <c r="I19" s="141" t="e">
        <f>IF(ROWS(I$7:I19)&gt;$B$1,"",LOOKUP(ROWS(I$7:I19),'คะแนนเทอม 1'!#REF!,'คะแนนเทอม 1'!#REF!))</f>
        <v>#REF!</v>
      </c>
      <c r="J19" s="141" t="e">
        <f t="shared" si="0"/>
        <v>#REF!</v>
      </c>
    </row>
    <row r="20" spans="2:10" x14ac:dyDescent="0.75">
      <c r="B20" s="140" t="e">
        <f>IF(D20="","",SUBTOTAL(3,D$7:$D20))</f>
        <v>#REF!</v>
      </c>
      <c r="C20" s="141" t="e">
        <f>IF(ROWS(C$7:C20)&gt;$B$1,"",LOOKUP(ROWS(C$7:C20),'คะแนนเทอม 1'!#REF!,'คะแนนเทอม 1'!$B$5:$B$84))</f>
        <v>#REF!</v>
      </c>
      <c r="D20" s="141" t="e">
        <f>IF(ROWS(D$7:D20)&gt;$B$1,"",LOOKUP(ROWS(D$7:D20),'คะแนนเทอม 1'!$AG$5:$AG$84,'คะแนนเทอม 1'!$D$5:$D$84))</f>
        <v>#REF!</v>
      </c>
      <c r="E20" s="142" t="e">
        <f>IF(ROWS(E$7:E20)&gt;$B$1,"",LOOKUP(ROWS(E$7:E20),'คะแนนเทอม 1'!#REF!,'คะแนนเทอม 1'!$C$5:$C$84))</f>
        <v>#REF!</v>
      </c>
      <c r="F20" s="143" t="e">
        <f>IF(ROWS(F$7:F20)&gt;$B$1,"",LOOKUP(ROWS(F$7:F20),'คะแนนเทอม 1'!#REF!,'คะแนนเทอม 1'!$E$5:$E$84))</f>
        <v>#REF!</v>
      </c>
      <c r="G20" s="144" t="e">
        <f>IF(ROWS(G$7:G20)&gt;$B$1,"",LOOKUP(ROWS(G$7:G20),'คะแนนเทอม 1'!#REF!,'คะแนนเทอม 1'!$F$5:$F$84))</f>
        <v>#REF!</v>
      </c>
      <c r="H20" s="145" t="e">
        <f>IF(ROWS(H$7:H20)&gt;$B$1,"",LOOKUP(ROWS(H$7:H20),'คะแนนเทอม 1'!#REF!,'คะแนนเทอม 1'!$G$5:$G$84))</f>
        <v>#REF!</v>
      </c>
      <c r="I20" s="141" t="e">
        <f>IF(ROWS(I$7:I20)&gt;$B$1,"",LOOKUP(ROWS(I$7:I20),'คะแนนเทอม 1'!#REF!,'คะแนนเทอม 1'!#REF!))</f>
        <v>#REF!</v>
      </c>
      <c r="J20" s="141" t="e">
        <f t="shared" si="0"/>
        <v>#REF!</v>
      </c>
    </row>
    <row r="21" spans="2:10" x14ac:dyDescent="0.75">
      <c r="B21" s="140" t="e">
        <f>IF(D21="","",SUBTOTAL(3,D$7:$D21))</f>
        <v>#REF!</v>
      </c>
      <c r="C21" s="141" t="e">
        <f>IF(ROWS(C$7:C21)&gt;$B$1,"",LOOKUP(ROWS(C$7:C21),'คะแนนเทอม 1'!#REF!,'คะแนนเทอม 1'!$B$5:$B$84))</f>
        <v>#REF!</v>
      </c>
      <c r="D21" s="141" t="e">
        <f>IF(ROWS(D$7:D21)&gt;$B$1,"",LOOKUP(ROWS(D$7:D21),'คะแนนเทอม 1'!$AG$5:$AG$84,'คะแนนเทอม 1'!$D$5:$D$84))</f>
        <v>#REF!</v>
      </c>
      <c r="E21" s="142" t="e">
        <f>IF(ROWS(E$7:E21)&gt;$B$1,"",LOOKUP(ROWS(E$7:E21),'คะแนนเทอม 1'!#REF!,'คะแนนเทอม 1'!$C$5:$C$84))</f>
        <v>#REF!</v>
      </c>
      <c r="F21" s="143" t="e">
        <f>IF(ROWS(F$7:F21)&gt;$B$1,"",LOOKUP(ROWS(F$7:F21),'คะแนนเทอม 1'!#REF!,'คะแนนเทอม 1'!$E$5:$E$84))</f>
        <v>#REF!</v>
      </c>
      <c r="G21" s="144" t="e">
        <f>IF(ROWS(G$7:G21)&gt;$B$1,"",LOOKUP(ROWS(G$7:G21),'คะแนนเทอม 1'!#REF!,'คะแนนเทอม 1'!$F$5:$F$84))</f>
        <v>#REF!</v>
      </c>
      <c r="H21" s="145" t="e">
        <f>IF(ROWS(H$7:H21)&gt;$B$1,"",LOOKUP(ROWS(H$7:H21),'คะแนนเทอม 1'!#REF!,'คะแนนเทอม 1'!$G$5:$G$84))</f>
        <v>#REF!</v>
      </c>
      <c r="I21" s="141" t="e">
        <f>IF(ROWS(I$7:I21)&gt;$B$1,"",LOOKUP(ROWS(I$7:I21),'คะแนนเทอม 1'!#REF!,'คะแนนเทอม 1'!#REF!))</f>
        <v>#REF!</v>
      </c>
      <c r="J21" s="141" t="e">
        <f t="shared" si="0"/>
        <v>#REF!</v>
      </c>
    </row>
    <row r="22" spans="2:10" x14ac:dyDescent="0.75">
      <c r="B22" s="140" t="e">
        <f>IF(D22="","",SUBTOTAL(3,D$7:$D22))</f>
        <v>#REF!</v>
      </c>
      <c r="C22" s="141" t="e">
        <f>IF(ROWS(C$7:C22)&gt;$B$1,"",LOOKUP(ROWS(C$7:C22),'คะแนนเทอม 1'!#REF!,'คะแนนเทอม 1'!$B$5:$B$84))</f>
        <v>#REF!</v>
      </c>
      <c r="D22" s="141" t="e">
        <f>IF(ROWS(D$7:D22)&gt;$B$1,"",LOOKUP(ROWS(D$7:D22),'คะแนนเทอม 1'!$AG$5:$AG$84,'คะแนนเทอม 1'!$D$5:$D$84))</f>
        <v>#REF!</v>
      </c>
      <c r="E22" s="142" t="e">
        <f>IF(ROWS(E$7:E22)&gt;$B$1,"",LOOKUP(ROWS(E$7:E22),'คะแนนเทอม 1'!#REF!,'คะแนนเทอม 1'!$C$5:$C$84))</f>
        <v>#REF!</v>
      </c>
      <c r="F22" s="143" t="e">
        <f>IF(ROWS(F$7:F22)&gt;$B$1,"",LOOKUP(ROWS(F$7:F22),'คะแนนเทอม 1'!#REF!,'คะแนนเทอม 1'!$E$5:$E$84))</f>
        <v>#REF!</v>
      </c>
      <c r="G22" s="144" t="e">
        <f>IF(ROWS(G$7:G22)&gt;$B$1,"",LOOKUP(ROWS(G$7:G22),'คะแนนเทอม 1'!#REF!,'คะแนนเทอม 1'!$F$5:$F$84))</f>
        <v>#REF!</v>
      </c>
      <c r="H22" s="145" t="e">
        <f>IF(ROWS(H$7:H22)&gt;$B$1,"",LOOKUP(ROWS(H$7:H22),'คะแนนเทอม 1'!#REF!,'คะแนนเทอม 1'!$G$5:$G$84))</f>
        <v>#REF!</v>
      </c>
      <c r="I22" s="141" t="e">
        <f>IF(ROWS(I$7:I22)&gt;$B$1,"",LOOKUP(ROWS(I$7:I22),'คะแนนเทอม 1'!#REF!,'คะแนนเทอม 1'!#REF!))</f>
        <v>#REF!</v>
      </c>
      <c r="J22" s="141" t="e">
        <f t="shared" si="0"/>
        <v>#REF!</v>
      </c>
    </row>
    <row r="23" spans="2:10" x14ac:dyDescent="0.75">
      <c r="B23" s="140" t="e">
        <f>IF(D23="","",SUBTOTAL(3,D$7:$D23))</f>
        <v>#REF!</v>
      </c>
      <c r="C23" s="141" t="e">
        <f>IF(ROWS(C$7:C23)&gt;$B$1,"",LOOKUP(ROWS(C$7:C23),'คะแนนเทอม 1'!#REF!,'คะแนนเทอม 1'!$B$5:$B$84))</f>
        <v>#REF!</v>
      </c>
      <c r="D23" s="141" t="e">
        <f>IF(ROWS(D$7:D23)&gt;$B$1,"",LOOKUP(ROWS(D$7:D23),'คะแนนเทอม 1'!$AG$5:$AG$84,'คะแนนเทอม 1'!$D$5:$D$84))</f>
        <v>#REF!</v>
      </c>
      <c r="E23" s="142" t="e">
        <f>IF(ROWS(E$7:E23)&gt;$B$1,"",LOOKUP(ROWS(E$7:E23),'คะแนนเทอม 1'!#REF!,'คะแนนเทอม 1'!$C$5:$C$84))</f>
        <v>#REF!</v>
      </c>
      <c r="F23" s="143" t="e">
        <f>IF(ROWS(F$7:F23)&gt;$B$1,"",LOOKUP(ROWS(F$7:F23),'คะแนนเทอม 1'!#REF!,'คะแนนเทอม 1'!$E$5:$E$84))</f>
        <v>#REF!</v>
      </c>
      <c r="G23" s="144" t="e">
        <f>IF(ROWS(G$7:G23)&gt;$B$1,"",LOOKUP(ROWS(G$7:G23),'คะแนนเทอม 1'!#REF!,'คะแนนเทอม 1'!$F$5:$F$84))</f>
        <v>#REF!</v>
      </c>
      <c r="H23" s="145" t="e">
        <f>IF(ROWS(H$7:H23)&gt;$B$1,"",LOOKUP(ROWS(H$7:H23),'คะแนนเทอม 1'!#REF!,'คะแนนเทอม 1'!$G$5:$G$84))</f>
        <v>#REF!</v>
      </c>
      <c r="I23" s="141" t="e">
        <f>IF(ROWS(I$7:I23)&gt;$B$1,"",LOOKUP(ROWS(I$7:I23),'คะแนนเทอม 1'!#REF!,'คะแนนเทอม 1'!#REF!))</f>
        <v>#REF!</v>
      </c>
      <c r="J23" s="141" t="e">
        <f t="shared" si="0"/>
        <v>#REF!</v>
      </c>
    </row>
    <row r="24" spans="2:10" x14ac:dyDescent="0.75">
      <c r="B24" s="140" t="e">
        <f>IF(D24="","",SUBTOTAL(3,D$7:$D24))</f>
        <v>#REF!</v>
      </c>
      <c r="C24" s="141" t="e">
        <f>IF(ROWS(C$7:C24)&gt;$B$1,"",LOOKUP(ROWS(C$7:C24),'คะแนนเทอม 1'!#REF!,'คะแนนเทอม 1'!$B$5:$B$84))</f>
        <v>#REF!</v>
      </c>
      <c r="D24" s="141" t="e">
        <f>IF(ROWS(D$7:D24)&gt;$B$1,"",LOOKUP(ROWS(D$7:D24),'คะแนนเทอม 1'!$AG$5:$AG$84,'คะแนนเทอม 1'!$D$5:$D$84))</f>
        <v>#REF!</v>
      </c>
      <c r="E24" s="142" t="e">
        <f>IF(ROWS(E$7:E24)&gt;$B$1,"",LOOKUP(ROWS(E$7:E24),'คะแนนเทอม 1'!#REF!,'คะแนนเทอม 1'!$C$5:$C$84))</f>
        <v>#REF!</v>
      </c>
      <c r="F24" s="143" t="e">
        <f>IF(ROWS(F$7:F24)&gt;$B$1,"",LOOKUP(ROWS(F$7:F24),'คะแนนเทอม 1'!#REF!,'คะแนนเทอม 1'!$E$5:$E$84))</f>
        <v>#REF!</v>
      </c>
      <c r="G24" s="144" t="e">
        <f>IF(ROWS(G$7:G24)&gt;$B$1,"",LOOKUP(ROWS(G$7:G24),'คะแนนเทอม 1'!#REF!,'คะแนนเทอม 1'!$F$5:$F$84))</f>
        <v>#REF!</v>
      </c>
      <c r="H24" s="145" t="e">
        <f>IF(ROWS(H$7:H24)&gt;$B$1,"",LOOKUP(ROWS(H$7:H24),'คะแนนเทอม 1'!#REF!,'คะแนนเทอม 1'!$G$5:$G$84))</f>
        <v>#REF!</v>
      </c>
      <c r="I24" s="141" t="e">
        <f>IF(ROWS(I$7:I24)&gt;$B$1,"",LOOKUP(ROWS(I$7:I24),'คะแนนเทอม 1'!#REF!,'คะแนนเทอม 1'!#REF!))</f>
        <v>#REF!</v>
      </c>
      <c r="J24" s="141" t="e">
        <f t="shared" si="0"/>
        <v>#REF!</v>
      </c>
    </row>
    <row r="25" spans="2:10" x14ac:dyDescent="0.75">
      <c r="B25" s="140" t="e">
        <f>IF(D25="","",SUBTOTAL(3,D$7:$D25))</f>
        <v>#REF!</v>
      </c>
      <c r="C25" s="141" t="e">
        <f>IF(ROWS(C$7:C25)&gt;$B$1,"",LOOKUP(ROWS(C$7:C25),'คะแนนเทอม 1'!#REF!,'คะแนนเทอม 1'!$B$5:$B$84))</f>
        <v>#REF!</v>
      </c>
      <c r="D25" s="141" t="e">
        <f>IF(ROWS(D$7:D25)&gt;$B$1,"",LOOKUP(ROWS(D$7:D25),'คะแนนเทอม 1'!$AG$5:$AG$84,'คะแนนเทอม 1'!$D$5:$D$84))</f>
        <v>#REF!</v>
      </c>
      <c r="E25" s="142" t="e">
        <f>IF(ROWS(E$7:E25)&gt;$B$1,"",LOOKUP(ROWS(E$7:E25),'คะแนนเทอม 1'!#REF!,'คะแนนเทอม 1'!$C$5:$C$84))</f>
        <v>#REF!</v>
      </c>
      <c r="F25" s="143" t="e">
        <f>IF(ROWS(F$7:F25)&gt;$B$1,"",LOOKUP(ROWS(F$7:F25),'คะแนนเทอม 1'!#REF!,'คะแนนเทอม 1'!$E$5:$E$84))</f>
        <v>#REF!</v>
      </c>
      <c r="G25" s="144" t="e">
        <f>IF(ROWS(G$7:G25)&gt;$B$1,"",LOOKUP(ROWS(G$7:G25),'คะแนนเทอม 1'!#REF!,'คะแนนเทอม 1'!$F$5:$F$84))</f>
        <v>#REF!</v>
      </c>
      <c r="H25" s="145" t="e">
        <f>IF(ROWS(H$7:H25)&gt;$B$1,"",LOOKUP(ROWS(H$7:H25),'คะแนนเทอม 1'!#REF!,'คะแนนเทอม 1'!$G$5:$G$84))</f>
        <v>#REF!</v>
      </c>
      <c r="I25" s="141" t="e">
        <f>IF(ROWS(I$7:I25)&gt;$B$1,"",LOOKUP(ROWS(I$7:I25),'คะแนนเทอม 1'!#REF!,'คะแนนเทอม 1'!#REF!))</f>
        <v>#REF!</v>
      </c>
      <c r="J25" s="141" t="e">
        <f t="shared" si="0"/>
        <v>#REF!</v>
      </c>
    </row>
    <row r="26" spans="2:10" x14ac:dyDescent="0.75">
      <c r="B26" s="140" t="e">
        <f>IF(D26="","",SUBTOTAL(3,D$7:$D26))</f>
        <v>#REF!</v>
      </c>
      <c r="C26" s="141" t="e">
        <f>IF(ROWS(C$7:C26)&gt;$B$1,"",LOOKUP(ROWS(C$7:C26),'คะแนนเทอม 1'!#REF!,'คะแนนเทอม 1'!$B$5:$B$84))</f>
        <v>#REF!</v>
      </c>
      <c r="D26" s="141" t="e">
        <f>IF(ROWS(D$7:D26)&gt;$B$1,"",LOOKUP(ROWS(D$7:D26),'คะแนนเทอม 1'!$AG$5:$AG$84,'คะแนนเทอม 1'!$D$5:$D$84))</f>
        <v>#REF!</v>
      </c>
      <c r="E26" s="142" t="e">
        <f>IF(ROWS(E$7:E26)&gt;$B$1,"",LOOKUP(ROWS(E$7:E26),'คะแนนเทอม 1'!#REF!,'คะแนนเทอม 1'!$C$5:$C$84))</f>
        <v>#REF!</v>
      </c>
      <c r="F26" s="143" t="e">
        <f>IF(ROWS(F$7:F26)&gt;$B$1,"",LOOKUP(ROWS(F$7:F26),'คะแนนเทอม 1'!#REF!,'คะแนนเทอม 1'!$E$5:$E$84))</f>
        <v>#REF!</v>
      </c>
      <c r="G26" s="144" t="e">
        <f>IF(ROWS(G$7:G26)&gt;$B$1,"",LOOKUP(ROWS(G$7:G26),'คะแนนเทอม 1'!#REF!,'คะแนนเทอม 1'!$F$5:$F$84))</f>
        <v>#REF!</v>
      </c>
      <c r="H26" s="145" t="e">
        <f>IF(ROWS(H$7:H26)&gt;$B$1,"",LOOKUP(ROWS(H$7:H26),'คะแนนเทอม 1'!#REF!,'คะแนนเทอม 1'!$G$5:$G$84))</f>
        <v>#REF!</v>
      </c>
      <c r="I26" s="141" t="e">
        <f>IF(ROWS(I$7:I26)&gt;$B$1,"",LOOKUP(ROWS(I$7:I26),'คะแนนเทอม 1'!#REF!,'คะแนนเทอม 1'!#REF!))</f>
        <v>#REF!</v>
      </c>
      <c r="J26" s="141" t="e">
        <f t="shared" si="0"/>
        <v>#REF!</v>
      </c>
    </row>
    <row r="27" spans="2:10" x14ac:dyDescent="0.75">
      <c r="B27" s="140" t="e">
        <f>IF(D27="","",SUBTOTAL(3,D$7:$D27))</f>
        <v>#REF!</v>
      </c>
      <c r="C27" s="141" t="e">
        <f>IF(ROWS(C$7:C27)&gt;$B$1,"",LOOKUP(ROWS(C$7:C27),'คะแนนเทอม 1'!#REF!,'คะแนนเทอม 1'!$B$5:$B$84))</f>
        <v>#REF!</v>
      </c>
      <c r="D27" s="141" t="e">
        <f>IF(ROWS(D$7:D27)&gt;$B$1,"",LOOKUP(ROWS(D$7:D27),'คะแนนเทอม 1'!$AG$5:$AG$84,'คะแนนเทอม 1'!$D$5:$D$84))</f>
        <v>#REF!</v>
      </c>
      <c r="E27" s="142" t="e">
        <f>IF(ROWS(E$7:E27)&gt;$B$1,"",LOOKUP(ROWS(E$7:E27),'คะแนนเทอม 1'!#REF!,'คะแนนเทอม 1'!$C$5:$C$84))</f>
        <v>#REF!</v>
      </c>
      <c r="F27" s="143" t="e">
        <f>IF(ROWS(F$7:F27)&gt;$B$1,"",LOOKUP(ROWS(F$7:F27),'คะแนนเทอม 1'!#REF!,'คะแนนเทอม 1'!$E$5:$E$84))</f>
        <v>#REF!</v>
      </c>
      <c r="G27" s="144" t="e">
        <f>IF(ROWS(G$7:G27)&gt;$B$1,"",LOOKUP(ROWS(G$7:G27),'คะแนนเทอม 1'!#REF!,'คะแนนเทอม 1'!$F$5:$F$84))</f>
        <v>#REF!</v>
      </c>
      <c r="H27" s="145" t="e">
        <f>IF(ROWS(H$7:H27)&gt;$B$1,"",LOOKUP(ROWS(H$7:H27),'คะแนนเทอม 1'!#REF!,'คะแนนเทอม 1'!$G$5:$G$84))</f>
        <v>#REF!</v>
      </c>
      <c r="I27" s="141" t="e">
        <f>IF(ROWS(I$7:I27)&gt;$B$1,"",LOOKUP(ROWS(I$7:I27),'คะแนนเทอม 1'!#REF!,'คะแนนเทอม 1'!#REF!))</f>
        <v>#REF!</v>
      </c>
      <c r="J27" s="141" t="e">
        <f t="shared" si="0"/>
        <v>#REF!</v>
      </c>
    </row>
    <row r="28" spans="2:10" x14ac:dyDescent="0.75">
      <c r="B28" s="140" t="e">
        <f>IF(D28="","",SUBTOTAL(3,D$7:$D28))</f>
        <v>#REF!</v>
      </c>
      <c r="C28" s="141" t="e">
        <f>IF(ROWS(C$7:C28)&gt;$B$1,"",LOOKUP(ROWS(C$7:C28),'คะแนนเทอม 1'!#REF!,'คะแนนเทอม 1'!$B$5:$B$84))</f>
        <v>#REF!</v>
      </c>
      <c r="D28" s="141" t="e">
        <f>IF(ROWS(D$7:D28)&gt;$B$1,"",LOOKUP(ROWS(D$7:D28),'คะแนนเทอม 1'!$AG$5:$AG$84,'คะแนนเทอม 1'!$D$5:$D$84))</f>
        <v>#REF!</v>
      </c>
      <c r="E28" s="142" t="e">
        <f>IF(ROWS(E$7:E28)&gt;$B$1,"",LOOKUP(ROWS(E$7:E28),'คะแนนเทอม 1'!#REF!,'คะแนนเทอม 1'!$C$5:$C$84))</f>
        <v>#REF!</v>
      </c>
      <c r="F28" s="143" t="e">
        <f>IF(ROWS(F$7:F28)&gt;$B$1,"",LOOKUP(ROWS(F$7:F28),'คะแนนเทอม 1'!#REF!,'คะแนนเทอม 1'!$E$5:$E$84))</f>
        <v>#REF!</v>
      </c>
      <c r="G28" s="144" t="e">
        <f>IF(ROWS(G$7:G28)&gt;$B$1,"",LOOKUP(ROWS(G$7:G28),'คะแนนเทอม 1'!#REF!,'คะแนนเทอม 1'!$F$5:$F$84))</f>
        <v>#REF!</v>
      </c>
      <c r="H28" s="145" t="e">
        <f>IF(ROWS(H$7:H28)&gt;$B$1,"",LOOKUP(ROWS(H$7:H28),'คะแนนเทอม 1'!#REF!,'คะแนนเทอม 1'!$G$5:$G$84))</f>
        <v>#REF!</v>
      </c>
      <c r="I28" s="141" t="e">
        <f>IF(ROWS(I$7:I28)&gt;$B$1,"",LOOKUP(ROWS(I$7:I28),'คะแนนเทอม 1'!#REF!,'คะแนนเทอม 1'!#REF!))</f>
        <v>#REF!</v>
      </c>
      <c r="J28" s="141" t="e">
        <f t="shared" si="0"/>
        <v>#REF!</v>
      </c>
    </row>
    <row r="29" spans="2:10" x14ac:dyDescent="0.75">
      <c r="B29" s="140" t="e">
        <f>IF(D29="","",SUBTOTAL(3,D$7:$D29))</f>
        <v>#REF!</v>
      </c>
      <c r="C29" s="141" t="e">
        <f>IF(ROWS(C$7:C29)&gt;$B$1,"",LOOKUP(ROWS(C$7:C29),'คะแนนเทอม 1'!#REF!,'คะแนนเทอม 1'!$B$5:$B$84))</f>
        <v>#REF!</v>
      </c>
      <c r="D29" s="141" t="e">
        <f>IF(ROWS(D$7:D29)&gt;$B$1,"",LOOKUP(ROWS(D$7:D29),'คะแนนเทอม 1'!$AG$5:$AG$84,'คะแนนเทอม 1'!$D$5:$D$84))</f>
        <v>#REF!</v>
      </c>
      <c r="E29" s="142" t="e">
        <f>IF(ROWS(E$7:E29)&gt;$B$1,"",LOOKUP(ROWS(E$7:E29),'คะแนนเทอม 1'!#REF!,'คะแนนเทอม 1'!$C$5:$C$84))</f>
        <v>#REF!</v>
      </c>
      <c r="F29" s="143" t="e">
        <f>IF(ROWS(F$7:F29)&gt;$B$1,"",LOOKUP(ROWS(F$7:F29),'คะแนนเทอม 1'!#REF!,'คะแนนเทอม 1'!$E$5:$E$84))</f>
        <v>#REF!</v>
      </c>
      <c r="G29" s="144" t="e">
        <f>IF(ROWS(G$7:G29)&gt;$B$1,"",LOOKUP(ROWS(G$7:G29),'คะแนนเทอม 1'!#REF!,'คะแนนเทอม 1'!$F$5:$F$84))</f>
        <v>#REF!</v>
      </c>
      <c r="H29" s="145" t="e">
        <f>IF(ROWS(H$7:H29)&gt;$B$1,"",LOOKUP(ROWS(H$7:H29),'คะแนนเทอม 1'!#REF!,'คะแนนเทอม 1'!$G$5:$G$84))</f>
        <v>#REF!</v>
      </c>
      <c r="I29" s="141" t="e">
        <f>IF(ROWS(I$7:I29)&gt;$B$1,"",LOOKUP(ROWS(I$7:I29),'คะแนนเทอม 1'!#REF!,'คะแนนเทอม 1'!#REF!))</f>
        <v>#REF!</v>
      </c>
      <c r="J29" s="141" t="e">
        <f t="shared" si="0"/>
        <v>#REF!</v>
      </c>
    </row>
    <row r="30" spans="2:10" x14ac:dyDescent="0.75">
      <c r="B30" s="140" t="e">
        <f>IF(D30="","",SUBTOTAL(3,D$7:$D30))</f>
        <v>#REF!</v>
      </c>
      <c r="C30" s="141" t="e">
        <f>IF(ROWS(C$7:C30)&gt;$B$1,"",LOOKUP(ROWS(C$7:C30),'คะแนนเทอม 1'!#REF!,'คะแนนเทอม 1'!$B$5:$B$84))</f>
        <v>#REF!</v>
      </c>
      <c r="D30" s="141" t="e">
        <f>IF(ROWS(D$7:D30)&gt;$B$1,"",LOOKUP(ROWS(D$7:D30),'คะแนนเทอม 1'!$AG$5:$AG$84,'คะแนนเทอม 1'!$D$5:$D$84))</f>
        <v>#REF!</v>
      </c>
      <c r="E30" s="142" t="e">
        <f>IF(ROWS(E$7:E30)&gt;$B$1,"",LOOKUP(ROWS(E$7:E30),'คะแนนเทอม 1'!#REF!,'คะแนนเทอม 1'!$C$5:$C$84))</f>
        <v>#REF!</v>
      </c>
      <c r="F30" s="143" t="e">
        <f>IF(ROWS(F$7:F30)&gt;$B$1,"",LOOKUP(ROWS(F$7:F30),'คะแนนเทอม 1'!#REF!,'คะแนนเทอม 1'!$E$5:$E$84))</f>
        <v>#REF!</v>
      </c>
      <c r="G30" s="144" t="e">
        <f>IF(ROWS(G$7:G30)&gt;$B$1,"",LOOKUP(ROWS(G$7:G30),'คะแนนเทอม 1'!#REF!,'คะแนนเทอม 1'!$F$5:$F$84))</f>
        <v>#REF!</v>
      </c>
      <c r="H30" s="145" t="e">
        <f>IF(ROWS(H$7:H30)&gt;$B$1,"",LOOKUP(ROWS(H$7:H30),'คะแนนเทอม 1'!#REF!,'คะแนนเทอม 1'!$G$5:$G$84))</f>
        <v>#REF!</v>
      </c>
      <c r="I30" s="141" t="e">
        <f>IF(ROWS(I$7:I30)&gt;$B$1,"",LOOKUP(ROWS(I$7:I30),'คะแนนเทอม 1'!#REF!,'คะแนนเทอม 1'!#REF!))</f>
        <v>#REF!</v>
      </c>
      <c r="J30" s="141" t="e">
        <f t="shared" si="0"/>
        <v>#REF!</v>
      </c>
    </row>
  </sheetData>
  <sheetProtection selectLockedCells="1"/>
  <mergeCells count="3">
    <mergeCell ref="F6:H6"/>
    <mergeCell ref="B4:J4"/>
    <mergeCell ref="B5:J5"/>
  </mergeCells>
  <conditionalFormatting sqref="I7:I30">
    <cfRule type="cellIs" dxfId="16" priority="6" operator="equal">
      <formula>"มผ"</formula>
    </cfRule>
    <cfRule type="cellIs" dxfId="15" priority="7" operator="equal">
      <formula>"มส"</formula>
    </cfRule>
    <cfRule type="cellIs" dxfId="14" priority="8" operator="equal">
      <formula>"ร"</formula>
    </cfRule>
    <cfRule type="cellIs" dxfId="13" priority="9" operator="equal">
      <formula>0</formula>
    </cfRule>
  </conditionalFormatting>
  <conditionalFormatting sqref="J1:J3 J6:J1048576">
    <cfRule type="cellIs" dxfId="12" priority="1" operator="between">
      <formula>1</formula>
      <formula>3</formula>
    </cfRule>
  </conditionalFormatting>
  <pageMargins left="1.59" right="0.70866141732283472" top="0.32" bottom="1.25" header="0.31496062992125984" footer="0.19685039370078741"/>
  <pageSetup paperSize="9" scale="99" orientation="portrait" horizontalDpi="4294967293" verticalDpi="4294967292" r:id="rId1"/>
  <headerFooter scaleWithDoc="0" alignWithMargins="0">
    <oddHeader>&amp;C</oddHeader>
    <oddFooter>&amp;Cลงชื่อ_________________________ครูผู้สอน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0"/>
  <sheetViews>
    <sheetView showGridLines="0" showRowColHeaders="0" view="pageBreakPreview" zoomScale="115" zoomScaleSheetLayoutView="115" workbookViewId="0">
      <pane xSplit="1" ySplit="6" topLeftCell="B13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G38" sqref="G38:K38"/>
    </sheetView>
  </sheetViews>
  <sheetFormatPr defaultRowHeight="21.5" x14ac:dyDescent="0.75"/>
  <cols>
    <col min="1" max="1" width="43.59765625" customWidth="1"/>
    <col min="2" max="2" width="6.19921875" customWidth="1"/>
    <col min="3" max="3" width="6.59765625" customWidth="1"/>
    <col min="4" max="4" width="11" hidden="1" customWidth="1"/>
    <col min="5" max="5" width="6.3984375" style="119" customWidth="1"/>
    <col min="6" max="6" width="8.19921875" bestFit="1" customWidth="1"/>
    <col min="7" max="7" width="18.19921875" customWidth="1"/>
    <col min="8" max="8" width="16.59765625" customWidth="1"/>
    <col min="9" max="9" width="9.09765625" customWidth="1"/>
  </cols>
  <sheetData>
    <row r="1" spans="1:10" ht="19.5" hidden="1" customHeight="1" x14ac:dyDescent="0.75">
      <c r="B1" s="23" t="e">
        <f>LOOKUP(9.99999999999999E+307,'คะแนนเทอม 1'!#REF!)</f>
        <v>#REF!</v>
      </c>
      <c r="C1" s="23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579" t="s">
        <v>133</v>
      </c>
      <c r="C4" s="579"/>
      <c r="D4" s="579"/>
      <c r="E4" s="579"/>
      <c r="F4" s="579"/>
      <c r="G4" s="579"/>
      <c r="H4" s="579"/>
      <c r="I4" s="579"/>
      <c r="J4" s="579"/>
    </row>
    <row r="5" spans="1:10" ht="26.25" customHeight="1" x14ac:dyDescent="0.8">
      <c r="B5" s="579" t="str">
        <f>"วิชา  "&amp; ข้อมูลเบื้องต้น!F10&amp; "     ผู้สอน  " &amp;ข้อมูลเบื้องต้น!F12</f>
        <v>วิชา  พื้นฐาน 202     ผู้สอน  นางอุ้มขวัญ หัตถสาร</v>
      </c>
      <c r="C5" s="579"/>
      <c r="D5" s="579"/>
      <c r="E5" s="579"/>
      <c r="F5" s="579"/>
      <c r="G5" s="579"/>
      <c r="H5" s="579"/>
      <c r="I5" s="579"/>
      <c r="J5" s="579"/>
    </row>
    <row r="6" spans="1:10" x14ac:dyDescent="0.75">
      <c r="A6" s="26"/>
      <c r="B6" s="138" t="s">
        <v>59</v>
      </c>
      <c r="C6" s="138" t="s">
        <v>52</v>
      </c>
      <c r="D6" s="138" t="s">
        <v>14</v>
      </c>
      <c r="E6" s="139" t="s">
        <v>0</v>
      </c>
      <c r="F6" s="577" t="s">
        <v>1</v>
      </c>
      <c r="G6" s="577"/>
      <c r="H6" s="577"/>
      <c r="I6" s="196" t="s">
        <v>134</v>
      </c>
      <c r="J6" s="138" t="s">
        <v>132</v>
      </c>
    </row>
    <row r="7" spans="1:10" x14ac:dyDescent="0.75">
      <c r="A7" s="26"/>
      <c r="B7" s="140" t="e">
        <f>IF(D7="","",SUBTOTAL(3,D7:$D$7))</f>
        <v>#REF!</v>
      </c>
      <c r="C7" s="141" t="e">
        <f>IF(ROWS(C$7:C7)&gt;$B$1,"",LOOKUP(ROWS(C$7:C7),'คะแนนเทอม 1'!#REF!,'คะแนนเทอม 1'!$B$5:$B$84))</f>
        <v>#REF!</v>
      </c>
      <c r="D7" s="141" t="e">
        <f>IF(ROWS(D$7:D7)&gt;$B$1,"",LOOKUP(ROWS(D$7:D7),'คะแนนเทอม 1'!$AG$5:$AG$84,'คะแนนเทอม 1'!$D$5:$D$84))</f>
        <v>#REF!</v>
      </c>
      <c r="E7" s="142" t="e">
        <f>IF(ROWS(E$7:E7)&gt;$B$1,"",LOOKUP(ROWS(E$7:E7),'คะแนนเทอม 1'!#REF!,'คะแนนเทอม 1'!$C$5:$C$84))</f>
        <v>#REF!</v>
      </c>
      <c r="F7" s="143" t="e">
        <f>IF(ROWS(F$7:F7)&gt;$B$1,"",LOOKUP(ROWS(F$7:F7),'คะแนนเทอม 1'!#REF!,'คะแนนเทอม 1'!$E$5:$E$84))</f>
        <v>#REF!</v>
      </c>
      <c r="G7" s="144" t="e">
        <f>IF(ROWS(G$7:G7)&gt;$B$1,"",LOOKUP(ROWS(G$7:G7),'คะแนนเทอม 1'!#REF!,'คะแนนเทอม 1'!$F$5:$F$84))</f>
        <v>#REF!</v>
      </c>
      <c r="H7" s="145" t="e">
        <f>IF(ROWS(H$7:H7)&gt;$B$1,"",LOOKUP(ROWS(H$7:H7),'คะแนนเทอม 1'!#REF!,'คะแนนเทอม 1'!$G$5:$G$84))</f>
        <v>#REF!</v>
      </c>
      <c r="I7" s="141" t="e">
        <f>IF(ROWS(I$7:I7)&gt;$B$1,"",LOOKUP(ROWS(I$7:I7),'คะแนนเทอม 1'!#REF!,'คะแนนเทอม 1'!$W$5:$W$84))</f>
        <v>#REF!</v>
      </c>
      <c r="J7" s="141" t="e">
        <f>IF(C7="","",RANK(I7,I$7:I$30,0))</f>
        <v>#REF!</v>
      </c>
    </row>
    <row r="8" spans="1:10" x14ac:dyDescent="0.75">
      <c r="B8" s="140" t="e">
        <f>IF(D8="","",SUBTOTAL(3,D$7:$D8))</f>
        <v>#REF!</v>
      </c>
      <c r="C8" s="141" t="e">
        <f>IF(ROWS(C$7:C8)&gt;$B$1,"",LOOKUP(ROWS(C$7:C8),'คะแนนเทอม 1'!#REF!,'คะแนนเทอม 1'!$B$5:$B$84))</f>
        <v>#REF!</v>
      </c>
      <c r="D8" s="141" t="e">
        <f>IF(ROWS(D$7:D8)&gt;$B$1,"",LOOKUP(ROWS(D$7:D8),'คะแนนเทอม 1'!$AG$5:$AG$84,'คะแนนเทอม 1'!$D$5:$D$84))</f>
        <v>#REF!</v>
      </c>
      <c r="E8" s="142" t="e">
        <f>IF(ROWS(E$7:E8)&gt;$B$1,"",LOOKUP(ROWS(E$7:E8),'คะแนนเทอม 1'!#REF!,'คะแนนเทอม 1'!$C$5:$C$84))</f>
        <v>#REF!</v>
      </c>
      <c r="F8" s="143" t="e">
        <f>IF(ROWS(F$7:F8)&gt;$B$1,"",LOOKUP(ROWS(F$7:F8),'คะแนนเทอม 1'!#REF!,'คะแนนเทอม 1'!$E$5:$E$84))</f>
        <v>#REF!</v>
      </c>
      <c r="G8" s="144" t="e">
        <f>IF(ROWS(G$7:G8)&gt;$B$1,"",LOOKUP(ROWS(G$7:G8),'คะแนนเทอม 1'!#REF!,'คะแนนเทอม 1'!$F$5:$F$84))</f>
        <v>#REF!</v>
      </c>
      <c r="H8" s="145" t="e">
        <f>IF(ROWS(H$7:H8)&gt;$B$1,"",LOOKUP(ROWS(H$7:H8),'คะแนนเทอม 1'!#REF!,'คะแนนเทอม 1'!$G$5:$G$84))</f>
        <v>#REF!</v>
      </c>
      <c r="I8" s="141" t="e">
        <f>IF(ROWS(I$7:I8)&gt;$B$1,"",LOOKUP(ROWS(I$7:I8),'คะแนนเทอม 1'!#REF!,'คะแนนเทอม 1'!$W$5:$W$84))</f>
        <v>#REF!</v>
      </c>
      <c r="J8" s="141" t="e">
        <f t="shared" ref="J8:J30" si="0">IF(C8="","",RANK(I8,I$7:I$30,0))</f>
        <v>#REF!</v>
      </c>
    </row>
    <row r="9" spans="1:10" x14ac:dyDescent="0.75">
      <c r="B9" s="140" t="e">
        <f>IF(D9="","",SUBTOTAL(3,D$7:$D9))</f>
        <v>#REF!</v>
      </c>
      <c r="C9" s="141" t="e">
        <f>IF(ROWS(C$7:C9)&gt;$B$1,"",LOOKUP(ROWS(C$7:C9),'คะแนนเทอม 1'!#REF!,'คะแนนเทอม 1'!$B$5:$B$84))</f>
        <v>#REF!</v>
      </c>
      <c r="D9" s="141" t="e">
        <f>IF(ROWS(D$7:D9)&gt;$B$1,"",LOOKUP(ROWS(D$7:D9),'คะแนนเทอม 1'!$AG$5:$AG$84,'คะแนนเทอม 1'!$D$5:$D$84))</f>
        <v>#REF!</v>
      </c>
      <c r="E9" s="142" t="e">
        <f>IF(ROWS(E$7:E9)&gt;$B$1,"",LOOKUP(ROWS(E$7:E9),'คะแนนเทอม 1'!#REF!,'คะแนนเทอม 1'!$C$5:$C$84))</f>
        <v>#REF!</v>
      </c>
      <c r="F9" s="143" t="e">
        <f>IF(ROWS(F$7:F9)&gt;$B$1,"",LOOKUP(ROWS(F$7:F9),'คะแนนเทอม 1'!#REF!,'คะแนนเทอม 1'!$E$5:$E$84))</f>
        <v>#REF!</v>
      </c>
      <c r="G9" s="144" t="e">
        <f>IF(ROWS(G$7:G9)&gt;$B$1,"",LOOKUP(ROWS(G$7:G9),'คะแนนเทอม 1'!#REF!,'คะแนนเทอม 1'!$F$5:$F$84))</f>
        <v>#REF!</v>
      </c>
      <c r="H9" s="145" t="e">
        <f>IF(ROWS(H$7:H9)&gt;$B$1,"",LOOKUP(ROWS(H$7:H9),'คะแนนเทอม 1'!#REF!,'คะแนนเทอม 1'!$G$5:$G$84))</f>
        <v>#REF!</v>
      </c>
      <c r="I9" s="141" t="e">
        <f>IF(ROWS(I$7:I9)&gt;$B$1,"",LOOKUP(ROWS(I$7:I9),'คะแนนเทอม 1'!#REF!,'คะแนนเทอม 1'!$W$5:$W$84))</f>
        <v>#REF!</v>
      </c>
      <c r="J9" s="141" t="e">
        <f t="shared" si="0"/>
        <v>#REF!</v>
      </c>
    </row>
    <row r="10" spans="1:10" x14ac:dyDescent="0.75">
      <c r="B10" s="140" t="e">
        <f>IF(D10="","",SUBTOTAL(3,D$7:$D10))</f>
        <v>#REF!</v>
      </c>
      <c r="C10" s="141" t="e">
        <f>IF(ROWS(C$7:C10)&gt;$B$1,"",LOOKUP(ROWS(C$7:C10),'คะแนนเทอม 1'!#REF!,'คะแนนเทอม 1'!$B$5:$B$84))</f>
        <v>#REF!</v>
      </c>
      <c r="D10" s="141" t="e">
        <f>IF(ROWS(D$7:D10)&gt;$B$1,"",LOOKUP(ROWS(D$7:D10),'คะแนนเทอม 1'!$AG$5:$AG$84,'คะแนนเทอม 1'!$D$5:$D$84))</f>
        <v>#REF!</v>
      </c>
      <c r="E10" s="142" t="e">
        <f>IF(ROWS(E$7:E10)&gt;$B$1,"",LOOKUP(ROWS(E$7:E10),'คะแนนเทอม 1'!#REF!,'คะแนนเทอม 1'!$C$5:$C$84))</f>
        <v>#REF!</v>
      </c>
      <c r="F10" s="143" t="e">
        <f>IF(ROWS(F$7:F10)&gt;$B$1,"",LOOKUP(ROWS(F$7:F10),'คะแนนเทอม 1'!#REF!,'คะแนนเทอม 1'!$E$5:$E$84))</f>
        <v>#REF!</v>
      </c>
      <c r="G10" s="144" t="e">
        <f>IF(ROWS(G$7:G10)&gt;$B$1,"",LOOKUP(ROWS(G$7:G10),'คะแนนเทอม 1'!#REF!,'คะแนนเทอม 1'!$F$5:$F$84))</f>
        <v>#REF!</v>
      </c>
      <c r="H10" s="145" t="e">
        <f>IF(ROWS(H$7:H10)&gt;$B$1,"",LOOKUP(ROWS(H$7:H10),'คะแนนเทอม 1'!#REF!,'คะแนนเทอม 1'!$G$5:$G$84))</f>
        <v>#REF!</v>
      </c>
      <c r="I10" s="141" t="e">
        <f>IF(ROWS(I$7:I10)&gt;$B$1,"",LOOKUP(ROWS(I$7:I10),'คะแนนเทอม 1'!#REF!,'คะแนนเทอม 1'!$W$5:$W$84))</f>
        <v>#REF!</v>
      </c>
      <c r="J10" s="141" t="e">
        <f t="shared" si="0"/>
        <v>#REF!</v>
      </c>
    </row>
    <row r="11" spans="1:10" x14ac:dyDescent="0.75">
      <c r="B11" s="140" t="e">
        <f>IF(D11="","",SUBTOTAL(3,D$7:$D11))</f>
        <v>#REF!</v>
      </c>
      <c r="C11" s="141" t="e">
        <f>IF(ROWS(C$7:C11)&gt;$B$1,"",LOOKUP(ROWS(C$7:C11),'คะแนนเทอม 1'!#REF!,'คะแนนเทอม 1'!$B$5:$B$84))</f>
        <v>#REF!</v>
      </c>
      <c r="D11" s="141" t="e">
        <f>IF(ROWS(D$7:D11)&gt;$B$1,"",LOOKUP(ROWS(D$7:D11),'คะแนนเทอม 1'!$AG$5:$AG$84,'คะแนนเทอม 1'!$D$5:$D$84))</f>
        <v>#REF!</v>
      </c>
      <c r="E11" s="142" t="e">
        <f>IF(ROWS(E$7:E11)&gt;$B$1,"",LOOKUP(ROWS(E$7:E11),'คะแนนเทอม 1'!#REF!,'คะแนนเทอม 1'!$C$5:$C$84))</f>
        <v>#REF!</v>
      </c>
      <c r="F11" s="143" t="e">
        <f>IF(ROWS(F$7:F11)&gt;$B$1,"",LOOKUP(ROWS(F$7:F11),'คะแนนเทอม 1'!#REF!,'คะแนนเทอม 1'!$E$5:$E$84))</f>
        <v>#REF!</v>
      </c>
      <c r="G11" s="144" t="e">
        <f>IF(ROWS(G$7:G11)&gt;$B$1,"",LOOKUP(ROWS(G$7:G11),'คะแนนเทอม 1'!#REF!,'คะแนนเทอม 1'!$F$5:$F$84))</f>
        <v>#REF!</v>
      </c>
      <c r="H11" s="145" t="e">
        <f>IF(ROWS(H$7:H11)&gt;$B$1,"",LOOKUP(ROWS(H$7:H11),'คะแนนเทอม 1'!#REF!,'คะแนนเทอม 1'!$G$5:$G$84))</f>
        <v>#REF!</v>
      </c>
      <c r="I11" s="141" t="e">
        <f>IF(ROWS(I$7:I11)&gt;$B$1,"",LOOKUP(ROWS(I$7:I11),'คะแนนเทอม 1'!#REF!,'คะแนนเทอม 1'!$W$5:$W$84))</f>
        <v>#REF!</v>
      </c>
      <c r="J11" s="141" t="e">
        <f t="shared" si="0"/>
        <v>#REF!</v>
      </c>
    </row>
    <row r="12" spans="1:10" x14ac:dyDescent="0.75">
      <c r="B12" s="140" t="e">
        <f>IF(D12="","",SUBTOTAL(3,D$7:$D12))</f>
        <v>#REF!</v>
      </c>
      <c r="C12" s="141" t="e">
        <f>IF(ROWS(C$7:C12)&gt;$B$1,"",LOOKUP(ROWS(C$7:C12),'คะแนนเทอม 1'!#REF!,'คะแนนเทอม 1'!$B$5:$B$84))</f>
        <v>#REF!</v>
      </c>
      <c r="D12" s="141" t="e">
        <f>IF(ROWS(D$7:D12)&gt;$B$1,"",LOOKUP(ROWS(D$7:D12),'คะแนนเทอม 1'!$AG$5:$AG$84,'คะแนนเทอม 1'!$D$5:$D$84))</f>
        <v>#REF!</v>
      </c>
      <c r="E12" s="142" t="e">
        <f>IF(ROWS(E$7:E12)&gt;$B$1,"",LOOKUP(ROWS(E$7:E12),'คะแนนเทอม 1'!#REF!,'คะแนนเทอม 1'!$C$5:$C$84))</f>
        <v>#REF!</v>
      </c>
      <c r="F12" s="143" t="e">
        <f>IF(ROWS(F$7:F12)&gt;$B$1,"",LOOKUP(ROWS(F$7:F12),'คะแนนเทอม 1'!#REF!,'คะแนนเทอม 1'!$E$5:$E$84))</f>
        <v>#REF!</v>
      </c>
      <c r="G12" s="144" t="e">
        <f>IF(ROWS(G$7:G12)&gt;$B$1,"",LOOKUP(ROWS(G$7:G12),'คะแนนเทอม 1'!#REF!,'คะแนนเทอม 1'!$F$5:$F$84))</f>
        <v>#REF!</v>
      </c>
      <c r="H12" s="145" t="e">
        <f>IF(ROWS(H$7:H12)&gt;$B$1,"",LOOKUP(ROWS(H$7:H12),'คะแนนเทอม 1'!#REF!,'คะแนนเทอม 1'!$G$5:$G$84))</f>
        <v>#REF!</v>
      </c>
      <c r="I12" s="141" t="e">
        <f>IF(ROWS(I$7:I12)&gt;$B$1,"",LOOKUP(ROWS(I$7:I12),'คะแนนเทอม 1'!#REF!,'คะแนนเทอม 1'!$W$5:$W$84))</f>
        <v>#REF!</v>
      </c>
      <c r="J12" s="141" t="e">
        <f t="shared" si="0"/>
        <v>#REF!</v>
      </c>
    </row>
    <row r="13" spans="1:10" x14ac:dyDescent="0.75">
      <c r="B13" s="140" t="e">
        <f>IF(D13="","",SUBTOTAL(3,D$7:$D13))</f>
        <v>#REF!</v>
      </c>
      <c r="C13" s="141" t="e">
        <f>IF(ROWS(C$7:C13)&gt;$B$1,"",LOOKUP(ROWS(C$7:C13),'คะแนนเทอม 1'!#REF!,'คะแนนเทอม 1'!$B$5:$B$84))</f>
        <v>#REF!</v>
      </c>
      <c r="D13" s="141" t="e">
        <f>IF(ROWS(D$7:D13)&gt;$B$1,"",LOOKUP(ROWS(D$7:D13),'คะแนนเทอม 1'!$AG$5:$AG$84,'คะแนนเทอม 1'!$D$5:$D$84))</f>
        <v>#REF!</v>
      </c>
      <c r="E13" s="142" t="e">
        <f>IF(ROWS(E$7:E13)&gt;$B$1,"",LOOKUP(ROWS(E$7:E13),'คะแนนเทอม 1'!#REF!,'คะแนนเทอม 1'!$C$5:$C$84))</f>
        <v>#REF!</v>
      </c>
      <c r="F13" s="143" t="e">
        <f>IF(ROWS(F$7:F13)&gt;$B$1,"",LOOKUP(ROWS(F$7:F13),'คะแนนเทอม 1'!#REF!,'คะแนนเทอม 1'!$E$5:$E$84))</f>
        <v>#REF!</v>
      </c>
      <c r="G13" s="144" t="e">
        <f>IF(ROWS(G$7:G13)&gt;$B$1,"",LOOKUP(ROWS(G$7:G13),'คะแนนเทอม 1'!#REF!,'คะแนนเทอม 1'!$F$5:$F$84))</f>
        <v>#REF!</v>
      </c>
      <c r="H13" s="145" t="e">
        <f>IF(ROWS(H$7:H13)&gt;$B$1,"",LOOKUP(ROWS(H$7:H13),'คะแนนเทอม 1'!#REF!,'คะแนนเทอม 1'!$G$5:$G$84))</f>
        <v>#REF!</v>
      </c>
      <c r="I13" s="141" t="e">
        <f>IF(ROWS(I$7:I13)&gt;$B$1,"",LOOKUP(ROWS(I$7:I13),'คะแนนเทอม 1'!#REF!,'คะแนนเทอม 1'!$W$5:$W$84))</f>
        <v>#REF!</v>
      </c>
      <c r="J13" s="141" t="e">
        <f t="shared" si="0"/>
        <v>#REF!</v>
      </c>
    </row>
    <row r="14" spans="1:10" x14ac:dyDescent="0.75">
      <c r="B14" s="140" t="e">
        <f>IF(D14="","",SUBTOTAL(3,D$7:$D14))</f>
        <v>#REF!</v>
      </c>
      <c r="C14" s="141" t="e">
        <f>IF(ROWS(C$7:C14)&gt;$B$1,"",LOOKUP(ROWS(C$7:C14),'คะแนนเทอม 1'!#REF!,'คะแนนเทอม 1'!$B$5:$B$84))</f>
        <v>#REF!</v>
      </c>
      <c r="D14" s="141" t="e">
        <f>IF(ROWS(D$7:D14)&gt;$B$1,"",LOOKUP(ROWS(D$7:D14),'คะแนนเทอม 1'!$AG$5:$AG$84,'คะแนนเทอม 1'!$D$5:$D$84))</f>
        <v>#REF!</v>
      </c>
      <c r="E14" s="142" t="e">
        <f>IF(ROWS(E$7:E14)&gt;$B$1,"",LOOKUP(ROWS(E$7:E14),'คะแนนเทอม 1'!#REF!,'คะแนนเทอม 1'!$C$5:$C$84))</f>
        <v>#REF!</v>
      </c>
      <c r="F14" s="143" t="e">
        <f>IF(ROWS(F$7:F14)&gt;$B$1,"",LOOKUP(ROWS(F$7:F14),'คะแนนเทอม 1'!#REF!,'คะแนนเทอม 1'!$E$5:$E$84))</f>
        <v>#REF!</v>
      </c>
      <c r="G14" s="144" t="e">
        <f>IF(ROWS(G$7:G14)&gt;$B$1,"",LOOKUP(ROWS(G$7:G14),'คะแนนเทอม 1'!#REF!,'คะแนนเทอม 1'!$F$5:$F$84))</f>
        <v>#REF!</v>
      </c>
      <c r="H14" s="145" t="e">
        <f>IF(ROWS(H$7:H14)&gt;$B$1,"",LOOKUP(ROWS(H$7:H14),'คะแนนเทอม 1'!#REF!,'คะแนนเทอม 1'!$G$5:$G$84))</f>
        <v>#REF!</v>
      </c>
      <c r="I14" s="141" t="e">
        <f>IF(ROWS(I$7:I14)&gt;$B$1,"",LOOKUP(ROWS(I$7:I14),'คะแนนเทอม 1'!#REF!,'คะแนนเทอม 1'!$W$5:$W$84))</f>
        <v>#REF!</v>
      </c>
      <c r="J14" s="141" t="e">
        <f t="shared" si="0"/>
        <v>#REF!</v>
      </c>
    </row>
    <row r="15" spans="1:10" x14ac:dyDescent="0.75">
      <c r="B15" s="140" t="e">
        <f>IF(D15="","",SUBTOTAL(3,D$7:$D15))</f>
        <v>#REF!</v>
      </c>
      <c r="C15" s="141" t="e">
        <f>IF(ROWS(C$7:C15)&gt;$B$1,"",LOOKUP(ROWS(C$7:C15),'คะแนนเทอม 1'!#REF!,'คะแนนเทอม 1'!$B$5:$B$84))</f>
        <v>#REF!</v>
      </c>
      <c r="D15" s="141" t="e">
        <f>IF(ROWS(D$7:D15)&gt;$B$1,"",LOOKUP(ROWS(D$7:D15),'คะแนนเทอม 1'!$AG$5:$AG$84,'คะแนนเทอม 1'!$D$5:$D$84))</f>
        <v>#REF!</v>
      </c>
      <c r="E15" s="142" t="e">
        <f>IF(ROWS(E$7:E15)&gt;$B$1,"",LOOKUP(ROWS(E$7:E15),'คะแนนเทอม 1'!#REF!,'คะแนนเทอม 1'!$C$5:$C$84))</f>
        <v>#REF!</v>
      </c>
      <c r="F15" s="143" t="e">
        <f>IF(ROWS(F$7:F15)&gt;$B$1,"",LOOKUP(ROWS(F$7:F15),'คะแนนเทอม 1'!#REF!,'คะแนนเทอม 1'!$E$5:$E$84))</f>
        <v>#REF!</v>
      </c>
      <c r="G15" s="144" t="e">
        <f>IF(ROWS(G$7:G15)&gt;$B$1,"",LOOKUP(ROWS(G$7:G15),'คะแนนเทอม 1'!#REF!,'คะแนนเทอม 1'!$F$5:$F$84))</f>
        <v>#REF!</v>
      </c>
      <c r="H15" s="145" t="e">
        <f>IF(ROWS(H$7:H15)&gt;$B$1,"",LOOKUP(ROWS(H$7:H15),'คะแนนเทอม 1'!#REF!,'คะแนนเทอม 1'!$G$5:$G$84))</f>
        <v>#REF!</v>
      </c>
      <c r="I15" s="141" t="e">
        <f>IF(ROWS(I$7:I15)&gt;$B$1,"",LOOKUP(ROWS(I$7:I15),'คะแนนเทอม 1'!#REF!,'คะแนนเทอม 1'!$W$5:$W$84))</f>
        <v>#REF!</v>
      </c>
      <c r="J15" s="141" t="e">
        <f t="shared" si="0"/>
        <v>#REF!</v>
      </c>
    </row>
    <row r="16" spans="1:10" x14ac:dyDescent="0.75">
      <c r="B16" s="140" t="e">
        <f>IF(D16="","",SUBTOTAL(3,D$7:$D16))</f>
        <v>#REF!</v>
      </c>
      <c r="C16" s="141" t="e">
        <f>IF(ROWS(C$7:C16)&gt;$B$1,"",LOOKUP(ROWS(C$7:C16),'คะแนนเทอม 1'!#REF!,'คะแนนเทอม 1'!$B$5:$B$84))</f>
        <v>#REF!</v>
      </c>
      <c r="D16" s="141" t="e">
        <f>IF(ROWS(D$7:D16)&gt;$B$1,"",LOOKUP(ROWS(D$7:D16),'คะแนนเทอม 1'!$AG$5:$AG$84,'คะแนนเทอม 1'!$D$5:$D$84))</f>
        <v>#REF!</v>
      </c>
      <c r="E16" s="142" t="e">
        <f>IF(ROWS(E$7:E16)&gt;$B$1,"",LOOKUP(ROWS(E$7:E16),'คะแนนเทอม 1'!#REF!,'คะแนนเทอม 1'!$C$5:$C$84))</f>
        <v>#REF!</v>
      </c>
      <c r="F16" s="143" t="e">
        <f>IF(ROWS(F$7:F16)&gt;$B$1,"",LOOKUP(ROWS(F$7:F16),'คะแนนเทอม 1'!#REF!,'คะแนนเทอม 1'!$E$5:$E$84))</f>
        <v>#REF!</v>
      </c>
      <c r="G16" s="144" t="e">
        <f>IF(ROWS(G$7:G16)&gt;$B$1,"",LOOKUP(ROWS(G$7:G16),'คะแนนเทอม 1'!#REF!,'คะแนนเทอม 1'!$F$5:$F$84))</f>
        <v>#REF!</v>
      </c>
      <c r="H16" s="145" t="e">
        <f>IF(ROWS(H$7:H16)&gt;$B$1,"",LOOKUP(ROWS(H$7:H16),'คะแนนเทอม 1'!#REF!,'คะแนนเทอม 1'!$G$5:$G$84))</f>
        <v>#REF!</v>
      </c>
      <c r="I16" s="141" t="e">
        <f>IF(ROWS(I$7:I16)&gt;$B$1,"",LOOKUP(ROWS(I$7:I16),'คะแนนเทอม 1'!#REF!,'คะแนนเทอม 1'!$W$5:$W$84))</f>
        <v>#REF!</v>
      </c>
      <c r="J16" s="141" t="e">
        <f t="shared" si="0"/>
        <v>#REF!</v>
      </c>
    </row>
    <row r="17" spans="2:10" x14ac:dyDescent="0.75">
      <c r="B17" s="140" t="e">
        <f>IF(D17="","",SUBTOTAL(3,D$7:$D17))</f>
        <v>#REF!</v>
      </c>
      <c r="C17" s="141" t="e">
        <f>IF(ROWS(C$7:C17)&gt;$B$1,"",LOOKUP(ROWS(C$7:C17),'คะแนนเทอม 1'!#REF!,'คะแนนเทอม 1'!$B$5:$B$84))</f>
        <v>#REF!</v>
      </c>
      <c r="D17" s="141" t="e">
        <f>IF(ROWS(D$7:D17)&gt;$B$1,"",LOOKUP(ROWS(D$7:D17),'คะแนนเทอม 1'!$AG$5:$AG$84,'คะแนนเทอม 1'!$D$5:$D$84))</f>
        <v>#REF!</v>
      </c>
      <c r="E17" s="142" t="e">
        <f>IF(ROWS(E$7:E17)&gt;$B$1,"",LOOKUP(ROWS(E$7:E17),'คะแนนเทอม 1'!#REF!,'คะแนนเทอม 1'!$C$5:$C$84))</f>
        <v>#REF!</v>
      </c>
      <c r="F17" s="143" t="e">
        <f>IF(ROWS(F$7:F17)&gt;$B$1,"",LOOKUP(ROWS(F$7:F17),'คะแนนเทอม 1'!#REF!,'คะแนนเทอม 1'!$E$5:$E$84))</f>
        <v>#REF!</v>
      </c>
      <c r="G17" s="144" t="e">
        <f>IF(ROWS(G$7:G17)&gt;$B$1,"",LOOKUP(ROWS(G$7:G17),'คะแนนเทอม 1'!#REF!,'คะแนนเทอม 1'!$F$5:$F$84))</f>
        <v>#REF!</v>
      </c>
      <c r="H17" s="145" t="e">
        <f>IF(ROWS(H$7:H17)&gt;$B$1,"",LOOKUP(ROWS(H$7:H17),'คะแนนเทอม 1'!#REF!,'คะแนนเทอม 1'!$G$5:$G$84))</f>
        <v>#REF!</v>
      </c>
      <c r="I17" s="141" t="e">
        <f>IF(ROWS(I$7:I17)&gt;$B$1,"",LOOKUP(ROWS(I$7:I17),'คะแนนเทอม 1'!#REF!,'คะแนนเทอม 1'!$W$5:$W$84))</f>
        <v>#REF!</v>
      </c>
      <c r="J17" s="141" t="e">
        <f t="shared" si="0"/>
        <v>#REF!</v>
      </c>
    </row>
    <row r="18" spans="2:10" x14ac:dyDescent="0.75">
      <c r="B18" s="140" t="e">
        <f>IF(D18="","",SUBTOTAL(3,D$7:$D18))</f>
        <v>#REF!</v>
      </c>
      <c r="C18" s="141" t="e">
        <f>IF(ROWS(C$7:C18)&gt;$B$1,"",LOOKUP(ROWS(C$7:C18),'คะแนนเทอม 1'!#REF!,'คะแนนเทอม 1'!$B$5:$B$84))</f>
        <v>#REF!</v>
      </c>
      <c r="D18" s="141" t="e">
        <f>IF(ROWS(D$7:D18)&gt;$B$1,"",LOOKUP(ROWS(D$7:D18),'คะแนนเทอม 1'!$AG$5:$AG$84,'คะแนนเทอม 1'!$D$5:$D$84))</f>
        <v>#REF!</v>
      </c>
      <c r="E18" s="142" t="e">
        <f>IF(ROWS(E$7:E18)&gt;$B$1,"",LOOKUP(ROWS(E$7:E18),'คะแนนเทอม 1'!#REF!,'คะแนนเทอม 1'!$C$5:$C$84))</f>
        <v>#REF!</v>
      </c>
      <c r="F18" s="143" t="e">
        <f>IF(ROWS(F$7:F18)&gt;$B$1,"",LOOKUP(ROWS(F$7:F18),'คะแนนเทอม 1'!#REF!,'คะแนนเทอม 1'!$E$5:$E$84))</f>
        <v>#REF!</v>
      </c>
      <c r="G18" s="144" t="e">
        <f>IF(ROWS(G$7:G18)&gt;$B$1,"",LOOKUP(ROWS(G$7:G18),'คะแนนเทอม 1'!#REF!,'คะแนนเทอม 1'!$F$5:$F$84))</f>
        <v>#REF!</v>
      </c>
      <c r="H18" s="145" t="e">
        <f>IF(ROWS(H$7:H18)&gt;$B$1,"",LOOKUP(ROWS(H$7:H18),'คะแนนเทอม 1'!#REF!,'คะแนนเทอม 1'!$G$5:$G$84))</f>
        <v>#REF!</v>
      </c>
      <c r="I18" s="141" t="e">
        <f>IF(ROWS(I$7:I18)&gt;$B$1,"",LOOKUP(ROWS(I$7:I18),'คะแนนเทอม 1'!#REF!,'คะแนนเทอม 1'!$W$5:$W$84))</f>
        <v>#REF!</v>
      </c>
      <c r="J18" s="141" t="e">
        <f t="shared" si="0"/>
        <v>#REF!</v>
      </c>
    </row>
    <row r="19" spans="2:10" x14ac:dyDescent="0.75">
      <c r="B19" s="140" t="e">
        <f>IF(D19="","",SUBTOTAL(3,D$7:$D19))</f>
        <v>#REF!</v>
      </c>
      <c r="C19" s="141" t="e">
        <f>IF(ROWS(C$7:C19)&gt;$B$1,"",LOOKUP(ROWS(C$7:C19),'คะแนนเทอม 1'!#REF!,'คะแนนเทอม 1'!$B$5:$B$84))</f>
        <v>#REF!</v>
      </c>
      <c r="D19" s="141" t="e">
        <f>IF(ROWS(D$7:D19)&gt;$B$1,"",LOOKUP(ROWS(D$7:D19),'คะแนนเทอม 1'!$AG$5:$AG$84,'คะแนนเทอม 1'!$D$5:$D$84))</f>
        <v>#REF!</v>
      </c>
      <c r="E19" s="142" t="e">
        <f>IF(ROWS(E$7:E19)&gt;$B$1,"",LOOKUP(ROWS(E$7:E19),'คะแนนเทอม 1'!#REF!,'คะแนนเทอม 1'!$C$5:$C$84))</f>
        <v>#REF!</v>
      </c>
      <c r="F19" s="143" t="e">
        <f>IF(ROWS(F$7:F19)&gt;$B$1,"",LOOKUP(ROWS(F$7:F19),'คะแนนเทอม 1'!#REF!,'คะแนนเทอม 1'!$E$5:$E$84))</f>
        <v>#REF!</v>
      </c>
      <c r="G19" s="144" t="e">
        <f>IF(ROWS(G$7:G19)&gt;$B$1,"",LOOKUP(ROWS(G$7:G19),'คะแนนเทอม 1'!#REF!,'คะแนนเทอม 1'!$F$5:$F$84))</f>
        <v>#REF!</v>
      </c>
      <c r="H19" s="145" t="e">
        <f>IF(ROWS(H$7:H19)&gt;$B$1,"",LOOKUP(ROWS(H$7:H19),'คะแนนเทอม 1'!#REF!,'คะแนนเทอม 1'!$G$5:$G$84))</f>
        <v>#REF!</v>
      </c>
      <c r="I19" s="141" t="e">
        <f>IF(ROWS(I$7:I19)&gt;$B$1,"",LOOKUP(ROWS(I$7:I19),'คะแนนเทอม 1'!#REF!,'คะแนนเทอม 1'!$W$5:$W$84))</f>
        <v>#REF!</v>
      </c>
      <c r="J19" s="141" t="e">
        <f t="shared" si="0"/>
        <v>#REF!</v>
      </c>
    </row>
    <row r="20" spans="2:10" x14ac:dyDescent="0.75">
      <c r="B20" s="140" t="e">
        <f>IF(D20="","",SUBTOTAL(3,D$7:$D20))</f>
        <v>#REF!</v>
      </c>
      <c r="C20" s="141" t="e">
        <f>IF(ROWS(C$7:C20)&gt;$B$1,"",LOOKUP(ROWS(C$7:C20),'คะแนนเทอม 1'!#REF!,'คะแนนเทอม 1'!$B$5:$B$84))</f>
        <v>#REF!</v>
      </c>
      <c r="D20" s="141" t="e">
        <f>IF(ROWS(D$7:D20)&gt;$B$1,"",LOOKUP(ROWS(D$7:D20),'คะแนนเทอม 1'!$AG$5:$AG$84,'คะแนนเทอม 1'!$D$5:$D$84))</f>
        <v>#REF!</v>
      </c>
      <c r="E20" s="142" t="e">
        <f>IF(ROWS(E$7:E20)&gt;$B$1,"",LOOKUP(ROWS(E$7:E20),'คะแนนเทอม 1'!#REF!,'คะแนนเทอม 1'!$C$5:$C$84))</f>
        <v>#REF!</v>
      </c>
      <c r="F20" s="143" t="e">
        <f>IF(ROWS(F$7:F20)&gt;$B$1,"",LOOKUP(ROWS(F$7:F20),'คะแนนเทอม 1'!#REF!,'คะแนนเทอม 1'!$E$5:$E$84))</f>
        <v>#REF!</v>
      </c>
      <c r="G20" s="144" t="e">
        <f>IF(ROWS(G$7:G20)&gt;$B$1,"",LOOKUP(ROWS(G$7:G20),'คะแนนเทอม 1'!#REF!,'คะแนนเทอม 1'!$F$5:$F$84))</f>
        <v>#REF!</v>
      </c>
      <c r="H20" s="145" t="e">
        <f>IF(ROWS(H$7:H20)&gt;$B$1,"",LOOKUP(ROWS(H$7:H20),'คะแนนเทอม 1'!#REF!,'คะแนนเทอม 1'!$G$5:$G$84))</f>
        <v>#REF!</v>
      </c>
      <c r="I20" s="141" t="e">
        <f>IF(ROWS(I$7:I20)&gt;$B$1,"",LOOKUP(ROWS(I$7:I20),'คะแนนเทอม 1'!#REF!,'คะแนนเทอม 1'!$W$5:$W$84))</f>
        <v>#REF!</v>
      </c>
      <c r="J20" s="141" t="e">
        <f t="shared" si="0"/>
        <v>#REF!</v>
      </c>
    </row>
    <row r="21" spans="2:10" x14ac:dyDescent="0.75">
      <c r="B21" s="140" t="e">
        <f>IF(D21="","",SUBTOTAL(3,D$7:$D21))</f>
        <v>#REF!</v>
      </c>
      <c r="C21" s="141" t="e">
        <f>IF(ROWS(C$7:C21)&gt;$B$1,"",LOOKUP(ROWS(C$7:C21),'คะแนนเทอม 1'!#REF!,'คะแนนเทอม 1'!$B$5:$B$84))</f>
        <v>#REF!</v>
      </c>
      <c r="D21" s="141" t="e">
        <f>IF(ROWS(D$7:D21)&gt;$B$1,"",LOOKUP(ROWS(D$7:D21),'คะแนนเทอม 1'!$AG$5:$AG$84,'คะแนนเทอม 1'!$D$5:$D$84))</f>
        <v>#REF!</v>
      </c>
      <c r="E21" s="142" t="e">
        <f>IF(ROWS(E$7:E21)&gt;$B$1,"",LOOKUP(ROWS(E$7:E21),'คะแนนเทอม 1'!#REF!,'คะแนนเทอม 1'!$C$5:$C$84))</f>
        <v>#REF!</v>
      </c>
      <c r="F21" s="143" t="e">
        <f>IF(ROWS(F$7:F21)&gt;$B$1,"",LOOKUP(ROWS(F$7:F21),'คะแนนเทอม 1'!#REF!,'คะแนนเทอม 1'!$E$5:$E$84))</f>
        <v>#REF!</v>
      </c>
      <c r="G21" s="144" t="e">
        <f>IF(ROWS(G$7:G21)&gt;$B$1,"",LOOKUP(ROWS(G$7:G21),'คะแนนเทอม 1'!#REF!,'คะแนนเทอม 1'!$F$5:$F$84))</f>
        <v>#REF!</v>
      </c>
      <c r="H21" s="145" t="e">
        <f>IF(ROWS(H$7:H21)&gt;$B$1,"",LOOKUP(ROWS(H$7:H21),'คะแนนเทอม 1'!#REF!,'คะแนนเทอม 1'!$G$5:$G$84))</f>
        <v>#REF!</v>
      </c>
      <c r="I21" s="141" t="e">
        <f>IF(ROWS(I$7:I21)&gt;$B$1,"",LOOKUP(ROWS(I$7:I21),'คะแนนเทอม 1'!#REF!,'คะแนนเทอม 1'!$W$5:$W$84))</f>
        <v>#REF!</v>
      </c>
      <c r="J21" s="141" t="e">
        <f t="shared" si="0"/>
        <v>#REF!</v>
      </c>
    </row>
    <row r="22" spans="2:10" x14ac:dyDescent="0.75">
      <c r="B22" s="140" t="e">
        <f>IF(D22="","",SUBTOTAL(3,D$7:$D22))</f>
        <v>#REF!</v>
      </c>
      <c r="C22" s="141" t="e">
        <f>IF(ROWS(C$7:C22)&gt;$B$1,"",LOOKUP(ROWS(C$7:C22),'คะแนนเทอม 1'!#REF!,'คะแนนเทอม 1'!$B$5:$B$84))</f>
        <v>#REF!</v>
      </c>
      <c r="D22" s="141" t="e">
        <f>IF(ROWS(D$7:D22)&gt;$B$1,"",LOOKUP(ROWS(D$7:D22),'คะแนนเทอม 1'!$AG$5:$AG$84,'คะแนนเทอม 1'!$D$5:$D$84))</f>
        <v>#REF!</v>
      </c>
      <c r="E22" s="142" t="e">
        <f>IF(ROWS(E$7:E22)&gt;$B$1,"",LOOKUP(ROWS(E$7:E22),'คะแนนเทอม 1'!#REF!,'คะแนนเทอม 1'!$C$5:$C$84))</f>
        <v>#REF!</v>
      </c>
      <c r="F22" s="143" t="e">
        <f>IF(ROWS(F$7:F22)&gt;$B$1,"",LOOKUP(ROWS(F$7:F22),'คะแนนเทอม 1'!#REF!,'คะแนนเทอม 1'!$E$5:$E$84))</f>
        <v>#REF!</v>
      </c>
      <c r="G22" s="144" t="e">
        <f>IF(ROWS(G$7:G22)&gt;$B$1,"",LOOKUP(ROWS(G$7:G22),'คะแนนเทอม 1'!#REF!,'คะแนนเทอม 1'!$F$5:$F$84))</f>
        <v>#REF!</v>
      </c>
      <c r="H22" s="145" t="e">
        <f>IF(ROWS(H$7:H22)&gt;$B$1,"",LOOKUP(ROWS(H$7:H22),'คะแนนเทอม 1'!#REF!,'คะแนนเทอม 1'!$G$5:$G$84))</f>
        <v>#REF!</v>
      </c>
      <c r="I22" s="141" t="e">
        <f>IF(ROWS(I$7:I22)&gt;$B$1,"",LOOKUP(ROWS(I$7:I22),'คะแนนเทอม 1'!#REF!,'คะแนนเทอม 1'!$W$5:$W$84))</f>
        <v>#REF!</v>
      </c>
      <c r="J22" s="141" t="e">
        <f t="shared" si="0"/>
        <v>#REF!</v>
      </c>
    </row>
    <row r="23" spans="2:10" x14ac:dyDescent="0.75">
      <c r="B23" s="140" t="e">
        <f>IF(D23="","",SUBTOTAL(3,D$7:$D23))</f>
        <v>#REF!</v>
      </c>
      <c r="C23" s="141" t="e">
        <f>IF(ROWS(C$7:C23)&gt;$B$1,"",LOOKUP(ROWS(C$7:C23),'คะแนนเทอม 1'!#REF!,'คะแนนเทอม 1'!$B$5:$B$84))</f>
        <v>#REF!</v>
      </c>
      <c r="D23" s="141" t="e">
        <f>IF(ROWS(D$7:D23)&gt;$B$1,"",LOOKUP(ROWS(D$7:D23),'คะแนนเทอม 1'!$AG$5:$AG$84,'คะแนนเทอม 1'!$D$5:$D$84))</f>
        <v>#REF!</v>
      </c>
      <c r="E23" s="142" t="e">
        <f>IF(ROWS(E$7:E23)&gt;$B$1,"",LOOKUP(ROWS(E$7:E23),'คะแนนเทอม 1'!#REF!,'คะแนนเทอม 1'!$C$5:$C$84))</f>
        <v>#REF!</v>
      </c>
      <c r="F23" s="143" t="e">
        <f>IF(ROWS(F$7:F23)&gt;$B$1,"",LOOKUP(ROWS(F$7:F23),'คะแนนเทอม 1'!#REF!,'คะแนนเทอม 1'!$E$5:$E$84))</f>
        <v>#REF!</v>
      </c>
      <c r="G23" s="144" t="e">
        <f>IF(ROWS(G$7:G23)&gt;$B$1,"",LOOKUP(ROWS(G$7:G23),'คะแนนเทอม 1'!#REF!,'คะแนนเทอม 1'!$F$5:$F$84))</f>
        <v>#REF!</v>
      </c>
      <c r="H23" s="145" t="e">
        <f>IF(ROWS(H$7:H23)&gt;$B$1,"",LOOKUP(ROWS(H$7:H23),'คะแนนเทอม 1'!#REF!,'คะแนนเทอม 1'!$G$5:$G$84))</f>
        <v>#REF!</v>
      </c>
      <c r="I23" s="141" t="e">
        <f>IF(ROWS(I$7:I23)&gt;$B$1,"",LOOKUP(ROWS(I$7:I23),'คะแนนเทอม 1'!#REF!,'คะแนนเทอม 1'!$W$5:$W$84))</f>
        <v>#REF!</v>
      </c>
      <c r="J23" s="141" t="e">
        <f t="shared" si="0"/>
        <v>#REF!</v>
      </c>
    </row>
    <row r="24" spans="2:10" x14ac:dyDescent="0.75">
      <c r="B24" s="140" t="e">
        <f>IF(D24="","",SUBTOTAL(3,D$7:$D24))</f>
        <v>#REF!</v>
      </c>
      <c r="C24" s="141" t="e">
        <f>IF(ROWS(C$7:C24)&gt;$B$1,"",LOOKUP(ROWS(C$7:C24),'คะแนนเทอม 1'!#REF!,'คะแนนเทอม 1'!$B$5:$B$84))</f>
        <v>#REF!</v>
      </c>
      <c r="D24" s="141" t="e">
        <f>IF(ROWS(D$7:D24)&gt;$B$1,"",LOOKUP(ROWS(D$7:D24),'คะแนนเทอม 1'!$AG$5:$AG$84,'คะแนนเทอม 1'!$D$5:$D$84))</f>
        <v>#REF!</v>
      </c>
      <c r="E24" s="142" t="e">
        <f>IF(ROWS(E$7:E24)&gt;$B$1,"",LOOKUP(ROWS(E$7:E24),'คะแนนเทอม 1'!#REF!,'คะแนนเทอม 1'!$C$5:$C$84))</f>
        <v>#REF!</v>
      </c>
      <c r="F24" s="143" t="e">
        <f>IF(ROWS(F$7:F24)&gt;$B$1,"",LOOKUP(ROWS(F$7:F24),'คะแนนเทอม 1'!#REF!,'คะแนนเทอม 1'!$E$5:$E$84))</f>
        <v>#REF!</v>
      </c>
      <c r="G24" s="144" t="e">
        <f>IF(ROWS(G$7:G24)&gt;$B$1,"",LOOKUP(ROWS(G$7:G24),'คะแนนเทอม 1'!#REF!,'คะแนนเทอม 1'!$F$5:$F$84))</f>
        <v>#REF!</v>
      </c>
      <c r="H24" s="145" t="e">
        <f>IF(ROWS(H$7:H24)&gt;$B$1,"",LOOKUP(ROWS(H$7:H24),'คะแนนเทอม 1'!#REF!,'คะแนนเทอม 1'!$G$5:$G$84))</f>
        <v>#REF!</v>
      </c>
      <c r="I24" s="141" t="e">
        <f>IF(ROWS(I$7:I24)&gt;$B$1,"",LOOKUP(ROWS(I$7:I24),'คะแนนเทอม 1'!#REF!,'คะแนนเทอม 1'!$W$5:$W$84))</f>
        <v>#REF!</v>
      </c>
      <c r="J24" s="141" t="e">
        <f t="shared" si="0"/>
        <v>#REF!</v>
      </c>
    </row>
    <row r="25" spans="2:10" x14ac:dyDescent="0.75">
      <c r="B25" s="140" t="e">
        <f>IF(D25="","",SUBTOTAL(3,D$7:$D25))</f>
        <v>#REF!</v>
      </c>
      <c r="C25" s="141" t="e">
        <f>IF(ROWS(C$7:C25)&gt;$B$1,"",LOOKUP(ROWS(C$7:C25),'คะแนนเทอม 1'!#REF!,'คะแนนเทอม 1'!$B$5:$B$84))</f>
        <v>#REF!</v>
      </c>
      <c r="D25" s="141" t="e">
        <f>IF(ROWS(D$7:D25)&gt;$B$1,"",LOOKUP(ROWS(D$7:D25),'คะแนนเทอม 1'!$AG$5:$AG$84,'คะแนนเทอม 1'!$D$5:$D$84))</f>
        <v>#REF!</v>
      </c>
      <c r="E25" s="142" t="e">
        <f>IF(ROWS(E$7:E25)&gt;$B$1,"",LOOKUP(ROWS(E$7:E25),'คะแนนเทอม 1'!#REF!,'คะแนนเทอม 1'!$C$5:$C$84))</f>
        <v>#REF!</v>
      </c>
      <c r="F25" s="143" t="e">
        <f>IF(ROWS(F$7:F25)&gt;$B$1,"",LOOKUP(ROWS(F$7:F25),'คะแนนเทอม 1'!#REF!,'คะแนนเทอม 1'!$E$5:$E$84))</f>
        <v>#REF!</v>
      </c>
      <c r="G25" s="144" t="e">
        <f>IF(ROWS(G$7:G25)&gt;$B$1,"",LOOKUP(ROWS(G$7:G25),'คะแนนเทอม 1'!#REF!,'คะแนนเทอม 1'!$F$5:$F$84))</f>
        <v>#REF!</v>
      </c>
      <c r="H25" s="145" t="e">
        <f>IF(ROWS(H$7:H25)&gt;$B$1,"",LOOKUP(ROWS(H$7:H25),'คะแนนเทอม 1'!#REF!,'คะแนนเทอม 1'!$G$5:$G$84))</f>
        <v>#REF!</v>
      </c>
      <c r="I25" s="141" t="e">
        <f>IF(ROWS(I$7:I25)&gt;$B$1,"",LOOKUP(ROWS(I$7:I25),'คะแนนเทอม 1'!#REF!,'คะแนนเทอม 1'!$W$5:$W$84))</f>
        <v>#REF!</v>
      </c>
      <c r="J25" s="141" t="e">
        <f t="shared" si="0"/>
        <v>#REF!</v>
      </c>
    </row>
    <row r="26" spans="2:10" x14ac:dyDescent="0.75">
      <c r="B26" s="140" t="e">
        <f>IF(D26="","",SUBTOTAL(3,D$7:$D26))</f>
        <v>#REF!</v>
      </c>
      <c r="C26" s="141" t="e">
        <f>IF(ROWS(C$7:C26)&gt;$B$1,"",LOOKUP(ROWS(C$7:C26),'คะแนนเทอม 1'!#REF!,'คะแนนเทอม 1'!$B$5:$B$84))</f>
        <v>#REF!</v>
      </c>
      <c r="D26" s="141" t="e">
        <f>IF(ROWS(D$7:D26)&gt;$B$1,"",LOOKUP(ROWS(D$7:D26),'คะแนนเทอม 1'!$AG$5:$AG$84,'คะแนนเทอม 1'!$D$5:$D$84))</f>
        <v>#REF!</v>
      </c>
      <c r="E26" s="142" t="e">
        <f>IF(ROWS(E$7:E26)&gt;$B$1,"",LOOKUP(ROWS(E$7:E26),'คะแนนเทอม 1'!#REF!,'คะแนนเทอม 1'!$C$5:$C$84))</f>
        <v>#REF!</v>
      </c>
      <c r="F26" s="143" t="e">
        <f>IF(ROWS(F$7:F26)&gt;$B$1,"",LOOKUP(ROWS(F$7:F26),'คะแนนเทอม 1'!#REF!,'คะแนนเทอม 1'!$E$5:$E$84))</f>
        <v>#REF!</v>
      </c>
      <c r="G26" s="144" t="e">
        <f>IF(ROWS(G$7:G26)&gt;$B$1,"",LOOKUP(ROWS(G$7:G26),'คะแนนเทอม 1'!#REF!,'คะแนนเทอม 1'!$F$5:$F$84))</f>
        <v>#REF!</v>
      </c>
      <c r="H26" s="145" t="e">
        <f>IF(ROWS(H$7:H26)&gt;$B$1,"",LOOKUP(ROWS(H$7:H26),'คะแนนเทอม 1'!#REF!,'คะแนนเทอม 1'!$G$5:$G$84))</f>
        <v>#REF!</v>
      </c>
      <c r="I26" s="141" t="e">
        <f>IF(ROWS(I$7:I26)&gt;$B$1,"",LOOKUP(ROWS(I$7:I26),'คะแนนเทอม 1'!#REF!,'คะแนนเทอม 1'!$W$5:$W$84))</f>
        <v>#REF!</v>
      </c>
      <c r="J26" s="141" t="e">
        <f t="shared" si="0"/>
        <v>#REF!</v>
      </c>
    </row>
    <row r="27" spans="2:10" x14ac:dyDescent="0.75">
      <c r="B27" s="140" t="e">
        <f>IF(D27="","",SUBTOTAL(3,D$7:$D27))</f>
        <v>#REF!</v>
      </c>
      <c r="C27" s="141" t="e">
        <f>IF(ROWS(C$7:C27)&gt;$B$1,"",LOOKUP(ROWS(C$7:C27),'คะแนนเทอม 1'!#REF!,'คะแนนเทอม 1'!$B$5:$B$84))</f>
        <v>#REF!</v>
      </c>
      <c r="D27" s="141" t="e">
        <f>IF(ROWS(D$7:D27)&gt;$B$1,"",LOOKUP(ROWS(D$7:D27),'คะแนนเทอม 1'!$AG$5:$AG$84,'คะแนนเทอม 1'!$D$5:$D$84))</f>
        <v>#REF!</v>
      </c>
      <c r="E27" s="142" t="e">
        <f>IF(ROWS(E$7:E27)&gt;$B$1,"",LOOKUP(ROWS(E$7:E27),'คะแนนเทอม 1'!#REF!,'คะแนนเทอม 1'!$C$5:$C$84))</f>
        <v>#REF!</v>
      </c>
      <c r="F27" s="143" t="e">
        <f>IF(ROWS(F$7:F27)&gt;$B$1,"",LOOKUP(ROWS(F$7:F27),'คะแนนเทอม 1'!#REF!,'คะแนนเทอม 1'!$E$5:$E$84))</f>
        <v>#REF!</v>
      </c>
      <c r="G27" s="144" t="e">
        <f>IF(ROWS(G$7:G27)&gt;$B$1,"",LOOKUP(ROWS(G$7:G27),'คะแนนเทอม 1'!#REF!,'คะแนนเทอม 1'!$F$5:$F$84))</f>
        <v>#REF!</v>
      </c>
      <c r="H27" s="145" t="e">
        <f>IF(ROWS(H$7:H27)&gt;$B$1,"",LOOKUP(ROWS(H$7:H27),'คะแนนเทอม 1'!#REF!,'คะแนนเทอม 1'!$G$5:$G$84))</f>
        <v>#REF!</v>
      </c>
      <c r="I27" s="141" t="e">
        <f>IF(ROWS(I$7:I27)&gt;$B$1,"",LOOKUP(ROWS(I$7:I27),'คะแนนเทอม 1'!#REF!,'คะแนนเทอม 1'!$W$5:$W$84))</f>
        <v>#REF!</v>
      </c>
      <c r="J27" s="141" t="e">
        <f t="shared" si="0"/>
        <v>#REF!</v>
      </c>
    </row>
    <row r="28" spans="2:10" x14ac:dyDescent="0.75">
      <c r="B28" s="140" t="e">
        <f>IF(D28="","",SUBTOTAL(3,D$7:$D28))</f>
        <v>#REF!</v>
      </c>
      <c r="C28" s="141" t="e">
        <f>IF(ROWS(C$7:C28)&gt;$B$1,"",LOOKUP(ROWS(C$7:C28),'คะแนนเทอม 1'!#REF!,'คะแนนเทอม 1'!$B$5:$B$84))</f>
        <v>#REF!</v>
      </c>
      <c r="D28" s="141" t="e">
        <f>IF(ROWS(D$7:D28)&gt;$B$1,"",LOOKUP(ROWS(D$7:D28),'คะแนนเทอม 1'!$AG$5:$AG$84,'คะแนนเทอม 1'!$D$5:$D$84))</f>
        <v>#REF!</v>
      </c>
      <c r="E28" s="142" t="e">
        <f>IF(ROWS(E$7:E28)&gt;$B$1,"",LOOKUP(ROWS(E$7:E28),'คะแนนเทอม 1'!#REF!,'คะแนนเทอม 1'!$C$5:$C$84))</f>
        <v>#REF!</v>
      </c>
      <c r="F28" s="143" t="e">
        <f>IF(ROWS(F$7:F28)&gt;$B$1,"",LOOKUP(ROWS(F$7:F28),'คะแนนเทอม 1'!#REF!,'คะแนนเทอม 1'!$E$5:$E$84))</f>
        <v>#REF!</v>
      </c>
      <c r="G28" s="144" t="e">
        <f>IF(ROWS(G$7:G28)&gt;$B$1,"",LOOKUP(ROWS(G$7:G28),'คะแนนเทอม 1'!#REF!,'คะแนนเทอม 1'!$F$5:$F$84))</f>
        <v>#REF!</v>
      </c>
      <c r="H28" s="145" t="e">
        <f>IF(ROWS(H$7:H28)&gt;$B$1,"",LOOKUP(ROWS(H$7:H28),'คะแนนเทอม 1'!#REF!,'คะแนนเทอม 1'!$G$5:$G$84))</f>
        <v>#REF!</v>
      </c>
      <c r="I28" s="141" t="e">
        <f>IF(ROWS(I$7:I28)&gt;$B$1,"",LOOKUP(ROWS(I$7:I28),'คะแนนเทอม 1'!#REF!,'คะแนนเทอม 1'!$W$5:$W$84))</f>
        <v>#REF!</v>
      </c>
      <c r="J28" s="141" t="e">
        <f t="shared" si="0"/>
        <v>#REF!</v>
      </c>
    </row>
    <row r="29" spans="2:10" x14ac:dyDescent="0.75">
      <c r="B29" s="140" t="e">
        <f>IF(D29="","",SUBTOTAL(3,D$7:$D29))</f>
        <v>#REF!</v>
      </c>
      <c r="C29" s="141" t="e">
        <f>IF(ROWS(C$7:C29)&gt;$B$1,"",LOOKUP(ROWS(C$7:C29),'คะแนนเทอม 1'!#REF!,'คะแนนเทอม 1'!$B$5:$B$84))</f>
        <v>#REF!</v>
      </c>
      <c r="D29" s="141" t="e">
        <f>IF(ROWS(D$7:D29)&gt;$B$1,"",LOOKUP(ROWS(D$7:D29),'คะแนนเทอม 1'!$AG$5:$AG$84,'คะแนนเทอม 1'!$D$5:$D$84))</f>
        <v>#REF!</v>
      </c>
      <c r="E29" s="142" t="e">
        <f>IF(ROWS(E$7:E29)&gt;$B$1,"",LOOKUP(ROWS(E$7:E29),'คะแนนเทอม 1'!#REF!,'คะแนนเทอม 1'!$C$5:$C$84))</f>
        <v>#REF!</v>
      </c>
      <c r="F29" s="143" t="e">
        <f>IF(ROWS(F$7:F29)&gt;$B$1,"",LOOKUP(ROWS(F$7:F29),'คะแนนเทอม 1'!#REF!,'คะแนนเทอม 1'!$E$5:$E$84))</f>
        <v>#REF!</v>
      </c>
      <c r="G29" s="144" t="e">
        <f>IF(ROWS(G$7:G29)&gt;$B$1,"",LOOKUP(ROWS(G$7:G29),'คะแนนเทอม 1'!#REF!,'คะแนนเทอม 1'!$F$5:$F$84))</f>
        <v>#REF!</v>
      </c>
      <c r="H29" s="145" t="e">
        <f>IF(ROWS(H$7:H29)&gt;$B$1,"",LOOKUP(ROWS(H$7:H29),'คะแนนเทอม 1'!#REF!,'คะแนนเทอม 1'!$G$5:$G$84))</f>
        <v>#REF!</v>
      </c>
      <c r="I29" s="141" t="e">
        <f>IF(ROWS(I$7:I29)&gt;$B$1,"",LOOKUP(ROWS(I$7:I29),'คะแนนเทอม 1'!#REF!,'คะแนนเทอม 1'!$W$5:$W$84))</f>
        <v>#REF!</v>
      </c>
      <c r="J29" s="141" t="e">
        <f t="shared" si="0"/>
        <v>#REF!</v>
      </c>
    </row>
    <row r="30" spans="2:10" x14ac:dyDescent="0.75">
      <c r="B30" s="140" t="e">
        <f>IF(D30="","",SUBTOTAL(3,D$7:$D30))</f>
        <v>#REF!</v>
      </c>
      <c r="C30" s="141" t="e">
        <f>IF(ROWS(C$7:C30)&gt;$B$1,"",LOOKUP(ROWS(C$7:C30),'คะแนนเทอม 1'!#REF!,'คะแนนเทอม 1'!$B$5:$B$84))</f>
        <v>#REF!</v>
      </c>
      <c r="D30" s="141" t="e">
        <f>IF(ROWS(D$7:D30)&gt;$B$1,"",LOOKUP(ROWS(D$7:D30),'คะแนนเทอม 1'!$AG$5:$AG$84,'คะแนนเทอม 1'!$D$5:$D$84))</f>
        <v>#REF!</v>
      </c>
      <c r="E30" s="142" t="e">
        <f>IF(ROWS(E$7:E30)&gt;$B$1,"",LOOKUP(ROWS(E$7:E30),'คะแนนเทอม 1'!#REF!,'คะแนนเทอม 1'!$C$5:$C$84))</f>
        <v>#REF!</v>
      </c>
      <c r="F30" s="143" t="e">
        <f>IF(ROWS(F$7:F30)&gt;$B$1,"",LOOKUP(ROWS(F$7:F30),'คะแนนเทอม 1'!#REF!,'คะแนนเทอม 1'!$E$5:$E$84))</f>
        <v>#REF!</v>
      </c>
      <c r="G30" s="144" t="e">
        <f>IF(ROWS(G$7:G30)&gt;$B$1,"",LOOKUP(ROWS(G$7:G30),'คะแนนเทอม 1'!#REF!,'คะแนนเทอม 1'!$F$5:$F$84))</f>
        <v>#REF!</v>
      </c>
      <c r="H30" s="145" t="e">
        <f>IF(ROWS(H$7:H30)&gt;$B$1,"",LOOKUP(ROWS(H$7:H30),'คะแนนเทอม 1'!#REF!,'คะแนนเทอม 1'!$G$5:$G$84))</f>
        <v>#REF!</v>
      </c>
      <c r="I30" s="141" t="e">
        <f>IF(ROWS(I$7:I30)&gt;$B$1,"",LOOKUP(ROWS(I$7:I30),'คะแนนเทอม 1'!#REF!,'คะแนนเทอม 1'!$W$5:$W$84))</f>
        <v>#REF!</v>
      </c>
      <c r="J30" s="141" t="e">
        <f t="shared" si="0"/>
        <v>#REF!</v>
      </c>
    </row>
  </sheetData>
  <sheetProtection selectLockedCells="1"/>
  <mergeCells count="3">
    <mergeCell ref="B4:J4"/>
    <mergeCell ref="B5:J5"/>
    <mergeCell ref="F6:H6"/>
  </mergeCells>
  <conditionalFormatting sqref="I7:I30">
    <cfRule type="cellIs" dxfId="11" priority="2" operator="equal">
      <formula>"มผ"</formula>
    </cfRule>
    <cfRule type="cellIs" dxfId="10" priority="3" operator="equal">
      <formula>"มส"</formula>
    </cfRule>
    <cfRule type="cellIs" dxfId="9" priority="4" operator="equal">
      <formula>"ร"</formula>
    </cfRule>
    <cfRule type="cellIs" dxfId="8" priority="5" operator="equal">
      <formula>0</formula>
    </cfRule>
  </conditionalFormatting>
  <conditionalFormatting sqref="J1:J3 J6:J1048576">
    <cfRule type="cellIs" dxfId="7" priority="1" operator="between">
      <formula>1</formula>
      <formula>3</formula>
    </cfRule>
  </conditionalFormatting>
  <pageMargins left="1.59" right="0.70866141732283472" top="0.32" bottom="1.25" header="0.31496062992125984" footer="0.19685039370078741"/>
  <pageSetup paperSize="9" scale="99" orientation="portrait" horizontalDpi="4294967293" verticalDpi="4294967292" r:id="rId1"/>
  <headerFooter scaleWithDoc="0" alignWithMargins="0">
    <oddHeader>&amp;C</oddHeader>
    <oddFooter>&amp;Cลงชื่อ_________________________ครูผู้สอน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6BB4-21F2-45E6-A11D-B835C17E00B3}">
  <dimension ref="A1:L19"/>
  <sheetViews>
    <sheetView workbookViewId="0">
      <selection activeCell="G3" sqref="G3:G19"/>
    </sheetView>
  </sheetViews>
  <sheetFormatPr defaultColWidth="9.09765625" defaultRowHeight="21.5" x14ac:dyDescent="0.75"/>
  <cols>
    <col min="1" max="1" width="24.3984375" style="290" customWidth="1"/>
    <col min="2" max="4" width="9.09765625" style="292"/>
    <col min="5" max="5" width="11.19921875" style="292" bestFit="1" customWidth="1"/>
    <col min="6" max="16384" width="9.09765625" style="292"/>
  </cols>
  <sheetData>
    <row r="1" spans="1:12" ht="22" thickBot="1" x14ac:dyDescent="0.8">
      <c r="A1" s="290" t="s">
        <v>52</v>
      </c>
      <c r="B1" s="291" t="s">
        <v>52</v>
      </c>
      <c r="C1" s="291" t="s">
        <v>240</v>
      </c>
      <c r="J1" s="291" t="s">
        <v>244</v>
      </c>
      <c r="K1" s="292" t="s">
        <v>145</v>
      </c>
      <c r="L1" s="292" t="s">
        <v>146</v>
      </c>
    </row>
    <row r="2" spans="1:12" ht="22" thickBot="1" x14ac:dyDescent="0.8">
      <c r="A2" s="290" t="s">
        <v>244</v>
      </c>
      <c r="B2" s="291" t="s">
        <v>244</v>
      </c>
      <c r="C2" s="291" t="s">
        <v>251</v>
      </c>
      <c r="D2" s="291" t="str">
        <f>B2&amp;C2</f>
        <v>ป.11_2</v>
      </c>
      <c r="E2" s="291" t="s">
        <v>252</v>
      </c>
      <c r="F2" s="291" t="s">
        <v>253</v>
      </c>
      <c r="G2" s="291" t="s">
        <v>254</v>
      </c>
      <c r="J2" s="293" t="s">
        <v>246</v>
      </c>
      <c r="K2" s="292" t="s">
        <v>147</v>
      </c>
      <c r="L2" s="292" t="s">
        <v>148</v>
      </c>
    </row>
    <row r="3" spans="1:12" ht="22" thickBot="1" x14ac:dyDescent="0.8">
      <c r="A3" s="290" t="s">
        <v>246</v>
      </c>
      <c r="B3" s="293" t="s">
        <v>246</v>
      </c>
      <c r="C3" s="291" t="s">
        <v>251</v>
      </c>
      <c r="D3" s="291" t="str">
        <f t="shared" ref="D3:D4" si="0">B3&amp;C3</f>
        <v>ป.21_2</v>
      </c>
      <c r="E3" s="294" t="s">
        <v>486</v>
      </c>
      <c r="F3" s="294" t="s">
        <v>501</v>
      </c>
      <c r="G3" s="294" t="s">
        <v>513</v>
      </c>
      <c r="J3" s="291" t="s">
        <v>247</v>
      </c>
      <c r="K3" s="292" t="s">
        <v>149</v>
      </c>
      <c r="L3" s="292" t="s">
        <v>150</v>
      </c>
    </row>
    <row r="4" spans="1:12" ht="22" thickBot="1" x14ac:dyDescent="0.8">
      <c r="A4" s="290" t="s">
        <v>247</v>
      </c>
      <c r="B4" s="291" t="s">
        <v>247</v>
      </c>
      <c r="C4" s="291" t="s">
        <v>251</v>
      </c>
      <c r="D4" s="291" t="str">
        <f t="shared" si="0"/>
        <v>ป.31_2</v>
      </c>
      <c r="E4" s="294" t="s">
        <v>487</v>
      </c>
      <c r="F4" s="294" t="s">
        <v>502</v>
      </c>
      <c r="G4" s="294" t="s">
        <v>514</v>
      </c>
      <c r="J4" s="293" t="s">
        <v>248</v>
      </c>
      <c r="K4" s="292" t="s">
        <v>151</v>
      </c>
      <c r="L4" s="292" t="s">
        <v>152</v>
      </c>
    </row>
    <row r="5" spans="1:12" ht="22" thickBot="1" x14ac:dyDescent="0.8">
      <c r="A5" s="290" t="s">
        <v>248</v>
      </c>
      <c r="B5" s="293" t="s">
        <v>248</v>
      </c>
      <c r="C5" s="291"/>
      <c r="D5" s="291"/>
      <c r="E5" s="294" t="s">
        <v>241</v>
      </c>
      <c r="F5" s="294" t="s">
        <v>503</v>
      </c>
      <c r="G5" s="294" t="s">
        <v>515</v>
      </c>
      <c r="J5" s="291" t="s">
        <v>249</v>
      </c>
      <c r="K5" s="292" t="s">
        <v>153</v>
      </c>
      <c r="L5" s="292" t="s">
        <v>154</v>
      </c>
    </row>
    <row r="6" spans="1:12" ht="22" thickBot="1" x14ac:dyDescent="0.8">
      <c r="A6" s="290" t="s">
        <v>249</v>
      </c>
      <c r="B6" s="291" t="s">
        <v>249</v>
      </c>
      <c r="C6" s="291"/>
      <c r="D6" s="291"/>
      <c r="E6" s="294" t="s">
        <v>242</v>
      </c>
      <c r="F6" s="294" t="s">
        <v>504</v>
      </c>
      <c r="G6" s="294" t="s">
        <v>516</v>
      </c>
      <c r="J6" s="293" t="s">
        <v>250</v>
      </c>
      <c r="K6" s="292" t="s">
        <v>155</v>
      </c>
      <c r="L6" s="292" t="s">
        <v>156</v>
      </c>
    </row>
    <row r="7" spans="1:12" ht="22" thickBot="1" x14ac:dyDescent="0.8">
      <c r="A7" s="290" t="s">
        <v>250</v>
      </c>
      <c r="B7" s="293" t="s">
        <v>250</v>
      </c>
      <c r="C7" s="291"/>
      <c r="D7" s="291"/>
      <c r="E7" s="294" t="s">
        <v>488</v>
      </c>
      <c r="F7" s="294" t="s">
        <v>505</v>
      </c>
      <c r="G7" s="294" t="s">
        <v>517</v>
      </c>
    </row>
    <row r="8" spans="1:12" x14ac:dyDescent="0.75">
      <c r="E8" s="294" t="s">
        <v>489</v>
      </c>
      <c r="F8" s="294" t="s">
        <v>506</v>
      </c>
      <c r="G8" s="294" t="s">
        <v>518</v>
      </c>
    </row>
    <row r="9" spans="1:12" x14ac:dyDescent="0.75">
      <c r="E9" s="360" t="s">
        <v>491</v>
      </c>
      <c r="F9" s="360" t="s">
        <v>524</v>
      </c>
      <c r="G9" s="360" t="s">
        <v>519</v>
      </c>
    </row>
    <row r="10" spans="1:12" x14ac:dyDescent="0.75">
      <c r="E10" s="360" t="s">
        <v>492</v>
      </c>
      <c r="F10" s="360" t="s">
        <v>507</v>
      </c>
      <c r="G10" s="360" t="s">
        <v>520</v>
      </c>
    </row>
    <row r="11" spans="1:12" x14ac:dyDescent="0.75">
      <c r="E11" s="360" t="s">
        <v>493</v>
      </c>
      <c r="F11" s="360" t="s">
        <v>508</v>
      </c>
      <c r="G11" s="360" t="s">
        <v>508</v>
      </c>
    </row>
    <row r="12" spans="1:12" x14ac:dyDescent="0.75">
      <c r="E12" s="360" t="s">
        <v>494</v>
      </c>
      <c r="F12" s="360" t="s">
        <v>509</v>
      </c>
      <c r="G12" s="360" t="s">
        <v>521</v>
      </c>
    </row>
    <row r="13" spans="1:12" x14ac:dyDescent="0.75">
      <c r="E13" s="360" t="s">
        <v>495</v>
      </c>
      <c r="F13" s="360" t="s">
        <v>510</v>
      </c>
      <c r="G13" s="360" t="s">
        <v>522</v>
      </c>
    </row>
    <row r="14" spans="1:12" x14ac:dyDescent="0.75">
      <c r="E14" s="360" t="s">
        <v>496</v>
      </c>
      <c r="F14" s="360" t="s">
        <v>511</v>
      </c>
      <c r="G14" s="360" t="s">
        <v>523</v>
      </c>
    </row>
    <row r="15" spans="1:12" x14ac:dyDescent="0.75">
      <c r="E15" s="292" t="s">
        <v>497</v>
      </c>
      <c r="F15" s="360" t="s">
        <v>490</v>
      </c>
      <c r="G15" s="360" t="s">
        <v>496</v>
      </c>
    </row>
    <row r="16" spans="1:12" x14ac:dyDescent="0.75">
      <c r="E16" s="359" t="s">
        <v>498</v>
      </c>
      <c r="F16" s="359" t="s">
        <v>512</v>
      </c>
      <c r="G16" s="359" t="s">
        <v>497</v>
      </c>
    </row>
    <row r="17" spans="5:7" x14ac:dyDescent="0.75">
      <c r="E17" s="359" t="s">
        <v>499</v>
      </c>
      <c r="F17" s="359" t="s">
        <v>498</v>
      </c>
      <c r="G17" s="359" t="s">
        <v>498</v>
      </c>
    </row>
    <row r="18" spans="5:7" x14ac:dyDescent="0.75">
      <c r="E18" s="359" t="s">
        <v>500</v>
      </c>
      <c r="F18" s="359" t="s">
        <v>499</v>
      </c>
      <c r="G18" s="359" t="s">
        <v>499</v>
      </c>
    </row>
    <row r="19" spans="5:7" x14ac:dyDescent="0.75">
      <c r="E19" s="359" t="s">
        <v>485</v>
      </c>
      <c r="F19" s="359" t="s">
        <v>500</v>
      </c>
      <c r="G19" s="359" t="s">
        <v>500</v>
      </c>
    </row>
  </sheetData>
  <phoneticPr fontId="89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AF1202"/>
  <sheetViews>
    <sheetView workbookViewId="0">
      <pane xSplit="1" ySplit="2" topLeftCell="B159" activePane="bottomRight" state="frozen"/>
      <selection activeCell="H5" sqref="H5"/>
      <selection pane="topRight" activeCell="H5" sqref="H5"/>
      <selection pane="bottomLeft" activeCell="H5" sqref="H5"/>
      <selection pane="bottomRight" activeCell="B144" sqref="B144:B168"/>
    </sheetView>
  </sheetViews>
  <sheetFormatPr defaultColWidth="4" defaultRowHeight="20.149999999999999" customHeight="1" x14ac:dyDescent="0.35"/>
  <cols>
    <col min="1" max="1" width="5.59765625" style="204" bestFit="1" customWidth="1"/>
    <col min="2" max="2" width="6.3984375" style="229" bestFit="1" customWidth="1"/>
    <col min="3" max="3" width="12.19921875" style="223" bestFit="1" customWidth="1"/>
    <col min="4" max="4" width="9.3984375" style="222" bestFit="1" customWidth="1"/>
    <col min="5" max="5" width="15" style="222" customWidth="1"/>
    <col min="6" max="6" width="16.69921875" style="222" customWidth="1"/>
    <col min="7" max="7" width="10.69921875" style="224" hidden="1" customWidth="1"/>
    <col min="8" max="16" width="3.8984375" style="204" hidden="1" customWidth="1"/>
    <col min="17" max="19" width="5" style="204" hidden="1" customWidth="1"/>
    <col min="20" max="21" width="5.09765625" style="204" hidden="1" customWidth="1"/>
    <col min="22" max="22" width="4.3984375" style="204" hidden="1" customWidth="1"/>
    <col min="23" max="23" width="2.59765625" style="204" hidden="1" customWidth="1"/>
    <col min="24" max="24" width="5.59765625" style="204" hidden="1" customWidth="1"/>
    <col min="25" max="26" width="4" style="204" hidden="1" customWidth="1"/>
    <col min="27" max="27" width="13.8984375" style="204" bestFit="1" customWidth="1"/>
    <col min="28" max="28" width="17.59765625" style="204" bestFit="1" customWidth="1"/>
    <col min="29" max="29" width="4" style="210" hidden="1" customWidth="1"/>
    <col min="30" max="30" width="7" style="210" hidden="1" customWidth="1"/>
    <col min="31" max="31" width="4" style="225" hidden="1" customWidth="1"/>
    <col min="32" max="32" width="4" style="226" hidden="1" customWidth="1"/>
    <col min="33" max="33" width="4" style="204" customWidth="1"/>
    <col min="34" max="16384" width="4" style="204"/>
  </cols>
  <sheetData>
    <row r="1" spans="1:32" ht="20.149999999999999" customHeight="1" x14ac:dyDescent="0.35">
      <c r="B1" s="227"/>
      <c r="C1" s="206"/>
      <c r="D1" s="205"/>
      <c r="E1" s="205"/>
      <c r="F1" s="205"/>
      <c r="G1" s="207"/>
      <c r="H1" s="208" t="str">
        <f>ข้อมูลเบื้องต้น!D18</f>
        <v>ป.2/1</v>
      </c>
      <c r="I1" s="208" t="str">
        <f>ข้อมูลเบื้องต้น!D19</f>
        <v>ป.2/2</v>
      </c>
      <c r="J1" s="208" t="e">
        <f>ข้อมูลเบื้องต้น!#REF!</f>
        <v>#REF!</v>
      </c>
      <c r="K1" s="208" t="e">
        <f>ข้อมูลเบื้องต้น!#REF!</f>
        <v>#REF!</v>
      </c>
      <c r="L1" s="208" t="e">
        <f>ข้อมูลเบื้องต้น!#REF!</f>
        <v>#REF!</v>
      </c>
      <c r="M1" s="208">
        <f>ข้อมูลเบื้องต้น!J20</f>
        <v>0</v>
      </c>
      <c r="N1" s="208" t="e">
        <f>ข้อมูลเบื้องต้น!#REF!</f>
        <v>#REF!</v>
      </c>
      <c r="O1" s="208" t="e">
        <f>ข้อมูลเบื้องต้น!#REF!</f>
        <v>#REF!</v>
      </c>
      <c r="P1" s="208" t="e">
        <f>ข้อมูลเบื้องต้น!#REF!</f>
        <v>#REF!</v>
      </c>
      <c r="Q1" s="208" t="e">
        <f>ข้อมูลเบื้องต้น!#REF!</f>
        <v>#REF!</v>
      </c>
      <c r="R1" s="208">
        <f>ข้อมูลเบื้องต้น!J28</f>
        <v>0</v>
      </c>
      <c r="S1" s="208">
        <f>ข้อมูลเบื้องต้น!J32</f>
        <v>0</v>
      </c>
      <c r="AA1" s="209">
        <f>COUNTIF(AA3:AA1202,"นักเรียนซ้ำ")</f>
        <v>0</v>
      </c>
      <c r="AB1" s="209">
        <f>COUNTIF(AB3:AB1202,"เลขประจำตัวซ้ำ")</f>
        <v>0</v>
      </c>
      <c r="AE1" s="211"/>
      <c r="AF1" s="211"/>
    </row>
    <row r="2" spans="1:32" s="31" customFormat="1" ht="20.149999999999999" customHeight="1" x14ac:dyDescent="0.75">
      <c r="A2" s="212" t="s">
        <v>59</v>
      </c>
      <c r="B2" s="228" t="s">
        <v>53</v>
      </c>
      <c r="C2" s="212" t="s">
        <v>14</v>
      </c>
      <c r="D2" s="212" t="s">
        <v>54</v>
      </c>
      <c r="E2" s="212" t="s">
        <v>55</v>
      </c>
      <c r="F2" s="212" t="s">
        <v>56</v>
      </c>
      <c r="G2" s="213" t="s">
        <v>57</v>
      </c>
      <c r="H2" s="31">
        <v>0</v>
      </c>
      <c r="I2" s="31">
        <v>0</v>
      </c>
      <c r="J2" s="31">
        <v>0</v>
      </c>
      <c r="K2" s="31">
        <v>0</v>
      </c>
      <c r="L2" s="31">
        <v>0</v>
      </c>
      <c r="M2" s="31">
        <v>0</v>
      </c>
      <c r="N2" s="31">
        <v>0</v>
      </c>
      <c r="O2" s="31">
        <v>0</v>
      </c>
      <c r="P2" s="31">
        <v>0</v>
      </c>
      <c r="Q2" s="31">
        <v>0</v>
      </c>
      <c r="R2" s="31">
        <v>0</v>
      </c>
      <c r="S2" s="31">
        <v>0</v>
      </c>
      <c r="V2" s="31" t="s">
        <v>4</v>
      </c>
      <c r="X2" s="214">
        <f>COUNT(B3:B1202)</f>
        <v>0</v>
      </c>
      <c r="Y2" s="31" t="s">
        <v>2</v>
      </c>
      <c r="AA2" s="215" t="s">
        <v>79</v>
      </c>
      <c r="AB2" s="215" t="s">
        <v>61</v>
      </c>
      <c r="AC2" s="210" t="s">
        <v>60</v>
      </c>
      <c r="AD2" s="210"/>
      <c r="AE2" s="216" t="s">
        <v>72</v>
      </c>
      <c r="AF2" s="216" t="s">
        <v>73</v>
      </c>
    </row>
    <row r="3" spans="1:32" s="31" customFormat="1" ht="20.149999999999999" customHeight="1" x14ac:dyDescent="0.75">
      <c r="A3" s="31">
        <v>1</v>
      </c>
      <c r="B3" s="200" t="s">
        <v>145</v>
      </c>
      <c r="C3" s="379">
        <v>4126</v>
      </c>
      <c r="D3" s="380" t="s">
        <v>172</v>
      </c>
      <c r="E3" s="381" t="s">
        <v>597</v>
      </c>
      <c r="F3" s="381" t="s">
        <v>223</v>
      </c>
      <c r="G3" s="217" t="str">
        <f t="shared" ref="G3:G8" si="0">B3&amp;C3</f>
        <v>ป.1/14126</v>
      </c>
      <c r="H3" s="31" t="str">
        <f>IF(AND(B3=H$1),LOOKUP(9.99999999999999E+307,$H$2:H2)+1,"")</f>
        <v/>
      </c>
      <c r="I3" s="31" t="str">
        <f>IF(AND(B3=I$1),LOOKUP(9.99999999999999E+307,$I$2:I2)+1,"")</f>
        <v/>
      </c>
      <c r="J3" s="31" t="e">
        <f>IF(AND(B3=J$1),LOOKUP(9.99999999999999E+307,$J$2:J2)+1,"")</f>
        <v>#REF!</v>
      </c>
      <c r="K3" s="31" t="e">
        <f>IF(AND(B3=K$1),LOOKUP(9.99999999999999E+307,$K$2:K2)+1,"")</f>
        <v>#REF!</v>
      </c>
      <c r="L3" s="31" t="e">
        <f>IF(AND(B3=L$1),LOOKUP(9.99999999999999E+307,$L$2:L2)+1,"")</f>
        <v>#REF!</v>
      </c>
      <c r="M3" s="31" t="str">
        <f>IF(AND(B3=M$1),LOOKUP(9.99999999999999E+307,$M$2:M2)+1,"")</f>
        <v/>
      </c>
      <c r="N3" s="31" t="e">
        <f>IF(AND(B3=N$1),LOOKUP(9.99999999999999E+307,$N$2:N2)+1,"")</f>
        <v>#REF!</v>
      </c>
      <c r="O3" s="31" t="e">
        <f>IF(AND($B3=O$1),LOOKUP(9.99999999999999E+307,$O$2:O2)+1,"")</f>
        <v>#REF!</v>
      </c>
      <c r="P3" s="31" t="e">
        <f>IF(AND($B3=P$1),LOOKUP(9.99999999999999E+307,$P$2:P2)+1,"")</f>
        <v>#REF!</v>
      </c>
      <c r="Q3" s="31" t="e">
        <f>IF(AND($B3=Q$1),LOOKUP(9.99999999999999E+307,$Q$2:Q2)+1,"")</f>
        <v>#REF!</v>
      </c>
      <c r="R3" s="31" t="str">
        <f>IF(AND($B3=R$1),LOOKUP(9.99999999999999E+307,$R$2:R2)+1,"")</f>
        <v/>
      </c>
      <c r="S3" s="31" t="str">
        <f>IF(AND($B3=S$1),LOOKUP(9.99999999999999E+307,$S$2:S2)+1,"")</f>
        <v/>
      </c>
      <c r="AA3" s="218" t="str">
        <f>IF(AD3=2,"นักเรียนซ้ำ","")</f>
        <v/>
      </c>
      <c r="AB3" s="218" t="str">
        <f>IF(AC3=2,"เลขประจำตัวซ้ำ","")</f>
        <v/>
      </c>
      <c r="AC3" s="219">
        <f t="shared" ref="AC3:AC66" si="1">COUNTIF($C$3:$C$1202,C3)</f>
        <v>1</v>
      </c>
      <c r="AD3" s="219">
        <f t="shared" ref="AD3:AD66" si="2">SUMPRODUCT(--(E3&amp;F3=$E$3:$E$1202&amp;$F$3:$F$1202))</f>
        <v>1</v>
      </c>
      <c r="AE3" s="220">
        <f>IF(D3="เด็กชาย",1,IF(D3="นาย",1,IF(D3="เด็กหญิง",2,IF(D3="นางสาว",2,IF(D3="ด.ช.",1,IF(D3="ด.ญ.",2,IF(D3="น.ส.",2,"")))))))</f>
        <v>1</v>
      </c>
      <c r="AF3" s="216" t="str">
        <f>CONCATENATE(B3,"-",AE3)</f>
        <v>ป.1/1-1</v>
      </c>
    </row>
    <row r="4" spans="1:32" s="31" customFormat="1" ht="20.149999999999999" customHeight="1" x14ac:dyDescent="0.75">
      <c r="A4" s="31">
        <v>2</v>
      </c>
      <c r="B4" s="200" t="s">
        <v>145</v>
      </c>
      <c r="C4" s="201">
        <v>4128</v>
      </c>
      <c r="D4" s="202" t="s">
        <v>172</v>
      </c>
      <c r="E4" s="382" t="s">
        <v>598</v>
      </c>
      <c r="F4" s="382" t="s">
        <v>264</v>
      </c>
      <c r="G4" s="217" t="str">
        <f t="shared" si="0"/>
        <v>ป.1/14128</v>
      </c>
      <c r="H4" s="31" t="str">
        <f>IF(AND(B4=H$1),LOOKUP(9.99999999999999E+307,$H$2:H3)+1,"")</f>
        <v/>
      </c>
      <c r="I4" s="31" t="str">
        <f>IF(AND(B4=I$1),LOOKUP(9.99999999999999E+307,$I$2:I3)+1,"")</f>
        <v/>
      </c>
      <c r="J4" s="31" t="e">
        <f>IF(AND(B4=J$1),LOOKUP(9.99999999999999E+307,$J$2:J3)+1,"")</f>
        <v>#REF!</v>
      </c>
      <c r="K4" s="31" t="e">
        <f>IF(AND(B4=K$1),LOOKUP(9.99999999999999E+307,$K$2:K3)+1,"")</f>
        <v>#REF!</v>
      </c>
      <c r="L4" s="31" t="e">
        <f>IF(AND(B4=L$1),LOOKUP(9.99999999999999E+307,$L$2:L3)+1,"")</f>
        <v>#REF!</v>
      </c>
      <c r="M4" s="31" t="str">
        <f>IF(AND(B4=M$1),LOOKUP(9.99999999999999E+307,$M$2:M3)+1,"")</f>
        <v/>
      </c>
      <c r="N4" s="31" t="e">
        <f>IF(AND(B4=N$1),LOOKUP(9.99999999999999E+307,$N$2:N3)+1,"")</f>
        <v>#REF!</v>
      </c>
      <c r="O4" s="31" t="e">
        <f>IF(AND($B4=O$1),LOOKUP(9.99999999999999E+307,$O$2:O3)+1,"")</f>
        <v>#REF!</v>
      </c>
      <c r="P4" s="31" t="e">
        <f>IF(AND($B4=P$1),LOOKUP(9.99999999999999E+307,$P$2:P3)+1,"")</f>
        <v>#REF!</v>
      </c>
      <c r="Q4" s="31" t="e">
        <f>IF(AND($B4=Q$1),LOOKUP(9.99999999999999E+307,$Q$2:Q3)+1,"")</f>
        <v>#REF!</v>
      </c>
      <c r="R4" s="31" t="str">
        <f>IF(AND($B4=R$1),LOOKUP(9.99999999999999E+307,$R$2:R3)+1,"")</f>
        <v/>
      </c>
      <c r="S4" s="31" t="str">
        <f>IF(AND($B4=S$1),LOOKUP(9.99999999999999E+307,$S$2:S3)+1,"")</f>
        <v/>
      </c>
      <c r="AA4" s="218" t="str">
        <f t="shared" ref="AA4:AA67" si="3">IF(AD4=2,"นักเรียนซ้ำ","")</f>
        <v/>
      </c>
      <c r="AB4" s="218" t="str">
        <f t="shared" ref="AB4:AB67" si="4">IF(AC4=2,"เลขประจำตัวซ้ำ","")</f>
        <v/>
      </c>
      <c r="AC4" s="219">
        <f t="shared" si="1"/>
        <v>1</v>
      </c>
      <c r="AD4" s="219">
        <f t="shared" si="2"/>
        <v>1</v>
      </c>
      <c r="AE4" s="220">
        <f t="shared" ref="AE4:AE67" si="5">IF(D4="เด็กชาย",1,IF(D4="นาย",1,IF(D4="เด็กหญิง",2,IF(D4="นางสาว",2,IF(D4="ด.ช.",1,IF(D4="ด.ญ.",2,IF(D4="น.ส.",2,"")))))))</f>
        <v>1</v>
      </c>
      <c r="AF4" s="216" t="str">
        <f t="shared" ref="AF4:AF46" si="6">CONCATENATE(B4,"-",AE4)</f>
        <v>ป.1/1-1</v>
      </c>
    </row>
    <row r="5" spans="1:32" s="31" customFormat="1" ht="20.149999999999999" customHeight="1" x14ac:dyDescent="0.75">
      <c r="A5" s="31">
        <v>3</v>
      </c>
      <c r="B5" s="200" t="s">
        <v>145</v>
      </c>
      <c r="C5" s="201">
        <v>4129</v>
      </c>
      <c r="D5" s="202" t="s">
        <v>172</v>
      </c>
      <c r="E5" s="382" t="s">
        <v>599</v>
      </c>
      <c r="F5" s="382" t="s">
        <v>600</v>
      </c>
      <c r="G5" s="217" t="str">
        <f t="shared" si="0"/>
        <v>ป.1/14129</v>
      </c>
      <c r="H5" s="31" t="str">
        <f>IF(AND(B5=H$1),LOOKUP(9.99999999999999E+307,$H$2:H4)+1,"")</f>
        <v/>
      </c>
      <c r="I5" s="31" t="str">
        <f>IF(AND(B5=I$1),LOOKUP(9.99999999999999E+307,$I$2:I4)+1,"")</f>
        <v/>
      </c>
      <c r="J5" s="31" t="e">
        <f>IF(AND(B5=J$1),LOOKUP(9.99999999999999E+307,$J$2:J4)+1,"")</f>
        <v>#REF!</v>
      </c>
      <c r="K5" s="31" t="e">
        <f>IF(AND(B5=K$1),LOOKUP(9.99999999999999E+307,$K$2:K4)+1,"")</f>
        <v>#REF!</v>
      </c>
      <c r="L5" s="31" t="e">
        <f>IF(AND(B5=L$1),LOOKUP(9.99999999999999E+307,$L$2:L4)+1,"")</f>
        <v>#REF!</v>
      </c>
      <c r="M5" s="31" t="str">
        <f>IF(AND(B5=M$1),LOOKUP(9.99999999999999E+307,$M$2:M4)+1,"")</f>
        <v/>
      </c>
      <c r="N5" s="31" t="e">
        <f>IF(AND(B5=N$1),LOOKUP(9.99999999999999E+307,$N$2:N4)+1,"")</f>
        <v>#REF!</v>
      </c>
      <c r="O5" s="31" t="e">
        <f>IF(AND($B5=O$1),LOOKUP(9.99999999999999E+307,$O$2:O4)+1,"")</f>
        <v>#REF!</v>
      </c>
      <c r="P5" s="31" t="e">
        <f>IF(AND($B5=P$1),LOOKUP(9.99999999999999E+307,$P$2:P4)+1,"")</f>
        <v>#REF!</v>
      </c>
      <c r="Q5" s="31" t="e">
        <f>IF(AND($B5=Q$1),LOOKUP(9.99999999999999E+307,$Q$2:Q4)+1,"")</f>
        <v>#REF!</v>
      </c>
      <c r="R5" s="31" t="str">
        <f>IF(AND($B5=R$1),LOOKUP(9.99999999999999E+307,$R$2:R4)+1,"")</f>
        <v/>
      </c>
      <c r="S5" s="31" t="str">
        <f>IF(AND($B5=S$1),LOOKUP(9.99999999999999E+307,$S$2:S4)+1,"")</f>
        <v/>
      </c>
      <c r="AA5" s="218" t="str">
        <f t="shared" si="3"/>
        <v/>
      </c>
      <c r="AB5" s="218" t="str">
        <f t="shared" si="4"/>
        <v/>
      </c>
      <c r="AC5" s="219">
        <f t="shared" si="1"/>
        <v>1</v>
      </c>
      <c r="AD5" s="219">
        <f t="shared" si="2"/>
        <v>1</v>
      </c>
      <c r="AE5" s="220">
        <f t="shared" si="5"/>
        <v>1</v>
      </c>
      <c r="AF5" s="216" t="str">
        <f t="shared" si="6"/>
        <v>ป.1/1-1</v>
      </c>
    </row>
    <row r="6" spans="1:32" s="31" customFormat="1" ht="20.149999999999999" customHeight="1" x14ac:dyDescent="0.75">
      <c r="A6" s="31">
        <v>4</v>
      </c>
      <c r="B6" s="200" t="s">
        <v>145</v>
      </c>
      <c r="C6" s="201">
        <v>4141</v>
      </c>
      <c r="D6" s="202" t="s">
        <v>172</v>
      </c>
      <c r="E6" s="382" t="s">
        <v>601</v>
      </c>
      <c r="F6" s="382" t="s">
        <v>223</v>
      </c>
      <c r="G6" s="217" t="str">
        <f t="shared" si="0"/>
        <v>ป.1/14141</v>
      </c>
      <c r="H6" s="31" t="str">
        <f>IF(AND(B6=H$1),LOOKUP(9.99999999999999E+307,$H$2:H5)+1,"")</f>
        <v/>
      </c>
      <c r="I6" s="31" t="str">
        <f>IF(AND(B6=I$1),LOOKUP(9.99999999999999E+307,$I$2:I5)+1,"")</f>
        <v/>
      </c>
      <c r="J6" s="31" t="e">
        <f>IF(AND(B6=J$1),LOOKUP(9.99999999999999E+307,$J$2:J5)+1,"")</f>
        <v>#REF!</v>
      </c>
      <c r="K6" s="31" t="e">
        <f>IF(AND(B6=K$1),LOOKUP(9.99999999999999E+307,$K$2:K5)+1,"")</f>
        <v>#REF!</v>
      </c>
      <c r="L6" s="31" t="e">
        <f>IF(AND(B6=L$1),LOOKUP(9.99999999999999E+307,$L$2:L5)+1,"")</f>
        <v>#REF!</v>
      </c>
      <c r="M6" s="31" t="str">
        <f>IF(AND(B6=M$1),LOOKUP(9.99999999999999E+307,$M$2:M5)+1,"")</f>
        <v/>
      </c>
      <c r="N6" s="31" t="e">
        <f>IF(AND(B6=N$1),LOOKUP(9.99999999999999E+307,$N$2:N5)+1,"")</f>
        <v>#REF!</v>
      </c>
      <c r="O6" s="31" t="e">
        <f>IF(AND($B6=O$1),LOOKUP(9.99999999999999E+307,$O$2:O5)+1,"")</f>
        <v>#REF!</v>
      </c>
      <c r="P6" s="31" t="e">
        <f>IF(AND($B6=P$1),LOOKUP(9.99999999999999E+307,$P$2:P5)+1,"")</f>
        <v>#REF!</v>
      </c>
      <c r="Q6" s="31" t="e">
        <f>IF(AND($B6=Q$1),LOOKUP(9.99999999999999E+307,$Q$2:Q5)+1,"")</f>
        <v>#REF!</v>
      </c>
      <c r="R6" s="31" t="str">
        <f>IF(AND($B6=R$1),LOOKUP(9.99999999999999E+307,$R$2:R5)+1,"")</f>
        <v/>
      </c>
      <c r="S6" s="31" t="str">
        <f>IF(AND($B6=S$1),LOOKUP(9.99999999999999E+307,$S$2:S5)+1,"")</f>
        <v/>
      </c>
      <c r="AA6" s="218" t="str">
        <f t="shared" si="3"/>
        <v/>
      </c>
      <c r="AB6" s="218" t="str">
        <f t="shared" si="4"/>
        <v/>
      </c>
      <c r="AC6" s="219">
        <f t="shared" si="1"/>
        <v>1</v>
      </c>
      <c r="AD6" s="219">
        <f t="shared" si="2"/>
        <v>1</v>
      </c>
      <c r="AE6" s="220">
        <f t="shared" si="5"/>
        <v>1</v>
      </c>
      <c r="AF6" s="216" t="str">
        <f t="shared" si="6"/>
        <v>ป.1/1-1</v>
      </c>
    </row>
    <row r="7" spans="1:32" s="31" customFormat="1" ht="20.149999999999999" customHeight="1" x14ac:dyDescent="0.75">
      <c r="A7" s="31">
        <v>5</v>
      </c>
      <c r="B7" s="200" t="s">
        <v>145</v>
      </c>
      <c r="C7" s="201">
        <v>4143</v>
      </c>
      <c r="D7" s="202" t="s">
        <v>172</v>
      </c>
      <c r="E7" s="382" t="s">
        <v>602</v>
      </c>
      <c r="F7" s="382" t="s">
        <v>603</v>
      </c>
      <c r="G7" s="217" t="str">
        <f t="shared" si="0"/>
        <v>ป.1/14143</v>
      </c>
      <c r="H7" s="31" t="str">
        <f>IF(AND(B7=H$1),LOOKUP(9.99999999999999E+307,$H$2:H6)+1,"")</f>
        <v/>
      </c>
      <c r="I7" s="31" t="str">
        <f>IF(AND(B7=I$1),LOOKUP(9.99999999999999E+307,$I$2:I6)+1,"")</f>
        <v/>
      </c>
      <c r="J7" s="31" t="e">
        <f>IF(AND(B7=J$1),LOOKUP(9.99999999999999E+307,$J$2:J6)+1,"")</f>
        <v>#REF!</v>
      </c>
      <c r="K7" s="31" t="e">
        <f>IF(AND(B7=K$1),LOOKUP(9.99999999999999E+307,$K$2:K6)+1,"")</f>
        <v>#REF!</v>
      </c>
      <c r="L7" s="31" t="e">
        <f>IF(AND(B7=L$1),LOOKUP(9.99999999999999E+307,$L$2:L6)+1,"")</f>
        <v>#REF!</v>
      </c>
      <c r="M7" s="31" t="str">
        <f>IF(AND(B7=M$1),LOOKUP(9.99999999999999E+307,$M$2:M6)+1,"")</f>
        <v/>
      </c>
      <c r="N7" s="31" t="e">
        <f>IF(AND(B7=N$1),LOOKUP(9.99999999999999E+307,$N$2:N6)+1,"")</f>
        <v>#REF!</v>
      </c>
      <c r="O7" s="31" t="e">
        <f>IF(AND($B7=O$1),LOOKUP(9.99999999999999E+307,$O$2:O6)+1,"")</f>
        <v>#REF!</v>
      </c>
      <c r="P7" s="31" t="e">
        <f>IF(AND($B7=P$1),LOOKUP(9.99999999999999E+307,$P$2:P6)+1,"")</f>
        <v>#REF!</v>
      </c>
      <c r="Q7" s="31" t="e">
        <f>IF(AND($B7=Q$1),LOOKUP(9.99999999999999E+307,$Q$2:Q6)+1,"")</f>
        <v>#REF!</v>
      </c>
      <c r="R7" s="31" t="str">
        <f>IF(AND($B7=R$1),LOOKUP(9.99999999999999E+307,$R$2:R6)+1,"")</f>
        <v/>
      </c>
      <c r="S7" s="31" t="str">
        <f>IF(AND($B7=S$1),LOOKUP(9.99999999999999E+307,$S$2:S6)+1,"")</f>
        <v/>
      </c>
      <c r="AA7" s="218" t="str">
        <f t="shared" si="3"/>
        <v/>
      </c>
      <c r="AB7" s="218" t="str">
        <f t="shared" si="4"/>
        <v/>
      </c>
      <c r="AC7" s="219">
        <f t="shared" si="1"/>
        <v>1</v>
      </c>
      <c r="AD7" s="219">
        <f t="shared" si="2"/>
        <v>1</v>
      </c>
      <c r="AE7" s="220">
        <f t="shared" si="5"/>
        <v>1</v>
      </c>
      <c r="AF7" s="216" t="str">
        <f t="shared" si="6"/>
        <v>ป.1/1-1</v>
      </c>
    </row>
    <row r="8" spans="1:32" s="31" customFormat="1" ht="20.149999999999999" customHeight="1" x14ac:dyDescent="0.75">
      <c r="A8" s="31">
        <v>6</v>
      </c>
      <c r="B8" s="200" t="s">
        <v>145</v>
      </c>
      <c r="C8" s="201">
        <v>4168</v>
      </c>
      <c r="D8" s="202" t="s">
        <v>172</v>
      </c>
      <c r="E8" s="382" t="s">
        <v>604</v>
      </c>
      <c r="F8" s="382" t="s">
        <v>267</v>
      </c>
      <c r="G8" s="217" t="str">
        <f t="shared" si="0"/>
        <v>ป.1/14168</v>
      </c>
      <c r="H8" s="31" t="str">
        <f>IF(AND(B8=H$1),LOOKUP(9.99999999999999E+307,$H$2:H7)+1,"")</f>
        <v/>
      </c>
      <c r="I8" s="31" t="str">
        <f>IF(AND(B8=I$1),LOOKUP(9.99999999999999E+307,$I$2:I7)+1,"")</f>
        <v/>
      </c>
      <c r="J8" s="31" t="e">
        <f>IF(AND(B8=J$1),LOOKUP(9.99999999999999E+307,$J$2:J7)+1,"")</f>
        <v>#REF!</v>
      </c>
      <c r="K8" s="31" t="e">
        <f>IF(AND(B8=K$1),LOOKUP(9.99999999999999E+307,$K$2:K7)+1,"")</f>
        <v>#REF!</v>
      </c>
      <c r="L8" s="31" t="e">
        <f>IF(AND(B8=L$1),LOOKUP(9.99999999999999E+307,$L$2:L7)+1,"")</f>
        <v>#REF!</v>
      </c>
      <c r="M8" s="31" t="str">
        <f>IF(AND(B8=M$1),LOOKUP(9.99999999999999E+307,$M$2:M7)+1,"")</f>
        <v/>
      </c>
      <c r="N8" s="31" t="e">
        <f>IF(AND(B8=N$1),LOOKUP(9.99999999999999E+307,$N$2:N7)+1,"")</f>
        <v>#REF!</v>
      </c>
      <c r="O8" s="31" t="e">
        <f>IF(AND($B8=O$1),LOOKUP(9.99999999999999E+307,$O$2:O7)+1,"")</f>
        <v>#REF!</v>
      </c>
      <c r="P8" s="31" t="e">
        <f>IF(AND($B8=P$1),LOOKUP(9.99999999999999E+307,$P$2:P7)+1,"")</f>
        <v>#REF!</v>
      </c>
      <c r="Q8" s="31" t="e">
        <f>IF(AND($B8=Q$1),LOOKUP(9.99999999999999E+307,$Q$2:Q7)+1,"")</f>
        <v>#REF!</v>
      </c>
      <c r="R8" s="31" t="str">
        <f>IF(AND($B8=R$1),LOOKUP(9.99999999999999E+307,$R$2:R7)+1,"")</f>
        <v/>
      </c>
      <c r="S8" s="31" t="str">
        <f>IF(AND($B8=S$1),LOOKUP(9.99999999999999E+307,$S$2:S7)+1,"")</f>
        <v/>
      </c>
      <c r="AA8" s="218" t="str">
        <f t="shared" si="3"/>
        <v/>
      </c>
      <c r="AB8" s="218" t="str">
        <f t="shared" si="4"/>
        <v/>
      </c>
      <c r="AC8" s="219">
        <f t="shared" si="1"/>
        <v>1</v>
      </c>
      <c r="AD8" s="219">
        <f t="shared" si="2"/>
        <v>1</v>
      </c>
      <c r="AE8" s="220">
        <f t="shared" si="5"/>
        <v>1</v>
      </c>
      <c r="AF8" s="216" t="str">
        <f t="shared" si="6"/>
        <v>ป.1/1-1</v>
      </c>
    </row>
    <row r="9" spans="1:32" s="31" customFormat="1" ht="20.149999999999999" customHeight="1" x14ac:dyDescent="0.75">
      <c r="A9" s="31">
        <v>7</v>
      </c>
      <c r="B9" s="200" t="s">
        <v>145</v>
      </c>
      <c r="C9" s="201">
        <v>4177</v>
      </c>
      <c r="D9" s="202" t="s">
        <v>172</v>
      </c>
      <c r="E9" s="382" t="s">
        <v>605</v>
      </c>
      <c r="F9" s="382" t="s">
        <v>606</v>
      </c>
      <c r="G9" s="217" t="str">
        <f t="shared" ref="G9:G38" si="7">B9&amp;C9</f>
        <v>ป.1/14177</v>
      </c>
      <c r="H9" s="31" t="str">
        <f>IF(AND(B9=H$1),LOOKUP(9.99999999999999E+307,$H$2:H8)+1,"")</f>
        <v/>
      </c>
      <c r="I9" s="31" t="str">
        <f>IF(AND(B9=I$1),LOOKUP(9.99999999999999E+307,$I$2:I8)+1,"")</f>
        <v/>
      </c>
      <c r="J9" s="31" t="e">
        <f>IF(AND(B9=J$1),LOOKUP(9.99999999999999E+307,$J$2:J8)+1,"")</f>
        <v>#REF!</v>
      </c>
      <c r="K9" s="31" t="e">
        <f>IF(AND(B9=K$1),LOOKUP(9.99999999999999E+307,$K$2:K8)+1,"")</f>
        <v>#REF!</v>
      </c>
      <c r="L9" s="31" t="e">
        <f>IF(AND(B9=L$1),LOOKUP(9.99999999999999E+307,$L$2:L8)+1,"")</f>
        <v>#REF!</v>
      </c>
      <c r="M9" s="31" t="str">
        <f>IF(AND(B9=M$1),LOOKUP(9.99999999999999E+307,$M$2:M8)+1,"")</f>
        <v/>
      </c>
      <c r="N9" s="31" t="e">
        <f>IF(AND(B9=N$1),LOOKUP(9.99999999999999E+307,$N$2:N8)+1,"")</f>
        <v>#REF!</v>
      </c>
      <c r="O9" s="31" t="e">
        <f>IF(AND($B9=O$1),LOOKUP(9.99999999999999E+307,$O$2:O8)+1,"")</f>
        <v>#REF!</v>
      </c>
      <c r="P9" s="31" t="e">
        <f>IF(AND($B9=P$1),LOOKUP(9.99999999999999E+307,$P$2:P8)+1,"")</f>
        <v>#REF!</v>
      </c>
      <c r="Q9" s="31" t="e">
        <f>IF(AND($B9=Q$1),LOOKUP(9.99999999999999E+307,$Q$2:Q8)+1,"")</f>
        <v>#REF!</v>
      </c>
      <c r="R9" s="31" t="str">
        <f>IF(AND($B9=R$1),LOOKUP(9.99999999999999E+307,$R$2:R8)+1,"")</f>
        <v/>
      </c>
      <c r="S9" s="31" t="str">
        <f>IF(AND($B9=S$1),LOOKUP(9.99999999999999E+307,$S$2:S8)+1,"")</f>
        <v/>
      </c>
      <c r="AA9" s="218" t="str">
        <f t="shared" si="3"/>
        <v/>
      </c>
      <c r="AB9" s="218" t="str">
        <f t="shared" si="4"/>
        <v/>
      </c>
      <c r="AC9" s="219">
        <f t="shared" si="1"/>
        <v>1</v>
      </c>
      <c r="AD9" s="219">
        <f t="shared" si="2"/>
        <v>1</v>
      </c>
      <c r="AE9" s="220">
        <f t="shared" si="5"/>
        <v>1</v>
      </c>
      <c r="AF9" s="216" t="str">
        <f t="shared" si="6"/>
        <v>ป.1/1-1</v>
      </c>
    </row>
    <row r="10" spans="1:32" s="31" customFormat="1" ht="20.149999999999999" customHeight="1" x14ac:dyDescent="0.75">
      <c r="A10" s="31">
        <v>8</v>
      </c>
      <c r="B10" s="200" t="s">
        <v>145</v>
      </c>
      <c r="C10" s="201">
        <v>4178</v>
      </c>
      <c r="D10" s="202" t="s">
        <v>172</v>
      </c>
      <c r="E10" s="383" t="s">
        <v>607</v>
      </c>
      <c r="F10" s="382" t="s">
        <v>608</v>
      </c>
      <c r="G10" s="217" t="str">
        <f t="shared" si="7"/>
        <v>ป.1/14178</v>
      </c>
      <c r="H10" s="31" t="str">
        <f>IF(AND(B10=H$1),LOOKUP(9.99999999999999E+307,$H$2:H9)+1,"")</f>
        <v/>
      </c>
      <c r="I10" s="31" t="str">
        <f>IF(AND(B10=I$1),LOOKUP(9.99999999999999E+307,$I$2:I9)+1,"")</f>
        <v/>
      </c>
      <c r="J10" s="31" t="e">
        <f>IF(AND(B10=J$1),LOOKUP(9.99999999999999E+307,$J$2:J9)+1,"")</f>
        <v>#REF!</v>
      </c>
      <c r="K10" s="31" t="e">
        <f>IF(AND(B10=K$1),LOOKUP(9.99999999999999E+307,$K$2:K9)+1,"")</f>
        <v>#REF!</v>
      </c>
      <c r="L10" s="31" t="e">
        <f>IF(AND(B10=L$1),LOOKUP(9.99999999999999E+307,$L$2:L9)+1,"")</f>
        <v>#REF!</v>
      </c>
      <c r="M10" s="31" t="str">
        <f>IF(AND(B10=M$1),LOOKUP(9.99999999999999E+307,$M$2:M9)+1,"")</f>
        <v/>
      </c>
      <c r="N10" s="31" t="e">
        <f>IF(AND(B10=N$1),LOOKUP(9.99999999999999E+307,$N$2:N9)+1,"")</f>
        <v>#REF!</v>
      </c>
      <c r="O10" s="31" t="e">
        <f>IF(AND($B10=O$1),LOOKUP(9.99999999999999E+307,$O$2:O9)+1,"")</f>
        <v>#REF!</v>
      </c>
      <c r="P10" s="31" t="e">
        <f>IF(AND($B10=P$1),LOOKUP(9.99999999999999E+307,$P$2:P9)+1,"")</f>
        <v>#REF!</v>
      </c>
      <c r="Q10" s="31" t="e">
        <f>IF(AND($B10=Q$1),LOOKUP(9.99999999999999E+307,$Q$2:Q9)+1,"")</f>
        <v>#REF!</v>
      </c>
      <c r="R10" s="31" t="str">
        <f>IF(AND($B10=R$1),LOOKUP(9.99999999999999E+307,$R$2:R9)+1,"")</f>
        <v/>
      </c>
      <c r="S10" s="31" t="str">
        <f>IF(AND($B10=S$1),LOOKUP(9.99999999999999E+307,$S$2:S9)+1,"")</f>
        <v/>
      </c>
      <c r="AA10" s="218" t="str">
        <f t="shared" si="3"/>
        <v/>
      </c>
      <c r="AB10" s="218" t="str">
        <f t="shared" si="4"/>
        <v/>
      </c>
      <c r="AC10" s="219">
        <f t="shared" si="1"/>
        <v>1</v>
      </c>
      <c r="AD10" s="219">
        <f t="shared" si="2"/>
        <v>1</v>
      </c>
      <c r="AE10" s="220">
        <f t="shared" si="5"/>
        <v>1</v>
      </c>
      <c r="AF10" s="216" t="str">
        <f t="shared" si="6"/>
        <v>ป.1/1-1</v>
      </c>
    </row>
    <row r="11" spans="1:32" s="31" customFormat="1" ht="20.149999999999999" customHeight="1" x14ac:dyDescent="0.75">
      <c r="A11" s="31">
        <v>9</v>
      </c>
      <c r="B11" s="200" t="s">
        <v>145</v>
      </c>
      <c r="C11" s="201">
        <v>4244</v>
      </c>
      <c r="D11" s="202" t="s">
        <v>172</v>
      </c>
      <c r="E11" s="382" t="s">
        <v>609</v>
      </c>
      <c r="F11" s="382" t="s">
        <v>226</v>
      </c>
      <c r="G11" s="217" t="str">
        <f t="shared" si="7"/>
        <v>ป.1/14244</v>
      </c>
      <c r="H11" s="31" t="str">
        <f>IF(AND(B11=H$1),LOOKUP(9.99999999999999E+307,$H$2:H10)+1,"")</f>
        <v/>
      </c>
      <c r="I11" s="31" t="str">
        <f>IF(AND(B11=I$1),LOOKUP(9.99999999999999E+307,$I$2:I10)+1,"")</f>
        <v/>
      </c>
      <c r="J11" s="31" t="e">
        <f>IF(AND(B11=J$1),LOOKUP(9.99999999999999E+307,$J$2:J10)+1,"")</f>
        <v>#REF!</v>
      </c>
      <c r="K11" s="31" t="e">
        <f>IF(AND(B11=K$1),LOOKUP(9.99999999999999E+307,$K$2:K10)+1,"")</f>
        <v>#REF!</v>
      </c>
      <c r="L11" s="31" t="e">
        <f>IF(AND(B11=L$1),LOOKUP(9.99999999999999E+307,$L$2:L10)+1,"")</f>
        <v>#REF!</v>
      </c>
      <c r="M11" s="31" t="str">
        <f>IF(AND(B11=M$1),LOOKUP(9.99999999999999E+307,$M$2:M10)+1,"")</f>
        <v/>
      </c>
      <c r="N11" s="31" t="e">
        <f>IF(AND(B11=N$1),LOOKUP(9.99999999999999E+307,$N$2:N10)+1,"")</f>
        <v>#REF!</v>
      </c>
      <c r="O11" s="31" t="e">
        <f>IF(AND($B11=O$1),LOOKUP(9.99999999999999E+307,$O$2:O10)+1,"")</f>
        <v>#REF!</v>
      </c>
      <c r="P11" s="31" t="e">
        <f>IF(AND($B11=P$1),LOOKUP(9.99999999999999E+307,$P$2:P10)+1,"")</f>
        <v>#REF!</v>
      </c>
      <c r="Q11" s="31" t="e">
        <f>IF(AND($B11=Q$1),LOOKUP(9.99999999999999E+307,$Q$2:Q10)+1,"")</f>
        <v>#REF!</v>
      </c>
      <c r="R11" s="31" t="str">
        <f>IF(AND($B11=R$1),LOOKUP(9.99999999999999E+307,$R$2:R10)+1,"")</f>
        <v/>
      </c>
      <c r="S11" s="31" t="str">
        <f>IF(AND($B11=S$1),LOOKUP(9.99999999999999E+307,$S$2:S10)+1,"")</f>
        <v/>
      </c>
      <c r="AA11" s="218" t="str">
        <f t="shared" si="3"/>
        <v/>
      </c>
      <c r="AB11" s="218" t="str">
        <f t="shared" si="4"/>
        <v/>
      </c>
      <c r="AC11" s="219">
        <f t="shared" si="1"/>
        <v>1</v>
      </c>
      <c r="AD11" s="219">
        <f t="shared" si="2"/>
        <v>1</v>
      </c>
      <c r="AE11" s="220">
        <f t="shared" si="5"/>
        <v>1</v>
      </c>
      <c r="AF11" s="216" t="str">
        <f t="shared" si="6"/>
        <v>ป.1/1-1</v>
      </c>
    </row>
    <row r="12" spans="1:32" s="31" customFormat="1" ht="20.149999999999999" customHeight="1" x14ac:dyDescent="0.75">
      <c r="A12" s="31">
        <v>10</v>
      </c>
      <c r="B12" s="200" t="s">
        <v>145</v>
      </c>
      <c r="C12" s="201">
        <v>4254</v>
      </c>
      <c r="D12" s="202" t="s">
        <v>172</v>
      </c>
      <c r="E12" s="382" t="s">
        <v>610</v>
      </c>
      <c r="F12" s="382" t="s">
        <v>257</v>
      </c>
      <c r="G12" s="217" t="str">
        <f t="shared" si="7"/>
        <v>ป.1/14254</v>
      </c>
      <c r="H12" s="31" t="str">
        <f>IF(AND(B12=H$1),LOOKUP(9.99999999999999E+307,$H$2:H11)+1,"")</f>
        <v/>
      </c>
      <c r="I12" s="31" t="str">
        <f>IF(AND(B12=I$1),LOOKUP(9.99999999999999E+307,$I$2:I11)+1,"")</f>
        <v/>
      </c>
      <c r="J12" s="31" t="e">
        <f>IF(AND(B12=J$1),LOOKUP(9.99999999999999E+307,$J$2:J11)+1,"")</f>
        <v>#REF!</v>
      </c>
      <c r="K12" s="31" t="e">
        <f>IF(AND(B12=K$1),LOOKUP(9.99999999999999E+307,$K$2:K11)+1,"")</f>
        <v>#REF!</v>
      </c>
      <c r="L12" s="31" t="e">
        <f>IF(AND(B12=L$1),LOOKUP(9.99999999999999E+307,$L$2:L11)+1,"")</f>
        <v>#REF!</v>
      </c>
      <c r="M12" s="31" t="str">
        <f>IF(AND(B12=M$1),LOOKUP(9.99999999999999E+307,$M$2:M11)+1,"")</f>
        <v/>
      </c>
      <c r="N12" s="31" t="e">
        <f>IF(AND(B12=N$1),LOOKUP(9.99999999999999E+307,$N$2:N11)+1,"")</f>
        <v>#REF!</v>
      </c>
      <c r="O12" s="31" t="e">
        <f>IF(AND($B12=O$1),LOOKUP(9.99999999999999E+307,$O$2:O11)+1,"")</f>
        <v>#REF!</v>
      </c>
      <c r="P12" s="31" t="e">
        <f>IF(AND($B12=P$1),LOOKUP(9.99999999999999E+307,$P$2:P11)+1,"")</f>
        <v>#REF!</v>
      </c>
      <c r="Q12" s="31" t="e">
        <f>IF(AND($B12=Q$1),LOOKUP(9.99999999999999E+307,$Q$2:Q11)+1,"")</f>
        <v>#REF!</v>
      </c>
      <c r="R12" s="31" t="str">
        <f>IF(AND($B12=R$1),LOOKUP(9.99999999999999E+307,$R$2:R11)+1,"")</f>
        <v/>
      </c>
      <c r="S12" s="31" t="str">
        <f>IF(AND($B12=S$1),LOOKUP(9.99999999999999E+307,$S$2:S11)+1,"")</f>
        <v/>
      </c>
      <c r="AA12" s="218" t="str">
        <f t="shared" si="3"/>
        <v/>
      </c>
      <c r="AB12" s="218" t="str">
        <f t="shared" si="4"/>
        <v/>
      </c>
      <c r="AC12" s="219">
        <f t="shared" si="1"/>
        <v>1</v>
      </c>
      <c r="AD12" s="219">
        <f t="shared" si="2"/>
        <v>1</v>
      </c>
      <c r="AE12" s="220">
        <f t="shared" si="5"/>
        <v>1</v>
      </c>
      <c r="AF12" s="216" t="str">
        <f t="shared" si="6"/>
        <v>ป.1/1-1</v>
      </c>
    </row>
    <row r="13" spans="1:32" s="31" customFormat="1" ht="20.149999999999999" customHeight="1" x14ac:dyDescent="0.75">
      <c r="A13" s="31">
        <v>11</v>
      </c>
      <c r="B13" s="200" t="s">
        <v>145</v>
      </c>
      <c r="C13" s="201">
        <v>4255</v>
      </c>
      <c r="D13" s="202" t="s">
        <v>172</v>
      </c>
      <c r="E13" s="382" t="s">
        <v>611</v>
      </c>
      <c r="F13" s="382" t="s">
        <v>612</v>
      </c>
      <c r="G13" s="217" t="str">
        <f t="shared" si="7"/>
        <v>ป.1/14255</v>
      </c>
      <c r="H13" s="31" t="str">
        <f>IF(AND(B13=H$1),LOOKUP(9.99999999999999E+307,$H$2:H12)+1,"")</f>
        <v/>
      </c>
      <c r="I13" s="31" t="str">
        <f>IF(AND(B13=I$1),LOOKUP(9.99999999999999E+307,$I$2:I12)+1,"")</f>
        <v/>
      </c>
      <c r="J13" s="31" t="e">
        <f>IF(AND(B13=J$1),LOOKUP(9.99999999999999E+307,$J$2:J12)+1,"")</f>
        <v>#REF!</v>
      </c>
      <c r="K13" s="31" t="e">
        <f>IF(AND(B13=K$1),LOOKUP(9.99999999999999E+307,$K$2:K12)+1,"")</f>
        <v>#REF!</v>
      </c>
      <c r="L13" s="31" t="e">
        <f>IF(AND(B13=L$1),LOOKUP(9.99999999999999E+307,$L$2:L12)+1,"")</f>
        <v>#REF!</v>
      </c>
      <c r="M13" s="31" t="str">
        <f>IF(AND(B13=M$1),LOOKUP(9.99999999999999E+307,$M$2:M12)+1,"")</f>
        <v/>
      </c>
      <c r="N13" s="31" t="e">
        <f>IF(AND(B13=N$1),LOOKUP(9.99999999999999E+307,$N$2:N12)+1,"")</f>
        <v>#REF!</v>
      </c>
      <c r="O13" s="31" t="e">
        <f>IF(AND($B13=O$1),LOOKUP(9.99999999999999E+307,$O$2:O12)+1,"")</f>
        <v>#REF!</v>
      </c>
      <c r="P13" s="31" t="e">
        <f>IF(AND($B13=P$1),LOOKUP(9.99999999999999E+307,$P$2:P12)+1,"")</f>
        <v>#REF!</v>
      </c>
      <c r="Q13" s="31" t="e">
        <f>IF(AND($B13=Q$1),LOOKUP(9.99999999999999E+307,$Q$2:Q12)+1,"")</f>
        <v>#REF!</v>
      </c>
      <c r="R13" s="31" t="str">
        <f>IF(AND($B13=R$1),LOOKUP(9.99999999999999E+307,$R$2:R12)+1,"")</f>
        <v/>
      </c>
      <c r="S13" s="31" t="str">
        <f>IF(AND($B13=S$1),LOOKUP(9.99999999999999E+307,$S$2:S12)+1,"")</f>
        <v/>
      </c>
      <c r="AA13" s="218" t="str">
        <f t="shared" si="3"/>
        <v/>
      </c>
      <c r="AB13" s="218" t="str">
        <f t="shared" si="4"/>
        <v/>
      </c>
      <c r="AC13" s="219">
        <f t="shared" si="1"/>
        <v>1</v>
      </c>
      <c r="AD13" s="219">
        <f t="shared" si="2"/>
        <v>1</v>
      </c>
      <c r="AE13" s="220">
        <f t="shared" si="5"/>
        <v>1</v>
      </c>
      <c r="AF13" s="216" t="str">
        <f t="shared" si="6"/>
        <v>ป.1/1-1</v>
      </c>
    </row>
    <row r="14" spans="1:32" s="31" customFormat="1" ht="20.149999999999999" customHeight="1" x14ac:dyDescent="0.75">
      <c r="A14" s="31">
        <v>12</v>
      </c>
      <c r="B14" s="200" t="s">
        <v>145</v>
      </c>
      <c r="C14" s="201">
        <v>4257</v>
      </c>
      <c r="D14" s="202" t="s">
        <v>172</v>
      </c>
      <c r="E14" s="382" t="s">
        <v>222</v>
      </c>
      <c r="F14" s="382" t="s">
        <v>613</v>
      </c>
      <c r="G14" s="217" t="str">
        <f t="shared" si="7"/>
        <v>ป.1/14257</v>
      </c>
      <c r="H14" s="31" t="str">
        <f>IF(AND(B14=H$1),LOOKUP(9.99999999999999E+307,$H$2:H13)+1,"")</f>
        <v/>
      </c>
      <c r="I14" s="31" t="str">
        <f>IF(AND(B14=I$1),LOOKUP(9.99999999999999E+307,$I$2:I13)+1,"")</f>
        <v/>
      </c>
      <c r="J14" s="31" t="e">
        <f>IF(AND(B14=J$1),LOOKUP(9.99999999999999E+307,$J$2:J13)+1,"")</f>
        <v>#REF!</v>
      </c>
      <c r="K14" s="31" t="e">
        <f>IF(AND(B14=K$1),LOOKUP(9.99999999999999E+307,$K$2:K13)+1,"")</f>
        <v>#REF!</v>
      </c>
      <c r="L14" s="31" t="e">
        <f>IF(AND(B14=L$1),LOOKUP(9.99999999999999E+307,$L$2:L13)+1,"")</f>
        <v>#REF!</v>
      </c>
      <c r="M14" s="31" t="str">
        <f>IF(AND(B14=M$1),LOOKUP(9.99999999999999E+307,$M$2:M13)+1,"")</f>
        <v/>
      </c>
      <c r="N14" s="31" t="e">
        <f>IF(AND(B14=N$1),LOOKUP(9.99999999999999E+307,$N$2:N13)+1,"")</f>
        <v>#REF!</v>
      </c>
      <c r="O14" s="31" t="e">
        <f>IF(AND($B14=O$1),LOOKUP(9.99999999999999E+307,$O$2:O13)+1,"")</f>
        <v>#REF!</v>
      </c>
      <c r="P14" s="31" t="e">
        <f>IF(AND($B14=P$1),LOOKUP(9.99999999999999E+307,$P$2:P13)+1,"")</f>
        <v>#REF!</v>
      </c>
      <c r="Q14" s="31" t="e">
        <f>IF(AND($B14=Q$1),LOOKUP(9.99999999999999E+307,$Q$2:Q13)+1,"")</f>
        <v>#REF!</v>
      </c>
      <c r="R14" s="31" t="str">
        <f>IF(AND($B14=R$1),LOOKUP(9.99999999999999E+307,$R$2:R13)+1,"")</f>
        <v/>
      </c>
      <c r="S14" s="31" t="str">
        <f>IF(AND($B14=S$1),LOOKUP(9.99999999999999E+307,$S$2:S13)+1,"")</f>
        <v/>
      </c>
      <c r="AA14" s="218" t="str">
        <f t="shared" si="3"/>
        <v/>
      </c>
      <c r="AB14" s="218" t="str">
        <f t="shared" si="4"/>
        <v/>
      </c>
      <c r="AC14" s="219">
        <f t="shared" si="1"/>
        <v>1</v>
      </c>
      <c r="AD14" s="219">
        <f t="shared" si="2"/>
        <v>1</v>
      </c>
      <c r="AE14" s="220">
        <f t="shared" si="5"/>
        <v>1</v>
      </c>
      <c r="AF14" s="216" t="str">
        <f t="shared" si="6"/>
        <v>ป.1/1-1</v>
      </c>
    </row>
    <row r="15" spans="1:32" s="31" customFormat="1" ht="20.149999999999999" customHeight="1" x14ac:dyDescent="0.75">
      <c r="A15" s="31">
        <v>13</v>
      </c>
      <c r="B15" s="200" t="s">
        <v>145</v>
      </c>
      <c r="C15" s="201">
        <v>4278</v>
      </c>
      <c r="D15" s="202" t="s">
        <v>172</v>
      </c>
      <c r="E15" s="382" t="s">
        <v>614</v>
      </c>
      <c r="F15" s="382" t="s">
        <v>480</v>
      </c>
      <c r="G15" s="217" t="str">
        <f t="shared" si="7"/>
        <v>ป.1/14278</v>
      </c>
      <c r="H15" s="31" t="str">
        <f>IF(AND(B15=H$1),LOOKUP(9.99999999999999E+307,$H$2:H14)+1,"")</f>
        <v/>
      </c>
      <c r="I15" s="31" t="str">
        <f>IF(AND(B15=I$1),LOOKUP(9.99999999999999E+307,$I$2:I14)+1,"")</f>
        <v/>
      </c>
      <c r="J15" s="31" t="e">
        <f>IF(AND(B15=J$1),LOOKUP(9.99999999999999E+307,$J$2:J14)+1,"")</f>
        <v>#REF!</v>
      </c>
      <c r="K15" s="31" t="e">
        <f>IF(AND(B15=K$1),LOOKUP(9.99999999999999E+307,$K$2:K14)+1,"")</f>
        <v>#REF!</v>
      </c>
      <c r="L15" s="31" t="e">
        <f>IF(AND(B15=L$1),LOOKUP(9.99999999999999E+307,$L$2:L14)+1,"")</f>
        <v>#REF!</v>
      </c>
      <c r="M15" s="31" t="str">
        <f>IF(AND(B15=M$1),LOOKUP(9.99999999999999E+307,$M$2:M14)+1,"")</f>
        <v/>
      </c>
      <c r="N15" s="31" t="e">
        <f>IF(AND(B15=N$1),LOOKUP(9.99999999999999E+307,$N$2:N14)+1,"")</f>
        <v>#REF!</v>
      </c>
      <c r="O15" s="31" t="e">
        <f>IF(AND($B15=O$1),LOOKUP(9.99999999999999E+307,$O$2:O14)+1,"")</f>
        <v>#REF!</v>
      </c>
      <c r="P15" s="31" t="e">
        <f>IF(AND($B15=P$1),LOOKUP(9.99999999999999E+307,$P$2:P14)+1,"")</f>
        <v>#REF!</v>
      </c>
      <c r="Q15" s="31" t="e">
        <f>IF(AND($B15=Q$1),LOOKUP(9.99999999999999E+307,$Q$2:Q14)+1,"")</f>
        <v>#REF!</v>
      </c>
      <c r="R15" s="31" t="str">
        <f>IF(AND($B15=R$1),LOOKUP(9.99999999999999E+307,$R$2:R14)+1,"")</f>
        <v/>
      </c>
      <c r="S15" s="31" t="str">
        <f>IF(AND($B15=S$1),LOOKUP(9.99999999999999E+307,$S$2:S14)+1,"")</f>
        <v/>
      </c>
      <c r="AA15" s="218" t="str">
        <f t="shared" si="3"/>
        <v/>
      </c>
      <c r="AB15" s="218" t="str">
        <f t="shared" si="4"/>
        <v/>
      </c>
      <c r="AC15" s="219">
        <f t="shared" si="1"/>
        <v>1</v>
      </c>
      <c r="AD15" s="219">
        <f t="shared" si="2"/>
        <v>1</v>
      </c>
      <c r="AE15" s="220">
        <f t="shared" si="5"/>
        <v>1</v>
      </c>
      <c r="AF15" s="216" t="str">
        <f t="shared" si="6"/>
        <v>ป.1/1-1</v>
      </c>
    </row>
    <row r="16" spans="1:32" s="31" customFormat="1" ht="20.149999999999999" customHeight="1" x14ac:dyDescent="0.75">
      <c r="A16" s="31">
        <v>14</v>
      </c>
      <c r="B16" s="200" t="s">
        <v>145</v>
      </c>
      <c r="C16" s="201">
        <v>4284</v>
      </c>
      <c r="D16" s="202" t="s">
        <v>172</v>
      </c>
      <c r="E16" s="382" t="s">
        <v>615</v>
      </c>
      <c r="F16" s="382" t="s">
        <v>348</v>
      </c>
      <c r="G16" s="217" t="str">
        <f t="shared" si="7"/>
        <v>ป.1/14284</v>
      </c>
      <c r="H16" s="31" t="str">
        <f>IF(AND(B16=H$1),LOOKUP(9.99999999999999E+307,$H$2:H15)+1,"")</f>
        <v/>
      </c>
      <c r="I16" s="31" t="str">
        <f>IF(AND(B16=I$1),LOOKUP(9.99999999999999E+307,$I$2:I15)+1,"")</f>
        <v/>
      </c>
      <c r="J16" s="31" t="e">
        <f>IF(AND(B16=J$1),LOOKUP(9.99999999999999E+307,$J$2:J15)+1,"")</f>
        <v>#REF!</v>
      </c>
      <c r="K16" s="31" t="e">
        <f>IF(AND(B16=K$1),LOOKUP(9.99999999999999E+307,$K$2:K15)+1,"")</f>
        <v>#REF!</v>
      </c>
      <c r="L16" s="31" t="e">
        <f>IF(AND(B16=L$1),LOOKUP(9.99999999999999E+307,$L$2:L15)+1,"")</f>
        <v>#REF!</v>
      </c>
      <c r="M16" s="31" t="str">
        <f>IF(AND(B16=M$1),LOOKUP(9.99999999999999E+307,$M$2:M15)+1,"")</f>
        <v/>
      </c>
      <c r="N16" s="31" t="e">
        <f>IF(AND(B16=N$1),LOOKUP(9.99999999999999E+307,$N$2:N15)+1,"")</f>
        <v>#REF!</v>
      </c>
      <c r="O16" s="31" t="e">
        <f>IF(AND($B16=O$1),LOOKUP(9.99999999999999E+307,$O$2:O15)+1,"")</f>
        <v>#REF!</v>
      </c>
      <c r="P16" s="31" t="e">
        <f>IF(AND($B16=P$1),LOOKUP(9.99999999999999E+307,$P$2:P15)+1,"")</f>
        <v>#REF!</v>
      </c>
      <c r="Q16" s="31" t="e">
        <f>IF(AND($B16=Q$1),LOOKUP(9.99999999999999E+307,$Q$2:Q15)+1,"")</f>
        <v>#REF!</v>
      </c>
      <c r="R16" s="31" t="str">
        <f>IF(AND($B16=R$1),LOOKUP(9.99999999999999E+307,$R$2:R15)+1,"")</f>
        <v/>
      </c>
      <c r="S16" s="31" t="str">
        <f>IF(AND($B16=S$1),LOOKUP(9.99999999999999E+307,$S$2:S15)+1,"")</f>
        <v/>
      </c>
      <c r="AA16" s="218" t="str">
        <f t="shared" si="3"/>
        <v/>
      </c>
      <c r="AB16" s="218" t="str">
        <f t="shared" si="4"/>
        <v/>
      </c>
      <c r="AC16" s="219">
        <f t="shared" si="1"/>
        <v>1</v>
      </c>
      <c r="AD16" s="219">
        <f t="shared" si="2"/>
        <v>1</v>
      </c>
      <c r="AE16" s="220">
        <f t="shared" si="5"/>
        <v>1</v>
      </c>
      <c r="AF16" s="216" t="str">
        <f t="shared" si="6"/>
        <v>ป.1/1-1</v>
      </c>
    </row>
    <row r="17" spans="1:32" s="31" customFormat="1" ht="20.149999999999999" customHeight="1" x14ac:dyDescent="0.75">
      <c r="A17" s="31">
        <v>15</v>
      </c>
      <c r="B17" s="200" t="s">
        <v>145</v>
      </c>
      <c r="C17" s="201">
        <v>4379</v>
      </c>
      <c r="D17" s="202" t="s">
        <v>172</v>
      </c>
      <c r="E17" s="382" t="s">
        <v>186</v>
      </c>
      <c r="F17" s="382" t="s">
        <v>218</v>
      </c>
      <c r="G17" s="217" t="str">
        <f t="shared" si="7"/>
        <v>ป.1/14379</v>
      </c>
      <c r="H17" s="31" t="str">
        <f>IF(AND(B17=H$1),LOOKUP(9.99999999999999E+307,$H$2:H16)+1,"")</f>
        <v/>
      </c>
      <c r="I17" s="31" t="str">
        <f>IF(AND(B17=I$1),LOOKUP(9.99999999999999E+307,$I$2:I16)+1,"")</f>
        <v/>
      </c>
      <c r="J17" s="31" t="e">
        <f>IF(AND(B17=J$1),LOOKUP(9.99999999999999E+307,$J$2:J16)+1,"")</f>
        <v>#REF!</v>
      </c>
      <c r="K17" s="31" t="e">
        <f>IF(AND(B17=K$1),LOOKUP(9.99999999999999E+307,$K$2:K16)+1,"")</f>
        <v>#REF!</v>
      </c>
      <c r="L17" s="31" t="e">
        <f>IF(AND(B17=L$1),LOOKUP(9.99999999999999E+307,$L$2:L16)+1,"")</f>
        <v>#REF!</v>
      </c>
      <c r="M17" s="31" t="str">
        <f>IF(AND(B17=M$1),LOOKUP(9.99999999999999E+307,$M$2:M16)+1,"")</f>
        <v/>
      </c>
      <c r="N17" s="31" t="e">
        <f>IF(AND(B17=N$1),LOOKUP(9.99999999999999E+307,$N$2:N16)+1,"")</f>
        <v>#REF!</v>
      </c>
      <c r="O17" s="31" t="e">
        <f>IF(AND($B17=O$1),LOOKUP(9.99999999999999E+307,$O$2:O16)+1,"")</f>
        <v>#REF!</v>
      </c>
      <c r="P17" s="31" t="e">
        <f>IF(AND($B17=P$1),LOOKUP(9.99999999999999E+307,$P$2:P16)+1,"")</f>
        <v>#REF!</v>
      </c>
      <c r="Q17" s="31" t="e">
        <f>IF(AND($B17=Q$1),LOOKUP(9.99999999999999E+307,$Q$2:Q16)+1,"")</f>
        <v>#REF!</v>
      </c>
      <c r="R17" s="31" t="str">
        <f>IF(AND($B17=R$1),LOOKUP(9.99999999999999E+307,$R$2:R16)+1,"")</f>
        <v/>
      </c>
      <c r="S17" s="31" t="str">
        <f>IF(AND($B17=S$1),LOOKUP(9.99999999999999E+307,$S$2:S16)+1,"")</f>
        <v/>
      </c>
      <c r="AA17" s="218" t="str">
        <f t="shared" si="3"/>
        <v/>
      </c>
      <c r="AB17" s="218" t="str">
        <f t="shared" si="4"/>
        <v/>
      </c>
      <c r="AC17" s="219">
        <f t="shared" si="1"/>
        <v>1</v>
      </c>
      <c r="AD17" s="219">
        <f t="shared" si="2"/>
        <v>1</v>
      </c>
      <c r="AE17" s="220">
        <f t="shared" si="5"/>
        <v>1</v>
      </c>
      <c r="AF17" s="216" t="str">
        <f t="shared" si="6"/>
        <v>ป.1/1-1</v>
      </c>
    </row>
    <row r="18" spans="1:32" s="31" customFormat="1" ht="20.149999999999999" customHeight="1" x14ac:dyDescent="0.75">
      <c r="A18" s="31">
        <v>16</v>
      </c>
      <c r="B18" s="200" t="s">
        <v>145</v>
      </c>
      <c r="C18" s="201">
        <v>4381</v>
      </c>
      <c r="D18" s="202" t="s">
        <v>172</v>
      </c>
      <c r="E18" s="382" t="s">
        <v>616</v>
      </c>
      <c r="F18" s="382" t="s">
        <v>617</v>
      </c>
      <c r="G18" s="217" t="str">
        <f t="shared" si="7"/>
        <v>ป.1/14381</v>
      </c>
      <c r="H18" s="31" t="str">
        <f>IF(AND(B18=H$1),LOOKUP(9.99999999999999E+307,$H$2:H17)+1,"")</f>
        <v/>
      </c>
      <c r="I18" s="31" t="str">
        <f>IF(AND(B18=I$1),LOOKUP(9.99999999999999E+307,$I$2:I17)+1,"")</f>
        <v/>
      </c>
      <c r="J18" s="31" t="e">
        <f>IF(AND(B18=J$1),LOOKUP(9.99999999999999E+307,$J$2:J17)+1,"")</f>
        <v>#REF!</v>
      </c>
      <c r="K18" s="31" t="e">
        <f>IF(AND(B18=K$1),LOOKUP(9.99999999999999E+307,$K$2:K17)+1,"")</f>
        <v>#REF!</v>
      </c>
      <c r="L18" s="31" t="e">
        <f>IF(AND(B18=L$1),LOOKUP(9.99999999999999E+307,$L$2:L17)+1,"")</f>
        <v>#REF!</v>
      </c>
      <c r="M18" s="31" t="str">
        <f>IF(AND(B18=M$1),LOOKUP(9.99999999999999E+307,$M$2:M17)+1,"")</f>
        <v/>
      </c>
      <c r="N18" s="31" t="e">
        <f>IF(AND(B18=N$1),LOOKUP(9.99999999999999E+307,$N$2:N17)+1,"")</f>
        <v>#REF!</v>
      </c>
      <c r="O18" s="31" t="e">
        <f>IF(AND($B18=O$1),LOOKUP(9.99999999999999E+307,$O$2:O17)+1,"")</f>
        <v>#REF!</v>
      </c>
      <c r="P18" s="31" t="e">
        <f>IF(AND($B18=P$1),LOOKUP(9.99999999999999E+307,$P$2:P17)+1,"")</f>
        <v>#REF!</v>
      </c>
      <c r="Q18" s="31" t="e">
        <f>IF(AND($B18=Q$1),LOOKUP(9.99999999999999E+307,$Q$2:Q17)+1,"")</f>
        <v>#REF!</v>
      </c>
      <c r="R18" s="31" t="str">
        <f>IF(AND($B18=R$1),LOOKUP(9.99999999999999E+307,$R$2:R17)+1,"")</f>
        <v/>
      </c>
      <c r="S18" s="31" t="str">
        <f>IF(AND($B18=S$1),LOOKUP(9.99999999999999E+307,$S$2:S17)+1,"")</f>
        <v/>
      </c>
      <c r="AA18" s="218" t="str">
        <f t="shared" si="3"/>
        <v/>
      </c>
      <c r="AB18" s="218" t="str">
        <f t="shared" si="4"/>
        <v/>
      </c>
      <c r="AC18" s="219">
        <f t="shared" si="1"/>
        <v>1</v>
      </c>
      <c r="AD18" s="219">
        <f t="shared" si="2"/>
        <v>1</v>
      </c>
      <c r="AE18" s="220">
        <f t="shared" si="5"/>
        <v>1</v>
      </c>
      <c r="AF18" s="216" t="str">
        <f t="shared" si="6"/>
        <v>ป.1/1-1</v>
      </c>
    </row>
    <row r="19" spans="1:32" s="31" customFormat="1" ht="20.149999999999999" customHeight="1" x14ac:dyDescent="0.75">
      <c r="A19" s="31">
        <v>17</v>
      </c>
      <c r="B19" s="200" t="s">
        <v>145</v>
      </c>
      <c r="C19" s="201">
        <v>4389</v>
      </c>
      <c r="D19" s="202" t="s">
        <v>172</v>
      </c>
      <c r="E19" s="382" t="s">
        <v>180</v>
      </c>
      <c r="F19" s="382" t="s">
        <v>618</v>
      </c>
      <c r="G19" s="217" t="str">
        <f t="shared" si="7"/>
        <v>ป.1/14389</v>
      </c>
      <c r="H19" s="31" t="str">
        <f>IF(AND(B19=H$1),LOOKUP(9.99999999999999E+307,$H$2:H18)+1,"")</f>
        <v/>
      </c>
      <c r="I19" s="31" t="str">
        <f>IF(AND(B19=I$1),LOOKUP(9.99999999999999E+307,$I$2:I18)+1,"")</f>
        <v/>
      </c>
      <c r="J19" s="31" t="e">
        <f>IF(AND(B19=J$1),LOOKUP(9.99999999999999E+307,$J$2:J18)+1,"")</f>
        <v>#REF!</v>
      </c>
      <c r="K19" s="31" t="e">
        <f>IF(AND(B19=K$1),LOOKUP(9.99999999999999E+307,$K$2:K18)+1,"")</f>
        <v>#REF!</v>
      </c>
      <c r="L19" s="31" t="e">
        <f>IF(AND(B19=L$1),LOOKUP(9.99999999999999E+307,$L$2:L18)+1,"")</f>
        <v>#REF!</v>
      </c>
      <c r="M19" s="31" t="str">
        <f>IF(AND(B19=M$1),LOOKUP(9.99999999999999E+307,$M$2:M18)+1,"")</f>
        <v/>
      </c>
      <c r="N19" s="31" t="e">
        <f>IF(AND(B19=N$1),LOOKUP(9.99999999999999E+307,$N$2:N18)+1,"")</f>
        <v>#REF!</v>
      </c>
      <c r="O19" s="31" t="e">
        <f>IF(AND($B19=O$1),LOOKUP(9.99999999999999E+307,$O$2:O18)+1,"")</f>
        <v>#REF!</v>
      </c>
      <c r="P19" s="31" t="e">
        <f>IF(AND($B19=P$1),LOOKUP(9.99999999999999E+307,$P$2:P18)+1,"")</f>
        <v>#REF!</v>
      </c>
      <c r="Q19" s="31" t="e">
        <f>IF(AND($B19=Q$1),LOOKUP(9.99999999999999E+307,$Q$2:Q18)+1,"")</f>
        <v>#REF!</v>
      </c>
      <c r="R19" s="31" t="str">
        <f>IF(AND($B19=R$1),LOOKUP(9.99999999999999E+307,$R$2:R18)+1,"")</f>
        <v/>
      </c>
      <c r="S19" s="31" t="str">
        <f>IF(AND($B19=S$1),LOOKUP(9.99999999999999E+307,$S$2:S18)+1,"")</f>
        <v/>
      </c>
      <c r="AA19" s="218" t="str">
        <f t="shared" si="3"/>
        <v/>
      </c>
      <c r="AB19" s="218" t="str">
        <f t="shared" si="4"/>
        <v/>
      </c>
      <c r="AC19" s="219">
        <f t="shared" si="1"/>
        <v>1</v>
      </c>
      <c r="AD19" s="219">
        <f t="shared" si="2"/>
        <v>1</v>
      </c>
      <c r="AE19" s="220">
        <f t="shared" si="5"/>
        <v>1</v>
      </c>
      <c r="AF19" s="216" t="str">
        <f t="shared" si="6"/>
        <v>ป.1/1-1</v>
      </c>
    </row>
    <row r="20" spans="1:32" s="31" customFormat="1" ht="20.149999999999999" customHeight="1" x14ac:dyDescent="0.75">
      <c r="A20" s="31">
        <v>18</v>
      </c>
      <c r="B20" s="200" t="s">
        <v>145</v>
      </c>
      <c r="C20" s="201">
        <v>4136</v>
      </c>
      <c r="D20" s="202" t="s">
        <v>175</v>
      </c>
      <c r="E20" s="382" t="s">
        <v>619</v>
      </c>
      <c r="F20" s="382" t="s">
        <v>221</v>
      </c>
      <c r="G20" s="217" t="str">
        <f t="shared" si="7"/>
        <v>ป.1/14136</v>
      </c>
      <c r="H20" s="31" t="str">
        <f>IF(AND(B20=H$1),LOOKUP(9.99999999999999E+307,$H$2:H19)+1,"")</f>
        <v/>
      </c>
      <c r="I20" s="31" t="str">
        <f>IF(AND(B20=I$1),LOOKUP(9.99999999999999E+307,$I$2:I19)+1,"")</f>
        <v/>
      </c>
      <c r="J20" s="31" t="e">
        <f>IF(AND(B20=J$1),LOOKUP(9.99999999999999E+307,$J$2:J19)+1,"")</f>
        <v>#REF!</v>
      </c>
      <c r="K20" s="31" t="e">
        <f>IF(AND(B20=K$1),LOOKUP(9.99999999999999E+307,$K$2:K19)+1,"")</f>
        <v>#REF!</v>
      </c>
      <c r="L20" s="31" t="e">
        <f>IF(AND(B20=L$1),LOOKUP(9.99999999999999E+307,$L$2:L19)+1,"")</f>
        <v>#REF!</v>
      </c>
      <c r="M20" s="31" t="str">
        <f>IF(AND(B20=M$1),LOOKUP(9.99999999999999E+307,$M$2:M19)+1,"")</f>
        <v/>
      </c>
      <c r="N20" s="31" t="e">
        <f>IF(AND(B20=N$1),LOOKUP(9.99999999999999E+307,$N$2:N19)+1,"")</f>
        <v>#REF!</v>
      </c>
      <c r="O20" s="31" t="e">
        <f>IF(AND($B20=O$1),LOOKUP(9.99999999999999E+307,$O$2:O19)+1,"")</f>
        <v>#REF!</v>
      </c>
      <c r="P20" s="31" t="e">
        <f>IF(AND($B20=P$1),LOOKUP(9.99999999999999E+307,$P$2:P19)+1,"")</f>
        <v>#REF!</v>
      </c>
      <c r="Q20" s="31" t="e">
        <f>IF(AND($B20=Q$1),LOOKUP(9.99999999999999E+307,$Q$2:Q19)+1,"")</f>
        <v>#REF!</v>
      </c>
      <c r="R20" s="31" t="str">
        <f>IF(AND($B20=R$1),LOOKUP(9.99999999999999E+307,$R$2:R19)+1,"")</f>
        <v/>
      </c>
      <c r="S20" s="31" t="str">
        <f>IF(AND($B20=S$1),LOOKUP(9.99999999999999E+307,$S$2:S19)+1,"")</f>
        <v/>
      </c>
      <c r="AA20" s="218" t="str">
        <f t="shared" si="3"/>
        <v/>
      </c>
      <c r="AB20" s="218" t="str">
        <f t="shared" si="4"/>
        <v/>
      </c>
      <c r="AC20" s="219">
        <f t="shared" si="1"/>
        <v>1</v>
      </c>
      <c r="AD20" s="219">
        <f t="shared" si="2"/>
        <v>1</v>
      </c>
      <c r="AE20" s="220">
        <f t="shared" si="5"/>
        <v>2</v>
      </c>
      <c r="AF20" s="216" t="str">
        <f t="shared" si="6"/>
        <v>ป.1/1-2</v>
      </c>
    </row>
    <row r="21" spans="1:32" s="31" customFormat="1" ht="20.149999999999999" customHeight="1" x14ac:dyDescent="0.75">
      <c r="A21" s="31">
        <v>19</v>
      </c>
      <c r="B21" s="200" t="s">
        <v>145</v>
      </c>
      <c r="C21" s="201">
        <v>4150</v>
      </c>
      <c r="D21" s="202" t="s">
        <v>175</v>
      </c>
      <c r="E21" s="382" t="s">
        <v>620</v>
      </c>
      <c r="F21" s="382" t="s">
        <v>220</v>
      </c>
      <c r="G21" s="217" t="str">
        <f t="shared" si="7"/>
        <v>ป.1/14150</v>
      </c>
      <c r="H21" s="31" t="str">
        <f>IF(AND(B21=H$1),LOOKUP(9.99999999999999E+307,$H$2:H20)+1,"")</f>
        <v/>
      </c>
      <c r="I21" s="31" t="str">
        <f>IF(AND(B21=I$1),LOOKUP(9.99999999999999E+307,$I$2:I20)+1,"")</f>
        <v/>
      </c>
      <c r="J21" s="31" t="e">
        <f>IF(AND(B21=J$1),LOOKUP(9.99999999999999E+307,$J$2:J20)+1,"")</f>
        <v>#REF!</v>
      </c>
      <c r="K21" s="31" t="e">
        <f>IF(AND(B21=K$1),LOOKUP(9.99999999999999E+307,$K$2:K20)+1,"")</f>
        <v>#REF!</v>
      </c>
      <c r="L21" s="31" t="e">
        <f>IF(AND(B21=L$1),LOOKUP(9.99999999999999E+307,$L$2:L20)+1,"")</f>
        <v>#REF!</v>
      </c>
      <c r="M21" s="31" t="str">
        <f>IF(AND(B21=M$1),LOOKUP(9.99999999999999E+307,$M$2:M20)+1,"")</f>
        <v/>
      </c>
      <c r="N21" s="31" t="e">
        <f>IF(AND(B21=N$1),LOOKUP(9.99999999999999E+307,$N$2:N20)+1,"")</f>
        <v>#REF!</v>
      </c>
      <c r="O21" s="31" t="e">
        <f>IF(AND($B21=O$1),LOOKUP(9.99999999999999E+307,$O$2:O20)+1,"")</f>
        <v>#REF!</v>
      </c>
      <c r="P21" s="31" t="e">
        <f>IF(AND($B21=P$1),LOOKUP(9.99999999999999E+307,$P$2:P20)+1,"")</f>
        <v>#REF!</v>
      </c>
      <c r="Q21" s="31" t="e">
        <f>IF(AND($B21=Q$1),LOOKUP(9.99999999999999E+307,$Q$2:Q20)+1,"")</f>
        <v>#REF!</v>
      </c>
      <c r="R21" s="31" t="str">
        <f>IF(AND($B21=R$1),LOOKUP(9.99999999999999E+307,$R$2:R20)+1,"")</f>
        <v/>
      </c>
      <c r="S21" s="31" t="str">
        <f>IF(AND($B21=S$1),LOOKUP(9.99999999999999E+307,$S$2:S20)+1,"")</f>
        <v/>
      </c>
      <c r="AA21" s="218" t="str">
        <f t="shared" si="3"/>
        <v/>
      </c>
      <c r="AB21" s="218" t="str">
        <f t="shared" si="4"/>
        <v/>
      </c>
      <c r="AC21" s="219">
        <f t="shared" si="1"/>
        <v>1</v>
      </c>
      <c r="AD21" s="219">
        <f t="shared" si="2"/>
        <v>1</v>
      </c>
      <c r="AE21" s="220">
        <f t="shared" si="5"/>
        <v>2</v>
      </c>
      <c r="AF21" s="216" t="str">
        <f t="shared" si="6"/>
        <v>ป.1/1-2</v>
      </c>
    </row>
    <row r="22" spans="1:32" s="31" customFormat="1" ht="20.149999999999999" customHeight="1" x14ac:dyDescent="0.75">
      <c r="A22" s="31">
        <v>20</v>
      </c>
      <c r="B22" s="200" t="s">
        <v>145</v>
      </c>
      <c r="C22" s="201">
        <v>4162</v>
      </c>
      <c r="D22" s="202" t="s">
        <v>175</v>
      </c>
      <c r="E22" s="382" t="s">
        <v>347</v>
      </c>
      <c r="F22" s="382" t="s">
        <v>621</v>
      </c>
      <c r="G22" s="217" t="str">
        <f t="shared" si="7"/>
        <v>ป.1/14162</v>
      </c>
      <c r="H22" s="31" t="str">
        <f>IF(AND(B22=H$1),LOOKUP(9.99999999999999E+307,$H$2:H21)+1,"")</f>
        <v/>
      </c>
      <c r="I22" s="31" t="str">
        <f>IF(AND(B22=I$1),LOOKUP(9.99999999999999E+307,$I$2:I21)+1,"")</f>
        <v/>
      </c>
      <c r="J22" s="31" t="e">
        <f>IF(AND(B22=J$1),LOOKUP(9.99999999999999E+307,$J$2:J21)+1,"")</f>
        <v>#REF!</v>
      </c>
      <c r="K22" s="31" t="e">
        <f>IF(AND(B22=K$1),LOOKUP(9.99999999999999E+307,$K$2:K21)+1,"")</f>
        <v>#REF!</v>
      </c>
      <c r="L22" s="31" t="e">
        <f>IF(AND(B22=L$1),LOOKUP(9.99999999999999E+307,$L$2:L21)+1,"")</f>
        <v>#REF!</v>
      </c>
      <c r="M22" s="31" t="str">
        <f>IF(AND(B22=M$1),LOOKUP(9.99999999999999E+307,$M$2:M21)+1,"")</f>
        <v/>
      </c>
      <c r="N22" s="31" t="e">
        <f>IF(AND(B22=N$1),LOOKUP(9.99999999999999E+307,$N$2:N21)+1,"")</f>
        <v>#REF!</v>
      </c>
      <c r="O22" s="31" t="e">
        <f>IF(AND($B22=O$1),LOOKUP(9.99999999999999E+307,$O$2:O21)+1,"")</f>
        <v>#REF!</v>
      </c>
      <c r="P22" s="31" t="e">
        <f>IF(AND($B22=P$1),LOOKUP(9.99999999999999E+307,$P$2:P21)+1,"")</f>
        <v>#REF!</v>
      </c>
      <c r="Q22" s="31" t="e">
        <f>IF(AND($B22=Q$1),LOOKUP(9.99999999999999E+307,$Q$2:Q21)+1,"")</f>
        <v>#REF!</v>
      </c>
      <c r="R22" s="31" t="str">
        <f>IF(AND($B22=R$1),LOOKUP(9.99999999999999E+307,$R$2:R21)+1,"")</f>
        <v/>
      </c>
      <c r="S22" s="31" t="str">
        <f>IF(AND($B22=S$1),LOOKUP(9.99999999999999E+307,$S$2:S21)+1,"")</f>
        <v/>
      </c>
      <c r="AA22" s="218" t="str">
        <f t="shared" si="3"/>
        <v/>
      </c>
      <c r="AB22" s="218" t="str">
        <f t="shared" si="4"/>
        <v/>
      </c>
      <c r="AC22" s="219">
        <f t="shared" si="1"/>
        <v>1</v>
      </c>
      <c r="AD22" s="219">
        <f t="shared" si="2"/>
        <v>1</v>
      </c>
      <c r="AE22" s="220">
        <f t="shared" si="5"/>
        <v>2</v>
      </c>
      <c r="AF22" s="216" t="str">
        <f t="shared" si="6"/>
        <v>ป.1/1-2</v>
      </c>
    </row>
    <row r="23" spans="1:32" s="31" customFormat="1" ht="20.149999999999999" customHeight="1" x14ac:dyDescent="0.75">
      <c r="A23" s="31">
        <v>21</v>
      </c>
      <c r="B23" s="200" t="s">
        <v>145</v>
      </c>
      <c r="C23" s="201">
        <v>4163</v>
      </c>
      <c r="D23" s="202" t="s">
        <v>175</v>
      </c>
      <c r="E23" s="382" t="s">
        <v>622</v>
      </c>
      <c r="F23" s="382" t="s">
        <v>623</v>
      </c>
      <c r="G23" s="217" t="str">
        <f t="shared" si="7"/>
        <v>ป.1/14163</v>
      </c>
      <c r="H23" s="31" t="str">
        <f>IF(AND(B23=H$1),LOOKUP(9.99999999999999E+307,$H$2:H22)+1,"")</f>
        <v/>
      </c>
      <c r="I23" s="31" t="str">
        <f>IF(AND(B23=I$1),LOOKUP(9.99999999999999E+307,$I$2:I22)+1,"")</f>
        <v/>
      </c>
      <c r="J23" s="31" t="e">
        <f>IF(AND(B23=J$1),LOOKUP(9.99999999999999E+307,$J$2:J22)+1,"")</f>
        <v>#REF!</v>
      </c>
      <c r="K23" s="31" t="e">
        <f>IF(AND(B23=K$1),LOOKUP(9.99999999999999E+307,$K$2:K22)+1,"")</f>
        <v>#REF!</v>
      </c>
      <c r="L23" s="31" t="e">
        <f>IF(AND(B23=L$1),LOOKUP(9.99999999999999E+307,$L$2:L22)+1,"")</f>
        <v>#REF!</v>
      </c>
      <c r="M23" s="31" t="str">
        <f>IF(AND(B23=M$1),LOOKUP(9.99999999999999E+307,$M$2:M22)+1,"")</f>
        <v/>
      </c>
      <c r="N23" s="31" t="e">
        <f>IF(AND(B23=N$1),LOOKUP(9.99999999999999E+307,$N$2:N22)+1,"")</f>
        <v>#REF!</v>
      </c>
      <c r="O23" s="31" t="e">
        <f>IF(AND($B23=O$1),LOOKUP(9.99999999999999E+307,$O$2:O22)+1,"")</f>
        <v>#REF!</v>
      </c>
      <c r="P23" s="31" t="e">
        <f>IF(AND($B23=P$1),LOOKUP(9.99999999999999E+307,$P$2:P22)+1,"")</f>
        <v>#REF!</v>
      </c>
      <c r="Q23" s="31" t="e">
        <f>IF(AND($B23=Q$1),LOOKUP(9.99999999999999E+307,$Q$2:Q22)+1,"")</f>
        <v>#REF!</v>
      </c>
      <c r="R23" s="31" t="str">
        <f>IF(AND($B23=R$1),LOOKUP(9.99999999999999E+307,$R$2:R22)+1,"")</f>
        <v/>
      </c>
      <c r="S23" s="31" t="str">
        <f>IF(AND($B23=S$1),LOOKUP(9.99999999999999E+307,$S$2:S22)+1,"")</f>
        <v/>
      </c>
      <c r="AA23" s="218" t="str">
        <f t="shared" si="3"/>
        <v/>
      </c>
      <c r="AB23" s="218" t="str">
        <f t="shared" si="4"/>
        <v/>
      </c>
      <c r="AC23" s="219">
        <f t="shared" si="1"/>
        <v>1</v>
      </c>
      <c r="AD23" s="219">
        <f t="shared" si="2"/>
        <v>1</v>
      </c>
      <c r="AE23" s="220">
        <f t="shared" si="5"/>
        <v>2</v>
      </c>
      <c r="AF23" s="216" t="str">
        <f t="shared" si="6"/>
        <v>ป.1/1-2</v>
      </c>
    </row>
    <row r="24" spans="1:32" s="31" customFormat="1" ht="20.149999999999999" customHeight="1" x14ac:dyDescent="0.75">
      <c r="A24" s="31">
        <v>22</v>
      </c>
      <c r="B24" s="200" t="s">
        <v>145</v>
      </c>
      <c r="C24" s="201">
        <v>4251</v>
      </c>
      <c r="D24" s="202" t="s">
        <v>175</v>
      </c>
      <c r="E24" s="382" t="s">
        <v>624</v>
      </c>
      <c r="F24" s="382" t="s">
        <v>625</v>
      </c>
      <c r="G24" s="217" t="str">
        <f t="shared" si="7"/>
        <v>ป.1/14251</v>
      </c>
      <c r="H24" s="31" t="str">
        <f>IF(AND(B24=H$1),LOOKUP(9.99999999999999E+307,$H$2:H23)+1,"")</f>
        <v/>
      </c>
      <c r="I24" s="31" t="str">
        <f>IF(AND(B24=I$1),LOOKUP(9.99999999999999E+307,$I$2:I23)+1,"")</f>
        <v/>
      </c>
      <c r="J24" s="31" t="e">
        <f>IF(AND(B24=J$1),LOOKUP(9.99999999999999E+307,$J$2:J23)+1,"")</f>
        <v>#REF!</v>
      </c>
      <c r="K24" s="31" t="e">
        <f>IF(AND(B24=K$1),LOOKUP(9.99999999999999E+307,$K$2:K23)+1,"")</f>
        <v>#REF!</v>
      </c>
      <c r="L24" s="31" t="e">
        <f>IF(AND(B24=L$1),LOOKUP(9.99999999999999E+307,$L$2:L23)+1,"")</f>
        <v>#REF!</v>
      </c>
      <c r="M24" s="31" t="str">
        <f>IF(AND(B24=M$1),LOOKUP(9.99999999999999E+307,$M$2:M23)+1,"")</f>
        <v/>
      </c>
      <c r="N24" s="31" t="e">
        <f>IF(AND(B24=N$1),LOOKUP(9.99999999999999E+307,$N$2:N23)+1,"")</f>
        <v>#REF!</v>
      </c>
      <c r="O24" s="31" t="e">
        <f>IF(AND($B24=O$1),LOOKUP(9.99999999999999E+307,$O$2:O23)+1,"")</f>
        <v>#REF!</v>
      </c>
      <c r="P24" s="31" t="e">
        <f>IF(AND($B24=P$1),LOOKUP(9.99999999999999E+307,$P$2:P23)+1,"")</f>
        <v>#REF!</v>
      </c>
      <c r="Q24" s="31" t="e">
        <f>IF(AND($B24=Q$1),LOOKUP(9.99999999999999E+307,$Q$2:Q23)+1,"")</f>
        <v>#REF!</v>
      </c>
      <c r="R24" s="31" t="str">
        <f>IF(AND($B24=R$1),LOOKUP(9.99999999999999E+307,$R$2:R23)+1,"")</f>
        <v/>
      </c>
      <c r="S24" s="31" t="str">
        <f>IF(AND($B24=S$1),LOOKUP(9.99999999999999E+307,$S$2:S23)+1,"")</f>
        <v/>
      </c>
      <c r="AA24" s="218" t="str">
        <f t="shared" si="3"/>
        <v/>
      </c>
      <c r="AB24" s="218" t="str">
        <f t="shared" si="4"/>
        <v/>
      </c>
      <c r="AC24" s="219">
        <f t="shared" si="1"/>
        <v>1</v>
      </c>
      <c r="AD24" s="219">
        <f t="shared" si="2"/>
        <v>1</v>
      </c>
      <c r="AE24" s="220">
        <f t="shared" si="5"/>
        <v>2</v>
      </c>
      <c r="AF24" s="216" t="str">
        <f t="shared" si="6"/>
        <v>ป.1/1-2</v>
      </c>
    </row>
    <row r="25" spans="1:32" s="31" customFormat="1" ht="20.149999999999999" customHeight="1" x14ac:dyDescent="0.75">
      <c r="A25" s="31">
        <v>23</v>
      </c>
      <c r="B25" s="200" t="s">
        <v>145</v>
      </c>
      <c r="C25" s="201">
        <v>4252</v>
      </c>
      <c r="D25" s="202" t="s">
        <v>175</v>
      </c>
      <c r="E25" s="382" t="s">
        <v>626</v>
      </c>
      <c r="F25" s="382" t="s">
        <v>236</v>
      </c>
      <c r="G25" s="217" t="str">
        <f t="shared" si="7"/>
        <v>ป.1/14252</v>
      </c>
      <c r="H25" s="31" t="str">
        <f>IF(AND(B25=H$1),LOOKUP(9.99999999999999E+307,$H$2:H24)+1,"")</f>
        <v/>
      </c>
      <c r="I25" s="31" t="str">
        <f>IF(AND(B25=I$1),LOOKUP(9.99999999999999E+307,$I$2:I24)+1,"")</f>
        <v/>
      </c>
      <c r="J25" s="31" t="e">
        <f>IF(AND(B25=J$1),LOOKUP(9.99999999999999E+307,$J$2:J24)+1,"")</f>
        <v>#REF!</v>
      </c>
      <c r="K25" s="31" t="e">
        <f>IF(AND(B25=K$1),LOOKUP(9.99999999999999E+307,$K$2:K24)+1,"")</f>
        <v>#REF!</v>
      </c>
      <c r="L25" s="31" t="e">
        <f>IF(AND(B25=L$1),LOOKUP(9.99999999999999E+307,$L$2:L24)+1,"")</f>
        <v>#REF!</v>
      </c>
      <c r="M25" s="31" t="str">
        <f>IF(AND(B25=M$1),LOOKUP(9.99999999999999E+307,$M$2:M24)+1,"")</f>
        <v/>
      </c>
      <c r="N25" s="31" t="e">
        <f>IF(AND(B25=N$1),LOOKUP(9.99999999999999E+307,$N$2:N24)+1,"")</f>
        <v>#REF!</v>
      </c>
      <c r="O25" s="31" t="e">
        <f>IF(AND($B25=O$1),LOOKUP(9.99999999999999E+307,$O$2:O24)+1,"")</f>
        <v>#REF!</v>
      </c>
      <c r="P25" s="31" t="e">
        <f>IF(AND($B25=P$1),LOOKUP(9.99999999999999E+307,$P$2:P24)+1,"")</f>
        <v>#REF!</v>
      </c>
      <c r="Q25" s="31" t="e">
        <f>IF(AND($B25=Q$1),LOOKUP(9.99999999999999E+307,$Q$2:Q24)+1,"")</f>
        <v>#REF!</v>
      </c>
      <c r="R25" s="31" t="str">
        <f>IF(AND($B25=R$1),LOOKUP(9.99999999999999E+307,$R$2:R24)+1,"")</f>
        <v/>
      </c>
      <c r="S25" s="31" t="str">
        <f>IF(AND($B25=S$1),LOOKUP(9.99999999999999E+307,$S$2:S24)+1,"")</f>
        <v/>
      </c>
      <c r="AA25" s="218" t="str">
        <f t="shared" si="3"/>
        <v/>
      </c>
      <c r="AB25" s="218" t="str">
        <f t="shared" si="4"/>
        <v/>
      </c>
      <c r="AC25" s="219">
        <f t="shared" si="1"/>
        <v>1</v>
      </c>
      <c r="AD25" s="219">
        <f t="shared" si="2"/>
        <v>1</v>
      </c>
      <c r="AE25" s="220">
        <f t="shared" si="5"/>
        <v>2</v>
      </c>
      <c r="AF25" s="216" t="str">
        <f t="shared" si="6"/>
        <v>ป.1/1-2</v>
      </c>
    </row>
    <row r="26" spans="1:32" s="31" customFormat="1" ht="20.149999999999999" customHeight="1" x14ac:dyDescent="0.75">
      <c r="A26" s="31">
        <v>24</v>
      </c>
      <c r="B26" s="200" t="s">
        <v>145</v>
      </c>
      <c r="C26" s="201">
        <v>4253</v>
      </c>
      <c r="D26" s="202" t="s">
        <v>175</v>
      </c>
      <c r="E26" s="382" t="s">
        <v>627</v>
      </c>
      <c r="F26" s="382" t="s">
        <v>628</v>
      </c>
      <c r="G26" s="217" t="str">
        <f t="shared" si="7"/>
        <v>ป.1/14253</v>
      </c>
      <c r="H26" s="31" t="str">
        <f>IF(AND(B26=H$1),LOOKUP(9.99999999999999E+307,$H$2:H25)+1,"")</f>
        <v/>
      </c>
      <c r="I26" s="31" t="str">
        <f>IF(AND(B26=I$1),LOOKUP(9.99999999999999E+307,$I$2:I25)+1,"")</f>
        <v/>
      </c>
      <c r="J26" s="31" t="e">
        <f>IF(AND(B26=J$1),LOOKUP(9.99999999999999E+307,$J$2:J25)+1,"")</f>
        <v>#REF!</v>
      </c>
      <c r="K26" s="31" t="e">
        <f>IF(AND(B26=K$1),LOOKUP(9.99999999999999E+307,$K$2:K25)+1,"")</f>
        <v>#REF!</v>
      </c>
      <c r="L26" s="31" t="e">
        <f>IF(AND(B26=L$1),LOOKUP(9.99999999999999E+307,$L$2:L25)+1,"")</f>
        <v>#REF!</v>
      </c>
      <c r="M26" s="31" t="str">
        <f>IF(AND(B26=M$1),LOOKUP(9.99999999999999E+307,$M$2:M25)+1,"")</f>
        <v/>
      </c>
      <c r="N26" s="31" t="e">
        <f>IF(AND(B26=N$1),LOOKUP(9.99999999999999E+307,$N$2:N25)+1,"")</f>
        <v>#REF!</v>
      </c>
      <c r="O26" s="31" t="e">
        <f>IF(AND($B26=O$1),LOOKUP(9.99999999999999E+307,$O$2:O25)+1,"")</f>
        <v>#REF!</v>
      </c>
      <c r="P26" s="31" t="e">
        <f>IF(AND($B26=P$1),LOOKUP(9.99999999999999E+307,$P$2:P25)+1,"")</f>
        <v>#REF!</v>
      </c>
      <c r="Q26" s="31" t="e">
        <f>IF(AND($B26=Q$1),LOOKUP(9.99999999999999E+307,$Q$2:Q25)+1,"")</f>
        <v>#REF!</v>
      </c>
      <c r="R26" s="31" t="str">
        <f>IF(AND($B26=R$1),LOOKUP(9.99999999999999E+307,$R$2:R25)+1,"")</f>
        <v/>
      </c>
      <c r="S26" s="31" t="str">
        <f>IF(AND($B26=S$1),LOOKUP(9.99999999999999E+307,$S$2:S25)+1,"")</f>
        <v/>
      </c>
      <c r="AA26" s="218" t="str">
        <f t="shared" si="3"/>
        <v/>
      </c>
      <c r="AB26" s="218" t="str">
        <f t="shared" si="4"/>
        <v/>
      </c>
      <c r="AC26" s="219">
        <f t="shared" si="1"/>
        <v>1</v>
      </c>
      <c r="AD26" s="219">
        <f t="shared" si="2"/>
        <v>1</v>
      </c>
      <c r="AE26" s="220">
        <f t="shared" si="5"/>
        <v>2</v>
      </c>
      <c r="AF26" s="216" t="str">
        <f t="shared" si="6"/>
        <v>ป.1/1-2</v>
      </c>
    </row>
    <row r="27" spans="1:32" s="31" customFormat="1" ht="20.149999999999999" customHeight="1" x14ac:dyDescent="0.75">
      <c r="A27" s="31">
        <v>25</v>
      </c>
      <c r="B27" s="200" t="s">
        <v>145</v>
      </c>
      <c r="C27" s="201">
        <v>4386</v>
      </c>
      <c r="D27" s="202" t="s">
        <v>175</v>
      </c>
      <c r="E27" s="382" t="s">
        <v>629</v>
      </c>
      <c r="F27" s="382" t="s">
        <v>630</v>
      </c>
      <c r="G27" s="217" t="str">
        <f t="shared" si="7"/>
        <v>ป.1/14386</v>
      </c>
      <c r="H27" s="31" t="str">
        <f>IF(AND(B27=H$1),LOOKUP(9.99999999999999E+307,$H$2:H26)+1,"")</f>
        <v/>
      </c>
      <c r="I27" s="31" t="str">
        <f>IF(AND(B27=I$1),LOOKUP(9.99999999999999E+307,$I$2:I26)+1,"")</f>
        <v/>
      </c>
      <c r="J27" s="31" t="e">
        <f>IF(AND(B27=J$1),LOOKUP(9.99999999999999E+307,$J$2:J26)+1,"")</f>
        <v>#REF!</v>
      </c>
      <c r="K27" s="31" t="e">
        <f>IF(AND(B27=K$1),LOOKUP(9.99999999999999E+307,$K$2:K26)+1,"")</f>
        <v>#REF!</v>
      </c>
      <c r="L27" s="31" t="e">
        <f>IF(AND(B27=L$1),LOOKUP(9.99999999999999E+307,$L$2:L26)+1,"")</f>
        <v>#REF!</v>
      </c>
      <c r="M27" s="31" t="str">
        <f>IF(AND(B27=M$1),LOOKUP(9.99999999999999E+307,$M$2:M26)+1,"")</f>
        <v/>
      </c>
      <c r="N27" s="31" t="e">
        <f>IF(AND(B27=N$1),LOOKUP(9.99999999999999E+307,$N$2:N26)+1,"")</f>
        <v>#REF!</v>
      </c>
      <c r="O27" s="31" t="e">
        <f>IF(AND($B27=O$1),LOOKUP(9.99999999999999E+307,$O$2:O26)+1,"")</f>
        <v>#REF!</v>
      </c>
      <c r="P27" s="31" t="e">
        <f>IF(AND($B27=P$1),LOOKUP(9.99999999999999E+307,$P$2:P26)+1,"")</f>
        <v>#REF!</v>
      </c>
      <c r="Q27" s="31" t="e">
        <f>IF(AND($B27=Q$1),LOOKUP(9.99999999999999E+307,$Q$2:Q26)+1,"")</f>
        <v>#REF!</v>
      </c>
      <c r="R27" s="31" t="str">
        <f>IF(AND($B27=R$1),LOOKUP(9.99999999999999E+307,$R$2:R26)+1,"")</f>
        <v/>
      </c>
      <c r="S27" s="31" t="str">
        <f>IF(AND($B27=S$1),LOOKUP(9.99999999999999E+307,$S$2:S26)+1,"")</f>
        <v/>
      </c>
      <c r="AA27" s="218" t="str">
        <f t="shared" si="3"/>
        <v/>
      </c>
      <c r="AB27" s="218" t="str">
        <f t="shared" si="4"/>
        <v/>
      </c>
      <c r="AC27" s="219">
        <f t="shared" si="1"/>
        <v>1</v>
      </c>
      <c r="AD27" s="219">
        <f t="shared" si="2"/>
        <v>1</v>
      </c>
      <c r="AE27" s="220">
        <f t="shared" si="5"/>
        <v>2</v>
      </c>
      <c r="AF27" s="216" t="str">
        <f t="shared" si="6"/>
        <v>ป.1/1-2</v>
      </c>
    </row>
    <row r="28" spans="1:32" s="31" customFormat="1" ht="20.149999999999999" customHeight="1" x14ac:dyDescent="0.75">
      <c r="A28" s="31">
        <v>26</v>
      </c>
      <c r="B28" s="200" t="s">
        <v>145</v>
      </c>
      <c r="C28" s="201">
        <v>4387</v>
      </c>
      <c r="D28" s="202" t="s">
        <v>175</v>
      </c>
      <c r="E28" s="382" t="s">
        <v>350</v>
      </c>
      <c r="F28" s="382" t="s">
        <v>631</v>
      </c>
      <c r="G28" s="217" t="str">
        <f t="shared" si="7"/>
        <v>ป.1/14387</v>
      </c>
      <c r="H28" s="31" t="str">
        <f>IF(AND(B28=H$1),LOOKUP(9.99999999999999E+307,$H$2:H27)+1,"")</f>
        <v/>
      </c>
      <c r="I28" s="31" t="str">
        <f>IF(AND(B28=I$1),LOOKUP(9.99999999999999E+307,$I$2:I27)+1,"")</f>
        <v/>
      </c>
      <c r="J28" s="31" t="e">
        <f>IF(AND(B28=J$1),LOOKUP(9.99999999999999E+307,$J$2:J27)+1,"")</f>
        <v>#REF!</v>
      </c>
      <c r="K28" s="31" t="e">
        <f>IF(AND(B28=K$1),LOOKUP(9.99999999999999E+307,$K$2:K27)+1,"")</f>
        <v>#REF!</v>
      </c>
      <c r="L28" s="31" t="e">
        <f>IF(AND(B28=L$1),LOOKUP(9.99999999999999E+307,$L$2:L27)+1,"")</f>
        <v>#REF!</v>
      </c>
      <c r="M28" s="31" t="str">
        <f>IF(AND(B28=M$1),LOOKUP(9.99999999999999E+307,$M$2:M27)+1,"")</f>
        <v/>
      </c>
      <c r="N28" s="31" t="e">
        <f>IF(AND(B28=N$1),LOOKUP(9.99999999999999E+307,$N$2:N27)+1,"")</f>
        <v>#REF!</v>
      </c>
      <c r="O28" s="31" t="e">
        <f>IF(AND($B28=O$1),LOOKUP(9.99999999999999E+307,$O$2:O27)+1,"")</f>
        <v>#REF!</v>
      </c>
      <c r="P28" s="31" t="e">
        <f>IF(AND($B28=P$1),LOOKUP(9.99999999999999E+307,$P$2:P27)+1,"")</f>
        <v>#REF!</v>
      </c>
      <c r="Q28" s="31" t="e">
        <f>IF(AND($B28=Q$1),LOOKUP(9.99999999999999E+307,$Q$2:Q27)+1,"")</f>
        <v>#REF!</v>
      </c>
      <c r="R28" s="31" t="str">
        <f>IF(AND($B28=R$1),LOOKUP(9.99999999999999E+307,$R$2:R27)+1,"")</f>
        <v/>
      </c>
      <c r="S28" s="31" t="str">
        <f>IF(AND($B28=S$1),LOOKUP(9.99999999999999E+307,$S$2:S27)+1,"")</f>
        <v/>
      </c>
      <c r="AA28" s="218" t="str">
        <f t="shared" si="3"/>
        <v/>
      </c>
      <c r="AB28" s="218" t="str">
        <f t="shared" si="4"/>
        <v/>
      </c>
      <c r="AC28" s="219">
        <f t="shared" si="1"/>
        <v>1</v>
      </c>
      <c r="AD28" s="219">
        <f t="shared" si="2"/>
        <v>1</v>
      </c>
      <c r="AE28" s="220">
        <f t="shared" si="5"/>
        <v>2</v>
      </c>
      <c r="AF28" s="216" t="str">
        <f t="shared" si="6"/>
        <v>ป.1/1-2</v>
      </c>
    </row>
    <row r="29" spans="1:32" s="31" customFormat="1" ht="20.149999999999999" customHeight="1" x14ac:dyDescent="0.75">
      <c r="A29" s="31">
        <v>27</v>
      </c>
      <c r="B29" s="200" t="s">
        <v>146</v>
      </c>
      <c r="C29" s="201">
        <v>4127</v>
      </c>
      <c r="D29" s="202" t="s">
        <v>172</v>
      </c>
      <c r="E29" s="382" t="s">
        <v>632</v>
      </c>
      <c r="F29" s="382" t="s">
        <v>633</v>
      </c>
      <c r="G29" s="217" t="str">
        <f t="shared" si="7"/>
        <v>ป.1/24127</v>
      </c>
      <c r="H29" s="31" t="str">
        <f>IF(AND(B29=H$1),LOOKUP(9.99999999999999E+307,$H$2:H28)+1,"")</f>
        <v/>
      </c>
      <c r="I29" s="31" t="str">
        <f>IF(AND(B29=I$1),LOOKUP(9.99999999999999E+307,$I$2:I28)+1,"")</f>
        <v/>
      </c>
      <c r="J29" s="31" t="e">
        <f>IF(AND(B29=J$1),LOOKUP(9.99999999999999E+307,$J$2:J28)+1,"")</f>
        <v>#REF!</v>
      </c>
      <c r="K29" s="31" t="e">
        <f>IF(AND(B29=K$1),LOOKUP(9.99999999999999E+307,$K$2:K28)+1,"")</f>
        <v>#REF!</v>
      </c>
      <c r="L29" s="31" t="e">
        <f>IF(AND(B29=L$1),LOOKUP(9.99999999999999E+307,$L$2:L28)+1,"")</f>
        <v>#REF!</v>
      </c>
      <c r="M29" s="31" t="str">
        <f>IF(AND(B29=M$1),LOOKUP(9.99999999999999E+307,$M$2:M28)+1,"")</f>
        <v/>
      </c>
      <c r="N29" s="31" t="e">
        <f>IF(AND(B29=N$1),LOOKUP(9.99999999999999E+307,$N$2:N28)+1,"")</f>
        <v>#REF!</v>
      </c>
      <c r="O29" s="31" t="e">
        <f>IF(AND($B29=O$1),LOOKUP(9.99999999999999E+307,$O$2:O28)+1,"")</f>
        <v>#REF!</v>
      </c>
      <c r="P29" s="31" t="e">
        <f>IF(AND($B29=P$1),LOOKUP(9.99999999999999E+307,$P$2:P28)+1,"")</f>
        <v>#REF!</v>
      </c>
      <c r="Q29" s="31" t="e">
        <f>IF(AND($B29=Q$1),LOOKUP(9.99999999999999E+307,$Q$2:Q28)+1,"")</f>
        <v>#REF!</v>
      </c>
      <c r="R29" s="31" t="str">
        <f>IF(AND($B29=R$1),LOOKUP(9.99999999999999E+307,$R$2:R28)+1,"")</f>
        <v/>
      </c>
      <c r="S29" s="31" t="str">
        <f>IF(AND($B29=S$1),LOOKUP(9.99999999999999E+307,$S$2:S28)+1,"")</f>
        <v/>
      </c>
      <c r="AA29" s="218" t="str">
        <f t="shared" si="3"/>
        <v/>
      </c>
      <c r="AB29" s="218" t="str">
        <f t="shared" si="4"/>
        <v/>
      </c>
      <c r="AC29" s="219">
        <f t="shared" si="1"/>
        <v>1</v>
      </c>
      <c r="AD29" s="219">
        <f t="shared" si="2"/>
        <v>1</v>
      </c>
      <c r="AE29" s="220">
        <f t="shared" si="5"/>
        <v>1</v>
      </c>
      <c r="AF29" s="216" t="str">
        <f t="shared" si="6"/>
        <v>ป.1/2-1</v>
      </c>
    </row>
    <row r="30" spans="1:32" s="31" customFormat="1" ht="20.149999999999999" customHeight="1" x14ac:dyDescent="0.75">
      <c r="A30" s="31">
        <v>28</v>
      </c>
      <c r="B30" s="200" t="s">
        <v>146</v>
      </c>
      <c r="C30" s="201">
        <v>4135</v>
      </c>
      <c r="D30" s="202" t="s">
        <v>172</v>
      </c>
      <c r="E30" s="382" t="s">
        <v>383</v>
      </c>
      <c r="F30" s="382" t="s">
        <v>634</v>
      </c>
      <c r="G30" s="217" t="str">
        <f t="shared" si="7"/>
        <v>ป.1/24135</v>
      </c>
      <c r="H30" s="31" t="str">
        <f>IF(AND(B30=H$1),LOOKUP(9.99999999999999E+307,$H$2:H29)+1,"")</f>
        <v/>
      </c>
      <c r="I30" s="31" t="str">
        <f>IF(AND(B30=I$1),LOOKUP(9.99999999999999E+307,$I$2:I29)+1,"")</f>
        <v/>
      </c>
      <c r="J30" s="31" t="e">
        <f>IF(AND(B30=J$1),LOOKUP(9.99999999999999E+307,$J$2:J29)+1,"")</f>
        <v>#REF!</v>
      </c>
      <c r="K30" s="31" t="e">
        <f>IF(AND(B30=K$1),LOOKUP(9.99999999999999E+307,$K$2:K29)+1,"")</f>
        <v>#REF!</v>
      </c>
      <c r="L30" s="31" t="e">
        <f>IF(AND(B30=L$1),LOOKUP(9.99999999999999E+307,$L$2:L29)+1,"")</f>
        <v>#REF!</v>
      </c>
      <c r="M30" s="31" t="str">
        <f>IF(AND(B30=M$1),LOOKUP(9.99999999999999E+307,$M$2:M29)+1,"")</f>
        <v/>
      </c>
      <c r="N30" s="31" t="e">
        <f>IF(AND(B30=N$1),LOOKUP(9.99999999999999E+307,$N$2:N29)+1,"")</f>
        <v>#REF!</v>
      </c>
      <c r="O30" s="31" t="e">
        <f>IF(AND($B30=O$1),LOOKUP(9.99999999999999E+307,$O$2:O29)+1,"")</f>
        <v>#REF!</v>
      </c>
      <c r="P30" s="31" t="e">
        <f>IF(AND($B30=P$1),LOOKUP(9.99999999999999E+307,$P$2:P29)+1,"")</f>
        <v>#REF!</v>
      </c>
      <c r="Q30" s="31" t="e">
        <f>IF(AND($B30=Q$1),LOOKUP(9.99999999999999E+307,$Q$2:Q29)+1,"")</f>
        <v>#REF!</v>
      </c>
      <c r="R30" s="31" t="str">
        <f>IF(AND($B30=R$1),LOOKUP(9.99999999999999E+307,$R$2:R29)+1,"")</f>
        <v/>
      </c>
      <c r="S30" s="31" t="str">
        <f>IF(AND($B30=S$1),LOOKUP(9.99999999999999E+307,$S$2:S29)+1,"")</f>
        <v/>
      </c>
      <c r="AA30" s="218" t="str">
        <f t="shared" si="3"/>
        <v/>
      </c>
      <c r="AB30" s="218" t="str">
        <f t="shared" si="4"/>
        <v/>
      </c>
      <c r="AC30" s="219">
        <f t="shared" si="1"/>
        <v>1</v>
      </c>
      <c r="AD30" s="219">
        <f t="shared" si="2"/>
        <v>1</v>
      </c>
      <c r="AE30" s="220">
        <f t="shared" si="5"/>
        <v>1</v>
      </c>
      <c r="AF30" s="216" t="str">
        <f t="shared" si="6"/>
        <v>ป.1/2-1</v>
      </c>
    </row>
    <row r="31" spans="1:32" s="31" customFormat="1" ht="20.149999999999999" customHeight="1" x14ac:dyDescent="0.75">
      <c r="A31" s="31">
        <v>29</v>
      </c>
      <c r="B31" s="200" t="s">
        <v>146</v>
      </c>
      <c r="C31" s="201">
        <v>4144</v>
      </c>
      <c r="D31" s="202" t="s">
        <v>172</v>
      </c>
      <c r="E31" s="382" t="s">
        <v>386</v>
      </c>
      <c r="F31" s="382" t="s">
        <v>635</v>
      </c>
      <c r="G31" s="217" t="str">
        <f t="shared" si="7"/>
        <v>ป.1/24144</v>
      </c>
      <c r="H31" s="31" t="str">
        <f>IF(AND(B31=H$1),LOOKUP(9.99999999999999E+307,$H$2:H30)+1,"")</f>
        <v/>
      </c>
      <c r="I31" s="31" t="str">
        <f>IF(AND(B31=I$1),LOOKUP(9.99999999999999E+307,$I$2:I30)+1,"")</f>
        <v/>
      </c>
      <c r="J31" s="31" t="e">
        <f>IF(AND(B31=J$1),LOOKUP(9.99999999999999E+307,$J$2:J30)+1,"")</f>
        <v>#REF!</v>
      </c>
      <c r="K31" s="31" t="e">
        <f>IF(AND(B31=K$1),LOOKUP(9.99999999999999E+307,$K$2:K30)+1,"")</f>
        <v>#REF!</v>
      </c>
      <c r="L31" s="31" t="e">
        <f>IF(AND(B31=L$1),LOOKUP(9.99999999999999E+307,$L$2:L30)+1,"")</f>
        <v>#REF!</v>
      </c>
      <c r="M31" s="31" t="str">
        <f>IF(AND(B31=M$1),LOOKUP(9.99999999999999E+307,$M$2:M30)+1,"")</f>
        <v/>
      </c>
      <c r="N31" s="31" t="e">
        <f>IF(AND(B31=N$1),LOOKUP(9.99999999999999E+307,$N$2:N30)+1,"")</f>
        <v>#REF!</v>
      </c>
      <c r="O31" s="31" t="e">
        <f>IF(AND($B31=O$1),LOOKUP(9.99999999999999E+307,$O$2:O30)+1,"")</f>
        <v>#REF!</v>
      </c>
      <c r="P31" s="31" t="e">
        <f>IF(AND($B31=P$1),LOOKUP(9.99999999999999E+307,$P$2:P30)+1,"")</f>
        <v>#REF!</v>
      </c>
      <c r="Q31" s="31" t="e">
        <f>IF(AND($B31=Q$1),LOOKUP(9.99999999999999E+307,$Q$2:Q30)+1,"")</f>
        <v>#REF!</v>
      </c>
      <c r="R31" s="31" t="str">
        <f>IF(AND($B31=R$1),LOOKUP(9.99999999999999E+307,$R$2:R30)+1,"")</f>
        <v/>
      </c>
      <c r="S31" s="31" t="str">
        <f>IF(AND($B31=S$1),LOOKUP(9.99999999999999E+307,$S$2:S30)+1,"")</f>
        <v/>
      </c>
      <c r="AA31" s="218" t="str">
        <f t="shared" si="3"/>
        <v/>
      </c>
      <c r="AB31" s="218" t="str">
        <f t="shared" si="4"/>
        <v/>
      </c>
      <c r="AC31" s="219">
        <f t="shared" si="1"/>
        <v>1</v>
      </c>
      <c r="AD31" s="219">
        <f t="shared" si="2"/>
        <v>1</v>
      </c>
      <c r="AE31" s="220">
        <f t="shared" si="5"/>
        <v>1</v>
      </c>
      <c r="AF31" s="216" t="str">
        <f t="shared" si="6"/>
        <v>ป.1/2-1</v>
      </c>
    </row>
    <row r="32" spans="1:32" s="31" customFormat="1" ht="20.149999999999999" customHeight="1" x14ac:dyDescent="0.75">
      <c r="A32" s="31">
        <v>30</v>
      </c>
      <c r="B32" s="200" t="s">
        <v>146</v>
      </c>
      <c r="C32" s="201">
        <v>4149</v>
      </c>
      <c r="D32" s="202" t="s">
        <v>172</v>
      </c>
      <c r="E32" s="383" t="s">
        <v>605</v>
      </c>
      <c r="F32" s="382" t="s">
        <v>450</v>
      </c>
      <c r="G32" s="217" t="str">
        <f t="shared" si="7"/>
        <v>ป.1/24149</v>
      </c>
      <c r="H32" s="31" t="str">
        <f>IF(AND(B32=H$1),LOOKUP(9.99999999999999E+307,$H$2:H31)+1,"")</f>
        <v/>
      </c>
      <c r="I32" s="31" t="str">
        <f>IF(AND(B32=I$1),LOOKUP(9.99999999999999E+307,$I$2:I31)+1,"")</f>
        <v/>
      </c>
      <c r="J32" s="31" t="e">
        <f>IF(AND(B32=J$1),LOOKUP(9.99999999999999E+307,$J$2:J31)+1,"")</f>
        <v>#REF!</v>
      </c>
      <c r="K32" s="31" t="e">
        <f>IF(AND(B32=K$1),LOOKUP(9.99999999999999E+307,$K$2:K31)+1,"")</f>
        <v>#REF!</v>
      </c>
      <c r="L32" s="31" t="e">
        <f>IF(AND(B32=L$1),LOOKUP(9.99999999999999E+307,$L$2:L31)+1,"")</f>
        <v>#REF!</v>
      </c>
      <c r="M32" s="31" t="str">
        <f>IF(AND(B32=M$1),LOOKUP(9.99999999999999E+307,$M$2:M31)+1,"")</f>
        <v/>
      </c>
      <c r="N32" s="31" t="e">
        <f>IF(AND(B32=N$1),LOOKUP(9.99999999999999E+307,$N$2:N31)+1,"")</f>
        <v>#REF!</v>
      </c>
      <c r="O32" s="31" t="e">
        <f>IF(AND($B32=O$1),LOOKUP(9.99999999999999E+307,$O$2:O31)+1,"")</f>
        <v>#REF!</v>
      </c>
      <c r="P32" s="31" t="e">
        <f>IF(AND($B32=P$1),LOOKUP(9.99999999999999E+307,$P$2:P31)+1,"")</f>
        <v>#REF!</v>
      </c>
      <c r="Q32" s="31" t="e">
        <f>IF(AND($B32=Q$1),LOOKUP(9.99999999999999E+307,$Q$2:Q31)+1,"")</f>
        <v>#REF!</v>
      </c>
      <c r="R32" s="31" t="str">
        <f>IF(AND($B32=R$1),LOOKUP(9.99999999999999E+307,$R$2:R31)+1,"")</f>
        <v/>
      </c>
      <c r="S32" s="31" t="str">
        <f>IF(AND($B32=S$1),LOOKUP(9.99999999999999E+307,$S$2:S31)+1,"")</f>
        <v/>
      </c>
      <c r="AA32" s="218" t="str">
        <f t="shared" si="3"/>
        <v/>
      </c>
      <c r="AB32" s="218" t="str">
        <f t="shared" si="4"/>
        <v/>
      </c>
      <c r="AC32" s="219">
        <f t="shared" si="1"/>
        <v>1</v>
      </c>
      <c r="AD32" s="219">
        <f t="shared" si="2"/>
        <v>1</v>
      </c>
      <c r="AE32" s="220">
        <f t="shared" si="5"/>
        <v>1</v>
      </c>
      <c r="AF32" s="216" t="str">
        <f t="shared" si="6"/>
        <v>ป.1/2-1</v>
      </c>
    </row>
    <row r="33" spans="1:32" s="31" customFormat="1" ht="20.149999999999999" customHeight="1" x14ac:dyDescent="0.75">
      <c r="A33" s="31">
        <v>31</v>
      </c>
      <c r="B33" s="200" t="s">
        <v>146</v>
      </c>
      <c r="C33" s="201">
        <v>4187</v>
      </c>
      <c r="D33" s="202" t="s">
        <v>172</v>
      </c>
      <c r="E33" s="382" t="s">
        <v>636</v>
      </c>
      <c r="F33" s="382" t="s">
        <v>637</v>
      </c>
      <c r="G33" s="217" t="str">
        <f t="shared" si="7"/>
        <v>ป.1/24187</v>
      </c>
      <c r="H33" s="31" t="str">
        <f>IF(AND(B33=H$1),LOOKUP(9.99999999999999E+307,$H$2:H32)+1,"")</f>
        <v/>
      </c>
      <c r="I33" s="31" t="str">
        <f>IF(AND(B33=I$1),LOOKUP(9.99999999999999E+307,$I$2:I32)+1,"")</f>
        <v/>
      </c>
      <c r="J33" s="31" t="e">
        <f>IF(AND(B33=J$1),LOOKUP(9.99999999999999E+307,$J$2:J32)+1,"")</f>
        <v>#REF!</v>
      </c>
      <c r="K33" s="31" t="e">
        <f>IF(AND(B33=K$1),LOOKUP(9.99999999999999E+307,$K$2:K32)+1,"")</f>
        <v>#REF!</v>
      </c>
      <c r="L33" s="31" t="e">
        <f>IF(AND(B33=L$1),LOOKUP(9.99999999999999E+307,$L$2:L32)+1,"")</f>
        <v>#REF!</v>
      </c>
      <c r="M33" s="31" t="str">
        <f>IF(AND(B33=M$1),LOOKUP(9.99999999999999E+307,$M$2:M32)+1,"")</f>
        <v/>
      </c>
      <c r="N33" s="31" t="e">
        <f>IF(AND(B33=N$1),LOOKUP(9.99999999999999E+307,$N$2:N32)+1,"")</f>
        <v>#REF!</v>
      </c>
      <c r="O33" s="31" t="e">
        <f>IF(AND($B33=O$1),LOOKUP(9.99999999999999E+307,$O$2:O32)+1,"")</f>
        <v>#REF!</v>
      </c>
      <c r="P33" s="31" t="e">
        <f>IF(AND($B33=P$1),LOOKUP(9.99999999999999E+307,$P$2:P32)+1,"")</f>
        <v>#REF!</v>
      </c>
      <c r="Q33" s="31" t="e">
        <f>IF(AND($B33=Q$1),LOOKUP(9.99999999999999E+307,$Q$2:Q32)+1,"")</f>
        <v>#REF!</v>
      </c>
      <c r="R33" s="31" t="str">
        <f>IF(AND($B33=R$1),LOOKUP(9.99999999999999E+307,$R$2:R32)+1,"")</f>
        <v/>
      </c>
      <c r="S33" s="31" t="str">
        <f>IF(AND($B33=S$1),LOOKUP(9.99999999999999E+307,$S$2:S32)+1,"")</f>
        <v/>
      </c>
      <c r="AA33" s="218" t="str">
        <f t="shared" si="3"/>
        <v/>
      </c>
      <c r="AB33" s="218" t="str">
        <f t="shared" si="4"/>
        <v/>
      </c>
      <c r="AC33" s="219">
        <f t="shared" si="1"/>
        <v>1</v>
      </c>
      <c r="AD33" s="219">
        <f t="shared" si="2"/>
        <v>1</v>
      </c>
      <c r="AE33" s="220">
        <f t="shared" si="5"/>
        <v>1</v>
      </c>
      <c r="AF33" s="216" t="str">
        <f t="shared" si="6"/>
        <v>ป.1/2-1</v>
      </c>
    </row>
    <row r="34" spans="1:32" s="31" customFormat="1" ht="20.149999999999999" customHeight="1" x14ac:dyDescent="0.75">
      <c r="A34" s="31">
        <v>32</v>
      </c>
      <c r="B34" s="200" t="s">
        <v>146</v>
      </c>
      <c r="C34" s="201">
        <v>4240</v>
      </c>
      <c r="D34" s="202" t="s">
        <v>172</v>
      </c>
      <c r="E34" s="382" t="s">
        <v>638</v>
      </c>
      <c r="F34" s="382" t="s">
        <v>639</v>
      </c>
      <c r="G34" s="217" t="str">
        <f t="shared" si="7"/>
        <v>ป.1/24240</v>
      </c>
      <c r="H34" s="31" t="str">
        <f>IF(AND(B34=H$1),LOOKUP(9.99999999999999E+307,$H$2:H33)+1,"")</f>
        <v/>
      </c>
      <c r="I34" s="31" t="str">
        <f>IF(AND(B34=I$1),LOOKUP(9.99999999999999E+307,$I$2:I33)+1,"")</f>
        <v/>
      </c>
      <c r="J34" s="31" t="e">
        <f>IF(AND(B34=J$1),LOOKUP(9.99999999999999E+307,$J$2:J33)+1,"")</f>
        <v>#REF!</v>
      </c>
      <c r="K34" s="31" t="e">
        <f>IF(AND(B34=K$1),LOOKUP(9.99999999999999E+307,$K$2:K33)+1,"")</f>
        <v>#REF!</v>
      </c>
      <c r="L34" s="31" t="e">
        <f>IF(AND(B34=L$1),LOOKUP(9.99999999999999E+307,$L$2:L33)+1,"")</f>
        <v>#REF!</v>
      </c>
      <c r="M34" s="31" t="str">
        <f>IF(AND(B34=M$1),LOOKUP(9.99999999999999E+307,$M$2:M33)+1,"")</f>
        <v/>
      </c>
      <c r="N34" s="31" t="e">
        <f>IF(AND(B34=N$1),LOOKUP(9.99999999999999E+307,$N$2:N33)+1,"")</f>
        <v>#REF!</v>
      </c>
      <c r="O34" s="31" t="e">
        <f>IF(AND($B34=O$1),LOOKUP(9.99999999999999E+307,$O$2:O33)+1,"")</f>
        <v>#REF!</v>
      </c>
      <c r="P34" s="31" t="e">
        <f>IF(AND($B34=P$1),LOOKUP(9.99999999999999E+307,$P$2:P33)+1,"")</f>
        <v>#REF!</v>
      </c>
      <c r="Q34" s="31" t="e">
        <f>IF(AND($B34=Q$1),LOOKUP(9.99999999999999E+307,$Q$2:Q33)+1,"")</f>
        <v>#REF!</v>
      </c>
      <c r="R34" s="31" t="str">
        <f>IF(AND($B34=R$1),LOOKUP(9.99999999999999E+307,$R$2:R33)+1,"")</f>
        <v/>
      </c>
      <c r="S34" s="31" t="str">
        <f>IF(AND($B34=S$1),LOOKUP(9.99999999999999E+307,$S$2:S33)+1,"")</f>
        <v/>
      </c>
      <c r="AA34" s="218" t="str">
        <f t="shared" si="3"/>
        <v/>
      </c>
      <c r="AB34" s="218" t="str">
        <f t="shared" si="4"/>
        <v/>
      </c>
      <c r="AC34" s="219">
        <f t="shared" si="1"/>
        <v>1</v>
      </c>
      <c r="AD34" s="219">
        <f t="shared" si="2"/>
        <v>1</v>
      </c>
      <c r="AE34" s="220">
        <f t="shared" si="5"/>
        <v>1</v>
      </c>
      <c r="AF34" s="216" t="str">
        <f t="shared" si="6"/>
        <v>ป.1/2-1</v>
      </c>
    </row>
    <row r="35" spans="1:32" s="31" customFormat="1" ht="20.149999999999999" customHeight="1" x14ac:dyDescent="0.75">
      <c r="A35" s="31">
        <v>33</v>
      </c>
      <c r="B35" s="200" t="s">
        <v>146</v>
      </c>
      <c r="C35" s="201">
        <v>4241</v>
      </c>
      <c r="D35" s="202" t="s">
        <v>172</v>
      </c>
      <c r="E35" s="382" t="s">
        <v>640</v>
      </c>
      <c r="F35" s="382" t="s">
        <v>641</v>
      </c>
      <c r="G35" s="217" t="str">
        <f t="shared" si="7"/>
        <v>ป.1/24241</v>
      </c>
      <c r="H35" s="31" t="str">
        <f>IF(AND(B35=H$1),LOOKUP(9.99999999999999E+307,$H$2:H34)+1,"")</f>
        <v/>
      </c>
      <c r="I35" s="31" t="str">
        <f>IF(AND(B35=I$1),LOOKUP(9.99999999999999E+307,$I$2:I34)+1,"")</f>
        <v/>
      </c>
      <c r="J35" s="31" t="e">
        <f>IF(AND(B35=J$1),LOOKUP(9.99999999999999E+307,$J$2:J34)+1,"")</f>
        <v>#REF!</v>
      </c>
      <c r="K35" s="31" t="e">
        <f>IF(AND(B35=K$1),LOOKUP(9.99999999999999E+307,$K$2:K34)+1,"")</f>
        <v>#REF!</v>
      </c>
      <c r="L35" s="31" t="e">
        <f>IF(AND(B35=L$1),LOOKUP(9.99999999999999E+307,$L$2:L34)+1,"")</f>
        <v>#REF!</v>
      </c>
      <c r="M35" s="31" t="str">
        <f>IF(AND(B35=M$1),LOOKUP(9.99999999999999E+307,$M$2:M34)+1,"")</f>
        <v/>
      </c>
      <c r="N35" s="31" t="e">
        <f>IF(AND(B35=N$1),LOOKUP(9.99999999999999E+307,$N$2:N34)+1,"")</f>
        <v>#REF!</v>
      </c>
      <c r="O35" s="31" t="e">
        <f>IF(AND($B35=O$1),LOOKUP(9.99999999999999E+307,$O$2:O34)+1,"")</f>
        <v>#REF!</v>
      </c>
      <c r="P35" s="31" t="e">
        <f>IF(AND($B35=P$1),LOOKUP(9.99999999999999E+307,$P$2:P34)+1,"")</f>
        <v>#REF!</v>
      </c>
      <c r="Q35" s="31" t="e">
        <f>IF(AND($B35=Q$1),LOOKUP(9.99999999999999E+307,$Q$2:Q34)+1,"")</f>
        <v>#REF!</v>
      </c>
      <c r="R35" s="31" t="str">
        <f>IF(AND($B35=R$1),LOOKUP(9.99999999999999E+307,$R$2:R34)+1,"")</f>
        <v/>
      </c>
      <c r="S35" s="31" t="str">
        <f>IF(AND($B35=S$1),LOOKUP(9.99999999999999E+307,$S$2:S34)+1,"")</f>
        <v/>
      </c>
      <c r="AA35" s="218" t="str">
        <f t="shared" si="3"/>
        <v/>
      </c>
      <c r="AB35" s="218" t="str">
        <f t="shared" si="4"/>
        <v/>
      </c>
      <c r="AC35" s="219">
        <f t="shared" si="1"/>
        <v>1</v>
      </c>
      <c r="AD35" s="219">
        <f t="shared" si="2"/>
        <v>1</v>
      </c>
      <c r="AE35" s="220">
        <f t="shared" si="5"/>
        <v>1</v>
      </c>
      <c r="AF35" s="216" t="str">
        <f t="shared" si="6"/>
        <v>ป.1/2-1</v>
      </c>
    </row>
    <row r="36" spans="1:32" s="31" customFormat="1" ht="20.149999999999999" customHeight="1" x14ac:dyDescent="0.75">
      <c r="A36" s="31">
        <v>34</v>
      </c>
      <c r="B36" s="200" t="s">
        <v>146</v>
      </c>
      <c r="C36" s="201">
        <v>4247</v>
      </c>
      <c r="D36" s="202" t="s">
        <v>172</v>
      </c>
      <c r="E36" s="382" t="s">
        <v>642</v>
      </c>
      <c r="F36" s="382" t="s">
        <v>643</v>
      </c>
      <c r="G36" s="217" t="str">
        <f t="shared" si="7"/>
        <v>ป.1/24247</v>
      </c>
      <c r="H36" s="31" t="str">
        <f>IF(AND(B36=H$1),LOOKUP(9.99999999999999E+307,$H$2:H35)+1,"")</f>
        <v/>
      </c>
      <c r="I36" s="31" t="str">
        <f>IF(AND(B36=I$1),LOOKUP(9.99999999999999E+307,$I$2:I35)+1,"")</f>
        <v/>
      </c>
      <c r="J36" s="31" t="e">
        <f>IF(AND(B36=J$1),LOOKUP(9.99999999999999E+307,$J$2:J35)+1,"")</f>
        <v>#REF!</v>
      </c>
      <c r="K36" s="31" t="e">
        <f>IF(AND(B36=K$1),LOOKUP(9.99999999999999E+307,$K$2:K35)+1,"")</f>
        <v>#REF!</v>
      </c>
      <c r="L36" s="31" t="e">
        <f>IF(AND(B36=L$1),LOOKUP(9.99999999999999E+307,$L$2:L35)+1,"")</f>
        <v>#REF!</v>
      </c>
      <c r="M36" s="31" t="str">
        <f>IF(AND(B36=M$1),LOOKUP(9.99999999999999E+307,$M$2:M35)+1,"")</f>
        <v/>
      </c>
      <c r="N36" s="31" t="e">
        <f>IF(AND(B36=N$1),LOOKUP(9.99999999999999E+307,$N$2:N35)+1,"")</f>
        <v>#REF!</v>
      </c>
      <c r="O36" s="31" t="e">
        <f>IF(AND($B36=O$1),LOOKUP(9.99999999999999E+307,$O$2:O35)+1,"")</f>
        <v>#REF!</v>
      </c>
      <c r="P36" s="31" t="e">
        <f>IF(AND($B36=P$1),LOOKUP(9.99999999999999E+307,$P$2:P35)+1,"")</f>
        <v>#REF!</v>
      </c>
      <c r="Q36" s="31" t="e">
        <f>IF(AND($B36=Q$1),LOOKUP(9.99999999999999E+307,$Q$2:Q35)+1,"")</f>
        <v>#REF!</v>
      </c>
      <c r="R36" s="31" t="str">
        <f>IF(AND($B36=R$1),LOOKUP(9.99999999999999E+307,$R$2:R35)+1,"")</f>
        <v/>
      </c>
      <c r="S36" s="31" t="str">
        <f>IF(AND($B36=S$1),LOOKUP(9.99999999999999E+307,$S$2:S35)+1,"")</f>
        <v/>
      </c>
      <c r="AA36" s="218" t="str">
        <f t="shared" si="3"/>
        <v/>
      </c>
      <c r="AB36" s="218" t="str">
        <f t="shared" si="4"/>
        <v/>
      </c>
      <c r="AC36" s="219">
        <f t="shared" si="1"/>
        <v>1</v>
      </c>
      <c r="AD36" s="219">
        <f t="shared" si="2"/>
        <v>1</v>
      </c>
      <c r="AE36" s="220">
        <f t="shared" si="5"/>
        <v>1</v>
      </c>
      <c r="AF36" s="216" t="str">
        <f t="shared" si="6"/>
        <v>ป.1/2-1</v>
      </c>
    </row>
    <row r="37" spans="1:32" s="31" customFormat="1" ht="20.149999999999999" customHeight="1" x14ac:dyDescent="0.75">
      <c r="A37" s="31">
        <v>35</v>
      </c>
      <c r="B37" s="200" t="s">
        <v>146</v>
      </c>
      <c r="C37" s="201">
        <v>4248</v>
      </c>
      <c r="D37" s="202" t="s">
        <v>172</v>
      </c>
      <c r="E37" s="382" t="s">
        <v>644</v>
      </c>
      <c r="F37" s="382" t="s">
        <v>645</v>
      </c>
      <c r="G37" s="217" t="str">
        <f t="shared" si="7"/>
        <v>ป.1/24248</v>
      </c>
      <c r="H37" s="31" t="str">
        <f>IF(AND(B37=H$1),LOOKUP(9.99999999999999E+307,$H$2:H36)+1,"")</f>
        <v/>
      </c>
      <c r="I37" s="31" t="str">
        <f>IF(AND(B37=I$1),LOOKUP(9.99999999999999E+307,$I$2:I36)+1,"")</f>
        <v/>
      </c>
      <c r="J37" s="31" t="e">
        <f>IF(AND(B37=J$1),LOOKUP(9.99999999999999E+307,$J$2:J36)+1,"")</f>
        <v>#REF!</v>
      </c>
      <c r="K37" s="31" t="e">
        <f>IF(AND(B37=K$1),LOOKUP(9.99999999999999E+307,$K$2:K36)+1,"")</f>
        <v>#REF!</v>
      </c>
      <c r="L37" s="31" t="e">
        <f>IF(AND(B37=L$1),LOOKUP(9.99999999999999E+307,$L$2:L36)+1,"")</f>
        <v>#REF!</v>
      </c>
      <c r="M37" s="31" t="str">
        <f>IF(AND(B37=M$1),LOOKUP(9.99999999999999E+307,$M$2:M36)+1,"")</f>
        <v/>
      </c>
      <c r="N37" s="31" t="e">
        <f>IF(AND(B37=N$1),LOOKUP(9.99999999999999E+307,$N$2:N36)+1,"")</f>
        <v>#REF!</v>
      </c>
      <c r="O37" s="31" t="e">
        <f>IF(AND($B37=O$1),LOOKUP(9.99999999999999E+307,$O$2:O36)+1,"")</f>
        <v>#REF!</v>
      </c>
      <c r="P37" s="31" t="e">
        <f>IF(AND($B37=P$1),LOOKUP(9.99999999999999E+307,$P$2:P36)+1,"")</f>
        <v>#REF!</v>
      </c>
      <c r="Q37" s="31" t="e">
        <f>IF(AND($B37=Q$1),LOOKUP(9.99999999999999E+307,$Q$2:Q36)+1,"")</f>
        <v>#REF!</v>
      </c>
      <c r="R37" s="31" t="str">
        <f>IF(AND($B37=R$1),LOOKUP(9.99999999999999E+307,$R$2:R36)+1,"")</f>
        <v/>
      </c>
      <c r="S37" s="31" t="str">
        <f>IF(AND($B37=S$1),LOOKUP(9.99999999999999E+307,$S$2:S36)+1,"")</f>
        <v/>
      </c>
      <c r="AA37" s="218" t="str">
        <f t="shared" si="3"/>
        <v/>
      </c>
      <c r="AB37" s="218" t="str">
        <f t="shared" si="4"/>
        <v/>
      </c>
      <c r="AC37" s="219">
        <f t="shared" si="1"/>
        <v>1</v>
      </c>
      <c r="AD37" s="219">
        <f t="shared" si="2"/>
        <v>1</v>
      </c>
      <c r="AE37" s="220">
        <f t="shared" si="5"/>
        <v>1</v>
      </c>
      <c r="AF37" s="216" t="str">
        <f t="shared" si="6"/>
        <v>ป.1/2-1</v>
      </c>
    </row>
    <row r="38" spans="1:32" s="31" customFormat="1" ht="20.149999999999999" customHeight="1" x14ac:dyDescent="0.75">
      <c r="A38" s="31">
        <v>36</v>
      </c>
      <c r="B38" s="200" t="s">
        <v>146</v>
      </c>
      <c r="C38" s="201">
        <v>4256</v>
      </c>
      <c r="D38" s="202" t="s">
        <v>172</v>
      </c>
      <c r="E38" s="382" t="s">
        <v>646</v>
      </c>
      <c r="F38" s="382" t="s">
        <v>647</v>
      </c>
      <c r="G38" s="217" t="str">
        <f t="shared" si="7"/>
        <v>ป.1/24256</v>
      </c>
      <c r="H38" s="31" t="str">
        <f>IF(AND(B38=H$1),LOOKUP(9.99999999999999E+307,$H$2:H37)+1,"")</f>
        <v/>
      </c>
      <c r="I38" s="31" t="str">
        <f>IF(AND(B38=I$1),LOOKUP(9.99999999999999E+307,$I$2:I37)+1,"")</f>
        <v/>
      </c>
      <c r="J38" s="31" t="e">
        <f>IF(AND(B38=J$1),LOOKUP(9.99999999999999E+307,$J$2:J37)+1,"")</f>
        <v>#REF!</v>
      </c>
      <c r="K38" s="31" t="e">
        <f>IF(AND(B38=K$1),LOOKUP(9.99999999999999E+307,$K$2:K37)+1,"")</f>
        <v>#REF!</v>
      </c>
      <c r="L38" s="31" t="e">
        <f>IF(AND(B38=L$1),LOOKUP(9.99999999999999E+307,$L$2:L37)+1,"")</f>
        <v>#REF!</v>
      </c>
      <c r="M38" s="31" t="str">
        <f>IF(AND(B38=M$1),LOOKUP(9.99999999999999E+307,$M$2:M37)+1,"")</f>
        <v/>
      </c>
      <c r="N38" s="31" t="e">
        <f>IF(AND(B38=N$1),LOOKUP(9.99999999999999E+307,$N$2:N37)+1,"")</f>
        <v>#REF!</v>
      </c>
      <c r="O38" s="31" t="e">
        <f>IF(AND($B38=O$1),LOOKUP(9.99999999999999E+307,$O$2:O37)+1,"")</f>
        <v>#REF!</v>
      </c>
      <c r="P38" s="31" t="e">
        <f>IF(AND($B38=P$1),LOOKUP(9.99999999999999E+307,$P$2:P37)+1,"")</f>
        <v>#REF!</v>
      </c>
      <c r="Q38" s="31" t="e">
        <f>IF(AND($B38=Q$1),LOOKUP(9.99999999999999E+307,$Q$2:Q37)+1,"")</f>
        <v>#REF!</v>
      </c>
      <c r="R38" s="31" t="str">
        <f>IF(AND($B38=R$1),LOOKUP(9.99999999999999E+307,$R$2:R37)+1,"")</f>
        <v/>
      </c>
      <c r="S38" s="31" t="str">
        <f>IF(AND($B38=S$1),LOOKUP(9.99999999999999E+307,$S$2:S37)+1,"")</f>
        <v/>
      </c>
      <c r="AA38" s="218" t="str">
        <f t="shared" si="3"/>
        <v/>
      </c>
      <c r="AB38" s="218" t="str">
        <f t="shared" si="4"/>
        <v/>
      </c>
      <c r="AC38" s="219">
        <f t="shared" si="1"/>
        <v>1</v>
      </c>
      <c r="AD38" s="219">
        <f t="shared" si="2"/>
        <v>1</v>
      </c>
      <c r="AE38" s="220">
        <f t="shared" si="5"/>
        <v>1</v>
      </c>
      <c r="AF38" s="216" t="str">
        <f t="shared" si="6"/>
        <v>ป.1/2-1</v>
      </c>
    </row>
    <row r="39" spans="1:32" s="31" customFormat="1" ht="20.149999999999999" customHeight="1" x14ac:dyDescent="0.75">
      <c r="A39" s="31">
        <v>37</v>
      </c>
      <c r="B39" s="200" t="s">
        <v>146</v>
      </c>
      <c r="C39" s="201">
        <v>4320</v>
      </c>
      <c r="D39" s="202" t="s">
        <v>172</v>
      </c>
      <c r="E39" s="382" t="s">
        <v>173</v>
      </c>
      <c r="F39" s="382" t="s">
        <v>648</v>
      </c>
      <c r="G39" s="217" t="str">
        <f t="shared" ref="G39:G67" si="8">B39&amp;C39</f>
        <v>ป.1/24320</v>
      </c>
      <c r="H39" s="31" t="str">
        <f>IF(AND(B39=H$1),LOOKUP(9.99999999999999E+307,$H$2:H38)+1,"")</f>
        <v/>
      </c>
      <c r="I39" s="31" t="str">
        <f>IF(AND(B39=I$1),LOOKUP(9.99999999999999E+307,$I$2:I38)+1,"")</f>
        <v/>
      </c>
      <c r="J39" s="31" t="e">
        <f>IF(AND(B39=J$1),LOOKUP(9.99999999999999E+307,$J$2:J38)+1,"")</f>
        <v>#REF!</v>
      </c>
      <c r="K39" s="31" t="e">
        <f>IF(AND(B39=K$1),LOOKUP(9.99999999999999E+307,$K$2:K38)+1,"")</f>
        <v>#REF!</v>
      </c>
      <c r="L39" s="31" t="e">
        <f>IF(AND(B39=L$1),LOOKUP(9.99999999999999E+307,$L$2:L38)+1,"")</f>
        <v>#REF!</v>
      </c>
      <c r="M39" s="31" t="str">
        <f>IF(AND(B39=M$1),LOOKUP(9.99999999999999E+307,$M$2:M38)+1,"")</f>
        <v/>
      </c>
      <c r="N39" s="31" t="e">
        <f>IF(AND(B39=N$1),LOOKUP(9.99999999999999E+307,$N$2:N38)+1,"")</f>
        <v>#REF!</v>
      </c>
      <c r="O39" s="31" t="e">
        <f>IF(AND($B39=O$1),LOOKUP(9.99999999999999E+307,$O$2:O38)+1,"")</f>
        <v>#REF!</v>
      </c>
      <c r="P39" s="31" t="e">
        <f>IF(AND($B39=P$1),LOOKUP(9.99999999999999E+307,$P$2:P38)+1,"")</f>
        <v>#REF!</v>
      </c>
      <c r="Q39" s="31" t="e">
        <f>IF(AND($B39=Q$1),LOOKUP(9.99999999999999E+307,$Q$2:Q38)+1,"")</f>
        <v>#REF!</v>
      </c>
      <c r="R39" s="31" t="str">
        <f>IF(AND($B39=R$1),LOOKUP(9.99999999999999E+307,$R$2:R38)+1,"")</f>
        <v/>
      </c>
      <c r="S39" s="31" t="str">
        <f>IF(AND($B39=S$1),LOOKUP(9.99999999999999E+307,$S$2:S38)+1,"")</f>
        <v/>
      </c>
      <c r="AA39" s="218" t="str">
        <f t="shared" si="3"/>
        <v/>
      </c>
      <c r="AB39" s="218" t="str">
        <f t="shared" si="4"/>
        <v/>
      </c>
      <c r="AC39" s="219">
        <f t="shared" si="1"/>
        <v>1</v>
      </c>
      <c r="AD39" s="219">
        <f t="shared" si="2"/>
        <v>1</v>
      </c>
      <c r="AE39" s="220">
        <f t="shared" si="5"/>
        <v>1</v>
      </c>
      <c r="AF39" s="216" t="str">
        <f t="shared" si="6"/>
        <v>ป.1/2-1</v>
      </c>
    </row>
    <row r="40" spans="1:32" s="31" customFormat="1" ht="20.149999999999999" customHeight="1" x14ac:dyDescent="0.75">
      <c r="A40" s="31">
        <v>38</v>
      </c>
      <c r="B40" s="200" t="s">
        <v>146</v>
      </c>
      <c r="C40" s="201">
        <v>4321</v>
      </c>
      <c r="D40" s="202" t="s">
        <v>172</v>
      </c>
      <c r="E40" s="382" t="s">
        <v>649</v>
      </c>
      <c r="F40" s="382" t="s">
        <v>256</v>
      </c>
      <c r="G40" s="217" t="str">
        <f t="shared" si="8"/>
        <v>ป.1/24321</v>
      </c>
      <c r="H40" s="31" t="str">
        <f>IF(AND(B40=H$1),LOOKUP(9.99999999999999E+307,$H$2:H39)+1,"")</f>
        <v/>
      </c>
      <c r="I40" s="31" t="str">
        <f>IF(AND(B40=I$1),LOOKUP(9.99999999999999E+307,$I$2:I39)+1,"")</f>
        <v/>
      </c>
      <c r="J40" s="31" t="e">
        <f>IF(AND(B40=J$1),LOOKUP(9.99999999999999E+307,$J$2:J39)+1,"")</f>
        <v>#REF!</v>
      </c>
      <c r="K40" s="31" t="e">
        <f>IF(AND(B40=K$1),LOOKUP(9.99999999999999E+307,$K$2:K39)+1,"")</f>
        <v>#REF!</v>
      </c>
      <c r="L40" s="31" t="e">
        <f>IF(AND(B40=L$1),LOOKUP(9.99999999999999E+307,$L$2:L39)+1,"")</f>
        <v>#REF!</v>
      </c>
      <c r="M40" s="31" t="str">
        <f>IF(AND(B40=M$1),LOOKUP(9.99999999999999E+307,$M$2:M39)+1,"")</f>
        <v/>
      </c>
      <c r="N40" s="31" t="e">
        <f>IF(AND(B40=N$1),LOOKUP(9.99999999999999E+307,$N$2:N39)+1,"")</f>
        <v>#REF!</v>
      </c>
      <c r="O40" s="31" t="e">
        <f>IF(AND($B40=O$1),LOOKUP(9.99999999999999E+307,$O$2:O39)+1,"")</f>
        <v>#REF!</v>
      </c>
      <c r="P40" s="31" t="e">
        <f>IF(AND($B40=P$1),LOOKUP(9.99999999999999E+307,$P$2:P39)+1,"")</f>
        <v>#REF!</v>
      </c>
      <c r="Q40" s="31" t="e">
        <f>IF(AND($B40=Q$1),LOOKUP(9.99999999999999E+307,$Q$2:Q39)+1,"")</f>
        <v>#REF!</v>
      </c>
      <c r="R40" s="31" t="str">
        <f>IF(AND($B40=R$1),LOOKUP(9.99999999999999E+307,$R$2:R39)+1,"")</f>
        <v/>
      </c>
      <c r="S40" s="31" t="str">
        <f>IF(AND($B40=S$1),LOOKUP(9.99999999999999E+307,$S$2:S39)+1,"")</f>
        <v/>
      </c>
      <c r="AA40" s="218" t="str">
        <f t="shared" si="3"/>
        <v/>
      </c>
      <c r="AB40" s="218" t="str">
        <f t="shared" si="4"/>
        <v/>
      </c>
      <c r="AC40" s="219">
        <f t="shared" si="1"/>
        <v>1</v>
      </c>
      <c r="AD40" s="219">
        <f t="shared" si="2"/>
        <v>1</v>
      </c>
      <c r="AE40" s="220">
        <f t="shared" si="5"/>
        <v>1</v>
      </c>
      <c r="AF40" s="216" t="str">
        <f t="shared" si="6"/>
        <v>ป.1/2-1</v>
      </c>
    </row>
    <row r="41" spans="1:32" s="31" customFormat="1" ht="20.149999999999999" customHeight="1" x14ac:dyDescent="0.6">
      <c r="A41" s="31">
        <v>39</v>
      </c>
      <c r="B41" s="200" t="s">
        <v>146</v>
      </c>
      <c r="C41" s="201">
        <v>4383</v>
      </c>
      <c r="D41" s="384" t="s">
        <v>172</v>
      </c>
      <c r="E41" s="385" t="s">
        <v>650</v>
      </c>
      <c r="F41" s="385" t="s">
        <v>651</v>
      </c>
      <c r="G41" s="217" t="str">
        <f t="shared" si="8"/>
        <v>ป.1/24383</v>
      </c>
      <c r="H41" s="31" t="str">
        <f>IF(AND(B41=H$1),LOOKUP(9.99999999999999E+307,$H$2:H40)+1,"")</f>
        <v/>
      </c>
      <c r="I41" s="31" t="str">
        <f>IF(AND(B41=I$1),LOOKUP(9.99999999999999E+307,$I$2:I40)+1,"")</f>
        <v/>
      </c>
      <c r="J41" s="31" t="e">
        <f>IF(AND(B41=J$1),LOOKUP(9.99999999999999E+307,$J$2:J40)+1,"")</f>
        <v>#REF!</v>
      </c>
      <c r="K41" s="31" t="e">
        <f>IF(AND(B41=K$1),LOOKUP(9.99999999999999E+307,$K$2:K40)+1,"")</f>
        <v>#REF!</v>
      </c>
      <c r="L41" s="31" t="e">
        <f>IF(AND(B41=L$1),LOOKUP(9.99999999999999E+307,$L$2:L40)+1,"")</f>
        <v>#REF!</v>
      </c>
      <c r="M41" s="31" t="str">
        <f>IF(AND(B41=M$1),LOOKUP(9.99999999999999E+307,$M$2:M40)+1,"")</f>
        <v/>
      </c>
      <c r="N41" s="31" t="e">
        <f>IF(AND(B41=N$1),LOOKUP(9.99999999999999E+307,$N$2:N40)+1,"")</f>
        <v>#REF!</v>
      </c>
      <c r="O41" s="31" t="e">
        <f>IF(AND($B41=O$1),LOOKUP(9.99999999999999E+307,$O$2:O40)+1,"")</f>
        <v>#REF!</v>
      </c>
      <c r="P41" s="31" t="e">
        <f>IF(AND($B41=P$1),LOOKUP(9.99999999999999E+307,$P$2:P40)+1,"")</f>
        <v>#REF!</v>
      </c>
      <c r="Q41" s="31" t="e">
        <f>IF(AND($B41=Q$1),LOOKUP(9.99999999999999E+307,$Q$2:Q40)+1,"")</f>
        <v>#REF!</v>
      </c>
      <c r="R41" s="31" t="str">
        <f>IF(AND($B41=R$1),LOOKUP(9.99999999999999E+307,$R$2:R40)+1,"")</f>
        <v/>
      </c>
      <c r="S41" s="31" t="str">
        <f>IF(AND($B41=S$1),LOOKUP(9.99999999999999E+307,$S$2:S40)+1,"")</f>
        <v/>
      </c>
      <c r="AA41" s="218" t="str">
        <f t="shared" si="3"/>
        <v/>
      </c>
      <c r="AB41" s="218" t="str">
        <f t="shared" si="4"/>
        <v/>
      </c>
      <c r="AC41" s="219">
        <f t="shared" si="1"/>
        <v>1</v>
      </c>
      <c r="AD41" s="219">
        <f t="shared" si="2"/>
        <v>1</v>
      </c>
      <c r="AE41" s="220">
        <f t="shared" si="5"/>
        <v>1</v>
      </c>
      <c r="AF41" s="216" t="str">
        <f t="shared" si="6"/>
        <v>ป.1/2-1</v>
      </c>
    </row>
    <row r="42" spans="1:32" s="31" customFormat="1" ht="20.149999999999999" customHeight="1" x14ac:dyDescent="0.75">
      <c r="A42" s="31">
        <v>40</v>
      </c>
      <c r="B42" s="200" t="s">
        <v>146</v>
      </c>
      <c r="C42" s="201">
        <v>4388</v>
      </c>
      <c r="D42" s="202" t="s">
        <v>172</v>
      </c>
      <c r="E42" s="382" t="s">
        <v>652</v>
      </c>
      <c r="F42" s="382" t="s">
        <v>653</v>
      </c>
      <c r="G42" s="217" t="str">
        <f t="shared" si="8"/>
        <v>ป.1/24388</v>
      </c>
      <c r="H42" s="31" t="str">
        <f>IF(AND(B42=H$1),LOOKUP(9.99999999999999E+307,$H$2:H41)+1,"")</f>
        <v/>
      </c>
      <c r="I42" s="31" t="str">
        <f>IF(AND(B42=I$1),LOOKUP(9.99999999999999E+307,$I$2:I41)+1,"")</f>
        <v/>
      </c>
      <c r="J42" s="31" t="e">
        <f>IF(AND(B42=J$1),LOOKUP(9.99999999999999E+307,$J$2:J41)+1,"")</f>
        <v>#REF!</v>
      </c>
      <c r="K42" s="31" t="e">
        <f>IF(AND(B42=K$1),LOOKUP(9.99999999999999E+307,$K$2:K41)+1,"")</f>
        <v>#REF!</v>
      </c>
      <c r="L42" s="31" t="e">
        <f>IF(AND(B42=L$1),LOOKUP(9.99999999999999E+307,$L$2:L41)+1,"")</f>
        <v>#REF!</v>
      </c>
      <c r="M42" s="31" t="str">
        <f>IF(AND(B42=M$1),LOOKUP(9.99999999999999E+307,$M$2:M41)+1,"")</f>
        <v/>
      </c>
      <c r="N42" s="31" t="e">
        <f>IF(AND(B42=N$1),LOOKUP(9.99999999999999E+307,$N$2:N41)+1,"")</f>
        <v>#REF!</v>
      </c>
      <c r="O42" s="31" t="e">
        <f>IF(AND($B42=O$1),LOOKUP(9.99999999999999E+307,$O$2:O41)+1,"")</f>
        <v>#REF!</v>
      </c>
      <c r="P42" s="31" t="e">
        <f>IF(AND($B42=P$1),LOOKUP(9.99999999999999E+307,$P$2:P41)+1,"")</f>
        <v>#REF!</v>
      </c>
      <c r="Q42" s="31" t="e">
        <f>IF(AND($B42=Q$1),LOOKUP(9.99999999999999E+307,$Q$2:Q41)+1,"")</f>
        <v>#REF!</v>
      </c>
      <c r="R42" s="31" t="str">
        <f>IF(AND($B42=R$1),LOOKUP(9.99999999999999E+307,$R$2:R41)+1,"")</f>
        <v/>
      </c>
      <c r="S42" s="31" t="str">
        <f>IF(AND($B42=S$1),LOOKUP(9.99999999999999E+307,$S$2:S41)+1,"")</f>
        <v/>
      </c>
      <c r="AA42" s="218" t="str">
        <f t="shared" si="3"/>
        <v/>
      </c>
      <c r="AB42" s="218" t="str">
        <f t="shared" si="4"/>
        <v/>
      </c>
      <c r="AC42" s="219">
        <f t="shared" si="1"/>
        <v>1</v>
      </c>
      <c r="AD42" s="219">
        <f t="shared" si="2"/>
        <v>1</v>
      </c>
      <c r="AE42" s="220">
        <f t="shared" si="5"/>
        <v>1</v>
      </c>
      <c r="AF42" s="216" t="str">
        <f t="shared" si="6"/>
        <v>ป.1/2-1</v>
      </c>
    </row>
    <row r="43" spans="1:32" s="31" customFormat="1" ht="20.149999999999999" customHeight="1" x14ac:dyDescent="0.6">
      <c r="A43" s="31">
        <v>41</v>
      </c>
      <c r="B43" s="200" t="s">
        <v>146</v>
      </c>
      <c r="C43" s="201">
        <v>4137</v>
      </c>
      <c r="D43" s="202" t="s">
        <v>175</v>
      </c>
      <c r="E43" s="385" t="s">
        <v>183</v>
      </c>
      <c r="F43" s="385" t="s">
        <v>217</v>
      </c>
      <c r="G43" s="217" t="str">
        <f t="shared" si="8"/>
        <v>ป.1/24137</v>
      </c>
      <c r="H43" s="31" t="str">
        <f>IF(AND(B43=H$1),LOOKUP(9.99999999999999E+307,$H$2:H42)+1,"")</f>
        <v/>
      </c>
      <c r="I43" s="31" t="str">
        <f>IF(AND(B43=I$1),LOOKUP(9.99999999999999E+307,$I$2:I42)+1,"")</f>
        <v/>
      </c>
      <c r="J43" s="31" t="e">
        <f>IF(AND(B43=J$1),LOOKUP(9.99999999999999E+307,$J$2:J42)+1,"")</f>
        <v>#REF!</v>
      </c>
      <c r="K43" s="31" t="e">
        <f>IF(AND(B43=K$1),LOOKUP(9.99999999999999E+307,$K$2:K42)+1,"")</f>
        <v>#REF!</v>
      </c>
      <c r="L43" s="31" t="e">
        <f>IF(AND(B43=L$1),LOOKUP(9.99999999999999E+307,$L$2:L42)+1,"")</f>
        <v>#REF!</v>
      </c>
      <c r="M43" s="31" t="str">
        <f>IF(AND(B43=M$1),LOOKUP(9.99999999999999E+307,$M$2:M42)+1,"")</f>
        <v/>
      </c>
      <c r="N43" s="31" t="e">
        <f>IF(AND(B43=N$1),LOOKUP(9.99999999999999E+307,$N$2:N42)+1,"")</f>
        <v>#REF!</v>
      </c>
      <c r="O43" s="31" t="e">
        <f>IF(AND($B43=O$1),LOOKUP(9.99999999999999E+307,$O$2:O42)+1,"")</f>
        <v>#REF!</v>
      </c>
      <c r="P43" s="31" t="e">
        <f>IF(AND($B43=P$1),LOOKUP(9.99999999999999E+307,$P$2:P42)+1,"")</f>
        <v>#REF!</v>
      </c>
      <c r="Q43" s="31" t="e">
        <f>IF(AND($B43=Q$1),LOOKUP(9.99999999999999E+307,$Q$2:Q42)+1,"")</f>
        <v>#REF!</v>
      </c>
      <c r="R43" s="31" t="str">
        <f>IF(AND($B43=R$1),LOOKUP(9.99999999999999E+307,$R$2:R42)+1,"")</f>
        <v/>
      </c>
      <c r="S43" s="31" t="str">
        <f>IF(AND($B43=S$1),LOOKUP(9.99999999999999E+307,$S$2:S42)+1,"")</f>
        <v/>
      </c>
      <c r="AA43" s="218" t="str">
        <f t="shared" si="3"/>
        <v/>
      </c>
      <c r="AB43" s="218" t="str">
        <f t="shared" si="4"/>
        <v/>
      </c>
      <c r="AC43" s="219">
        <f t="shared" si="1"/>
        <v>1</v>
      </c>
      <c r="AD43" s="219">
        <f t="shared" si="2"/>
        <v>1</v>
      </c>
      <c r="AE43" s="220">
        <f t="shared" si="5"/>
        <v>2</v>
      </c>
      <c r="AF43" s="216" t="str">
        <f t="shared" si="6"/>
        <v>ป.1/2-2</v>
      </c>
    </row>
    <row r="44" spans="1:32" s="31" customFormat="1" ht="20.149999999999999" customHeight="1" x14ac:dyDescent="0.6">
      <c r="A44" s="31">
        <v>42</v>
      </c>
      <c r="B44" s="200" t="s">
        <v>146</v>
      </c>
      <c r="C44" s="201">
        <v>4151</v>
      </c>
      <c r="D44" s="202" t="s">
        <v>175</v>
      </c>
      <c r="E44" s="385" t="s">
        <v>654</v>
      </c>
      <c r="F44" s="385" t="s">
        <v>655</v>
      </c>
      <c r="G44" s="217" t="str">
        <f t="shared" si="8"/>
        <v>ป.1/24151</v>
      </c>
      <c r="H44" s="31" t="str">
        <f>IF(AND(B44=H$1),LOOKUP(9.99999999999999E+307,$H$2:H43)+1,"")</f>
        <v/>
      </c>
      <c r="I44" s="31" t="str">
        <f>IF(AND(B44=I$1),LOOKUP(9.99999999999999E+307,$I$2:I43)+1,"")</f>
        <v/>
      </c>
      <c r="J44" s="31" t="e">
        <f>IF(AND(B44=J$1),LOOKUP(9.99999999999999E+307,$J$2:J43)+1,"")</f>
        <v>#REF!</v>
      </c>
      <c r="K44" s="31" t="e">
        <f>IF(AND(B44=K$1),LOOKUP(9.99999999999999E+307,$K$2:K43)+1,"")</f>
        <v>#REF!</v>
      </c>
      <c r="L44" s="31" t="e">
        <f>IF(AND(B44=L$1),LOOKUP(9.99999999999999E+307,$L$2:L43)+1,"")</f>
        <v>#REF!</v>
      </c>
      <c r="M44" s="31" t="str">
        <f>IF(AND(B44=M$1),LOOKUP(9.99999999999999E+307,$M$2:M43)+1,"")</f>
        <v/>
      </c>
      <c r="N44" s="31" t="e">
        <f>IF(AND(B44=N$1),LOOKUP(9.99999999999999E+307,$N$2:N43)+1,"")</f>
        <v>#REF!</v>
      </c>
      <c r="O44" s="31" t="e">
        <f>IF(AND($B44=O$1),LOOKUP(9.99999999999999E+307,$O$2:O43)+1,"")</f>
        <v>#REF!</v>
      </c>
      <c r="P44" s="31" t="e">
        <f>IF(AND($B44=P$1),LOOKUP(9.99999999999999E+307,$P$2:P43)+1,"")</f>
        <v>#REF!</v>
      </c>
      <c r="Q44" s="31" t="e">
        <f>IF(AND($B44=Q$1),LOOKUP(9.99999999999999E+307,$Q$2:Q43)+1,"")</f>
        <v>#REF!</v>
      </c>
      <c r="R44" s="31" t="str">
        <f>IF(AND($B44=R$1),LOOKUP(9.99999999999999E+307,$R$2:R43)+1,"")</f>
        <v/>
      </c>
      <c r="S44" s="31" t="str">
        <f>IF(AND($B44=S$1),LOOKUP(9.99999999999999E+307,$S$2:S43)+1,"")</f>
        <v/>
      </c>
      <c r="AA44" s="218" t="str">
        <f t="shared" si="3"/>
        <v/>
      </c>
      <c r="AB44" s="218" t="str">
        <f t="shared" si="4"/>
        <v/>
      </c>
      <c r="AC44" s="219">
        <f t="shared" si="1"/>
        <v>1</v>
      </c>
      <c r="AD44" s="219">
        <f t="shared" si="2"/>
        <v>1</v>
      </c>
      <c r="AE44" s="220">
        <f t="shared" si="5"/>
        <v>2</v>
      </c>
      <c r="AF44" s="216" t="str">
        <f t="shared" si="6"/>
        <v>ป.1/2-2</v>
      </c>
    </row>
    <row r="45" spans="1:32" s="31" customFormat="1" ht="20.149999999999999" customHeight="1" x14ac:dyDescent="0.75">
      <c r="A45" s="31">
        <v>43</v>
      </c>
      <c r="B45" s="200" t="s">
        <v>146</v>
      </c>
      <c r="C45" s="201">
        <v>4165</v>
      </c>
      <c r="D45" s="202" t="s">
        <v>175</v>
      </c>
      <c r="E45" s="382" t="s">
        <v>276</v>
      </c>
      <c r="F45" s="382" t="s">
        <v>212</v>
      </c>
      <c r="G45" s="217" t="str">
        <f t="shared" si="8"/>
        <v>ป.1/24165</v>
      </c>
      <c r="H45" s="31" t="str">
        <f>IF(AND(B45=H$1),LOOKUP(9.99999999999999E+307,$H$2:H44)+1,"")</f>
        <v/>
      </c>
      <c r="I45" s="31" t="str">
        <f>IF(AND(B45=I$1),LOOKUP(9.99999999999999E+307,$I$2:I44)+1,"")</f>
        <v/>
      </c>
      <c r="J45" s="31" t="e">
        <f>IF(AND(B45=J$1),LOOKUP(9.99999999999999E+307,$J$2:J44)+1,"")</f>
        <v>#REF!</v>
      </c>
      <c r="K45" s="31" t="e">
        <f>IF(AND(B45=K$1),LOOKUP(9.99999999999999E+307,$K$2:K44)+1,"")</f>
        <v>#REF!</v>
      </c>
      <c r="L45" s="31" t="e">
        <f>IF(AND(B45=L$1),LOOKUP(9.99999999999999E+307,$L$2:L44)+1,"")</f>
        <v>#REF!</v>
      </c>
      <c r="M45" s="31" t="str">
        <f>IF(AND(B45=M$1),LOOKUP(9.99999999999999E+307,$M$2:M44)+1,"")</f>
        <v/>
      </c>
      <c r="N45" s="31" t="e">
        <f>IF(AND(B45=N$1),LOOKUP(9.99999999999999E+307,$N$2:N44)+1,"")</f>
        <v>#REF!</v>
      </c>
      <c r="O45" s="31" t="e">
        <f>IF(AND($B45=O$1),LOOKUP(9.99999999999999E+307,$O$2:O44)+1,"")</f>
        <v>#REF!</v>
      </c>
      <c r="P45" s="31" t="e">
        <f>IF(AND($B45=P$1),LOOKUP(9.99999999999999E+307,$P$2:P44)+1,"")</f>
        <v>#REF!</v>
      </c>
      <c r="Q45" s="31" t="e">
        <f>IF(AND($B45=Q$1),LOOKUP(9.99999999999999E+307,$Q$2:Q44)+1,"")</f>
        <v>#REF!</v>
      </c>
      <c r="R45" s="31" t="str">
        <f>IF(AND($B45=R$1),LOOKUP(9.99999999999999E+307,$R$2:R44)+1,"")</f>
        <v/>
      </c>
      <c r="S45" s="31" t="str">
        <f>IF(AND($B45=S$1),LOOKUP(9.99999999999999E+307,$S$2:S44)+1,"")</f>
        <v/>
      </c>
      <c r="AA45" s="218" t="str">
        <f t="shared" si="3"/>
        <v/>
      </c>
      <c r="AB45" s="218" t="str">
        <f t="shared" si="4"/>
        <v/>
      </c>
      <c r="AC45" s="219">
        <f t="shared" si="1"/>
        <v>1</v>
      </c>
      <c r="AD45" s="219">
        <f t="shared" si="2"/>
        <v>1</v>
      </c>
      <c r="AE45" s="220">
        <f t="shared" si="5"/>
        <v>2</v>
      </c>
      <c r="AF45" s="216" t="str">
        <f t="shared" si="6"/>
        <v>ป.1/2-2</v>
      </c>
    </row>
    <row r="46" spans="1:32" s="31" customFormat="1" ht="20.149999999999999" customHeight="1" x14ac:dyDescent="0.6">
      <c r="A46" s="31">
        <v>44</v>
      </c>
      <c r="B46" s="200" t="s">
        <v>146</v>
      </c>
      <c r="C46" s="201">
        <v>4166</v>
      </c>
      <c r="D46" s="202" t="s">
        <v>175</v>
      </c>
      <c r="E46" s="385" t="s">
        <v>656</v>
      </c>
      <c r="F46" s="385" t="s">
        <v>325</v>
      </c>
      <c r="G46" s="217" t="str">
        <f t="shared" si="8"/>
        <v>ป.1/24166</v>
      </c>
      <c r="H46" s="31" t="str">
        <f>IF(AND(B46=H$1),LOOKUP(9.99999999999999E+307,$H$2:H45)+1,"")</f>
        <v/>
      </c>
      <c r="I46" s="31" t="str">
        <f>IF(AND(B46=I$1),LOOKUP(9.99999999999999E+307,$I$2:I45)+1,"")</f>
        <v/>
      </c>
      <c r="J46" s="31" t="e">
        <f>IF(AND(B46=J$1),LOOKUP(9.99999999999999E+307,$J$2:J45)+1,"")</f>
        <v>#REF!</v>
      </c>
      <c r="K46" s="31" t="e">
        <f>IF(AND(B46=K$1),LOOKUP(9.99999999999999E+307,$K$2:K45)+1,"")</f>
        <v>#REF!</v>
      </c>
      <c r="L46" s="31" t="e">
        <f>IF(AND(B46=L$1),LOOKUP(9.99999999999999E+307,$L$2:L45)+1,"")</f>
        <v>#REF!</v>
      </c>
      <c r="M46" s="31" t="str">
        <f>IF(AND(B46=M$1),LOOKUP(9.99999999999999E+307,$M$2:M45)+1,"")</f>
        <v/>
      </c>
      <c r="N46" s="31" t="e">
        <f>IF(AND(B46=N$1),LOOKUP(9.99999999999999E+307,$N$2:N45)+1,"")</f>
        <v>#REF!</v>
      </c>
      <c r="O46" s="31" t="e">
        <f>IF(AND($B46=O$1),LOOKUP(9.99999999999999E+307,$O$2:O45)+1,"")</f>
        <v>#REF!</v>
      </c>
      <c r="P46" s="31" t="e">
        <f>IF(AND($B46=P$1),LOOKUP(9.99999999999999E+307,$P$2:P45)+1,"")</f>
        <v>#REF!</v>
      </c>
      <c r="Q46" s="31" t="e">
        <f>IF(AND($B46=Q$1),LOOKUP(9.99999999999999E+307,$Q$2:Q45)+1,"")</f>
        <v>#REF!</v>
      </c>
      <c r="R46" s="31" t="str">
        <f>IF(AND($B46=R$1),LOOKUP(9.99999999999999E+307,$R$2:R45)+1,"")</f>
        <v/>
      </c>
      <c r="S46" s="31" t="str">
        <f>IF(AND($B46=S$1),LOOKUP(9.99999999999999E+307,$S$2:S45)+1,"")</f>
        <v/>
      </c>
      <c r="AA46" s="218" t="str">
        <f t="shared" si="3"/>
        <v/>
      </c>
      <c r="AB46" s="218" t="str">
        <f t="shared" si="4"/>
        <v/>
      </c>
      <c r="AC46" s="219">
        <f t="shared" si="1"/>
        <v>1</v>
      </c>
      <c r="AD46" s="219">
        <f t="shared" si="2"/>
        <v>1</v>
      </c>
      <c r="AE46" s="220">
        <f t="shared" si="5"/>
        <v>2</v>
      </c>
      <c r="AF46" s="216" t="str">
        <f t="shared" si="6"/>
        <v>ป.1/2-2</v>
      </c>
    </row>
    <row r="47" spans="1:32" s="31" customFormat="1" ht="20.149999999999999" customHeight="1" x14ac:dyDescent="0.6">
      <c r="A47" s="31">
        <v>45</v>
      </c>
      <c r="B47" s="200" t="s">
        <v>146</v>
      </c>
      <c r="C47" s="201">
        <v>4243</v>
      </c>
      <c r="D47" s="202" t="s">
        <v>175</v>
      </c>
      <c r="E47" s="386" t="s">
        <v>657</v>
      </c>
      <c r="F47" s="385" t="s">
        <v>658</v>
      </c>
      <c r="G47" s="217" t="str">
        <f t="shared" si="8"/>
        <v>ป.1/24243</v>
      </c>
      <c r="H47" s="31" t="str">
        <f>IF(AND(B47=H$1),LOOKUP(9.99999999999999E+307,$H$2:H46)+1,"")</f>
        <v/>
      </c>
      <c r="I47" s="31" t="str">
        <f>IF(AND(B47=I$1),LOOKUP(9.99999999999999E+307,$I$2:I46)+1,"")</f>
        <v/>
      </c>
      <c r="J47" s="31" t="e">
        <f>IF(AND(B47=J$1),LOOKUP(9.99999999999999E+307,$J$2:J46)+1,"")</f>
        <v>#REF!</v>
      </c>
      <c r="K47" s="31" t="e">
        <f>IF(AND(B47=K$1),LOOKUP(9.99999999999999E+307,$K$2:K46)+1,"")</f>
        <v>#REF!</v>
      </c>
      <c r="L47" s="31" t="e">
        <f>IF(AND(B47=L$1),LOOKUP(9.99999999999999E+307,$L$2:L46)+1,"")</f>
        <v>#REF!</v>
      </c>
      <c r="M47" s="31" t="str">
        <f>IF(AND(B47=M$1),LOOKUP(9.99999999999999E+307,$M$2:M46)+1,"")</f>
        <v/>
      </c>
      <c r="N47" s="31" t="e">
        <f>IF(AND(B47=N$1),LOOKUP(9.99999999999999E+307,$N$2:N46)+1,"")</f>
        <v>#REF!</v>
      </c>
      <c r="O47" s="31" t="e">
        <f>IF(AND($B47=O$1),LOOKUP(9.99999999999999E+307,$O$2:O46)+1,"")</f>
        <v>#REF!</v>
      </c>
      <c r="P47" s="31" t="e">
        <f>IF(AND($B47=P$1),LOOKUP(9.99999999999999E+307,$P$2:P46)+1,"")</f>
        <v>#REF!</v>
      </c>
      <c r="Q47" s="31" t="e">
        <f>IF(AND($B47=Q$1),LOOKUP(9.99999999999999E+307,$Q$2:Q46)+1,"")</f>
        <v>#REF!</v>
      </c>
      <c r="R47" s="31" t="str">
        <f>IF(AND($B47=R$1),LOOKUP(9.99999999999999E+307,$R$2:R46)+1,"")</f>
        <v/>
      </c>
      <c r="S47" s="31" t="str">
        <f>IF(AND($B47=S$1),LOOKUP(9.99999999999999E+307,$S$2:S46)+1,"")</f>
        <v/>
      </c>
      <c r="AA47" s="218" t="str">
        <f t="shared" si="3"/>
        <v/>
      </c>
      <c r="AB47" s="218" t="str">
        <f t="shared" si="4"/>
        <v/>
      </c>
      <c r="AC47" s="219">
        <f t="shared" si="1"/>
        <v>1</v>
      </c>
      <c r="AD47" s="219">
        <f t="shared" si="2"/>
        <v>1</v>
      </c>
      <c r="AE47" s="220">
        <f t="shared" si="5"/>
        <v>2</v>
      </c>
      <c r="AF47" s="216" t="str">
        <f t="shared" ref="AF47:AF110" si="9">CONCATENATE(B47,"-",AE47)</f>
        <v>ป.1/2-2</v>
      </c>
    </row>
    <row r="48" spans="1:32" ht="20.149999999999999" customHeight="1" x14ac:dyDescent="0.3">
      <c r="A48" s="31">
        <v>46</v>
      </c>
      <c r="B48" s="200" t="s">
        <v>146</v>
      </c>
      <c r="C48" s="201">
        <v>4246</v>
      </c>
      <c r="D48" s="202" t="s">
        <v>175</v>
      </c>
      <c r="E48" s="382" t="s">
        <v>659</v>
      </c>
      <c r="F48" s="382" t="s">
        <v>660</v>
      </c>
      <c r="G48" s="217" t="str">
        <f t="shared" si="8"/>
        <v>ป.1/24246</v>
      </c>
      <c r="H48" s="31" t="str">
        <f>IF(AND(B48=H$1),LOOKUP(9.99999999999999E+307,$H$2:H47)+1,"")</f>
        <v/>
      </c>
      <c r="I48" s="31" t="str">
        <f>IF(AND(B48=I$1),LOOKUP(9.99999999999999E+307,$I$2:I47)+1,"")</f>
        <v/>
      </c>
      <c r="J48" s="31" t="e">
        <f>IF(AND(B48=J$1),LOOKUP(9.99999999999999E+307,$J$2:J47)+1,"")</f>
        <v>#REF!</v>
      </c>
      <c r="K48" s="31" t="e">
        <f>IF(AND(B48=K$1),LOOKUP(9.99999999999999E+307,$K$2:K47)+1,"")</f>
        <v>#REF!</v>
      </c>
      <c r="L48" s="31" t="e">
        <f>IF(AND(B48=L$1),LOOKUP(9.99999999999999E+307,$L$2:L47)+1,"")</f>
        <v>#REF!</v>
      </c>
      <c r="M48" s="31" t="str">
        <f>IF(AND(B48=M$1),LOOKUP(9.99999999999999E+307,$M$2:M47)+1,"")</f>
        <v/>
      </c>
      <c r="N48" s="31" t="e">
        <f>IF(AND(B48=N$1),LOOKUP(9.99999999999999E+307,$N$2:N47)+1,"")</f>
        <v>#REF!</v>
      </c>
      <c r="O48" s="31" t="e">
        <f>IF(AND($B48=O$1),LOOKUP(9.99999999999999E+307,$O$2:O47)+1,"")</f>
        <v>#REF!</v>
      </c>
      <c r="P48" s="31" t="e">
        <f>IF(AND($B48=P$1),LOOKUP(9.99999999999999E+307,$P$2:P47)+1,"")</f>
        <v>#REF!</v>
      </c>
      <c r="Q48" s="31" t="e">
        <f>IF(AND($B48=Q$1),LOOKUP(9.99999999999999E+307,$Q$2:Q47)+1,"")</f>
        <v>#REF!</v>
      </c>
      <c r="R48" s="31" t="str">
        <f>IF(AND($B48=R$1),LOOKUP(9.99999999999999E+307,$R$2:R47)+1,"")</f>
        <v/>
      </c>
      <c r="S48" s="31" t="str">
        <f>IF(AND($B48=S$1),LOOKUP(9.99999999999999E+307,$S$2:S47)+1,"")</f>
        <v/>
      </c>
      <c r="T48" s="31"/>
      <c r="U48" s="31"/>
      <c r="AA48" s="218" t="str">
        <f t="shared" si="3"/>
        <v/>
      </c>
      <c r="AB48" s="218" t="str">
        <f t="shared" si="4"/>
        <v/>
      </c>
      <c r="AC48" s="219">
        <f t="shared" si="1"/>
        <v>1</v>
      </c>
      <c r="AD48" s="219">
        <f t="shared" si="2"/>
        <v>1</v>
      </c>
      <c r="AE48" s="220">
        <f t="shared" si="5"/>
        <v>2</v>
      </c>
      <c r="AF48" s="216" t="str">
        <f t="shared" si="9"/>
        <v>ป.1/2-2</v>
      </c>
    </row>
    <row r="49" spans="1:32" ht="20.149999999999999" customHeight="1" x14ac:dyDescent="0.6">
      <c r="A49" s="31">
        <v>47</v>
      </c>
      <c r="B49" s="200" t="s">
        <v>146</v>
      </c>
      <c r="C49" s="201">
        <v>4249</v>
      </c>
      <c r="D49" s="202" t="s">
        <v>175</v>
      </c>
      <c r="E49" s="385" t="s">
        <v>661</v>
      </c>
      <c r="F49" s="385" t="s">
        <v>660</v>
      </c>
      <c r="G49" s="217" t="str">
        <f t="shared" si="8"/>
        <v>ป.1/24249</v>
      </c>
      <c r="H49" s="31" t="str">
        <f>IF(AND(B49=H$1),LOOKUP(9.99999999999999E+307,$H$2:H48)+1,"")</f>
        <v/>
      </c>
      <c r="I49" s="31" t="str">
        <f>IF(AND(B49=I$1),LOOKUP(9.99999999999999E+307,$I$2:I48)+1,"")</f>
        <v/>
      </c>
      <c r="J49" s="31" t="e">
        <f>IF(AND(B49=J$1),LOOKUP(9.99999999999999E+307,$J$2:J48)+1,"")</f>
        <v>#REF!</v>
      </c>
      <c r="K49" s="31" t="e">
        <f>IF(AND(B49=K$1),LOOKUP(9.99999999999999E+307,$K$2:K48)+1,"")</f>
        <v>#REF!</v>
      </c>
      <c r="L49" s="31" t="e">
        <f>IF(AND(B49=L$1),LOOKUP(9.99999999999999E+307,$L$2:L48)+1,"")</f>
        <v>#REF!</v>
      </c>
      <c r="M49" s="31" t="str">
        <f>IF(AND(B49=M$1),LOOKUP(9.99999999999999E+307,$M$2:M48)+1,"")</f>
        <v/>
      </c>
      <c r="N49" s="31" t="e">
        <f>IF(AND(B49=N$1),LOOKUP(9.99999999999999E+307,$N$2:N48)+1,"")</f>
        <v>#REF!</v>
      </c>
      <c r="O49" s="31" t="e">
        <f>IF(AND($B49=O$1),LOOKUP(9.99999999999999E+307,$O$2:O48)+1,"")</f>
        <v>#REF!</v>
      </c>
      <c r="P49" s="31" t="e">
        <f>IF(AND($B49=P$1),LOOKUP(9.99999999999999E+307,$P$2:P48)+1,"")</f>
        <v>#REF!</v>
      </c>
      <c r="Q49" s="31" t="e">
        <f>IF(AND($B49=Q$1),LOOKUP(9.99999999999999E+307,$Q$2:Q48)+1,"")</f>
        <v>#REF!</v>
      </c>
      <c r="R49" s="31" t="str">
        <f>IF(AND($B49=R$1),LOOKUP(9.99999999999999E+307,$R$2:R48)+1,"")</f>
        <v/>
      </c>
      <c r="S49" s="31" t="str">
        <f>IF(AND($B49=S$1),LOOKUP(9.99999999999999E+307,$S$2:S48)+1,"")</f>
        <v/>
      </c>
      <c r="T49" s="31"/>
      <c r="U49" s="31"/>
      <c r="AA49" s="218" t="str">
        <f t="shared" si="3"/>
        <v/>
      </c>
      <c r="AB49" s="218" t="str">
        <f t="shared" si="4"/>
        <v/>
      </c>
      <c r="AC49" s="219">
        <f t="shared" si="1"/>
        <v>1</v>
      </c>
      <c r="AD49" s="219">
        <f t="shared" si="2"/>
        <v>1</v>
      </c>
      <c r="AE49" s="220">
        <f t="shared" si="5"/>
        <v>2</v>
      </c>
      <c r="AF49" s="216" t="str">
        <f t="shared" si="9"/>
        <v>ป.1/2-2</v>
      </c>
    </row>
    <row r="50" spans="1:32" ht="20.149999999999999" customHeight="1" x14ac:dyDescent="0.6">
      <c r="A50" s="31">
        <v>48</v>
      </c>
      <c r="B50" s="200" t="s">
        <v>146</v>
      </c>
      <c r="C50" s="201">
        <v>4250</v>
      </c>
      <c r="D50" s="202" t="s">
        <v>175</v>
      </c>
      <c r="E50" s="385" t="s">
        <v>662</v>
      </c>
      <c r="F50" s="385" t="s">
        <v>663</v>
      </c>
      <c r="G50" s="217" t="str">
        <f t="shared" si="8"/>
        <v>ป.1/24250</v>
      </c>
      <c r="H50" s="31" t="str">
        <f>IF(AND(B50=H$1),LOOKUP(9.99999999999999E+307,$H$2:H49)+1,"")</f>
        <v/>
      </c>
      <c r="I50" s="31" t="str">
        <f>IF(AND(B50=I$1),LOOKUP(9.99999999999999E+307,$I$2:I49)+1,"")</f>
        <v/>
      </c>
      <c r="J50" s="31" t="e">
        <f>IF(AND(B50=J$1),LOOKUP(9.99999999999999E+307,$J$2:J49)+1,"")</f>
        <v>#REF!</v>
      </c>
      <c r="K50" s="31" t="e">
        <f>IF(AND(B50=K$1),LOOKUP(9.99999999999999E+307,$K$2:K49)+1,"")</f>
        <v>#REF!</v>
      </c>
      <c r="L50" s="31" t="e">
        <f>IF(AND(B50=L$1),LOOKUP(9.99999999999999E+307,$L$2:L49)+1,"")</f>
        <v>#REF!</v>
      </c>
      <c r="M50" s="31" t="str">
        <f>IF(AND(B50=M$1),LOOKUP(9.99999999999999E+307,$M$2:M49)+1,"")</f>
        <v/>
      </c>
      <c r="N50" s="31" t="e">
        <f>IF(AND(B50=N$1),LOOKUP(9.99999999999999E+307,$N$2:N49)+1,"")</f>
        <v>#REF!</v>
      </c>
      <c r="O50" s="31" t="e">
        <f>IF(AND($B50=O$1),LOOKUP(9.99999999999999E+307,$O$2:O49)+1,"")</f>
        <v>#REF!</v>
      </c>
      <c r="P50" s="31" t="e">
        <f>IF(AND($B50=P$1),LOOKUP(9.99999999999999E+307,$P$2:P49)+1,"")</f>
        <v>#REF!</v>
      </c>
      <c r="Q50" s="31" t="e">
        <f>IF(AND($B50=Q$1),LOOKUP(9.99999999999999E+307,$Q$2:Q49)+1,"")</f>
        <v>#REF!</v>
      </c>
      <c r="R50" s="31" t="str">
        <f>IF(AND($B50=R$1),LOOKUP(9.99999999999999E+307,$R$2:R49)+1,"")</f>
        <v/>
      </c>
      <c r="S50" s="31" t="str">
        <f>IF(AND($B50=S$1),LOOKUP(9.99999999999999E+307,$S$2:S49)+1,"")</f>
        <v/>
      </c>
      <c r="T50" s="31"/>
      <c r="U50" s="31"/>
      <c r="AA50" s="218" t="str">
        <f t="shared" si="3"/>
        <v/>
      </c>
      <c r="AB50" s="218" t="str">
        <f t="shared" si="4"/>
        <v/>
      </c>
      <c r="AC50" s="219">
        <f t="shared" si="1"/>
        <v>1</v>
      </c>
      <c r="AD50" s="219">
        <f t="shared" si="2"/>
        <v>1</v>
      </c>
      <c r="AE50" s="220">
        <f t="shared" si="5"/>
        <v>2</v>
      </c>
      <c r="AF50" s="216" t="str">
        <f t="shared" si="9"/>
        <v>ป.1/2-2</v>
      </c>
    </row>
    <row r="51" spans="1:32" ht="20.149999999999999" customHeight="1" x14ac:dyDescent="0.6">
      <c r="A51" s="31">
        <v>49</v>
      </c>
      <c r="B51" s="200" t="s">
        <v>146</v>
      </c>
      <c r="C51" s="201">
        <v>4380</v>
      </c>
      <c r="D51" s="202" t="s">
        <v>175</v>
      </c>
      <c r="E51" s="385" t="s">
        <v>664</v>
      </c>
      <c r="F51" s="385" t="s">
        <v>665</v>
      </c>
      <c r="G51" s="217" t="str">
        <f t="shared" si="8"/>
        <v>ป.1/24380</v>
      </c>
      <c r="H51" s="31" t="str">
        <f>IF(AND(B51=H$1),LOOKUP(9.99999999999999E+307,$H$2:H50)+1,"")</f>
        <v/>
      </c>
      <c r="I51" s="31" t="str">
        <f>IF(AND(B51=I$1),LOOKUP(9.99999999999999E+307,$I$2:I50)+1,"")</f>
        <v/>
      </c>
      <c r="J51" s="31" t="e">
        <f>IF(AND(B51=J$1),LOOKUP(9.99999999999999E+307,$J$2:J50)+1,"")</f>
        <v>#REF!</v>
      </c>
      <c r="K51" s="31" t="e">
        <f>IF(AND(B51=K$1),LOOKUP(9.99999999999999E+307,$K$2:K50)+1,"")</f>
        <v>#REF!</v>
      </c>
      <c r="L51" s="31" t="e">
        <f>IF(AND(B51=L$1),LOOKUP(9.99999999999999E+307,$L$2:L50)+1,"")</f>
        <v>#REF!</v>
      </c>
      <c r="M51" s="31" t="str">
        <f>IF(AND(B51=M$1),LOOKUP(9.99999999999999E+307,$M$2:M50)+1,"")</f>
        <v/>
      </c>
      <c r="N51" s="31" t="e">
        <f>IF(AND(B51=N$1),LOOKUP(9.99999999999999E+307,$N$2:N50)+1,"")</f>
        <v>#REF!</v>
      </c>
      <c r="O51" s="31" t="e">
        <f>IF(AND($B51=O$1),LOOKUP(9.99999999999999E+307,$O$2:O50)+1,"")</f>
        <v>#REF!</v>
      </c>
      <c r="P51" s="31" t="e">
        <f>IF(AND($B51=P$1),LOOKUP(9.99999999999999E+307,$P$2:P50)+1,"")</f>
        <v>#REF!</v>
      </c>
      <c r="Q51" s="31" t="e">
        <f>IF(AND($B51=Q$1),LOOKUP(9.99999999999999E+307,$Q$2:Q50)+1,"")</f>
        <v>#REF!</v>
      </c>
      <c r="R51" s="31" t="str">
        <f>IF(AND($B51=R$1),LOOKUP(9.99999999999999E+307,$R$2:R50)+1,"")</f>
        <v/>
      </c>
      <c r="S51" s="31" t="str">
        <f>IF(AND($B51=S$1),LOOKUP(9.99999999999999E+307,$S$2:S50)+1,"")</f>
        <v/>
      </c>
      <c r="T51" s="31"/>
      <c r="U51" s="31"/>
      <c r="AA51" s="218" t="str">
        <f t="shared" si="3"/>
        <v/>
      </c>
      <c r="AB51" s="218" t="str">
        <f t="shared" si="4"/>
        <v/>
      </c>
      <c r="AC51" s="219">
        <f t="shared" si="1"/>
        <v>1</v>
      </c>
      <c r="AD51" s="219">
        <f t="shared" si="2"/>
        <v>1</v>
      </c>
      <c r="AE51" s="220">
        <f t="shared" si="5"/>
        <v>2</v>
      </c>
      <c r="AF51" s="216" t="str">
        <f t="shared" si="9"/>
        <v>ป.1/2-2</v>
      </c>
    </row>
    <row r="52" spans="1:32" ht="20.149999999999999" customHeight="1" x14ac:dyDescent="0.3">
      <c r="A52" s="31">
        <v>50</v>
      </c>
      <c r="B52" s="200" t="s">
        <v>146</v>
      </c>
      <c r="C52" s="201">
        <v>4382</v>
      </c>
      <c r="D52" s="202" t="s">
        <v>175</v>
      </c>
      <c r="E52" s="382" t="s">
        <v>666</v>
      </c>
      <c r="F52" s="382" t="s">
        <v>667</v>
      </c>
      <c r="G52" s="217" t="str">
        <f t="shared" si="8"/>
        <v>ป.1/24382</v>
      </c>
      <c r="H52" s="31" t="str">
        <f>IF(AND(B52=H$1),LOOKUP(9.99999999999999E+307,$H$2:H51)+1,"")</f>
        <v/>
      </c>
      <c r="I52" s="31" t="str">
        <f>IF(AND(B52=I$1),LOOKUP(9.99999999999999E+307,$I$2:I51)+1,"")</f>
        <v/>
      </c>
      <c r="J52" s="31" t="e">
        <f>IF(AND(B52=J$1),LOOKUP(9.99999999999999E+307,$J$2:J51)+1,"")</f>
        <v>#REF!</v>
      </c>
      <c r="K52" s="31" t="e">
        <f>IF(AND(B52=K$1),LOOKUP(9.99999999999999E+307,$K$2:K51)+1,"")</f>
        <v>#REF!</v>
      </c>
      <c r="L52" s="31" t="e">
        <f>IF(AND(B52=L$1),LOOKUP(9.99999999999999E+307,$L$2:L51)+1,"")</f>
        <v>#REF!</v>
      </c>
      <c r="M52" s="31" t="str">
        <f>IF(AND(B52=M$1),LOOKUP(9.99999999999999E+307,$M$2:M51)+1,"")</f>
        <v/>
      </c>
      <c r="N52" s="31" t="e">
        <f>IF(AND(B52=N$1),LOOKUP(9.99999999999999E+307,$N$2:N51)+1,"")</f>
        <v>#REF!</v>
      </c>
      <c r="O52" s="31" t="e">
        <f>IF(AND($B52=O$1),LOOKUP(9.99999999999999E+307,$O$2:O51)+1,"")</f>
        <v>#REF!</v>
      </c>
      <c r="P52" s="31" t="e">
        <f>IF(AND($B52=P$1),LOOKUP(9.99999999999999E+307,$P$2:P51)+1,"")</f>
        <v>#REF!</v>
      </c>
      <c r="Q52" s="31" t="e">
        <f>IF(AND($B52=Q$1),LOOKUP(9.99999999999999E+307,$Q$2:Q51)+1,"")</f>
        <v>#REF!</v>
      </c>
      <c r="R52" s="31" t="str">
        <f>IF(AND($B52=R$1),LOOKUP(9.99999999999999E+307,$R$2:R51)+1,"")</f>
        <v/>
      </c>
      <c r="S52" s="31" t="str">
        <f>IF(AND($B52=S$1),LOOKUP(9.99999999999999E+307,$S$2:S51)+1,"")</f>
        <v/>
      </c>
      <c r="T52" s="31"/>
      <c r="U52" s="31"/>
      <c r="AA52" s="218" t="str">
        <f t="shared" si="3"/>
        <v/>
      </c>
      <c r="AB52" s="218" t="str">
        <f t="shared" si="4"/>
        <v/>
      </c>
      <c r="AC52" s="219">
        <f t="shared" si="1"/>
        <v>1</v>
      </c>
      <c r="AD52" s="219">
        <f t="shared" si="2"/>
        <v>1</v>
      </c>
      <c r="AE52" s="220">
        <f t="shared" si="5"/>
        <v>2</v>
      </c>
      <c r="AF52" s="216" t="str">
        <f t="shared" si="9"/>
        <v>ป.1/2-2</v>
      </c>
    </row>
    <row r="53" spans="1:32" ht="20.149999999999999" customHeight="1" x14ac:dyDescent="0.6">
      <c r="A53" s="31">
        <v>51</v>
      </c>
      <c r="B53" s="200" t="s">
        <v>146</v>
      </c>
      <c r="C53" s="201">
        <v>4385</v>
      </c>
      <c r="D53" s="202" t="s">
        <v>175</v>
      </c>
      <c r="E53" s="385" t="s">
        <v>668</v>
      </c>
      <c r="F53" s="385" t="s">
        <v>185</v>
      </c>
      <c r="G53" s="217" t="str">
        <f t="shared" si="8"/>
        <v>ป.1/24385</v>
      </c>
      <c r="H53" s="31" t="str">
        <f>IF(AND(B53=H$1),LOOKUP(9.99999999999999E+307,$H$2:H52)+1,"")</f>
        <v/>
      </c>
      <c r="I53" s="31" t="str">
        <f>IF(AND(B53=I$1),LOOKUP(9.99999999999999E+307,$I$2:I52)+1,"")</f>
        <v/>
      </c>
      <c r="J53" s="31" t="e">
        <f>IF(AND(B53=J$1),LOOKUP(9.99999999999999E+307,$J$2:J52)+1,"")</f>
        <v>#REF!</v>
      </c>
      <c r="K53" s="31" t="e">
        <f>IF(AND(B53=K$1),LOOKUP(9.99999999999999E+307,$K$2:K52)+1,"")</f>
        <v>#REF!</v>
      </c>
      <c r="L53" s="31" t="e">
        <f>IF(AND(B53=L$1),LOOKUP(9.99999999999999E+307,$L$2:L52)+1,"")</f>
        <v>#REF!</v>
      </c>
      <c r="M53" s="31" t="str">
        <f>IF(AND(B53=M$1),LOOKUP(9.99999999999999E+307,$M$2:M52)+1,"")</f>
        <v/>
      </c>
      <c r="N53" s="31" t="e">
        <f>IF(AND(B53=N$1),LOOKUP(9.99999999999999E+307,$N$2:N52)+1,"")</f>
        <v>#REF!</v>
      </c>
      <c r="O53" s="31" t="e">
        <f>IF(AND($B53=O$1),LOOKUP(9.99999999999999E+307,$O$2:O52)+1,"")</f>
        <v>#REF!</v>
      </c>
      <c r="P53" s="31" t="e">
        <f>IF(AND($B53=P$1),LOOKUP(9.99999999999999E+307,$P$2:P52)+1,"")</f>
        <v>#REF!</v>
      </c>
      <c r="Q53" s="31" t="e">
        <f>IF(AND($B53=Q$1),LOOKUP(9.99999999999999E+307,$Q$2:Q52)+1,"")</f>
        <v>#REF!</v>
      </c>
      <c r="R53" s="31" t="str">
        <f>IF(AND($B53=R$1),LOOKUP(9.99999999999999E+307,$R$2:R52)+1,"")</f>
        <v/>
      </c>
      <c r="S53" s="31" t="str">
        <f>IF(AND($B53=S$1),LOOKUP(9.99999999999999E+307,$S$2:S52)+1,"")</f>
        <v/>
      </c>
      <c r="T53" s="31"/>
      <c r="U53" s="31"/>
      <c r="AA53" s="218" t="str">
        <f t="shared" si="3"/>
        <v/>
      </c>
      <c r="AB53" s="218" t="str">
        <f t="shared" si="4"/>
        <v/>
      </c>
      <c r="AC53" s="219">
        <f t="shared" si="1"/>
        <v>1</v>
      </c>
      <c r="AD53" s="219">
        <f t="shared" si="2"/>
        <v>1</v>
      </c>
      <c r="AE53" s="220">
        <f t="shared" si="5"/>
        <v>2</v>
      </c>
      <c r="AF53" s="216" t="str">
        <f t="shared" si="9"/>
        <v>ป.1/2-2</v>
      </c>
    </row>
    <row r="54" spans="1:32" ht="20.149999999999999" customHeight="1" x14ac:dyDescent="0.6">
      <c r="A54" s="31">
        <v>52</v>
      </c>
      <c r="B54" s="200" t="s">
        <v>147</v>
      </c>
      <c r="C54" s="201">
        <v>3901</v>
      </c>
      <c r="D54" s="202" t="s">
        <v>172</v>
      </c>
      <c r="E54" s="385" t="s">
        <v>186</v>
      </c>
      <c r="F54" s="385" t="s">
        <v>316</v>
      </c>
      <c r="G54" s="217" t="str">
        <f t="shared" si="8"/>
        <v>ป.2/13901</v>
      </c>
      <c r="H54" s="31">
        <f>IF(AND(B54=H$1),LOOKUP(9.99999999999999E+307,$H$2:H53)+1,"")</f>
        <v>1</v>
      </c>
      <c r="I54" s="31" t="str">
        <f>IF(AND(B54=I$1),LOOKUP(9.99999999999999E+307,$I$2:I53)+1,"")</f>
        <v/>
      </c>
      <c r="J54" s="31" t="e">
        <f>IF(AND(B54=J$1),LOOKUP(9.99999999999999E+307,$J$2:J53)+1,"")</f>
        <v>#REF!</v>
      </c>
      <c r="K54" s="31" t="e">
        <f>IF(AND(B54=K$1),LOOKUP(9.99999999999999E+307,$K$2:K53)+1,"")</f>
        <v>#REF!</v>
      </c>
      <c r="L54" s="31" t="e">
        <f>IF(AND(B54=L$1),LOOKUP(9.99999999999999E+307,$L$2:L53)+1,"")</f>
        <v>#REF!</v>
      </c>
      <c r="M54" s="31" t="str">
        <f>IF(AND(B54=M$1),LOOKUP(9.99999999999999E+307,$M$2:M53)+1,"")</f>
        <v/>
      </c>
      <c r="N54" s="31" t="e">
        <f>IF(AND(B54=N$1),LOOKUP(9.99999999999999E+307,$N$2:N53)+1,"")</f>
        <v>#REF!</v>
      </c>
      <c r="O54" s="31" t="e">
        <f>IF(AND($B54=O$1),LOOKUP(9.99999999999999E+307,$O$2:O53)+1,"")</f>
        <v>#REF!</v>
      </c>
      <c r="P54" s="31" t="e">
        <f>IF(AND($B54=P$1),LOOKUP(9.99999999999999E+307,$P$2:P53)+1,"")</f>
        <v>#REF!</v>
      </c>
      <c r="Q54" s="31" t="e">
        <f>IF(AND($B54=Q$1),LOOKUP(9.99999999999999E+307,$Q$2:Q53)+1,"")</f>
        <v>#REF!</v>
      </c>
      <c r="R54" s="31" t="str">
        <f>IF(AND($B54=R$1),LOOKUP(9.99999999999999E+307,$R$2:R53)+1,"")</f>
        <v/>
      </c>
      <c r="S54" s="31" t="str">
        <f>IF(AND($B54=S$1),LOOKUP(9.99999999999999E+307,$S$2:S53)+1,"")</f>
        <v/>
      </c>
      <c r="T54" s="31"/>
      <c r="U54" s="31"/>
      <c r="AA54" s="218" t="str">
        <f t="shared" si="3"/>
        <v/>
      </c>
      <c r="AB54" s="218" t="str">
        <f t="shared" si="4"/>
        <v/>
      </c>
      <c r="AC54" s="219">
        <f t="shared" si="1"/>
        <v>1</v>
      </c>
      <c r="AD54" s="219">
        <f t="shared" si="2"/>
        <v>1</v>
      </c>
      <c r="AE54" s="220">
        <f t="shared" si="5"/>
        <v>1</v>
      </c>
      <c r="AF54" s="216" t="str">
        <f t="shared" si="9"/>
        <v>ป.2/1-1</v>
      </c>
    </row>
    <row r="55" spans="1:32" ht="20.149999999999999" customHeight="1" x14ac:dyDescent="0.3">
      <c r="A55" s="31">
        <v>53</v>
      </c>
      <c r="B55" s="200" t="s">
        <v>147</v>
      </c>
      <c r="C55" s="202" t="s">
        <v>669</v>
      </c>
      <c r="D55" s="202" t="s">
        <v>172</v>
      </c>
      <c r="E55" s="382" t="s">
        <v>376</v>
      </c>
      <c r="F55" s="382" t="s">
        <v>377</v>
      </c>
      <c r="G55" s="217" t="str">
        <f t="shared" si="8"/>
        <v>ป.2/104031</v>
      </c>
      <c r="H55" s="31">
        <f>IF(AND(B55=H$1),LOOKUP(9.99999999999999E+307,$H$2:H54)+1,"")</f>
        <v>2</v>
      </c>
      <c r="I55" s="31" t="str">
        <f>IF(AND(B55=I$1),LOOKUP(9.99999999999999E+307,$I$2:I54)+1,"")</f>
        <v/>
      </c>
      <c r="J55" s="31" t="e">
        <f>IF(AND(B55=J$1),LOOKUP(9.99999999999999E+307,$J$2:J54)+1,"")</f>
        <v>#REF!</v>
      </c>
      <c r="K55" s="31" t="e">
        <f>IF(AND(B55=K$1),LOOKUP(9.99999999999999E+307,$K$2:K54)+1,"")</f>
        <v>#REF!</v>
      </c>
      <c r="L55" s="31" t="e">
        <f>IF(AND(B55=L$1),LOOKUP(9.99999999999999E+307,$L$2:L54)+1,"")</f>
        <v>#REF!</v>
      </c>
      <c r="M55" s="31" t="str">
        <f>IF(AND(B55=M$1),LOOKUP(9.99999999999999E+307,$M$2:M54)+1,"")</f>
        <v/>
      </c>
      <c r="N55" s="31" t="e">
        <f>IF(AND(B55=N$1),LOOKUP(9.99999999999999E+307,$N$2:N54)+1,"")</f>
        <v>#REF!</v>
      </c>
      <c r="O55" s="31" t="e">
        <f>IF(AND($B55=O$1),LOOKUP(9.99999999999999E+307,$O$2:O54)+1,"")</f>
        <v>#REF!</v>
      </c>
      <c r="P55" s="31" t="e">
        <f>IF(AND($B55=P$1),LOOKUP(9.99999999999999E+307,$P$2:P54)+1,"")</f>
        <v>#REF!</v>
      </c>
      <c r="Q55" s="31" t="e">
        <f>IF(AND($B55=Q$1),LOOKUP(9.99999999999999E+307,$Q$2:Q54)+1,"")</f>
        <v>#REF!</v>
      </c>
      <c r="R55" s="31" t="str">
        <f>IF(AND($B55=R$1),LOOKUP(9.99999999999999E+307,$R$2:R54)+1,"")</f>
        <v/>
      </c>
      <c r="S55" s="31" t="str">
        <f>IF(AND($B55=S$1),LOOKUP(9.99999999999999E+307,$S$2:S54)+1,"")</f>
        <v/>
      </c>
      <c r="T55" s="31"/>
      <c r="U55" s="31"/>
      <c r="AA55" s="218" t="str">
        <f t="shared" si="3"/>
        <v/>
      </c>
      <c r="AB55" s="218" t="str">
        <f t="shared" si="4"/>
        <v/>
      </c>
      <c r="AC55" s="219">
        <f t="shared" si="1"/>
        <v>1</v>
      </c>
      <c r="AD55" s="219">
        <f t="shared" si="2"/>
        <v>1</v>
      </c>
      <c r="AE55" s="220">
        <f t="shared" si="5"/>
        <v>1</v>
      </c>
      <c r="AF55" s="216" t="str">
        <f t="shared" si="9"/>
        <v>ป.2/1-1</v>
      </c>
    </row>
    <row r="56" spans="1:32" ht="20.149999999999999" customHeight="1" x14ac:dyDescent="0.3">
      <c r="A56" s="31">
        <v>54</v>
      </c>
      <c r="B56" s="200" t="s">
        <v>147</v>
      </c>
      <c r="C56" s="201">
        <v>4032</v>
      </c>
      <c r="D56" s="202" t="s">
        <v>172</v>
      </c>
      <c r="E56" s="382" t="s">
        <v>378</v>
      </c>
      <c r="F56" s="382" t="s">
        <v>178</v>
      </c>
      <c r="G56" s="217" t="str">
        <f t="shared" si="8"/>
        <v>ป.2/14032</v>
      </c>
      <c r="H56" s="31">
        <f>IF(AND(B56=H$1),LOOKUP(9.99999999999999E+307,$H$2:H55)+1,"")</f>
        <v>3</v>
      </c>
      <c r="I56" s="31" t="str">
        <f>IF(AND(B56=I$1),LOOKUP(9.99999999999999E+307,$I$2:I55)+1,"")</f>
        <v/>
      </c>
      <c r="J56" s="31" t="e">
        <f>IF(AND(B56=J$1),LOOKUP(9.99999999999999E+307,$J$2:J55)+1,"")</f>
        <v>#REF!</v>
      </c>
      <c r="K56" s="31" t="e">
        <f>IF(AND(B56=K$1),LOOKUP(9.99999999999999E+307,$K$2:K55)+1,"")</f>
        <v>#REF!</v>
      </c>
      <c r="L56" s="31" t="e">
        <f>IF(AND(B56=L$1),LOOKUP(9.99999999999999E+307,$L$2:L55)+1,"")</f>
        <v>#REF!</v>
      </c>
      <c r="M56" s="31" t="str">
        <f>IF(AND(B56=M$1),LOOKUP(9.99999999999999E+307,$M$2:M55)+1,"")</f>
        <v/>
      </c>
      <c r="N56" s="31" t="e">
        <f>IF(AND(B56=N$1),LOOKUP(9.99999999999999E+307,$N$2:N55)+1,"")</f>
        <v>#REF!</v>
      </c>
      <c r="O56" s="31" t="e">
        <f>IF(AND($B56=O$1),LOOKUP(9.99999999999999E+307,$O$2:O55)+1,"")</f>
        <v>#REF!</v>
      </c>
      <c r="P56" s="31" t="e">
        <f>IF(AND($B56=P$1),LOOKUP(9.99999999999999E+307,$P$2:P55)+1,"")</f>
        <v>#REF!</v>
      </c>
      <c r="Q56" s="31" t="e">
        <f>IF(AND($B56=Q$1),LOOKUP(9.99999999999999E+307,$Q$2:Q55)+1,"")</f>
        <v>#REF!</v>
      </c>
      <c r="R56" s="31" t="str">
        <f>IF(AND($B56=R$1),LOOKUP(9.99999999999999E+307,$R$2:R55)+1,"")</f>
        <v/>
      </c>
      <c r="S56" s="31" t="str">
        <f>IF(AND($B56=S$1),LOOKUP(9.99999999999999E+307,$S$2:S55)+1,"")</f>
        <v/>
      </c>
      <c r="T56" s="31"/>
      <c r="U56" s="31"/>
      <c r="AA56" s="218" t="str">
        <f t="shared" si="3"/>
        <v/>
      </c>
      <c r="AB56" s="218" t="str">
        <f t="shared" si="4"/>
        <v/>
      </c>
      <c r="AC56" s="219">
        <f t="shared" si="1"/>
        <v>1</v>
      </c>
      <c r="AD56" s="219">
        <f t="shared" si="2"/>
        <v>1</v>
      </c>
      <c r="AE56" s="220">
        <f t="shared" si="5"/>
        <v>1</v>
      </c>
      <c r="AF56" s="216" t="str">
        <f t="shared" si="9"/>
        <v>ป.2/1-1</v>
      </c>
    </row>
    <row r="57" spans="1:32" ht="20.149999999999999" customHeight="1" x14ac:dyDescent="0.3">
      <c r="A57" s="31">
        <v>55</v>
      </c>
      <c r="B57" s="200" t="s">
        <v>147</v>
      </c>
      <c r="C57" s="201">
        <v>4036</v>
      </c>
      <c r="D57" s="202" t="s">
        <v>172</v>
      </c>
      <c r="E57" s="382" t="s">
        <v>379</v>
      </c>
      <c r="F57" s="382" t="s">
        <v>380</v>
      </c>
      <c r="G57" s="217" t="str">
        <f t="shared" si="8"/>
        <v>ป.2/14036</v>
      </c>
      <c r="H57" s="31">
        <f>IF(AND(B57=H$1),LOOKUP(9.99999999999999E+307,$H$2:H56)+1,"")</f>
        <v>4</v>
      </c>
      <c r="I57" s="31" t="str">
        <f>IF(AND(B57=I$1),LOOKUP(9.99999999999999E+307,$I$2:I56)+1,"")</f>
        <v/>
      </c>
      <c r="J57" s="31" t="e">
        <f>IF(AND(B57=J$1),LOOKUP(9.99999999999999E+307,$J$2:J56)+1,"")</f>
        <v>#REF!</v>
      </c>
      <c r="K57" s="31" t="e">
        <f>IF(AND(B57=K$1),LOOKUP(9.99999999999999E+307,$K$2:K56)+1,"")</f>
        <v>#REF!</v>
      </c>
      <c r="L57" s="31" t="e">
        <f>IF(AND(B57=L$1),LOOKUP(9.99999999999999E+307,$L$2:L56)+1,"")</f>
        <v>#REF!</v>
      </c>
      <c r="M57" s="31" t="str">
        <f>IF(AND(B57=M$1),LOOKUP(9.99999999999999E+307,$M$2:M56)+1,"")</f>
        <v/>
      </c>
      <c r="N57" s="31" t="e">
        <f>IF(AND(B57=N$1),LOOKUP(9.99999999999999E+307,$N$2:N56)+1,"")</f>
        <v>#REF!</v>
      </c>
      <c r="O57" s="31" t="e">
        <f>IF(AND($B57=O$1),LOOKUP(9.99999999999999E+307,$O$2:O56)+1,"")</f>
        <v>#REF!</v>
      </c>
      <c r="P57" s="31" t="e">
        <f>IF(AND($B57=P$1),LOOKUP(9.99999999999999E+307,$P$2:P56)+1,"")</f>
        <v>#REF!</v>
      </c>
      <c r="Q57" s="31" t="e">
        <f>IF(AND($B57=Q$1),LOOKUP(9.99999999999999E+307,$Q$2:Q56)+1,"")</f>
        <v>#REF!</v>
      </c>
      <c r="R57" s="31" t="str">
        <f>IF(AND($B57=R$1),LOOKUP(9.99999999999999E+307,$R$2:R56)+1,"")</f>
        <v/>
      </c>
      <c r="S57" s="31" t="str">
        <f>IF(AND($B57=S$1),LOOKUP(9.99999999999999E+307,$S$2:S56)+1,"")</f>
        <v/>
      </c>
      <c r="T57" s="31"/>
      <c r="U57" s="31"/>
      <c r="AA57" s="218" t="str">
        <f t="shared" si="3"/>
        <v/>
      </c>
      <c r="AB57" s="218" t="str">
        <f t="shared" si="4"/>
        <v/>
      </c>
      <c r="AC57" s="219">
        <f t="shared" si="1"/>
        <v>1</v>
      </c>
      <c r="AD57" s="219">
        <f t="shared" si="2"/>
        <v>1</v>
      </c>
      <c r="AE57" s="220">
        <f t="shared" si="5"/>
        <v>1</v>
      </c>
      <c r="AF57" s="216" t="str">
        <f t="shared" si="9"/>
        <v>ป.2/1-1</v>
      </c>
    </row>
    <row r="58" spans="1:32" ht="20.149999999999999" customHeight="1" x14ac:dyDescent="0.6">
      <c r="A58" s="31">
        <v>56</v>
      </c>
      <c r="B58" s="200" t="s">
        <v>147</v>
      </c>
      <c r="C58" s="201">
        <v>4044</v>
      </c>
      <c r="D58" s="202" t="s">
        <v>172</v>
      </c>
      <c r="E58" s="385" t="s">
        <v>260</v>
      </c>
      <c r="F58" s="385" t="s">
        <v>381</v>
      </c>
      <c r="G58" s="217" t="str">
        <f t="shared" si="8"/>
        <v>ป.2/14044</v>
      </c>
      <c r="H58" s="31">
        <f>IF(AND(B58=H$1),LOOKUP(9.99999999999999E+307,$H$2:H57)+1,"")</f>
        <v>5</v>
      </c>
      <c r="I58" s="31" t="str">
        <f>IF(AND(B58=I$1),LOOKUP(9.99999999999999E+307,$I$2:I57)+1,"")</f>
        <v/>
      </c>
      <c r="J58" s="31" t="e">
        <f>IF(AND(B58=J$1),LOOKUP(9.99999999999999E+307,$J$2:J57)+1,"")</f>
        <v>#REF!</v>
      </c>
      <c r="K58" s="31" t="e">
        <f>IF(AND(B58=K$1),LOOKUP(9.99999999999999E+307,$K$2:K57)+1,"")</f>
        <v>#REF!</v>
      </c>
      <c r="L58" s="31" t="e">
        <f>IF(AND(B58=L$1),LOOKUP(9.99999999999999E+307,$L$2:L57)+1,"")</f>
        <v>#REF!</v>
      </c>
      <c r="M58" s="31" t="str">
        <f>IF(AND(B58=M$1),LOOKUP(9.99999999999999E+307,$M$2:M57)+1,"")</f>
        <v/>
      </c>
      <c r="N58" s="31" t="e">
        <f>IF(AND(B58=N$1),LOOKUP(9.99999999999999E+307,$N$2:N57)+1,"")</f>
        <v>#REF!</v>
      </c>
      <c r="O58" s="31" t="e">
        <f>IF(AND($B58=O$1),LOOKUP(9.99999999999999E+307,$O$2:O57)+1,"")</f>
        <v>#REF!</v>
      </c>
      <c r="P58" s="31" t="e">
        <f>IF(AND($B58=P$1),LOOKUP(9.99999999999999E+307,$P$2:P57)+1,"")</f>
        <v>#REF!</v>
      </c>
      <c r="Q58" s="31" t="e">
        <f>IF(AND($B58=Q$1),LOOKUP(9.99999999999999E+307,$Q$2:Q57)+1,"")</f>
        <v>#REF!</v>
      </c>
      <c r="R58" s="31" t="str">
        <f>IF(AND($B58=R$1),LOOKUP(9.99999999999999E+307,$R$2:R57)+1,"")</f>
        <v/>
      </c>
      <c r="S58" s="31" t="str">
        <f>IF(AND($B58=S$1),LOOKUP(9.99999999999999E+307,$S$2:S57)+1,"")</f>
        <v/>
      </c>
      <c r="T58" s="31"/>
      <c r="U58" s="31"/>
      <c r="AA58" s="218" t="str">
        <f t="shared" si="3"/>
        <v/>
      </c>
      <c r="AB58" s="218" t="str">
        <f t="shared" si="4"/>
        <v/>
      </c>
      <c r="AC58" s="219">
        <f t="shared" si="1"/>
        <v>1</v>
      </c>
      <c r="AD58" s="219">
        <f t="shared" si="2"/>
        <v>1</v>
      </c>
      <c r="AE58" s="220">
        <f t="shared" si="5"/>
        <v>1</v>
      </c>
      <c r="AF58" s="216" t="str">
        <f t="shared" si="9"/>
        <v>ป.2/1-1</v>
      </c>
    </row>
    <row r="59" spans="1:32" ht="20.149999999999999" customHeight="1" x14ac:dyDescent="0.6">
      <c r="A59" s="31">
        <v>57</v>
      </c>
      <c r="B59" s="200" t="s">
        <v>147</v>
      </c>
      <c r="C59" s="201">
        <v>4046</v>
      </c>
      <c r="D59" s="202" t="s">
        <v>172</v>
      </c>
      <c r="E59" s="385" t="s">
        <v>349</v>
      </c>
      <c r="F59" s="385" t="s">
        <v>187</v>
      </c>
      <c r="G59" s="217" t="str">
        <f t="shared" si="8"/>
        <v>ป.2/14046</v>
      </c>
      <c r="H59" s="31">
        <f>IF(AND(B59=H$1),LOOKUP(9.99999999999999E+307,$H$2:H58)+1,"")</f>
        <v>6</v>
      </c>
      <c r="I59" s="31" t="str">
        <f>IF(AND(B59=I$1),LOOKUP(9.99999999999999E+307,$I$2:I58)+1,"")</f>
        <v/>
      </c>
      <c r="J59" s="31" t="e">
        <f>IF(AND(B59=J$1),LOOKUP(9.99999999999999E+307,$J$2:J58)+1,"")</f>
        <v>#REF!</v>
      </c>
      <c r="K59" s="31" t="e">
        <f>IF(AND(B59=K$1),LOOKUP(9.99999999999999E+307,$K$2:K58)+1,"")</f>
        <v>#REF!</v>
      </c>
      <c r="L59" s="31" t="e">
        <f>IF(AND(B59=L$1),LOOKUP(9.99999999999999E+307,$L$2:L58)+1,"")</f>
        <v>#REF!</v>
      </c>
      <c r="M59" s="31" t="str">
        <f>IF(AND(B59=M$1),LOOKUP(9.99999999999999E+307,$M$2:M58)+1,"")</f>
        <v/>
      </c>
      <c r="N59" s="31" t="e">
        <f>IF(AND(B59=N$1),LOOKUP(9.99999999999999E+307,$N$2:N58)+1,"")</f>
        <v>#REF!</v>
      </c>
      <c r="O59" s="31" t="e">
        <f>IF(AND($B59=O$1),LOOKUP(9.99999999999999E+307,$O$2:O58)+1,"")</f>
        <v>#REF!</v>
      </c>
      <c r="P59" s="31" t="e">
        <f>IF(AND($B59=P$1),LOOKUP(9.99999999999999E+307,$P$2:P58)+1,"")</f>
        <v>#REF!</v>
      </c>
      <c r="Q59" s="31" t="e">
        <f>IF(AND($B59=Q$1),LOOKUP(9.99999999999999E+307,$Q$2:Q58)+1,"")</f>
        <v>#REF!</v>
      </c>
      <c r="R59" s="31" t="str">
        <f>IF(AND($B59=R$1),LOOKUP(9.99999999999999E+307,$R$2:R58)+1,"")</f>
        <v/>
      </c>
      <c r="S59" s="31" t="str">
        <f>IF(AND($B59=S$1),LOOKUP(9.99999999999999E+307,$S$2:S58)+1,"")</f>
        <v/>
      </c>
      <c r="T59" s="31"/>
      <c r="U59" s="31"/>
      <c r="AA59" s="218" t="str">
        <f t="shared" si="3"/>
        <v/>
      </c>
      <c r="AB59" s="218" t="str">
        <f t="shared" si="4"/>
        <v/>
      </c>
      <c r="AC59" s="219">
        <f t="shared" si="1"/>
        <v>1</v>
      </c>
      <c r="AD59" s="219">
        <f t="shared" si="2"/>
        <v>1</v>
      </c>
      <c r="AE59" s="220">
        <f t="shared" si="5"/>
        <v>1</v>
      </c>
      <c r="AF59" s="216" t="str">
        <f t="shared" si="9"/>
        <v>ป.2/1-1</v>
      </c>
    </row>
    <row r="60" spans="1:32" ht="20.149999999999999" customHeight="1" x14ac:dyDescent="0.6">
      <c r="A60" s="31">
        <v>58</v>
      </c>
      <c r="B60" s="200" t="s">
        <v>147</v>
      </c>
      <c r="C60" s="201">
        <v>4050</v>
      </c>
      <c r="D60" s="202" t="s">
        <v>172</v>
      </c>
      <c r="E60" s="385" t="s">
        <v>382</v>
      </c>
      <c r="F60" s="385" t="s">
        <v>266</v>
      </c>
      <c r="G60" s="217" t="str">
        <f t="shared" si="8"/>
        <v>ป.2/14050</v>
      </c>
      <c r="H60" s="31">
        <f>IF(AND(B60=H$1),LOOKUP(9.99999999999999E+307,$H$2:H59)+1,"")</f>
        <v>7</v>
      </c>
      <c r="I60" s="31" t="str">
        <f>IF(AND(B60=I$1),LOOKUP(9.99999999999999E+307,$I$2:I59)+1,"")</f>
        <v/>
      </c>
      <c r="J60" s="31" t="e">
        <f>IF(AND(B60=J$1),LOOKUP(9.99999999999999E+307,$J$2:J59)+1,"")</f>
        <v>#REF!</v>
      </c>
      <c r="K60" s="31" t="e">
        <f>IF(AND(B60=K$1),LOOKUP(9.99999999999999E+307,$K$2:K59)+1,"")</f>
        <v>#REF!</v>
      </c>
      <c r="L60" s="31" t="e">
        <f>IF(AND(B60=L$1),LOOKUP(9.99999999999999E+307,$L$2:L59)+1,"")</f>
        <v>#REF!</v>
      </c>
      <c r="M60" s="31" t="str">
        <f>IF(AND(B60=M$1),LOOKUP(9.99999999999999E+307,$M$2:M59)+1,"")</f>
        <v/>
      </c>
      <c r="N60" s="31" t="e">
        <f>IF(AND(B60=N$1),LOOKUP(9.99999999999999E+307,$N$2:N59)+1,"")</f>
        <v>#REF!</v>
      </c>
      <c r="O60" s="31" t="e">
        <f>IF(AND($B60=O$1),LOOKUP(9.99999999999999E+307,$O$2:O59)+1,"")</f>
        <v>#REF!</v>
      </c>
      <c r="P60" s="31" t="e">
        <f>IF(AND($B60=P$1),LOOKUP(9.99999999999999E+307,$P$2:P59)+1,"")</f>
        <v>#REF!</v>
      </c>
      <c r="Q60" s="31" t="e">
        <f>IF(AND($B60=Q$1),LOOKUP(9.99999999999999E+307,$Q$2:Q59)+1,"")</f>
        <v>#REF!</v>
      </c>
      <c r="R60" s="31" t="str">
        <f>IF(AND($B60=R$1),LOOKUP(9.99999999999999E+307,$R$2:R59)+1,"")</f>
        <v/>
      </c>
      <c r="S60" s="31" t="str">
        <f>IF(AND($B60=S$1),LOOKUP(9.99999999999999E+307,$S$2:S59)+1,"")</f>
        <v/>
      </c>
      <c r="T60" s="31"/>
      <c r="U60" s="31"/>
      <c r="AA60" s="218" t="str">
        <f t="shared" si="3"/>
        <v/>
      </c>
      <c r="AB60" s="218" t="str">
        <f t="shared" si="4"/>
        <v/>
      </c>
      <c r="AC60" s="219">
        <f t="shared" si="1"/>
        <v>1</v>
      </c>
      <c r="AD60" s="219">
        <f t="shared" si="2"/>
        <v>1</v>
      </c>
      <c r="AE60" s="220">
        <f t="shared" si="5"/>
        <v>1</v>
      </c>
      <c r="AF60" s="216" t="str">
        <f t="shared" si="9"/>
        <v>ป.2/1-1</v>
      </c>
    </row>
    <row r="61" spans="1:32" ht="20.149999999999999" customHeight="1" x14ac:dyDescent="0.6">
      <c r="A61" s="31">
        <v>59</v>
      </c>
      <c r="B61" s="200" t="s">
        <v>147</v>
      </c>
      <c r="C61" s="201">
        <v>4063</v>
      </c>
      <c r="D61" s="202" t="s">
        <v>172</v>
      </c>
      <c r="E61" s="386" t="s">
        <v>383</v>
      </c>
      <c r="F61" s="385" t="s">
        <v>228</v>
      </c>
      <c r="G61" s="217" t="str">
        <f t="shared" si="8"/>
        <v>ป.2/14063</v>
      </c>
      <c r="H61" s="31">
        <f>IF(AND(B61=H$1),LOOKUP(9.99999999999999E+307,$H$2:H60)+1,"")</f>
        <v>8</v>
      </c>
      <c r="I61" s="31" t="str">
        <f>IF(AND(B61=I$1),LOOKUP(9.99999999999999E+307,$I$2:I60)+1,"")</f>
        <v/>
      </c>
      <c r="J61" s="31" t="e">
        <f>IF(AND(B61=J$1),LOOKUP(9.99999999999999E+307,$J$2:J60)+1,"")</f>
        <v>#REF!</v>
      </c>
      <c r="K61" s="31" t="e">
        <f>IF(AND(B61=K$1),LOOKUP(9.99999999999999E+307,$K$2:K60)+1,"")</f>
        <v>#REF!</v>
      </c>
      <c r="L61" s="31" t="e">
        <f>IF(AND(B61=L$1),LOOKUP(9.99999999999999E+307,$L$2:L60)+1,"")</f>
        <v>#REF!</v>
      </c>
      <c r="M61" s="31" t="str">
        <f>IF(AND(B61=M$1),LOOKUP(9.99999999999999E+307,$M$2:M60)+1,"")</f>
        <v/>
      </c>
      <c r="N61" s="31" t="e">
        <f>IF(AND(B61=N$1),LOOKUP(9.99999999999999E+307,$N$2:N60)+1,"")</f>
        <v>#REF!</v>
      </c>
      <c r="O61" s="31" t="e">
        <f>IF(AND($B61=O$1),LOOKUP(9.99999999999999E+307,$O$2:O60)+1,"")</f>
        <v>#REF!</v>
      </c>
      <c r="P61" s="31" t="e">
        <f>IF(AND($B61=P$1),LOOKUP(9.99999999999999E+307,$P$2:P60)+1,"")</f>
        <v>#REF!</v>
      </c>
      <c r="Q61" s="31" t="e">
        <f>IF(AND($B61=Q$1),LOOKUP(9.99999999999999E+307,$Q$2:Q60)+1,"")</f>
        <v>#REF!</v>
      </c>
      <c r="R61" s="31" t="str">
        <f>IF(AND($B61=R$1),LOOKUP(9.99999999999999E+307,$R$2:R60)+1,"")</f>
        <v/>
      </c>
      <c r="S61" s="31" t="str">
        <f>IF(AND($B61=S$1),LOOKUP(9.99999999999999E+307,$S$2:S60)+1,"")</f>
        <v/>
      </c>
      <c r="T61" s="31"/>
      <c r="U61" s="31"/>
      <c r="AA61" s="218" t="str">
        <f t="shared" si="3"/>
        <v/>
      </c>
      <c r="AB61" s="218" t="str">
        <f t="shared" si="4"/>
        <v/>
      </c>
      <c r="AC61" s="219">
        <f t="shared" si="1"/>
        <v>1</v>
      </c>
      <c r="AD61" s="219">
        <f t="shared" si="2"/>
        <v>1</v>
      </c>
      <c r="AE61" s="220">
        <f t="shared" si="5"/>
        <v>1</v>
      </c>
      <c r="AF61" s="216" t="str">
        <f t="shared" si="9"/>
        <v>ป.2/1-1</v>
      </c>
    </row>
    <row r="62" spans="1:32" ht="20.149999999999999" customHeight="1" x14ac:dyDescent="0.6">
      <c r="A62" s="31">
        <v>60</v>
      </c>
      <c r="B62" s="200" t="s">
        <v>147</v>
      </c>
      <c r="C62" s="201">
        <v>4064</v>
      </c>
      <c r="D62" s="202" t="s">
        <v>172</v>
      </c>
      <c r="E62" s="385" t="s">
        <v>216</v>
      </c>
      <c r="F62" s="385" t="s">
        <v>265</v>
      </c>
      <c r="G62" s="217" t="str">
        <f t="shared" si="8"/>
        <v>ป.2/14064</v>
      </c>
      <c r="H62" s="31">
        <f>IF(AND(B62=H$1),LOOKUP(9.99999999999999E+307,$H$2:H61)+1,"")</f>
        <v>9</v>
      </c>
      <c r="I62" s="31" t="str">
        <f>IF(AND(B62=I$1),LOOKUP(9.99999999999999E+307,$I$2:I61)+1,"")</f>
        <v/>
      </c>
      <c r="J62" s="31" t="e">
        <f>IF(AND(B62=J$1),LOOKUP(9.99999999999999E+307,$J$2:J61)+1,"")</f>
        <v>#REF!</v>
      </c>
      <c r="K62" s="31" t="e">
        <f>IF(AND(B62=K$1),LOOKUP(9.99999999999999E+307,$K$2:K61)+1,"")</f>
        <v>#REF!</v>
      </c>
      <c r="L62" s="31" t="e">
        <f>IF(AND(B62=L$1),LOOKUP(9.99999999999999E+307,$L$2:L61)+1,"")</f>
        <v>#REF!</v>
      </c>
      <c r="M62" s="31" t="str">
        <f>IF(AND(B62=M$1),LOOKUP(9.99999999999999E+307,$M$2:M61)+1,"")</f>
        <v/>
      </c>
      <c r="N62" s="31" t="e">
        <f>IF(AND(B62=N$1),LOOKUP(9.99999999999999E+307,$N$2:N61)+1,"")</f>
        <v>#REF!</v>
      </c>
      <c r="O62" s="31" t="e">
        <f>IF(AND($B62=O$1),LOOKUP(9.99999999999999E+307,$O$2:O61)+1,"")</f>
        <v>#REF!</v>
      </c>
      <c r="P62" s="31" t="e">
        <f>IF(AND($B62=P$1),LOOKUP(9.99999999999999E+307,$P$2:P61)+1,"")</f>
        <v>#REF!</v>
      </c>
      <c r="Q62" s="31" t="e">
        <f>IF(AND($B62=Q$1),LOOKUP(9.99999999999999E+307,$Q$2:Q61)+1,"")</f>
        <v>#REF!</v>
      </c>
      <c r="R62" s="31" t="str">
        <f>IF(AND($B62=R$1),LOOKUP(9.99999999999999E+307,$R$2:R61)+1,"")</f>
        <v/>
      </c>
      <c r="S62" s="31" t="str">
        <f>IF(AND($B62=S$1),LOOKUP(9.99999999999999E+307,$S$2:S61)+1,"")</f>
        <v/>
      </c>
      <c r="T62" s="31"/>
      <c r="U62" s="31"/>
      <c r="AA62" s="218" t="str">
        <f t="shared" si="3"/>
        <v/>
      </c>
      <c r="AB62" s="218" t="str">
        <f t="shared" si="4"/>
        <v/>
      </c>
      <c r="AC62" s="219">
        <f t="shared" si="1"/>
        <v>1</v>
      </c>
      <c r="AD62" s="219">
        <f t="shared" si="2"/>
        <v>1</v>
      </c>
      <c r="AE62" s="220">
        <f t="shared" si="5"/>
        <v>1</v>
      </c>
      <c r="AF62" s="216" t="str">
        <f t="shared" si="9"/>
        <v>ป.2/1-1</v>
      </c>
    </row>
    <row r="63" spans="1:32" ht="20.149999999999999" customHeight="1" x14ac:dyDescent="0.6">
      <c r="A63" s="31">
        <v>61</v>
      </c>
      <c r="B63" s="200" t="s">
        <v>147</v>
      </c>
      <c r="C63" s="201">
        <v>4138</v>
      </c>
      <c r="D63" s="202" t="s">
        <v>172</v>
      </c>
      <c r="E63" s="386" t="s">
        <v>186</v>
      </c>
      <c r="F63" s="385" t="s">
        <v>190</v>
      </c>
      <c r="G63" s="217" t="str">
        <f t="shared" si="8"/>
        <v>ป.2/14138</v>
      </c>
      <c r="H63" s="31">
        <f>IF(AND(B63=H$1),LOOKUP(9.99999999999999E+307,$H$2:H62)+1,"")</f>
        <v>10</v>
      </c>
      <c r="I63" s="31" t="str">
        <f>IF(AND(B63=I$1),LOOKUP(9.99999999999999E+307,$I$2:I62)+1,"")</f>
        <v/>
      </c>
      <c r="J63" s="31" t="e">
        <f>IF(AND(B63=J$1),LOOKUP(9.99999999999999E+307,$J$2:J62)+1,"")</f>
        <v>#REF!</v>
      </c>
      <c r="K63" s="31" t="e">
        <f>IF(AND(B63=K$1),LOOKUP(9.99999999999999E+307,$K$2:K62)+1,"")</f>
        <v>#REF!</v>
      </c>
      <c r="L63" s="31" t="e">
        <f>IF(AND(B63=L$1),LOOKUP(9.99999999999999E+307,$L$2:L62)+1,"")</f>
        <v>#REF!</v>
      </c>
      <c r="M63" s="31" t="str">
        <f>IF(AND(B63=M$1),LOOKUP(9.99999999999999E+307,$M$2:M62)+1,"")</f>
        <v/>
      </c>
      <c r="N63" s="31" t="e">
        <f>IF(AND(B63=N$1),LOOKUP(9.99999999999999E+307,$N$2:N62)+1,"")</f>
        <v>#REF!</v>
      </c>
      <c r="O63" s="31" t="e">
        <f>IF(AND($B63=O$1),LOOKUP(9.99999999999999E+307,$O$2:O62)+1,"")</f>
        <v>#REF!</v>
      </c>
      <c r="P63" s="31" t="e">
        <f>IF(AND($B63=P$1),LOOKUP(9.99999999999999E+307,$P$2:P62)+1,"")</f>
        <v>#REF!</v>
      </c>
      <c r="Q63" s="31" t="e">
        <f>IF(AND($B63=Q$1),LOOKUP(9.99999999999999E+307,$Q$2:Q62)+1,"")</f>
        <v>#REF!</v>
      </c>
      <c r="R63" s="31" t="str">
        <f>IF(AND($B63=R$1),LOOKUP(9.99999999999999E+307,$R$2:R62)+1,"")</f>
        <v/>
      </c>
      <c r="S63" s="31" t="str">
        <f>IF(AND($B63=S$1),LOOKUP(9.99999999999999E+307,$S$2:S62)+1,"")</f>
        <v/>
      </c>
      <c r="T63" s="31"/>
      <c r="U63" s="31"/>
      <c r="AA63" s="218" t="str">
        <f t="shared" si="3"/>
        <v/>
      </c>
      <c r="AB63" s="218" t="str">
        <f t="shared" si="4"/>
        <v/>
      </c>
      <c r="AC63" s="219">
        <f t="shared" si="1"/>
        <v>1</v>
      </c>
      <c r="AD63" s="219">
        <f t="shared" si="2"/>
        <v>1</v>
      </c>
      <c r="AE63" s="220">
        <f t="shared" si="5"/>
        <v>1</v>
      </c>
      <c r="AF63" s="216" t="str">
        <f t="shared" si="9"/>
        <v>ป.2/1-1</v>
      </c>
    </row>
    <row r="64" spans="1:32" ht="20.149999999999999" customHeight="1" x14ac:dyDescent="0.3">
      <c r="A64" s="31">
        <v>62</v>
      </c>
      <c r="B64" s="200" t="s">
        <v>147</v>
      </c>
      <c r="C64" s="201">
        <v>4147</v>
      </c>
      <c r="D64" s="202" t="s">
        <v>172</v>
      </c>
      <c r="E64" s="203" t="s">
        <v>384</v>
      </c>
      <c r="F64" s="203" t="s">
        <v>385</v>
      </c>
      <c r="G64" s="217" t="str">
        <f t="shared" si="8"/>
        <v>ป.2/14147</v>
      </c>
      <c r="H64" s="31">
        <f>IF(AND(B64=H$1),LOOKUP(9.99999999999999E+307,$H$2:H63)+1,"")</f>
        <v>11</v>
      </c>
      <c r="I64" s="31" t="str">
        <f>IF(AND(B64=I$1),LOOKUP(9.99999999999999E+307,$I$2:I63)+1,"")</f>
        <v/>
      </c>
      <c r="J64" s="31" t="e">
        <f>IF(AND(B64=J$1),LOOKUP(9.99999999999999E+307,$J$2:J63)+1,"")</f>
        <v>#REF!</v>
      </c>
      <c r="K64" s="31" t="e">
        <f>IF(AND(B64=K$1),LOOKUP(9.99999999999999E+307,$K$2:K63)+1,"")</f>
        <v>#REF!</v>
      </c>
      <c r="L64" s="31" t="e">
        <f>IF(AND(B64=L$1),LOOKUP(9.99999999999999E+307,$L$2:L63)+1,"")</f>
        <v>#REF!</v>
      </c>
      <c r="M64" s="31" t="str">
        <f>IF(AND(B64=M$1),LOOKUP(9.99999999999999E+307,$M$2:M63)+1,"")</f>
        <v/>
      </c>
      <c r="N64" s="31" t="e">
        <f>IF(AND(B64=N$1),LOOKUP(9.99999999999999E+307,$N$2:N63)+1,"")</f>
        <v>#REF!</v>
      </c>
      <c r="O64" s="31" t="e">
        <f>IF(AND($B64=O$1),LOOKUP(9.99999999999999E+307,$O$2:O63)+1,"")</f>
        <v>#REF!</v>
      </c>
      <c r="P64" s="31" t="e">
        <f>IF(AND($B64=P$1),LOOKUP(9.99999999999999E+307,$P$2:P63)+1,"")</f>
        <v>#REF!</v>
      </c>
      <c r="Q64" s="31" t="e">
        <f>IF(AND($B64=Q$1),LOOKUP(9.99999999999999E+307,$Q$2:Q63)+1,"")</f>
        <v>#REF!</v>
      </c>
      <c r="R64" s="31" t="str">
        <f>IF(AND($B64=R$1),LOOKUP(9.99999999999999E+307,$R$2:R63)+1,"")</f>
        <v/>
      </c>
      <c r="S64" s="31" t="str">
        <f>IF(AND($B64=S$1),LOOKUP(9.99999999999999E+307,$S$2:S63)+1,"")</f>
        <v/>
      </c>
      <c r="T64" s="31"/>
      <c r="U64" s="31"/>
      <c r="AA64" s="218" t="str">
        <f t="shared" si="3"/>
        <v/>
      </c>
      <c r="AB64" s="218" t="str">
        <f t="shared" si="4"/>
        <v/>
      </c>
      <c r="AC64" s="219">
        <f t="shared" si="1"/>
        <v>1</v>
      </c>
      <c r="AD64" s="219">
        <f t="shared" si="2"/>
        <v>1</v>
      </c>
      <c r="AE64" s="220">
        <f t="shared" si="5"/>
        <v>1</v>
      </c>
      <c r="AF64" s="216" t="str">
        <f t="shared" si="9"/>
        <v>ป.2/1-1</v>
      </c>
    </row>
    <row r="65" spans="1:32" ht="20.149999999999999" customHeight="1" x14ac:dyDescent="0.3">
      <c r="A65" s="31">
        <v>63</v>
      </c>
      <c r="B65" s="200" t="s">
        <v>147</v>
      </c>
      <c r="C65" s="201">
        <v>4148</v>
      </c>
      <c r="D65" s="202" t="s">
        <v>172</v>
      </c>
      <c r="E65" s="382" t="s">
        <v>386</v>
      </c>
      <c r="F65" s="382" t="s">
        <v>387</v>
      </c>
      <c r="G65" s="217" t="str">
        <f t="shared" si="8"/>
        <v>ป.2/14148</v>
      </c>
      <c r="H65" s="31">
        <f>IF(AND(B65=H$1),LOOKUP(9.99999999999999E+307,$H$2:H64)+1,"")</f>
        <v>12</v>
      </c>
      <c r="I65" s="31" t="str">
        <f>IF(AND(B65=I$1),LOOKUP(9.99999999999999E+307,$I$2:I64)+1,"")</f>
        <v/>
      </c>
      <c r="J65" s="31" t="e">
        <f>IF(AND(B65=J$1),LOOKUP(9.99999999999999E+307,$J$2:J64)+1,"")</f>
        <v>#REF!</v>
      </c>
      <c r="K65" s="31" t="e">
        <f>IF(AND(B65=K$1),LOOKUP(9.99999999999999E+307,$K$2:K64)+1,"")</f>
        <v>#REF!</v>
      </c>
      <c r="L65" s="31" t="e">
        <f>IF(AND(B65=L$1),LOOKUP(9.99999999999999E+307,$L$2:L64)+1,"")</f>
        <v>#REF!</v>
      </c>
      <c r="M65" s="31" t="str">
        <f>IF(AND(B65=M$1),LOOKUP(9.99999999999999E+307,$M$2:M64)+1,"")</f>
        <v/>
      </c>
      <c r="N65" s="31" t="e">
        <f>IF(AND(B65=N$1),LOOKUP(9.99999999999999E+307,$N$2:N64)+1,"")</f>
        <v>#REF!</v>
      </c>
      <c r="O65" s="31" t="e">
        <f>IF(AND($B65=O$1),LOOKUP(9.99999999999999E+307,$O$2:O64)+1,"")</f>
        <v>#REF!</v>
      </c>
      <c r="P65" s="31" t="e">
        <f>IF(AND($B65=P$1),LOOKUP(9.99999999999999E+307,$P$2:P64)+1,"")</f>
        <v>#REF!</v>
      </c>
      <c r="Q65" s="31" t="e">
        <f>IF(AND($B65=Q$1),LOOKUP(9.99999999999999E+307,$Q$2:Q64)+1,"")</f>
        <v>#REF!</v>
      </c>
      <c r="R65" s="31" t="str">
        <f>IF(AND($B65=R$1),LOOKUP(9.99999999999999E+307,$R$2:R64)+1,"")</f>
        <v/>
      </c>
      <c r="S65" s="31" t="str">
        <f>IF(AND($B65=S$1),LOOKUP(9.99999999999999E+307,$S$2:S64)+1,"")</f>
        <v/>
      </c>
      <c r="T65" s="31"/>
      <c r="U65" s="31"/>
      <c r="AA65" s="218" t="str">
        <f t="shared" si="3"/>
        <v/>
      </c>
      <c r="AB65" s="218" t="str">
        <f t="shared" si="4"/>
        <v/>
      </c>
      <c r="AC65" s="219">
        <f t="shared" si="1"/>
        <v>1</v>
      </c>
      <c r="AD65" s="219">
        <f t="shared" si="2"/>
        <v>1</v>
      </c>
      <c r="AE65" s="220">
        <f t="shared" si="5"/>
        <v>1</v>
      </c>
      <c r="AF65" s="216" t="str">
        <f t="shared" si="9"/>
        <v>ป.2/1-1</v>
      </c>
    </row>
    <row r="66" spans="1:32" ht="20.149999999999999" customHeight="1" x14ac:dyDescent="0.6">
      <c r="A66" s="31">
        <v>64</v>
      </c>
      <c r="B66" s="200" t="s">
        <v>147</v>
      </c>
      <c r="C66" s="201">
        <v>4153</v>
      </c>
      <c r="D66" s="202" t="s">
        <v>172</v>
      </c>
      <c r="E66" s="385" t="s">
        <v>388</v>
      </c>
      <c r="F66" s="385" t="s">
        <v>389</v>
      </c>
      <c r="G66" s="217" t="str">
        <f t="shared" si="8"/>
        <v>ป.2/14153</v>
      </c>
      <c r="H66" s="31">
        <f>IF(AND(B66=H$1),LOOKUP(9.99999999999999E+307,$H$2:H65)+1,"")</f>
        <v>13</v>
      </c>
      <c r="I66" s="31" t="str">
        <f>IF(AND(B66=I$1),LOOKUP(9.99999999999999E+307,$I$2:I65)+1,"")</f>
        <v/>
      </c>
      <c r="J66" s="31" t="e">
        <f>IF(AND(B66=J$1),LOOKUP(9.99999999999999E+307,$J$2:J65)+1,"")</f>
        <v>#REF!</v>
      </c>
      <c r="K66" s="31" t="e">
        <f>IF(AND(B66=K$1),LOOKUP(9.99999999999999E+307,$K$2:K65)+1,"")</f>
        <v>#REF!</v>
      </c>
      <c r="L66" s="31" t="e">
        <f>IF(AND(B66=L$1),LOOKUP(9.99999999999999E+307,$L$2:L65)+1,"")</f>
        <v>#REF!</v>
      </c>
      <c r="M66" s="31" t="str">
        <f>IF(AND(B66=M$1),LOOKUP(9.99999999999999E+307,$M$2:M65)+1,"")</f>
        <v/>
      </c>
      <c r="N66" s="31" t="e">
        <f>IF(AND(B66=N$1),LOOKUP(9.99999999999999E+307,$N$2:N65)+1,"")</f>
        <v>#REF!</v>
      </c>
      <c r="O66" s="31" t="e">
        <f>IF(AND($B66=O$1),LOOKUP(9.99999999999999E+307,$O$2:O65)+1,"")</f>
        <v>#REF!</v>
      </c>
      <c r="P66" s="31" t="e">
        <f>IF(AND($B66=P$1),LOOKUP(9.99999999999999E+307,$P$2:P65)+1,"")</f>
        <v>#REF!</v>
      </c>
      <c r="Q66" s="31" t="e">
        <f>IF(AND($B66=Q$1),LOOKUP(9.99999999999999E+307,$Q$2:Q65)+1,"")</f>
        <v>#REF!</v>
      </c>
      <c r="R66" s="31" t="str">
        <f>IF(AND($B66=R$1),LOOKUP(9.99999999999999E+307,$R$2:R65)+1,"")</f>
        <v/>
      </c>
      <c r="S66" s="31" t="str">
        <f>IF(AND($B66=S$1),LOOKUP(9.99999999999999E+307,$S$2:S65)+1,"")</f>
        <v/>
      </c>
      <c r="T66" s="31"/>
      <c r="U66" s="31"/>
      <c r="AA66" s="218" t="str">
        <f t="shared" si="3"/>
        <v/>
      </c>
      <c r="AB66" s="218" t="str">
        <f t="shared" si="4"/>
        <v/>
      </c>
      <c r="AC66" s="219">
        <f t="shared" si="1"/>
        <v>1</v>
      </c>
      <c r="AD66" s="219">
        <f t="shared" si="2"/>
        <v>1</v>
      </c>
      <c r="AE66" s="220">
        <f t="shared" si="5"/>
        <v>1</v>
      </c>
      <c r="AF66" s="216" t="str">
        <f t="shared" si="9"/>
        <v>ป.2/1-1</v>
      </c>
    </row>
    <row r="67" spans="1:32" ht="20.149999999999999" customHeight="1" x14ac:dyDescent="0.6">
      <c r="A67" s="31">
        <v>65</v>
      </c>
      <c r="B67" s="200" t="s">
        <v>147</v>
      </c>
      <c r="C67" s="201">
        <v>4156</v>
      </c>
      <c r="D67" s="202" t="s">
        <v>172</v>
      </c>
      <c r="E67" s="385" t="s">
        <v>390</v>
      </c>
      <c r="F67" s="385" t="s">
        <v>391</v>
      </c>
      <c r="G67" s="217" t="str">
        <f t="shared" si="8"/>
        <v>ป.2/14156</v>
      </c>
      <c r="H67" s="31">
        <f>IF(AND(B67=H$1),LOOKUP(9.99999999999999E+307,$H$2:H66)+1,"")</f>
        <v>14</v>
      </c>
      <c r="I67" s="31" t="str">
        <f>IF(AND(B67=I$1),LOOKUP(9.99999999999999E+307,$I$2:I66)+1,"")</f>
        <v/>
      </c>
      <c r="J67" s="31" t="e">
        <f>IF(AND(B67=J$1),LOOKUP(9.99999999999999E+307,$J$2:J66)+1,"")</f>
        <v>#REF!</v>
      </c>
      <c r="K67" s="31" t="e">
        <f>IF(AND(B67=K$1),LOOKUP(9.99999999999999E+307,$K$2:K66)+1,"")</f>
        <v>#REF!</v>
      </c>
      <c r="L67" s="31" t="e">
        <f>IF(AND(B67=L$1),LOOKUP(9.99999999999999E+307,$L$2:L66)+1,"")</f>
        <v>#REF!</v>
      </c>
      <c r="M67" s="31" t="str">
        <f>IF(AND(B67=M$1),LOOKUP(9.99999999999999E+307,$M$2:M66)+1,"")</f>
        <v/>
      </c>
      <c r="N67" s="31" t="e">
        <f>IF(AND(B67=N$1),LOOKUP(9.99999999999999E+307,$N$2:N66)+1,"")</f>
        <v>#REF!</v>
      </c>
      <c r="O67" s="31" t="e">
        <f>IF(AND($B67=O$1),LOOKUP(9.99999999999999E+307,$O$2:O66)+1,"")</f>
        <v>#REF!</v>
      </c>
      <c r="P67" s="31" t="e">
        <f>IF(AND($B67=P$1),LOOKUP(9.99999999999999E+307,$P$2:P66)+1,"")</f>
        <v>#REF!</v>
      </c>
      <c r="Q67" s="31" t="e">
        <f>IF(AND($B67=Q$1),LOOKUP(9.99999999999999E+307,$Q$2:Q66)+1,"")</f>
        <v>#REF!</v>
      </c>
      <c r="R67" s="31" t="str">
        <f>IF(AND($B67=R$1),LOOKUP(9.99999999999999E+307,$R$2:R66)+1,"")</f>
        <v/>
      </c>
      <c r="S67" s="31" t="str">
        <f>IF(AND($B67=S$1),LOOKUP(9.99999999999999E+307,$S$2:S66)+1,"")</f>
        <v/>
      </c>
      <c r="T67" s="31"/>
      <c r="U67" s="31"/>
      <c r="AA67" s="218" t="str">
        <f t="shared" si="3"/>
        <v/>
      </c>
      <c r="AB67" s="218" t="str">
        <f t="shared" si="4"/>
        <v/>
      </c>
      <c r="AC67" s="219">
        <f t="shared" ref="AC67:AC130" si="10">COUNTIF($C$3:$C$1202,C67)</f>
        <v>1</v>
      </c>
      <c r="AD67" s="219">
        <f t="shared" ref="AD67:AD130" si="11">SUMPRODUCT(--(E67&amp;F67=$E$3:$E$1202&amp;$F$3:$F$1202))</f>
        <v>1</v>
      </c>
      <c r="AE67" s="220">
        <f t="shared" si="5"/>
        <v>1</v>
      </c>
      <c r="AF67" s="216" t="str">
        <f t="shared" si="9"/>
        <v>ป.2/1-1</v>
      </c>
    </row>
    <row r="68" spans="1:32" ht="20.149999999999999" customHeight="1" x14ac:dyDescent="0.6">
      <c r="A68" s="31">
        <v>66</v>
      </c>
      <c r="B68" s="200" t="s">
        <v>147</v>
      </c>
      <c r="C68" s="201">
        <v>4169</v>
      </c>
      <c r="D68" s="202" t="s">
        <v>172</v>
      </c>
      <c r="E68" s="385" t="s">
        <v>392</v>
      </c>
      <c r="F68" s="385" t="s">
        <v>273</v>
      </c>
      <c r="G68" s="217" t="str">
        <f t="shared" ref="G68:G131" si="12">B68&amp;C68</f>
        <v>ป.2/14169</v>
      </c>
      <c r="H68" s="31">
        <f>IF(AND(B68=H$1),LOOKUP(9.99999999999999E+307,$H$2:H67)+1,"")</f>
        <v>15</v>
      </c>
      <c r="I68" s="31" t="str">
        <f>IF(AND(B68=I$1),LOOKUP(9.99999999999999E+307,$I$2:I67)+1,"")</f>
        <v/>
      </c>
      <c r="J68" s="31" t="e">
        <f>IF(AND(B68=J$1),LOOKUP(9.99999999999999E+307,$J$2:J67)+1,"")</f>
        <v>#REF!</v>
      </c>
      <c r="K68" s="31" t="e">
        <f>IF(AND(B68=K$1),LOOKUP(9.99999999999999E+307,$K$2:K67)+1,"")</f>
        <v>#REF!</v>
      </c>
      <c r="L68" s="31" t="e">
        <f>IF(AND(B68=L$1),LOOKUP(9.99999999999999E+307,$L$2:L67)+1,"")</f>
        <v>#REF!</v>
      </c>
      <c r="M68" s="31" t="str">
        <f>IF(AND(B68=M$1),LOOKUP(9.99999999999999E+307,$M$2:M67)+1,"")</f>
        <v/>
      </c>
      <c r="N68" s="31" t="e">
        <f>IF(AND(B68=N$1),LOOKUP(9.99999999999999E+307,$N$2:N67)+1,"")</f>
        <v>#REF!</v>
      </c>
      <c r="O68" s="31" t="e">
        <f>IF(AND($B68=O$1),LOOKUP(9.99999999999999E+307,$O$2:O67)+1,"")</f>
        <v>#REF!</v>
      </c>
      <c r="P68" s="31" t="e">
        <f>IF(AND($B68=P$1),LOOKUP(9.99999999999999E+307,$P$2:P67)+1,"")</f>
        <v>#REF!</v>
      </c>
      <c r="Q68" s="31" t="e">
        <f>IF(AND($B68=Q$1),LOOKUP(9.99999999999999E+307,$Q$2:Q67)+1,"")</f>
        <v>#REF!</v>
      </c>
      <c r="R68" s="31" t="str">
        <f>IF(AND($B68=R$1),LOOKUP(9.99999999999999E+307,$R$2:R67)+1,"")</f>
        <v/>
      </c>
      <c r="S68" s="31" t="str">
        <f>IF(AND($B68=S$1),LOOKUP(9.99999999999999E+307,$S$2:S67)+1,"")</f>
        <v/>
      </c>
      <c r="T68" s="31"/>
      <c r="U68" s="31"/>
      <c r="AA68" s="218" t="str">
        <f t="shared" ref="AA68:AA131" si="13">IF(AD68=2,"นักเรียนซ้ำ","")</f>
        <v/>
      </c>
      <c r="AB68" s="218" t="str">
        <f t="shared" ref="AB68:AB131" si="14">IF(AC68=2,"เลขประจำตัวซ้ำ","")</f>
        <v/>
      </c>
      <c r="AC68" s="219">
        <f t="shared" si="10"/>
        <v>1</v>
      </c>
      <c r="AD68" s="219">
        <f t="shared" si="11"/>
        <v>1</v>
      </c>
      <c r="AE68" s="220">
        <f t="shared" ref="AE68:AE131" si="15">IF(D68="เด็กชาย",1,IF(D68="นาย",1,IF(D68="เด็กหญิง",2,IF(D68="นางสาว",2,IF(D68="ด.ช.",1,IF(D68="ด.ญ.",2,IF(D68="น.ส.",2,"")))))))</f>
        <v>1</v>
      </c>
      <c r="AF68" s="216" t="str">
        <f t="shared" si="9"/>
        <v>ป.2/1-1</v>
      </c>
    </row>
    <row r="69" spans="1:32" ht="20.149999999999999" customHeight="1" x14ac:dyDescent="0.6">
      <c r="A69" s="31">
        <v>67</v>
      </c>
      <c r="B69" s="200" t="s">
        <v>147</v>
      </c>
      <c r="C69" s="201">
        <v>4292</v>
      </c>
      <c r="D69" s="202" t="s">
        <v>172</v>
      </c>
      <c r="E69" s="385" t="s">
        <v>393</v>
      </c>
      <c r="F69" s="385" t="s">
        <v>394</v>
      </c>
      <c r="G69" s="217" t="str">
        <f t="shared" si="12"/>
        <v>ป.2/14292</v>
      </c>
      <c r="H69" s="31">
        <f>IF(AND(B69=H$1),LOOKUP(9.99999999999999E+307,$H$2:H68)+1,"")</f>
        <v>16</v>
      </c>
      <c r="I69" s="31" t="str">
        <f>IF(AND(B69=I$1),LOOKUP(9.99999999999999E+307,$I$2:I68)+1,"")</f>
        <v/>
      </c>
      <c r="J69" s="31" t="e">
        <f>IF(AND(B69=J$1),LOOKUP(9.99999999999999E+307,$J$2:J68)+1,"")</f>
        <v>#REF!</v>
      </c>
      <c r="K69" s="31" t="e">
        <f>IF(AND(B69=K$1),LOOKUP(9.99999999999999E+307,$K$2:K68)+1,"")</f>
        <v>#REF!</v>
      </c>
      <c r="L69" s="31" t="e">
        <f>IF(AND(B69=L$1),LOOKUP(9.99999999999999E+307,$L$2:L68)+1,"")</f>
        <v>#REF!</v>
      </c>
      <c r="M69" s="31" t="str">
        <f>IF(AND(B69=M$1),LOOKUP(9.99999999999999E+307,$M$2:M68)+1,"")</f>
        <v/>
      </c>
      <c r="N69" s="31" t="e">
        <f>IF(AND(B69=N$1),LOOKUP(9.99999999999999E+307,$N$2:N68)+1,"")</f>
        <v>#REF!</v>
      </c>
      <c r="O69" s="31" t="e">
        <f>IF(AND($B69=O$1),LOOKUP(9.99999999999999E+307,$O$2:O68)+1,"")</f>
        <v>#REF!</v>
      </c>
      <c r="P69" s="31" t="e">
        <f>IF(AND($B69=P$1),LOOKUP(9.99999999999999E+307,$P$2:P68)+1,"")</f>
        <v>#REF!</v>
      </c>
      <c r="Q69" s="31" t="e">
        <f>IF(AND($B69=Q$1),LOOKUP(9.99999999999999E+307,$Q$2:Q68)+1,"")</f>
        <v>#REF!</v>
      </c>
      <c r="R69" s="31" t="str">
        <f>IF(AND($B69=R$1),LOOKUP(9.99999999999999E+307,$R$2:R68)+1,"")</f>
        <v/>
      </c>
      <c r="S69" s="31" t="str">
        <f>IF(AND($B69=S$1),LOOKUP(9.99999999999999E+307,$S$2:S68)+1,"")</f>
        <v/>
      </c>
      <c r="T69" s="31"/>
      <c r="U69" s="31"/>
      <c r="AA69" s="218" t="str">
        <f t="shared" si="13"/>
        <v/>
      </c>
      <c r="AB69" s="218" t="str">
        <f t="shared" si="14"/>
        <v/>
      </c>
      <c r="AC69" s="219">
        <f t="shared" si="10"/>
        <v>1</v>
      </c>
      <c r="AD69" s="219">
        <f t="shared" si="11"/>
        <v>1</v>
      </c>
      <c r="AE69" s="220">
        <f t="shared" si="15"/>
        <v>1</v>
      </c>
      <c r="AF69" s="216" t="str">
        <f t="shared" si="9"/>
        <v>ป.2/1-1</v>
      </c>
    </row>
    <row r="70" spans="1:32" ht="20.149999999999999" customHeight="1" x14ac:dyDescent="0.6">
      <c r="A70" s="31">
        <v>68</v>
      </c>
      <c r="B70" s="200" t="s">
        <v>147</v>
      </c>
      <c r="C70" s="201">
        <v>4033</v>
      </c>
      <c r="D70" s="202" t="s">
        <v>175</v>
      </c>
      <c r="E70" s="385" t="s">
        <v>395</v>
      </c>
      <c r="F70" s="385" t="s">
        <v>396</v>
      </c>
      <c r="G70" s="217" t="str">
        <f t="shared" si="12"/>
        <v>ป.2/14033</v>
      </c>
      <c r="H70" s="31">
        <f>IF(AND(B70=H$1),LOOKUP(9.99999999999999E+307,$H$2:H69)+1,"")</f>
        <v>17</v>
      </c>
      <c r="I70" s="31" t="str">
        <f>IF(AND(B70=I$1),LOOKUP(9.99999999999999E+307,$I$2:I69)+1,"")</f>
        <v/>
      </c>
      <c r="J70" s="31" t="e">
        <f>IF(AND(B70=J$1),LOOKUP(9.99999999999999E+307,$J$2:J69)+1,"")</f>
        <v>#REF!</v>
      </c>
      <c r="K70" s="31" t="e">
        <f>IF(AND(B70=K$1),LOOKUP(9.99999999999999E+307,$K$2:K69)+1,"")</f>
        <v>#REF!</v>
      </c>
      <c r="L70" s="31" t="e">
        <f>IF(AND(B70=L$1),LOOKUP(9.99999999999999E+307,$L$2:L69)+1,"")</f>
        <v>#REF!</v>
      </c>
      <c r="M70" s="31" t="str">
        <f>IF(AND(B70=M$1),LOOKUP(9.99999999999999E+307,$M$2:M69)+1,"")</f>
        <v/>
      </c>
      <c r="N70" s="31" t="e">
        <f>IF(AND(B70=N$1),LOOKUP(9.99999999999999E+307,$N$2:N69)+1,"")</f>
        <v>#REF!</v>
      </c>
      <c r="O70" s="31" t="e">
        <f>IF(AND($B70=O$1),LOOKUP(9.99999999999999E+307,$O$2:O69)+1,"")</f>
        <v>#REF!</v>
      </c>
      <c r="P70" s="31" t="e">
        <f>IF(AND($B70=P$1),LOOKUP(9.99999999999999E+307,$P$2:P69)+1,"")</f>
        <v>#REF!</v>
      </c>
      <c r="Q70" s="31" t="e">
        <f>IF(AND($B70=Q$1),LOOKUP(9.99999999999999E+307,$Q$2:Q69)+1,"")</f>
        <v>#REF!</v>
      </c>
      <c r="R70" s="31" t="str">
        <f>IF(AND($B70=R$1),LOOKUP(9.99999999999999E+307,$R$2:R69)+1,"")</f>
        <v/>
      </c>
      <c r="S70" s="31" t="str">
        <f>IF(AND($B70=S$1),LOOKUP(9.99999999999999E+307,$S$2:S69)+1,"")</f>
        <v/>
      </c>
      <c r="T70" s="31"/>
      <c r="U70" s="31"/>
      <c r="AA70" s="218" t="str">
        <f t="shared" si="13"/>
        <v/>
      </c>
      <c r="AB70" s="218" t="str">
        <f t="shared" si="14"/>
        <v/>
      </c>
      <c r="AC70" s="219">
        <f t="shared" si="10"/>
        <v>1</v>
      </c>
      <c r="AD70" s="219">
        <f t="shared" si="11"/>
        <v>1</v>
      </c>
      <c r="AE70" s="220">
        <f t="shared" si="15"/>
        <v>2</v>
      </c>
      <c r="AF70" s="216" t="str">
        <f t="shared" si="9"/>
        <v>ป.2/1-2</v>
      </c>
    </row>
    <row r="71" spans="1:32" ht="20.149999999999999" customHeight="1" x14ac:dyDescent="0.3">
      <c r="A71" s="31">
        <v>69</v>
      </c>
      <c r="B71" s="200" t="s">
        <v>147</v>
      </c>
      <c r="C71" s="201">
        <v>4039</v>
      </c>
      <c r="D71" s="202" t="s">
        <v>175</v>
      </c>
      <c r="E71" s="382" t="s">
        <v>261</v>
      </c>
      <c r="F71" s="382" t="s">
        <v>397</v>
      </c>
      <c r="G71" s="217" t="str">
        <f t="shared" si="12"/>
        <v>ป.2/14039</v>
      </c>
      <c r="H71" s="31">
        <f>IF(AND(B71=H$1),LOOKUP(9.99999999999999E+307,$H$2:H70)+1,"")</f>
        <v>18</v>
      </c>
      <c r="I71" s="31" t="str">
        <f>IF(AND(B71=I$1),LOOKUP(9.99999999999999E+307,$I$2:I70)+1,"")</f>
        <v/>
      </c>
      <c r="J71" s="31" t="e">
        <f>IF(AND(B71=J$1),LOOKUP(9.99999999999999E+307,$J$2:J70)+1,"")</f>
        <v>#REF!</v>
      </c>
      <c r="K71" s="31" t="e">
        <f>IF(AND(B71=K$1),LOOKUP(9.99999999999999E+307,$K$2:K70)+1,"")</f>
        <v>#REF!</v>
      </c>
      <c r="L71" s="31" t="e">
        <f>IF(AND(B71=L$1),LOOKUP(9.99999999999999E+307,$L$2:L70)+1,"")</f>
        <v>#REF!</v>
      </c>
      <c r="M71" s="31" t="str">
        <f>IF(AND(B71=M$1),LOOKUP(9.99999999999999E+307,$M$2:M70)+1,"")</f>
        <v/>
      </c>
      <c r="N71" s="31" t="e">
        <f>IF(AND(B71=N$1),LOOKUP(9.99999999999999E+307,$N$2:N70)+1,"")</f>
        <v>#REF!</v>
      </c>
      <c r="O71" s="31" t="e">
        <f>IF(AND($B71=O$1),LOOKUP(9.99999999999999E+307,$O$2:O70)+1,"")</f>
        <v>#REF!</v>
      </c>
      <c r="P71" s="31" t="e">
        <f>IF(AND($B71=P$1),LOOKUP(9.99999999999999E+307,$P$2:P70)+1,"")</f>
        <v>#REF!</v>
      </c>
      <c r="Q71" s="31" t="e">
        <f>IF(AND($B71=Q$1),LOOKUP(9.99999999999999E+307,$Q$2:Q70)+1,"")</f>
        <v>#REF!</v>
      </c>
      <c r="R71" s="31" t="str">
        <f>IF(AND($B71=R$1),LOOKUP(9.99999999999999E+307,$R$2:R70)+1,"")</f>
        <v/>
      </c>
      <c r="S71" s="31" t="str">
        <f>IF(AND($B71=S$1),LOOKUP(9.99999999999999E+307,$S$2:S70)+1,"")</f>
        <v/>
      </c>
      <c r="T71" s="31"/>
      <c r="U71" s="31"/>
      <c r="AA71" s="218" t="str">
        <f t="shared" si="13"/>
        <v/>
      </c>
      <c r="AB71" s="218" t="str">
        <f t="shared" si="14"/>
        <v/>
      </c>
      <c r="AC71" s="219">
        <f t="shared" si="10"/>
        <v>1</v>
      </c>
      <c r="AD71" s="219">
        <f t="shared" si="11"/>
        <v>1</v>
      </c>
      <c r="AE71" s="220">
        <f t="shared" si="15"/>
        <v>2</v>
      </c>
      <c r="AF71" s="216" t="str">
        <f t="shared" si="9"/>
        <v>ป.2/1-2</v>
      </c>
    </row>
    <row r="72" spans="1:32" ht="20.149999999999999" customHeight="1" x14ac:dyDescent="0.3">
      <c r="A72" s="31">
        <v>70</v>
      </c>
      <c r="B72" s="200" t="s">
        <v>147</v>
      </c>
      <c r="C72" s="201">
        <v>4040</v>
      </c>
      <c r="D72" s="202" t="s">
        <v>175</v>
      </c>
      <c r="E72" s="382" t="s">
        <v>398</v>
      </c>
      <c r="F72" s="382" t="s">
        <v>397</v>
      </c>
      <c r="G72" s="217" t="str">
        <f t="shared" si="12"/>
        <v>ป.2/14040</v>
      </c>
      <c r="H72" s="31">
        <f>IF(AND(B72=H$1),LOOKUP(9.99999999999999E+307,$H$2:H71)+1,"")</f>
        <v>19</v>
      </c>
      <c r="I72" s="31" t="str">
        <f>IF(AND(B72=I$1),LOOKUP(9.99999999999999E+307,$I$2:I71)+1,"")</f>
        <v/>
      </c>
      <c r="J72" s="31" t="e">
        <f>IF(AND(B72=J$1),LOOKUP(9.99999999999999E+307,$J$2:J71)+1,"")</f>
        <v>#REF!</v>
      </c>
      <c r="K72" s="31" t="e">
        <f>IF(AND(B72=K$1),LOOKUP(9.99999999999999E+307,$K$2:K71)+1,"")</f>
        <v>#REF!</v>
      </c>
      <c r="L72" s="31" t="e">
        <f>IF(AND(B72=L$1),LOOKUP(9.99999999999999E+307,$L$2:L71)+1,"")</f>
        <v>#REF!</v>
      </c>
      <c r="M72" s="31" t="str">
        <f>IF(AND(B72=M$1),LOOKUP(9.99999999999999E+307,$M$2:M71)+1,"")</f>
        <v/>
      </c>
      <c r="N72" s="31" t="e">
        <f>IF(AND(B72=N$1),LOOKUP(9.99999999999999E+307,$N$2:N71)+1,"")</f>
        <v>#REF!</v>
      </c>
      <c r="O72" s="31" t="e">
        <f>IF(AND($B72=O$1),LOOKUP(9.99999999999999E+307,$O$2:O71)+1,"")</f>
        <v>#REF!</v>
      </c>
      <c r="P72" s="31" t="e">
        <f>IF(AND($B72=P$1),LOOKUP(9.99999999999999E+307,$P$2:P71)+1,"")</f>
        <v>#REF!</v>
      </c>
      <c r="Q72" s="31" t="e">
        <f>IF(AND($B72=Q$1),LOOKUP(9.99999999999999E+307,$Q$2:Q71)+1,"")</f>
        <v>#REF!</v>
      </c>
      <c r="R72" s="31" t="str">
        <f>IF(AND($B72=R$1),LOOKUP(9.99999999999999E+307,$R$2:R71)+1,"")</f>
        <v/>
      </c>
      <c r="S72" s="31" t="str">
        <f>IF(AND($B72=S$1),LOOKUP(9.99999999999999E+307,$S$2:S71)+1,"")</f>
        <v/>
      </c>
      <c r="T72" s="31"/>
      <c r="U72" s="31"/>
      <c r="AA72" s="218" t="str">
        <f t="shared" si="13"/>
        <v/>
      </c>
      <c r="AB72" s="218" t="str">
        <f t="shared" si="14"/>
        <v/>
      </c>
      <c r="AC72" s="219">
        <f t="shared" si="10"/>
        <v>1</v>
      </c>
      <c r="AD72" s="219">
        <f t="shared" si="11"/>
        <v>1</v>
      </c>
      <c r="AE72" s="220">
        <f t="shared" si="15"/>
        <v>2</v>
      </c>
      <c r="AF72" s="216" t="str">
        <f t="shared" si="9"/>
        <v>ป.2/1-2</v>
      </c>
    </row>
    <row r="73" spans="1:32" ht="20.149999999999999" customHeight="1" x14ac:dyDescent="0.6">
      <c r="A73" s="31">
        <v>71</v>
      </c>
      <c r="B73" s="200" t="s">
        <v>147</v>
      </c>
      <c r="C73" s="201">
        <v>4043</v>
      </c>
      <c r="D73" s="202" t="s">
        <v>175</v>
      </c>
      <c r="E73" s="385" t="s">
        <v>219</v>
      </c>
      <c r="F73" s="385" t="s">
        <v>239</v>
      </c>
      <c r="G73" s="217" t="str">
        <f t="shared" si="12"/>
        <v>ป.2/14043</v>
      </c>
      <c r="H73" s="31">
        <f>IF(AND(B73=H$1),LOOKUP(9.99999999999999E+307,$H$2:H72)+1,"")</f>
        <v>20</v>
      </c>
      <c r="I73" s="31" t="str">
        <f>IF(AND(B73=I$1),LOOKUP(9.99999999999999E+307,$I$2:I72)+1,"")</f>
        <v/>
      </c>
      <c r="J73" s="31" t="e">
        <f>IF(AND(B73=J$1),LOOKUP(9.99999999999999E+307,$J$2:J72)+1,"")</f>
        <v>#REF!</v>
      </c>
      <c r="K73" s="31" t="e">
        <f>IF(AND(B73=K$1),LOOKUP(9.99999999999999E+307,$K$2:K72)+1,"")</f>
        <v>#REF!</v>
      </c>
      <c r="L73" s="31" t="e">
        <f>IF(AND(B73=L$1),LOOKUP(9.99999999999999E+307,$L$2:L72)+1,"")</f>
        <v>#REF!</v>
      </c>
      <c r="M73" s="31" t="str">
        <f>IF(AND(B73=M$1),LOOKUP(9.99999999999999E+307,$M$2:M72)+1,"")</f>
        <v/>
      </c>
      <c r="N73" s="31" t="e">
        <f>IF(AND(B73=N$1),LOOKUP(9.99999999999999E+307,$N$2:N72)+1,"")</f>
        <v>#REF!</v>
      </c>
      <c r="O73" s="31" t="e">
        <f>IF(AND($B73=O$1),LOOKUP(9.99999999999999E+307,$O$2:O72)+1,"")</f>
        <v>#REF!</v>
      </c>
      <c r="P73" s="31" t="e">
        <f>IF(AND($B73=P$1),LOOKUP(9.99999999999999E+307,$P$2:P72)+1,"")</f>
        <v>#REF!</v>
      </c>
      <c r="Q73" s="31" t="e">
        <f>IF(AND($B73=Q$1),LOOKUP(9.99999999999999E+307,$Q$2:Q72)+1,"")</f>
        <v>#REF!</v>
      </c>
      <c r="R73" s="31" t="str">
        <f>IF(AND($B73=R$1),LOOKUP(9.99999999999999E+307,$R$2:R72)+1,"")</f>
        <v/>
      </c>
      <c r="S73" s="31" t="str">
        <f>IF(AND($B73=S$1),LOOKUP(9.99999999999999E+307,$S$2:S72)+1,"")</f>
        <v/>
      </c>
      <c r="T73" s="31"/>
      <c r="U73" s="31"/>
      <c r="AA73" s="218" t="str">
        <f t="shared" si="13"/>
        <v/>
      </c>
      <c r="AB73" s="218" t="str">
        <f t="shared" si="14"/>
        <v/>
      </c>
      <c r="AC73" s="219">
        <f t="shared" si="10"/>
        <v>1</v>
      </c>
      <c r="AD73" s="219">
        <f t="shared" si="11"/>
        <v>1</v>
      </c>
      <c r="AE73" s="220">
        <f t="shared" si="15"/>
        <v>2</v>
      </c>
      <c r="AF73" s="216" t="str">
        <f t="shared" si="9"/>
        <v>ป.2/1-2</v>
      </c>
    </row>
    <row r="74" spans="1:32" ht="20.149999999999999" customHeight="1" x14ac:dyDescent="0.6">
      <c r="A74" s="31">
        <v>72</v>
      </c>
      <c r="B74" s="200" t="s">
        <v>147</v>
      </c>
      <c r="C74" s="201">
        <v>4051</v>
      </c>
      <c r="D74" s="202" t="s">
        <v>175</v>
      </c>
      <c r="E74" s="385" t="s">
        <v>399</v>
      </c>
      <c r="F74" s="385" t="s">
        <v>400</v>
      </c>
      <c r="G74" s="217" t="str">
        <f t="shared" si="12"/>
        <v>ป.2/14051</v>
      </c>
      <c r="H74" s="31">
        <f>IF(AND(B74=H$1),LOOKUP(9.99999999999999E+307,$H$2:H73)+1,"")</f>
        <v>21</v>
      </c>
      <c r="I74" s="31" t="str">
        <f>IF(AND(B74=I$1),LOOKUP(9.99999999999999E+307,$I$2:I73)+1,"")</f>
        <v/>
      </c>
      <c r="J74" s="31" t="e">
        <f>IF(AND(B74=J$1),LOOKUP(9.99999999999999E+307,$J$2:J73)+1,"")</f>
        <v>#REF!</v>
      </c>
      <c r="K74" s="31" t="e">
        <f>IF(AND(B74=K$1),LOOKUP(9.99999999999999E+307,$K$2:K73)+1,"")</f>
        <v>#REF!</v>
      </c>
      <c r="L74" s="31" t="e">
        <f>IF(AND(B74=L$1),LOOKUP(9.99999999999999E+307,$L$2:L73)+1,"")</f>
        <v>#REF!</v>
      </c>
      <c r="M74" s="31" t="str">
        <f>IF(AND(B74=M$1),LOOKUP(9.99999999999999E+307,$M$2:M73)+1,"")</f>
        <v/>
      </c>
      <c r="N74" s="31" t="e">
        <f>IF(AND(B74=N$1),LOOKUP(9.99999999999999E+307,$N$2:N73)+1,"")</f>
        <v>#REF!</v>
      </c>
      <c r="O74" s="31" t="e">
        <f>IF(AND($B74=O$1),LOOKUP(9.99999999999999E+307,$O$2:O73)+1,"")</f>
        <v>#REF!</v>
      </c>
      <c r="P74" s="31" t="e">
        <f>IF(AND($B74=P$1),LOOKUP(9.99999999999999E+307,$P$2:P73)+1,"")</f>
        <v>#REF!</v>
      </c>
      <c r="Q74" s="31" t="e">
        <f>IF(AND($B74=Q$1),LOOKUP(9.99999999999999E+307,$Q$2:Q73)+1,"")</f>
        <v>#REF!</v>
      </c>
      <c r="R74" s="31" t="str">
        <f>IF(AND($B74=R$1),LOOKUP(9.99999999999999E+307,$R$2:R73)+1,"")</f>
        <v/>
      </c>
      <c r="S74" s="31" t="str">
        <f>IF(AND($B74=S$1),LOOKUP(9.99999999999999E+307,$S$2:S73)+1,"")</f>
        <v/>
      </c>
      <c r="T74" s="31"/>
      <c r="U74" s="31"/>
      <c r="AA74" s="218" t="str">
        <f t="shared" si="13"/>
        <v/>
      </c>
      <c r="AB74" s="218" t="str">
        <f t="shared" si="14"/>
        <v/>
      </c>
      <c r="AC74" s="219">
        <f t="shared" si="10"/>
        <v>1</v>
      </c>
      <c r="AD74" s="219">
        <f t="shared" si="11"/>
        <v>1</v>
      </c>
      <c r="AE74" s="220">
        <f t="shared" si="15"/>
        <v>2</v>
      </c>
      <c r="AF74" s="216" t="str">
        <f t="shared" si="9"/>
        <v>ป.2/1-2</v>
      </c>
    </row>
    <row r="75" spans="1:32" ht="20.149999999999999" customHeight="1" x14ac:dyDescent="0.6">
      <c r="A75" s="31">
        <v>73</v>
      </c>
      <c r="B75" s="200" t="s">
        <v>147</v>
      </c>
      <c r="C75" s="201">
        <v>4059</v>
      </c>
      <c r="D75" s="202" t="s">
        <v>175</v>
      </c>
      <c r="E75" s="386" t="s">
        <v>401</v>
      </c>
      <c r="F75" s="385" t="s">
        <v>188</v>
      </c>
      <c r="G75" s="217" t="str">
        <f t="shared" si="12"/>
        <v>ป.2/14059</v>
      </c>
      <c r="H75" s="31">
        <f>IF(AND(B75=H$1),LOOKUP(9.99999999999999E+307,$H$2:H74)+1,"")</f>
        <v>22</v>
      </c>
      <c r="I75" s="31" t="str">
        <f>IF(AND(B75=I$1),LOOKUP(9.99999999999999E+307,$I$2:I74)+1,"")</f>
        <v/>
      </c>
      <c r="J75" s="31" t="e">
        <f>IF(AND(B75=J$1),LOOKUP(9.99999999999999E+307,$J$2:J74)+1,"")</f>
        <v>#REF!</v>
      </c>
      <c r="K75" s="31" t="e">
        <f>IF(AND(B75=K$1),LOOKUP(9.99999999999999E+307,$K$2:K74)+1,"")</f>
        <v>#REF!</v>
      </c>
      <c r="L75" s="31" t="e">
        <f>IF(AND(B75=L$1),LOOKUP(9.99999999999999E+307,$L$2:L74)+1,"")</f>
        <v>#REF!</v>
      </c>
      <c r="M75" s="31" t="str">
        <f>IF(AND(B75=M$1),LOOKUP(9.99999999999999E+307,$M$2:M74)+1,"")</f>
        <v/>
      </c>
      <c r="N75" s="31" t="e">
        <f>IF(AND(B75=N$1),LOOKUP(9.99999999999999E+307,$N$2:N74)+1,"")</f>
        <v>#REF!</v>
      </c>
      <c r="O75" s="31" t="e">
        <f>IF(AND($B75=O$1),LOOKUP(9.99999999999999E+307,$O$2:O74)+1,"")</f>
        <v>#REF!</v>
      </c>
      <c r="P75" s="31" t="e">
        <f>IF(AND($B75=P$1),LOOKUP(9.99999999999999E+307,$P$2:P74)+1,"")</f>
        <v>#REF!</v>
      </c>
      <c r="Q75" s="31" t="e">
        <f>IF(AND($B75=Q$1),LOOKUP(9.99999999999999E+307,$Q$2:Q74)+1,"")</f>
        <v>#REF!</v>
      </c>
      <c r="R75" s="31" t="str">
        <f>IF(AND($B75=R$1),LOOKUP(9.99999999999999E+307,$R$2:R74)+1,"")</f>
        <v/>
      </c>
      <c r="S75" s="31" t="str">
        <f>IF(AND($B75=S$1),LOOKUP(9.99999999999999E+307,$S$2:S74)+1,"")</f>
        <v/>
      </c>
      <c r="T75" s="31"/>
      <c r="U75" s="31"/>
      <c r="AA75" s="218" t="str">
        <f t="shared" si="13"/>
        <v/>
      </c>
      <c r="AB75" s="218" t="str">
        <f t="shared" si="14"/>
        <v/>
      </c>
      <c r="AC75" s="219">
        <f t="shared" si="10"/>
        <v>1</v>
      </c>
      <c r="AD75" s="219">
        <f t="shared" si="11"/>
        <v>1</v>
      </c>
      <c r="AE75" s="220">
        <f t="shared" si="15"/>
        <v>2</v>
      </c>
      <c r="AF75" s="216" t="str">
        <f t="shared" si="9"/>
        <v>ป.2/1-2</v>
      </c>
    </row>
    <row r="76" spans="1:32" ht="20.149999999999999" customHeight="1" x14ac:dyDescent="0.3">
      <c r="A76" s="31">
        <v>74</v>
      </c>
      <c r="B76" s="200" t="s">
        <v>147</v>
      </c>
      <c r="C76" s="201">
        <v>4065</v>
      </c>
      <c r="D76" s="202" t="s">
        <v>175</v>
      </c>
      <c r="E76" s="382" t="s">
        <v>402</v>
      </c>
      <c r="F76" s="382" t="s">
        <v>403</v>
      </c>
      <c r="G76" s="217" t="str">
        <f t="shared" si="12"/>
        <v>ป.2/14065</v>
      </c>
      <c r="H76" s="31">
        <f>IF(AND(B76=H$1),LOOKUP(9.99999999999999E+307,$H$2:H75)+1,"")</f>
        <v>23</v>
      </c>
      <c r="I76" s="31" t="str">
        <f>IF(AND(B76=I$1),LOOKUP(9.99999999999999E+307,$I$2:I75)+1,"")</f>
        <v/>
      </c>
      <c r="J76" s="31" t="e">
        <f>IF(AND(B76=J$1),LOOKUP(9.99999999999999E+307,$J$2:J75)+1,"")</f>
        <v>#REF!</v>
      </c>
      <c r="K76" s="31" t="e">
        <f>IF(AND(B76=K$1),LOOKUP(9.99999999999999E+307,$K$2:K75)+1,"")</f>
        <v>#REF!</v>
      </c>
      <c r="L76" s="31" t="e">
        <f>IF(AND(B76=L$1),LOOKUP(9.99999999999999E+307,$L$2:L75)+1,"")</f>
        <v>#REF!</v>
      </c>
      <c r="M76" s="31" t="str">
        <f>IF(AND(B76=M$1),LOOKUP(9.99999999999999E+307,$M$2:M75)+1,"")</f>
        <v/>
      </c>
      <c r="N76" s="31" t="e">
        <f>IF(AND(B76=N$1),LOOKUP(9.99999999999999E+307,$N$2:N75)+1,"")</f>
        <v>#REF!</v>
      </c>
      <c r="O76" s="31" t="e">
        <f>IF(AND($B76=O$1),LOOKUP(9.99999999999999E+307,$O$2:O75)+1,"")</f>
        <v>#REF!</v>
      </c>
      <c r="P76" s="31" t="e">
        <f>IF(AND($B76=P$1),LOOKUP(9.99999999999999E+307,$P$2:P75)+1,"")</f>
        <v>#REF!</v>
      </c>
      <c r="Q76" s="31" t="e">
        <f>IF(AND($B76=Q$1),LOOKUP(9.99999999999999E+307,$Q$2:Q75)+1,"")</f>
        <v>#REF!</v>
      </c>
      <c r="R76" s="31" t="str">
        <f>IF(AND($B76=R$1),LOOKUP(9.99999999999999E+307,$R$2:R75)+1,"")</f>
        <v/>
      </c>
      <c r="S76" s="31" t="str">
        <f>IF(AND($B76=S$1),LOOKUP(9.99999999999999E+307,$S$2:S75)+1,"")</f>
        <v/>
      </c>
      <c r="T76" s="31"/>
      <c r="U76" s="31"/>
      <c r="AA76" s="218" t="str">
        <f t="shared" si="13"/>
        <v/>
      </c>
      <c r="AB76" s="218" t="str">
        <f t="shared" si="14"/>
        <v/>
      </c>
      <c r="AC76" s="219">
        <f t="shared" si="10"/>
        <v>1</v>
      </c>
      <c r="AD76" s="219">
        <f t="shared" si="11"/>
        <v>1</v>
      </c>
      <c r="AE76" s="220">
        <f t="shared" si="15"/>
        <v>2</v>
      </c>
      <c r="AF76" s="216" t="str">
        <f t="shared" si="9"/>
        <v>ป.2/1-2</v>
      </c>
    </row>
    <row r="77" spans="1:32" ht="20.149999999999999" customHeight="1" x14ac:dyDescent="0.6">
      <c r="A77" s="31">
        <v>75</v>
      </c>
      <c r="B77" s="200" t="s">
        <v>147</v>
      </c>
      <c r="C77" s="201">
        <v>4067</v>
      </c>
      <c r="D77" s="384" t="s">
        <v>175</v>
      </c>
      <c r="E77" s="385" t="s">
        <v>404</v>
      </c>
      <c r="F77" s="385" t="s">
        <v>405</v>
      </c>
      <c r="G77" s="217" t="str">
        <f t="shared" si="12"/>
        <v>ป.2/14067</v>
      </c>
      <c r="H77" s="31">
        <f>IF(AND(B77=H$1),LOOKUP(9.99999999999999E+307,$H$2:H76)+1,"")</f>
        <v>24</v>
      </c>
      <c r="I77" s="31" t="str">
        <f>IF(AND(B77=I$1),LOOKUP(9.99999999999999E+307,$I$2:I76)+1,"")</f>
        <v/>
      </c>
      <c r="J77" s="31" t="e">
        <f>IF(AND(B77=J$1),LOOKUP(9.99999999999999E+307,$J$2:J76)+1,"")</f>
        <v>#REF!</v>
      </c>
      <c r="K77" s="31" t="e">
        <f>IF(AND(B77=K$1),LOOKUP(9.99999999999999E+307,$K$2:K76)+1,"")</f>
        <v>#REF!</v>
      </c>
      <c r="L77" s="31" t="e">
        <f>IF(AND(B77=L$1),LOOKUP(9.99999999999999E+307,$L$2:L76)+1,"")</f>
        <v>#REF!</v>
      </c>
      <c r="M77" s="31" t="str">
        <f>IF(AND(B77=M$1),LOOKUP(9.99999999999999E+307,$M$2:M76)+1,"")</f>
        <v/>
      </c>
      <c r="N77" s="31" t="e">
        <f>IF(AND(B77=N$1),LOOKUP(9.99999999999999E+307,$N$2:N76)+1,"")</f>
        <v>#REF!</v>
      </c>
      <c r="O77" s="31" t="e">
        <f>IF(AND($B77=O$1),LOOKUP(9.99999999999999E+307,$O$2:O76)+1,"")</f>
        <v>#REF!</v>
      </c>
      <c r="P77" s="31" t="e">
        <f>IF(AND($B77=P$1),LOOKUP(9.99999999999999E+307,$P$2:P76)+1,"")</f>
        <v>#REF!</v>
      </c>
      <c r="Q77" s="31" t="e">
        <f>IF(AND($B77=Q$1),LOOKUP(9.99999999999999E+307,$Q$2:Q76)+1,"")</f>
        <v>#REF!</v>
      </c>
      <c r="R77" s="31" t="str">
        <f>IF(AND($B77=R$1),LOOKUP(9.99999999999999E+307,$R$2:R76)+1,"")</f>
        <v/>
      </c>
      <c r="S77" s="31" t="str">
        <f>IF(AND($B77=S$1),LOOKUP(9.99999999999999E+307,$S$2:S76)+1,"")</f>
        <v/>
      </c>
      <c r="T77" s="31"/>
      <c r="U77" s="31"/>
      <c r="AA77" s="218" t="str">
        <f t="shared" si="13"/>
        <v/>
      </c>
      <c r="AB77" s="218" t="str">
        <f t="shared" si="14"/>
        <v/>
      </c>
      <c r="AC77" s="219">
        <f t="shared" si="10"/>
        <v>1</v>
      </c>
      <c r="AD77" s="219">
        <f t="shared" si="11"/>
        <v>1</v>
      </c>
      <c r="AE77" s="220">
        <f t="shared" si="15"/>
        <v>2</v>
      </c>
      <c r="AF77" s="216" t="str">
        <f t="shared" si="9"/>
        <v>ป.2/1-2</v>
      </c>
    </row>
    <row r="78" spans="1:32" ht="20.149999999999999" customHeight="1" x14ac:dyDescent="0.6">
      <c r="A78" s="31">
        <v>76</v>
      </c>
      <c r="B78" s="200" t="s">
        <v>147</v>
      </c>
      <c r="C78" s="201">
        <v>4071</v>
      </c>
      <c r="D78" s="384" t="s">
        <v>175</v>
      </c>
      <c r="E78" s="385" t="s">
        <v>407</v>
      </c>
      <c r="F78" s="385" t="s">
        <v>408</v>
      </c>
      <c r="G78" s="217" t="str">
        <f t="shared" si="12"/>
        <v>ป.2/14071</v>
      </c>
      <c r="H78" s="31">
        <f>IF(AND(B78=H$1),LOOKUP(9.99999999999999E+307,$H$2:H77)+1,"")</f>
        <v>25</v>
      </c>
      <c r="I78" s="31" t="str">
        <f>IF(AND(B78=I$1),LOOKUP(9.99999999999999E+307,$I$2:I77)+1,"")</f>
        <v/>
      </c>
      <c r="J78" s="31" t="e">
        <f>IF(AND(B78=J$1),LOOKUP(9.99999999999999E+307,$J$2:J77)+1,"")</f>
        <v>#REF!</v>
      </c>
      <c r="K78" s="31" t="e">
        <f>IF(AND(B78=K$1),LOOKUP(9.99999999999999E+307,$K$2:K77)+1,"")</f>
        <v>#REF!</v>
      </c>
      <c r="L78" s="31" t="e">
        <f>IF(AND(B78=L$1),LOOKUP(9.99999999999999E+307,$L$2:L77)+1,"")</f>
        <v>#REF!</v>
      </c>
      <c r="M78" s="31" t="str">
        <f>IF(AND(B78=M$1),LOOKUP(9.99999999999999E+307,$M$2:M77)+1,"")</f>
        <v/>
      </c>
      <c r="N78" s="31" t="e">
        <f>IF(AND(B78=N$1),LOOKUP(9.99999999999999E+307,$N$2:N77)+1,"")</f>
        <v>#REF!</v>
      </c>
      <c r="O78" s="31" t="e">
        <f>IF(AND($B78=O$1),LOOKUP(9.99999999999999E+307,$O$2:O77)+1,"")</f>
        <v>#REF!</v>
      </c>
      <c r="P78" s="31" t="e">
        <f>IF(AND($B78=P$1),LOOKUP(9.99999999999999E+307,$P$2:P77)+1,"")</f>
        <v>#REF!</v>
      </c>
      <c r="Q78" s="31" t="e">
        <f>IF(AND($B78=Q$1),LOOKUP(9.99999999999999E+307,$Q$2:Q77)+1,"")</f>
        <v>#REF!</v>
      </c>
      <c r="R78" s="31" t="str">
        <f>IF(AND($B78=R$1),LOOKUP(9.99999999999999E+307,$R$2:R77)+1,"")</f>
        <v/>
      </c>
      <c r="S78" s="31" t="str">
        <f>IF(AND($B78=S$1),LOOKUP(9.99999999999999E+307,$S$2:S77)+1,"")</f>
        <v/>
      </c>
      <c r="T78" s="31"/>
      <c r="U78" s="31"/>
      <c r="AA78" s="218" t="str">
        <f t="shared" si="13"/>
        <v/>
      </c>
      <c r="AB78" s="218" t="str">
        <f t="shared" si="14"/>
        <v/>
      </c>
      <c r="AC78" s="219">
        <f t="shared" si="10"/>
        <v>1</v>
      </c>
      <c r="AD78" s="219">
        <f t="shared" si="11"/>
        <v>1</v>
      </c>
      <c r="AE78" s="220">
        <f t="shared" si="15"/>
        <v>2</v>
      </c>
      <c r="AF78" s="216" t="str">
        <f t="shared" si="9"/>
        <v>ป.2/1-2</v>
      </c>
    </row>
    <row r="79" spans="1:32" ht="20.149999999999999" customHeight="1" x14ac:dyDescent="0.3">
      <c r="A79" s="31">
        <v>77</v>
      </c>
      <c r="B79" s="200" t="s">
        <v>147</v>
      </c>
      <c r="C79" s="201">
        <v>4145</v>
      </c>
      <c r="D79" s="202" t="s">
        <v>175</v>
      </c>
      <c r="E79" s="382" t="s">
        <v>409</v>
      </c>
      <c r="F79" s="382" t="s">
        <v>410</v>
      </c>
      <c r="G79" s="217" t="str">
        <f t="shared" si="12"/>
        <v>ป.2/14145</v>
      </c>
      <c r="H79" s="31">
        <f>IF(AND(B79=H$1),LOOKUP(9.99999999999999E+307,$H$2:H78)+1,"")</f>
        <v>26</v>
      </c>
      <c r="I79" s="31" t="str">
        <f>IF(AND(B79=I$1),LOOKUP(9.99999999999999E+307,$I$2:I78)+1,"")</f>
        <v/>
      </c>
      <c r="J79" s="31" t="e">
        <f>IF(AND(B79=J$1),LOOKUP(9.99999999999999E+307,$J$2:J78)+1,"")</f>
        <v>#REF!</v>
      </c>
      <c r="K79" s="31" t="e">
        <f>IF(AND(B79=K$1),LOOKUP(9.99999999999999E+307,$K$2:K78)+1,"")</f>
        <v>#REF!</v>
      </c>
      <c r="L79" s="31" t="e">
        <f>IF(AND(B79=L$1),LOOKUP(9.99999999999999E+307,$L$2:L78)+1,"")</f>
        <v>#REF!</v>
      </c>
      <c r="M79" s="31" t="str">
        <f>IF(AND(B79=M$1),LOOKUP(9.99999999999999E+307,$M$2:M78)+1,"")</f>
        <v/>
      </c>
      <c r="N79" s="31" t="e">
        <f>IF(AND(B79=N$1),LOOKUP(9.99999999999999E+307,$N$2:N78)+1,"")</f>
        <v>#REF!</v>
      </c>
      <c r="O79" s="31" t="e">
        <f>IF(AND($B79=O$1),LOOKUP(9.99999999999999E+307,$O$2:O78)+1,"")</f>
        <v>#REF!</v>
      </c>
      <c r="P79" s="31" t="e">
        <f>IF(AND($B79=P$1),LOOKUP(9.99999999999999E+307,$P$2:P78)+1,"")</f>
        <v>#REF!</v>
      </c>
      <c r="Q79" s="31" t="e">
        <f>IF(AND($B79=Q$1),LOOKUP(9.99999999999999E+307,$Q$2:Q78)+1,"")</f>
        <v>#REF!</v>
      </c>
      <c r="R79" s="31" t="str">
        <f>IF(AND($B79=R$1),LOOKUP(9.99999999999999E+307,$R$2:R78)+1,"")</f>
        <v/>
      </c>
      <c r="S79" s="31" t="str">
        <f>IF(AND($B79=S$1),LOOKUP(9.99999999999999E+307,$S$2:S78)+1,"")</f>
        <v/>
      </c>
      <c r="T79" s="31"/>
      <c r="U79" s="31"/>
      <c r="AA79" s="218" t="str">
        <f t="shared" si="13"/>
        <v/>
      </c>
      <c r="AB79" s="218" t="str">
        <f t="shared" si="14"/>
        <v/>
      </c>
      <c r="AC79" s="219">
        <f t="shared" si="10"/>
        <v>1</v>
      </c>
      <c r="AD79" s="219">
        <f t="shared" si="11"/>
        <v>1</v>
      </c>
      <c r="AE79" s="220">
        <f t="shared" si="15"/>
        <v>2</v>
      </c>
      <c r="AF79" s="216" t="str">
        <f t="shared" si="9"/>
        <v>ป.2/1-2</v>
      </c>
    </row>
    <row r="80" spans="1:32" ht="20.149999999999999" customHeight="1" x14ac:dyDescent="0.3">
      <c r="A80" s="31">
        <v>78</v>
      </c>
      <c r="B80" s="200" t="s">
        <v>147</v>
      </c>
      <c r="C80" s="201">
        <v>4155</v>
      </c>
      <c r="D80" s="202" t="s">
        <v>175</v>
      </c>
      <c r="E80" s="382" t="s">
        <v>411</v>
      </c>
      <c r="F80" s="382" t="s">
        <v>412</v>
      </c>
      <c r="G80" s="217" t="str">
        <f t="shared" si="12"/>
        <v>ป.2/14155</v>
      </c>
      <c r="H80" s="31">
        <f>IF(AND(B80=H$1),LOOKUP(9.99999999999999E+307,$H$2:H79)+1,"")</f>
        <v>27</v>
      </c>
      <c r="I80" s="31" t="str">
        <f>IF(AND(B80=I$1),LOOKUP(9.99999999999999E+307,$I$2:I79)+1,"")</f>
        <v/>
      </c>
      <c r="J80" s="31" t="e">
        <f>IF(AND(B80=J$1),LOOKUP(9.99999999999999E+307,$J$2:J79)+1,"")</f>
        <v>#REF!</v>
      </c>
      <c r="K80" s="31" t="e">
        <f>IF(AND(B80=K$1),LOOKUP(9.99999999999999E+307,$K$2:K79)+1,"")</f>
        <v>#REF!</v>
      </c>
      <c r="L80" s="31" t="e">
        <f>IF(AND(B80=L$1),LOOKUP(9.99999999999999E+307,$L$2:L79)+1,"")</f>
        <v>#REF!</v>
      </c>
      <c r="M80" s="31" t="str">
        <f>IF(AND(B80=M$1),LOOKUP(9.99999999999999E+307,$M$2:M79)+1,"")</f>
        <v/>
      </c>
      <c r="N80" s="31" t="e">
        <f>IF(AND(B80=N$1),LOOKUP(9.99999999999999E+307,$N$2:N79)+1,"")</f>
        <v>#REF!</v>
      </c>
      <c r="O80" s="31" t="e">
        <f>IF(AND($B80=O$1),LOOKUP(9.99999999999999E+307,$O$2:O79)+1,"")</f>
        <v>#REF!</v>
      </c>
      <c r="P80" s="31" t="e">
        <f>IF(AND($B80=P$1),LOOKUP(9.99999999999999E+307,$P$2:P79)+1,"")</f>
        <v>#REF!</v>
      </c>
      <c r="Q80" s="31" t="e">
        <f>IF(AND($B80=Q$1),LOOKUP(9.99999999999999E+307,$Q$2:Q79)+1,"")</f>
        <v>#REF!</v>
      </c>
      <c r="R80" s="31" t="str">
        <f>IF(AND($B80=R$1),LOOKUP(9.99999999999999E+307,$R$2:R79)+1,"")</f>
        <v/>
      </c>
      <c r="S80" s="31" t="str">
        <f>IF(AND($B80=S$1),LOOKUP(9.99999999999999E+307,$S$2:S79)+1,"")</f>
        <v/>
      </c>
      <c r="T80" s="31"/>
      <c r="U80" s="31"/>
      <c r="AA80" s="218" t="str">
        <f t="shared" si="13"/>
        <v/>
      </c>
      <c r="AB80" s="218" t="str">
        <f t="shared" si="14"/>
        <v/>
      </c>
      <c r="AC80" s="219">
        <f t="shared" si="10"/>
        <v>1</v>
      </c>
      <c r="AD80" s="219">
        <f t="shared" si="11"/>
        <v>1</v>
      </c>
      <c r="AE80" s="220">
        <f t="shared" si="15"/>
        <v>2</v>
      </c>
      <c r="AF80" s="216" t="str">
        <f t="shared" si="9"/>
        <v>ป.2/1-2</v>
      </c>
    </row>
    <row r="81" spans="1:32" ht="20.149999999999999" customHeight="1" x14ac:dyDescent="0.3">
      <c r="A81" s="31">
        <v>79</v>
      </c>
      <c r="B81" s="200" t="s">
        <v>147</v>
      </c>
      <c r="C81" s="201">
        <v>4157</v>
      </c>
      <c r="D81" s="202" t="s">
        <v>175</v>
      </c>
      <c r="E81" s="382" t="s">
        <v>272</v>
      </c>
      <c r="F81" s="382" t="s">
        <v>413</v>
      </c>
      <c r="G81" s="217" t="str">
        <f t="shared" si="12"/>
        <v>ป.2/14157</v>
      </c>
      <c r="H81" s="31">
        <f>IF(AND(B81=H$1),LOOKUP(9.99999999999999E+307,$H$2:H80)+1,"")</f>
        <v>28</v>
      </c>
      <c r="I81" s="31" t="str">
        <f>IF(AND(B81=I$1),LOOKUP(9.99999999999999E+307,$I$2:I80)+1,"")</f>
        <v/>
      </c>
      <c r="J81" s="31" t="e">
        <f>IF(AND(B81=J$1),LOOKUP(9.99999999999999E+307,$J$2:J80)+1,"")</f>
        <v>#REF!</v>
      </c>
      <c r="K81" s="31" t="e">
        <f>IF(AND(B81=K$1),LOOKUP(9.99999999999999E+307,$K$2:K80)+1,"")</f>
        <v>#REF!</v>
      </c>
      <c r="L81" s="31" t="e">
        <f>IF(AND(B81=L$1),LOOKUP(9.99999999999999E+307,$L$2:L80)+1,"")</f>
        <v>#REF!</v>
      </c>
      <c r="M81" s="31" t="str">
        <f>IF(AND(B81=M$1),LOOKUP(9.99999999999999E+307,$M$2:M80)+1,"")</f>
        <v/>
      </c>
      <c r="N81" s="31" t="e">
        <f>IF(AND(B81=N$1),LOOKUP(9.99999999999999E+307,$N$2:N80)+1,"")</f>
        <v>#REF!</v>
      </c>
      <c r="O81" s="31" t="e">
        <f>IF(AND($B81=O$1),LOOKUP(9.99999999999999E+307,$O$2:O80)+1,"")</f>
        <v>#REF!</v>
      </c>
      <c r="P81" s="31" t="e">
        <f>IF(AND($B81=P$1),LOOKUP(9.99999999999999E+307,$P$2:P80)+1,"")</f>
        <v>#REF!</v>
      </c>
      <c r="Q81" s="31" t="e">
        <f>IF(AND($B81=Q$1),LOOKUP(9.99999999999999E+307,$Q$2:Q80)+1,"")</f>
        <v>#REF!</v>
      </c>
      <c r="R81" s="31" t="str">
        <f>IF(AND($B81=R$1),LOOKUP(9.99999999999999E+307,$R$2:R80)+1,"")</f>
        <v/>
      </c>
      <c r="S81" s="31" t="str">
        <f>IF(AND($B81=S$1),LOOKUP(9.99999999999999E+307,$S$2:S80)+1,"")</f>
        <v/>
      </c>
      <c r="T81" s="31"/>
      <c r="U81" s="31"/>
      <c r="AA81" s="218" t="str">
        <f t="shared" si="13"/>
        <v/>
      </c>
      <c r="AB81" s="218" t="str">
        <f t="shared" si="14"/>
        <v/>
      </c>
      <c r="AC81" s="219">
        <f t="shared" si="10"/>
        <v>1</v>
      </c>
      <c r="AD81" s="219">
        <f t="shared" si="11"/>
        <v>1</v>
      </c>
      <c r="AE81" s="220">
        <f t="shared" si="15"/>
        <v>2</v>
      </c>
      <c r="AF81" s="216" t="str">
        <f t="shared" si="9"/>
        <v>ป.2/1-2</v>
      </c>
    </row>
    <row r="82" spans="1:32" ht="20.149999999999999" customHeight="1" x14ac:dyDescent="0.3">
      <c r="A82" s="31">
        <v>80</v>
      </c>
      <c r="B82" s="200" t="s">
        <v>147</v>
      </c>
      <c r="C82" s="201">
        <v>4289</v>
      </c>
      <c r="D82" s="202" t="s">
        <v>175</v>
      </c>
      <c r="E82" s="382" t="s">
        <v>414</v>
      </c>
      <c r="F82" s="382" t="s">
        <v>232</v>
      </c>
      <c r="G82" s="217" t="str">
        <f t="shared" si="12"/>
        <v>ป.2/14289</v>
      </c>
      <c r="H82" s="31">
        <f>IF(AND(B82=H$1),LOOKUP(9.99999999999999E+307,$H$2:H81)+1,"")</f>
        <v>29</v>
      </c>
      <c r="I82" s="31" t="str">
        <f>IF(AND(B82=I$1),LOOKUP(9.99999999999999E+307,$I$2:I81)+1,"")</f>
        <v/>
      </c>
      <c r="J82" s="31" t="e">
        <f>IF(AND(B82=J$1),LOOKUP(9.99999999999999E+307,$J$2:J81)+1,"")</f>
        <v>#REF!</v>
      </c>
      <c r="K82" s="31" t="e">
        <f>IF(AND(B82=K$1),LOOKUP(9.99999999999999E+307,$K$2:K81)+1,"")</f>
        <v>#REF!</v>
      </c>
      <c r="L82" s="31" t="e">
        <f>IF(AND(B82=L$1),LOOKUP(9.99999999999999E+307,$L$2:L81)+1,"")</f>
        <v>#REF!</v>
      </c>
      <c r="M82" s="31" t="str">
        <f>IF(AND(B82=M$1),LOOKUP(9.99999999999999E+307,$M$2:M81)+1,"")</f>
        <v/>
      </c>
      <c r="N82" s="31" t="e">
        <f>IF(AND(B82=N$1),LOOKUP(9.99999999999999E+307,$N$2:N81)+1,"")</f>
        <v>#REF!</v>
      </c>
      <c r="O82" s="31" t="e">
        <f>IF(AND($B82=O$1),LOOKUP(9.99999999999999E+307,$O$2:O81)+1,"")</f>
        <v>#REF!</v>
      </c>
      <c r="P82" s="31" t="e">
        <f>IF(AND($B82=P$1),LOOKUP(9.99999999999999E+307,$P$2:P81)+1,"")</f>
        <v>#REF!</v>
      </c>
      <c r="Q82" s="31" t="e">
        <f>IF(AND($B82=Q$1),LOOKUP(9.99999999999999E+307,$Q$2:Q81)+1,"")</f>
        <v>#REF!</v>
      </c>
      <c r="R82" s="31" t="str">
        <f>IF(AND($B82=R$1),LOOKUP(9.99999999999999E+307,$R$2:R81)+1,"")</f>
        <v/>
      </c>
      <c r="S82" s="31" t="str">
        <f>IF(AND($B82=S$1),LOOKUP(9.99999999999999E+307,$S$2:S81)+1,"")</f>
        <v/>
      </c>
      <c r="T82" s="31"/>
      <c r="U82" s="31"/>
      <c r="AA82" s="218" t="str">
        <f t="shared" si="13"/>
        <v/>
      </c>
      <c r="AB82" s="218" t="str">
        <f t="shared" si="14"/>
        <v/>
      </c>
      <c r="AC82" s="219">
        <f t="shared" si="10"/>
        <v>1</v>
      </c>
      <c r="AD82" s="219">
        <f t="shared" si="11"/>
        <v>1</v>
      </c>
      <c r="AE82" s="220">
        <f t="shared" si="15"/>
        <v>2</v>
      </c>
      <c r="AF82" s="216" t="str">
        <f t="shared" si="9"/>
        <v>ป.2/1-2</v>
      </c>
    </row>
    <row r="83" spans="1:32" ht="20.149999999999999" customHeight="1" x14ac:dyDescent="0.3">
      <c r="A83" s="31">
        <v>81</v>
      </c>
      <c r="B83" s="200" t="s">
        <v>147</v>
      </c>
      <c r="C83" s="201">
        <v>4290</v>
      </c>
      <c r="D83" s="202" t="s">
        <v>175</v>
      </c>
      <c r="E83" s="382" t="s">
        <v>415</v>
      </c>
      <c r="F83" s="382" t="s">
        <v>233</v>
      </c>
      <c r="G83" s="217" t="str">
        <f t="shared" si="12"/>
        <v>ป.2/14290</v>
      </c>
      <c r="H83" s="31">
        <f>IF(AND(B83=H$1),LOOKUP(9.99999999999999E+307,$H$2:H82)+1,"")</f>
        <v>30</v>
      </c>
      <c r="I83" s="31" t="str">
        <f>IF(AND(B83=I$1),LOOKUP(9.99999999999999E+307,$I$2:I82)+1,"")</f>
        <v/>
      </c>
      <c r="J83" s="31" t="e">
        <f>IF(AND(B83=J$1),LOOKUP(9.99999999999999E+307,$J$2:J82)+1,"")</f>
        <v>#REF!</v>
      </c>
      <c r="K83" s="31" t="e">
        <f>IF(AND(B83=K$1),LOOKUP(9.99999999999999E+307,$K$2:K82)+1,"")</f>
        <v>#REF!</v>
      </c>
      <c r="L83" s="31" t="e">
        <f>IF(AND(B83=L$1),LOOKUP(9.99999999999999E+307,$L$2:L82)+1,"")</f>
        <v>#REF!</v>
      </c>
      <c r="M83" s="31" t="str">
        <f>IF(AND(B83=M$1),LOOKUP(9.99999999999999E+307,$M$2:M82)+1,"")</f>
        <v/>
      </c>
      <c r="N83" s="31" t="e">
        <f>IF(AND(B83=N$1),LOOKUP(9.99999999999999E+307,$N$2:N82)+1,"")</f>
        <v>#REF!</v>
      </c>
      <c r="O83" s="31" t="e">
        <f>IF(AND($B83=O$1),LOOKUP(9.99999999999999E+307,$O$2:O82)+1,"")</f>
        <v>#REF!</v>
      </c>
      <c r="P83" s="31" t="e">
        <f>IF(AND($B83=P$1),LOOKUP(9.99999999999999E+307,$P$2:P82)+1,"")</f>
        <v>#REF!</v>
      </c>
      <c r="Q83" s="31" t="e">
        <f>IF(AND($B83=Q$1),LOOKUP(9.99999999999999E+307,$Q$2:Q82)+1,"")</f>
        <v>#REF!</v>
      </c>
      <c r="R83" s="31" t="str">
        <f>IF(AND($B83=R$1),LOOKUP(9.99999999999999E+307,$R$2:R82)+1,"")</f>
        <v/>
      </c>
      <c r="S83" s="31" t="str">
        <f>IF(AND($B83=S$1),LOOKUP(9.99999999999999E+307,$S$2:S82)+1,"")</f>
        <v/>
      </c>
      <c r="T83" s="31"/>
      <c r="U83" s="31"/>
      <c r="AA83" s="218" t="str">
        <f t="shared" si="13"/>
        <v/>
      </c>
      <c r="AB83" s="218" t="str">
        <f t="shared" si="14"/>
        <v/>
      </c>
      <c r="AC83" s="219">
        <f t="shared" si="10"/>
        <v>1</v>
      </c>
      <c r="AD83" s="219">
        <f t="shared" si="11"/>
        <v>1</v>
      </c>
      <c r="AE83" s="220">
        <f t="shared" si="15"/>
        <v>2</v>
      </c>
      <c r="AF83" s="216" t="str">
        <f t="shared" si="9"/>
        <v>ป.2/1-2</v>
      </c>
    </row>
    <row r="84" spans="1:32" ht="20.149999999999999" customHeight="1" x14ac:dyDescent="0.3">
      <c r="A84" s="31">
        <v>82</v>
      </c>
      <c r="B84" s="200" t="s">
        <v>147</v>
      </c>
      <c r="C84" s="201">
        <v>4291</v>
      </c>
      <c r="D84" s="202" t="s">
        <v>175</v>
      </c>
      <c r="E84" s="382" t="s">
        <v>416</v>
      </c>
      <c r="F84" s="382" t="s">
        <v>417</v>
      </c>
      <c r="G84" s="217" t="str">
        <f t="shared" si="12"/>
        <v>ป.2/14291</v>
      </c>
      <c r="H84" s="31">
        <f>IF(AND(B84=H$1),LOOKUP(9.99999999999999E+307,$H$2:H83)+1,"")</f>
        <v>31</v>
      </c>
      <c r="I84" s="31" t="str">
        <f>IF(AND(B84=I$1),LOOKUP(9.99999999999999E+307,$I$2:I83)+1,"")</f>
        <v/>
      </c>
      <c r="J84" s="31" t="e">
        <f>IF(AND(B84=J$1),LOOKUP(9.99999999999999E+307,$J$2:J83)+1,"")</f>
        <v>#REF!</v>
      </c>
      <c r="K84" s="31" t="e">
        <f>IF(AND(B84=K$1),LOOKUP(9.99999999999999E+307,$K$2:K83)+1,"")</f>
        <v>#REF!</v>
      </c>
      <c r="L84" s="31" t="e">
        <f>IF(AND(B84=L$1),LOOKUP(9.99999999999999E+307,$L$2:L83)+1,"")</f>
        <v>#REF!</v>
      </c>
      <c r="M84" s="31" t="str">
        <f>IF(AND(B84=M$1),LOOKUP(9.99999999999999E+307,$M$2:M83)+1,"")</f>
        <v/>
      </c>
      <c r="N84" s="31" t="e">
        <f>IF(AND(B84=N$1),LOOKUP(9.99999999999999E+307,$N$2:N83)+1,"")</f>
        <v>#REF!</v>
      </c>
      <c r="O84" s="31" t="e">
        <f>IF(AND($B84=O$1),LOOKUP(9.99999999999999E+307,$O$2:O83)+1,"")</f>
        <v>#REF!</v>
      </c>
      <c r="P84" s="31" t="e">
        <f>IF(AND($B84=P$1),LOOKUP(9.99999999999999E+307,$P$2:P83)+1,"")</f>
        <v>#REF!</v>
      </c>
      <c r="Q84" s="31" t="e">
        <f>IF(AND($B84=Q$1),LOOKUP(9.99999999999999E+307,$Q$2:Q83)+1,"")</f>
        <v>#REF!</v>
      </c>
      <c r="R84" s="31" t="str">
        <f>IF(AND($B84=R$1),LOOKUP(9.99999999999999E+307,$R$2:R83)+1,"")</f>
        <v/>
      </c>
      <c r="S84" s="31" t="str">
        <f>IF(AND($B84=S$1),LOOKUP(9.99999999999999E+307,$S$2:S83)+1,"")</f>
        <v/>
      </c>
      <c r="T84" s="31"/>
      <c r="U84" s="31"/>
      <c r="AA84" s="218" t="str">
        <f t="shared" si="13"/>
        <v/>
      </c>
      <c r="AB84" s="218" t="str">
        <f t="shared" si="14"/>
        <v/>
      </c>
      <c r="AC84" s="219">
        <f t="shared" si="10"/>
        <v>1</v>
      </c>
      <c r="AD84" s="219">
        <f t="shared" si="11"/>
        <v>1</v>
      </c>
      <c r="AE84" s="220">
        <f t="shared" si="15"/>
        <v>2</v>
      </c>
      <c r="AF84" s="216" t="str">
        <f t="shared" si="9"/>
        <v>ป.2/1-2</v>
      </c>
    </row>
    <row r="85" spans="1:32" ht="20.149999999999999" customHeight="1" x14ac:dyDescent="0.3">
      <c r="A85" s="31">
        <v>83</v>
      </c>
      <c r="B85" s="200" t="s">
        <v>147</v>
      </c>
      <c r="C85" s="201">
        <v>4293</v>
      </c>
      <c r="D85" s="202" t="s">
        <v>175</v>
      </c>
      <c r="E85" s="383" t="s">
        <v>346</v>
      </c>
      <c r="F85" s="382" t="s">
        <v>182</v>
      </c>
      <c r="G85" s="217" t="str">
        <f t="shared" si="12"/>
        <v>ป.2/14293</v>
      </c>
      <c r="H85" s="31">
        <f>IF(AND(B85=H$1),LOOKUP(9.99999999999999E+307,$H$2:H84)+1,"")</f>
        <v>32</v>
      </c>
      <c r="I85" s="31" t="str">
        <f>IF(AND(B85=I$1),LOOKUP(9.99999999999999E+307,$I$2:I84)+1,"")</f>
        <v/>
      </c>
      <c r="J85" s="31" t="e">
        <f>IF(AND(B85=J$1),LOOKUP(9.99999999999999E+307,$J$2:J84)+1,"")</f>
        <v>#REF!</v>
      </c>
      <c r="K85" s="31" t="e">
        <f>IF(AND(B85=K$1),LOOKUP(9.99999999999999E+307,$K$2:K84)+1,"")</f>
        <v>#REF!</v>
      </c>
      <c r="L85" s="31" t="e">
        <f>IF(AND(B85=L$1),LOOKUP(9.99999999999999E+307,$L$2:L84)+1,"")</f>
        <v>#REF!</v>
      </c>
      <c r="M85" s="31" t="str">
        <f>IF(AND(B85=M$1),LOOKUP(9.99999999999999E+307,$M$2:M84)+1,"")</f>
        <v/>
      </c>
      <c r="N85" s="31" t="e">
        <f>IF(AND(B85=N$1),LOOKUP(9.99999999999999E+307,$N$2:N84)+1,"")</f>
        <v>#REF!</v>
      </c>
      <c r="O85" s="31" t="e">
        <f>IF(AND($B85=O$1),LOOKUP(9.99999999999999E+307,$O$2:O84)+1,"")</f>
        <v>#REF!</v>
      </c>
      <c r="P85" s="31" t="e">
        <f>IF(AND($B85=P$1),LOOKUP(9.99999999999999E+307,$P$2:P84)+1,"")</f>
        <v>#REF!</v>
      </c>
      <c r="Q85" s="31" t="e">
        <f>IF(AND($B85=Q$1),LOOKUP(9.99999999999999E+307,$Q$2:Q84)+1,"")</f>
        <v>#REF!</v>
      </c>
      <c r="R85" s="31" t="str">
        <f>IF(AND($B85=R$1),LOOKUP(9.99999999999999E+307,$R$2:R84)+1,"")</f>
        <v/>
      </c>
      <c r="S85" s="31" t="str">
        <f>IF(AND($B85=S$1),LOOKUP(9.99999999999999E+307,$S$2:S84)+1,"")</f>
        <v/>
      </c>
      <c r="T85" s="31"/>
      <c r="U85" s="31"/>
      <c r="AA85" s="218" t="str">
        <f t="shared" si="13"/>
        <v/>
      </c>
      <c r="AB85" s="218" t="str">
        <f t="shared" si="14"/>
        <v/>
      </c>
      <c r="AC85" s="219">
        <f t="shared" si="10"/>
        <v>1</v>
      </c>
      <c r="AD85" s="219">
        <f t="shared" si="11"/>
        <v>1</v>
      </c>
      <c r="AE85" s="220">
        <f t="shared" si="15"/>
        <v>2</v>
      </c>
      <c r="AF85" s="216" t="str">
        <f t="shared" si="9"/>
        <v>ป.2/1-2</v>
      </c>
    </row>
    <row r="86" spans="1:32" ht="20.149999999999999" customHeight="1" x14ac:dyDescent="0.3">
      <c r="A86" s="31">
        <v>84</v>
      </c>
      <c r="B86" s="200" t="s">
        <v>147</v>
      </c>
      <c r="C86" s="201">
        <v>4295</v>
      </c>
      <c r="D86" s="202" t="s">
        <v>175</v>
      </c>
      <c r="E86" s="382" t="s">
        <v>418</v>
      </c>
      <c r="F86" s="382" t="s">
        <v>419</v>
      </c>
      <c r="G86" s="217" t="str">
        <f t="shared" si="12"/>
        <v>ป.2/14295</v>
      </c>
      <c r="H86" s="31">
        <f>IF(AND(B86=H$1),LOOKUP(9.99999999999999E+307,$H$2:H85)+1,"")</f>
        <v>33</v>
      </c>
      <c r="I86" s="31" t="str">
        <f>IF(AND(B86=I$1),LOOKUP(9.99999999999999E+307,$I$2:I85)+1,"")</f>
        <v/>
      </c>
      <c r="J86" s="31" t="e">
        <f>IF(AND(B86=J$1),LOOKUP(9.99999999999999E+307,$J$2:J85)+1,"")</f>
        <v>#REF!</v>
      </c>
      <c r="K86" s="31" t="e">
        <f>IF(AND(B86=K$1),LOOKUP(9.99999999999999E+307,$K$2:K85)+1,"")</f>
        <v>#REF!</v>
      </c>
      <c r="L86" s="31" t="e">
        <f>IF(AND(B86=L$1),LOOKUP(9.99999999999999E+307,$L$2:L85)+1,"")</f>
        <v>#REF!</v>
      </c>
      <c r="M86" s="31" t="str">
        <f>IF(AND(B86=M$1),LOOKUP(9.99999999999999E+307,$M$2:M85)+1,"")</f>
        <v/>
      </c>
      <c r="N86" s="31" t="e">
        <f>IF(AND(B86=N$1),LOOKUP(9.99999999999999E+307,$N$2:N85)+1,"")</f>
        <v>#REF!</v>
      </c>
      <c r="O86" s="31" t="e">
        <f>IF(AND($B86=O$1),LOOKUP(9.99999999999999E+307,$O$2:O85)+1,"")</f>
        <v>#REF!</v>
      </c>
      <c r="P86" s="31" t="e">
        <f>IF(AND($B86=P$1),LOOKUP(9.99999999999999E+307,$P$2:P85)+1,"")</f>
        <v>#REF!</v>
      </c>
      <c r="Q86" s="31" t="e">
        <f>IF(AND($B86=Q$1),LOOKUP(9.99999999999999E+307,$Q$2:Q85)+1,"")</f>
        <v>#REF!</v>
      </c>
      <c r="R86" s="31" t="str">
        <f>IF(AND($B86=R$1),LOOKUP(9.99999999999999E+307,$R$2:R85)+1,"")</f>
        <v/>
      </c>
      <c r="S86" s="31" t="str">
        <f>IF(AND($B86=S$1),LOOKUP(9.99999999999999E+307,$S$2:S85)+1,"")</f>
        <v/>
      </c>
      <c r="T86" s="31"/>
      <c r="U86" s="31"/>
      <c r="AA86" s="218" t="str">
        <f t="shared" si="13"/>
        <v/>
      </c>
      <c r="AB86" s="218" t="str">
        <f t="shared" si="14"/>
        <v/>
      </c>
      <c r="AC86" s="219">
        <f t="shared" si="10"/>
        <v>1</v>
      </c>
      <c r="AD86" s="219">
        <f t="shared" si="11"/>
        <v>1</v>
      </c>
      <c r="AE86" s="220">
        <f t="shared" si="15"/>
        <v>2</v>
      </c>
      <c r="AF86" s="216" t="str">
        <f t="shared" si="9"/>
        <v>ป.2/1-2</v>
      </c>
    </row>
    <row r="87" spans="1:32" ht="20.149999999999999" customHeight="1" x14ac:dyDescent="0.3">
      <c r="A87" s="31">
        <v>85</v>
      </c>
      <c r="B87" s="200" t="s">
        <v>147</v>
      </c>
      <c r="C87" s="201">
        <v>4298</v>
      </c>
      <c r="D87" s="202" t="s">
        <v>175</v>
      </c>
      <c r="E87" s="382" t="s">
        <v>420</v>
      </c>
      <c r="F87" s="382" t="s">
        <v>421</v>
      </c>
      <c r="G87" s="217" t="str">
        <f t="shared" si="12"/>
        <v>ป.2/14298</v>
      </c>
      <c r="H87" s="31">
        <f>IF(AND(B87=H$1),LOOKUP(9.99999999999999E+307,$H$2:H86)+1,"")</f>
        <v>34</v>
      </c>
      <c r="I87" s="31" t="str">
        <f>IF(AND(B87=I$1),LOOKUP(9.99999999999999E+307,$I$2:I86)+1,"")</f>
        <v/>
      </c>
      <c r="J87" s="31" t="e">
        <f>IF(AND(B87=J$1),LOOKUP(9.99999999999999E+307,$J$2:J86)+1,"")</f>
        <v>#REF!</v>
      </c>
      <c r="K87" s="31" t="e">
        <f>IF(AND(B87=K$1),LOOKUP(9.99999999999999E+307,$K$2:K86)+1,"")</f>
        <v>#REF!</v>
      </c>
      <c r="L87" s="31" t="e">
        <f>IF(AND(B87=L$1),LOOKUP(9.99999999999999E+307,$L$2:L86)+1,"")</f>
        <v>#REF!</v>
      </c>
      <c r="M87" s="31" t="str">
        <f>IF(AND(B87=M$1),LOOKUP(9.99999999999999E+307,$M$2:M86)+1,"")</f>
        <v/>
      </c>
      <c r="N87" s="31" t="e">
        <f>IF(AND(B87=N$1),LOOKUP(9.99999999999999E+307,$N$2:N86)+1,"")</f>
        <v>#REF!</v>
      </c>
      <c r="O87" s="31" t="e">
        <f>IF(AND($B87=O$1),LOOKUP(9.99999999999999E+307,$O$2:O86)+1,"")</f>
        <v>#REF!</v>
      </c>
      <c r="P87" s="31" t="e">
        <f>IF(AND($B87=P$1),LOOKUP(9.99999999999999E+307,$P$2:P86)+1,"")</f>
        <v>#REF!</v>
      </c>
      <c r="Q87" s="31" t="e">
        <f>IF(AND($B87=Q$1),LOOKUP(9.99999999999999E+307,$Q$2:Q86)+1,"")</f>
        <v>#REF!</v>
      </c>
      <c r="R87" s="31" t="str">
        <f>IF(AND($B87=R$1),LOOKUP(9.99999999999999E+307,$R$2:R86)+1,"")</f>
        <v/>
      </c>
      <c r="S87" s="31" t="str">
        <f>IF(AND($B87=S$1),LOOKUP(9.99999999999999E+307,$S$2:S86)+1,"")</f>
        <v/>
      </c>
      <c r="T87" s="31"/>
      <c r="U87" s="31"/>
      <c r="AA87" s="218" t="str">
        <f t="shared" si="13"/>
        <v/>
      </c>
      <c r="AB87" s="218" t="str">
        <f t="shared" si="14"/>
        <v/>
      </c>
      <c r="AC87" s="219">
        <f t="shared" si="10"/>
        <v>1</v>
      </c>
      <c r="AD87" s="219">
        <f t="shared" si="11"/>
        <v>1</v>
      </c>
      <c r="AE87" s="220">
        <f t="shared" si="15"/>
        <v>2</v>
      </c>
      <c r="AF87" s="216" t="str">
        <f t="shared" si="9"/>
        <v>ป.2/1-2</v>
      </c>
    </row>
    <row r="88" spans="1:32" ht="20.149999999999999" customHeight="1" x14ac:dyDescent="0.3">
      <c r="A88" s="31">
        <v>86</v>
      </c>
      <c r="B88" s="200" t="s">
        <v>148</v>
      </c>
      <c r="C88" s="201">
        <v>4030</v>
      </c>
      <c r="D88" s="202" t="s">
        <v>172</v>
      </c>
      <c r="E88" s="382" t="s">
        <v>174</v>
      </c>
      <c r="F88" s="382" t="s">
        <v>227</v>
      </c>
      <c r="G88" s="217" t="str">
        <f t="shared" si="12"/>
        <v>ป.2/24030</v>
      </c>
      <c r="H88" s="31" t="str">
        <f>IF(AND(B88=H$1),LOOKUP(9.99999999999999E+307,$H$2:H87)+1,"")</f>
        <v/>
      </c>
      <c r="I88" s="31">
        <f>IF(AND(B88=I$1),LOOKUP(9.99999999999999E+307,$I$2:I87)+1,"")</f>
        <v>1</v>
      </c>
      <c r="J88" s="31" t="e">
        <f>IF(AND(B88=J$1),LOOKUP(9.99999999999999E+307,$J$2:J87)+1,"")</f>
        <v>#REF!</v>
      </c>
      <c r="K88" s="31" t="e">
        <f>IF(AND(B88=K$1),LOOKUP(9.99999999999999E+307,$K$2:K87)+1,"")</f>
        <v>#REF!</v>
      </c>
      <c r="L88" s="31" t="e">
        <f>IF(AND(B88=L$1),LOOKUP(9.99999999999999E+307,$L$2:L87)+1,"")</f>
        <v>#REF!</v>
      </c>
      <c r="M88" s="31" t="str">
        <f>IF(AND(B88=M$1),LOOKUP(9.99999999999999E+307,$M$2:M87)+1,"")</f>
        <v/>
      </c>
      <c r="N88" s="31" t="e">
        <f>IF(AND(B88=N$1),LOOKUP(9.99999999999999E+307,$N$2:N87)+1,"")</f>
        <v>#REF!</v>
      </c>
      <c r="O88" s="31" t="e">
        <f>IF(AND($B88=O$1),LOOKUP(9.99999999999999E+307,$O$2:O87)+1,"")</f>
        <v>#REF!</v>
      </c>
      <c r="P88" s="31" t="e">
        <f>IF(AND($B88=P$1),LOOKUP(9.99999999999999E+307,$P$2:P87)+1,"")</f>
        <v>#REF!</v>
      </c>
      <c r="Q88" s="31" t="e">
        <f>IF(AND($B88=Q$1),LOOKUP(9.99999999999999E+307,$Q$2:Q87)+1,"")</f>
        <v>#REF!</v>
      </c>
      <c r="R88" s="31" t="str">
        <f>IF(AND($B88=R$1),LOOKUP(9.99999999999999E+307,$R$2:R87)+1,"")</f>
        <v/>
      </c>
      <c r="S88" s="31" t="str">
        <f>IF(AND($B88=S$1),LOOKUP(9.99999999999999E+307,$S$2:S87)+1,"")</f>
        <v/>
      </c>
      <c r="T88" s="31"/>
      <c r="U88" s="31"/>
      <c r="AA88" s="218" t="str">
        <f t="shared" si="13"/>
        <v/>
      </c>
      <c r="AB88" s="218" t="str">
        <f t="shared" si="14"/>
        <v/>
      </c>
      <c r="AC88" s="219">
        <f t="shared" si="10"/>
        <v>1</v>
      </c>
      <c r="AD88" s="219">
        <f t="shared" si="11"/>
        <v>1</v>
      </c>
      <c r="AE88" s="220">
        <f t="shared" si="15"/>
        <v>1</v>
      </c>
      <c r="AF88" s="216" t="str">
        <f t="shared" si="9"/>
        <v>ป.2/2-1</v>
      </c>
    </row>
    <row r="89" spans="1:32" ht="20.149999999999999" customHeight="1" x14ac:dyDescent="0.3">
      <c r="A89" s="31">
        <v>87</v>
      </c>
      <c r="B89" s="200" t="s">
        <v>148</v>
      </c>
      <c r="C89" s="201">
        <v>4038</v>
      </c>
      <c r="D89" s="202" t="s">
        <v>172</v>
      </c>
      <c r="E89" s="382" t="s">
        <v>422</v>
      </c>
      <c r="F89" s="382" t="s">
        <v>423</v>
      </c>
      <c r="G89" s="217" t="str">
        <f t="shared" si="12"/>
        <v>ป.2/24038</v>
      </c>
      <c r="H89" s="31" t="str">
        <f>IF(AND(B89=H$1),LOOKUP(9.99999999999999E+307,$H$2:H88)+1,"")</f>
        <v/>
      </c>
      <c r="I89" s="31">
        <f>IF(AND(B89=I$1),LOOKUP(9.99999999999999E+307,$I$2:I88)+1,"")</f>
        <v>2</v>
      </c>
      <c r="J89" s="31" t="e">
        <f>IF(AND(B89=J$1),LOOKUP(9.99999999999999E+307,$J$2:J88)+1,"")</f>
        <v>#REF!</v>
      </c>
      <c r="K89" s="31" t="e">
        <f>IF(AND(B89=K$1),LOOKUP(9.99999999999999E+307,$K$2:K88)+1,"")</f>
        <v>#REF!</v>
      </c>
      <c r="L89" s="31" t="e">
        <f>IF(AND(B89=L$1),LOOKUP(9.99999999999999E+307,$L$2:L88)+1,"")</f>
        <v>#REF!</v>
      </c>
      <c r="M89" s="31" t="str">
        <f>IF(AND(B89=M$1),LOOKUP(9.99999999999999E+307,$M$2:M88)+1,"")</f>
        <v/>
      </c>
      <c r="N89" s="31" t="e">
        <f>IF(AND(B89=N$1),LOOKUP(9.99999999999999E+307,$N$2:N88)+1,"")</f>
        <v>#REF!</v>
      </c>
      <c r="O89" s="31" t="e">
        <f>IF(AND($B89=O$1),LOOKUP(9.99999999999999E+307,$O$2:O88)+1,"")</f>
        <v>#REF!</v>
      </c>
      <c r="P89" s="31" t="e">
        <f>IF(AND($B89=P$1),LOOKUP(9.99999999999999E+307,$P$2:P88)+1,"")</f>
        <v>#REF!</v>
      </c>
      <c r="Q89" s="31" t="e">
        <f>IF(AND($B89=Q$1),LOOKUP(9.99999999999999E+307,$Q$2:Q88)+1,"")</f>
        <v>#REF!</v>
      </c>
      <c r="R89" s="31" t="str">
        <f>IF(AND($B89=R$1),LOOKUP(9.99999999999999E+307,$R$2:R88)+1,"")</f>
        <v/>
      </c>
      <c r="S89" s="31" t="str">
        <f>IF(AND($B89=S$1),LOOKUP(9.99999999999999E+307,$S$2:S88)+1,"")</f>
        <v/>
      </c>
      <c r="T89" s="31"/>
      <c r="U89" s="31"/>
      <c r="AA89" s="218" t="str">
        <f t="shared" si="13"/>
        <v/>
      </c>
      <c r="AB89" s="218" t="str">
        <f t="shared" si="14"/>
        <v/>
      </c>
      <c r="AC89" s="219">
        <f t="shared" si="10"/>
        <v>1</v>
      </c>
      <c r="AD89" s="219">
        <f t="shared" si="11"/>
        <v>1</v>
      </c>
      <c r="AE89" s="220">
        <f t="shared" si="15"/>
        <v>1</v>
      </c>
      <c r="AF89" s="216" t="str">
        <f t="shared" si="9"/>
        <v>ป.2/2-1</v>
      </c>
    </row>
    <row r="90" spans="1:32" ht="20.149999999999999" customHeight="1" x14ac:dyDescent="0.3">
      <c r="A90" s="31">
        <v>88</v>
      </c>
      <c r="B90" s="200" t="s">
        <v>148</v>
      </c>
      <c r="C90" s="201">
        <v>4042</v>
      </c>
      <c r="D90" s="202" t="s">
        <v>172</v>
      </c>
      <c r="E90" s="383" t="s">
        <v>424</v>
      </c>
      <c r="F90" s="382" t="s">
        <v>425</v>
      </c>
      <c r="G90" s="217" t="str">
        <f t="shared" si="12"/>
        <v>ป.2/24042</v>
      </c>
      <c r="H90" s="31" t="str">
        <f>IF(AND(B90=H$1),LOOKUP(9.99999999999999E+307,$H$2:H89)+1,"")</f>
        <v/>
      </c>
      <c r="I90" s="31">
        <f>IF(AND(B90=I$1),LOOKUP(9.99999999999999E+307,$I$2:I89)+1,"")</f>
        <v>3</v>
      </c>
      <c r="J90" s="31" t="e">
        <f>IF(AND(B90=J$1),LOOKUP(9.99999999999999E+307,$J$2:J89)+1,"")</f>
        <v>#REF!</v>
      </c>
      <c r="K90" s="31" t="e">
        <f>IF(AND(B90=K$1),LOOKUP(9.99999999999999E+307,$K$2:K89)+1,"")</f>
        <v>#REF!</v>
      </c>
      <c r="L90" s="31" t="e">
        <f>IF(AND(B90=L$1),LOOKUP(9.99999999999999E+307,$L$2:L89)+1,"")</f>
        <v>#REF!</v>
      </c>
      <c r="M90" s="31" t="str">
        <f>IF(AND(B90=M$1),LOOKUP(9.99999999999999E+307,$M$2:M89)+1,"")</f>
        <v/>
      </c>
      <c r="N90" s="31" t="e">
        <f>IF(AND(B90=N$1),LOOKUP(9.99999999999999E+307,$N$2:N89)+1,"")</f>
        <v>#REF!</v>
      </c>
      <c r="O90" s="31" t="e">
        <f>IF(AND($B90=O$1),LOOKUP(9.99999999999999E+307,$O$2:O89)+1,"")</f>
        <v>#REF!</v>
      </c>
      <c r="P90" s="31" t="e">
        <f>IF(AND($B90=P$1),LOOKUP(9.99999999999999E+307,$P$2:P89)+1,"")</f>
        <v>#REF!</v>
      </c>
      <c r="Q90" s="31" t="e">
        <f>IF(AND($B90=Q$1),LOOKUP(9.99999999999999E+307,$Q$2:Q89)+1,"")</f>
        <v>#REF!</v>
      </c>
      <c r="R90" s="31" t="str">
        <f>IF(AND($B90=R$1),LOOKUP(9.99999999999999E+307,$R$2:R89)+1,"")</f>
        <v/>
      </c>
      <c r="S90" s="31" t="str">
        <f>IF(AND($B90=S$1),LOOKUP(9.99999999999999E+307,$S$2:S89)+1,"")</f>
        <v/>
      </c>
      <c r="T90" s="31"/>
      <c r="U90" s="31"/>
      <c r="AA90" s="218" t="str">
        <f t="shared" si="13"/>
        <v/>
      </c>
      <c r="AB90" s="218" t="str">
        <f t="shared" si="14"/>
        <v/>
      </c>
      <c r="AC90" s="219">
        <f t="shared" si="10"/>
        <v>1</v>
      </c>
      <c r="AD90" s="219">
        <f t="shared" si="11"/>
        <v>1</v>
      </c>
      <c r="AE90" s="220">
        <f t="shared" si="15"/>
        <v>1</v>
      </c>
      <c r="AF90" s="216" t="str">
        <f t="shared" si="9"/>
        <v>ป.2/2-1</v>
      </c>
    </row>
    <row r="91" spans="1:32" ht="20.149999999999999" customHeight="1" x14ac:dyDescent="0.3">
      <c r="A91" s="31">
        <v>89</v>
      </c>
      <c r="B91" s="200" t="s">
        <v>148</v>
      </c>
      <c r="C91" s="201">
        <v>4045</v>
      </c>
      <c r="D91" s="202" t="s">
        <v>172</v>
      </c>
      <c r="E91" s="382" t="s">
        <v>224</v>
      </c>
      <c r="F91" s="382" t="s">
        <v>426</v>
      </c>
      <c r="G91" s="217" t="str">
        <f t="shared" si="12"/>
        <v>ป.2/24045</v>
      </c>
      <c r="H91" s="31" t="str">
        <f>IF(AND(B91=H$1),LOOKUP(9.99999999999999E+307,$H$2:H90)+1,"")</f>
        <v/>
      </c>
      <c r="I91" s="31">
        <f>IF(AND(B91=I$1),LOOKUP(9.99999999999999E+307,$I$2:I90)+1,"")</f>
        <v>4</v>
      </c>
      <c r="J91" s="31" t="e">
        <f>IF(AND(B91=J$1),LOOKUP(9.99999999999999E+307,$J$2:J90)+1,"")</f>
        <v>#REF!</v>
      </c>
      <c r="K91" s="31" t="e">
        <f>IF(AND(B91=K$1),LOOKUP(9.99999999999999E+307,$K$2:K90)+1,"")</f>
        <v>#REF!</v>
      </c>
      <c r="L91" s="31" t="e">
        <f>IF(AND(B91=L$1),LOOKUP(9.99999999999999E+307,$L$2:L90)+1,"")</f>
        <v>#REF!</v>
      </c>
      <c r="M91" s="31" t="str">
        <f>IF(AND(B91=M$1),LOOKUP(9.99999999999999E+307,$M$2:M90)+1,"")</f>
        <v/>
      </c>
      <c r="N91" s="31" t="e">
        <f>IF(AND(B91=N$1),LOOKUP(9.99999999999999E+307,$N$2:N90)+1,"")</f>
        <v>#REF!</v>
      </c>
      <c r="O91" s="31" t="e">
        <f>IF(AND($B91=O$1),LOOKUP(9.99999999999999E+307,$O$2:O90)+1,"")</f>
        <v>#REF!</v>
      </c>
      <c r="P91" s="31" t="e">
        <f>IF(AND($B91=P$1),LOOKUP(9.99999999999999E+307,$P$2:P90)+1,"")</f>
        <v>#REF!</v>
      </c>
      <c r="Q91" s="31" t="e">
        <f>IF(AND($B91=Q$1),LOOKUP(9.99999999999999E+307,$Q$2:Q90)+1,"")</f>
        <v>#REF!</v>
      </c>
      <c r="R91" s="31" t="str">
        <f>IF(AND($B91=R$1),LOOKUP(9.99999999999999E+307,$R$2:R90)+1,"")</f>
        <v/>
      </c>
      <c r="S91" s="31" t="str">
        <f>IF(AND($B91=S$1),LOOKUP(9.99999999999999E+307,$S$2:S90)+1,"")</f>
        <v/>
      </c>
      <c r="T91" s="31"/>
      <c r="U91" s="31"/>
      <c r="AA91" s="218" t="str">
        <f t="shared" si="13"/>
        <v/>
      </c>
      <c r="AB91" s="218" t="str">
        <f t="shared" si="14"/>
        <v/>
      </c>
      <c r="AC91" s="219">
        <f t="shared" si="10"/>
        <v>1</v>
      </c>
      <c r="AD91" s="219">
        <f t="shared" si="11"/>
        <v>1</v>
      </c>
      <c r="AE91" s="220">
        <f t="shared" si="15"/>
        <v>1</v>
      </c>
      <c r="AF91" s="216" t="str">
        <f t="shared" si="9"/>
        <v>ป.2/2-1</v>
      </c>
    </row>
    <row r="92" spans="1:32" ht="20.149999999999999" customHeight="1" x14ac:dyDescent="0.3">
      <c r="A92" s="31">
        <v>90</v>
      </c>
      <c r="B92" s="200" t="s">
        <v>148</v>
      </c>
      <c r="C92" s="201">
        <v>4047</v>
      </c>
      <c r="D92" s="202" t="s">
        <v>172</v>
      </c>
      <c r="E92" s="382" t="s">
        <v>427</v>
      </c>
      <c r="F92" s="382" t="s">
        <v>428</v>
      </c>
      <c r="G92" s="217" t="str">
        <f t="shared" si="12"/>
        <v>ป.2/24047</v>
      </c>
      <c r="H92" s="31" t="str">
        <f>IF(AND(B92=H$1),LOOKUP(9.99999999999999E+307,$H$2:H91)+1,"")</f>
        <v/>
      </c>
      <c r="I92" s="31">
        <f>IF(AND(B92=I$1),LOOKUP(9.99999999999999E+307,$I$2:I91)+1,"")</f>
        <v>5</v>
      </c>
      <c r="J92" s="31" t="e">
        <f>IF(AND(B92=J$1),LOOKUP(9.99999999999999E+307,$J$2:J91)+1,"")</f>
        <v>#REF!</v>
      </c>
      <c r="K92" s="31" t="e">
        <f>IF(AND(B92=K$1),LOOKUP(9.99999999999999E+307,$K$2:K91)+1,"")</f>
        <v>#REF!</v>
      </c>
      <c r="L92" s="31" t="e">
        <f>IF(AND(B92=L$1),LOOKUP(9.99999999999999E+307,$L$2:L91)+1,"")</f>
        <v>#REF!</v>
      </c>
      <c r="M92" s="31" t="str">
        <f>IF(AND(B92=M$1),LOOKUP(9.99999999999999E+307,$M$2:M91)+1,"")</f>
        <v/>
      </c>
      <c r="N92" s="31" t="e">
        <f>IF(AND(B92=N$1),LOOKUP(9.99999999999999E+307,$N$2:N91)+1,"")</f>
        <v>#REF!</v>
      </c>
      <c r="O92" s="31" t="e">
        <f>IF(AND($B92=O$1),LOOKUP(9.99999999999999E+307,$O$2:O91)+1,"")</f>
        <v>#REF!</v>
      </c>
      <c r="P92" s="31" t="e">
        <f>IF(AND($B92=P$1),LOOKUP(9.99999999999999E+307,$P$2:P91)+1,"")</f>
        <v>#REF!</v>
      </c>
      <c r="Q92" s="31" t="e">
        <f>IF(AND($B92=Q$1),LOOKUP(9.99999999999999E+307,$Q$2:Q91)+1,"")</f>
        <v>#REF!</v>
      </c>
      <c r="R92" s="31" t="str">
        <f>IF(AND($B92=R$1),LOOKUP(9.99999999999999E+307,$R$2:R91)+1,"")</f>
        <v/>
      </c>
      <c r="S92" s="31" t="str">
        <f>IF(AND($B92=S$1),LOOKUP(9.99999999999999E+307,$S$2:S91)+1,"")</f>
        <v/>
      </c>
      <c r="T92" s="31"/>
      <c r="U92" s="31"/>
      <c r="AA92" s="218" t="str">
        <f t="shared" si="13"/>
        <v/>
      </c>
      <c r="AB92" s="218" t="str">
        <f t="shared" si="14"/>
        <v/>
      </c>
      <c r="AC92" s="219">
        <f t="shared" si="10"/>
        <v>1</v>
      </c>
      <c r="AD92" s="219">
        <f t="shared" si="11"/>
        <v>1</v>
      </c>
      <c r="AE92" s="220">
        <f t="shared" si="15"/>
        <v>1</v>
      </c>
      <c r="AF92" s="216" t="str">
        <f t="shared" si="9"/>
        <v>ป.2/2-1</v>
      </c>
    </row>
    <row r="93" spans="1:32" ht="20.149999999999999" customHeight="1" x14ac:dyDescent="0.3">
      <c r="A93" s="31">
        <v>91</v>
      </c>
      <c r="B93" s="200" t="s">
        <v>148</v>
      </c>
      <c r="C93" s="201">
        <v>4048</v>
      </c>
      <c r="D93" s="202" t="s">
        <v>172</v>
      </c>
      <c r="E93" s="382" t="s">
        <v>429</v>
      </c>
      <c r="F93" s="382" t="s">
        <v>391</v>
      </c>
      <c r="G93" s="217" t="str">
        <f t="shared" si="12"/>
        <v>ป.2/24048</v>
      </c>
      <c r="H93" s="31" t="str">
        <f>IF(AND(B93=H$1),LOOKUP(9.99999999999999E+307,$H$2:H92)+1,"")</f>
        <v/>
      </c>
      <c r="I93" s="31">
        <f>IF(AND(B93=I$1),LOOKUP(9.99999999999999E+307,$I$2:I92)+1,"")</f>
        <v>6</v>
      </c>
      <c r="J93" s="31" t="e">
        <f>IF(AND(B93=J$1),LOOKUP(9.99999999999999E+307,$J$2:J92)+1,"")</f>
        <v>#REF!</v>
      </c>
      <c r="K93" s="31" t="e">
        <f>IF(AND(B93=K$1),LOOKUP(9.99999999999999E+307,$K$2:K92)+1,"")</f>
        <v>#REF!</v>
      </c>
      <c r="L93" s="31" t="e">
        <f>IF(AND(B93=L$1),LOOKUP(9.99999999999999E+307,$L$2:L92)+1,"")</f>
        <v>#REF!</v>
      </c>
      <c r="M93" s="31" t="str">
        <f>IF(AND(B93=M$1),LOOKUP(9.99999999999999E+307,$M$2:M92)+1,"")</f>
        <v/>
      </c>
      <c r="N93" s="31" t="e">
        <f>IF(AND(B93=N$1),LOOKUP(9.99999999999999E+307,$N$2:N92)+1,"")</f>
        <v>#REF!</v>
      </c>
      <c r="O93" s="31" t="e">
        <f>IF(AND($B93=O$1),LOOKUP(9.99999999999999E+307,$O$2:O92)+1,"")</f>
        <v>#REF!</v>
      </c>
      <c r="P93" s="31" t="e">
        <f>IF(AND($B93=P$1),LOOKUP(9.99999999999999E+307,$P$2:P92)+1,"")</f>
        <v>#REF!</v>
      </c>
      <c r="Q93" s="31" t="e">
        <f>IF(AND($B93=Q$1),LOOKUP(9.99999999999999E+307,$Q$2:Q92)+1,"")</f>
        <v>#REF!</v>
      </c>
      <c r="R93" s="31" t="str">
        <f>IF(AND($B93=R$1),LOOKUP(9.99999999999999E+307,$R$2:R92)+1,"")</f>
        <v/>
      </c>
      <c r="S93" s="31" t="str">
        <f>IF(AND($B93=S$1),LOOKUP(9.99999999999999E+307,$S$2:S92)+1,"")</f>
        <v/>
      </c>
      <c r="T93" s="31"/>
      <c r="U93" s="31"/>
      <c r="AA93" s="218" t="str">
        <f t="shared" si="13"/>
        <v/>
      </c>
      <c r="AB93" s="218" t="str">
        <f t="shared" si="14"/>
        <v/>
      </c>
      <c r="AC93" s="219">
        <f t="shared" si="10"/>
        <v>1</v>
      </c>
      <c r="AD93" s="219">
        <f t="shared" si="11"/>
        <v>1</v>
      </c>
      <c r="AE93" s="220">
        <f t="shared" si="15"/>
        <v>1</v>
      </c>
      <c r="AF93" s="216" t="str">
        <f t="shared" si="9"/>
        <v>ป.2/2-1</v>
      </c>
    </row>
    <row r="94" spans="1:32" ht="20.149999999999999" customHeight="1" x14ac:dyDescent="0.3">
      <c r="A94" s="31">
        <v>92</v>
      </c>
      <c r="B94" s="200" t="s">
        <v>148</v>
      </c>
      <c r="C94" s="201">
        <v>4053</v>
      </c>
      <c r="D94" s="202" t="s">
        <v>172</v>
      </c>
      <c r="E94" s="382" t="s">
        <v>430</v>
      </c>
      <c r="F94" s="382" t="s">
        <v>431</v>
      </c>
      <c r="G94" s="217" t="str">
        <f t="shared" si="12"/>
        <v>ป.2/24053</v>
      </c>
      <c r="H94" s="31" t="str">
        <f>IF(AND(B94=H$1),LOOKUP(9.99999999999999E+307,$H$2:H93)+1,"")</f>
        <v/>
      </c>
      <c r="I94" s="31">
        <f>IF(AND(B94=I$1),LOOKUP(9.99999999999999E+307,$I$2:I93)+1,"")</f>
        <v>7</v>
      </c>
      <c r="J94" s="31" t="e">
        <f>IF(AND(B94=J$1),LOOKUP(9.99999999999999E+307,$J$2:J93)+1,"")</f>
        <v>#REF!</v>
      </c>
      <c r="K94" s="31" t="e">
        <f>IF(AND(B94=K$1),LOOKUP(9.99999999999999E+307,$K$2:K93)+1,"")</f>
        <v>#REF!</v>
      </c>
      <c r="L94" s="31" t="e">
        <f>IF(AND(B94=L$1),LOOKUP(9.99999999999999E+307,$L$2:L93)+1,"")</f>
        <v>#REF!</v>
      </c>
      <c r="M94" s="31" t="str">
        <f>IF(AND(B94=M$1),LOOKUP(9.99999999999999E+307,$M$2:M93)+1,"")</f>
        <v/>
      </c>
      <c r="N94" s="31" t="e">
        <f>IF(AND(B94=N$1),LOOKUP(9.99999999999999E+307,$N$2:N93)+1,"")</f>
        <v>#REF!</v>
      </c>
      <c r="O94" s="31" t="e">
        <f>IF(AND($B94=O$1),LOOKUP(9.99999999999999E+307,$O$2:O93)+1,"")</f>
        <v>#REF!</v>
      </c>
      <c r="P94" s="31" t="e">
        <f>IF(AND($B94=P$1),LOOKUP(9.99999999999999E+307,$P$2:P93)+1,"")</f>
        <v>#REF!</v>
      </c>
      <c r="Q94" s="31" t="e">
        <f>IF(AND($B94=Q$1),LOOKUP(9.99999999999999E+307,$Q$2:Q93)+1,"")</f>
        <v>#REF!</v>
      </c>
      <c r="R94" s="31" t="str">
        <f>IF(AND($B94=R$1),LOOKUP(9.99999999999999E+307,$R$2:R93)+1,"")</f>
        <v/>
      </c>
      <c r="S94" s="31" t="str">
        <f>IF(AND($B94=S$1),LOOKUP(9.99999999999999E+307,$S$2:S93)+1,"")</f>
        <v/>
      </c>
      <c r="T94" s="31"/>
      <c r="U94" s="31"/>
      <c r="AA94" s="218" t="str">
        <f t="shared" si="13"/>
        <v/>
      </c>
      <c r="AB94" s="218" t="str">
        <f t="shared" si="14"/>
        <v/>
      </c>
      <c r="AC94" s="219">
        <f t="shared" si="10"/>
        <v>1</v>
      </c>
      <c r="AD94" s="219">
        <f t="shared" si="11"/>
        <v>1</v>
      </c>
      <c r="AE94" s="220">
        <f t="shared" si="15"/>
        <v>1</v>
      </c>
      <c r="AF94" s="216" t="str">
        <f t="shared" si="9"/>
        <v>ป.2/2-1</v>
      </c>
    </row>
    <row r="95" spans="1:32" ht="20.149999999999999" customHeight="1" x14ac:dyDescent="0.3">
      <c r="A95" s="31">
        <v>93</v>
      </c>
      <c r="B95" s="200" t="s">
        <v>148</v>
      </c>
      <c r="C95" s="201">
        <v>4054</v>
      </c>
      <c r="D95" s="202" t="s">
        <v>172</v>
      </c>
      <c r="E95" s="382" t="s">
        <v>432</v>
      </c>
      <c r="F95" s="382" t="s">
        <v>433</v>
      </c>
      <c r="G95" s="217" t="str">
        <f t="shared" si="12"/>
        <v>ป.2/24054</v>
      </c>
      <c r="H95" s="31" t="str">
        <f>IF(AND(B95=H$1),LOOKUP(9.99999999999999E+307,$H$2:H94)+1,"")</f>
        <v/>
      </c>
      <c r="I95" s="31">
        <f>IF(AND(B95=I$1),LOOKUP(9.99999999999999E+307,$I$2:I94)+1,"")</f>
        <v>8</v>
      </c>
      <c r="J95" s="31" t="e">
        <f>IF(AND(B95=J$1),LOOKUP(9.99999999999999E+307,$J$2:J94)+1,"")</f>
        <v>#REF!</v>
      </c>
      <c r="K95" s="31" t="e">
        <f>IF(AND(B95=K$1),LOOKUP(9.99999999999999E+307,$K$2:K94)+1,"")</f>
        <v>#REF!</v>
      </c>
      <c r="L95" s="31" t="e">
        <f>IF(AND(B95=L$1),LOOKUP(9.99999999999999E+307,$L$2:L94)+1,"")</f>
        <v>#REF!</v>
      </c>
      <c r="M95" s="31" t="str">
        <f>IF(AND(B95=M$1),LOOKUP(9.99999999999999E+307,$M$2:M94)+1,"")</f>
        <v/>
      </c>
      <c r="N95" s="31" t="e">
        <f>IF(AND(B95=N$1),LOOKUP(9.99999999999999E+307,$N$2:N94)+1,"")</f>
        <v>#REF!</v>
      </c>
      <c r="O95" s="31" t="e">
        <f>IF(AND($B95=O$1),LOOKUP(9.99999999999999E+307,$O$2:O94)+1,"")</f>
        <v>#REF!</v>
      </c>
      <c r="P95" s="31" t="e">
        <f>IF(AND($B95=P$1),LOOKUP(9.99999999999999E+307,$P$2:P94)+1,"")</f>
        <v>#REF!</v>
      </c>
      <c r="Q95" s="31" t="e">
        <f>IF(AND($B95=Q$1),LOOKUP(9.99999999999999E+307,$Q$2:Q94)+1,"")</f>
        <v>#REF!</v>
      </c>
      <c r="R95" s="31" t="str">
        <f>IF(AND($B95=R$1),LOOKUP(9.99999999999999E+307,$R$2:R94)+1,"")</f>
        <v/>
      </c>
      <c r="S95" s="31" t="str">
        <f>IF(AND($B95=S$1),LOOKUP(9.99999999999999E+307,$S$2:S94)+1,"")</f>
        <v/>
      </c>
      <c r="T95" s="31"/>
      <c r="U95" s="31"/>
      <c r="AA95" s="218" t="str">
        <f t="shared" si="13"/>
        <v/>
      </c>
      <c r="AB95" s="218" t="str">
        <f t="shared" si="14"/>
        <v/>
      </c>
      <c r="AC95" s="219">
        <f t="shared" si="10"/>
        <v>1</v>
      </c>
      <c r="AD95" s="219">
        <f t="shared" si="11"/>
        <v>1</v>
      </c>
      <c r="AE95" s="220">
        <f t="shared" si="15"/>
        <v>1</v>
      </c>
      <c r="AF95" s="216" t="str">
        <f t="shared" si="9"/>
        <v>ป.2/2-1</v>
      </c>
    </row>
    <row r="96" spans="1:32" ht="20.149999999999999" customHeight="1" x14ac:dyDescent="0.3">
      <c r="A96" s="31">
        <v>94</v>
      </c>
      <c r="B96" s="200" t="s">
        <v>148</v>
      </c>
      <c r="C96" s="201">
        <v>4058</v>
      </c>
      <c r="D96" s="202" t="s">
        <v>172</v>
      </c>
      <c r="E96" s="382" t="s">
        <v>434</v>
      </c>
      <c r="F96" s="382" t="s">
        <v>269</v>
      </c>
      <c r="G96" s="217" t="str">
        <f t="shared" si="12"/>
        <v>ป.2/24058</v>
      </c>
      <c r="H96" s="31" t="str">
        <f>IF(AND(B96=H$1),LOOKUP(9.99999999999999E+307,$H$2:H95)+1,"")</f>
        <v/>
      </c>
      <c r="I96" s="31">
        <f>IF(AND(B96=I$1),LOOKUP(9.99999999999999E+307,$I$2:I95)+1,"")</f>
        <v>9</v>
      </c>
      <c r="J96" s="31" t="e">
        <f>IF(AND(B96=J$1),LOOKUP(9.99999999999999E+307,$J$2:J95)+1,"")</f>
        <v>#REF!</v>
      </c>
      <c r="K96" s="31" t="e">
        <f>IF(AND(B96=K$1),LOOKUP(9.99999999999999E+307,$K$2:K95)+1,"")</f>
        <v>#REF!</v>
      </c>
      <c r="L96" s="31" t="e">
        <f>IF(AND(B96=L$1),LOOKUP(9.99999999999999E+307,$L$2:L95)+1,"")</f>
        <v>#REF!</v>
      </c>
      <c r="M96" s="31" t="str">
        <f>IF(AND(B96=M$1),LOOKUP(9.99999999999999E+307,$M$2:M95)+1,"")</f>
        <v/>
      </c>
      <c r="N96" s="31" t="e">
        <f>IF(AND(B96=N$1),LOOKUP(9.99999999999999E+307,$N$2:N95)+1,"")</f>
        <v>#REF!</v>
      </c>
      <c r="O96" s="31" t="e">
        <f>IF(AND($B96=O$1),LOOKUP(9.99999999999999E+307,$O$2:O95)+1,"")</f>
        <v>#REF!</v>
      </c>
      <c r="P96" s="31" t="e">
        <f>IF(AND($B96=P$1),LOOKUP(9.99999999999999E+307,$P$2:P95)+1,"")</f>
        <v>#REF!</v>
      </c>
      <c r="Q96" s="31" t="e">
        <f>IF(AND($B96=Q$1),LOOKUP(9.99999999999999E+307,$Q$2:Q95)+1,"")</f>
        <v>#REF!</v>
      </c>
      <c r="R96" s="31" t="str">
        <f>IF(AND($B96=R$1),LOOKUP(9.99999999999999E+307,$R$2:R95)+1,"")</f>
        <v/>
      </c>
      <c r="S96" s="31" t="str">
        <f>IF(AND($B96=S$1),LOOKUP(9.99999999999999E+307,$S$2:S95)+1,"")</f>
        <v/>
      </c>
      <c r="T96" s="31"/>
      <c r="U96" s="31"/>
      <c r="AA96" s="218" t="str">
        <f t="shared" si="13"/>
        <v/>
      </c>
      <c r="AB96" s="218" t="str">
        <f t="shared" si="14"/>
        <v/>
      </c>
      <c r="AC96" s="219">
        <f t="shared" si="10"/>
        <v>1</v>
      </c>
      <c r="AD96" s="219">
        <f t="shared" si="11"/>
        <v>1</v>
      </c>
      <c r="AE96" s="220">
        <f t="shared" si="15"/>
        <v>1</v>
      </c>
      <c r="AF96" s="216" t="str">
        <f t="shared" si="9"/>
        <v>ป.2/2-1</v>
      </c>
    </row>
    <row r="97" spans="1:32" ht="20.149999999999999" customHeight="1" x14ac:dyDescent="0.3">
      <c r="A97" s="31">
        <v>95</v>
      </c>
      <c r="B97" s="200" t="s">
        <v>148</v>
      </c>
      <c r="C97" s="201">
        <v>4062</v>
      </c>
      <c r="D97" s="202" t="s">
        <v>172</v>
      </c>
      <c r="E97" s="382" t="s">
        <v>435</v>
      </c>
      <c r="F97" s="382" t="s">
        <v>436</v>
      </c>
      <c r="G97" s="217" t="str">
        <f t="shared" si="12"/>
        <v>ป.2/24062</v>
      </c>
      <c r="H97" s="31" t="str">
        <f>IF(AND(B97=H$1),LOOKUP(9.99999999999999E+307,$H$2:H96)+1,"")</f>
        <v/>
      </c>
      <c r="I97" s="31">
        <f>IF(AND(B97=I$1),LOOKUP(9.99999999999999E+307,$I$2:I96)+1,"")</f>
        <v>10</v>
      </c>
      <c r="J97" s="31" t="e">
        <f>IF(AND(B97=J$1),LOOKUP(9.99999999999999E+307,$J$2:J96)+1,"")</f>
        <v>#REF!</v>
      </c>
      <c r="K97" s="31" t="e">
        <f>IF(AND(B97=K$1),LOOKUP(9.99999999999999E+307,$K$2:K96)+1,"")</f>
        <v>#REF!</v>
      </c>
      <c r="L97" s="31" t="e">
        <f>IF(AND(B97=L$1),LOOKUP(9.99999999999999E+307,$L$2:L96)+1,"")</f>
        <v>#REF!</v>
      </c>
      <c r="M97" s="31" t="str">
        <f>IF(AND(B97=M$1),LOOKUP(9.99999999999999E+307,$M$2:M96)+1,"")</f>
        <v/>
      </c>
      <c r="N97" s="31" t="e">
        <f>IF(AND(B97=N$1),LOOKUP(9.99999999999999E+307,$N$2:N96)+1,"")</f>
        <v>#REF!</v>
      </c>
      <c r="O97" s="31" t="e">
        <f>IF(AND($B97=O$1),LOOKUP(9.99999999999999E+307,$O$2:O96)+1,"")</f>
        <v>#REF!</v>
      </c>
      <c r="P97" s="31" t="e">
        <f>IF(AND($B97=P$1),LOOKUP(9.99999999999999E+307,$P$2:P96)+1,"")</f>
        <v>#REF!</v>
      </c>
      <c r="Q97" s="31" t="e">
        <f>IF(AND($B97=Q$1),LOOKUP(9.99999999999999E+307,$Q$2:Q96)+1,"")</f>
        <v>#REF!</v>
      </c>
      <c r="R97" s="31" t="str">
        <f>IF(AND($B97=R$1),LOOKUP(9.99999999999999E+307,$R$2:R96)+1,"")</f>
        <v/>
      </c>
      <c r="S97" s="31" t="str">
        <f>IF(AND($B97=S$1),LOOKUP(9.99999999999999E+307,$S$2:S96)+1,"")</f>
        <v/>
      </c>
      <c r="T97" s="31"/>
      <c r="U97" s="31"/>
      <c r="AA97" s="218" t="str">
        <f t="shared" si="13"/>
        <v/>
      </c>
      <c r="AB97" s="218" t="str">
        <f t="shared" si="14"/>
        <v/>
      </c>
      <c r="AC97" s="219">
        <f t="shared" si="10"/>
        <v>1</v>
      </c>
      <c r="AD97" s="219">
        <f t="shared" si="11"/>
        <v>1</v>
      </c>
      <c r="AE97" s="220">
        <f t="shared" si="15"/>
        <v>1</v>
      </c>
      <c r="AF97" s="216" t="str">
        <f t="shared" si="9"/>
        <v>ป.2/2-1</v>
      </c>
    </row>
    <row r="98" spans="1:32" ht="20.149999999999999" customHeight="1" x14ac:dyDescent="0.3">
      <c r="A98" s="31">
        <v>96</v>
      </c>
      <c r="B98" s="200" t="s">
        <v>148</v>
      </c>
      <c r="C98" s="201">
        <v>4068</v>
      </c>
      <c r="D98" s="202" t="s">
        <v>172</v>
      </c>
      <c r="E98" s="383" t="s">
        <v>234</v>
      </c>
      <c r="F98" s="382" t="s">
        <v>437</v>
      </c>
      <c r="G98" s="217" t="str">
        <f t="shared" si="12"/>
        <v>ป.2/24068</v>
      </c>
      <c r="H98" s="31" t="str">
        <f>IF(AND(B98=H$1),LOOKUP(9.99999999999999E+307,$H$2:H97)+1,"")</f>
        <v/>
      </c>
      <c r="I98" s="31">
        <f>IF(AND(B98=I$1),LOOKUP(9.99999999999999E+307,$I$2:I97)+1,"")</f>
        <v>11</v>
      </c>
      <c r="J98" s="31" t="e">
        <f>IF(AND(B98=J$1),LOOKUP(9.99999999999999E+307,$J$2:J97)+1,"")</f>
        <v>#REF!</v>
      </c>
      <c r="K98" s="31" t="e">
        <f>IF(AND(B98=K$1),LOOKUP(9.99999999999999E+307,$K$2:K97)+1,"")</f>
        <v>#REF!</v>
      </c>
      <c r="L98" s="31" t="e">
        <f>IF(AND(B98=L$1),LOOKUP(9.99999999999999E+307,$L$2:L97)+1,"")</f>
        <v>#REF!</v>
      </c>
      <c r="M98" s="31" t="str">
        <f>IF(AND(B98=M$1),LOOKUP(9.99999999999999E+307,$M$2:M97)+1,"")</f>
        <v/>
      </c>
      <c r="N98" s="31" t="e">
        <f>IF(AND(B98=N$1),LOOKUP(9.99999999999999E+307,$N$2:N97)+1,"")</f>
        <v>#REF!</v>
      </c>
      <c r="O98" s="31" t="e">
        <f>IF(AND($B98=O$1),LOOKUP(9.99999999999999E+307,$O$2:O97)+1,"")</f>
        <v>#REF!</v>
      </c>
      <c r="P98" s="31" t="e">
        <f>IF(AND($B98=P$1),LOOKUP(9.99999999999999E+307,$P$2:P97)+1,"")</f>
        <v>#REF!</v>
      </c>
      <c r="Q98" s="31" t="e">
        <f>IF(AND($B98=Q$1),LOOKUP(9.99999999999999E+307,$Q$2:Q97)+1,"")</f>
        <v>#REF!</v>
      </c>
      <c r="R98" s="31" t="str">
        <f>IF(AND($B98=R$1),LOOKUP(9.99999999999999E+307,$R$2:R97)+1,"")</f>
        <v/>
      </c>
      <c r="S98" s="31" t="str">
        <f>IF(AND($B98=S$1),LOOKUP(9.99999999999999E+307,$S$2:S97)+1,"")</f>
        <v/>
      </c>
      <c r="T98" s="31"/>
      <c r="U98" s="31"/>
      <c r="AA98" s="218" t="str">
        <f t="shared" si="13"/>
        <v/>
      </c>
      <c r="AB98" s="218" t="str">
        <f t="shared" si="14"/>
        <v/>
      </c>
      <c r="AC98" s="219">
        <f t="shared" si="10"/>
        <v>1</v>
      </c>
      <c r="AD98" s="219">
        <f t="shared" si="11"/>
        <v>1</v>
      </c>
      <c r="AE98" s="220">
        <f t="shared" si="15"/>
        <v>1</v>
      </c>
      <c r="AF98" s="216" t="str">
        <f t="shared" si="9"/>
        <v>ป.2/2-1</v>
      </c>
    </row>
    <row r="99" spans="1:32" ht="20.149999999999999" customHeight="1" x14ac:dyDescent="0.3">
      <c r="A99" s="31">
        <v>97</v>
      </c>
      <c r="B99" s="200" t="s">
        <v>148</v>
      </c>
      <c r="C99" s="201">
        <v>4069</v>
      </c>
      <c r="D99" s="202" t="s">
        <v>172</v>
      </c>
      <c r="E99" s="382" t="s">
        <v>438</v>
      </c>
      <c r="F99" s="382" t="s">
        <v>439</v>
      </c>
      <c r="G99" s="217" t="str">
        <f t="shared" si="12"/>
        <v>ป.2/24069</v>
      </c>
      <c r="H99" s="31" t="str">
        <f>IF(AND(B99=H$1),LOOKUP(9.99999999999999E+307,$H$2:H98)+1,"")</f>
        <v/>
      </c>
      <c r="I99" s="31">
        <f>IF(AND(B99=I$1),LOOKUP(9.99999999999999E+307,$I$2:I98)+1,"")</f>
        <v>12</v>
      </c>
      <c r="J99" s="31" t="e">
        <f>IF(AND(B99=J$1),LOOKUP(9.99999999999999E+307,$J$2:J98)+1,"")</f>
        <v>#REF!</v>
      </c>
      <c r="K99" s="31" t="e">
        <f>IF(AND(B99=K$1),LOOKUP(9.99999999999999E+307,$K$2:K98)+1,"")</f>
        <v>#REF!</v>
      </c>
      <c r="L99" s="31" t="e">
        <f>IF(AND(B99=L$1),LOOKUP(9.99999999999999E+307,$L$2:L98)+1,"")</f>
        <v>#REF!</v>
      </c>
      <c r="M99" s="31" t="str">
        <f>IF(AND(B99=M$1),LOOKUP(9.99999999999999E+307,$M$2:M98)+1,"")</f>
        <v/>
      </c>
      <c r="N99" s="31" t="e">
        <f>IF(AND(B99=N$1),LOOKUP(9.99999999999999E+307,$N$2:N98)+1,"")</f>
        <v>#REF!</v>
      </c>
      <c r="O99" s="31" t="e">
        <f>IF(AND($B99=O$1),LOOKUP(9.99999999999999E+307,$O$2:O98)+1,"")</f>
        <v>#REF!</v>
      </c>
      <c r="P99" s="31" t="e">
        <f>IF(AND($B99=P$1),LOOKUP(9.99999999999999E+307,$P$2:P98)+1,"")</f>
        <v>#REF!</v>
      </c>
      <c r="Q99" s="31" t="e">
        <f>IF(AND($B99=Q$1),LOOKUP(9.99999999999999E+307,$Q$2:Q98)+1,"")</f>
        <v>#REF!</v>
      </c>
      <c r="R99" s="31" t="str">
        <f>IF(AND($B99=R$1),LOOKUP(9.99999999999999E+307,$R$2:R98)+1,"")</f>
        <v/>
      </c>
      <c r="S99" s="31" t="str">
        <f>IF(AND($B99=S$1),LOOKUP(9.99999999999999E+307,$S$2:S98)+1,"")</f>
        <v/>
      </c>
      <c r="T99" s="31"/>
      <c r="U99" s="31"/>
      <c r="AA99" s="218" t="str">
        <f t="shared" si="13"/>
        <v/>
      </c>
      <c r="AB99" s="218" t="str">
        <f t="shared" si="14"/>
        <v/>
      </c>
      <c r="AC99" s="219">
        <f t="shared" si="10"/>
        <v>1</v>
      </c>
      <c r="AD99" s="219">
        <f t="shared" si="11"/>
        <v>1</v>
      </c>
      <c r="AE99" s="220">
        <f t="shared" si="15"/>
        <v>1</v>
      </c>
      <c r="AF99" s="216" t="str">
        <f t="shared" si="9"/>
        <v>ป.2/2-1</v>
      </c>
    </row>
    <row r="100" spans="1:32" ht="20.149999999999999" customHeight="1" x14ac:dyDescent="0.3">
      <c r="A100" s="31">
        <v>98</v>
      </c>
      <c r="B100" s="200" t="s">
        <v>148</v>
      </c>
      <c r="C100" s="201">
        <v>4131</v>
      </c>
      <c r="D100" s="202" t="s">
        <v>172</v>
      </c>
      <c r="E100" s="382" t="s">
        <v>189</v>
      </c>
      <c r="F100" s="382" t="s">
        <v>440</v>
      </c>
      <c r="G100" s="217" t="str">
        <f t="shared" si="12"/>
        <v>ป.2/24131</v>
      </c>
      <c r="H100" s="31" t="str">
        <f>IF(AND(B100=H$1),LOOKUP(9.99999999999999E+307,$H$2:H99)+1,"")</f>
        <v/>
      </c>
      <c r="I100" s="31">
        <f>IF(AND(B100=I$1),LOOKUP(9.99999999999999E+307,$I$2:I99)+1,"")</f>
        <v>13</v>
      </c>
      <c r="J100" s="31" t="e">
        <f>IF(AND(B100=J$1),LOOKUP(9.99999999999999E+307,$J$2:J99)+1,"")</f>
        <v>#REF!</v>
      </c>
      <c r="K100" s="31" t="e">
        <f>IF(AND(B100=K$1),LOOKUP(9.99999999999999E+307,$K$2:K99)+1,"")</f>
        <v>#REF!</v>
      </c>
      <c r="L100" s="31" t="e">
        <f>IF(AND(B100=L$1),LOOKUP(9.99999999999999E+307,$L$2:L99)+1,"")</f>
        <v>#REF!</v>
      </c>
      <c r="M100" s="31" t="str">
        <f>IF(AND(B100=M$1),LOOKUP(9.99999999999999E+307,$M$2:M99)+1,"")</f>
        <v/>
      </c>
      <c r="N100" s="31" t="e">
        <f>IF(AND(B100=N$1),LOOKUP(9.99999999999999E+307,$N$2:N99)+1,"")</f>
        <v>#REF!</v>
      </c>
      <c r="O100" s="31" t="e">
        <f>IF(AND($B100=O$1),LOOKUP(9.99999999999999E+307,$O$2:O99)+1,"")</f>
        <v>#REF!</v>
      </c>
      <c r="P100" s="31" t="e">
        <f>IF(AND($B100=P$1),LOOKUP(9.99999999999999E+307,$P$2:P99)+1,"")</f>
        <v>#REF!</v>
      </c>
      <c r="Q100" s="31" t="e">
        <f>IF(AND($B100=Q$1),LOOKUP(9.99999999999999E+307,$Q$2:Q99)+1,"")</f>
        <v>#REF!</v>
      </c>
      <c r="R100" s="31" t="str">
        <f>IF(AND($B100=R$1),LOOKUP(9.99999999999999E+307,$R$2:R99)+1,"")</f>
        <v/>
      </c>
      <c r="S100" s="31" t="str">
        <f>IF(AND($B100=S$1),LOOKUP(9.99999999999999E+307,$S$2:S99)+1,"")</f>
        <v/>
      </c>
      <c r="T100" s="31"/>
      <c r="U100" s="31"/>
      <c r="AA100" s="218" t="str">
        <f t="shared" si="13"/>
        <v/>
      </c>
      <c r="AB100" s="218" t="str">
        <f t="shared" si="14"/>
        <v/>
      </c>
      <c r="AC100" s="219">
        <f t="shared" si="10"/>
        <v>1</v>
      </c>
      <c r="AD100" s="219">
        <f t="shared" si="11"/>
        <v>1</v>
      </c>
      <c r="AE100" s="220">
        <f t="shared" si="15"/>
        <v>1</v>
      </c>
      <c r="AF100" s="216" t="str">
        <f t="shared" si="9"/>
        <v>ป.2/2-1</v>
      </c>
    </row>
    <row r="101" spans="1:32" ht="20.149999999999999" customHeight="1" x14ac:dyDescent="0.3">
      <c r="A101" s="31">
        <v>99</v>
      </c>
      <c r="B101" s="200" t="s">
        <v>148</v>
      </c>
      <c r="C101" s="201">
        <v>4132</v>
      </c>
      <c r="D101" s="202" t="s">
        <v>172</v>
      </c>
      <c r="E101" s="382" t="s">
        <v>441</v>
      </c>
      <c r="F101" s="382" t="s">
        <v>442</v>
      </c>
      <c r="G101" s="217" t="str">
        <f t="shared" si="12"/>
        <v>ป.2/24132</v>
      </c>
      <c r="H101" s="31" t="str">
        <f>IF(AND(B101=H$1),LOOKUP(9.99999999999999E+307,$H$2:H100)+1,"")</f>
        <v/>
      </c>
      <c r="I101" s="31">
        <f>IF(AND(B101=I$1),LOOKUP(9.99999999999999E+307,$I$2:I100)+1,"")</f>
        <v>14</v>
      </c>
      <c r="J101" s="31" t="e">
        <f>IF(AND(B101=J$1),LOOKUP(9.99999999999999E+307,$J$2:J100)+1,"")</f>
        <v>#REF!</v>
      </c>
      <c r="K101" s="31" t="e">
        <f>IF(AND(B101=K$1),LOOKUP(9.99999999999999E+307,$K$2:K100)+1,"")</f>
        <v>#REF!</v>
      </c>
      <c r="L101" s="31" t="e">
        <f>IF(AND(B101=L$1),LOOKUP(9.99999999999999E+307,$L$2:L100)+1,"")</f>
        <v>#REF!</v>
      </c>
      <c r="M101" s="31" t="str">
        <f>IF(AND(B101=M$1),LOOKUP(9.99999999999999E+307,$M$2:M100)+1,"")</f>
        <v/>
      </c>
      <c r="N101" s="31" t="e">
        <f>IF(AND(B101=N$1),LOOKUP(9.99999999999999E+307,$N$2:N100)+1,"")</f>
        <v>#REF!</v>
      </c>
      <c r="O101" s="31" t="e">
        <f>IF(AND($B101=O$1),LOOKUP(9.99999999999999E+307,$O$2:O100)+1,"")</f>
        <v>#REF!</v>
      </c>
      <c r="P101" s="31" t="e">
        <f>IF(AND($B101=P$1),LOOKUP(9.99999999999999E+307,$P$2:P100)+1,"")</f>
        <v>#REF!</v>
      </c>
      <c r="Q101" s="31" t="e">
        <f>IF(AND($B101=Q$1),LOOKUP(9.99999999999999E+307,$Q$2:Q100)+1,"")</f>
        <v>#REF!</v>
      </c>
      <c r="R101" s="31" t="str">
        <f>IF(AND($B101=R$1),LOOKUP(9.99999999999999E+307,$R$2:R100)+1,"")</f>
        <v/>
      </c>
      <c r="S101" s="31" t="str">
        <f>IF(AND($B101=S$1),LOOKUP(9.99999999999999E+307,$S$2:S100)+1,"")</f>
        <v/>
      </c>
      <c r="T101" s="31"/>
      <c r="U101" s="31"/>
      <c r="AA101" s="218" t="str">
        <f t="shared" si="13"/>
        <v/>
      </c>
      <c r="AB101" s="218" t="str">
        <f t="shared" si="14"/>
        <v/>
      </c>
      <c r="AC101" s="219">
        <f t="shared" si="10"/>
        <v>1</v>
      </c>
      <c r="AD101" s="219">
        <f t="shared" si="11"/>
        <v>1</v>
      </c>
      <c r="AE101" s="220">
        <f t="shared" si="15"/>
        <v>1</v>
      </c>
      <c r="AF101" s="216" t="str">
        <f t="shared" si="9"/>
        <v>ป.2/2-1</v>
      </c>
    </row>
    <row r="102" spans="1:32" ht="20.149999999999999" customHeight="1" x14ac:dyDescent="0.3">
      <c r="A102" s="31">
        <v>100</v>
      </c>
      <c r="B102" s="200" t="s">
        <v>148</v>
      </c>
      <c r="C102" s="201">
        <v>4154</v>
      </c>
      <c r="D102" s="202" t="s">
        <v>172</v>
      </c>
      <c r="E102" s="383" t="s">
        <v>215</v>
      </c>
      <c r="F102" s="382" t="s">
        <v>443</v>
      </c>
      <c r="G102" s="217" t="str">
        <f t="shared" si="12"/>
        <v>ป.2/24154</v>
      </c>
      <c r="H102" s="31" t="str">
        <f>IF(AND(B102=H$1),LOOKUP(9.99999999999999E+307,$H$2:H101)+1,"")</f>
        <v/>
      </c>
      <c r="I102" s="31">
        <f>IF(AND(B102=I$1),LOOKUP(9.99999999999999E+307,$I$2:I101)+1,"")</f>
        <v>15</v>
      </c>
      <c r="J102" s="31" t="e">
        <f>IF(AND(B102=J$1),LOOKUP(9.99999999999999E+307,$J$2:J101)+1,"")</f>
        <v>#REF!</v>
      </c>
      <c r="K102" s="31" t="e">
        <f>IF(AND(B102=K$1),LOOKUP(9.99999999999999E+307,$K$2:K101)+1,"")</f>
        <v>#REF!</v>
      </c>
      <c r="L102" s="31" t="e">
        <f>IF(AND(B102=L$1),LOOKUP(9.99999999999999E+307,$L$2:L101)+1,"")</f>
        <v>#REF!</v>
      </c>
      <c r="M102" s="31" t="str">
        <f>IF(AND(B102=M$1),LOOKUP(9.99999999999999E+307,$M$2:M101)+1,"")</f>
        <v/>
      </c>
      <c r="N102" s="31" t="e">
        <f>IF(AND(B102=N$1),LOOKUP(9.99999999999999E+307,$N$2:N101)+1,"")</f>
        <v>#REF!</v>
      </c>
      <c r="O102" s="31" t="e">
        <f>IF(AND($B102=O$1),LOOKUP(9.99999999999999E+307,$O$2:O101)+1,"")</f>
        <v>#REF!</v>
      </c>
      <c r="P102" s="31" t="e">
        <f>IF(AND($B102=P$1),LOOKUP(9.99999999999999E+307,$P$2:P101)+1,"")</f>
        <v>#REF!</v>
      </c>
      <c r="Q102" s="31" t="e">
        <f>IF(AND($B102=Q$1),LOOKUP(9.99999999999999E+307,$Q$2:Q101)+1,"")</f>
        <v>#REF!</v>
      </c>
      <c r="R102" s="31" t="str">
        <f>IF(AND($B102=R$1),LOOKUP(9.99999999999999E+307,$R$2:R101)+1,"")</f>
        <v/>
      </c>
      <c r="S102" s="31" t="str">
        <f>IF(AND($B102=S$1),LOOKUP(9.99999999999999E+307,$S$2:S101)+1,"")</f>
        <v/>
      </c>
      <c r="T102" s="31"/>
      <c r="U102" s="31"/>
      <c r="AA102" s="218" t="str">
        <f t="shared" si="13"/>
        <v/>
      </c>
      <c r="AB102" s="218" t="str">
        <f t="shared" si="14"/>
        <v/>
      </c>
      <c r="AC102" s="219">
        <f t="shared" si="10"/>
        <v>1</v>
      </c>
      <c r="AD102" s="219">
        <f t="shared" si="11"/>
        <v>1</v>
      </c>
      <c r="AE102" s="220">
        <f t="shared" si="15"/>
        <v>1</v>
      </c>
      <c r="AF102" s="216" t="str">
        <f t="shared" si="9"/>
        <v>ป.2/2-1</v>
      </c>
    </row>
    <row r="103" spans="1:32" ht="20.149999999999999" customHeight="1" x14ac:dyDescent="0.3">
      <c r="A103" s="31">
        <v>101</v>
      </c>
      <c r="B103" s="200" t="s">
        <v>148</v>
      </c>
      <c r="C103" s="201">
        <v>4273</v>
      </c>
      <c r="D103" s="202" t="s">
        <v>172</v>
      </c>
      <c r="E103" s="382" t="s">
        <v>444</v>
      </c>
      <c r="F103" s="382" t="s">
        <v>445</v>
      </c>
      <c r="G103" s="217" t="str">
        <f t="shared" si="12"/>
        <v>ป.2/24273</v>
      </c>
      <c r="H103" s="31" t="str">
        <f>IF(AND(B103=H$1),LOOKUP(9.99999999999999E+307,$H$2:H102)+1,"")</f>
        <v/>
      </c>
      <c r="I103" s="31">
        <f>IF(AND(B103=I$1),LOOKUP(9.99999999999999E+307,$I$2:I102)+1,"")</f>
        <v>16</v>
      </c>
      <c r="J103" s="31" t="e">
        <f>IF(AND(B103=J$1),LOOKUP(9.99999999999999E+307,$J$2:J102)+1,"")</f>
        <v>#REF!</v>
      </c>
      <c r="K103" s="31" t="e">
        <f>IF(AND(B103=K$1),LOOKUP(9.99999999999999E+307,$K$2:K102)+1,"")</f>
        <v>#REF!</v>
      </c>
      <c r="L103" s="31" t="e">
        <f>IF(AND(B103=L$1),LOOKUP(9.99999999999999E+307,$L$2:L102)+1,"")</f>
        <v>#REF!</v>
      </c>
      <c r="M103" s="31" t="str">
        <f>IF(AND(B103=M$1),LOOKUP(9.99999999999999E+307,$M$2:M102)+1,"")</f>
        <v/>
      </c>
      <c r="N103" s="31" t="e">
        <f>IF(AND(B103=N$1),LOOKUP(9.99999999999999E+307,$N$2:N102)+1,"")</f>
        <v>#REF!</v>
      </c>
      <c r="O103" s="31" t="e">
        <f>IF(AND($B103=O$1),LOOKUP(9.99999999999999E+307,$O$2:O102)+1,"")</f>
        <v>#REF!</v>
      </c>
      <c r="P103" s="31" t="e">
        <f>IF(AND($B103=P$1),LOOKUP(9.99999999999999E+307,$P$2:P102)+1,"")</f>
        <v>#REF!</v>
      </c>
      <c r="Q103" s="31" t="e">
        <f>IF(AND($B103=Q$1),LOOKUP(9.99999999999999E+307,$Q$2:Q102)+1,"")</f>
        <v>#REF!</v>
      </c>
      <c r="R103" s="31" t="str">
        <f>IF(AND($B103=R$1),LOOKUP(9.99999999999999E+307,$R$2:R102)+1,"")</f>
        <v/>
      </c>
      <c r="S103" s="31" t="str">
        <f>IF(AND($B103=S$1),LOOKUP(9.99999999999999E+307,$S$2:S102)+1,"")</f>
        <v/>
      </c>
      <c r="T103" s="31"/>
      <c r="U103" s="31"/>
      <c r="AA103" s="218" t="str">
        <f t="shared" si="13"/>
        <v/>
      </c>
      <c r="AB103" s="218" t="str">
        <f t="shared" si="14"/>
        <v/>
      </c>
      <c r="AC103" s="219">
        <f t="shared" si="10"/>
        <v>1</v>
      </c>
      <c r="AD103" s="219">
        <f t="shared" si="11"/>
        <v>1</v>
      </c>
      <c r="AE103" s="220">
        <f t="shared" si="15"/>
        <v>1</v>
      </c>
      <c r="AF103" s="216" t="str">
        <f t="shared" si="9"/>
        <v>ป.2/2-1</v>
      </c>
    </row>
    <row r="104" spans="1:32" ht="20.149999999999999" customHeight="1" x14ac:dyDescent="0.3">
      <c r="A104" s="31">
        <v>102</v>
      </c>
      <c r="B104" s="200" t="s">
        <v>148</v>
      </c>
      <c r="C104" s="201">
        <v>4296</v>
      </c>
      <c r="D104" s="202" t="s">
        <v>172</v>
      </c>
      <c r="E104" s="383" t="s">
        <v>180</v>
      </c>
      <c r="F104" s="382" t="s">
        <v>446</v>
      </c>
      <c r="G104" s="217" t="str">
        <f t="shared" si="12"/>
        <v>ป.2/24296</v>
      </c>
      <c r="H104" s="31" t="str">
        <f>IF(AND(B104=H$1),LOOKUP(9.99999999999999E+307,$H$2:H103)+1,"")</f>
        <v/>
      </c>
      <c r="I104" s="31">
        <f>IF(AND(B104=I$1),LOOKUP(9.99999999999999E+307,$I$2:I103)+1,"")</f>
        <v>17</v>
      </c>
      <c r="J104" s="31" t="e">
        <f>IF(AND(B104=J$1),LOOKUP(9.99999999999999E+307,$J$2:J103)+1,"")</f>
        <v>#REF!</v>
      </c>
      <c r="K104" s="31" t="e">
        <f>IF(AND(B104=K$1),LOOKUP(9.99999999999999E+307,$K$2:K103)+1,"")</f>
        <v>#REF!</v>
      </c>
      <c r="L104" s="31" t="e">
        <f>IF(AND(B104=L$1),LOOKUP(9.99999999999999E+307,$L$2:L103)+1,"")</f>
        <v>#REF!</v>
      </c>
      <c r="M104" s="31" t="str">
        <f>IF(AND(B104=M$1),LOOKUP(9.99999999999999E+307,$M$2:M103)+1,"")</f>
        <v/>
      </c>
      <c r="N104" s="31" t="e">
        <f>IF(AND(B104=N$1),LOOKUP(9.99999999999999E+307,$N$2:N103)+1,"")</f>
        <v>#REF!</v>
      </c>
      <c r="O104" s="31" t="e">
        <f>IF(AND($B104=O$1),LOOKUP(9.99999999999999E+307,$O$2:O103)+1,"")</f>
        <v>#REF!</v>
      </c>
      <c r="P104" s="31" t="e">
        <f>IF(AND($B104=P$1),LOOKUP(9.99999999999999E+307,$P$2:P103)+1,"")</f>
        <v>#REF!</v>
      </c>
      <c r="Q104" s="31" t="e">
        <f>IF(AND($B104=Q$1),LOOKUP(9.99999999999999E+307,$Q$2:Q103)+1,"")</f>
        <v>#REF!</v>
      </c>
      <c r="R104" s="31" t="str">
        <f>IF(AND($B104=R$1),LOOKUP(9.99999999999999E+307,$R$2:R103)+1,"")</f>
        <v/>
      </c>
      <c r="S104" s="31" t="str">
        <f>IF(AND($B104=S$1),LOOKUP(9.99999999999999E+307,$S$2:S103)+1,"")</f>
        <v/>
      </c>
      <c r="T104" s="31"/>
      <c r="U104" s="31"/>
      <c r="AA104" s="218" t="str">
        <f t="shared" si="13"/>
        <v/>
      </c>
      <c r="AB104" s="218" t="str">
        <f t="shared" si="14"/>
        <v/>
      </c>
      <c r="AC104" s="219">
        <f t="shared" si="10"/>
        <v>1</v>
      </c>
      <c r="AD104" s="219">
        <f t="shared" si="11"/>
        <v>1</v>
      </c>
      <c r="AE104" s="220">
        <f t="shared" si="15"/>
        <v>1</v>
      </c>
      <c r="AF104" s="216" t="str">
        <f t="shared" si="9"/>
        <v>ป.2/2-1</v>
      </c>
    </row>
    <row r="105" spans="1:32" ht="20.149999999999999" customHeight="1" x14ac:dyDescent="0.3">
      <c r="A105" s="31">
        <v>103</v>
      </c>
      <c r="B105" s="200" t="s">
        <v>148</v>
      </c>
      <c r="C105" s="201">
        <v>4297</v>
      </c>
      <c r="D105" s="202" t="s">
        <v>172</v>
      </c>
      <c r="E105" s="382" t="s">
        <v>447</v>
      </c>
      <c r="F105" s="382" t="s">
        <v>448</v>
      </c>
      <c r="G105" s="217" t="str">
        <f t="shared" si="12"/>
        <v>ป.2/24297</v>
      </c>
      <c r="H105" s="31" t="str">
        <f>IF(AND(B105=H$1),LOOKUP(9.99999999999999E+307,$H$2:H104)+1,"")</f>
        <v/>
      </c>
      <c r="I105" s="31">
        <f>IF(AND(B105=I$1),LOOKUP(9.99999999999999E+307,$I$2:I104)+1,"")</f>
        <v>18</v>
      </c>
      <c r="J105" s="31" t="e">
        <f>IF(AND(B105=J$1),LOOKUP(9.99999999999999E+307,$J$2:J104)+1,"")</f>
        <v>#REF!</v>
      </c>
      <c r="K105" s="31" t="e">
        <f>IF(AND(B105=K$1),LOOKUP(9.99999999999999E+307,$K$2:K104)+1,"")</f>
        <v>#REF!</v>
      </c>
      <c r="L105" s="31" t="e">
        <f>IF(AND(B105=L$1),LOOKUP(9.99999999999999E+307,$L$2:L104)+1,"")</f>
        <v>#REF!</v>
      </c>
      <c r="M105" s="31" t="str">
        <f>IF(AND(B105=M$1),LOOKUP(9.99999999999999E+307,$M$2:M104)+1,"")</f>
        <v/>
      </c>
      <c r="N105" s="31" t="e">
        <f>IF(AND(B105=N$1),LOOKUP(9.99999999999999E+307,$N$2:N104)+1,"")</f>
        <v>#REF!</v>
      </c>
      <c r="O105" s="31" t="e">
        <f>IF(AND($B105=O$1),LOOKUP(9.99999999999999E+307,$O$2:O104)+1,"")</f>
        <v>#REF!</v>
      </c>
      <c r="P105" s="31" t="e">
        <f>IF(AND($B105=P$1),LOOKUP(9.99999999999999E+307,$P$2:P104)+1,"")</f>
        <v>#REF!</v>
      </c>
      <c r="Q105" s="31" t="e">
        <f>IF(AND($B105=Q$1),LOOKUP(9.99999999999999E+307,$Q$2:Q104)+1,"")</f>
        <v>#REF!</v>
      </c>
      <c r="R105" s="31" t="str">
        <f>IF(AND($B105=R$1),LOOKUP(9.99999999999999E+307,$R$2:R104)+1,"")</f>
        <v/>
      </c>
      <c r="S105" s="31" t="str">
        <f>IF(AND($B105=S$1),LOOKUP(9.99999999999999E+307,$S$2:S104)+1,"")</f>
        <v/>
      </c>
      <c r="T105" s="31"/>
      <c r="U105" s="31"/>
      <c r="AA105" s="218" t="str">
        <f t="shared" si="13"/>
        <v/>
      </c>
      <c r="AB105" s="218" t="str">
        <f t="shared" si="14"/>
        <v/>
      </c>
      <c r="AC105" s="219">
        <f t="shared" si="10"/>
        <v>1</v>
      </c>
      <c r="AD105" s="219">
        <f t="shared" si="11"/>
        <v>1</v>
      </c>
      <c r="AE105" s="220">
        <f t="shared" si="15"/>
        <v>1</v>
      </c>
      <c r="AF105" s="216" t="str">
        <f t="shared" si="9"/>
        <v>ป.2/2-1</v>
      </c>
    </row>
    <row r="106" spans="1:32" ht="20.149999999999999" customHeight="1" x14ac:dyDescent="0.3">
      <c r="A106" s="31">
        <v>104</v>
      </c>
      <c r="B106" s="200" t="s">
        <v>148</v>
      </c>
      <c r="C106" s="201">
        <v>4034</v>
      </c>
      <c r="D106" s="202" t="s">
        <v>175</v>
      </c>
      <c r="E106" s="382" t="s">
        <v>449</v>
      </c>
      <c r="F106" s="382" t="s">
        <v>450</v>
      </c>
      <c r="G106" s="217" t="str">
        <f t="shared" si="12"/>
        <v>ป.2/24034</v>
      </c>
      <c r="H106" s="31" t="str">
        <f>IF(AND(B106=H$1),LOOKUP(9.99999999999999E+307,$H$2:H105)+1,"")</f>
        <v/>
      </c>
      <c r="I106" s="31">
        <f>IF(AND(B106=I$1),LOOKUP(9.99999999999999E+307,$I$2:I105)+1,"")</f>
        <v>19</v>
      </c>
      <c r="J106" s="31" t="e">
        <f>IF(AND(B106=J$1),LOOKUP(9.99999999999999E+307,$J$2:J105)+1,"")</f>
        <v>#REF!</v>
      </c>
      <c r="K106" s="31" t="e">
        <f>IF(AND(B106=K$1),LOOKUP(9.99999999999999E+307,$K$2:K105)+1,"")</f>
        <v>#REF!</v>
      </c>
      <c r="L106" s="31" t="e">
        <f>IF(AND(B106=L$1),LOOKUP(9.99999999999999E+307,$L$2:L105)+1,"")</f>
        <v>#REF!</v>
      </c>
      <c r="M106" s="31" t="str">
        <f>IF(AND(B106=M$1),LOOKUP(9.99999999999999E+307,$M$2:M105)+1,"")</f>
        <v/>
      </c>
      <c r="N106" s="31" t="e">
        <f>IF(AND(B106=N$1),LOOKUP(9.99999999999999E+307,$N$2:N105)+1,"")</f>
        <v>#REF!</v>
      </c>
      <c r="O106" s="31" t="e">
        <f>IF(AND($B106=O$1),LOOKUP(9.99999999999999E+307,$O$2:O105)+1,"")</f>
        <v>#REF!</v>
      </c>
      <c r="P106" s="31" t="e">
        <f>IF(AND($B106=P$1),LOOKUP(9.99999999999999E+307,$P$2:P105)+1,"")</f>
        <v>#REF!</v>
      </c>
      <c r="Q106" s="31" t="e">
        <f>IF(AND($B106=Q$1),LOOKUP(9.99999999999999E+307,$Q$2:Q105)+1,"")</f>
        <v>#REF!</v>
      </c>
      <c r="R106" s="31" t="str">
        <f>IF(AND($B106=R$1),LOOKUP(9.99999999999999E+307,$R$2:R105)+1,"")</f>
        <v/>
      </c>
      <c r="S106" s="31" t="str">
        <f>IF(AND($B106=S$1),LOOKUP(9.99999999999999E+307,$S$2:S105)+1,"")</f>
        <v/>
      </c>
      <c r="T106" s="31"/>
      <c r="U106" s="31"/>
      <c r="AA106" s="218" t="str">
        <f t="shared" si="13"/>
        <v/>
      </c>
      <c r="AB106" s="218" t="str">
        <f t="shared" si="14"/>
        <v/>
      </c>
      <c r="AC106" s="219">
        <f t="shared" si="10"/>
        <v>1</v>
      </c>
      <c r="AD106" s="219">
        <f t="shared" si="11"/>
        <v>1</v>
      </c>
      <c r="AE106" s="220">
        <f t="shared" si="15"/>
        <v>2</v>
      </c>
      <c r="AF106" s="216" t="str">
        <f t="shared" si="9"/>
        <v>ป.2/2-2</v>
      </c>
    </row>
    <row r="107" spans="1:32" ht="20.149999999999999" customHeight="1" x14ac:dyDescent="0.3">
      <c r="A107" s="31">
        <v>105</v>
      </c>
      <c r="B107" s="200" t="s">
        <v>148</v>
      </c>
      <c r="C107" s="201">
        <v>4049</v>
      </c>
      <c r="D107" s="202" t="s">
        <v>175</v>
      </c>
      <c r="E107" s="383" t="s">
        <v>451</v>
      </c>
      <c r="F107" s="382" t="s">
        <v>229</v>
      </c>
      <c r="G107" s="217" t="str">
        <f t="shared" si="12"/>
        <v>ป.2/24049</v>
      </c>
      <c r="H107" s="31" t="str">
        <f>IF(AND(B107=H$1),LOOKUP(9.99999999999999E+307,$H$2:H106)+1,"")</f>
        <v/>
      </c>
      <c r="I107" s="31">
        <f>IF(AND(B107=I$1),LOOKUP(9.99999999999999E+307,$I$2:I106)+1,"")</f>
        <v>20</v>
      </c>
      <c r="J107" s="31" t="e">
        <f>IF(AND(B107=J$1),LOOKUP(9.99999999999999E+307,$J$2:J106)+1,"")</f>
        <v>#REF!</v>
      </c>
      <c r="K107" s="31" t="e">
        <f>IF(AND(B107=K$1),LOOKUP(9.99999999999999E+307,$K$2:K106)+1,"")</f>
        <v>#REF!</v>
      </c>
      <c r="L107" s="31" t="e">
        <f>IF(AND(B107=L$1),LOOKUP(9.99999999999999E+307,$L$2:L106)+1,"")</f>
        <v>#REF!</v>
      </c>
      <c r="M107" s="31" t="str">
        <f>IF(AND(B107=M$1),LOOKUP(9.99999999999999E+307,$M$2:M106)+1,"")</f>
        <v/>
      </c>
      <c r="N107" s="31" t="e">
        <f>IF(AND(B107=N$1),LOOKUP(9.99999999999999E+307,$N$2:N106)+1,"")</f>
        <v>#REF!</v>
      </c>
      <c r="O107" s="31" t="e">
        <f>IF(AND($B107=O$1),LOOKUP(9.99999999999999E+307,$O$2:O106)+1,"")</f>
        <v>#REF!</v>
      </c>
      <c r="P107" s="31" t="e">
        <f>IF(AND($B107=P$1),LOOKUP(9.99999999999999E+307,$P$2:P106)+1,"")</f>
        <v>#REF!</v>
      </c>
      <c r="Q107" s="31" t="e">
        <f>IF(AND($B107=Q$1),LOOKUP(9.99999999999999E+307,$Q$2:Q106)+1,"")</f>
        <v>#REF!</v>
      </c>
      <c r="R107" s="31" t="str">
        <f>IF(AND($B107=R$1),LOOKUP(9.99999999999999E+307,$R$2:R106)+1,"")</f>
        <v/>
      </c>
      <c r="S107" s="31" t="str">
        <f>IF(AND($B107=S$1),LOOKUP(9.99999999999999E+307,$S$2:S106)+1,"")</f>
        <v/>
      </c>
      <c r="T107" s="31"/>
      <c r="U107" s="31"/>
      <c r="AA107" s="218" t="str">
        <f t="shared" si="13"/>
        <v/>
      </c>
      <c r="AB107" s="218" t="str">
        <f t="shared" si="14"/>
        <v/>
      </c>
      <c r="AC107" s="219">
        <f t="shared" si="10"/>
        <v>1</v>
      </c>
      <c r="AD107" s="219">
        <f t="shared" si="11"/>
        <v>1</v>
      </c>
      <c r="AE107" s="220">
        <f t="shared" si="15"/>
        <v>2</v>
      </c>
      <c r="AF107" s="216" t="str">
        <f t="shared" si="9"/>
        <v>ป.2/2-2</v>
      </c>
    </row>
    <row r="108" spans="1:32" ht="20.149999999999999" customHeight="1" x14ac:dyDescent="0.3">
      <c r="A108" s="31">
        <v>106</v>
      </c>
      <c r="B108" s="200" t="s">
        <v>148</v>
      </c>
      <c r="C108" s="201">
        <v>4057</v>
      </c>
      <c r="D108" s="202" t="s">
        <v>175</v>
      </c>
      <c r="E108" s="382" t="s">
        <v>452</v>
      </c>
      <c r="F108" s="382" t="s">
        <v>268</v>
      </c>
      <c r="G108" s="217" t="str">
        <f t="shared" si="12"/>
        <v>ป.2/24057</v>
      </c>
      <c r="H108" s="31" t="str">
        <f>IF(AND(B108=H$1),LOOKUP(9.99999999999999E+307,$H$2:H107)+1,"")</f>
        <v/>
      </c>
      <c r="I108" s="31">
        <f>IF(AND(B108=I$1),LOOKUP(9.99999999999999E+307,$I$2:I107)+1,"")</f>
        <v>21</v>
      </c>
      <c r="J108" s="31" t="e">
        <f>IF(AND(B108=J$1),LOOKUP(9.99999999999999E+307,$J$2:J107)+1,"")</f>
        <v>#REF!</v>
      </c>
      <c r="K108" s="31" t="e">
        <f>IF(AND(B108=K$1),LOOKUP(9.99999999999999E+307,$K$2:K107)+1,"")</f>
        <v>#REF!</v>
      </c>
      <c r="L108" s="31" t="e">
        <f>IF(AND(B108=L$1),LOOKUP(9.99999999999999E+307,$L$2:L107)+1,"")</f>
        <v>#REF!</v>
      </c>
      <c r="M108" s="31" t="str">
        <f>IF(AND(B108=M$1),LOOKUP(9.99999999999999E+307,$M$2:M107)+1,"")</f>
        <v/>
      </c>
      <c r="N108" s="31" t="e">
        <f>IF(AND(B108=N$1),LOOKUP(9.99999999999999E+307,$N$2:N107)+1,"")</f>
        <v>#REF!</v>
      </c>
      <c r="O108" s="31" t="e">
        <f>IF(AND($B108=O$1),LOOKUP(9.99999999999999E+307,$O$2:O107)+1,"")</f>
        <v>#REF!</v>
      </c>
      <c r="P108" s="31" t="e">
        <f>IF(AND($B108=P$1),LOOKUP(9.99999999999999E+307,$P$2:P107)+1,"")</f>
        <v>#REF!</v>
      </c>
      <c r="Q108" s="31" t="e">
        <f>IF(AND($B108=Q$1),LOOKUP(9.99999999999999E+307,$Q$2:Q107)+1,"")</f>
        <v>#REF!</v>
      </c>
      <c r="R108" s="31" t="str">
        <f>IF(AND($B108=R$1),LOOKUP(9.99999999999999E+307,$R$2:R107)+1,"")</f>
        <v/>
      </c>
      <c r="S108" s="31" t="str">
        <f>IF(AND($B108=S$1),LOOKUP(9.99999999999999E+307,$S$2:S107)+1,"")</f>
        <v/>
      </c>
      <c r="T108" s="31"/>
      <c r="U108" s="31"/>
      <c r="AA108" s="218" t="str">
        <f t="shared" si="13"/>
        <v/>
      </c>
      <c r="AB108" s="218" t="str">
        <f t="shared" si="14"/>
        <v/>
      </c>
      <c r="AC108" s="219">
        <f t="shared" si="10"/>
        <v>1</v>
      </c>
      <c r="AD108" s="219">
        <f t="shared" si="11"/>
        <v>1</v>
      </c>
      <c r="AE108" s="220">
        <f t="shared" si="15"/>
        <v>2</v>
      </c>
      <c r="AF108" s="216" t="str">
        <f t="shared" si="9"/>
        <v>ป.2/2-2</v>
      </c>
    </row>
    <row r="109" spans="1:32" ht="20.149999999999999" customHeight="1" x14ac:dyDescent="0.3">
      <c r="A109" s="31">
        <v>107</v>
      </c>
      <c r="B109" s="200" t="s">
        <v>148</v>
      </c>
      <c r="C109" s="201">
        <v>4139</v>
      </c>
      <c r="D109" s="202" t="s">
        <v>175</v>
      </c>
      <c r="E109" s="382" t="s">
        <v>453</v>
      </c>
      <c r="F109" s="382" t="s">
        <v>454</v>
      </c>
      <c r="G109" s="217" t="str">
        <f t="shared" si="12"/>
        <v>ป.2/24139</v>
      </c>
      <c r="H109" s="31" t="str">
        <f>IF(AND(B109=H$1),LOOKUP(9.99999999999999E+307,$H$2:H108)+1,"")</f>
        <v/>
      </c>
      <c r="I109" s="31">
        <f>IF(AND(B109=I$1),LOOKUP(9.99999999999999E+307,$I$2:I108)+1,"")</f>
        <v>22</v>
      </c>
      <c r="J109" s="31" t="e">
        <f>IF(AND(B109=J$1),LOOKUP(9.99999999999999E+307,$J$2:J108)+1,"")</f>
        <v>#REF!</v>
      </c>
      <c r="K109" s="31" t="e">
        <f>IF(AND(B109=K$1),LOOKUP(9.99999999999999E+307,$K$2:K108)+1,"")</f>
        <v>#REF!</v>
      </c>
      <c r="L109" s="31" t="e">
        <f>IF(AND(B109=L$1),LOOKUP(9.99999999999999E+307,$L$2:L108)+1,"")</f>
        <v>#REF!</v>
      </c>
      <c r="M109" s="31" t="str">
        <f>IF(AND(B109=M$1),LOOKUP(9.99999999999999E+307,$M$2:M108)+1,"")</f>
        <v/>
      </c>
      <c r="N109" s="31" t="e">
        <f>IF(AND(B109=N$1),LOOKUP(9.99999999999999E+307,$N$2:N108)+1,"")</f>
        <v>#REF!</v>
      </c>
      <c r="O109" s="31" t="e">
        <f>IF(AND($B109=O$1),LOOKUP(9.99999999999999E+307,$O$2:O108)+1,"")</f>
        <v>#REF!</v>
      </c>
      <c r="P109" s="31" t="e">
        <f>IF(AND($B109=P$1),LOOKUP(9.99999999999999E+307,$P$2:P108)+1,"")</f>
        <v>#REF!</v>
      </c>
      <c r="Q109" s="31" t="e">
        <f>IF(AND($B109=Q$1),LOOKUP(9.99999999999999E+307,$Q$2:Q108)+1,"")</f>
        <v>#REF!</v>
      </c>
      <c r="R109" s="31" t="str">
        <f>IF(AND($B109=R$1),LOOKUP(9.99999999999999E+307,$R$2:R108)+1,"")</f>
        <v/>
      </c>
      <c r="S109" s="31" t="str">
        <f>IF(AND($B109=S$1),LOOKUP(9.99999999999999E+307,$S$2:S108)+1,"")</f>
        <v/>
      </c>
      <c r="T109" s="31"/>
      <c r="U109" s="31"/>
      <c r="AA109" s="218" t="str">
        <f t="shared" si="13"/>
        <v/>
      </c>
      <c r="AB109" s="218" t="str">
        <f t="shared" si="14"/>
        <v/>
      </c>
      <c r="AC109" s="219">
        <f t="shared" si="10"/>
        <v>1</v>
      </c>
      <c r="AD109" s="219">
        <f t="shared" si="11"/>
        <v>1</v>
      </c>
      <c r="AE109" s="220">
        <f t="shared" si="15"/>
        <v>2</v>
      </c>
      <c r="AF109" s="216" t="str">
        <f t="shared" si="9"/>
        <v>ป.2/2-2</v>
      </c>
    </row>
    <row r="110" spans="1:32" ht="20.149999999999999" customHeight="1" x14ac:dyDescent="0.3">
      <c r="A110" s="31">
        <v>108</v>
      </c>
      <c r="B110" s="200" t="s">
        <v>148</v>
      </c>
      <c r="C110" s="201">
        <v>4140</v>
      </c>
      <c r="D110" s="202" t="s">
        <v>175</v>
      </c>
      <c r="E110" s="382" t="s">
        <v>455</v>
      </c>
      <c r="F110" s="382" t="s">
        <v>179</v>
      </c>
      <c r="G110" s="217" t="str">
        <f t="shared" si="12"/>
        <v>ป.2/24140</v>
      </c>
      <c r="H110" s="31" t="str">
        <f>IF(AND(B110=H$1),LOOKUP(9.99999999999999E+307,$H$2:H109)+1,"")</f>
        <v/>
      </c>
      <c r="I110" s="31">
        <f>IF(AND(B110=I$1),LOOKUP(9.99999999999999E+307,$I$2:I109)+1,"")</f>
        <v>23</v>
      </c>
      <c r="J110" s="31" t="e">
        <f>IF(AND(B110=J$1),LOOKUP(9.99999999999999E+307,$J$2:J109)+1,"")</f>
        <v>#REF!</v>
      </c>
      <c r="K110" s="31" t="e">
        <f>IF(AND(B110=K$1),LOOKUP(9.99999999999999E+307,$K$2:K109)+1,"")</f>
        <v>#REF!</v>
      </c>
      <c r="L110" s="31" t="e">
        <f>IF(AND(B110=L$1),LOOKUP(9.99999999999999E+307,$L$2:L109)+1,"")</f>
        <v>#REF!</v>
      </c>
      <c r="M110" s="31" t="str">
        <f>IF(AND(B110=M$1),LOOKUP(9.99999999999999E+307,$M$2:M109)+1,"")</f>
        <v/>
      </c>
      <c r="N110" s="31" t="e">
        <f>IF(AND(B110=N$1),LOOKUP(9.99999999999999E+307,$N$2:N109)+1,"")</f>
        <v>#REF!</v>
      </c>
      <c r="O110" s="31" t="e">
        <f>IF(AND($B110=O$1),LOOKUP(9.99999999999999E+307,$O$2:O109)+1,"")</f>
        <v>#REF!</v>
      </c>
      <c r="P110" s="31" t="e">
        <f>IF(AND($B110=P$1),LOOKUP(9.99999999999999E+307,$P$2:P109)+1,"")</f>
        <v>#REF!</v>
      </c>
      <c r="Q110" s="31" t="e">
        <f>IF(AND($B110=Q$1),LOOKUP(9.99999999999999E+307,$Q$2:Q109)+1,"")</f>
        <v>#REF!</v>
      </c>
      <c r="R110" s="31" t="str">
        <f>IF(AND($B110=R$1),LOOKUP(9.99999999999999E+307,$R$2:R109)+1,"")</f>
        <v/>
      </c>
      <c r="S110" s="31" t="str">
        <f>IF(AND($B110=S$1),LOOKUP(9.99999999999999E+307,$S$2:S109)+1,"")</f>
        <v/>
      </c>
      <c r="T110" s="31"/>
      <c r="U110" s="31"/>
      <c r="AA110" s="218" t="str">
        <f t="shared" si="13"/>
        <v/>
      </c>
      <c r="AB110" s="218" t="str">
        <f t="shared" si="14"/>
        <v/>
      </c>
      <c r="AC110" s="219">
        <f t="shared" si="10"/>
        <v>1</v>
      </c>
      <c r="AD110" s="219">
        <f t="shared" si="11"/>
        <v>1</v>
      </c>
      <c r="AE110" s="220">
        <f t="shared" si="15"/>
        <v>2</v>
      </c>
      <c r="AF110" s="216" t="str">
        <f t="shared" si="9"/>
        <v>ป.2/2-2</v>
      </c>
    </row>
    <row r="111" spans="1:32" ht="20.149999999999999" customHeight="1" x14ac:dyDescent="0.3">
      <c r="A111" s="31">
        <v>109</v>
      </c>
      <c r="B111" s="200" t="s">
        <v>148</v>
      </c>
      <c r="C111" s="201">
        <v>4158</v>
      </c>
      <c r="D111" s="202" t="s">
        <v>175</v>
      </c>
      <c r="E111" s="382" t="s">
        <v>456</v>
      </c>
      <c r="F111" s="382" t="s">
        <v>457</v>
      </c>
      <c r="G111" s="217" t="str">
        <f t="shared" si="12"/>
        <v>ป.2/24158</v>
      </c>
      <c r="H111" s="31" t="str">
        <f>IF(AND(B111=H$1),LOOKUP(9.99999999999999E+307,$H$2:H110)+1,"")</f>
        <v/>
      </c>
      <c r="I111" s="31">
        <f>IF(AND(B111=I$1),LOOKUP(9.99999999999999E+307,$I$2:I110)+1,"")</f>
        <v>24</v>
      </c>
      <c r="J111" s="31" t="e">
        <f>IF(AND(B111=J$1),LOOKUP(9.99999999999999E+307,$J$2:J110)+1,"")</f>
        <v>#REF!</v>
      </c>
      <c r="K111" s="31" t="e">
        <f>IF(AND(B111=K$1),LOOKUP(9.99999999999999E+307,$K$2:K110)+1,"")</f>
        <v>#REF!</v>
      </c>
      <c r="L111" s="31" t="e">
        <f>IF(AND(B111=L$1),LOOKUP(9.99999999999999E+307,$L$2:L110)+1,"")</f>
        <v>#REF!</v>
      </c>
      <c r="M111" s="31" t="str">
        <f>IF(AND(B111=M$1),LOOKUP(9.99999999999999E+307,$M$2:M110)+1,"")</f>
        <v/>
      </c>
      <c r="N111" s="31" t="e">
        <f>IF(AND(B111=N$1),LOOKUP(9.99999999999999E+307,$N$2:N110)+1,"")</f>
        <v>#REF!</v>
      </c>
      <c r="O111" s="31" t="e">
        <f>IF(AND($B111=O$1),LOOKUP(9.99999999999999E+307,$O$2:O110)+1,"")</f>
        <v>#REF!</v>
      </c>
      <c r="P111" s="31" t="e">
        <f>IF(AND($B111=P$1),LOOKUP(9.99999999999999E+307,$P$2:P110)+1,"")</f>
        <v>#REF!</v>
      </c>
      <c r="Q111" s="31" t="e">
        <f>IF(AND($B111=Q$1),LOOKUP(9.99999999999999E+307,$Q$2:Q110)+1,"")</f>
        <v>#REF!</v>
      </c>
      <c r="R111" s="31" t="str">
        <f>IF(AND($B111=R$1),LOOKUP(9.99999999999999E+307,$R$2:R110)+1,"")</f>
        <v/>
      </c>
      <c r="S111" s="31" t="str">
        <f>IF(AND($B111=S$1),LOOKUP(9.99999999999999E+307,$S$2:S110)+1,"")</f>
        <v/>
      </c>
      <c r="T111" s="31"/>
      <c r="U111" s="31"/>
      <c r="AA111" s="218" t="str">
        <f t="shared" si="13"/>
        <v/>
      </c>
      <c r="AB111" s="218" t="str">
        <f t="shared" si="14"/>
        <v/>
      </c>
      <c r="AC111" s="219">
        <f t="shared" si="10"/>
        <v>1</v>
      </c>
      <c r="AD111" s="219">
        <f t="shared" si="11"/>
        <v>1</v>
      </c>
      <c r="AE111" s="220">
        <f t="shared" si="15"/>
        <v>2</v>
      </c>
      <c r="AF111" s="216" t="str">
        <f t="shared" ref="AF111:AF174" si="16">CONCATENATE(B111,"-",AE111)</f>
        <v>ป.2/2-2</v>
      </c>
    </row>
    <row r="112" spans="1:32" ht="20.149999999999999" customHeight="1" x14ac:dyDescent="0.3">
      <c r="A112" s="31">
        <v>110</v>
      </c>
      <c r="B112" s="200" t="s">
        <v>148</v>
      </c>
      <c r="C112" s="201">
        <v>4159</v>
      </c>
      <c r="D112" s="202" t="s">
        <v>175</v>
      </c>
      <c r="E112" s="382" t="s">
        <v>458</v>
      </c>
      <c r="F112" s="382" t="s">
        <v>459</v>
      </c>
      <c r="G112" s="217" t="str">
        <f t="shared" si="12"/>
        <v>ป.2/24159</v>
      </c>
      <c r="H112" s="31" t="str">
        <f>IF(AND(B112=H$1),LOOKUP(9.99999999999999E+307,$H$2:H111)+1,"")</f>
        <v/>
      </c>
      <c r="I112" s="31">
        <f>IF(AND(B112=I$1),LOOKUP(9.99999999999999E+307,$I$2:I111)+1,"")</f>
        <v>25</v>
      </c>
      <c r="J112" s="31" t="e">
        <f>IF(AND(B112=J$1),LOOKUP(9.99999999999999E+307,$J$2:J111)+1,"")</f>
        <v>#REF!</v>
      </c>
      <c r="K112" s="31" t="e">
        <f>IF(AND(B112=K$1),LOOKUP(9.99999999999999E+307,$K$2:K111)+1,"")</f>
        <v>#REF!</v>
      </c>
      <c r="L112" s="31" t="e">
        <f>IF(AND(B112=L$1),LOOKUP(9.99999999999999E+307,$L$2:L111)+1,"")</f>
        <v>#REF!</v>
      </c>
      <c r="M112" s="31" t="str">
        <f>IF(AND(B112=M$1),LOOKUP(9.99999999999999E+307,$M$2:M111)+1,"")</f>
        <v/>
      </c>
      <c r="N112" s="31" t="e">
        <f>IF(AND(B112=N$1),LOOKUP(9.99999999999999E+307,$N$2:N111)+1,"")</f>
        <v>#REF!</v>
      </c>
      <c r="O112" s="31" t="e">
        <f>IF(AND($B112=O$1),LOOKUP(9.99999999999999E+307,$O$2:O111)+1,"")</f>
        <v>#REF!</v>
      </c>
      <c r="P112" s="31" t="e">
        <f>IF(AND($B112=P$1),LOOKUP(9.99999999999999E+307,$P$2:P111)+1,"")</f>
        <v>#REF!</v>
      </c>
      <c r="Q112" s="31" t="e">
        <f>IF(AND($B112=Q$1),LOOKUP(9.99999999999999E+307,$Q$2:Q111)+1,"")</f>
        <v>#REF!</v>
      </c>
      <c r="R112" s="31" t="str">
        <f>IF(AND($B112=R$1),LOOKUP(9.99999999999999E+307,$R$2:R111)+1,"")</f>
        <v/>
      </c>
      <c r="S112" s="31" t="str">
        <f>IF(AND($B112=S$1),LOOKUP(9.99999999999999E+307,$S$2:S111)+1,"")</f>
        <v/>
      </c>
      <c r="T112" s="31"/>
      <c r="U112" s="31"/>
      <c r="AA112" s="218" t="str">
        <f t="shared" si="13"/>
        <v/>
      </c>
      <c r="AB112" s="218" t="str">
        <f t="shared" si="14"/>
        <v/>
      </c>
      <c r="AC112" s="219">
        <f t="shared" si="10"/>
        <v>1</v>
      </c>
      <c r="AD112" s="219">
        <f t="shared" si="11"/>
        <v>1</v>
      </c>
      <c r="AE112" s="220">
        <f t="shared" si="15"/>
        <v>2</v>
      </c>
      <c r="AF112" s="216" t="str">
        <f t="shared" si="16"/>
        <v>ป.2/2-2</v>
      </c>
    </row>
    <row r="113" spans="1:32" ht="20.149999999999999" customHeight="1" x14ac:dyDescent="0.3">
      <c r="A113" s="31">
        <v>111</v>
      </c>
      <c r="B113" s="200" t="s">
        <v>148</v>
      </c>
      <c r="C113" s="201">
        <v>4272</v>
      </c>
      <c r="D113" s="202" t="s">
        <v>175</v>
      </c>
      <c r="E113" s="382" t="s">
        <v>460</v>
      </c>
      <c r="F113" s="382" t="s">
        <v>461</v>
      </c>
      <c r="G113" s="217" t="str">
        <f t="shared" si="12"/>
        <v>ป.2/24272</v>
      </c>
      <c r="H113" s="31" t="str">
        <f>IF(AND(B113=H$1),LOOKUP(9.99999999999999E+307,$H$2:H112)+1,"")</f>
        <v/>
      </c>
      <c r="I113" s="31">
        <f>IF(AND(B113=I$1),LOOKUP(9.99999999999999E+307,$I$2:I112)+1,"")</f>
        <v>26</v>
      </c>
      <c r="J113" s="31" t="e">
        <f>IF(AND(B113=J$1),LOOKUP(9.99999999999999E+307,$J$2:J112)+1,"")</f>
        <v>#REF!</v>
      </c>
      <c r="K113" s="31" t="e">
        <f>IF(AND(B113=K$1),LOOKUP(9.99999999999999E+307,$K$2:K112)+1,"")</f>
        <v>#REF!</v>
      </c>
      <c r="L113" s="31" t="e">
        <f>IF(AND(B113=L$1),LOOKUP(9.99999999999999E+307,$L$2:L112)+1,"")</f>
        <v>#REF!</v>
      </c>
      <c r="M113" s="31" t="str">
        <f>IF(AND(B113=M$1),LOOKUP(9.99999999999999E+307,$M$2:M112)+1,"")</f>
        <v/>
      </c>
      <c r="N113" s="31" t="e">
        <f>IF(AND(B113=N$1),LOOKUP(9.99999999999999E+307,$N$2:N112)+1,"")</f>
        <v>#REF!</v>
      </c>
      <c r="O113" s="31" t="e">
        <f>IF(AND($B113=O$1),LOOKUP(9.99999999999999E+307,$O$2:O112)+1,"")</f>
        <v>#REF!</v>
      </c>
      <c r="P113" s="31" t="e">
        <f>IF(AND($B113=P$1),LOOKUP(9.99999999999999E+307,$P$2:P112)+1,"")</f>
        <v>#REF!</v>
      </c>
      <c r="Q113" s="31" t="e">
        <f>IF(AND($B113=Q$1),LOOKUP(9.99999999999999E+307,$Q$2:Q112)+1,"")</f>
        <v>#REF!</v>
      </c>
      <c r="R113" s="31" t="str">
        <f>IF(AND($B113=R$1),LOOKUP(9.99999999999999E+307,$R$2:R112)+1,"")</f>
        <v/>
      </c>
      <c r="S113" s="31" t="str">
        <f>IF(AND($B113=S$1),LOOKUP(9.99999999999999E+307,$S$2:S112)+1,"")</f>
        <v/>
      </c>
      <c r="T113" s="31"/>
      <c r="U113" s="31"/>
      <c r="AA113" s="218" t="str">
        <f t="shared" si="13"/>
        <v/>
      </c>
      <c r="AB113" s="218" t="str">
        <f t="shared" si="14"/>
        <v/>
      </c>
      <c r="AC113" s="219">
        <f t="shared" si="10"/>
        <v>1</v>
      </c>
      <c r="AD113" s="219">
        <f t="shared" si="11"/>
        <v>1</v>
      </c>
      <c r="AE113" s="220">
        <f t="shared" si="15"/>
        <v>2</v>
      </c>
      <c r="AF113" s="216" t="str">
        <f t="shared" si="16"/>
        <v>ป.2/2-2</v>
      </c>
    </row>
    <row r="114" spans="1:32" ht="20.149999999999999" customHeight="1" x14ac:dyDescent="0.3">
      <c r="A114" s="31">
        <v>112</v>
      </c>
      <c r="B114" s="200" t="s">
        <v>148</v>
      </c>
      <c r="C114" s="201">
        <v>4294</v>
      </c>
      <c r="D114" s="202" t="s">
        <v>175</v>
      </c>
      <c r="E114" s="382" t="s">
        <v>406</v>
      </c>
      <c r="F114" s="382" t="s">
        <v>462</v>
      </c>
      <c r="G114" s="217" t="str">
        <f t="shared" si="12"/>
        <v>ป.2/24294</v>
      </c>
      <c r="H114" s="31" t="str">
        <f>IF(AND(B114=H$1),LOOKUP(9.99999999999999E+307,$H$2:H113)+1,"")</f>
        <v/>
      </c>
      <c r="I114" s="31">
        <f>IF(AND(B114=I$1),LOOKUP(9.99999999999999E+307,$I$2:I113)+1,"")</f>
        <v>27</v>
      </c>
      <c r="J114" s="31" t="e">
        <f>IF(AND(B114=J$1),LOOKUP(9.99999999999999E+307,$J$2:J113)+1,"")</f>
        <v>#REF!</v>
      </c>
      <c r="K114" s="31" t="e">
        <f>IF(AND(B114=K$1),LOOKUP(9.99999999999999E+307,$K$2:K113)+1,"")</f>
        <v>#REF!</v>
      </c>
      <c r="L114" s="31" t="e">
        <f>IF(AND(B114=L$1),LOOKUP(9.99999999999999E+307,$L$2:L113)+1,"")</f>
        <v>#REF!</v>
      </c>
      <c r="M114" s="31" t="str">
        <f>IF(AND(B114=M$1),LOOKUP(9.99999999999999E+307,$M$2:M113)+1,"")</f>
        <v/>
      </c>
      <c r="N114" s="31" t="e">
        <f>IF(AND(B114=N$1),LOOKUP(9.99999999999999E+307,$N$2:N113)+1,"")</f>
        <v>#REF!</v>
      </c>
      <c r="O114" s="31" t="e">
        <f>IF(AND($B114=O$1),LOOKUP(9.99999999999999E+307,$O$2:O113)+1,"")</f>
        <v>#REF!</v>
      </c>
      <c r="P114" s="31" t="e">
        <f>IF(AND($B114=P$1),LOOKUP(9.99999999999999E+307,$P$2:P113)+1,"")</f>
        <v>#REF!</v>
      </c>
      <c r="Q114" s="31" t="e">
        <f>IF(AND($B114=Q$1),LOOKUP(9.99999999999999E+307,$Q$2:Q113)+1,"")</f>
        <v>#REF!</v>
      </c>
      <c r="R114" s="31" t="str">
        <f>IF(AND($B114=R$1),LOOKUP(9.99999999999999E+307,$R$2:R113)+1,"")</f>
        <v/>
      </c>
      <c r="S114" s="31" t="str">
        <f>IF(AND($B114=S$1),LOOKUP(9.99999999999999E+307,$S$2:S113)+1,"")</f>
        <v/>
      </c>
      <c r="T114" s="31"/>
      <c r="U114" s="31"/>
      <c r="AA114" s="218" t="str">
        <f t="shared" si="13"/>
        <v/>
      </c>
      <c r="AB114" s="218" t="str">
        <f t="shared" si="14"/>
        <v/>
      </c>
      <c r="AC114" s="219">
        <f t="shared" si="10"/>
        <v>1</v>
      </c>
      <c r="AD114" s="219">
        <f t="shared" si="11"/>
        <v>1</v>
      </c>
      <c r="AE114" s="220">
        <f t="shared" si="15"/>
        <v>2</v>
      </c>
      <c r="AF114" s="216" t="str">
        <f t="shared" si="16"/>
        <v>ป.2/2-2</v>
      </c>
    </row>
    <row r="115" spans="1:32" ht="20.149999999999999" customHeight="1" x14ac:dyDescent="0.3">
      <c r="A115" s="31">
        <v>113</v>
      </c>
      <c r="B115" s="200" t="s">
        <v>148</v>
      </c>
      <c r="C115" s="201">
        <v>4299</v>
      </c>
      <c r="D115" s="202" t="s">
        <v>175</v>
      </c>
      <c r="E115" s="382" t="s">
        <v>463</v>
      </c>
      <c r="F115" s="382" t="s">
        <v>464</v>
      </c>
      <c r="G115" s="217" t="str">
        <f t="shared" si="12"/>
        <v>ป.2/24299</v>
      </c>
      <c r="H115" s="31" t="str">
        <f>IF(AND(B115=H$1),LOOKUP(9.99999999999999E+307,$H$2:H114)+1,"")</f>
        <v/>
      </c>
      <c r="I115" s="31">
        <f>IF(AND(B115=I$1),LOOKUP(9.99999999999999E+307,$I$2:I114)+1,"")</f>
        <v>28</v>
      </c>
      <c r="J115" s="31" t="e">
        <f>IF(AND(B115=J$1),LOOKUP(9.99999999999999E+307,$J$2:J114)+1,"")</f>
        <v>#REF!</v>
      </c>
      <c r="K115" s="31" t="e">
        <f>IF(AND(B115=K$1),LOOKUP(9.99999999999999E+307,$K$2:K114)+1,"")</f>
        <v>#REF!</v>
      </c>
      <c r="L115" s="31" t="e">
        <f>IF(AND(B115=L$1),LOOKUP(9.99999999999999E+307,$L$2:L114)+1,"")</f>
        <v>#REF!</v>
      </c>
      <c r="M115" s="31" t="str">
        <f>IF(AND(B115=M$1),LOOKUP(9.99999999999999E+307,$M$2:M114)+1,"")</f>
        <v/>
      </c>
      <c r="N115" s="31" t="e">
        <f>IF(AND(B115=N$1),LOOKUP(9.99999999999999E+307,$N$2:N114)+1,"")</f>
        <v>#REF!</v>
      </c>
      <c r="O115" s="31" t="e">
        <f>IF(AND($B115=O$1),LOOKUP(9.99999999999999E+307,$O$2:O114)+1,"")</f>
        <v>#REF!</v>
      </c>
      <c r="P115" s="31" t="e">
        <f>IF(AND($B115=P$1),LOOKUP(9.99999999999999E+307,$P$2:P114)+1,"")</f>
        <v>#REF!</v>
      </c>
      <c r="Q115" s="31" t="e">
        <f>IF(AND($B115=Q$1),LOOKUP(9.99999999999999E+307,$Q$2:Q114)+1,"")</f>
        <v>#REF!</v>
      </c>
      <c r="R115" s="31" t="str">
        <f>IF(AND($B115=R$1),LOOKUP(9.99999999999999E+307,$R$2:R114)+1,"")</f>
        <v/>
      </c>
      <c r="S115" s="31" t="str">
        <f>IF(AND($B115=S$1),LOOKUP(9.99999999999999E+307,$S$2:S114)+1,"")</f>
        <v/>
      </c>
      <c r="T115" s="31"/>
      <c r="U115" s="31"/>
      <c r="AA115" s="218" t="str">
        <f t="shared" si="13"/>
        <v/>
      </c>
      <c r="AB115" s="218" t="str">
        <f t="shared" si="14"/>
        <v/>
      </c>
      <c r="AC115" s="219">
        <f t="shared" si="10"/>
        <v>1</v>
      </c>
      <c r="AD115" s="219">
        <f t="shared" si="11"/>
        <v>1</v>
      </c>
      <c r="AE115" s="220">
        <f t="shared" si="15"/>
        <v>2</v>
      </c>
      <c r="AF115" s="216" t="str">
        <f t="shared" si="16"/>
        <v>ป.2/2-2</v>
      </c>
    </row>
    <row r="116" spans="1:32" ht="20.149999999999999" customHeight="1" x14ac:dyDescent="0.3">
      <c r="A116" s="31">
        <v>114</v>
      </c>
      <c r="B116" s="200" t="s">
        <v>148</v>
      </c>
      <c r="C116" s="201">
        <v>4300</v>
      </c>
      <c r="D116" s="202" t="s">
        <v>175</v>
      </c>
      <c r="E116" s="382" t="s">
        <v>465</v>
      </c>
      <c r="F116" s="382" t="s">
        <v>464</v>
      </c>
      <c r="G116" s="217" t="str">
        <f t="shared" si="12"/>
        <v>ป.2/24300</v>
      </c>
      <c r="H116" s="31" t="str">
        <f>IF(AND(B116=H$1),LOOKUP(9.99999999999999E+307,$H$2:H115)+1,"")</f>
        <v/>
      </c>
      <c r="I116" s="31">
        <f>IF(AND(B116=I$1),LOOKUP(9.99999999999999E+307,$I$2:I115)+1,"")</f>
        <v>29</v>
      </c>
      <c r="J116" s="31" t="e">
        <f>IF(AND(B116=J$1),LOOKUP(9.99999999999999E+307,$J$2:J115)+1,"")</f>
        <v>#REF!</v>
      </c>
      <c r="K116" s="31" t="e">
        <f>IF(AND(B116=K$1),LOOKUP(9.99999999999999E+307,$K$2:K115)+1,"")</f>
        <v>#REF!</v>
      </c>
      <c r="L116" s="31" t="e">
        <f>IF(AND(B116=L$1),LOOKUP(9.99999999999999E+307,$L$2:L115)+1,"")</f>
        <v>#REF!</v>
      </c>
      <c r="M116" s="31" t="str">
        <f>IF(AND(B116=M$1),LOOKUP(9.99999999999999E+307,$M$2:M115)+1,"")</f>
        <v/>
      </c>
      <c r="N116" s="31" t="e">
        <f>IF(AND(B116=N$1),LOOKUP(9.99999999999999E+307,$N$2:N115)+1,"")</f>
        <v>#REF!</v>
      </c>
      <c r="O116" s="31" t="e">
        <f>IF(AND($B116=O$1),LOOKUP(9.99999999999999E+307,$O$2:O115)+1,"")</f>
        <v>#REF!</v>
      </c>
      <c r="P116" s="31" t="e">
        <f>IF(AND($B116=P$1),LOOKUP(9.99999999999999E+307,$P$2:P115)+1,"")</f>
        <v>#REF!</v>
      </c>
      <c r="Q116" s="31" t="e">
        <f>IF(AND($B116=Q$1),LOOKUP(9.99999999999999E+307,$Q$2:Q115)+1,"")</f>
        <v>#REF!</v>
      </c>
      <c r="R116" s="31" t="str">
        <f>IF(AND($B116=R$1),LOOKUP(9.99999999999999E+307,$R$2:R115)+1,"")</f>
        <v/>
      </c>
      <c r="S116" s="31" t="str">
        <f>IF(AND($B116=S$1),LOOKUP(9.99999999999999E+307,$S$2:S115)+1,"")</f>
        <v/>
      </c>
      <c r="T116" s="31"/>
      <c r="U116" s="31"/>
      <c r="AA116" s="218" t="str">
        <f t="shared" si="13"/>
        <v/>
      </c>
      <c r="AB116" s="218" t="str">
        <f t="shared" si="14"/>
        <v/>
      </c>
      <c r="AC116" s="219">
        <f t="shared" si="10"/>
        <v>1</v>
      </c>
      <c r="AD116" s="219">
        <f t="shared" si="11"/>
        <v>1</v>
      </c>
      <c r="AE116" s="220">
        <f t="shared" si="15"/>
        <v>2</v>
      </c>
      <c r="AF116" s="216" t="str">
        <f t="shared" si="16"/>
        <v>ป.2/2-2</v>
      </c>
    </row>
    <row r="117" spans="1:32" ht="20.149999999999999" customHeight="1" x14ac:dyDescent="0.3">
      <c r="A117" s="31">
        <v>115</v>
      </c>
      <c r="B117" s="200" t="s">
        <v>148</v>
      </c>
      <c r="C117" s="201">
        <v>4301</v>
      </c>
      <c r="D117" s="202" t="s">
        <v>175</v>
      </c>
      <c r="E117" s="382" t="s">
        <v>466</v>
      </c>
      <c r="F117" s="382" t="s">
        <v>467</v>
      </c>
      <c r="G117" s="217" t="str">
        <f t="shared" si="12"/>
        <v>ป.2/24301</v>
      </c>
      <c r="H117" s="31" t="str">
        <f>IF(AND(B117=H$1),LOOKUP(9.99999999999999E+307,$H$2:H116)+1,"")</f>
        <v/>
      </c>
      <c r="I117" s="31">
        <f>IF(AND(B117=I$1),LOOKUP(9.99999999999999E+307,$I$2:I116)+1,"")</f>
        <v>30</v>
      </c>
      <c r="J117" s="31" t="e">
        <f>IF(AND(B117=J$1),LOOKUP(9.99999999999999E+307,$J$2:J116)+1,"")</f>
        <v>#REF!</v>
      </c>
      <c r="K117" s="31" t="e">
        <f>IF(AND(B117=K$1),LOOKUP(9.99999999999999E+307,$K$2:K116)+1,"")</f>
        <v>#REF!</v>
      </c>
      <c r="L117" s="31" t="e">
        <f>IF(AND(B117=L$1),LOOKUP(9.99999999999999E+307,$L$2:L116)+1,"")</f>
        <v>#REF!</v>
      </c>
      <c r="M117" s="31" t="str">
        <f>IF(AND(B117=M$1),LOOKUP(9.99999999999999E+307,$M$2:M116)+1,"")</f>
        <v/>
      </c>
      <c r="N117" s="31" t="e">
        <f>IF(AND(B117=N$1),LOOKUP(9.99999999999999E+307,$N$2:N116)+1,"")</f>
        <v>#REF!</v>
      </c>
      <c r="O117" s="31" t="e">
        <f>IF(AND($B117=O$1),LOOKUP(9.99999999999999E+307,$O$2:O116)+1,"")</f>
        <v>#REF!</v>
      </c>
      <c r="P117" s="31" t="e">
        <f>IF(AND($B117=P$1),LOOKUP(9.99999999999999E+307,$P$2:P116)+1,"")</f>
        <v>#REF!</v>
      </c>
      <c r="Q117" s="31" t="e">
        <f>IF(AND($B117=Q$1),LOOKUP(9.99999999999999E+307,$Q$2:Q116)+1,"")</f>
        <v>#REF!</v>
      </c>
      <c r="R117" s="31" t="str">
        <f>IF(AND($B117=R$1),LOOKUP(9.99999999999999E+307,$R$2:R116)+1,"")</f>
        <v/>
      </c>
      <c r="S117" s="31" t="str">
        <f>IF(AND($B117=S$1),LOOKUP(9.99999999999999E+307,$S$2:S116)+1,"")</f>
        <v/>
      </c>
      <c r="T117" s="31"/>
      <c r="U117" s="31"/>
      <c r="AA117" s="218" t="str">
        <f t="shared" si="13"/>
        <v/>
      </c>
      <c r="AB117" s="218" t="str">
        <f t="shared" si="14"/>
        <v/>
      </c>
      <c r="AC117" s="219">
        <f t="shared" si="10"/>
        <v>1</v>
      </c>
      <c r="AD117" s="219">
        <f t="shared" si="11"/>
        <v>1</v>
      </c>
      <c r="AE117" s="220">
        <f t="shared" si="15"/>
        <v>2</v>
      </c>
      <c r="AF117" s="216" t="str">
        <f t="shared" si="16"/>
        <v>ป.2/2-2</v>
      </c>
    </row>
    <row r="118" spans="1:32" ht="20.149999999999999" customHeight="1" x14ac:dyDescent="0.3">
      <c r="A118" s="31">
        <v>116</v>
      </c>
      <c r="B118" s="200" t="s">
        <v>149</v>
      </c>
      <c r="C118" s="201">
        <v>3900</v>
      </c>
      <c r="D118" s="202" t="s">
        <v>172</v>
      </c>
      <c r="E118" s="382" t="s">
        <v>290</v>
      </c>
      <c r="F118" s="382" t="s">
        <v>238</v>
      </c>
      <c r="G118" s="217" t="str">
        <f t="shared" si="12"/>
        <v>ป.3/13900</v>
      </c>
      <c r="H118" s="31" t="str">
        <f>IF(AND(B118=H$1),LOOKUP(9.99999999999999E+307,$H$2:H117)+1,"")</f>
        <v/>
      </c>
      <c r="I118" s="31" t="str">
        <f>IF(AND(B118=I$1),LOOKUP(9.99999999999999E+307,$I$2:I117)+1,"")</f>
        <v/>
      </c>
      <c r="J118" s="31" t="e">
        <f>IF(AND(B118=J$1),LOOKUP(9.99999999999999E+307,$J$2:J117)+1,"")</f>
        <v>#REF!</v>
      </c>
      <c r="K118" s="31" t="e">
        <f>IF(AND(B118=K$1),LOOKUP(9.99999999999999E+307,$K$2:K117)+1,"")</f>
        <v>#REF!</v>
      </c>
      <c r="L118" s="31" t="e">
        <f>IF(AND(B118=L$1),LOOKUP(9.99999999999999E+307,$L$2:L117)+1,"")</f>
        <v>#REF!</v>
      </c>
      <c r="M118" s="31" t="str">
        <f>IF(AND(B118=M$1),LOOKUP(9.99999999999999E+307,$M$2:M117)+1,"")</f>
        <v/>
      </c>
      <c r="N118" s="31" t="e">
        <f>IF(AND(B118=N$1),LOOKUP(9.99999999999999E+307,$N$2:N117)+1,"")</f>
        <v>#REF!</v>
      </c>
      <c r="O118" s="31" t="e">
        <f>IF(AND($B118=O$1),LOOKUP(9.99999999999999E+307,$O$2:O117)+1,"")</f>
        <v>#REF!</v>
      </c>
      <c r="P118" s="31" t="e">
        <f>IF(AND($B118=P$1),LOOKUP(9.99999999999999E+307,$P$2:P117)+1,"")</f>
        <v>#REF!</v>
      </c>
      <c r="Q118" s="31" t="e">
        <f>IF(AND($B118=Q$1),LOOKUP(9.99999999999999E+307,$Q$2:Q117)+1,"")</f>
        <v>#REF!</v>
      </c>
      <c r="R118" s="31" t="str">
        <f>IF(AND($B118=R$1),LOOKUP(9.99999999999999E+307,$R$2:R117)+1,"")</f>
        <v/>
      </c>
      <c r="S118" s="31" t="str">
        <f>IF(AND($B118=S$1),LOOKUP(9.99999999999999E+307,$S$2:S117)+1,"")</f>
        <v/>
      </c>
      <c r="T118" s="31"/>
      <c r="U118" s="31"/>
      <c r="AA118" s="218" t="str">
        <f t="shared" si="13"/>
        <v/>
      </c>
      <c r="AB118" s="218" t="str">
        <f t="shared" si="14"/>
        <v/>
      </c>
      <c r="AC118" s="219">
        <f t="shared" si="10"/>
        <v>1</v>
      </c>
      <c r="AD118" s="219">
        <f t="shared" si="11"/>
        <v>1</v>
      </c>
      <c r="AE118" s="220">
        <f t="shared" si="15"/>
        <v>1</v>
      </c>
      <c r="AF118" s="216" t="str">
        <f t="shared" si="16"/>
        <v>ป.3/1-1</v>
      </c>
    </row>
    <row r="119" spans="1:32" ht="20.149999999999999" customHeight="1" x14ac:dyDescent="0.3">
      <c r="A119" s="31">
        <v>117</v>
      </c>
      <c r="B119" s="200" t="s">
        <v>149</v>
      </c>
      <c r="C119" s="201">
        <v>3908</v>
      </c>
      <c r="D119" s="202" t="s">
        <v>172</v>
      </c>
      <c r="E119" s="382" t="s">
        <v>237</v>
      </c>
      <c r="F119" s="382" t="s">
        <v>278</v>
      </c>
      <c r="G119" s="217" t="str">
        <f t="shared" si="12"/>
        <v>ป.3/13908</v>
      </c>
      <c r="H119" s="31" t="str">
        <f>IF(AND(B119=H$1),LOOKUP(9.99999999999999E+307,$H$2:H118)+1,"")</f>
        <v/>
      </c>
      <c r="I119" s="31" t="str">
        <f>IF(AND(B119=I$1),LOOKUP(9.99999999999999E+307,$I$2:I118)+1,"")</f>
        <v/>
      </c>
      <c r="J119" s="31" t="e">
        <f>IF(AND(B119=J$1),LOOKUP(9.99999999999999E+307,$J$2:J118)+1,"")</f>
        <v>#REF!</v>
      </c>
      <c r="K119" s="31" t="e">
        <f>IF(AND(B119=K$1),LOOKUP(9.99999999999999E+307,$K$2:K118)+1,"")</f>
        <v>#REF!</v>
      </c>
      <c r="L119" s="31" t="e">
        <f>IF(AND(B119=L$1),LOOKUP(9.99999999999999E+307,$L$2:L118)+1,"")</f>
        <v>#REF!</v>
      </c>
      <c r="M119" s="31" t="str">
        <f>IF(AND(B119=M$1),LOOKUP(9.99999999999999E+307,$M$2:M118)+1,"")</f>
        <v/>
      </c>
      <c r="N119" s="31" t="e">
        <f>IF(AND(B119=N$1),LOOKUP(9.99999999999999E+307,$N$2:N118)+1,"")</f>
        <v>#REF!</v>
      </c>
      <c r="O119" s="31" t="e">
        <f>IF(AND($B119=O$1),LOOKUP(9.99999999999999E+307,$O$2:O118)+1,"")</f>
        <v>#REF!</v>
      </c>
      <c r="P119" s="31" t="e">
        <f>IF(AND($B119=P$1),LOOKUP(9.99999999999999E+307,$P$2:P118)+1,"")</f>
        <v>#REF!</v>
      </c>
      <c r="Q119" s="31" t="e">
        <f>IF(AND($B119=Q$1),LOOKUP(9.99999999999999E+307,$Q$2:Q118)+1,"")</f>
        <v>#REF!</v>
      </c>
      <c r="R119" s="31" t="str">
        <f>IF(AND($B119=R$1),LOOKUP(9.99999999999999E+307,$R$2:R118)+1,"")</f>
        <v/>
      </c>
      <c r="S119" s="31" t="str">
        <f>IF(AND($B119=S$1),LOOKUP(9.99999999999999E+307,$S$2:S118)+1,"")</f>
        <v/>
      </c>
      <c r="T119" s="31"/>
      <c r="U119" s="31"/>
      <c r="AA119" s="218" t="str">
        <f t="shared" si="13"/>
        <v/>
      </c>
      <c r="AB119" s="218" t="str">
        <f t="shared" si="14"/>
        <v/>
      </c>
      <c r="AC119" s="219">
        <f t="shared" si="10"/>
        <v>1</v>
      </c>
      <c r="AD119" s="219">
        <f t="shared" si="11"/>
        <v>1</v>
      </c>
      <c r="AE119" s="220">
        <f t="shared" si="15"/>
        <v>1</v>
      </c>
      <c r="AF119" s="216" t="str">
        <f t="shared" si="16"/>
        <v>ป.3/1-1</v>
      </c>
    </row>
    <row r="120" spans="1:32" ht="20.149999999999999" customHeight="1" x14ac:dyDescent="0.3">
      <c r="A120" s="31">
        <v>118</v>
      </c>
      <c r="B120" s="200" t="s">
        <v>149</v>
      </c>
      <c r="C120" s="201">
        <v>3909</v>
      </c>
      <c r="D120" s="202" t="s">
        <v>172</v>
      </c>
      <c r="E120" s="382" t="s">
        <v>284</v>
      </c>
      <c r="F120" s="382" t="s">
        <v>285</v>
      </c>
      <c r="G120" s="217" t="str">
        <f t="shared" si="12"/>
        <v>ป.3/13909</v>
      </c>
      <c r="H120" s="31" t="str">
        <f>IF(AND(B120=H$1),LOOKUP(9.99999999999999E+307,$H$2:H119)+1,"")</f>
        <v/>
      </c>
      <c r="I120" s="31" t="str">
        <f>IF(AND(B120=I$1),LOOKUP(9.99999999999999E+307,$I$2:I119)+1,"")</f>
        <v/>
      </c>
      <c r="J120" s="31" t="e">
        <f>IF(AND(B120=J$1),LOOKUP(9.99999999999999E+307,$J$2:J119)+1,"")</f>
        <v>#REF!</v>
      </c>
      <c r="K120" s="31" t="e">
        <f>IF(AND(B120=K$1),LOOKUP(9.99999999999999E+307,$K$2:K119)+1,"")</f>
        <v>#REF!</v>
      </c>
      <c r="L120" s="31" t="e">
        <f>IF(AND(B120=L$1),LOOKUP(9.99999999999999E+307,$L$2:L119)+1,"")</f>
        <v>#REF!</v>
      </c>
      <c r="M120" s="31" t="str">
        <f>IF(AND(B120=M$1),LOOKUP(9.99999999999999E+307,$M$2:M119)+1,"")</f>
        <v/>
      </c>
      <c r="N120" s="31" t="e">
        <f>IF(AND(B120=N$1),LOOKUP(9.99999999999999E+307,$N$2:N119)+1,"")</f>
        <v>#REF!</v>
      </c>
      <c r="O120" s="31" t="e">
        <f>IF(AND($B120=O$1),LOOKUP(9.99999999999999E+307,$O$2:O119)+1,"")</f>
        <v>#REF!</v>
      </c>
      <c r="P120" s="31" t="e">
        <f>IF(AND($B120=P$1),LOOKUP(9.99999999999999E+307,$P$2:P119)+1,"")</f>
        <v>#REF!</v>
      </c>
      <c r="Q120" s="31" t="e">
        <f>IF(AND($B120=Q$1),LOOKUP(9.99999999999999E+307,$Q$2:Q119)+1,"")</f>
        <v>#REF!</v>
      </c>
      <c r="R120" s="31" t="str">
        <f>IF(AND($B120=R$1),LOOKUP(9.99999999999999E+307,$R$2:R119)+1,"")</f>
        <v/>
      </c>
      <c r="S120" s="31" t="str">
        <f>IF(AND($B120=S$1),LOOKUP(9.99999999999999E+307,$S$2:S119)+1,"")</f>
        <v/>
      </c>
      <c r="T120" s="31"/>
      <c r="U120" s="31"/>
      <c r="AA120" s="218" t="str">
        <f t="shared" si="13"/>
        <v/>
      </c>
      <c r="AB120" s="218" t="str">
        <f t="shared" si="14"/>
        <v/>
      </c>
      <c r="AC120" s="219">
        <f t="shared" si="10"/>
        <v>1</v>
      </c>
      <c r="AD120" s="219">
        <f t="shared" si="11"/>
        <v>1</v>
      </c>
      <c r="AE120" s="220">
        <f t="shared" si="15"/>
        <v>1</v>
      </c>
      <c r="AF120" s="216" t="str">
        <f t="shared" si="16"/>
        <v>ป.3/1-1</v>
      </c>
    </row>
    <row r="121" spans="1:32" ht="20.149999999999999" customHeight="1" x14ac:dyDescent="0.3">
      <c r="A121" s="31">
        <v>119</v>
      </c>
      <c r="B121" s="200" t="s">
        <v>149</v>
      </c>
      <c r="C121" s="201">
        <v>3917</v>
      </c>
      <c r="D121" s="202" t="s">
        <v>172</v>
      </c>
      <c r="E121" s="382" t="s">
        <v>281</v>
      </c>
      <c r="F121" s="382" t="s">
        <v>259</v>
      </c>
      <c r="G121" s="217" t="str">
        <f t="shared" si="12"/>
        <v>ป.3/13917</v>
      </c>
      <c r="H121" s="31" t="str">
        <f>IF(AND(B121=H$1),LOOKUP(9.99999999999999E+307,$H$2:H120)+1,"")</f>
        <v/>
      </c>
      <c r="I121" s="31" t="str">
        <f>IF(AND(B121=I$1),LOOKUP(9.99999999999999E+307,$I$2:I120)+1,"")</f>
        <v/>
      </c>
      <c r="J121" s="31" t="e">
        <f>IF(AND(B121=J$1),LOOKUP(9.99999999999999E+307,$J$2:J120)+1,"")</f>
        <v>#REF!</v>
      </c>
      <c r="K121" s="31" t="e">
        <f>IF(AND(B121=K$1),LOOKUP(9.99999999999999E+307,$K$2:K120)+1,"")</f>
        <v>#REF!</v>
      </c>
      <c r="L121" s="31" t="e">
        <f>IF(AND(B121=L$1),LOOKUP(9.99999999999999E+307,$L$2:L120)+1,"")</f>
        <v>#REF!</v>
      </c>
      <c r="M121" s="31" t="str">
        <f>IF(AND(B121=M$1),LOOKUP(9.99999999999999E+307,$M$2:M120)+1,"")</f>
        <v/>
      </c>
      <c r="N121" s="31" t="e">
        <f>IF(AND(B121=N$1),LOOKUP(9.99999999999999E+307,$N$2:N120)+1,"")</f>
        <v>#REF!</v>
      </c>
      <c r="O121" s="31" t="e">
        <f>IF(AND($B121=O$1),LOOKUP(9.99999999999999E+307,$O$2:O120)+1,"")</f>
        <v>#REF!</v>
      </c>
      <c r="P121" s="31" t="e">
        <f>IF(AND($B121=P$1),LOOKUP(9.99999999999999E+307,$P$2:P120)+1,"")</f>
        <v>#REF!</v>
      </c>
      <c r="Q121" s="31" t="e">
        <f>IF(AND($B121=Q$1),LOOKUP(9.99999999999999E+307,$Q$2:Q120)+1,"")</f>
        <v>#REF!</v>
      </c>
      <c r="R121" s="31" t="str">
        <f>IF(AND($B121=R$1),LOOKUP(9.99999999999999E+307,$R$2:R120)+1,"")</f>
        <v/>
      </c>
      <c r="S121" s="31" t="str">
        <f>IF(AND($B121=S$1),LOOKUP(9.99999999999999E+307,$S$2:S120)+1,"")</f>
        <v/>
      </c>
      <c r="T121" s="31"/>
      <c r="U121" s="31"/>
      <c r="AA121" s="218" t="str">
        <f t="shared" si="13"/>
        <v/>
      </c>
      <c r="AB121" s="218" t="str">
        <f t="shared" si="14"/>
        <v/>
      </c>
      <c r="AC121" s="219">
        <f t="shared" si="10"/>
        <v>1</v>
      </c>
      <c r="AD121" s="219">
        <f t="shared" si="11"/>
        <v>1</v>
      </c>
      <c r="AE121" s="220">
        <f t="shared" si="15"/>
        <v>1</v>
      </c>
      <c r="AF121" s="216" t="str">
        <f t="shared" si="16"/>
        <v>ป.3/1-1</v>
      </c>
    </row>
    <row r="122" spans="1:32" ht="20.149999999999999" customHeight="1" x14ac:dyDescent="0.3">
      <c r="A122" s="31">
        <v>120</v>
      </c>
      <c r="B122" s="200" t="s">
        <v>149</v>
      </c>
      <c r="C122" s="201">
        <v>3922</v>
      </c>
      <c r="D122" s="202" t="s">
        <v>172</v>
      </c>
      <c r="E122" s="382" t="s">
        <v>279</v>
      </c>
      <c r="F122" s="382" t="s">
        <v>280</v>
      </c>
      <c r="G122" s="217" t="str">
        <f t="shared" si="12"/>
        <v>ป.3/13922</v>
      </c>
      <c r="H122" s="31" t="str">
        <f>IF(AND(B122=H$1),LOOKUP(9.99999999999999E+307,$H$2:H121)+1,"")</f>
        <v/>
      </c>
      <c r="I122" s="31" t="str">
        <f>IF(AND(B122=I$1),LOOKUP(9.99999999999999E+307,$I$2:I121)+1,"")</f>
        <v/>
      </c>
      <c r="J122" s="31" t="e">
        <f>IF(AND(B122=J$1),LOOKUP(9.99999999999999E+307,$J$2:J121)+1,"")</f>
        <v>#REF!</v>
      </c>
      <c r="K122" s="31" t="e">
        <f>IF(AND(B122=K$1),LOOKUP(9.99999999999999E+307,$K$2:K121)+1,"")</f>
        <v>#REF!</v>
      </c>
      <c r="L122" s="31" t="e">
        <f>IF(AND(B122=L$1),LOOKUP(9.99999999999999E+307,$L$2:L121)+1,"")</f>
        <v>#REF!</v>
      </c>
      <c r="M122" s="31" t="str">
        <f>IF(AND(B122=M$1),LOOKUP(9.99999999999999E+307,$M$2:M121)+1,"")</f>
        <v/>
      </c>
      <c r="N122" s="31" t="e">
        <f>IF(AND(B122=N$1),LOOKUP(9.99999999999999E+307,$N$2:N121)+1,"")</f>
        <v>#REF!</v>
      </c>
      <c r="O122" s="31" t="e">
        <f>IF(AND($B122=O$1),LOOKUP(9.99999999999999E+307,$O$2:O121)+1,"")</f>
        <v>#REF!</v>
      </c>
      <c r="P122" s="31" t="e">
        <f>IF(AND($B122=P$1),LOOKUP(9.99999999999999E+307,$P$2:P121)+1,"")</f>
        <v>#REF!</v>
      </c>
      <c r="Q122" s="31" t="e">
        <f>IF(AND($B122=Q$1),LOOKUP(9.99999999999999E+307,$Q$2:Q121)+1,"")</f>
        <v>#REF!</v>
      </c>
      <c r="R122" s="31" t="str">
        <f>IF(AND($B122=R$1),LOOKUP(9.99999999999999E+307,$R$2:R121)+1,"")</f>
        <v/>
      </c>
      <c r="S122" s="31" t="str">
        <f>IF(AND($B122=S$1),LOOKUP(9.99999999999999E+307,$S$2:S121)+1,"")</f>
        <v/>
      </c>
      <c r="T122" s="31"/>
      <c r="U122" s="31"/>
      <c r="AA122" s="218" t="str">
        <f t="shared" si="13"/>
        <v/>
      </c>
      <c r="AB122" s="218" t="str">
        <f t="shared" si="14"/>
        <v/>
      </c>
      <c r="AC122" s="219">
        <f t="shared" si="10"/>
        <v>1</v>
      </c>
      <c r="AD122" s="219">
        <f t="shared" si="11"/>
        <v>1</v>
      </c>
      <c r="AE122" s="220">
        <f t="shared" si="15"/>
        <v>1</v>
      </c>
      <c r="AF122" s="216" t="str">
        <f t="shared" si="16"/>
        <v>ป.3/1-1</v>
      </c>
    </row>
    <row r="123" spans="1:32" ht="20.149999999999999" customHeight="1" x14ac:dyDescent="0.3">
      <c r="A123" s="31">
        <v>121</v>
      </c>
      <c r="B123" s="200" t="s">
        <v>149</v>
      </c>
      <c r="C123" s="201">
        <v>3923</v>
      </c>
      <c r="D123" s="202" t="s">
        <v>172</v>
      </c>
      <c r="E123" s="382" t="s">
        <v>288</v>
      </c>
      <c r="F123" s="382" t="s">
        <v>289</v>
      </c>
      <c r="G123" s="217" t="str">
        <f t="shared" si="12"/>
        <v>ป.3/13923</v>
      </c>
      <c r="H123" s="31" t="str">
        <f>IF(AND(B123=H$1),LOOKUP(9.99999999999999E+307,$H$2:H122)+1,"")</f>
        <v/>
      </c>
      <c r="I123" s="31" t="str">
        <f>IF(AND(B123=I$1),LOOKUP(9.99999999999999E+307,$I$2:I122)+1,"")</f>
        <v/>
      </c>
      <c r="J123" s="31" t="e">
        <f>IF(AND(B123=J$1),LOOKUP(9.99999999999999E+307,$J$2:J122)+1,"")</f>
        <v>#REF!</v>
      </c>
      <c r="K123" s="31" t="e">
        <f>IF(AND(B123=K$1),LOOKUP(9.99999999999999E+307,$K$2:K122)+1,"")</f>
        <v>#REF!</v>
      </c>
      <c r="L123" s="31" t="e">
        <f>IF(AND(B123=L$1),LOOKUP(9.99999999999999E+307,$L$2:L122)+1,"")</f>
        <v>#REF!</v>
      </c>
      <c r="M123" s="31" t="str">
        <f>IF(AND(B123=M$1),LOOKUP(9.99999999999999E+307,$M$2:M122)+1,"")</f>
        <v/>
      </c>
      <c r="N123" s="31" t="e">
        <f>IF(AND(B123=N$1),LOOKUP(9.99999999999999E+307,$N$2:N122)+1,"")</f>
        <v>#REF!</v>
      </c>
      <c r="O123" s="31" t="e">
        <f>IF(AND($B123=O$1),LOOKUP(9.99999999999999E+307,$O$2:O122)+1,"")</f>
        <v>#REF!</v>
      </c>
      <c r="P123" s="31" t="e">
        <f>IF(AND($B123=P$1),LOOKUP(9.99999999999999E+307,$P$2:P122)+1,"")</f>
        <v>#REF!</v>
      </c>
      <c r="Q123" s="31" t="e">
        <f>IF(AND($B123=Q$1),LOOKUP(9.99999999999999E+307,$Q$2:Q122)+1,"")</f>
        <v>#REF!</v>
      </c>
      <c r="R123" s="31" t="str">
        <f>IF(AND($B123=R$1),LOOKUP(9.99999999999999E+307,$R$2:R122)+1,"")</f>
        <v/>
      </c>
      <c r="S123" s="31" t="str">
        <f>IF(AND($B123=S$1),LOOKUP(9.99999999999999E+307,$S$2:S122)+1,"")</f>
        <v/>
      </c>
      <c r="T123" s="31"/>
      <c r="U123" s="31"/>
      <c r="AA123" s="218" t="str">
        <f t="shared" si="13"/>
        <v/>
      </c>
      <c r="AB123" s="218" t="str">
        <f t="shared" si="14"/>
        <v/>
      </c>
      <c r="AC123" s="219">
        <f t="shared" si="10"/>
        <v>1</v>
      </c>
      <c r="AD123" s="219">
        <f t="shared" si="11"/>
        <v>1</v>
      </c>
      <c r="AE123" s="220">
        <f t="shared" si="15"/>
        <v>1</v>
      </c>
      <c r="AF123" s="216" t="str">
        <f t="shared" si="16"/>
        <v>ป.3/1-1</v>
      </c>
    </row>
    <row r="124" spans="1:32" ht="20.149999999999999" customHeight="1" x14ac:dyDescent="0.3">
      <c r="A124" s="31">
        <v>122</v>
      </c>
      <c r="B124" s="200" t="s">
        <v>149</v>
      </c>
      <c r="C124" s="201">
        <v>3928</v>
      </c>
      <c r="D124" s="202" t="s">
        <v>172</v>
      </c>
      <c r="E124" s="382" t="s">
        <v>291</v>
      </c>
      <c r="F124" s="382" t="s">
        <v>292</v>
      </c>
      <c r="G124" s="217" t="str">
        <f t="shared" si="12"/>
        <v>ป.3/13928</v>
      </c>
      <c r="H124" s="31" t="str">
        <f>IF(AND(B124=H$1),LOOKUP(9.99999999999999E+307,$H$2:H123)+1,"")</f>
        <v/>
      </c>
      <c r="I124" s="31" t="str">
        <f>IF(AND(B124=I$1),LOOKUP(9.99999999999999E+307,$I$2:I123)+1,"")</f>
        <v/>
      </c>
      <c r="J124" s="31" t="e">
        <f>IF(AND(B124=J$1),LOOKUP(9.99999999999999E+307,$J$2:J123)+1,"")</f>
        <v>#REF!</v>
      </c>
      <c r="K124" s="31" t="e">
        <f>IF(AND(B124=K$1),LOOKUP(9.99999999999999E+307,$K$2:K123)+1,"")</f>
        <v>#REF!</v>
      </c>
      <c r="L124" s="31" t="e">
        <f>IF(AND(B124=L$1),LOOKUP(9.99999999999999E+307,$L$2:L123)+1,"")</f>
        <v>#REF!</v>
      </c>
      <c r="M124" s="31" t="str">
        <f>IF(AND(B124=M$1),LOOKUP(9.99999999999999E+307,$M$2:M123)+1,"")</f>
        <v/>
      </c>
      <c r="N124" s="31" t="e">
        <f>IF(AND(B124=N$1),LOOKUP(9.99999999999999E+307,$N$2:N123)+1,"")</f>
        <v>#REF!</v>
      </c>
      <c r="O124" s="31" t="e">
        <f>IF(AND($B124=O$1),LOOKUP(9.99999999999999E+307,$O$2:O123)+1,"")</f>
        <v>#REF!</v>
      </c>
      <c r="P124" s="31" t="e">
        <f>IF(AND($B124=P$1),LOOKUP(9.99999999999999E+307,$P$2:P123)+1,"")</f>
        <v>#REF!</v>
      </c>
      <c r="Q124" s="31" t="e">
        <f>IF(AND($B124=Q$1),LOOKUP(9.99999999999999E+307,$Q$2:Q123)+1,"")</f>
        <v>#REF!</v>
      </c>
      <c r="R124" s="31" t="str">
        <f>IF(AND($B124=R$1),LOOKUP(9.99999999999999E+307,$R$2:R123)+1,"")</f>
        <v/>
      </c>
      <c r="S124" s="31" t="str">
        <f>IF(AND($B124=S$1),LOOKUP(9.99999999999999E+307,$S$2:S123)+1,"")</f>
        <v/>
      </c>
      <c r="T124" s="31"/>
      <c r="U124" s="31"/>
      <c r="AA124" s="218" t="str">
        <f t="shared" si="13"/>
        <v/>
      </c>
      <c r="AB124" s="218" t="str">
        <f t="shared" si="14"/>
        <v/>
      </c>
      <c r="AC124" s="219">
        <f t="shared" si="10"/>
        <v>1</v>
      </c>
      <c r="AD124" s="219">
        <f t="shared" si="11"/>
        <v>1</v>
      </c>
      <c r="AE124" s="220">
        <f t="shared" si="15"/>
        <v>1</v>
      </c>
      <c r="AF124" s="216" t="str">
        <f t="shared" si="16"/>
        <v>ป.3/1-1</v>
      </c>
    </row>
    <row r="125" spans="1:32" ht="20.149999999999999" customHeight="1" x14ac:dyDescent="0.3">
      <c r="A125" s="31">
        <v>123</v>
      </c>
      <c r="B125" s="200" t="s">
        <v>149</v>
      </c>
      <c r="C125" s="201">
        <v>3934</v>
      </c>
      <c r="D125" s="202" t="s">
        <v>172</v>
      </c>
      <c r="E125" s="382" t="s">
        <v>282</v>
      </c>
      <c r="F125" s="382" t="s">
        <v>283</v>
      </c>
      <c r="G125" s="217" t="str">
        <f t="shared" si="12"/>
        <v>ป.3/13934</v>
      </c>
      <c r="H125" s="31" t="str">
        <f>IF(AND(B125=H$1),LOOKUP(9.99999999999999E+307,$H$2:H124)+1,"")</f>
        <v/>
      </c>
      <c r="I125" s="31" t="str">
        <f>IF(AND(B125=I$1),LOOKUP(9.99999999999999E+307,$I$2:I124)+1,"")</f>
        <v/>
      </c>
      <c r="J125" s="31" t="e">
        <f>IF(AND(B125=J$1),LOOKUP(9.99999999999999E+307,$J$2:J124)+1,"")</f>
        <v>#REF!</v>
      </c>
      <c r="K125" s="31" t="e">
        <f>IF(AND(B125=K$1),LOOKUP(9.99999999999999E+307,$K$2:K124)+1,"")</f>
        <v>#REF!</v>
      </c>
      <c r="L125" s="31" t="e">
        <f>IF(AND(B125=L$1),LOOKUP(9.99999999999999E+307,$L$2:L124)+1,"")</f>
        <v>#REF!</v>
      </c>
      <c r="M125" s="31" t="str">
        <f>IF(AND(B125=M$1),LOOKUP(9.99999999999999E+307,$M$2:M124)+1,"")</f>
        <v/>
      </c>
      <c r="N125" s="31" t="e">
        <f>IF(AND(B125=N$1),LOOKUP(9.99999999999999E+307,$N$2:N124)+1,"")</f>
        <v>#REF!</v>
      </c>
      <c r="O125" s="31" t="e">
        <f>IF(AND($B125=O$1),LOOKUP(9.99999999999999E+307,$O$2:O124)+1,"")</f>
        <v>#REF!</v>
      </c>
      <c r="P125" s="31" t="e">
        <f>IF(AND($B125=P$1),LOOKUP(9.99999999999999E+307,$P$2:P124)+1,"")</f>
        <v>#REF!</v>
      </c>
      <c r="Q125" s="31" t="e">
        <f>IF(AND($B125=Q$1),LOOKUP(9.99999999999999E+307,$Q$2:Q124)+1,"")</f>
        <v>#REF!</v>
      </c>
      <c r="R125" s="31" t="str">
        <f>IF(AND($B125=R$1),LOOKUP(9.99999999999999E+307,$R$2:R124)+1,"")</f>
        <v/>
      </c>
      <c r="S125" s="31" t="str">
        <f>IF(AND($B125=S$1),LOOKUP(9.99999999999999E+307,$S$2:S124)+1,"")</f>
        <v/>
      </c>
      <c r="T125" s="31"/>
      <c r="U125" s="31"/>
      <c r="AA125" s="218" t="str">
        <f t="shared" si="13"/>
        <v/>
      </c>
      <c r="AB125" s="218" t="str">
        <f t="shared" si="14"/>
        <v/>
      </c>
      <c r="AC125" s="219">
        <f t="shared" si="10"/>
        <v>1</v>
      </c>
      <c r="AD125" s="219">
        <f t="shared" si="11"/>
        <v>1</v>
      </c>
      <c r="AE125" s="220">
        <f t="shared" si="15"/>
        <v>1</v>
      </c>
      <c r="AF125" s="216" t="str">
        <f t="shared" si="16"/>
        <v>ป.3/1-1</v>
      </c>
    </row>
    <row r="126" spans="1:32" ht="20.149999999999999" customHeight="1" x14ac:dyDescent="0.3">
      <c r="A126" s="31">
        <v>124</v>
      </c>
      <c r="B126" s="200" t="s">
        <v>149</v>
      </c>
      <c r="C126" s="201">
        <v>4076</v>
      </c>
      <c r="D126" s="202" t="s">
        <v>172</v>
      </c>
      <c r="E126" s="382" t="s">
        <v>286</v>
      </c>
      <c r="F126" s="382" t="s">
        <v>287</v>
      </c>
      <c r="G126" s="217" t="str">
        <f t="shared" si="12"/>
        <v>ป.3/14076</v>
      </c>
      <c r="H126" s="31" t="str">
        <f>IF(AND(B126=H$1),LOOKUP(9.99999999999999E+307,$H$2:H125)+1,"")</f>
        <v/>
      </c>
      <c r="I126" s="31" t="str">
        <f>IF(AND(B126=I$1),LOOKUP(9.99999999999999E+307,$I$2:I125)+1,"")</f>
        <v/>
      </c>
      <c r="J126" s="31" t="e">
        <f>IF(AND(B126=J$1),LOOKUP(9.99999999999999E+307,$J$2:J125)+1,"")</f>
        <v>#REF!</v>
      </c>
      <c r="K126" s="31" t="e">
        <f>IF(AND(B126=K$1),LOOKUP(9.99999999999999E+307,$K$2:K125)+1,"")</f>
        <v>#REF!</v>
      </c>
      <c r="L126" s="31" t="e">
        <f>IF(AND(B126=L$1),LOOKUP(9.99999999999999E+307,$L$2:L125)+1,"")</f>
        <v>#REF!</v>
      </c>
      <c r="M126" s="31" t="str">
        <f>IF(AND(B126=M$1),LOOKUP(9.99999999999999E+307,$M$2:M125)+1,"")</f>
        <v/>
      </c>
      <c r="N126" s="31" t="e">
        <f>IF(AND(B126=N$1),LOOKUP(9.99999999999999E+307,$N$2:N125)+1,"")</f>
        <v>#REF!</v>
      </c>
      <c r="O126" s="31" t="e">
        <f>IF(AND($B126=O$1),LOOKUP(9.99999999999999E+307,$O$2:O125)+1,"")</f>
        <v>#REF!</v>
      </c>
      <c r="P126" s="31" t="e">
        <f>IF(AND($B126=P$1),LOOKUP(9.99999999999999E+307,$P$2:P125)+1,"")</f>
        <v>#REF!</v>
      </c>
      <c r="Q126" s="31" t="e">
        <f>IF(AND($B126=Q$1),LOOKUP(9.99999999999999E+307,$Q$2:Q125)+1,"")</f>
        <v>#REF!</v>
      </c>
      <c r="R126" s="31" t="str">
        <f>IF(AND($B126=R$1),LOOKUP(9.99999999999999E+307,$R$2:R125)+1,"")</f>
        <v/>
      </c>
      <c r="S126" s="31" t="str">
        <f>IF(AND($B126=S$1),LOOKUP(9.99999999999999E+307,$S$2:S125)+1,"")</f>
        <v/>
      </c>
      <c r="T126" s="31"/>
      <c r="U126" s="31"/>
      <c r="AA126" s="218" t="str">
        <f t="shared" si="13"/>
        <v/>
      </c>
      <c r="AB126" s="218" t="str">
        <f t="shared" si="14"/>
        <v/>
      </c>
      <c r="AC126" s="219">
        <f t="shared" si="10"/>
        <v>1</v>
      </c>
      <c r="AD126" s="219">
        <f t="shared" si="11"/>
        <v>1</v>
      </c>
      <c r="AE126" s="220">
        <f t="shared" si="15"/>
        <v>1</v>
      </c>
      <c r="AF126" s="216" t="str">
        <f t="shared" si="16"/>
        <v>ป.3/1-1</v>
      </c>
    </row>
    <row r="127" spans="1:32" ht="20.149999999999999" customHeight="1" x14ac:dyDescent="0.3">
      <c r="A127" s="31">
        <v>125</v>
      </c>
      <c r="B127" s="200" t="s">
        <v>149</v>
      </c>
      <c r="C127" s="201">
        <v>4191</v>
      </c>
      <c r="D127" s="202" t="s">
        <v>172</v>
      </c>
      <c r="E127" s="382" t="s">
        <v>468</v>
      </c>
      <c r="F127" s="382" t="s">
        <v>293</v>
      </c>
      <c r="G127" s="217" t="str">
        <f t="shared" si="12"/>
        <v>ป.3/14191</v>
      </c>
      <c r="H127" s="31" t="str">
        <f>IF(AND(B127=H$1),LOOKUP(9.99999999999999E+307,$H$2:H126)+1,"")</f>
        <v/>
      </c>
      <c r="I127" s="31" t="str">
        <f>IF(AND(B127=I$1),LOOKUP(9.99999999999999E+307,$I$2:I126)+1,"")</f>
        <v/>
      </c>
      <c r="J127" s="31" t="e">
        <f>IF(AND(B127=J$1),LOOKUP(9.99999999999999E+307,$J$2:J126)+1,"")</f>
        <v>#REF!</v>
      </c>
      <c r="K127" s="31" t="e">
        <f>IF(AND(B127=K$1),LOOKUP(9.99999999999999E+307,$K$2:K126)+1,"")</f>
        <v>#REF!</v>
      </c>
      <c r="L127" s="31" t="e">
        <f>IF(AND(B127=L$1),LOOKUP(9.99999999999999E+307,$L$2:L126)+1,"")</f>
        <v>#REF!</v>
      </c>
      <c r="M127" s="31" t="str">
        <f>IF(AND(B127=M$1),LOOKUP(9.99999999999999E+307,$M$2:M126)+1,"")</f>
        <v/>
      </c>
      <c r="N127" s="31" t="e">
        <f>IF(AND(B127=N$1),LOOKUP(9.99999999999999E+307,$N$2:N126)+1,"")</f>
        <v>#REF!</v>
      </c>
      <c r="O127" s="31" t="e">
        <f>IF(AND($B127=O$1),LOOKUP(9.99999999999999E+307,$O$2:O126)+1,"")</f>
        <v>#REF!</v>
      </c>
      <c r="P127" s="31" t="e">
        <f>IF(AND($B127=P$1),LOOKUP(9.99999999999999E+307,$P$2:P126)+1,"")</f>
        <v>#REF!</v>
      </c>
      <c r="Q127" s="31" t="e">
        <f>IF(AND($B127=Q$1),LOOKUP(9.99999999999999E+307,$Q$2:Q126)+1,"")</f>
        <v>#REF!</v>
      </c>
      <c r="R127" s="31" t="str">
        <f>IF(AND($B127=R$1),LOOKUP(9.99999999999999E+307,$R$2:R126)+1,"")</f>
        <v/>
      </c>
      <c r="S127" s="31" t="str">
        <f>IF(AND($B127=S$1),LOOKUP(9.99999999999999E+307,$S$2:S126)+1,"")</f>
        <v/>
      </c>
      <c r="T127" s="31"/>
      <c r="U127" s="31"/>
      <c r="AA127" s="218" t="str">
        <f t="shared" si="13"/>
        <v/>
      </c>
      <c r="AB127" s="218" t="str">
        <f t="shared" si="14"/>
        <v/>
      </c>
      <c r="AC127" s="219">
        <f t="shared" si="10"/>
        <v>1</v>
      </c>
      <c r="AD127" s="219">
        <f t="shared" si="11"/>
        <v>1</v>
      </c>
      <c r="AE127" s="220">
        <f t="shared" si="15"/>
        <v>1</v>
      </c>
      <c r="AF127" s="216" t="str">
        <f t="shared" si="16"/>
        <v>ป.3/1-1</v>
      </c>
    </row>
    <row r="128" spans="1:32" ht="20.149999999999999" customHeight="1" x14ac:dyDescent="0.3">
      <c r="A128" s="31">
        <v>126</v>
      </c>
      <c r="B128" s="200" t="s">
        <v>149</v>
      </c>
      <c r="C128" s="201">
        <v>4194</v>
      </c>
      <c r="D128" s="202" t="s">
        <v>172</v>
      </c>
      <c r="E128" s="382" t="s">
        <v>294</v>
      </c>
      <c r="F128" s="382" t="s">
        <v>295</v>
      </c>
      <c r="G128" s="217" t="str">
        <f t="shared" si="12"/>
        <v>ป.3/14194</v>
      </c>
      <c r="H128" s="31" t="str">
        <f>IF(AND(B128=H$1),LOOKUP(9.99999999999999E+307,$H$2:H127)+1,"")</f>
        <v/>
      </c>
      <c r="I128" s="31" t="str">
        <f>IF(AND(B128=I$1),LOOKUP(9.99999999999999E+307,$I$2:I127)+1,"")</f>
        <v/>
      </c>
      <c r="J128" s="31" t="e">
        <f>IF(AND(B128=J$1),LOOKUP(9.99999999999999E+307,$J$2:J127)+1,"")</f>
        <v>#REF!</v>
      </c>
      <c r="K128" s="31" t="e">
        <f>IF(AND(B128=K$1),LOOKUP(9.99999999999999E+307,$K$2:K127)+1,"")</f>
        <v>#REF!</v>
      </c>
      <c r="L128" s="31" t="e">
        <f>IF(AND(B128=L$1),LOOKUP(9.99999999999999E+307,$L$2:L127)+1,"")</f>
        <v>#REF!</v>
      </c>
      <c r="M128" s="31" t="str">
        <f>IF(AND(B128=M$1),LOOKUP(9.99999999999999E+307,$M$2:M127)+1,"")</f>
        <v/>
      </c>
      <c r="N128" s="31" t="e">
        <f>IF(AND(B128=N$1),LOOKUP(9.99999999999999E+307,$N$2:N127)+1,"")</f>
        <v>#REF!</v>
      </c>
      <c r="O128" s="31" t="e">
        <f>IF(AND($B128=O$1),LOOKUP(9.99999999999999E+307,$O$2:O127)+1,"")</f>
        <v>#REF!</v>
      </c>
      <c r="P128" s="31" t="e">
        <f>IF(AND($B128=P$1),LOOKUP(9.99999999999999E+307,$P$2:P127)+1,"")</f>
        <v>#REF!</v>
      </c>
      <c r="Q128" s="31" t="e">
        <f>IF(AND($B128=Q$1),LOOKUP(9.99999999999999E+307,$Q$2:Q127)+1,"")</f>
        <v>#REF!</v>
      </c>
      <c r="R128" s="31" t="str">
        <f>IF(AND($B128=R$1),LOOKUP(9.99999999999999E+307,$R$2:R127)+1,"")</f>
        <v/>
      </c>
      <c r="S128" s="31" t="str">
        <f>IF(AND($B128=S$1),LOOKUP(9.99999999999999E+307,$S$2:S127)+1,"")</f>
        <v/>
      </c>
      <c r="T128" s="31"/>
      <c r="U128" s="31"/>
      <c r="AA128" s="218" t="str">
        <f t="shared" si="13"/>
        <v/>
      </c>
      <c r="AB128" s="218" t="str">
        <f t="shared" si="14"/>
        <v/>
      </c>
      <c r="AC128" s="219">
        <f t="shared" si="10"/>
        <v>1</v>
      </c>
      <c r="AD128" s="219">
        <f t="shared" si="11"/>
        <v>1</v>
      </c>
      <c r="AE128" s="220">
        <f t="shared" si="15"/>
        <v>1</v>
      </c>
      <c r="AF128" s="216" t="str">
        <f t="shared" si="16"/>
        <v>ป.3/1-1</v>
      </c>
    </row>
    <row r="129" spans="1:32" ht="20.149999999999999" customHeight="1" x14ac:dyDescent="0.3">
      <c r="A129" s="31">
        <v>127</v>
      </c>
      <c r="B129" s="200" t="s">
        <v>149</v>
      </c>
      <c r="C129" s="201">
        <v>4195</v>
      </c>
      <c r="D129" s="202" t="s">
        <v>172</v>
      </c>
      <c r="E129" s="382" t="s">
        <v>181</v>
      </c>
      <c r="F129" s="382" t="s">
        <v>296</v>
      </c>
      <c r="G129" s="217" t="str">
        <f t="shared" si="12"/>
        <v>ป.3/14195</v>
      </c>
      <c r="H129" s="31" t="str">
        <f>IF(AND(B129=H$1),LOOKUP(9.99999999999999E+307,$H$2:H128)+1,"")</f>
        <v/>
      </c>
      <c r="I129" s="31" t="str">
        <f>IF(AND(B129=I$1),LOOKUP(9.99999999999999E+307,$I$2:I128)+1,"")</f>
        <v/>
      </c>
      <c r="J129" s="31" t="e">
        <f>IF(AND(B129=J$1),LOOKUP(9.99999999999999E+307,$J$2:J128)+1,"")</f>
        <v>#REF!</v>
      </c>
      <c r="K129" s="31" t="e">
        <f>IF(AND(B129=K$1),LOOKUP(9.99999999999999E+307,$K$2:K128)+1,"")</f>
        <v>#REF!</v>
      </c>
      <c r="L129" s="31" t="e">
        <f>IF(AND(B129=L$1),LOOKUP(9.99999999999999E+307,$L$2:L128)+1,"")</f>
        <v>#REF!</v>
      </c>
      <c r="M129" s="31" t="str">
        <f>IF(AND(B129=M$1),LOOKUP(9.99999999999999E+307,$M$2:M128)+1,"")</f>
        <v/>
      </c>
      <c r="N129" s="31" t="e">
        <f>IF(AND(B129=N$1),LOOKUP(9.99999999999999E+307,$N$2:N128)+1,"")</f>
        <v>#REF!</v>
      </c>
      <c r="O129" s="31" t="e">
        <f>IF(AND($B129=O$1),LOOKUP(9.99999999999999E+307,$O$2:O128)+1,"")</f>
        <v>#REF!</v>
      </c>
      <c r="P129" s="31" t="e">
        <f>IF(AND($B129=P$1),LOOKUP(9.99999999999999E+307,$P$2:P128)+1,"")</f>
        <v>#REF!</v>
      </c>
      <c r="Q129" s="31" t="e">
        <f>IF(AND($B129=Q$1),LOOKUP(9.99999999999999E+307,$Q$2:Q128)+1,"")</f>
        <v>#REF!</v>
      </c>
      <c r="R129" s="31" t="str">
        <f>IF(AND($B129=R$1),LOOKUP(9.99999999999999E+307,$R$2:R128)+1,"")</f>
        <v/>
      </c>
      <c r="S129" s="31" t="str">
        <f>IF(AND($B129=S$1),LOOKUP(9.99999999999999E+307,$S$2:S128)+1,"")</f>
        <v/>
      </c>
      <c r="T129" s="31"/>
      <c r="U129" s="31"/>
      <c r="AA129" s="218" t="str">
        <f t="shared" si="13"/>
        <v/>
      </c>
      <c r="AB129" s="218" t="str">
        <f t="shared" si="14"/>
        <v/>
      </c>
      <c r="AC129" s="219">
        <f t="shared" si="10"/>
        <v>1</v>
      </c>
      <c r="AD129" s="219">
        <f t="shared" si="11"/>
        <v>1</v>
      </c>
      <c r="AE129" s="220">
        <f t="shared" si="15"/>
        <v>1</v>
      </c>
      <c r="AF129" s="216" t="str">
        <f t="shared" si="16"/>
        <v>ป.3/1-1</v>
      </c>
    </row>
    <row r="130" spans="1:32" ht="20.149999999999999" customHeight="1" x14ac:dyDescent="0.3">
      <c r="A130" s="31">
        <v>128</v>
      </c>
      <c r="B130" s="200" t="s">
        <v>149</v>
      </c>
      <c r="C130" s="201">
        <v>4198</v>
      </c>
      <c r="D130" s="202" t="s">
        <v>172</v>
      </c>
      <c r="E130" s="382" t="s">
        <v>297</v>
      </c>
      <c r="F130" s="382" t="s">
        <v>298</v>
      </c>
      <c r="G130" s="217" t="str">
        <f t="shared" si="12"/>
        <v>ป.3/14198</v>
      </c>
      <c r="H130" s="31" t="str">
        <f>IF(AND(B130=H$1),LOOKUP(9.99999999999999E+307,$H$2:H129)+1,"")</f>
        <v/>
      </c>
      <c r="I130" s="31" t="str">
        <f>IF(AND(B130=I$1),LOOKUP(9.99999999999999E+307,$I$2:I129)+1,"")</f>
        <v/>
      </c>
      <c r="J130" s="31" t="e">
        <f>IF(AND(B130=J$1),LOOKUP(9.99999999999999E+307,$J$2:J129)+1,"")</f>
        <v>#REF!</v>
      </c>
      <c r="K130" s="31" t="e">
        <f>IF(AND(B130=K$1),LOOKUP(9.99999999999999E+307,$K$2:K129)+1,"")</f>
        <v>#REF!</v>
      </c>
      <c r="L130" s="31" t="e">
        <f>IF(AND(B130=L$1),LOOKUP(9.99999999999999E+307,$L$2:L129)+1,"")</f>
        <v>#REF!</v>
      </c>
      <c r="M130" s="31" t="str">
        <f>IF(AND(B130=M$1),LOOKUP(9.99999999999999E+307,$M$2:M129)+1,"")</f>
        <v/>
      </c>
      <c r="N130" s="31" t="e">
        <f>IF(AND(B130=N$1),LOOKUP(9.99999999999999E+307,$N$2:N129)+1,"")</f>
        <v>#REF!</v>
      </c>
      <c r="O130" s="31" t="e">
        <f>IF(AND($B130=O$1),LOOKUP(9.99999999999999E+307,$O$2:O129)+1,"")</f>
        <v>#REF!</v>
      </c>
      <c r="P130" s="31" t="e">
        <f>IF(AND($B130=P$1),LOOKUP(9.99999999999999E+307,$P$2:P129)+1,"")</f>
        <v>#REF!</v>
      </c>
      <c r="Q130" s="31" t="e">
        <f>IF(AND($B130=Q$1),LOOKUP(9.99999999999999E+307,$Q$2:Q129)+1,"")</f>
        <v>#REF!</v>
      </c>
      <c r="R130" s="31" t="str">
        <f>IF(AND($B130=R$1),LOOKUP(9.99999999999999E+307,$R$2:R129)+1,"")</f>
        <v/>
      </c>
      <c r="S130" s="31" t="str">
        <f>IF(AND($B130=S$1),LOOKUP(9.99999999999999E+307,$S$2:S129)+1,"")</f>
        <v/>
      </c>
      <c r="T130" s="31"/>
      <c r="U130" s="31"/>
      <c r="AA130" s="218" t="str">
        <f t="shared" si="13"/>
        <v/>
      </c>
      <c r="AB130" s="218" t="str">
        <f t="shared" si="14"/>
        <v/>
      </c>
      <c r="AC130" s="219">
        <f t="shared" si="10"/>
        <v>1</v>
      </c>
      <c r="AD130" s="219">
        <f t="shared" si="11"/>
        <v>1</v>
      </c>
      <c r="AE130" s="220">
        <f t="shared" si="15"/>
        <v>1</v>
      </c>
      <c r="AF130" s="216" t="str">
        <f t="shared" si="16"/>
        <v>ป.3/1-1</v>
      </c>
    </row>
    <row r="131" spans="1:32" ht="20.149999999999999" customHeight="1" x14ac:dyDescent="0.3">
      <c r="A131" s="31">
        <v>129</v>
      </c>
      <c r="B131" s="200" t="s">
        <v>149</v>
      </c>
      <c r="C131" s="201">
        <v>4303</v>
      </c>
      <c r="D131" s="202" t="s">
        <v>172</v>
      </c>
      <c r="E131" s="382" t="s">
        <v>471</v>
      </c>
      <c r="F131" s="382" t="s">
        <v>472</v>
      </c>
      <c r="G131" s="217" t="str">
        <f t="shared" si="12"/>
        <v>ป.3/14303</v>
      </c>
      <c r="H131" s="31" t="str">
        <f>IF(AND(B131=H$1),LOOKUP(9.99999999999999E+307,$H$2:H130)+1,"")</f>
        <v/>
      </c>
      <c r="I131" s="31" t="str">
        <f>IF(AND(B131=I$1),LOOKUP(9.99999999999999E+307,$I$2:I130)+1,"")</f>
        <v/>
      </c>
      <c r="J131" s="31" t="e">
        <f>IF(AND(B131=J$1),LOOKUP(9.99999999999999E+307,$J$2:J130)+1,"")</f>
        <v>#REF!</v>
      </c>
      <c r="K131" s="31" t="e">
        <f>IF(AND(B131=K$1),LOOKUP(9.99999999999999E+307,$K$2:K130)+1,"")</f>
        <v>#REF!</v>
      </c>
      <c r="L131" s="31" t="e">
        <f>IF(AND(B131=L$1),LOOKUP(9.99999999999999E+307,$L$2:L130)+1,"")</f>
        <v>#REF!</v>
      </c>
      <c r="M131" s="31" t="str">
        <f>IF(AND(B131=M$1),LOOKUP(9.99999999999999E+307,$M$2:M130)+1,"")</f>
        <v/>
      </c>
      <c r="N131" s="31" t="e">
        <f>IF(AND(B131=N$1),LOOKUP(9.99999999999999E+307,$N$2:N130)+1,"")</f>
        <v>#REF!</v>
      </c>
      <c r="O131" s="31" t="e">
        <f>IF(AND($B131=O$1),LOOKUP(9.99999999999999E+307,$O$2:O130)+1,"")</f>
        <v>#REF!</v>
      </c>
      <c r="P131" s="31" t="e">
        <f>IF(AND($B131=P$1),LOOKUP(9.99999999999999E+307,$P$2:P130)+1,"")</f>
        <v>#REF!</v>
      </c>
      <c r="Q131" s="31" t="e">
        <f>IF(AND($B131=Q$1),LOOKUP(9.99999999999999E+307,$Q$2:Q130)+1,"")</f>
        <v>#REF!</v>
      </c>
      <c r="R131" s="31" t="str">
        <f>IF(AND($B131=R$1),LOOKUP(9.99999999999999E+307,$R$2:R130)+1,"")</f>
        <v/>
      </c>
      <c r="S131" s="31" t="str">
        <f>IF(AND($B131=S$1),LOOKUP(9.99999999999999E+307,$S$2:S130)+1,"")</f>
        <v/>
      </c>
      <c r="T131" s="31"/>
      <c r="U131" s="31"/>
      <c r="AA131" s="218" t="str">
        <f t="shared" si="13"/>
        <v/>
      </c>
      <c r="AB131" s="218" t="str">
        <f t="shared" si="14"/>
        <v/>
      </c>
      <c r="AC131" s="219">
        <f t="shared" ref="AC131:AC194" si="17">COUNTIF($C$3:$C$1202,C131)</f>
        <v>1</v>
      </c>
      <c r="AD131" s="219">
        <f t="shared" ref="AD131:AD194" si="18">SUMPRODUCT(--(E131&amp;F131=$E$3:$E$1202&amp;$F$3:$F$1202))</f>
        <v>1</v>
      </c>
      <c r="AE131" s="220">
        <f t="shared" si="15"/>
        <v>1</v>
      </c>
      <c r="AF131" s="216" t="str">
        <f t="shared" si="16"/>
        <v>ป.3/1-1</v>
      </c>
    </row>
    <row r="132" spans="1:32" ht="20.149999999999999" customHeight="1" x14ac:dyDescent="0.3">
      <c r="A132" s="31">
        <v>130</v>
      </c>
      <c r="B132" s="200" t="s">
        <v>149</v>
      </c>
      <c r="C132" s="201">
        <v>4390</v>
      </c>
      <c r="D132" s="202" t="s">
        <v>172</v>
      </c>
      <c r="E132" s="382" t="s">
        <v>349</v>
      </c>
      <c r="F132" s="382" t="s">
        <v>670</v>
      </c>
      <c r="G132" s="217" t="str">
        <f t="shared" ref="G132:G195" si="19">B132&amp;C132</f>
        <v>ป.3/14390</v>
      </c>
      <c r="H132" s="31" t="str">
        <f>IF(AND(B132=H$1),LOOKUP(9.99999999999999E+307,$H$2:H131)+1,"")</f>
        <v/>
      </c>
      <c r="I132" s="31" t="str">
        <f>IF(AND(B132=I$1),LOOKUP(9.99999999999999E+307,$I$2:I131)+1,"")</f>
        <v/>
      </c>
      <c r="J132" s="31" t="e">
        <f>IF(AND(B132=J$1),LOOKUP(9.99999999999999E+307,$J$2:J131)+1,"")</f>
        <v>#REF!</v>
      </c>
      <c r="K132" s="31" t="e">
        <f>IF(AND(B132=K$1),LOOKUP(9.99999999999999E+307,$K$2:K131)+1,"")</f>
        <v>#REF!</v>
      </c>
      <c r="L132" s="31" t="e">
        <f>IF(AND(B132=L$1),LOOKUP(9.99999999999999E+307,$L$2:L131)+1,"")</f>
        <v>#REF!</v>
      </c>
      <c r="M132" s="31" t="str">
        <f>IF(AND(B132=M$1),LOOKUP(9.99999999999999E+307,$M$2:M131)+1,"")</f>
        <v/>
      </c>
      <c r="N132" s="31" t="e">
        <f>IF(AND(B132=N$1),LOOKUP(9.99999999999999E+307,$N$2:N131)+1,"")</f>
        <v>#REF!</v>
      </c>
      <c r="O132" s="31" t="e">
        <f>IF(AND($B132=O$1),LOOKUP(9.99999999999999E+307,$O$2:O131)+1,"")</f>
        <v>#REF!</v>
      </c>
      <c r="P132" s="31" t="e">
        <f>IF(AND($B132=P$1),LOOKUP(9.99999999999999E+307,$P$2:P131)+1,"")</f>
        <v>#REF!</v>
      </c>
      <c r="Q132" s="31" t="e">
        <f>IF(AND($B132=Q$1),LOOKUP(9.99999999999999E+307,$Q$2:Q131)+1,"")</f>
        <v>#REF!</v>
      </c>
      <c r="R132" s="31" t="str">
        <f>IF(AND($B132=R$1),LOOKUP(9.99999999999999E+307,$R$2:R131)+1,"")</f>
        <v/>
      </c>
      <c r="S132" s="31" t="str">
        <f>IF(AND($B132=S$1),LOOKUP(9.99999999999999E+307,$S$2:S131)+1,"")</f>
        <v/>
      </c>
      <c r="T132" s="31"/>
      <c r="U132" s="31"/>
      <c r="AA132" s="218" t="str">
        <f t="shared" ref="AA132:AA195" si="20">IF(AD132=2,"นักเรียนซ้ำ","")</f>
        <v/>
      </c>
      <c r="AB132" s="218" t="str">
        <f t="shared" ref="AB132:AB195" si="21">IF(AC132=2,"เลขประจำตัวซ้ำ","")</f>
        <v/>
      </c>
      <c r="AC132" s="219">
        <f t="shared" si="17"/>
        <v>1</v>
      </c>
      <c r="AD132" s="219">
        <f t="shared" si="18"/>
        <v>1</v>
      </c>
      <c r="AE132" s="220">
        <f t="shared" ref="AE132:AE195" si="22">IF(D132="เด็กชาย",1,IF(D132="นาย",1,IF(D132="เด็กหญิง",2,IF(D132="นางสาว",2,IF(D132="ด.ช.",1,IF(D132="ด.ญ.",2,IF(D132="น.ส.",2,"")))))))</f>
        <v>1</v>
      </c>
      <c r="AF132" s="216" t="str">
        <f t="shared" si="16"/>
        <v>ป.3/1-1</v>
      </c>
    </row>
    <row r="133" spans="1:32" ht="20.149999999999999" customHeight="1" x14ac:dyDescent="0.3">
      <c r="A133" s="31">
        <v>131</v>
      </c>
      <c r="B133" s="200" t="s">
        <v>149</v>
      </c>
      <c r="C133" s="201">
        <v>3902</v>
      </c>
      <c r="D133" s="202" t="s">
        <v>175</v>
      </c>
      <c r="E133" s="382" t="s">
        <v>307</v>
      </c>
      <c r="F133" s="382" t="s">
        <v>308</v>
      </c>
      <c r="G133" s="217" t="str">
        <f t="shared" si="19"/>
        <v>ป.3/13902</v>
      </c>
      <c r="H133" s="31" t="str">
        <f>IF(AND(B133=H$1),LOOKUP(9.99999999999999E+307,$H$2:H132)+1,"")</f>
        <v/>
      </c>
      <c r="I133" s="31" t="str">
        <f>IF(AND(B133=I$1),LOOKUP(9.99999999999999E+307,$I$2:I132)+1,"")</f>
        <v/>
      </c>
      <c r="J133" s="31" t="e">
        <f>IF(AND(B133=J$1),LOOKUP(9.99999999999999E+307,$J$2:J132)+1,"")</f>
        <v>#REF!</v>
      </c>
      <c r="K133" s="31" t="e">
        <f>IF(AND(B133=K$1),LOOKUP(9.99999999999999E+307,$K$2:K132)+1,"")</f>
        <v>#REF!</v>
      </c>
      <c r="L133" s="31" t="e">
        <f>IF(AND(B133=L$1),LOOKUP(9.99999999999999E+307,$L$2:L132)+1,"")</f>
        <v>#REF!</v>
      </c>
      <c r="M133" s="31" t="str">
        <f>IF(AND(B133=M$1),LOOKUP(9.99999999999999E+307,$M$2:M132)+1,"")</f>
        <v/>
      </c>
      <c r="N133" s="31" t="e">
        <f>IF(AND(B133=N$1),LOOKUP(9.99999999999999E+307,$N$2:N132)+1,"")</f>
        <v>#REF!</v>
      </c>
      <c r="O133" s="31" t="e">
        <f>IF(AND($B133=O$1),LOOKUP(9.99999999999999E+307,$O$2:O132)+1,"")</f>
        <v>#REF!</v>
      </c>
      <c r="P133" s="31" t="e">
        <f>IF(AND($B133=P$1),LOOKUP(9.99999999999999E+307,$P$2:P132)+1,"")</f>
        <v>#REF!</v>
      </c>
      <c r="Q133" s="31" t="e">
        <f>IF(AND($B133=Q$1),LOOKUP(9.99999999999999E+307,$Q$2:Q132)+1,"")</f>
        <v>#REF!</v>
      </c>
      <c r="R133" s="31" t="str">
        <f>IF(AND($B133=R$1),LOOKUP(9.99999999999999E+307,$R$2:R132)+1,"")</f>
        <v/>
      </c>
      <c r="S133" s="31" t="str">
        <f>IF(AND($B133=S$1),LOOKUP(9.99999999999999E+307,$S$2:S132)+1,"")</f>
        <v/>
      </c>
      <c r="T133" s="31"/>
      <c r="U133" s="31"/>
      <c r="AA133" s="218" t="str">
        <f t="shared" si="20"/>
        <v/>
      </c>
      <c r="AB133" s="218" t="str">
        <f t="shared" si="21"/>
        <v/>
      </c>
      <c r="AC133" s="219">
        <f t="shared" si="17"/>
        <v>1</v>
      </c>
      <c r="AD133" s="219">
        <f t="shared" si="18"/>
        <v>1</v>
      </c>
      <c r="AE133" s="220">
        <f t="shared" si="22"/>
        <v>2</v>
      </c>
      <c r="AF133" s="216" t="str">
        <f t="shared" si="16"/>
        <v>ป.3/1-2</v>
      </c>
    </row>
    <row r="134" spans="1:32" ht="20.149999999999999" customHeight="1" x14ac:dyDescent="0.3">
      <c r="A134" s="31">
        <v>132</v>
      </c>
      <c r="B134" s="200" t="s">
        <v>149</v>
      </c>
      <c r="C134" s="201">
        <v>3931</v>
      </c>
      <c r="D134" s="202" t="s">
        <v>175</v>
      </c>
      <c r="E134" s="383" t="s">
        <v>306</v>
      </c>
      <c r="F134" s="382" t="s">
        <v>230</v>
      </c>
      <c r="G134" s="217" t="str">
        <f t="shared" si="19"/>
        <v>ป.3/13931</v>
      </c>
      <c r="H134" s="31" t="str">
        <f>IF(AND(B134=H$1),LOOKUP(9.99999999999999E+307,$H$2:H133)+1,"")</f>
        <v/>
      </c>
      <c r="I134" s="31" t="str">
        <f>IF(AND(B134=I$1),LOOKUP(9.99999999999999E+307,$I$2:I133)+1,"")</f>
        <v/>
      </c>
      <c r="J134" s="31" t="e">
        <f>IF(AND(B134=J$1),LOOKUP(9.99999999999999E+307,$J$2:J133)+1,"")</f>
        <v>#REF!</v>
      </c>
      <c r="K134" s="31" t="e">
        <f>IF(AND(B134=K$1),LOOKUP(9.99999999999999E+307,$K$2:K133)+1,"")</f>
        <v>#REF!</v>
      </c>
      <c r="L134" s="31" t="e">
        <f>IF(AND(B134=L$1),LOOKUP(9.99999999999999E+307,$L$2:L133)+1,"")</f>
        <v>#REF!</v>
      </c>
      <c r="M134" s="31" t="str">
        <f>IF(AND(B134=M$1),LOOKUP(9.99999999999999E+307,$M$2:M133)+1,"")</f>
        <v/>
      </c>
      <c r="N134" s="31" t="e">
        <f>IF(AND(B134=N$1),LOOKUP(9.99999999999999E+307,$N$2:N133)+1,"")</f>
        <v>#REF!</v>
      </c>
      <c r="O134" s="31" t="e">
        <f>IF(AND($B134=O$1),LOOKUP(9.99999999999999E+307,$O$2:O133)+1,"")</f>
        <v>#REF!</v>
      </c>
      <c r="P134" s="31" t="e">
        <f>IF(AND($B134=P$1),LOOKUP(9.99999999999999E+307,$P$2:P133)+1,"")</f>
        <v>#REF!</v>
      </c>
      <c r="Q134" s="31" t="e">
        <f>IF(AND($B134=Q$1),LOOKUP(9.99999999999999E+307,$Q$2:Q133)+1,"")</f>
        <v>#REF!</v>
      </c>
      <c r="R134" s="31" t="str">
        <f>IF(AND($B134=R$1),LOOKUP(9.99999999999999E+307,$R$2:R133)+1,"")</f>
        <v/>
      </c>
      <c r="S134" s="31" t="str">
        <f>IF(AND($B134=S$1),LOOKUP(9.99999999999999E+307,$S$2:S133)+1,"")</f>
        <v/>
      </c>
      <c r="T134" s="31"/>
      <c r="U134" s="31"/>
      <c r="AA134" s="218" t="str">
        <f t="shared" si="20"/>
        <v/>
      </c>
      <c r="AB134" s="218" t="str">
        <f t="shared" si="21"/>
        <v/>
      </c>
      <c r="AC134" s="219">
        <f t="shared" si="17"/>
        <v>1</v>
      </c>
      <c r="AD134" s="219">
        <f t="shared" si="18"/>
        <v>1</v>
      </c>
      <c r="AE134" s="220">
        <f t="shared" si="22"/>
        <v>2</v>
      </c>
      <c r="AF134" s="216" t="str">
        <f t="shared" si="16"/>
        <v>ป.3/1-2</v>
      </c>
    </row>
    <row r="135" spans="1:32" ht="20.149999999999999" customHeight="1" x14ac:dyDescent="0.3">
      <c r="A135" s="31">
        <v>133</v>
      </c>
      <c r="B135" s="200" t="s">
        <v>149</v>
      </c>
      <c r="C135" s="201">
        <v>3944</v>
      </c>
      <c r="D135" s="202" t="s">
        <v>175</v>
      </c>
      <c r="E135" s="382" t="s">
        <v>304</v>
      </c>
      <c r="F135" s="382" t="s">
        <v>305</v>
      </c>
      <c r="G135" s="217" t="str">
        <f t="shared" si="19"/>
        <v>ป.3/13944</v>
      </c>
      <c r="H135" s="31" t="str">
        <f>IF(AND(B135=H$1),LOOKUP(9.99999999999999E+307,$H$2:H134)+1,"")</f>
        <v/>
      </c>
      <c r="I135" s="31" t="str">
        <f>IF(AND(B135=I$1),LOOKUP(9.99999999999999E+307,$I$2:I134)+1,"")</f>
        <v/>
      </c>
      <c r="J135" s="31" t="e">
        <f>IF(AND(B135=J$1),LOOKUP(9.99999999999999E+307,$J$2:J134)+1,"")</f>
        <v>#REF!</v>
      </c>
      <c r="K135" s="31" t="e">
        <f>IF(AND(B135=K$1),LOOKUP(9.99999999999999E+307,$K$2:K134)+1,"")</f>
        <v>#REF!</v>
      </c>
      <c r="L135" s="31" t="e">
        <f>IF(AND(B135=L$1),LOOKUP(9.99999999999999E+307,$L$2:L134)+1,"")</f>
        <v>#REF!</v>
      </c>
      <c r="M135" s="31" t="str">
        <f>IF(AND(B135=M$1),LOOKUP(9.99999999999999E+307,$M$2:M134)+1,"")</f>
        <v/>
      </c>
      <c r="N135" s="31" t="e">
        <f>IF(AND(B135=N$1),LOOKUP(9.99999999999999E+307,$N$2:N134)+1,"")</f>
        <v>#REF!</v>
      </c>
      <c r="O135" s="31" t="e">
        <f>IF(AND($B135=O$1),LOOKUP(9.99999999999999E+307,$O$2:O134)+1,"")</f>
        <v>#REF!</v>
      </c>
      <c r="P135" s="31" t="e">
        <f>IF(AND($B135=P$1),LOOKUP(9.99999999999999E+307,$P$2:P134)+1,"")</f>
        <v>#REF!</v>
      </c>
      <c r="Q135" s="31" t="e">
        <f>IF(AND($B135=Q$1),LOOKUP(9.99999999999999E+307,$Q$2:Q134)+1,"")</f>
        <v>#REF!</v>
      </c>
      <c r="R135" s="31" t="str">
        <f>IF(AND($B135=R$1),LOOKUP(9.99999999999999E+307,$R$2:R134)+1,"")</f>
        <v/>
      </c>
      <c r="S135" s="31" t="str">
        <f>IF(AND($B135=S$1),LOOKUP(9.99999999999999E+307,$S$2:S134)+1,"")</f>
        <v/>
      </c>
      <c r="T135" s="31"/>
      <c r="U135" s="31"/>
      <c r="AA135" s="218" t="str">
        <f t="shared" si="20"/>
        <v/>
      </c>
      <c r="AB135" s="218" t="str">
        <f t="shared" si="21"/>
        <v/>
      </c>
      <c r="AC135" s="219">
        <f t="shared" si="17"/>
        <v>1</v>
      </c>
      <c r="AD135" s="219">
        <f t="shared" si="18"/>
        <v>1</v>
      </c>
      <c r="AE135" s="220">
        <f t="shared" si="22"/>
        <v>2</v>
      </c>
      <c r="AF135" s="216" t="str">
        <f t="shared" si="16"/>
        <v>ป.3/1-2</v>
      </c>
    </row>
    <row r="136" spans="1:32" ht="20.149999999999999" customHeight="1" x14ac:dyDescent="0.3">
      <c r="A136" s="31">
        <v>134</v>
      </c>
      <c r="B136" s="200" t="s">
        <v>149</v>
      </c>
      <c r="C136" s="201">
        <v>3945</v>
      </c>
      <c r="D136" s="202" t="s">
        <v>175</v>
      </c>
      <c r="E136" s="382" t="s">
        <v>301</v>
      </c>
      <c r="F136" s="382" t="s">
        <v>230</v>
      </c>
      <c r="G136" s="217" t="str">
        <f t="shared" si="19"/>
        <v>ป.3/13945</v>
      </c>
      <c r="H136" s="31" t="str">
        <f>IF(AND(B136=H$1),LOOKUP(9.99999999999999E+307,$H$2:H135)+1,"")</f>
        <v/>
      </c>
      <c r="I136" s="31" t="str">
        <f>IF(AND(B136=I$1),LOOKUP(9.99999999999999E+307,$I$2:I135)+1,"")</f>
        <v/>
      </c>
      <c r="J136" s="31" t="e">
        <f>IF(AND(B136=J$1),LOOKUP(9.99999999999999E+307,$J$2:J135)+1,"")</f>
        <v>#REF!</v>
      </c>
      <c r="K136" s="31" t="e">
        <f>IF(AND(B136=K$1),LOOKUP(9.99999999999999E+307,$K$2:K135)+1,"")</f>
        <v>#REF!</v>
      </c>
      <c r="L136" s="31" t="e">
        <f>IF(AND(B136=L$1),LOOKUP(9.99999999999999E+307,$L$2:L135)+1,"")</f>
        <v>#REF!</v>
      </c>
      <c r="M136" s="31" t="str">
        <f>IF(AND(B136=M$1),LOOKUP(9.99999999999999E+307,$M$2:M135)+1,"")</f>
        <v/>
      </c>
      <c r="N136" s="31" t="e">
        <f>IF(AND(B136=N$1),LOOKUP(9.99999999999999E+307,$N$2:N135)+1,"")</f>
        <v>#REF!</v>
      </c>
      <c r="O136" s="31" t="e">
        <f>IF(AND($B136=O$1),LOOKUP(9.99999999999999E+307,$O$2:O135)+1,"")</f>
        <v>#REF!</v>
      </c>
      <c r="P136" s="31" t="e">
        <f>IF(AND($B136=P$1),LOOKUP(9.99999999999999E+307,$P$2:P135)+1,"")</f>
        <v>#REF!</v>
      </c>
      <c r="Q136" s="31" t="e">
        <f>IF(AND($B136=Q$1),LOOKUP(9.99999999999999E+307,$Q$2:Q135)+1,"")</f>
        <v>#REF!</v>
      </c>
      <c r="R136" s="31" t="str">
        <f>IF(AND($B136=R$1),LOOKUP(9.99999999999999E+307,$R$2:R135)+1,"")</f>
        <v/>
      </c>
      <c r="S136" s="31" t="str">
        <f>IF(AND($B136=S$1),LOOKUP(9.99999999999999E+307,$S$2:S135)+1,"")</f>
        <v/>
      </c>
      <c r="T136" s="31"/>
      <c r="U136" s="31"/>
      <c r="AA136" s="218" t="str">
        <f t="shared" si="20"/>
        <v/>
      </c>
      <c r="AB136" s="218" t="str">
        <f t="shared" si="21"/>
        <v/>
      </c>
      <c r="AC136" s="219">
        <f t="shared" si="17"/>
        <v>1</v>
      </c>
      <c r="AD136" s="219">
        <f t="shared" si="18"/>
        <v>1</v>
      </c>
      <c r="AE136" s="220">
        <f t="shared" si="22"/>
        <v>2</v>
      </c>
      <c r="AF136" s="216" t="str">
        <f t="shared" si="16"/>
        <v>ป.3/1-2</v>
      </c>
    </row>
    <row r="137" spans="1:32" ht="20.149999999999999" customHeight="1" x14ac:dyDescent="0.3">
      <c r="A137" s="31">
        <v>135</v>
      </c>
      <c r="B137" s="200" t="s">
        <v>149</v>
      </c>
      <c r="C137" s="201">
        <v>3950</v>
      </c>
      <c r="D137" s="202" t="s">
        <v>175</v>
      </c>
      <c r="E137" s="382" t="s">
        <v>213</v>
      </c>
      <c r="F137" s="382" t="s">
        <v>231</v>
      </c>
      <c r="G137" s="217" t="str">
        <f t="shared" si="19"/>
        <v>ป.3/13950</v>
      </c>
      <c r="H137" s="31" t="str">
        <f>IF(AND(B137=H$1),LOOKUP(9.99999999999999E+307,$H$2:H136)+1,"")</f>
        <v/>
      </c>
      <c r="I137" s="31" t="str">
        <f>IF(AND(B137=I$1),LOOKUP(9.99999999999999E+307,$I$2:I136)+1,"")</f>
        <v/>
      </c>
      <c r="J137" s="31" t="e">
        <f>IF(AND(B137=J$1),LOOKUP(9.99999999999999E+307,$J$2:J136)+1,"")</f>
        <v>#REF!</v>
      </c>
      <c r="K137" s="31" t="e">
        <f>IF(AND(B137=K$1),LOOKUP(9.99999999999999E+307,$K$2:K136)+1,"")</f>
        <v>#REF!</v>
      </c>
      <c r="L137" s="31" t="e">
        <f>IF(AND(B137=L$1),LOOKUP(9.99999999999999E+307,$L$2:L136)+1,"")</f>
        <v>#REF!</v>
      </c>
      <c r="M137" s="31" t="str">
        <f>IF(AND(B137=M$1),LOOKUP(9.99999999999999E+307,$M$2:M136)+1,"")</f>
        <v/>
      </c>
      <c r="N137" s="31" t="e">
        <f>IF(AND(B137=N$1),LOOKUP(9.99999999999999E+307,$N$2:N136)+1,"")</f>
        <v>#REF!</v>
      </c>
      <c r="O137" s="31" t="e">
        <f>IF(AND($B137=O$1),LOOKUP(9.99999999999999E+307,$O$2:O136)+1,"")</f>
        <v>#REF!</v>
      </c>
      <c r="P137" s="31" t="e">
        <f>IF(AND($B137=P$1),LOOKUP(9.99999999999999E+307,$P$2:P136)+1,"")</f>
        <v>#REF!</v>
      </c>
      <c r="Q137" s="31" t="e">
        <f>IF(AND($B137=Q$1),LOOKUP(9.99999999999999E+307,$Q$2:Q136)+1,"")</f>
        <v>#REF!</v>
      </c>
      <c r="R137" s="31" t="str">
        <f>IF(AND($B137=R$1),LOOKUP(9.99999999999999E+307,$R$2:R136)+1,"")</f>
        <v/>
      </c>
      <c r="S137" s="31" t="str">
        <f>IF(AND($B137=S$1),LOOKUP(9.99999999999999E+307,$S$2:S136)+1,"")</f>
        <v/>
      </c>
      <c r="T137" s="31"/>
      <c r="U137" s="31"/>
      <c r="AA137" s="218" t="str">
        <f t="shared" si="20"/>
        <v/>
      </c>
      <c r="AB137" s="218" t="str">
        <f t="shared" si="21"/>
        <v/>
      </c>
      <c r="AC137" s="219">
        <f t="shared" si="17"/>
        <v>1</v>
      </c>
      <c r="AD137" s="219">
        <f t="shared" si="18"/>
        <v>1</v>
      </c>
      <c r="AE137" s="220">
        <f t="shared" si="22"/>
        <v>2</v>
      </c>
      <c r="AF137" s="216" t="str">
        <f t="shared" si="16"/>
        <v>ป.3/1-2</v>
      </c>
    </row>
    <row r="138" spans="1:32" ht="20.149999999999999" customHeight="1" x14ac:dyDescent="0.3">
      <c r="A138" s="31">
        <v>136</v>
      </c>
      <c r="B138" s="200" t="s">
        <v>149</v>
      </c>
      <c r="C138" s="201">
        <v>4075</v>
      </c>
      <c r="D138" s="202" t="s">
        <v>175</v>
      </c>
      <c r="E138" s="382" t="s">
        <v>302</v>
      </c>
      <c r="F138" s="382" t="s">
        <v>303</v>
      </c>
      <c r="G138" s="217" t="str">
        <f t="shared" si="19"/>
        <v>ป.3/14075</v>
      </c>
      <c r="H138" s="31" t="str">
        <f>IF(AND(B138=H$1),LOOKUP(9.99999999999999E+307,$H$2:H137)+1,"")</f>
        <v/>
      </c>
      <c r="I138" s="31" t="str">
        <f>IF(AND(B138=I$1),LOOKUP(9.99999999999999E+307,$I$2:I137)+1,"")</f>
        <v/>
      </c>
      <c r="J138" s="31" t="e">
        <f>IF(AND(B138=J$1),LOOKUP(9.99999999999999E+307,$J$2:J137)+1,"")</f>
        <v>#REF!</v>
      </c>
      <c r="K138" s="31" t="e">
        <f>IF(AND(B138=K$1),LOOKUP(9.99999999999999E+307,$K$2:K137)+1,"")</f>
        <v>#REF!</v>
      </c>
      <c r="L138" s="31" t="e">
        <f>IF(AND(B138=L$1),LOOKUP(9.99999999999999E+307,$L$2:L137)+1,"")</f>
        <v>#REF!</v>
      </c>
      <c r="M138" s="31" t="str">
        <f>IF(AND(B138=M$1),LOOKUP(9.99999999999999E+307,$M$2:M137)+1,"")</f>
        <v/>
      </c>
      <c r="N138" s="31" t="e">
        <f>IF(AND(B138=N$1),LOOKUP(9.99999999999999E+307,$N$2:N137)+1,"")</f>
        <v>#REF!</v>
      </c>
      <c r="O138" s="31" t="e">
        <f>IF(AND($B138=O$1),LOOKUP(9.99999999999999E+307,$O$2:O137)+1,"")</f>
        <v>#REF!</v>
      </c>
      <c r="P138" s="31" t="e">
        <f>IF(AND($B138=P$1),LOOKUP(9.99999999999999E+307,$P$2:P137)+1,"")</f>
        <v>#REF!</v>
      </c>
      <c r="Q138" s="31" t="e">
        <f>IF(AND($B138=Q$1),LOOKUP(9.99999999999999E+307,$Q$2:Q137)+1,"")</f>
        <v>#REF!</v>
      </c>
      <c r="R138" s="31" t="str">
        <f>IF(AND($B138=R$1),LOOKUP(9.99999999999999E+307,$R$2:R137)+1,"")</f>
        <v/>
      </c>
      <c r="S138" s="31" t="str">
        <f>IF(AND($B138=S$1),LOOKUP(9.99999999999999E+307,$S$2:S137)+1,"")</f>
        <v/>
      </c>
      <c r="T138" s="31"/>
      <c r="U138" s="31"/>
      <c r="AA138" s="218" t="str">
        <f t="shared" si="20"/>
        <v/>
      </c>
      <c r="AB138" s="218" t="str">
        <f t="shared" si="21"/>
        <v/>
      </c>
      <c r="AC138" s="219">
        <f t="shared" si="17"/>
        <v>1</v>
      </c>
      <c r="AD138" s="219">
        <f t="shared" si="18"/>
        <v>1</v>
      </c>
      <c r="AE138" s="220">
        <f t="shared" si="22"/>
        <v>2</v>
      </c>
      <c r="AF138" s="216" t="str">
        <f t="shared" si="16"/>
        <v>ป.3/1-2</v>
      </c>
    </row>
    <row r="139" spans="1:32" ht="20.149999999999999" customHeight="1" x14ac:dyDescent="0.3">
      <c r="A139" s="31">
        <v>137</v>
      </c>
      <c r="B139" s="200" t="s">
        <v>149</v>
      </c>
      <c r="C139" s="201">
        <v>4176</v>
      </c>
      <c r="D139" s="202" t="s">
        <v>175</v>
      </c>
      <c r="E139" s="382" t="s">
        <v>299</v>
      </c>
      <c r="F139" s="382" t="s">
        <v>300</v>
      </c>
      <c r="G139" s="217" t="str">
        <f t="shared" si="19"/>
        <v>ป.3/14176</v>
      </c>
      <c r="H139" s="31" t="str">
        <f>IF(AND(B139=H$1),LOOKUP(9.99999999999999E+307,$H$2:H138)+1,"")</f>
        <v/>
      </c>
      <c r="I139" s="31" t="str">
        <f>IF(AND(B139=I$1),LOOKUP(9.99999999999999E+307,$I$2:I138)+1,"")</f>
        <v/>
      </c>
      <c r="J139" s="31" t="e">
        <f>IF(AND(B139=J$1),LOOKUP(9.99999999999999E+307,$J$2:J138)+1,"")</f>
        <v>#REF!</v>
      </c>
      <c r="K139" s="31" t="e">
        <f>IF(AND(B139=K$1),LOOKUP(9.99999999999999E+307,$K$2:K138)+1,"")</f>
        <v>#REF!</v>
      </c>
      <c r="L139" s="31" t="e">
        <f>IF(AND(B139=L$1),LOOKUP(9.99999999999999E+307,$L$2:L138)+1,"")</f>
        <v>#REF!</v>
      </c>
      <c r="M139" s="31" t="str">
        <f>IF(AND(B139=M$1),LOOKUP(9.99999999999999E+307,$M$2:M138)+1,"")</f>
        <v/>
      </c>
      <c r="N139" s="31" t="e">
        <f>IF(AND(B139=N$1),LOOKUP(9.99999999999999E+307,$N$2:N138)+1,"")</f>
        <v>#REF!</v>
      </c>
      <c r="O139" s="31" t="e">
        <f>IF(AND($B139=O$1),LOOKUP(9.99999999999999E+307,$O$2:O138)+1,"")</f>
        <v>#REF!</v>
      </c>
      <c r="P139" s="31" t="e">
        <f>IF(AND($B139=P$1),LOOKUP(9.99999999999999E+307,$P$2:P138)+1,"")</f>
        <v>#REF!</v>
      </c>
      <c r="Q139" s="31" t="e">
        <f>IF(AND($B139=Q$1),LOOKUP(9.99999999999999E+307,$Q$2:Q138)+1,"")</f>
        <v>#REF!</v>
      </c>
      <c r="R139" s="31" t="str">
        <f>IF(AND($B139=R$1),LOOKUP(9.99999999999999E+307,$R$2:R138)+1,"")</f>
        <v/>
      </c>
      <c r="S139" s="31" t="str">
        <f>IF(AND($B139=S$1),LOOKUP(9.99999999999999E+307,$S$2:S138)+1,"")</f>
        <v/>
      </c>
      <c r="T139" s="31"/>
      <c r="U139" s="31"/>
      <c r="AA139" s="218" t="str">
        <f t="shared" si="20"/>
        <v/>
      </c>
      <c r="AB139" s="218" t="str">
        <f t="shared" si="21"/>
        <v/>
      </c>
      <c r="AC139" s="219">
        <f t="shared" si="17"/>
        <v>1</v>
      </c>
      <c r="AD139" s="219">
        <f t="shared" si="18"/>
        <v>1</v>
      </c>
      <c r="AE139" s="220">
        <f t="shared" si="22"/>
        <v>2</v>
      </c>
      <c r="AF139" s="216" t="str">
        <f t="shared" si="16"/>
        <v>ป.3/1-2</v>
      </c>
    </row>
    <row r="140" spans="1:32" ht="20.149999999999999" customHeight="1" x14ac:dyDescent="0.3">
      <c r="A140" s="31">
        <v>138</v>
      </c>
      <c r="B140" s="200" t="s">
        <v>149</v>
      </c>
      <c r="C140" s="201">
        <v>4196</v>
      </c>
      <c r="D140" s="202" t="s">
        <v>175</v>
      </c>
      <c r="E140" s="382" t="s">
        <v>309</v>
      </c>
      <c r="F140" s="382" t="s">
        <v>310</v>
      </c>
      <c r="G140" s="217" t="str">
        <f t="shared" si="19"/>
        <v>ป.3/14196</v>
      </c>
      <c r="H140" s="31" t="str">
        <f>IF(AND(B140=H$1),LOOKUP(9.99999999999999E+307,$H$2:H139)+1,"")</f>
        <v/>
      </c>
      <c r="I140" s="31" t="str">
        <f>IF(AND(B140=I$1),LOOKUP(9.99999999999999E+307,$I$2:I139)+1,"")</f>
        <v/>
      </c>
      <c r="J140" s="31" t="e">
        <f>IF(AND(B140=J$1),LOOKUP(9.99999999999999E+307,$J$2:J139)+1,"")</f>
        <v>#REF!</v>
      </c>
      <c r="K140" s="31" t="e">
        <f>IF(AND(B140=K$1),LOOKUP(9.99999999999999E+307,$K$2:K139)+1,"")</f>
        <v>#REF!</v>
      </c>
      <c r="L140" s="31" t="e">
        <f>IF(AND(B140=L$1),LOOKUP(9.99999999999999E+307,$L$2:L139)+1,"")</f>
        <v>#REF!</v>
      </c>
      <c r="M140" s="31" t="str">
        <f>IF(AND(B140=M$1),LOOKUP(9.99999999999999E+307,$M$2:M139)+1,"")</f>
        <v/>
      </c>
      <c r="N140" s="31" t="e">
        <f>IF(AND(B140=N$1),LOOKUP(9.99999999999999E+307,$N$2:N139)+1,"")</f>
        <v>#REF!</v>
      </c>
      <c r="O140" s="31" t="e">
        <f>IF(AND($B140=O$1),LOOKUP(9.99999999999999E+307,$O$2:O139)+1,"")</f>
        <v>#REF!</v>
      </c>
      <c r="P140" s="31" t="e">
        <f>IF(AND($B140=P$1),LOOKUP(9.99999999999999E+307,$P$2:P139)+1,"")</f>
        <v>#REF!</v>
      </c>
      <c r="Q140" s="31" t="e">
        <f>IF(AND($B140=Q$1),LOOKUP(9.99999999999999E+307,$Q$2:Q139)+1,"")</f>
        <v>#REF!</v>
      </c>
      <c r="R140" s="31" t="str">
        <f>IF(AND($B140=R$1),LOOKUP(9.99999999999999E+307,$R$2:R139)+1,"")</f>
        <v/>
      </c>
      <c r="S140" s="31" t="str">
        <f>IF(AND($B140=S$1),LOOKUP(9.99999999999999E+307,$S$2:S139)+1,"")</f>
        <v/>
      </c>
      <c r="T140" s="31"/>
      <c r="U140" s="31"/>
      <c r="AA140" s="218" t="str">
        <f t="shared" si="20"/>
        <v/>
      </c>
      <c r="AB140" s="218" t="str">
        <f t="shared" si="21"/>
        <v/>
      </c>
      <c r="AC140" s="219">
        <f t="shared" si="17"/>
        <v>1</v>
      </c>
      <c r="AD140" s="219">
        <f t="shared" si="18"/>
        <v>1</v>
      </c>
      <c r="AE140" s="220">
        <f t="shared" si="22"/>
        <v>2</v>
      </c>
      <c r="AF140" s="216" t="str">
        <f t="shared" si="16"/>
        <v>ป.3/1-2</v>
      </c>
    </row>
    <row r="141" spans="1:32" ht="20.149999999999999" customHeight="1" x14ac:dyDescent="0.3">
      <c r="A141" s="31">
        <v>139</v>
      </c>
      <c r="B141" s="200" t="s">
        <v>149</v>
      </c>
      <c r="C141" s="201">
        <v>4197</v>
      </c>
      <c r="D141" s="202" t="s">
        <v>175</v>
      </c>
      <c r="E141" s="382" t="s">
        <v>311</v>
      </c>
      <c r="F141" s="382" t="s">
        <v>312</v>
      </c>
      <c r="G141" s="217" t="str">
        <f t="shared" si="19"/>
        <v>ป.3/14197</v>
      </c>
      <c r="H141" s="31" t="str">
        <f>IF(AND(B141=H$1),LOOKUP(9.99999999999999E+307,$H$2:H140)+1,"")</f>
        <v/>
      </c>
      <c r="I141" s="31" t="str">
        <f>IF(AND(B141=I$1),LOOKUP(9.99999999999999E+307,$I$2:I140)+1,"")</f>
        <v/>
      </c>
      <c r="J141" s="31" t="e">
        <f>IF(AND(B141=J$1),LOOKUP(9.99999999999999E+307,$J$2:J140)+1,"")</f>
        <v>#REF!</v>
      </c>
      <c r="K141" s="31" t="e">
        <f>IF(AND(B141=K$1),LOOKUP(9.99999999999999E+307,$K$2:K140)+1,"")</f>
        <v>#REF!</v>
      </c>
      <c r="L141" s="31" t="e">
        <f>IF(AND(B141=L$1),LOOKUP(9.99999999999999E+307,$L$2:L140)+1,"")</f>
        <v>#REF!</v>
      </c>
      <c r="M141" s="31" t="str">
        <f>IF(AND(B141=M$1),LOOKUP(9.99999999999999E+307,$M$2:M140)+1,"")</f>
        <v/>
      </c>
      <c r="N141" s="31" t="e">
        <f>IF(AND(B141=N$1),LOOKUP(9.99999999999999E+307,$N$2:N140)+1,"")</f>
        <v>#REF!</v>
      </c>
      <c r="O141" s="31" t="e">
        <f>IF(AND($B141=O$1),LOOKUP(9.99999999999999E+307,$O$2:O140)+1,"")</f>
        <v>#REF!</v>
      </c>
      <c r="P141" s="31" t="e">
        <f>IF(AND($B141=P$1),LOOKUP(9.99999999999999E+307,$P$2:P140)+1,"")</f>
        <v>#REF!</v>
      </c>
      <c r="Q141" s="31" t="e">
        <f>IF(AND($B141=Q$1),LOOKUP(9.99999999999999E+307,$Q$2:Q140)+1,"")</f>
        <v>#REF!</v>
      </c>
      <c r="R141" s="31" t="str">
        <f>IF(AND($B141=R$1),LOOKUP(9.99999999999999E+307,$R$2:R140)+1,"")</f>
        <v/>
      </c>
      <c r="S141" s="31" t="str">
        <f>IF(AND($B141=S$1),LOOKUP(9.99999999999999E+307,$S$2:S140)+1,"")</f>
        <v/>
      </c>
      <c r="T141" s="31"/>
      <c r="U141" s="31"/>
      <c r="AA141" s="218" t="str">
        <f t="shared" si="20"/>
        <v/>
      </c>
      <c r="AB141" s="218" t="str">
        <f t="shared" si="21"/>
        <v/>
      </c>
      <c r="AC141" s="219">
        <f t="shared" si="17"/>
        <v>1</v>
      </c>
      <c r="AD141" s="219">
        <f t="shared" si="18"/>
        <v>1</v>
      </c>
      <c r="AE141" s="220">
        <f t="shared" si="22"/>
        <v>2</v>
      </c>
      <c r="AF141" s="216" t="str">
        <f t="shared" si="16"/>
        <v>ป.3/1-2</v>
      </c>
    </row>
    <row r="142" spans="1:32" ht="20.149999999999999" customHeight="1" x14ac:dyDescent="0.3">
      <c r="A142" s="31">
        <v>140</v>
      </c>
      <c r="B142" s="200" t="s">
        <v>149</v>
      </c>
      <c r="C142" s="201">
        <v>4277</v>
      </c>
      <c r="D142" s="202" t="s">
        <v>175</v>
      </c>
      <c r="E142" s="382" t="s">
        <v>469</v>
      </c>
      <c r="F142" s="382" t="s">
        <v>470</v>
      </c>
      <c r="G142" s="217" t="str">
        <f t="shared" si="19"/>
        <v>ป.3/14277</v>
      </c>
      <c r="H142" s="31" t="str">
        <f>IF(AND(B142=H$1),LOOKUP(9.99999999999999E+307,$H$2:H141)+1,"")</f>
        <v/>
      </c>
      <c r="I142" s="31" t="str">
        <f>IF(AND(B142=I$1),LOOKUP(9.99999999999999E+307,$I$2:I141)+1,"")</f>
        <v/>
      </c>
      <c r="J142" s="31" t="e">
        <f>IF(AND(B142=J$1),LOOKUP(9.99999999999999E+307,$J$2:J141)+1,"")</f>
        <v>#REF!</v>
      </c>
      <c r="K142" s="31" t="e">
        <f>IF(AND(B142=K$1),LOOKUP(9.99999999999999E+307,$K$2:K141)+1,"")</f>
        <v>#REF!</v>
      </c>
      <c r="L142" s="31" t="e">
        <f>IF(AND(B142=L$1),LOOKUP(9.99999999999999E+307,$L$2:L141)+1,"")</f>
        <v>#REF!</v>
      </c>
      <c r="M142" s="31" t="str">
        <f>IF(AND(B142=M$1),LOOKUP(9.99999999999999E+307,$M$2:M141)+1,"")</f>
        <v/>
      </c>
      <c r="N142" s="31" t="e">
        <f>IF(AND(B142=N$1),LOOKUP(9.99999999999999E+307,$N$2:N141)+1,"")</f>
        <v>#REF!</v>
      </c>
      <c r="O142" s="31" t="e">
        <f>IF(AND($B142=O$1),LOOKUP(9.99999999999999E+307,$O$2:O141)+1,"")</f>
        <v>#REF!</v>
      </c>
      <c r="P142" s="31" t="e">
        <f>IF(AND($B142=P$1),LOOKUP(9.99999999999999E+307,$P$2:P141)+1,"")</f>
        <v>#REF!</v>
      </c>
      <c r="Q142" s="31" t="e">
        <f>IF(AND($B142=Q$1),LOOKUP(9.99999999999999E+307,$Q$2:Q141)+1,"")</f>
        <v>#REF!</v>
      </c>
      <c r="R142" s="31" t="str">
        <f>IF(AND($B142=R$1),LOOKUP(9.99999999999999E+307,$R$2:R141)+1,"")</f>
        <v/>
      </c>
      <c r="S142" s="31" t="str">
        <f>IF(AND($B142=S$1),LOOKUP(9.99999999999999E+307,$S$2:S141)+1,"")</f>
        <v/>
      </c>
      <c r="T142" s="31"/>
      <c r="U142" s="31"/>
      <c r="AA142" s="218" t="str">
        <f t="shared" si="20"/>
        <v/>
      </c>
      <c r="AB142" s="218" t="str">
        <f t="shared" si="21"/>
        <v/>
      </c>
      <c r="AC142" s="219">
        <f t="shared" si="17"/>
        <v>1</v>
      </c>
      <c r="AD142" s="219">
        <f t="shared" si="18"/>
        <v>1</v>
      </c>
      <c r="AE142" s="220">
        <f t="shared" si="22"/>
        <v>2</v>
      </c>
      <c r="AF142" s="216" t="str">
        <f t="shared" si="16"/>
        <v>ป.3/1-2</v>
      </c>
    </row>
    <row r="143" spans="1:32" ht="20.149999999999999" customHeight="1" x14ac:dyDescent="0.3">
      <c r="A143" s="31">
        <v>141</v>
      </c>
      <c r="B143" s="200" t="s">
        <v>150</v>
      </c>
      <c r="C143" s="201">
        <v>3852</v>
      </c>
      <c r="D143" s="202" t="s">
        <v>172</v>
      </c>
      <c r="E143" s="382" t="s">
        <v>270</v>
      </c>
      <c r="F143" s="382" t="s">
        <v>271</v>
      </c>
      <c r="G143" s="217" t="str">
        <f t="shared" si="19"/>
        <v>ป.3/23852</v>
      </c>
      <c r="H143" s="31" t="str">
        <f>IF(AND(B143=H$1),LOOKUP(9.99999999999999E+307,$H$2:H142)+1,"")</f>
        <v/>
      </c>
      <c r="I143" s="31" t="str">
        <f>IF(AND(B143=I$1),LOOKUP(9.99999999999999E+307,$I$2:I142)+1,"")</f>
        <v/>
      </c>
      <c r="J143" s="31" t="e">
        <f>IF(AND(B143=J$1),LOOKUP(9.99999999999999E+307,$J$2:J142)+1,"")</f>
        <v>#REF!</v>
      </c>
      <c r="K143" s="31" t="e">
        <f>IF(AND(B143=K$1),LOOKUP(9.99999999999999E+307,$K$2:K142)+1,"")</f>
        <v>#REF!</v>
      </c>
      <c r="L143" s="31" t="e">
        <f>IF(AND(B143=L$1),LOOKUP(9.99999999999999E+307,$L$2:L142)+1,"")</f>
        <v>#REF!</v>
      </c>
      <c r="M143" s="31" t="str">
        <f>IF(AND(B143=M$1),LOOKUP(9.99999999999999E+307,$M$2:M142)+1,"")</f>
        <v/>
      </c>
      <c r="N143" s="31" t="e">
        <f>IF(AND(B143=N$1),LOOKUP(9.99999999999999E+307,$N$2:N142)+1,"")</f>
        <v>#REF!</v>
      </c>
      <c r="O143" s="31" t="e">
        <f>IF(AND($B143=O$1),LOOKUP(9.99999999999999E+307,$O$2:O142)+1,"")</f>
        <v>#REF!</v>
      </c>
      <c r="P143" s="31" t="e">
        <f>IF(AND($B143=P$1),LOOKUP(9.99999999999999E+307,$P$2:P142)+1,"")</f>
        <v>#REF!</v>
      </c>
      <c r="Q143" s="31" t="e">
        <f>IF(AND($B143=Q$1),LOOKUP(9.99999999999999E+307,$Q$2:Q142)+1,"")</f>
        <v>#REF!</v>
      </c>
      <c r="R143" s="31" t="str">
        <f>IF(AND($B143=R$1),LOOKUP(9.99999999999999E+307,$R$2:R142)+1,"")</f>
        <v/>
      </c>
      <c r="S143" s="31" t="str">
        <f>IF(AND($B143=S$1),LOOKUP(9.99999999999999E+307,$S$2:S142)+1,"")</f>
        <v/>
      </c>
      <c r="T143" s="31"/>
      <c r="U143" s="31"/>
      <c r="AA143" s="218" t="str">
        <f t="shared" si="20"/>
        <v/>
      </c>
      <c r="AB143" s="218" t="str">
        <f t="shared" si="21"/>
        <v/>
      </c>
      <c r="AC143" s="219">
        <f t="shared" si="17"/>
        <v>1</v>
      </c>
      <c r="AD143" s="219">
        <f t="shared" si="18"/>
        <v>1</v>
      </c>
      <c r="AE143" s="220">
        <f t="shared" si="22"/>
        <v>1</v>
      </c>
      <c r="AF143" s="216" t="str">
        <f t="shared" si="16"/>
        <v>ป.3/2-1</v>
      </c>
    </row>
    <row r="144" spans="1:32" ht="20.149999999999999" customHeight="1" x14ac:dyDescent="0.3">
      <c r="A144" s="31">
        <v>142</v>
      </c>
      <c r="B144" s="200" t="s">
        <v>150</v>
      </c>
      <c r="C144" s="201">
        <v>3891</v>
      </c>
      <c r="D144" s="202" t="s">
        <v>172</v>
      </c>
      <c r="E144" s="382" t="s">
        <v>234</v>
      </c>
      <c r="F144" s="382" t="s">
        <v>313</v>
      </c>
      <c r="G144" s="217" t="str">
        <f t="shared" si="19"/>
        <v>ป.3/23891</v>
      </c>
      <c r="H144" s="31" t="str">
        <f>IF(AND(B144=H$1),LOOKUP(9.99999999999999E+307,$H$2:H143)+1,"")</f>
        <v/>
      </c>
      <c r="I144" s="31" t="str">
        <f>IF(AND(B144=I$1),LOOKUP(9.99999999999999E+307,$I$2:I143)+1,"")</f>
        <v/>
      </c>
      <c r="J144" s="31" t="e">
        <f>IF(AND(B144=J$1),LOOKUP(9.99999999999999E+307,$J$2:J143)+1,"")</f>
        <v>#REF!</v>
      </c>
      <c r="K144" s="31" t="e">
        <f>IF(AND(B144=K$1),LOOKUP(9.99999999999999E+307,$K$2:K143)+1,"")</f>
        <v>#REF!</v>
      </c>
      <c r="L144" s="31" t="e">
        <f>IF(AND(B144=L$1),LOOKUP(9.99999999999999E+307,$L$2:L143)+1,"")</f>
        <v>#REF!</v>
      </c>
      <c r="M144" s="31" t="str">
        <f>IF(AND(B144=M$1),LOOKUP(9.99999999999999E+307,$M$2:M143)+1,"")</f>
        <v/>
      </c>
      <c r="N144" s="31" t="e">
        <f>IF(AND(B144=N$1),LOOKUP(9.99999999999999E+307,$N$2:N143)+1,"")</f>
        <v>#REF!</v>
      </c>
      <c r="O144" s="31" t="e">
        <f>IF(AND($B144=O$1),LOOKUP(9.99999999999999E+307,$O$2:O143)+1,"")</f>
        <v>#REF!</v>
      </c>
      <c r="P144" s="31" t="e">
        <f>IF(AND($B144=P$1),LOOKUP(9.99999999999999E+307,$P$2:P143)+1,"")</f>
        <v>#REF!</v>
      </c>
      <c r="Q144" s="31" t="e">
        <f>IF(AND($B144=Q$1),LOOKUP(9.99999999999999E+307,$Q$2:Q143)+1,"")</f>
        <v>#REF!</v>
      </c>
      <c r="R144" s="31" t="str">
        <f>IF(AND($B144=R$1),LOOKUP(9.99999999999999E+307,$R$2:R143)+1,"")</f>
        <v/>
      </c>
      <c r="S144" s="31" t="str">
        <f>IF(AND($B144=S$1),LOOKUP(9.99999999999999E+307,$S$2:S143)+1,"")</f>
        <v/>
      </c>
      <c r="T144" s="31"/>
      <c r="U144" s="31"/>
      <c r="AA144" s="218" t="str">
        <f t="shared" si="20"/>
        <v/>
      </c>
      <c r="AB144" s="218" t="str">
        <f t="shared" si="21"/>
        <v/>
      </c>
      <c r="AC144" s="219">
        <f t="shared" si="17"/>
        <v>1</v>
      </c>
      <c r="AD144" s="219">
        <f t="shared" si="18"/>
        <v>1</v>
      </c>
      <c r="AE144" s="220">
        <f t="shared" si="22"/>
        <v>1</v>
      </c>
      <c r="AF144" s="216" t="str">
        <f t="shared" si="16"/>
        <v>ป.3/2-1</v>
      </c>
    </row>
    <row r="145" spans="1:32" ht="20.149999999999999" customHeight="1" x14ac:dyDescent="0.3">
      <c r="A145" s="31">
        <v>143</v>
      </c>
      <c r="B145" s="200" t="s">
        <v>150</v>
      </c>
      <c r="C145" s="201">
        <v>3892</v>
      </c>
      <c r="D145" s="202" t="s">
        <v>172</v>
      </c>
      <c r="E145" s="382" t="s">
        <v>314</v>
      </c>
      <c r="F145" s="382" t="s">
        <v>315</v>
      </c>
      <c r="G145" s="217" t="str">
        <f t="shared" si="19"/>
        <v>ป.3/23892</v>
      </c>
      <c r="H145" s="31" t="str">
        <f>IF(AND(B145=H$1),LOOKUP(9.99999999999999E+307,$H$2:H144)+1,"")</f>
        <v/>
      </c>
      <c r="I145" s="31" t="str">
        <f>IF(AND(B145=I$1),LOOKUP(9.99999999999999E+307,$I$2:I144)+1,"")</f>
        <v/>
      </c>
      <c r="J145" s="31" t="e">
        <f>IF(AND(B145=J$1),LOOKUP(9.99999999999999E+307,$J$2:J144)+1,"")</f>
        <v>#REF!</v>
      </c>
      <c r="K145" s="31" t="e">
        <f>IF(AND(B145=K$1),LOOKUP(9.99999999999999E+307,$K$2:K144)+1,"")</f>
        <v>#REF!</v>
      </c>
      <c r="L145" s="31" t="e">
        <f>IF(AND(B145=L$1),LOOKUP(9.99999999999999E+307,$L$2:L144)+1,"")</f>
        <v>#REF!</v>
      </c>
      <c r="M145" s="31" t="str">
        <f>IF(AND(B145=M$1),LOOKUP(9.99999999999999E+307,$M$2:M144)+1,"")</f>
        <v/>
      </c>
      <c r="N145" s="31" t="e">
        <f>IF(AND(B145=N$1),LOOKUP(9.99999999999999E+307,$N$2:N144)+1,"")</f>
        <v>#REF!</v>
      </c>
      <c r="O145" s="31" t="e">
        <f>IF(AND($B145=O$1),LOOKUP(9.99999999999999E+307,$O$2:O144)+1,"")</f>
        <v>#REF!</v>
      </c>
      <c r="P145" s="31" t="e">
        <f>IF(AND($B145=P$1),LOOKUP(9.99999999999999E+307,$P$2:P144)+1,"")</f>
        <v>#REF!</v>
      </c>
      <c r="Q145" s="31" t="e">
        <f>IF(AND($B145=Q$1),LOOKUP(9.99999999999999E+307,$Q$2:Q144)+1,"")</f>
        <v>#REF!</v>
      </c>
      <c r="R145" s="31" t="str">
        <f>IF(AND($B145=R$1),LOOKUP(9.99999999999999E+307,$R$2:R144)+1,"")</f>
        <v/>
      </c>
      <c r="S145" s="31" t="str">
        <f>IF(AND($B145=S$1),LOOKUP(9.99999999999999E+307,$S$2:S144)+1,"")</f>
        <v/>
      </c>
      <c r="T145" s="31"/>
      <c r="U145" s="31"/>
      <c r="AA145" s="218" t="str">
        <f t="shared" si="20"/>
        <v/>
      </c>
      <c r="AB145" s="218" t="str">
        <f t="shared" si="21"/>
        <v/>
      </c>
      <c r="AC145" s="219">
        <f t="shared" si="17"/>
        <v>1</v>
      </c>
      <c r="AD145" s="219">
        <f t="shared" si="18"/>
        <v>1</v>
      </c>
      <c r="AE145" s="220">
        <f t="shared" si="22"/>
        <v>1</v>
      </c>
      <c r="AF145" s="216" t="str">
        <f t="shared" si="16"/>
        <v>ป.3/2-1</v>
      </c>
    </row>
    <row r="146" spans="1:32" ht="20.149999999999999" customHeight="1" x14ac:dyDescent="0.3">
      <c r="A146" s="31">
        <v>144</v>
      </c>
      <c r="B146" s="200" t="s">
        <v>150</v>
      </c>
      <c r="C146" s="201">
        <v>3915</v>
      </c>
      <c r="D146" s="202" t="s">
        <v>172</v>
      </c>
      <c r="E146" s="382" t="s">
        <v>317</v>
      </c>
      <c r="F146" s="382" t="s">
        <v>318</v>
      </c>
      <c r="G146" s="217" t="str">
        <f t="shared" si="19"/>
        <v>ป.3/23915</v>
      </c>
      <c r="H146" s="31" t="str">
        <f>IF(AND(B146=H$1),LOOKUP(9.99999999999999E+307,$H$2:H145)+1,"")</f>
        <v/>
      </c>
      <c r="I146" s="31" t="str">
        <f>IF(AND(B146=I$1),LOOKUP(9.99999999999999E+307,$I$2:I145)+1,"")</f>
        <v/>
      </c>
      <c r="J146" s="31" t="e">
        <f>IF(AND(B146=J$1),LOOKUP(9.99999999999999E+307,$J$2:J145)+1,"")</f>
        <v>#REF!</v>
      </c>
      <c r="K146" s="31" t="e">
        <f>IF(AND(B146=K$1),LOOKUP(9.99999999999999E+307,$K$2:K145)+1,"")</f>
        <v>#REF!</v>
      </c>
      <c r="L146" s="31" t="e">
        <f>IF(AND(B146=L$1),LOOKUP(9.99999999999999E+307,$L$2:L145)+1,"")</f>
        <v>#REF!</v>
      </c>
      <c r="M146" s="31" t="str">
        <f>IF(AND(B146=M$1),LOOKUP(9.99999999999999E+307,$M$2:M145)+1,"")</f>
        <v/>
      </c>
      <c r="N146" s="31" t="e">
        <f>IF(AND(B146=N$1),LOOKUP(9.99999999999999E+307,$N$2:N145)+1,"")</f>
        <v>#REF!</v>
      </c>
      <c r="O146" s="31" t="e">
        <f>IF(AND($B146=O$1),LOOKUP(9.99999999999999E+307,$O$2:O145)+1,"")</f>
        <v>#REF!</v>
      </c>
      <c r="P146" s="31" t="e">
        <f>IF(AND($B146=P$1),LOOKUP(9.99999999999999E+307,$P$2:P145)+1,"")</f>
        <v>#REF!</v>
      </c>
      <c r="Q146" s="31" t="e">
        <f>IF(AND($B146=Q$1),LOOKUP(9.99999999999999E+307,$Q$2:Q145)+1,"")</f>
        <v>#REF!</v>
      </c>
      <c r="R146" s="31" t="str">
        <f>IF(AND($B146=R$1),LOOKUP(9.99999999999999E+307,$R$2:R145)+1,"")</f>
        <v/>
      </c>
      <c r="S146" s="31" t="str">
        <f>IF(AND($B146=S$1),LOOKUP(9.99999999999999E+307,$S$2:S145)+1,"")</f>
        <v/>
      </c>
      <c r="T146" s="31"/>
      <c r="U146" s="31"/>
      <c r="AA146" s="218" t="str">
        <f t="shared" si="20"/>
        <v/>
      </c>
      <c r="AB146" s="218" t="str">
        <f t="shared" si="21"/>
        <v/>
      </c>
      <c r="AC146" s="219">
        <f t="shared" si="17"/>
        <v>1</v>
      </c>
      <c r="AD146" s="219">
        <f t="shared" si="18"/>
        <v>1</v>
      </c>
      <c r="AE146" s="220">
        <f t="shared" si="22"/>
        <v>1</v>
      </c>
      <c r="AF146" s="216" t="str">
        <f t="shared" si="16"/>
        <v>ป.3/2-1</v>
      </c>
    </row>
    <row r="147" spans="1:32" ht="20.149999999999999" customHeight="1" x14ac:dyDescent="0.3">
      <c r="A147" s="31">
        <v>145</v>
      </c>
      <c r="B147" s="200" t="s">
        <v>150</v>
      </c>
      <c r="C147" s="201">
        <v>3916</v>
      </c>
      <c r="D147" s="202" t="s">
        <v>172</v>
      </c>
      <c r="E147" s="382" t="s">
        <v>319</v>
      </c>
      <c r="F147" s="382" t="s">
        <v>320</v>
      </c>
      <c r="G147" s="217" t="str">
        <f t="shared" si="19"/>
        <v>ป.3/23916</v>
      </c>
      <c r="H147" s="31" t="str">
        <f>IF(AND(B147=H$1),LOOKUP(9.99999999999999E+307,$H$2:H146)+1,"")</f>
        <v/>
      </c>
      <c r="I147" s="31" t="str">
        <f>IF(AND(B147=I$1),LOOKUP(9.99999999999999E+307,$I$2:I146)+1,"")</f>
        <v/>
      </c>
      <c r="J147" s="31" t="e">
        <f>IF(AND(B147=J$1),LOOKUP(9.99999999999999E+307,$J$2:J146)+1,"")</f>
        <v>#REF!</v>
      </c>
      <c r="K147" s="31" t="e">
        <f>IF(AND(B147=K$1),LOOKUP(9.99999999999999E+307,$K$2:K146)+1,"")</f>
        <v>#REF!</v>
      </c>
      <c r="L147" s="31" t="e">
        <f>IF(AND(B147=L$1),LOOKUP(9.99999999999999E+307,$L$2:L146)+1,"")</f>
        <v>#REF!</v>
      </c>
      <c r="M147" s="31" t="str">
        <f>IF(AND(B147=M$1),LOOKUP(9.99999999999999E+307,$M$2:M146)+1,"")</f>
        <v/>
      </c>
      <c r="N147" s="31" t="e">
        <f>IF(AND(B147=N$1),LOOKUP(9.99999999999999E+307,$N$2:N146)+1,"")</f>
        <v>#REF!</v>
      </c>
      <c r="O147" s="31" t="e">
        <f>IF(AND($B147=O$1),LOOKUP(9.99999999999999E+307,$O$2:O146)+1,"")</f>
        <v>#REF!</v>
      </c>
      <c r="P147" s="31" t="e">
        <f>IF(AND($B147=P$1),LOOKUP(9.99999999999999E+307,$P$2:P146)+1,"")</f>
        <v>#REF!</v>
      </c>
      <c r="Q147" s="31" t="e">
        <f>IF(AND($B147=Q$1),LOOKUP(9.99999999999999E+307,$Q$2:Q146)+1,"")</f>
        <v>#REF!</v>
      </c>
      <c r="R147" s="31" t="str">
        <f>IF(AND($B147=R$1),LOOKUP(9.99999999999999E+307,$R$2:R146)+1,"")</f>
        <v/>
      </c>
      <c r="S147" s="31" t="str">
        <f>IF(AND($B147=S$1),LOOKUP(9.99999999999999E+307,$S$2:S146)+1,"")</f>
        <v/>
      </c>
      <c r="T147" s="31"/>
      <c r="U147" s="31"/>
      <c r="AA147" s="218" t="str">
        <f t="shared" si="20"/>
        <v/>
      </c>
      <c r="AB147" s="218" t="str">
        <f t="shared" si="21"/>
        <v/>
      </c>
      <c r="AC147" s="219">
        <f t="shared" si="17"/>
        <v>1</v>
      </c>
      <c r="AD147" s="219">
        <f t="shared" si="18"/>
        <v>1</v>
      </c>
      <c r="AE147" s="220">
        <f t="shared" si="22"/>
        <v>1</v>
      </c>
      <c r="AF147" s="216" t="str">
        <f t="shared" si="16"/>
        <v>ป.3/2-1</v>
      </c>
    </row>
    <row r="148" spans="1:32" ht="20.149999999999999" customHeight="1" x14ac:dyDescent="0.3">
      <c r="A148" s="31">
        <v>146</v>
      </c>
      <c r="B148" s="200" t="s">
        <v>150</v>
      </c>
      <c r="C148" s="201">
        <v>3935</v>
      </c>
      <c r="D148" s="202" t="s">
        <v>172</v>
      </c>
      <c r="E148" s="382" t="s">
        <v>321</v>
      </c>
      <c r="F148" s="382" t="s">
        <v>258</v>
      </c>
      <c r="G148" s="217" t="str">
        <f t="shared" si="19"/>
        <v>ป.3/23935</v>
      </c>
      <c r="H148" s="31" t="str">
        <f>IF(AND(B148=H$1),LOOKUP(9.99999999999999E+307,$H$2:H147)+1,"")</f>
        <v/>
      </c>
      <c r="I148" s="31" t="str">
        <f>IF(AND(B148=I$1),LOOKUP(9.99999999999999E+307,$I$2:I147)+1,"")</f>
        <v/>
      </c>
      <c r="J148" s="31" t="e">
        <f>IF(AND(B148=J$1),LOOKUP(9.99999999999999E+307,$J$2:J147)+1,"")</f>
        <v>#REF!</v>
      </c>
      <c r="K148" s="31" t="e">
        <f>IF(AND(B148=K$1),LOOKUP(9.99999999999999E+307,$K$2:K147)+1,"")</f>
        <v>#REF!</v>
      </c>
      <c r="L148" s="31" t="e">
        <f>IF(AND(B148=L$1),LOOKUP(9.99999999999999E+307,$L$2:L147)+1,"")</f>
        <v>#REF!</v>
      </c>
      <c r="M148" s="31" t="str">
        <f>IF(AND(B148=M$1),LOOKUP(9.99999999999999E+307,$M$2:M147)+1,"")</f>
        <v/>
      </c>
      <c r="N148" s="31" t="e">
        <f>IF(AND(B148=N$1),LOOKUP(9.99999999999999E+307,$N$2:N147)+1,"")</f>
        <v>#REF!</v>
      </c>
      <c r="O148" s="31" t="e">
        <f>IF(AND($B148=O$1),LOOKUP(9.99999999999999E+307,$O$2:O147)+1,"")</f>
        <v>#REF!</v>
      </c>
      <c r="P148" s="31" t="e">
        <f>IF(AND($B148=P$1),LOOKUP(9.99999999999999E+307,$P$2:P147)+1,"")</f>
        <v>#REF!</v>
      </c>
      <c r="Q148" s="31" t="e">
        <f>IF(AND($B148=Q$1),LOOKUP(9.99999999999999E+307,$Q$2:Q147)+1,"")</f>
        <v>#REF!</v>
      </c>
      <c r="R148" s="31" t="str">
        <f>IF(AND($B148=R$1),LOOKUP(9.99999999999999E+307,$R$2:R147)+1,"")</f>
        <v/>
      </c>
      <c r="S148" s="31" t="str">
        <f>IF(AND($B148=S$1),LOOKUP(9.99999999999999E+307,$S$2:S147)+1,"")</f>
        <v/>
      </c>
      <c r="T148" s="31"/>
      <c r="U148" s="31"/>
      <c r="AA148" s="218" t="str">
        <f t="shared" si="20"/>
        <v/>
      </c>
      <c r="AB148" s="218" t="str">
        <f t="shared" si="21"/>
        <v/>
      </c>
      <c r="AC148" s="219">
        <f t="shared" si="17"/>
        <v>1</v>
      </c>
      <c r="AD148" s="219">
        <f t="shared" si="18"/>
        <v>1</v>
      </c>
      <c r="AE148" s="220">
        <f t="shared" si="22"/>
        <v>1</v>
      </c>
      <c r="AF148" s="216" t="str">
        <f t="shared" si="16"/>
        <v>ป.3/2-1</v>
      </c>
    </row>
    <row r="149" spans="1:32" ht="20.149999999999999" customHeight="1" x14ac:dyDescent="0.3">
      <c r="A149" s="31">
        <v>147</v>
      </c>
      <c r="B149" s="200" t="s">
        <v>150</v>
      </c>
      <c r="C149" s="201">
        <v>3936</v>
      </c>
      <c r="D149" s="202" t="s">
        <v>172</v>
      </c>
      <c r="E149" s="382" t="s">
        <v>322</v>
      </c>
      <c r="F149" s="382" t="s">
        <v>323</v>
      </c>
      <c r="G149" s="217" t="str">
        <f t="shared" si="19"/>
        <v>ป.3/23936</v>
      </c>
      <c r="H149" s="31" t="str">
        <f>IF(AND(B149=H$1),LOOKUP(9.99999999999999E+307,$H$2:H148)+1,"")</f>
        <v/>
      </c>
      <c r="I149" s="31" t="str">
        <f>IF(AND(B149=I$1),LOOKUP(9.99999999999999E+307,$I$2:I148)+1,"")</f>
        <v/>
      </c>
      <c r="J149" s="31" t="e">
        <f>IF(AND(B149=J$1),LOOKUP(9.99999999999999E+307,$J$2:J148)+1,"")</f>
        <v>#REF!</v>
      </c>
      <c r="K149" s="31" t="e">
        <f>IF(AND(B149=K$1),LOOKUP(9.99999999999999E+307,$K$2:K148)+1,"")</f>
        <v>#REF!</v>
      </c>
      <c r="L149" s="31" t="e">
        <f>IF(AND(B149=L$1),LOOKUP(9.99999999999999E+307,$L$2:L148)+1,"")</f>
        <v>#REF!</v>
      </c>
      <c r="M149" s="31" t="str">
        <f>IF(AND(B149=M$1),LOOKUP(9.99999999999999E+307,$M$2:M148)+1,"")</f>
        <v/>
      </c>
      <c r="N149" s="31" t="e">
        <f>IF(AND(B149=N$1),LOOKUP(9.99999999999999E+307,$N$2:N148)+1,"")</f>
        <v>#REF!</v>
      </c>
      <c r="O149" s="31" t="e">
        <f>IF(AND($B149=O$1),LOOKUP(9.99999999999999E+307,$O$2:O148)+1,"")</f>
        <v>#REF!</v>
      </c>
      <c r="P149" s="31" t="e">
        <f>IF(AND($B149=P$1),LOOKUP(9.99999999999999E+307,$P$2:P148)+1,"")</f>
        <v>#REF!</v>
      </c>
      <c r="Q149" s="31" t="e">
        <f>IF(AND($B149=Q$1),LOOKUP(9.99999999999999E+307,$Q$2:Q148)+1,"")</f>
        <v>#REF!</v>
      </c>
      <c r="R149" s="31" t="str">
        <f>IF(AND($B149=R$1),LOOKUP(9.99999999999999E+307,$R$2:R148)+1,"")</f>
        <v/>
      </c>
      <c r="S149" s="31" t="str">
        <f>IF(AND($B149=S$1),LOOKUP(9.99999999999999E+307,$S$2:S148)+1,"")</f>
        <v/>
      </c>
      <c r="T149" s="31"/>
      <c r="U149" s="31"/>
      <c r="AA149" s="218" t="str">
        <f t="shared" si="20"/>
        <v/>
      </c>
      <c r="AB149" s="218" t="str">
        <f t="shared" si="21"/>
        <v/>
      </c>
      <c r="AC149" s="219">
        <f t="shared" si="17"/>
        <v>1</v>
      </c>
      <c r="AD149" s="219">
        <f t="shared" si="18"/>
        <v>1</v>
      </c>
      <c r="AE149" s="220">
        <f t="shared" si="22"/>
        <v>1</v>
      </c>
      <c r="AF149" s="216" t="str">
        <f t="shared" si="16"/>
        <v>ป.3/2-1</v>
      </c>
    </row>
    <row r="150" spans="1:32" ht="20.149999999999999" customHeight="1" x14ac:dyDescent="0.3">
      <c r="A150" s="31">
        <v>148</v>
      </c>
      <c r="B150" s="200" t="s">
        <v>150</v>
      </c>
      <c r="C150" s="201">
        <v>3943</v>
      </c>
      <c r="D150" s="202" t="s">
        <v>172</v>
      </c>
      <c r="E150" s="382" t="s">
        <v>324</v>
      </c>
      <c r="F150" s="382" t="s">
        <v>325</v>
      </c>
      <c r="G150" s="217" t="str">
        <f t="shared" si="19"/>
        <v>ป.3/23943</v>
      </c>
      <c r="H150" s="31" t="str">
        <f>IF(AND(B150=H$1),LOOKUP(9.99999999999999E+307,$H$2:H149)+1,"")</f>
        <v/>
      </c>
      <c r="I150" s="31" t="str">
        <f>IF(AND(B150=I$1),LOOKUP(9.99999999999999E+307,$I$2:I149)+1,"")</f>
        <v/>
      </c>
      <c r="J150" s="31" t="e">
        <f>IF(AND(B150=J$1),LOOKUP(9.99999999999999E+307,$J$2:J149)+1,"")</f>
        <v>#REF!</v>
      </c>
      <c r="K150" s="31" t="e">
        <f>IF(AND(B150=K$1),LOOKUP(9.99999999999999E+307,$K$2:K149)+1,"")</f>
        <v>#REF!</v>
      </c>
      <c r="L150" s="31" t="e">
        <f>IF(AND(B150=L$1),LOOKUP(9.99999999999999E+307,$L$2:L149)+1,"")</f>
        <v>#REF!</v>
      </c>
      <c r="M150" s="31" t="str">
        <f>IF(AND(B150=M$1),LOOKUP(9.99999999999999E+307,$M$2:M149)+1,"")</f>
        <v/>
      </c>
      <c r="N150" s="31" t="e">
        <f>IF(AND(B150=N$1),LOOKUP(9.99999999999999E+307,$N$2:N149)+1,"")</f>
        <v>#REF!</v>
      </c>
      <c r="O150" s="31" t="e">
        <f>IF(AND($B150=O$1),LOOKUP(9.99999999999999E+307,$O$2:O149)+1,"")</f>
        <v>#REF!</v>
      </c>
      <c r="P150" s="31" t="e">
        <f>IF(AND($B150=P$1),LOOKUP(9.99999999999999E+307,$P$2:P149)+1,"")</f>
        <v>#REF!</v>
      </c>
      <c r="Q150" s="31" t="e">
        <f>IF(AND($B150=Q$1),LOOKUP(9.99999999999999E+307,$Q$2:Q149)+1,"")</f>
        <v>#REF!</v>
      </c>
      <c r="R150" s="31" t="str">
        <f>IF(AND($B150=R$1),LOOKUP(9.99999999999999E+307,$R$2:R149)+1,"")</f>
        <v/>
      </c>
      <c r="S150" s="31" t="str">
        <f>IF(AND($B150=S$1),LOOKUP(9.99999999999999E+307,$S$2:S149)+1,"")</f>
        <v/>
      </c>
      <c r="T150" s="31"/>
      <c r="U150" s="31"/>
      <c r="AA150" s="218" t="str">
        <f t="shared" si="20"/>
        <v/>
      </c>
      <c r="AB150" s="218" t="str">
        <f t="shared" si="21"/>
        <v/>
      </c>
      <c r="AC150" s="219">
        <f t="shared" si="17"/>
        <v>1</v>
      </c>
      <c r="AD150" s="219">
        <f t="shared" si="18"/>
        <v>1</v>
      </c>
      <c r="AE150" s="220">
        <f t="shared" si="22"/>
        <v>1</v>
      </c>
      <c r="AF150" s="216" t="str">
        <f t="shared" si="16"/>
        <v>ป.3/2-1</v>
      </c>
    </row>
    <row r="151" spans="1:32" ht="20.149999999999999" customHeight="1" x14ac:dyDescent="0.3">
      <c r="A151" s="31">
        <v>149</v>
      </c>
      <c r="B151" s="200" t="s">
        <v>150</v>
      </c>
      <c r="C151" s="201">
        <v>3953</v>
      </c>
      <c r="D151" s="202" t="s">
        <v>172</v>
      </c>
      <c r="E151" s="382" t="s">
        <v>326</v>
      </c>
      <c r="F151" s="382" t="s">
        <v>327</v>
      </c>
      <c r="G151" s="217" t="str">
        <f t="shared" si="19"/>
        <v>ป.3/23953</v>
      </c>
      <c r="H151" s="31" t="str">
        <f>IF(AND(B151=H$1),LOOKUP(9.99999999999999E+307,$H$2:H150)+1,"")</f>
        <v/>
      </c>
      <c r="I151" s="31" t="str">
        <f>IF(AND(B151=I$1),LOOKUP(9.99999999999999E+307,$I$2:I150)+1,"")</f>
        <v/>
      </c>
      <c r="J151" s="31" t="e">
        <f>IF(AND(B151=J$1),LOOKUP(9.99999999999999E+307,$J$2:J150)+1,"")</f>
        <v>#REF!</v>
      </c>
      <c r="K151" s="31" t="e">
        <f>IF(AND(B151=K$1),LOOKUP(9.99999999999999E+307,$K$2:K150)+1,"")</f>
        <v>#REF!</v>
      </c>
      <c r="L151" s="31" t="e">
        <f>IF(AND(B151=L$1),LOOKUP(9.99999999999999E+307,$L$2:L150)+1,"")</f>
        <v>#REF!</v>
      </c>
      <c r="M151" s="31" t="str">
        <f>IF(AND(B151=M$1),LOOKUP(9.99999999999999E+307,$M$2:M150)+1,"")</f>
        <v/>
      </c>
      <c r="N151" s="31" t="e">
        <f>IF(AND(B151=N$1),LOOKUP(9.99999999999999E+307,$N$2:N150)+1,"")</f>
        <v>#REF!</v>
      </c>
      <c r="O151" s="31" t="e">
        <f>IF(AND($B151=O$1),LOOKUP(9.99999999999999E+307,$O$2:O150)+1,"")</f>
        <v>#REF!</v>
      </c>
      <c r="P151" s="31" t="e">
        <f>IF(AND($B151=P$1),LOOKUP(9.99999999999999E+307,$P$2:P150)+1,"")</f>
        <v>#REF!</v>
      </c>
      <c r="Q151" s="31" t="e">
        <f>IF(AND($B151=Q$1),LOOKUP(9.99999999999999E+307,$Q$2:Q150)+1,"")</f>
        <v>#REF!</v>
      </c>
      <c r="R151" s="31" t="str">
        <f>IF(AND($B151=R$1),LOOKUP(9.99999999999999E+307,$R$2:R150)+1,"")</f>
        <v/>
      </c>
      <c r="S151" s="31" t="str">
        <f>IF(AND($B151=S$1),LOOKUP(9.99999999999999E+307,$S$2:S150)+1,"")</f>
        <v/>
      </c>
      <c r="T151" s="31"/>
      <c r="U151" s="31"/>
      <c r="AA151" s="218" t="str">
        <f t="shared" si="20"/>
        <v/>
      </c>
      <c r="AB151" s="218" t="str">
        <f t="shared" si="21"/>
        <v/>
      </c>
      <c r="AC151" s="219">
        <f t="shared" si="17"/>
        <v>1</v>
      </c>
      <c r="AD151" s="219">
        <f t="shared" si="18"/>
        <v>1</v>
      </c>
      <c r="AE151" s="220">
        <f t="shared" si="22"/>
        <v>1</v>
      </c>
      <c r="AF151" s="216" t="str">
        <f t="shared" si="16"/>
        <v>ป.3/2-1</v>
      </c>
    </row>
    <row r="152" spans="1:32" ht="20.149999999999999" customHeight="1" x14ac:dyDescent="0.3">
      <c r="A152" s="31">
        <v>150</v>
      </c>
      <c r="B152" s="200" t="s">
        <v>150</v>
      </c>
      <c r="C152" s="201">
        <v>4172</v>
      </c>
      <c r="D152" s="202" t="s">
        <v>172</v>
      </c>
      <c r="E152" s="382" t="s">
        <v>328</v>
      </c>
      <c r="F152" s="382" t="s">
        <v>274</v>
      </c>
      <c r="G152" s="217" t="str">
        <f t="shared" si="19"/>
        <v>ป.3/24172</v>
      </c>
      <c r="H152" s="31" t="str">
        <f>IF(AND(B152=H$1),LOOKUP(9.99999999999999E+307,$H$2:H151)+1,"")</f>
        <v/>
      </c>
      <c r="I152" s="31" t="str">
        <f>IF(AND(B152=I$1),LOOKUP(9.99999999999999E+307,$I$2:I151)+1,"")</f>
        <v/>
      </c>
      <c r="J152" s="31" t="e">
        <f>IF(AND(B152=J$1),LOOKUP(9.99999999999999E+307,$J$2:J151)+1,"")</f>
        <v>#REF!</v>
      </c>
      <c r="K152" s="31" t="e">
        <f>IF(AND(B152=K$1),LOOKUP(9.99999999999999E+307,$K$2:K151)+1,"")</f>
        <v>#REF!</v>
      </c>
      <c r="L152" s="31" t="e">
        <f>IF(AND(B152=L$1),LOOKUP(9.99999999999999E+307,$L$2:L151)+1,"")</f>
        <v>#REF!</v>
      </c>
      <c r="M152" s="31" t="str">
        <f>IF(AND(B152=M$1),LOOKUP(9.99999999999999E+307,$M$2:M151)+1,"")</f>
        <v/>
      </c>
      <c r="N152" s="31" t="e">
        <f>IF(AND(B152=N$1),LOOKUP(9.99999999999999E+307,$N$2:N151)+1,"")</f>
        <v>#REF!</v>
      </c>
      <c r="O152" s="31" t="e">
        <f>IF(AND($B152=O$1),LOOKUP(9.99999999999999E+307,$O$2:O151)+1,"")</f>
        <v>#REF!</v>
      </c>
      <c r="P152" s="31" t="e">
        <f>IF(AND($B152=P$1),LOOKUP(9.99999999999999E+307,$P$2:P151)+1,"")</f>
        <v>#REF!</v>
      </c>
      <c r="Q152" s="31" t="e">
        <f>IF(AND($B152=Q$1),LOOKUP(9.99999999999999E+307,$Q$2:Q151)+1,"")</f>
        <v>#REF!</v>
      </c>
      <c r="R152" s="31" t="str">
        <f>IF(AND($B152=R$1),LOOKUP(9.99999999999999E+307,$R$2:R151)+1,"")</f>
        <v/>
      </c>
      <c r="S152" s="31" t="str">
        <f>IF(AND($B152=S$1),LOOKUP(9.99999999999999E+307,$S$2:S151)+1,"")</f>
        <v/>
      </c>
      <c r="T152" s="31"/>
      <c r="U152" s="31"/>
      <c r="AA152" s="218" t="str">
        <f t="shared" si="20"/>
        <v/>
      </c>
      <c r="AB152" s="218" t="str">
        <f t="shared" si="21"/>
        <v/>
      </c>
      <c r="AC152" s="219">
        <f t="shared" si="17"/>
        <v>1</v>
      </c>
      <c r="AD152" s="219">
        <f t="shared" si="18"/>
        <v>1</v>
      </c>
      <c r="AE152" s="220">
        <f t="shared" si="22"/>
        <v>1</v>
      </c>
      <c r="AF152" s="216" t="str">
        <f t="shared" si="16"/>
        <v>ป.3/2-1</v>
      </c>
    </row>
    <row r="153" spans="1:32" ht="20.149999999999999" customHeight="1" x14ac:dyDescent="0.3">
      <c r="A153" s="31">
        <v>151</v>
      </c>
      <c r="B153" s="200" t="s">
        <v>150</v>
      </c>
      <c r="C153" s="201">
        <v>4190</v>
      </c>
      <c r="D153" s="202" t="s">
        <v>172</v>
      </c>
      <c r="E153" s="382" t="s">
        <v>329</v>
      </c>
      <c r="F153" s="382" t="s">
        <v>330</v>
      </c>
      <c r="G153" s="217" t="str">
        <f t="shared" si="19"/>
        <v>ป.3/24190</v>
      </c>
      <c r="H153" s="31" t="str">
        <f>IF(AND(B153=H$1),LOOKUP(9.99999999999999E+307,$H$2:H152)+1,"")</f>
        <v/>
      </c>
      <c r="I153" s="31" t="str">
        <f>IF(AND(B153=I$1),LOOKUP(9.99999999999999E+307,$I$2:I152)+1,"")</f>
        <v/>
      </c>
      <c r="J153" s="31" t="e">
        <f>IF(AND(B153=J$1),LOOKUP(9.99999999999999E+307,$J$2:J152)+1,"")</f>
        <v>#REF!</v>
      </c>
      <c r="K153" s="31" t="e">
        <f>IF(AND(B153=K$1),LOOKUP(9.99999999999999E+307,$K$2:K152)+1,"")</f>
        <v>#REF!</v>
      </c>
      <c r="L153" s="31" t="e">
        <f>IF(AND(B153=L$1),LOOKUP(9.99999999999999E+307,$L$2:L152)+1,"")</f>
        <v>#REF!</v>
      </c>
      <c r="M153" s="31" t="str">
        <f>IF(AND(B153=M$1),LOOKUP(9.99999999999999E+307,$M$2:M152)+1,"")</f>
        <v/>
      </c>
      <c r="N153" s="31" t="e">
        <f>IF(AND(B153=N$1),LOOKUP(9.99999999999999E+307,$N$2:N152)+1,"")</f>
        <v>#REF!</v>
      </c>
      <c r="O153" s="31" t="e">
        <f>IF(AND($B153=O$1),LOOKUP(9.99999999999999E+307,$O$2:O152)+1,"")</f>
        <v>#REF!</v>
      </c>
      <c r="P153" s="31" t="e">
        <f>IF(AND($B153=P$1),LOOKUP(9.99999999999999E+307,$P$2:P152)+1,"")</f>
        <v>#REF!</v>
      </c>
      <c r="Q153" s="31" t="e">
        <f>IF(AND($B153=Q$1),LOOKUP(9.99999999999999E+307,$Q$2:Q152)+1,"")</f>
        <v>#REF!</v>
      </c>
      <c r="R153" s="31" t="str">
        <f>IF(AND($B153=R$1),LOOKUP(9.99999999999999E+307,$R$2:R152)+1,"")</f>
        <v/>
      </c>
      <c r="S153" s="31" t="str">
        <f>IF(AND($B153=S$1),LOOKUP(9.99999999999999E+307,$S$2:S152)+1,"")</f>
        <v/>
      </c>
      <c r="T153" s="31"/>
      <c r="U153" s="31"/>
      <c r="AA153" s="218" t="str">
        <f t="shared" si="20"/>
        <v/>
      </c>
      <c r="AB153" s="218" t="str">
        <f t="shared" si="21"/>
        <v/>
      </c>
      <c r="AC153" s="219">
        <f t="shared" si="17"/>
        <v>1</v>
      </c>
      <c r="AD153" s="219">
        <f t="shared" si="18"/>
        <v>1</v>
      </c>
      <c r="AE153" s="220">
        <f t="shared" si="22"/>
        <v>1</v>
      </c>
      <c r="AF153" s="216" t="str">
        <f t="shared" si="16"/>
        <v>ป.3/2-1</v>
      </c>
    </row>
    <row r="154" spans="1:32" ht="20.149999999999999" customHeight="1" x14ac:dyDescent="0.3">
      <c r="A154" s="31">
        <v>152</v>
      </c>
      <c r="B154" s="200" t="s">
        <v>150</v>
      </c>
      <c r="C154" s="201">
        <v>4200</v>
      </c>
      <c r="D154" s="202" t="s">
        <v>172</v>
      </c>
      <c r="E154" s="382" t="s">
        <v>331</v>
      </c>
      <c r="F154" s="382" t="s">
        <v>184</v>
      </c>
      <c r="G154" s="217" t="str">
        <f t="shared" si="19"/>
        <v>ป.3/24200</v>
      </c>
      <c r="H154" s="31" t="str">
        <f>IF(AND(B154=H$1),LOOKUP(9.99999999999999E+307,$H$2:H153)+1,"")</f>
        <v/>
      </c>
      <c r="I154" s="31" t="str">
        <f>IF(AND(B154=I$1),LOOKUP(9.99999999999999E+307,$I$2:I153)+1,"")</f>
        <v/>
      </c>
      <c r="J154" s="31" t="e">
        <f>IF(AND(B154=J$1),LOOKUP(9.99999999999999E+307,$J$2:J153)+1,"")</f>
        <v>#REF!</v>
      </c>
      <c r="K154" s="31" t="e">
        <f>IF(AND(B154=K$1),LOOKUP(9.99999999999999E+307,$K$2:K153)+1,"")</f>
        <v>#REF!</v>
      </c>
      <c r="L154" s="31" t="e">
        <f>IF(AND(B154=L$1),LOOKUP(9.99999999999999E+307,$L$2:L153)+1,"")</f>
        <v>#REF!</v>
      </c>
      <c r="M154" s="31" t="str">
        <f>IF(AND(B154=M$1),LOOKUP(9.99999999999999E+307,$M$2:M153)+1,"")</f>
        <v/>
      </c>
      <c r="N154" s="31" t="e">
        <f>IF(AND(B154=N$1),LOOKUP(9.99999999999999E+307,$N$2:N153)+1,"")</f>
        <v>#REF!</v>
      </c>
      <c r="O154" s="31" t="e">
        <f>IF(AND($B154=O$1),LOOKUP(9.99999999999999E+307,$O$2:O153)+1,"")</f>
        <v>#REF!</v>
      </c>
      <c r="P154" s="31" t="e">
        <f>IF(AND($B154=P$1),LOOKUP(9.99999999999999E+307,$P$2:P153)+1,"")</f>
        <v>#REF!</v>
      </c>
      <c r="Q154" s="31" t="e">
        <f>IF(AND($B154=Q$1),LOOKUP(9.99999999999999E+307,$Q$2:Q153)+1,"")</f>
        <v>#REF!</v>
      </c>
      <c r="R154" s="31" t="str">
        <f>IF(AND($B154=R$1),LOOKUP(9.99999999999999E+307,$R$2:R153)+1,"")</f>
        <v/>
      </c>
      <c r="S154" s="31" t="str">
        <f>IF(AND($B154=S$1),LOOKUP(9.99999999999999E+307,$S$2:S153)+1,"")</f>
        <v/>
      </c>
      <c r="T154" s="31"/>
      <c r="U154" s="31"/>
      <c r="AA154" s="218" t="str">
        <f t="shared" si="20"/>
        <v/>
      </c>
      <c r="AB154" s="218" t="str">
        <f t="shared" si="21"/>
        <v/>
      </c>
      <c r="AC154" s="219">
        <f t="shared" si="17"/>
        <v>1</v>
      </c>
      <c r="AD154" s="219">
        <f t="shared" si="18"/>
        <v>1</v>
      </c>
      <c r="AE154" s="220">
        <f t="shared" si="22"/>
        <v>1</v>
      </c>
      <c r="AF154" s="216" t="str">
        <f t="shared" si="16"/>
        <v>ป.3/2-1</v>
      </c>
    </row>
    <row r="155" spans="1:32" ht="20.149999999999999" customHeight="1" x14ac:dyDescent="0.3">
      <c r="A155" s="31">
        <v>153</v>
      </c>
      <c r="B155" s="200" t="s">
        <v>150</v>
      </c>
      <c r="C155" s="201">
        <v>4202</v>
      </c>
      <c r="D155" s="202" t="s">
        <v>172</v>
      </c>
      <c r="E155" s="382" t="s">
        <v>332</v>
      </c>
      <c r="F155" s="382" t="s">
        <v>333</v>
      </c>
      <c r="G155" s="217" t="str">
        <f t="shared" si="19"/>
        <v>ป.3/24202</v>
      </c>
      <c r="H155" s="31" t="str">
        <f>IF(AND(B155=H$1),LOOKUP(9.99999999999999E+307,$H$2:H154)+1,"")</f>
        <v/>
      </c>
      <c r="I155" s="31" t="str">
        <f>IF(AND(B155=I$1),LOOKUP(9.99999999999999E+307,$I$2:I154)+1,"")</f>
        <v/>
      </c>
      <c r="J155" s="31" t="e">
        <f>IF(AND(B155=J$1),LOOKUP(9.99999999999999E+307,$J$2:J154)+1,"")</f>
        <v>#REF!</v>
      </c>
      <c r="K155" s="31" t="e">
        <f>IF(AND(B155=K$1),LOOKUP(9.99999999999999E+307,$K$2:K154)+1,"")</f>
        <v>#REF!</v>
      </c>
      <c r="L155" s="31" t="e">
        <f>IF(AND(B155=L$1),LOOKUP(9.99999999999999E+307,$L$2:L154)+1,"")</f>
        <v>#REF!</v>
      </c>
      <c r="M155" s="31" t="str">
        <f>IF(AND(B155=M$1),LOOKUP(9.99999999999999E+307,$M$2:M154)+1,"")</f>
        <v/>
      </c>
      <c r="N155" s="31" t="e">
        <f>IF(AND(B155=N$1),LOOKUP(9.99999999999999E+307,$N$2:N154)+1,"")</f>
        <v>#REF!</v>
      </c>
      <c r="O155" s="31" t="e">
        <f>IF(AND($B155=O$1),LOOKUP(9.99999999999999E+307,$O$2:O154)+1,"")</f>
        <v>#REF!</v>
      </c>
      <c r="P155" s="31" t="e">
        <f>IF(AND($B155=P$1),LOOKUP(9.99999999999999E+307,$P$2:P154)+1,"")</f>
        <v>#REF!</v>
      </c>
      <c r="Q155" s="31" t="e">
        <f>IF(AND($B155=Q$1),LOOKUP(9.99999999999999E+307,$Q$2:Q154)+1,"")</f>
        <v>#REF!</v>
      </c>
      <c r="R155" s="31" t="str">
        <f>IF(AND($B155=R$1),LOOKUP(9.99999999999999E+307,$R$2:R154)+1,"")</f>
        <v/>
      </c>
      <c r="S155" s="31" t="str">
        <f>IF(AND($B155=S$1),LOOKUP(9.99999999999999E+307,$S$2:S154)+1,"")</f>
        <v/>
      </c>
      <c r="T155" s="31"/>
      <c r="U155" s="31"/>
      <c r="AA155" s="218" t="str">
        <f t="shared" si="20"/>
        <v/>
      </c>
      <c r="AB155" s="218" t="str">
        <f t="shared" si="21"/>
        <v/>
      </c>
      <c r="AC155" s="219">
        <f t="shared" si="17"/>
        <v>1</v>
      </c>
      <c r="AD155" s="219">
        <f t="shared" si="18"/>
        <v>1</v>
      </c>
      <c r="AE155" s="220">
        <f t="shared" si="22"/>
        <v>1</v>
      </c>
      <c r="AF155" s="216" t="str">
        <f t="shared" si="16"/>
        <v>ป.3/2-1</v>
      </c>
    </row>
    <row r="156" spans="1:32" ht="20.149999999999999" customHeight="1" x14ac:dyDescent="0.3">
      <c r="A156" s="31">
        <v>154</v>
      </c>
      <c r="B156" s="200" t="s">
        <v>150</v>
      </c>
      <c r="C156" s="201">
        <v>3895</v>
      </c>
      <c r="D156" s="202" t="s">
        <v>175</v>
      </c>
      <c r="E156" s="382" t="s">
        <v>334</v>
      </c>
      <c r="F156" s="382" t="s">
        <v>235</v>
      </c>
      <c r="G156" s="217" t="str">
        <f t="shared" si="19"/>
        <v>ป.3/23895</v>
      </c>
      <c r="H156" s="31" t="str">
        <f>IF(AND(B156=H$1),LOOKUP(9.99999999999999E+307,$H$2:H155)+1,"")</f>
        <v/>
      </c>
      <c r="I156" s="31" t="str">
        <f>IF(AND(B156=I$1),LOOKUP(9.99999999999999E+307,$I$2:I155)+1,"")</f>
        <v/>
      </c>
      <c r="J156" s="31" t="e">
        <f>IF(AND(B156=J$1),LOOKUP(9.99999999999999E+307,$J$2:J155)+1,"")</f>
        <v>#REF!</v>
      </c>
      <c r="K156" s="31" t="e">
        <f>IF(AND(B156=K$1),LOOKUP(9.99999999999999E+307,$K$2:K155)+1,"")</f>
        <v>#REF!</v>
      </c>
      <c r="L156" s="31" t="e">
        <f>IF(AND(B156=L$1),LOOKUP(9.99999999999999E+307,$L$2:L155)+1,"")</f>
        <v>#REF!</v>
      </c>
      <c r="M156" s="31" t="str">
        <f>IF(AND(B156=M$1),LOOKUP(9.99999999999999E+307,$M$2:M155)+1,"")</f>
        <v/>
      </c>
      <c r="N156" s="31" t="e">
        <f>IF(AND(B156=N$1),LOOKUP(9.99999999999999E+307,$N$2:N155)+1,"")</f>
        <v>#REF!</v>
      </c>
      <c r="O156" s="31" t="e">
        <f>IF(AND($B156=O$1),LOOKUP(9.99999999999999E+307,$O$2:O155)+1,"")</f>
        <v>#REF!</v>
      </c>
      <c r="P156" s="31" t="e">
        <f>IF(AND($B156=P$1),LOOKUP(9.99999999999999E+307,$P$2:P155)+1,"")</f>
        <v>#REF!</v>
      </c>
      <c r="Q156" s="31" t="e">
        <f>IF(AND($B156=Q$1),LOOKUP(9.99999999999999E+307,$Q$2:Q155)+1,"")</f>
        <v>#REF!</v>
      </c>
      <c r="R156" s="31" t="str">
        <f>IF(AND($B156=R$1),LOOKUP(9.99999999999999E+307,$R$2:R155)+1,"")</f>
        <v/>
      </c>
      <c r="S156" s="31" t="str">
        <f>IF(AND($B156=S$1),LOOKUP(9.99999999999999E+307,$S$2:S155)+1,"")</f>
        <v/>
      </c>
      <c r="T156" s="31"/>
      <c r="U156" s="31"/>
      <c r="AA156" s="218" t="str">
        <f t="shared" si="20"/>
        <v/>
      </c>
      <c r="AB156" s="218" t="str">
        <f t="shared" si="21"/>
        <v/>
      </c>
      <c r="AC156" s="219">
        <f t="shared" si="17"/>
        <v>1</v>
      </c>
      <c r="AD156" s="219">
        <f t="shared" si="18"/>
        <v>1</v>
      </c>
      <c r="AE156" s="220">
        <f t="shared" si="22"/>
        <v>2</v>
      </c>
      <c r="AF156" s="216" t="str">
        <f t="shared" si="16"/>
        <v>ป.3/2-2</v>
      </c>
    </row>
    <row r="157" spans="1:32" ht="20.149999999999999" customHeight="1" x14ac:dyDescent="0.3">
      <c r="A157" s="31">
        <v>155</v>
      </c>
      <c r="B157" s="200" t="s">
        <v>150</v>
      </c>
      <c r="C157" s="201">
        <v>3910</v>
      </c>
      <c r="D157" s="202" t="s">
        <v>175</v>
      </c>
      <c r="E157" s="382" t="s">
        <v>335</v>
      </c>
      <c r="F157" s="382" t="s">
        <v>336</v>
      </c>
      <c r="G157" s="217" t="str">
        <f t="shared" si="19"/>
        <v>ป.3/23910</v>
      </c>
      <c r="H157" s="31" t="str">
        <f>IF(AND(B157=H$1),LOOKUP(9.99999999999999E+307,$H$2:H156)+1,"")</f>
        <v/>
      </c>
      <c r="I157" s="31" t="str">
        <f>IF(AND(B157=I$1),LOOKUP(9.99999999999999E+307,$I$2:I156)+1,"")</f>
        <v/>
      </c>
      <c r="J157" s="31" t="e">
        <f>IF(AND(B157=J$1),LOOKUP(9.99999999999999E+307,$J$2:J156)+1,"")</f>
        <v>#REF!</v>
      </c>
      <c r="K157" s="31" t="e">
        <f>IF(AND(B157=K$1),LOOKUP(9.99999999999999E+307,$K$2:K156)+1,"")</f>
        <v>#REF!</v>
      </c>
      <c r="L157" s="31" t="e">
        <f>IF(AND(B157=L$1),LOOKUP(9.99999999999999E+307,$L$2:L156)+1,"")</f>
        <v>#REF!</v>
      </c>
      <c r="M157" s="31" t="str">
        <f>IF(AND(B157=M$1),LOOKUP(9.99999999999999E+307,$M$2:M156)+1,"")</f>
        <v/>
      </c>
      <c r="N157" s="31" t="e">
        <f>IF(AND(B157=N$1),LOOKUP(9.99999999999999E+307,$N$2:N156)+1,"")</f>
        <v>#REF!</v>
      </c>
      <c r="O157" s="31" t="e">
        <f>IF(AND($B157=O$1),LOOKUP(9.99999999999999E+307,$O$2:O156)+1,"")</f>
        <v>#REF!</v>
      </c>
      <c r="P157" s="31" t="e">
        <f>IF(AND($B157=P$1),LOOKUP(9.99999999999999E+307,$P$2:P156)+1,"")</f>
        <v>#REF!</v>
      </c>
      <c r="Q157" s="31" t="e">
        <f>IF(AND($B157=Q$1),LOOKUP(9.99999999999999E+307,$Q$2:Q156)+1,"")</f>
        <v>#REF!</v>
      </c>
      <c r="R157" s="31" t="str">
        <f>IF(AND($B157=R$1),LOOKUP(9.99999999999999E+307,$R$2:R156)+1,"")</f>
        <v/>
      </c>
      <c r="S157" s="31" t="str">
        <f>IF(AND($B157=S$1),LOOKUP(9.99999999999999E+307,$S$2:S156)+1,"")</f>
        <v/>
      </c>
      <c r="T157" s="31"/>
      <c r="U157" s="31"/>
      <c r="AA157" s="218" t="str">
        <f t="shared" si="20"/>
        <v/>
      </c>
      <c r="AB157" s="218" t="str">
        <f t="shared" si="21"/>
        <v/>
      </c>
      <c r="AC157" s="219">
        <f t="shared" si="17"/>
        <v>1</v>
      </c>
      <c r="AD157" s="219">
        <f t="shared" si="18"/>
        <v>1</v>
      </c>
      <c r="AE157" s="220">
        <f t="shared" si="22"/>
        <v>2</v>
      </c>
      <c r="AF157" s="216" t="str">
        <f t="shared" si="16"/>
        <v>ป.3/2-2</v>
      </c>
    </row>
    <row r="158" spans="1:32" ht="20.149999999999999" customHeight="1" x14ac:dyDescent="0.3">
      <c r="A158" s="31">
        <v>156</v>
      </c>
      <c r="B158" s="200" t="s">
        <v>150</v>
      </c>
      <c r="C158" s="201">
        <v>3911</v>
      </c>
      <c r="D158" s="202" t="s">
        <v>175</v>
      </c>
      <c r="E158" s="382" t="s">
        <v>337</v>
      </c>
      <c r="F158" s="382" t="s">
        <v>338</v>
      </c>
      <c r="G158" s="217" t="str">
        <f t="shared" si="19"/>
        <v>ป.3/23911</v>
      </c>
      <c r="H158" s="31" t="str">
        <f>IF(AND(B158=H$1),LOOKUP(9.99999999999999E+307,$H$2:H157)+1,"")</f>
        <v/>
      </c>
      <c r="I158" s="31" t="str">
        <f>IF(AND(B158=I$1),LOOKUP(9.99999999999999E+307,$I$2:I157)+1,"")</f>
        <v/>
      </c>
      <c r="J158" s="31" t="e">
        <f>IF(AND(B158=J$1),LOOKUP(9.99999999999999E+307,$J$2:J157)+1,"")</f>
        <v>#REF!</v>
      </c>
      <c r="K158" s="31" t="e">
        <f>IF(AND(B158=K$1),LOOKUP(9.99999999999999E+307,$K$2:K157)+1,"")</f>
        <v>#REF!</v>
      </c>
      <c r="L158" s="31" t="e">
        <f>IF(AND(B158=L$1),LOOKUP(9.99999999999999E+307,$L$2:L157)+1,"")</f>
        <v>#REF!</v>
      </c>
      <c r="M158" s="31" t="str">
        <f>IF(AND(B158=M$1),LOOKUP(9.99999999999999E+307,$M$2:M157)+1,"")</f>
        <v/>
      </c>
      <c r="N158" s="31" t="e">
        <f>IF(AND(B158=N$1),LOOKUP(9.99999999999999E+307,$N$2:N157)+1,"")</f>
        <v>#REF!</v>
      </c>
      <c r="O158" s="31" t="e">
        <f>IF(AND($B158=O$1),LOOKUP(9.99999999999999E+307,$O$2:O157)+1,"")</f>
        <v>#REF!</v>
      </c>
      <c r="P158" s="31" t="e">
        <f>IF(AND($B158=P$1),LOOKUP(9.99999999999999E+307,$P$2:P157)+1,"")</f>
        <v>#REF!</v>
      </c>
      <c r="Q158" s="31" t="e">
        <f>IF(AND($B158=Q$1),LOOKUP(9.99999999999999E+307,$Q$2:Q157)+1,"")</f>
        <v>#REF!</v>
      </c>
      <c r="R158" s="31" t="str">
        <f>IF(AND($B158=R$1),LOOKUP(9.99999999999999E+307,$R$2:R157)+1,"")</f>
        <v/>
      </c>
      <c r="S158" s="31" t="str">
        <f>IF(AND($B158=S$1),LOOKUP(9.99999999999999E+307,$S$2:S157)+1,"")</f>
        <v/>
      </c>
      <c r="T158" s="31"/>
      <c r="U158" s="31"/>
      <c r="AA158" s="218" t="str">
        <f t="shared" si="20"/>
        <v/>
      </c>
      <c r="AB158" s="218" t="str">
        <f t="shared" si="21"/>
        <v/>
      </c>
      <c r="AC158" s="219">
        <f t="shared" si="17"/>
        <v>1</v>
      </c>
      <c r="AD158" s="219">
        <f t="shared" si="18"/>
        <v>1</v>
      </c>
      <c r="AE158" s="220">
        <f t="shared" si="22"/>
        <v>2</v>
      </c>
      <c r="AF158" s="216" t="str">
        <f t="shared" si="16"/>
        <v>ป.3/2-2</v>
      </c>
    </row>
    <row r="159" spans="1:32" ht="20.149999999999999" customHeight="1" x14ac:dyDescent="0.3">
      <c r="A159" s="31">
        <v>157</v>
      </c>
      <c r="B159" s="200" t="s">
        <v>150</v>
      </c>
      <c r="C159" s="201">
        <v>3921</v>
      </c>
      <c r="D159" s="202" t="s">
        <v>175</v>
      </c>
      <c r="E159" s="383" t="s">
        <v>339</v>
      </c>
      <c r="F159" s="382" t="s">
        <v>340</v>
      </c>
      <c r="G159" s="217" t="str">
        <f t="shared" si="19"/>
        <v>ป.3/23921</v>
      </c>
      <c r="H159" s="31" t="str">
        <f>IF(AND(B159=H$1),LOOKUP(9.99999999999999E+307,$H$2:H158)+1,"")</f>
        <v/>
      </c>
      <c r="I159" s="31" t="str">
        <f>IF(AND(B159=I$1),LOOKUP(9.99999999999999E+307,$I$2:I158)+1,"")</f>
        <v/>
      </c>
      <c r="J159" s="31" t="e">
        <f>IF(AND(B159=J$1),LOOKUP(9.99999999999999E+307,$J$2:J158)+1,"")</f>
        <v>#REF!</v>
      </c>
      <c r="K159" s="31" t="e">
        <f>IF(AND(B159=K$1),LOOKUP(9.99999999999999E+307,$K$2:K158)+1,"")</f>
        <v>#REF!</v>
      </c>
      <c r="L159" s="31" t="e">
        <f>IF(AND(B159=L$1),LOOKUP(9.99999999999999E+307,$L$2:L158)+1,"")</f>
        <v>#REF!</v>
      </c>
      <c r="M159" s="31" t="str">
        <f>IF(AND(B159=M$1),LOOKUP(9.99999999999999E+307,$M$2:M158)+1,"")</f>
        <v/>
      </c>
      <c r="N159" s="31" t="e">
        <f>IF(AND(B159=N$1),LOOKUP(9.99999999999999E+307,$N$2:N158)+1,"")</f>
        <v>#REF!</v>
      </c>
      <c r="O159" s="31" t="e">
        <f>IF(AND($B159=O$1),LOOKUP(9.99999999999999E+307,$O$2:O158)+1,"")</f>
        <v>#REF!</v>
      </c>
      <c r="P159" s="31" t="e">
        <f>IF(AND($B159=P$1),LOOKUP(9.99999999999999E+307,$P$2:P158)+1,"")</f>
        <v>#REF!</v>
      </c>
      <c r="Q159" s="31" t="e">
        <f>IF(AND($B159=Q$1),LOOKUP(9.99999999999999E+307,$Q$2:Q158)+1,"")</f>
        <v>#REF!</v>
      </c>
      <c r="R159" s="31" t="str">
        <f>IF(AND($B159=R$1),LOOKUP(9.99999999999999E+307,$R$2:R158)+1,"")</f>
        <v/>
      </c>
      <c r="S159" s="31" t="str">
        <f>IF(AND($B159=S$1),LOOKUP(9.99999999999999E+307,$S$2:S158)+1,"")</f>
        <v/>
      </c>
      <c r="T159" s="31"/>
      <c r="U159" s="31"/>
      <c r="AA159" s="218" t="str">
        <f t="shared" si="20"/>
        <v/>
      </c>
      <c r="AB159" s="218" t="str">
        <f t="shared" si="21"/>
        <v/>
      </c>
      <c r="AC159" s="219">
        <f t="shared" si="17"/>
        <v>1</v>
      </c>
      <c r="AD159" s="219">
        <f t="shared" si="18"/>
        <v>1</v>
      </c>
      <c r="AE159" s="220">
        <f t="shared" si="22"/>
        <v>2</v>
      </c>
      <c r="AF159" s="216" t="str">
        <f t="shared" si="16"/>
        <v>ป.3/2-2</v>
      </c>
    </row>
    <row r="160" spans="1:32" ht="20.149999999999999" customHeight="1" x14ac:dyDescent="0.3">
      <c r="A160" s="31">
        <v>158</v>
      </c>
      <c r="B160" s="200" t="s">
        <v>150</v>
      </c>
      <c r="C160" s="201">
        <v>3937</v>
      </c>
      <c r="D160" s="202" t="s">
        <v>175</v>
      </c>
      <c r="E160" s="382" t="s">
        <v>341</v>
      </c>
      <c r="F160" s="382" t="s">
        <v>342</v>
      </c>
      <c r="G160" s="217" t="str">
        <f t="shared" si="19"/>
        <v>ป.3/23937</v>
      </c>
      <c r="H160" s="31" t="str">
        <f>IF(AND(B160=H$1),LOOKUP(9.99999999999999E+307,$H$2:H159)+1,"")</f>
        <v/>
      </c>
      <c r="I160" s="31" t="str">
        <f>IF(AND(B160=I$1),LOOKUP(9.99999999999999E+307,$I$2:I159)+1,"")</f>
        <v/>
      </c>
      <c r="J160" s="31" t="e">
        <f>IF(AND(B160=J$1),LOOKUP(9.99999999999999E+307,$J$2:J159)+1,"")</f>
        <v>#REF!</v>
      </c>
      <c r="K160" s="31" t="e">
        <f>IF(AND(B160=K$1),LOOKUP(9.99999999999999E+307,$K$2:K159)+1,"")</f>
        <v>#REF!</v>
      </c>
      <c r="L160" s="31" t="e">
        <f>IF(AND(B160=L$1),LOOKUP(9.99999999999999E+307,$L$2:L159)+1,"")</f>
        <v>#REF!</v>
      </c>
      <c r="M160" s="31" t="str">
        <f>IF(AND(B160=M$1),LOOKUP(9.99999999999999E+307,$M$2:M159)+1,"")</f>
        <v/>
      </c>
      <c r="N160" s="31" t="e">
        <f>IF(AND(B160=N$1),LOOKUP(9.99999999999999E+307,$N$2:N159)+1,"")</f>
        <v>#REF!</v>
      </c>
      <c r="O160" s="31" t="e">
        <f>IF(AND($B160=O$1),LOOKUP(9.99999999999999E+307,$O$2:O159)+1,"")</f>
        <v>#REF!</v>
      </c>
      <c r="P160" s="31" t="e">
        <f>IF(AND($B160=P$1),LOOKUP(9.99999999999999E+307,$P$2:P159)+1,"")</f>
        <v>#REF!</v>
      </c>
      <c r="Q160" s="31" t="e">
        <f>IF(AND($B160=Q$1),LOOKUP(9.99999999999999E+307,$Q$2:Q159)+1,"")</f>
        <v>#REF!</v>
      </c>
      <c r="R160" s="31" t="str">
        <f>IF(AND($B160=R$1),LOOKUP(9.99999999999999E+307,$R$2:R159)+1,"")</f>
        <v/>
      </c>
      <c r="S160" s="31" t="str">
        <f>IF(AND($B160=S$1),LOOKUP(9.99999999999999E+307,$S$2:S159)+1,"")</f>
        <v/>
      </c>
      <c r="T160" s="31"/>
      <c r="U160" s="31"/>
      <c r="AA160" s="218" t="str">
        <f t="shared" si="20"/>
        <v/>
      </c>
      <c r="AB160" s="218" t="str">
        <f t="shared" si="21"/>
        <v/>
      </c>
      <c r="AC160" s="219">
        <f t="shared" si="17"/>
        <v>1</v>
      </c>
      <c r="AD160" s="219">
        <f t="shared" si="18"/>
        <v>1</v>
      </c>
      <c r="AE160" s="220">
        <f t="shared" si="22"/>
        <v>2</v>
      </c>
      <c r="AF160" s="216" t="str">
        <f t="shared" si="16"/>
        <v>ป.3/2-2</v>
      </c>
    </row>
    <row r="161" spans="1:32" ht="20.149999999999999" customHeight="1" x14ac:dyDescent="0.3">
      <c r="A161" s="31">
        <v>159</v>
      </c>
      <c r="B161" s="200" t="s">
        <v>150</v>
      </c>
      <c r="C161" s="201">
        <v>4082</v>
      </c>
      <c r="D161" s="202" t="s">
        <v>175</v>
      </c>
      <c r="E161" s="382" t="s">
        <v>176</v>
      </c>
      <c r="F161" s="382" t="s">
        <v>177</v>
      </c>
      <c r="G161" s="217" t="str">
        <f t="shared" si="19"/>
        <v>ป.3/24082</v>
      </c>
      <c r="H161" s="31" t="str">
        <f>IF(AND(B161=H$1),LOOKUP(9.99999999999999E+307,$H$2:H160)+1,"")</f>
        <v/>
      </c>
      <c r="I161" s="31" t="str">
        <f>IF(AND(B161=I$1),LOOKUP(9.99999999999999E+307,$I$2:I160)+1,"")</f>
        <v/>
      </c>
      <c r="J161" s="31" t="e">
        <f>IF(AND(B161=J$1),LOOKUP(9.99999999999999E+307,$J$2:J160)+1,"")</f>
        <v>#REF!</v>
      </c>
      <c r="K161" s="31" t="e">
        <f>IF(AND(B161=K$1),LOOKUP(9.99999999999999E+307,$K$2:K160)+1,"")</f>
        <v>#REF!</v>
      </c>
      <c r="L161" s="31" t="e">
        <f>IF(AND(B161=L$1),LOOKUP(9.99999999999999E+307,$L$2:L160)+1,"")</f>
        <v>#REF!</v>
      </c>
      <c r="M161" s="31" t="str">
        <f>IF(AND(B161=M$1),LOOKUP(9.99999999999999E+307,$M$2:M160)+1,"")</f>
        <v/>
      </c>
      <c r="N161" s="31" t="e">
        <f>IF(AND(B161=N$1),LOOKUP(9.99999999999999E+307,$N$2:N160)+1,"")</f>
        <v>#REF!</v>
      </c>
      <c r="O161" s="31" t="e">
        <f>IF(AND($B161=O$1),LOOKUP(9.99999999999999E+307,$O$2:O160)+1,"")</f>
        <v>#REF!</v>
      </c>
      <c r="P161" s="31" t="e">
        <f>IF(AND($B161=P$1),LOOKUP(9.99999999999999E+307,$P$2:P160)+1,"")</f>
        <v>#REF!</v>
      </c>
      <c r="Q161" s="31" t="e">
        <f>IF(AND($B161=Q$1),LOOKUP(9.99999999999999E+307,$Q$2:Q160)+1,"")</f>
        <v>#REF!</v>
      </c>
      <c r="R161" s="31" t="str">
        <f>IF(AND($B161=R$1),LOOKUP(9.99999999999999E+307,$R$2:R160)+1,"")</f>
        <v/>
      </c>
      <c r="S161" s="31" t="str">
        <f>IF(AND($B161=S$1),LOOKUP(9.99999999999999E+307,$S$2:S160)+1,"")</f>
        <v/>
      </c>
      <c r="T161" s="31"/>
      <c r="U161" s="31"/>
      <c r="AA161" s="218" t="str">
        <f t="shared" si="20"/>
        <v/>
      </c>
      <c r="AB161" s="218" t="str">
        <f t="shared" si="21"/>
        <v/>
      </c>
      <c r="AC161" s="219">
        <f t="shared" si="17"/>
        <v>1</v>
      </c>
      <c r="AD161" s="219">
        <f t="shared" si="18"/>
        <v>1</v>
      </c>
      <c r="AE161" s="220">
        <f t="shared" si="22"/>
        <v>2</v>
      </c>
      <c r="AF161" s="216" t="str">
        <f t="shared" si="16"/>
        <v>ป.3/2-2</v>
      </c>
    </row>
    <row r="162" spans="1:32" ht="20.149999999999999" customHeight="1" x14ac:dyDescent="0.3">
      <c r="A162" s="31">
        <v>160</v>
      </c>
      <c r="B162" s="200" t="s">
        <v>150</v>
      </c>
      <c r="C162" s="201">
        <v>4175</v>
      </c>
      <c r="D162" s="202" t="s">
        <v>175</v>
      </c>
      <c r="E162" s="382" t="s">
        <v>343</v>
      </c>
      <c r="F162" s="382" t="s">
        <v>275</v>
      </c>
      <c r="G162" s="217" t="str">
        <f t="shared" si="19"/>
        <v>ป.3/24175</v>
      </c>
      <c r="H162" s="31" t="str">
        <f>IF(AND(B162=H$1),LOOKUP(9.99999999999999E+307,$H$2:H161)+1,"")</f>
        <v/>
      </c>
      <c r="I162" s="31" t="str">
        <f>IF(AND(B162=I$1),LOOKUP(9.99999999999999E+307,$I$2:I161)+1,"")</f>
        <v/>
      </c>
      <c r="J162" s="31" t="e">
        <f>IF(AND(B162=J$1),LOOKUP(9.99999999999999E+307,$J$2:J161)+1,"")</f>
        <v>#REF!</v>
      </c>
      <c r="K162" s="31" t="e">
        <f>IF(AND(B162=K$1),LOOKUP(9.99999999999999E+307,$K$2:K161)+1,"")</f>
        <v>#REF!</v>
      </c>
      <c r="L162" s="31" t="e">
        <f>IF(AND(B162=L$1),LOOKUP(9.99999999999999E+307,$L$2:L161)+1,"")</f>
        <v>#REF!</v>
      </c>
      <c r="M162" s="31" t="str">
        <f>IF(AND(B162=M$1),LOOKUP(9.99999999999999E+307,$M$2:M161)+1,"")</f>
        <v/>
      </c>
      <c r="N162" s="31" t="e">
        <f>IF(AND(B162=N$1),LOOKUP(9.99999999999999E+307,$N$2:N161)+1,"")</f>
        <v>#REF!</v>
      </c>
      <c r="O162" s="31" t="e">
        <f>IF(AND($B162=O$1),LOOKUP(9.99999999999999E+307,$O$2:O161)+1,"")</f>
        <v>#REF!</v>
      </c>
      <c r="P162" s="31" t="e">
        <f>IF(AND($B162=P$1),LOOKUP(9.99999999999999E+307,$P$2:P161)+1,"")</f>
        <v>#REF!</v>
      </c>
      <c r="Q162" s="31" t="e">
        <f>IF(AND($B162=Q$1),LOOKUP(9.99999999999999E+307,$Q$2:Q161)+1,"")</f>
        <v>#REF!</v>
      </c>
      <c r="R162" s="31" t="str">
        <f>IF(AND($B162=R$1),LOOKUP(9.99999999999999E+307,$R$2:R161)+1,"")</f>
        <v/>
      </c>
      <c r="S162" s="31" t="str">
        <f>IF(AND($B162=S$1),LOOKUP(9.99999999999999E+307,$S$2:S161)+1,"")</f>
        <v/>
      </c>
      <c r="T162" s="31"/>
      <c r="U162" s="31"/>
      <c r="AA162" s="218" t="str">
        <f t="shared" si="20"/>
        <v/>
      </c>
      <c r="AB162" s="218" t="str">
        <f t="shared" si="21"/>
        <v/>
      </c>
      <c r="AC162" s="219">
        <f t="shared" si="17"/>
        <v>1</v>
      </c>
      <c r="AD162" s="219">
        <f t="shared" si="18"/>
        <v>1</v>
      </c>
      <c r="AE162" s="220">
        <f t="shared" si="22"/>
        <v>2</v>
      </c>
      <c r="AF162" s="216" t="str">
        <f t="shared" si="16"/>
        <v>ป.3/2-2</v>
      </c>
    </row>
    <row r="163" spans="1:32" ht="20.149999999999999" customHeight="1" x14ac:dyDescent="0.3">
      <c r="A163" s="31">
        <v>161</v>
      </c>
      <c r="B163" s="200" t="s">
        <v>150</v>
      </c>
      <c r="C163" s="201">
        <v>4199</v>
      </c>
      <c r="D163" s="202" t="s">
        <v>175</v>
      </c>
      <c r="E163" s="382" t="s">
        <v>473</v>
      </c>
      <c r="F163" s="382" t="s">
        <v>218</v>
      </c>
      <c r="G163" s="217" t="str">
        <f t="shared" si="19"/>
        <v>ป.3/24199</v>
      </c>
      <c r="H163" s="31" t="str">
        <f>IF(AND(B163=H$1),LOOKUP(9.99999999999999E+307,$H$2:H162)+1,"")</f>
        <v/>
      </c>
      <c r="I163" s="31" t="str">
        <f>IF(AND(B163=I$1),LOOKUP(9.99999999999999E+307,$I$2:I162)+1,"")</f>
        <v/>
      </c>
      <c r="J163" s="31" t="e">
        <f>IF(AND(B163=J$1),LOOKUP(9.99999999999999E+307,$J$2:J162)+1,"")</f>
        <v>#REF!</v>
      </c>
      <c r="K163" s="31" t="e">
        <f>IF(AND(B163=K$1),LOOKUP(9.99999999999999E+307,$K$2:K162)+1,"")</f>
        <v>#REF!</v>
      </c>
      <c r="L163" s="31" t="e">
        <f>IF(AND(B163=L$1),LOOKUP(9.99999999999999E+307,$L$2:L162)+1,"")</f>
        <v>#REF!</v>
      </c>
      <c r="M163" s="31" t="str">
        <f>IF(AND(B163=M$1),LOOKUP(9.99999999999999E+307,$M$2:M162)+1,"")</f>
        <v/>
      </c>
      <c r="N163" s="31" t="e">
        <f>IF(AND(B163=N$1),LOOKUP(9.99999999999999E+307,$N$2:N162)+1,"")</f>
        <v>#REF!</v>
      </c>
      <c r="O163" s="31" t="e">
        <f>IF(AND($B163=O$1),LOOKUP(9.99999999999999E+307,$O$2:O162)+1,"")</f>
        <v>#REF!</v>
      </c>
      <c r="P163" s="31" t="e">
        <f>IF(AND($B163=P$1),LOOKUP(9.99999999999999E+307,$P$2:P162)+1,"")</f>
        <v>#REF!</v>
      </c>
      <c r="Q163" s="31" t="e">
        <f>IF(AND($B163=Q$1),LOOKUP(9.99999999999999E+307,$Q$2:Q162)+1,"")</f>
        <v>#REF!</v>
      </c>
      <c r="R163" s="31" t="str">
        <f>IF(AND($B163=R$1),LOOKUP(9.99999999999999E+307,$R$2:R162)+1,"")</f>
        <v/>
      </c>
      <c r="S163" s="31" t="str">
        <f>IF(AND($B163=S$1),LOOKUP(9.99999999999999E+307,$S$2:S162)+1,"")</f>
        <v/>
      </c>
      <c r="T163" s="31"/>
      <c r="U163" s="31"/>
      <c r="AA163" s="218" t="str">
        <f t="shared" si="20"/>
        <v/>
      </c>
      <c r="AB163" s="218" t="str">
        <f t="shared" si="21"/>
        <v/>
      </c>
      <c r="AC163" s="219">
        <f t="shared" si="17"/>
        <v>1</v>
      </c>
      <c r="AD163" s="219">
        <f t="shared" si="18"/>
        <v>1</v>
      </c>
      <c r="AE163" s="220">
        <f t="shared" si="22"/>
        <v>2</v>
      </c>
      <c r="AF163" s="216" t="str">
        <f t="shared" si="16"/>
        <v>ป.3/2-2</v>
      </c>
    </row>
    <row r="164" spans="1:32" ht="20.149999999999999" customHeight="1" x14ac:dyDescent="0.3">
      <c r="A164" s="31">
        <v>162</v>
      </c>
      <c r="B164" s="200" t="s">
        <v>150</v>
      </c>
      <c r="C164" s="201">
        <v>4201</v>
      </c>
      <c r="D164" s="202" t="s">
        <v>175</v>
      </c>
      <c r="E164" s="382" t="s">
        <v>344</v>
      </c>
      <c r="F164" s="382" t="s">
        <v>345</v>
      </c>
      <c r="G164" s="217" t="str">
        <f t="shared" si="19"/>
        <v>ป.3/24201</v>
      </c>
      <c r="H164" s="31" t="str">
        <f>IF(AND(B164=H$1),LOOKUP(9.99999999999999E+307,$H$2:H163)+1,"")</f>
        <v/>
      </c>
      <c r="I164" s="31" t="str">
        <f>IF(AND(B164=I$1),LOOKUP(9.99999999999999E+307,$I$2:I163)+1,"")</f>
        <v/>
      </c>
      <c r="J164" s="31" t="e">
        <f>IF(AND(B164=J$1),LOOKUP(9.99999999999999E+307,$J$2:J163)+1,"")</f>
        <v>#REF!</v>
      </c>
      <c r="K164" s="31" t="e">
        <f>IF(AND(B164=K$1),LOOKUP(9.99999999999999E+307,$K$2:K163)+1,"")</f>
        <v>#REF!</v>
      </c>
      <c r="L164" s="31" t="e">
        <f>IF(AND(B164=L$1),LOOKUP(9.99999999999999E+307,$L$2:L163)+1,"")</f>
        <v>#REF!</v>
      </c>
      <c r="M164" s="31" t="str">
        <f>IF(AND(B164=M$1),LOOKUP(9.99999999999999E+307,$M$2:M163)+1,"")</f>
        <v/>
      </c>
      <c r="N164" s="31" t="e">
        <f>IF(AND(B164=N$1),LOOKUP(9.99999999999999E+307,$N$2:N163)+1,"")</f>
        <v>#REF!</v>
      </c>
      <c r="O164" s="31" t="e">
        <f>IF(AND($B164=O$1),LOOKUP(9.99999999999999E+307,$O$2:O163)+1,"")</f>
        <v>#REF!</v>
      </c>
      <c r="P164" s="31" t="e">
        <f>IF(AND($B164=P$1),LOOKUP(9.99999999999999E+307,$P$2:P163)+1,"")</f>
        <v>#REF!</v>
      </c>
      <c r="Q164" s="31" t="e">
        <f>IF(AND($B164=Q$1),LOOKUP(9.99999999999999E+307,$Q$2:Q163)+1,"")</f>
        <v>#REF!</v>
      </c>
      <c r="R164" s="31" t="str">
        <f>IF(AND($B164=R$1),LOOKUP(9.99999999999999E+307,$R$2:R163)+1,"")</f>
        <v/>
      </c>
      <c r="S164" s="31" t="str">
        <f>IF(AND($B164=S$1),LOOKUP(9.99999999999999E+307,$S$2:S163)+1,"")</f>
        <v/>
      </c>
      <c r="T164" s="31"/>
      <c r="U164" s="31"/>
      <c r="AA164" s="218" t="str">
        <f t="shared" si="20"/>
        <v/>
      </c>
      <c r="AB164" s="218" t="str">
        <f t="shared" si="21"/>
        <v/>
      </c>
      <c r="AC164" s="219">
        <f t="shared" si="17"/>
        <v>1</v>
      </c>
      <c r="AD164" s="219">
        <f t="shared" si="18"/>
        <v>1</v>
      </c>
      <c r="AE164" s="220">
        <f t="shared" si="22"/>
        <v>2</v>
      </c>
      <c r="AF164" s="216" t="str">
        <f t="shared" si="16"/>
        <v>ป.3/2-2</v>
      </c>
    </row>
    <row r="165" spans="1:32" ht="20.149999999999999" customHeight="1" x14ac:dyDescent="0.3">
      <c r="A165" s="31">
        <v>163</v>
      </c>
      <c r="B165" s="200" t="s">
        <v>150</v>
      </c>
      <c r="C165" s="201">
        <v>4285</v>
      </c>
      <c r="D165" s="202" t="s">
        <v>175</v>
      </c>
      <c r="E165" s="383" t="s">
        <v>474</v>
      </c>
      <c r="F165" s="382" t="s">
        <v>475</v>
      </c>
      <c r="G165" s="217" t="str">
        <f t="shared" si="19"/>
        <v>ป.3/24285</v>
      </c>
      <c r="H165" s="31" t="str">
        <f>IF(AND(B165=H$1),LOOKUP(9.99999999999999E+307,$H$2:H164)+1,"")</f>
        <v/>
      </c>
      <c r="I165" s="31" t="str">
        <f>IF(AND(B165=I$1),LOOKUP(9.99999999999999E+307,$I$2:I164)+1,"")</f>
        <v/>
      </c>
      <c r="J165" s="31" t="e">
        <f>IF(AND(B165=J$1),LOOKUP(9.99999999999999E+307,$J$2:J164)+1,"")</f>
        <v>#REF!</v>
      </c>
      <c r="K165" s="31" t="e">
        <f>IF(AND(B165=K$1),LOOKUP(9.99999999999999E+307,$K$2:K164)+1,"")</f>
        <v>#REF!</v>
      </c>
      <c r="L165" s="31" t="e">
        <f>IF(AND(B165=L$1),LOOKUP(9.99999999999999E+307,$L$2:L164)+1,"")</f>
        <v>#REF!</v>
      </c>
      <c r="M165" s="31" t="str">
        <f>IF(AND(B165=M$1),LOOKUP(9.99999999999999E+307,$M$2:M164)+1,"")</f>
        <v/>
      </c>
      <c r="N165" s="31" t="e">
        <f>IF(AND(B165=N$1),LOOKUP(9.99999999999999E+307,$N$2:N164)+1,"")</f>
        <v>#REF!</v>
      </c>
      <c r="O165" s="31" t="e">
        <f>IF(AND($B165=O$1),LOOKUP(9.99999999999999E+307,$O$2:O164)+1,"")</f>
        <v>#REF!</v>
      </c>
      <c r="P165" s="31" t="e">
        <f>IF(AND($B165=P$1),LOOKUP(9.99999999999999E+307,$P$2:P164)+1,"")</f>
        <v>#REF!</v>
      </c>
      <c r="Q165" s="31" t="e">
        <f>IF(AND($B165=Q$1),LOOKUP(9.99999999999999E+307,$Q$2:Q164)+1,"")</f>
        <v>#REF!</v>
      </c>
      <c r="R165" s="31" t="str">
        <f>IF(AND($B165=R$1),LOOKUP(9.99999999999999E+307,$R$2:R164)+1,"")</f>
        <v/>
      </c>
      <c r="S165" s="31" t="str">
        <f>IF(AND($B165=S$1),LOOKUP(9.99999999999999E+307,$S$2:S164)+1,"")</f>
        <v/>
      </c>
      <c r="T165" s="31"/>
      <c r="U165" s="31"/>
      <c r="AA165" s="218" t="str">
        <f t="shared" si="20"/>
        <v/>
      </c>
      <c r="AB165" s="218" t="str">
        <f t="shared" si="21"/>
        <v/>
      </c>
      <c r="AC165" s="219">
        <f t="shared" si="17"/>
        <v>1</v>
      </c>
      <c r="AD165" s="219">
        <f t="shared" si="18"/>
        <v>1</v>
      </c>
      <c r="AE165" s="220">
        <f t="shared" si="22"/>
        <v>2</v>
      </c>
      <c r="AF165" s="216" t="str">
        <f t="shared" si="16"/>
        <v>ป.3/2-2</v>
      </c>
    </row>
    <row r="166" spans="1:32" ht="20.149999999999999" customHeight="1" x14ac:dyDescent="0.3">
      <c r="A166" s="31">
        <v>164</v>
      </c>
      <c r="B166" s="200" t="s">
        <v>150</v>
      </c>
      <c r="C166" s="201">
        <v>4304</v>
      </c>
      <c r="D166" s="202" t="s">
        <v>175</v>
      </c>
      <c r="E166" s="382" t="s">
        <v>476</v>
      </c>
      <c r="F166" s="382" t="s">
        <v>477</v>
      </c>
      <c r="G166" s="217" t="str">
        <f t="shared" si="19"/>
        <v>ป.3/24304</v>
      </c>
      <c r="H166" s="31" t="str">
        <f>IF(AND(B166=H$1),LOOKUP(9.99999999999999E+307,$H$2:H165)+1,"")</f>
        <v/>
      </c>
      <c r="I166" s="31" t="str">
        <f>IF(AND(B166=I$1),LOOKUP(9.99999999999999E+307,$I$2:I165)+1,"")</f>
        <v/>
      </c>
      <c r="J166" s="31" t="e">
        <f>IF(AND(B166=J$1),LOOKUP(9.99999999999999E+307,$J$2:J165)+1,"")</f>
        <v>#REF!</v>
      </c>
      <c r="K166" s="31" t="e">
        <f>IF(AND(B166=K$1),LOOKUP(9.99999999999999E+307,$K$2:K165)+1,"")</f>
        <v>#REF!</v>
      </c>
      <c r="L166" s="31" t="e">
        <f>IF(AND(B166=L$1),LOOKUP(9.99999999999999E+307,$L$2:L165)+1,"")</f>
        <v>#REF!</v>
      </c>
      <c r="M166" s="31" t="str">
        <f>IF(AND(B166=M$1),LOOKUP(9.99999999999999E+307,$M$2:M165)+1,"")</f>
        <v/>
      </c>
      <c r="N166" s="31" t="e">
        <f>IF(AND(B166=N$1),LOOKUP(9.99999999999999E+307,$N$2:N165)+1,"")</f>
        <v>#REF!</v>
      </c>
      <c r="O166" s="31" t="e">
        <f>IF(AND($B166=O$1),LOOKUP(9.99999999999999E+307,$O$2:O165)+1,"")</f>
        <v>#REF!</v>
      </c>
      <c r="P166" s="31" t="e">
        <f>IF(AND($B166=P$1),LOOKUP(9.99999999999999E+307,$P$2:P165)+1,"")</f>
        <v>#REF!</v>
      </c>
      <c r="Q166" s="31" t="e">
        <f>IF(AND($B166=Q$1),LOOKUP(9.99999999999999E+307,$Q$2:Q165)+1,"")</f>
        <v>#REF!</v>
      </c>
      <c r="R166" s="31" t="str">
        <f>IF(AND($B166=R$1),LOOKUP(9.99999999999999E+307,$R$2:R165)+1,"")</f>
        <v/>
      </c>
      <c r="S166" s="31" t="str">
        <f>IF(AND($B166=S$1),LOOKUP(9.99999999999999E+307,$S$2:S165)+1,"")</f>
        <v/>
      </c>
      <c r="T166" s="31"/>
      <c r="U166" s="31"/>
      <c r="AA166" s="218" t="str">
        <f t="shared" si="20"/>
        <v/>
      </c>
      <c r="AB166" s="218" t="str">
        <f t="shared" si="21"/>
        <v/>
      </c>
      <c r="AC166" s="219">
        <f t="shared" si="17"/>
        <v>1</v>
      </c>
      <c r="AD166" s="219">
        <f t="shared" si="18"/>
        <v>1</v>
      </c>
      <c r="AE166" s="220">
        <f t="shared" si="22"/>
        <v>2</v>
      </c>
      <c r="AF166" s="216" t="str">
        <f t="shared" si="16"/>
        <v>ป.3/2-2</v>
      </c>
    </row>
    <row r="167" spans="1:32" ht="20.149999999999999" customHeight="1" x14ac:dyDescent="0.3">
      <c r="A167" s="31">
        <v>165</v>
      </c>
      <c r="B167" s="200" t="s">
        <v>150</v>
      </c>
      <c r="C167" s="201">
        <v>4357</v>
      </c>
      <c r="D167" s="202" t="s">
        <v>175</v>
      </c>
      <c r="E167" s="382" t="s">
        <v>478</v>
      </c>
      <c r="F167" s="382" t="s">
        <v>479</v>
      </c>
      <c r="G167" s="217" t="str">
        <f t="shared" si="19"/>
        <v>ป.3/24357</v>
      </c>
      <c r="H167" s="31" t="str">
        <f>IF(AND(B167=H$1),LOOKUP(9.99999999999999E+307,$H$2:H166)+1,"")</f>
        <v/>
      </c>
      <c r="I167" s="31" t="str">
        <f>IF(AND(B167=I$1),LOOKUP(9.99999999999999E+307,$I$2:I166)+1,"")</f>
        <v/>
      </c>
      <c r="J167" s="31" t="e">
        <f>IF(AND(B167=J$1),LOOKUP(9.99999999999999E+307,$J$2:J166)+1,"")</f>
        <v>#REF!</v>
      </c>
      <c r="K167" s="31" t="e">
        <f>IF(AND(B167=K$1),LOOKUP(9.99999999999999E+307,$K$2:K166)+1,"")</f>
        <v>#REF!</v>
      </c>
      <c r="L167" s="31" t="e">
        <f>IF(AND(B167=L$1),LOOKUP(9.99999999999999E+307,$L$2:L166)+1,"")</f>
        <v>#REF!</v>
      </c>
      <c r="M167" s="31" t="str">
        <f>IF(AND(B167=M$1),LOOKUP(9.99999999999999E+307,$M$2:M166)+1,"")</f>
        <v/>
      </c>
      <c r="N167" s="31" t="e">
        <f>IF(AND(B167=N$1),LOOKUP(9.99999999999999E+307,$N$2:N166)+1,"")</f>
        <v>#REF!</v>
      </c>
      <c r="O167" s="31" t="e">
        <f>IF(AND($B167=O$1),LOOKUP(9.99999999999999E+307,$O$2:O166)+1,"")</f>
        <v>#REF!</v>
      </c>
      <c r="P167" s="31" t="e">
        <f>IF(AND($B167=P$1),LOOKUP(9.99999999999999E+307,$P$2:P166)+1,"")</f>
        <v>#REF!</v>
      </c>
      <c r="Q167" s="31" t="e">
        <f>IF(AND($B167=Q$1),LOOKUP(9.99999999999999E+307,$Q$2:Q166)+1,"")</f>
        <v>#REF!</v>
      </c>
      <c r="R167" s="31" t="str">
        <f>IF(AND($B167=R$1),LOOKUP(9.99999999999999E+307,$R$2:R166)+1,"")</f>
        <v/>
      </c>
      <c r="S167" s="31" t="str">
        <f>IF(AND($B167=S$1),LOOKUP(9.99999999999999E+307,$S$2:S166)+1,"")</f>
        <v/>
      </c>
      <c r="T167" s="31"/>
      <c r="U167" s="31"/>
      <c r="AA167" s="218" t="str">
        <f t="shared" si="20"/>
        <v/>
      </c>
      <c r="AB167" s="218" t="str">
        <f t="shared" si="21"/>
        <v/>
      </c>
      <c r="AC167" s="219">
        <f t="shared" si="17"/>
        <v>1</v>
      </c>
      <c r="AD167" s="219">
        <f t="shared" si="18"/>
        <v>1</v>
      </c>
      <c r="AE167" s="220">
        <f t="shared" si="22"/>
        <v>2</v>
      </c>
      <c r="AF167" s="216" t="str">
        <f t="shared" si="16"/>
        <v>ป.3/2-2</v>
      </c>
    </row>
    <row r="168" spans="1:32" ht="20.149999999999999" customHeight="1" x14ac:dyDescent="0.3">
      <c r="A168" s="31">
        <v>166</v>
      </c>
      <c r="B168" s="200" t="s">
        <v>150</v>
      </c>
      <c r="C168" s="201">
        <v>4359</v>
      </c>
      <c r="D168" s="202" t="s">
        <v>175</v>
      </c>
      <c r="E168" s="382" t="s">
        <v>594</v>
      </c>
      <c r="F168" s="382" t="s">
        <v>211</v>
      </c>
      <c r="G168" s="217" t="str">
        <f t="shared" si="19"/>
        <v>ป.3/24359</v>
      </c>
      <c r="H168" s="31" t="str">
        <f>IF(AND(B168=H$1),LOOKUP(9.99999999999999E+307,$H$2:H167)+1,"")</f>
        <v/>
      </c>
      <c r="I168" s="31" t="str">
        <f>IF(AND(B168=I$1),LOOKUP(9.99999999999999E+307,$I$2:I167)+1,"")</f>
        <v/>
      </c>
      <c r="J168" s="31" t="e">
        <f>IF(AND(B168=J$1),LOOKUP(9.99999999999999E+307,$J$2:J167)+1,"")</f>
        <v>#REF!</v>
      </c>
      <c r="K168" s="31" t="e">
        <f>IF(AND(B168=K$1),LOOKUP(9.99999999999999E+307,$K$2:K167)+1,"")</f>
        <v>#REF!</v>
      </c>
      <c r="L168" s="31" t="e">
        <f>IF(AND(B168=L$1),LOOKUP(9.99999999999999E+307,$L$2:L167)+1,"")</f>
        <v>#REF!</v>
      </c>
      <c r="M168" s="31" t="str">
        <f>IF(AND(B168=M$1),LOOKUP(9.99999999999999E+307,$M$2:M167)+1,"")</f>
        <v/>
      </c>
      <c r="N168" s="31" t="e">
        <f>IF(AND(B168=N$1),LOOKUP(9.99999999999999E+307,$N$2:N167)+1,"")</f>
        <v>#REF!</v>
      </c>
      <c r="O168" s="31" t="e">
        <f>IF(AND($B168=O$1),LOOKUP(9.99999999999999E+307,$O$2:O167)+1,"")</f>
        <v>#REF!</v>
      </c>
      <c r="P168" s="31" t="e">
        <f>IF(AND($B168=P$1),LOOKUP(9.99999999999999E+307,$P$2:P167)+1,"")</f>
        <v>#REF!</v>
      </c>
      <c r="Q168" s="31" t="e">
        <f>IF(AND($B168=Q$1),LOOKUP(9.99999999999999E+307,$Q$2:Q167)+1,"")</f>
        <v>#REF!</v>
      </c>
      <c r="R168" s="31" t="str">
        <f>IF(AND($B168=R$1),LOOKUP(9.99999999999999E+307,$R$2:R167)+1,"")</f>
        <v/>
      </c>
      <c r="S168" s="31" t="str">
        <f>IF(AND($B168=S$1),LOOKUP(9.99999999999999E+307,$S$2:S167)+1,"")</f>
        <v/>
      </c>
      <c r="T168" s="31"/>
      <c r="U168" s="31"/>
      <c r="AA168" s="218" t="str">
        <f t="shared" si="20"/>
        <v/>
      </c>
      <c r="AB168" s="218" t="str">
        <f t="shared" si="21"/>
        <v/>
      </c>
      <c r="AC168" s="219">
        <f t="shared" si="17"/>
        <v>1</v>
      </c>
      <c r="AD168" s="219">
        <f t="shared" si="18"/>
        <v>1</v>
      </c>
      <c r="AE168" s="220">
        <f t="shared" si="22"/>
        <v>2</v>
      </c>
      <c r="AF168" s="216" t="str">
        <f t="shared" si="16"/>
        <v>ป.3/2-2</v>
      </c>
    </row>
    <row r="169" spans="1:32" ht="20.149999999999999" customHeight="1" x14ac:dyDescent="0.3">
      <c r="A169" s="31">
        <v>167</v>
      </c>
      <c r="B169" s="200"/>
      <c r="C169" s="201"/>
      <c r="D169" s="202"/>
      <c r="E169" s="382"/>
      <c r="F169" s="382"/>
      <c r="G169" s="217" t="str">
        <f t="shared" si="19"/>
        <v/>
      </c>
      <c r="H169" s="31" t="str">
        <f>IF(AND(B169=H$1),LOOKUP(9.99999999999999E+307,$H$2:H168)+1,"")</f>
        <v/>
      </c>
      <c r="I169" s="31" t="str">
        <f>IF(AND(B169=I$1),LOOKUP(9.99999999999999E+307,$I$2:I168)+1,"")</f>
        <v/>
      </c>
      <c r="J169" s="31" t="e">
        <f>IF(AND(B169=J$1),LOOKUP(9.99999999999999E+307,$J$2:J168)+1,"")</f>
        <v>#REF!</v>
      </c>
      <c r="K169" s="31" t="e">
        <f>IF(AND(B169=K$1),LOOKUP(9.99999999999999E+307,$K$2:K168)+1,"")</f>
        <v>#REF!</v>
      </c>
      <c r="L169" s="31" t="e">
        <f>IF(AND(B169=L$1),LOOKUP(9.99999999999999E+307,$L$2:L168)+1,"")</f>
        <v>#REF!</v>
      </c>
      <c r="M169" s="31">
        <f>IF(AND(B169=M$1),LOOKUP(9.99999999999999E+307,$M$2:M168)+1,"")</f>
        <v>1</v>
      </c>
      <c r="N169" s="31" t="e">
        <f>IF(AND(B169=N$1),LOOKUP(9.99999999999999E+307,$N$2:N168)+1,"")</f>
        <v>#REF!</v>
      </c>
      <c r="O169" s="31" t="e">
        <f>IF(AND($B169=O$1),LOOKUP(9.99999999999999E+307,$O$2:O168)+1,"")</f>
        <v>#REF!</v>
      </c>
      <c r="P169" s="31" t="e">
        <f>IF(AND($B169=P$1),LOOKUP(9.99999999999999E+307,$P$2:P168)+1,"")</f>
        <v>#REF!</v>
      </c>
      <c r="Q169" s="31" t="e">
        <f>IF(AND($B169=Q$1),LOOKUP(9.99999999999999E+307,$Q$2:Q168)+1,"")</f>
        <v>#REF!</v>
      </c>
      <c r="R169" s="31">
        <f>IF(AND($B169=R$1),LOOKUP(9.99999999999999E+307,$R$2:R168)+1,"")</f>
        <v>1</v>
      </c>
      <c r="S169" s="31">
        <f>IF(AND($B169=S$1),LOOKUP(9.99999999999999E+307,$S$2:S168)+1,"")</f>
        <v>1</v>
      </c>
      <c r="T169" s="31"/>
      <c r="U169" s="31"/>
      <c r="AA169" s="218" t="str">
        <f t="shared" si="20"/>
        <v/>
      </c>
      <c r="AB169" s="218" t="str">
        <f t="shared" si="21"/>
        <v/>
      </c>
      <c r="AC169" s="219">
        <f t="shared" si="17"/>
        <v>0</v>
      </c>
      <c r="AD169" s="219">
        <f t="shared" si="18"/>
        <v>1034</v>
      </c>
      <c r="AE169" s="220" t="str">
        <f t="shared" si="22"/>
        <v/>
      </c>
      <c r="AF169" s="216" t="str">
        <f t="shared" si="16"/>
        <v>-</v>
      </c>
    </row>
    <row r="170" spans="1:32" ht="20.149999999999999" customHeight="1" x14ac:dyDescent="0.3">
      <c r="A170" s="31">
        <v>168</v>
      </c>
      <c r="B170" s="200"/>
      <c r="C170" s="201"/>
      <c r="D170" s="202"/>
      <c r="E170" s="382"/>
      <c r="F170" s="382"/>
      <c r="G170" s="217" t="str">
        <f t="shared" si="19"/>
        <v/>
      </c>
      <c r="H170" s="31" t="str">
        <f>IF(AND(B170=H$1),LOOKUP(9.99999999999999E+307,$H$2:H169)+1,"")</f>
        <v/>
      </c>
      <c r="I170" s="31" t="str">
        <f>IF(AND(B170=I$1),LOOKUP(9.99999999999999E+307,$I$2:I169)+1,"")</f>
        <v/>
      </c>
      <c r="J170" s="31" t="e">
        <f>IF(AND(B170=J$1),LOOKUP(9.99999999999999E+307,$J$2:J169)+1,"")</f>
        <v>#REF!</v>
      </c>
      <c r="K170" s="31" t="e">
        <f>IF(AND(B170=K$1),LOOKUP(9.99999999999999E+307,$K$2:K169)+1,"")</f>
        <v>#REF!</v>
      </c>
      <c r="L170" s="31" t="e">
        <f>IF(AND(B170=L$1),LOOKUP(9.99999999999999E+307,$L$2:L169)+1,"")</f>
        <v>#REF!</v>
      </c>
      <c r="M170" s="31">
        <f>IF(AND(B170=M$1),LOOKUP(9.99999999999999E+307,$M$2:M169)+1,"")</f>
        <v>2</v>
      </c>
      <c r="N170" s="31" t="e">
        <f>IF(AND(B170=N$1),LOOKUP(9.99999999999999E+307,$N$2:N169)+1,"")</f>
        <v>#REF!</v>
      </c>
      <c r="O170" s="31" t="e">
        <f>IF(AND($B170=O$1),LOOKUP(9.99999999999999E+307,$O$2:O169)+1,"")</f>
        <v>#REF!</v>
      </c>
      <c r="P170" s="31" t="e">
        <f>IF(AND($B170=P$1),LOOKUP(9.99999999999999E+307,$P$2:P169)+1,"")</f>
        <v>#REF!</v>
      </c>
      <c r="Q170" s="31" t="e">
        <f>IF(AND($B170=Q$1),LOOKUP(9.99999999999999E+307,$Q$2:Q169)+1,"")</f>
        <v>#REF!</v>
      </c>
      <c r="R170" s="31">
        <f>IF(AND($B170=R$1),LOOKUP(9.99999999999999E+307,$R$2:R169)+1,"")</f>
        <v>2</v>
      </c>
      <c r="S170" s="31">
        <f>IF(AND($B170=S$1),LOOKUP(9.99999999999999E+307,$S$2:S169)+1,"")</f>
        <v>2</v>
      </c>
      <c r="T170" s="31"/>
      <c r="U170" s="31"/>
      <c r="AA170" s="218" t="str">
        <f t="shared" si="20"/>
        <v/>
      </c>
      <c r="AB170" s="218" t="str">
        <f t="shared" si="21"/>
        <v/>
      </c>
      <c r="AC170" s="219">
        <f t="shared" si="17"/>
        <v>0</v>
      </c>
      <c r="AD170" s="219">
        <f t="shared" si="18"/>
        <v>1034</v>
      </c>
      <c r="AE170" s="220" t="str">
        <f t="shared" si="22"/>
        <v/>
      </c>
      <c r="AF170" s="216" t="str">
        <f t="shared" si="16"/>
        <v>-</v>
      </c>
    </row>
    <row r="171" spans="1:32" ht="20.149999999999999" customHeight="1" x14ac:dyDescent="0.3">
      <c r="A171" s="31">
        <v>169</v>
      </c>
      <c r="B171" s="200"/>
      <c r="C171" s="201"/>
      <c r="D171" s="202"/>
      <c r="E171" s="382"/>
      <c r="F171" s="382"/>
      <c r="G171" s="217" t="str">
        <f t="shared" si="19"/>
        <v/>
      </c>
      <c r="H171" s="31" t="str">
        <f>IF(AND(B171=H$1),LOOKUP(9.99999999999999E+307,$H$2:H170)+1,"")</f>
        <v/>
      </c>
      <c r="I171" s="31" t="str">
        <f>IF(AND(B171=I$1),LOOKUP(9.99999999999999E+307,$I$2:I170)+1,"")</f>
        <v/>
      </c>
      <c r="J171" s="31" t="e">
        <f>IF(AND(B171=J$1),LOOKUP(9.99999999999999E+307,$J$2:J170)+1,"")</f>
        <v>#REF!</v>
      </c>
      <c r="K171" s="31" t="e">
        <f>IF(AND(B171=K$1),LOOKUP(9.99999999999999E+307,$K$2:K170)+1,"")</f>
        <v>#REF!</v>
      </c>
      <c r="L171" s="31" t="e">
        <f>IF(AND(B171=L$1),LOOKUP(9.99999999999999E+307,$L$2:L170)+1,"")</f>
        <v>#REF!</v>
      </c>
      <c r="M171" s="31">
        <f>IF(AND(B171=M$1),LOOKUP(9.99999999999999E+307,$M$2:M170)+1,"")</f>
        <v>3</v>
      </c>
      <c r="N171" s="31" t="e">
        <f>IF(AND(B171=N$1),LOOKUP(9.99999999999999E+307,$N$2:N170)+1,"")</f>
        <v>#REF!</v>
      </c>
      <c r="O171" s="31" t="e">
        <f>IF(AND($B171=O$1),LOOKUP(9.99999999999999E+307,$O$2:O170)+1,"")</f>
        <v>#REF!</v>
      </c>
      <c r="P171" s="31" t="e">
        <f>IF(AND($B171=P$1),LOOKUP(9.99999999999999E+307,$P$2:P170)+1,"")</f>
        <v>#REF!</v>
      </c>
      <c r="Q171" s="31" t="e">
        <f>IF(AND($B171=Q$1),LOOKUP(9.99999999999999E+307,$Q$2:Q170)+1,"")</f>
        <v>#REF!</v>
      </c>
      <c r="R171" s="31">
        <f>IF(AND($B171=R$1),LOOKUP(9.99999999999999E+307,$R$2:R170)+1,"")</f>
        <v>3</v>
      </c>
      <c r="S171" s="31">
        <f>IF(AND($B171=S$1),LOOKUP(9.99999999999999E+307,$S$2:S170)+1,"")</f>
        <v>3</v>
      </c>
      <c r="T171" s="31"/>
      <c r="U171" s="31"/>
      <c r="AA171" s="218" t="str">
        <f t="shared" si="20"/>
        <v/>
      </c>
      <c r="AB171" s="218" t="str">
        <f t="shared" si="21"/>
        <v/>
      </c>
      <c r="AC171" s="219">
        <f t="shared" si="17"/>
        <v>0</v>
      </c>
      <c r="AD171" s="219">
        <f t="shared" si="18"/>
        <v>1034</v>
      </c>
      <c r="AE171" s="220" t="str">
        <f t="shared" si="22"/>
        <v/>
      </c>
      <c r="AF171" s="216" t="str">
        <f t="shared" si="16"/>
        <v>-</v>
      </c>
    </row>
    <row r="172" spans="1:32" ht="20.149999999999999" customHeight="1" x14ac:dyDescent="0.3">
      <c r="A172" s="31">
        <v>170</v>
      </c>
      <c r="B172" s="200"/>
      <c r="C172" s="201"/>
      <c r="D172" s="202"/>
      <c r="E172" s="382"/>
      <c r="F172" s="382"/>
      <c r="G172" s="217" t="str">
        <f t="shared" si="19"/>
        <v/>
      </c>
      <c r="H172" s="31" t="str">
        <f>IF(AND(B172=H$1),LOOKUP(9.99999999999999E+307,$H$2:H171)+1,"")</f>
        <v/>
      </c>
      <c r="I172" s="31" t="str">
        <f>IF(AND(B172=I$1),LOOKUP(9.99999999999999E+307,$I$2:I171)+1,"")</f>
        <v/>
      </c>
      <c r="J172" s="31" t="e">
        <f>IF(AND(B172=J$1),LOOKUP(9.99999999999999E+307,$J$2:J171)+1,"")</f>
        <v>#REF!</v>
      </c>
      <c r="K172" s="31" t="e">
        <f>IF(AND(B172=K$1),LOOKUP(9.99999999999999E+307,$K$2:K171)+1,"")</f>
        <v>#REF!</v>
      </c>
      <c r="L172" s="31" t="e">
        <f>IF(AND(B172=L$1),LOOKUP(9.99999999999999E+307,$L$2:L171)+1,"")</f>
        <v>#REF!</v>
      </c>
      <c r="M172" s="31">
        <f>IF(AND(B172=M$1),LOOKUP(9.99999999999999E+307,$M$2:M171)+1,"")</f>
        <v>4</v>
      </c>
      <c r="N172" s="31" t="e">
        <f>IF(AND(B172=N$1),LOOKUP(9.99999999999999E+307,$N$2:N171)+1,"")</f>
        <v>#REF!</v>
      </c>
      <c r="O172" s="31" t="e">
        <f>IF(AND($B172=O$1),LOOKUP(9.99999999999999E+307,$O$2:O171)+1,"")</f>
        <v>#REF!</v>
      </c>
      <c r="P172" s="31" t="e">
        <f>IF(AND($B172=P$1),LOOKUP(9.99999999999999E+307,$P$2:P171)+1,"")</f>
        <v>#REF!</v>
      </c>
      <c r="Q172" s="31" t="e">
        <f>IF(AND($B172=Q$1),LOOKUP(9.99999999999999E+307,$Q$2:Q171)+1,"")</f>
        <v>#REF!</v>
      </c>
      <c r="R172" s="31">
        <f>IF(AND($B172=R$1),LOOKUP(9.99999999999999E+307,$R$2:R171)+1,"")</f>
        <v>4</v>
      </c>
      <c r="S172" s="31">
        <f>IF(AND($B172=S$1),LOOKUP(9.99999999999999E+307,$S$2:S171)+1,"")</f>
        <v>4</v>
      </c>
      <c r="T172" s="31"/>
      <c r="U172" s="31"/>
      <c r="AA172" s="218" t="str">
        <f t="shared" si="20"/>
        <v/>
      </c>
      <c r="AB172" s="218" t="str">
        <f t="shared" si="21"/>
        <v/>
      </c>
      <c r="AC172" s="219">
        <f t="shared" si="17"/>
        <v>0</v>
      </c>
      <c r="AD172" s="219">
        <f t="shared" si="18"/>
        <v>1034</v>
      </c>
      <c r="AE172" s="220" t="str">
        <f t="shared" si="22"/>
        <v/>
      </c>
      <c r="AF172" s="216" t="str">
        <f t="shared" si="16"/>
        <v>-</v>
      </c>
    </row>
    <row r="173" spans="1:32" ht="20.149999999999999" customHeight="1" x14ac:dyDescent="0.3">
      <c r="A173" s="31">
        <v>171</v>
      </c>
      <c r="B173" s="200"/>
      <c r="C173" s="201"/>
      <c r="D173" s="202"/>
      <c r="E173" s="382"/>
      <c r="F173" s="382"/>
      <c r="G173" s="217" t="str">
        <f t="shared" si="19"/>
        <v/>
      </c>
      <c r="H173" s="31" t="str">
        <f>IF(AND(B173=H$1),LOOKUP(9.99999999999999E+307,$H$2:H172)+1,"")</f>
        <v/>
      </c>
      <c r="I173" s="31" t="str">
        <f>IF(AND(B173=I$1),LOOKUP(9.99999999999999E+307,$I$2:I172)+1,"")</f>
        <v/>
      </c>
      <c r="J173" s="31" t="e">
        <f>IF(AND(B173=J$1),LOOKUP(9.99999999999999E+307,$J$2:J172)+1,"")</f>
        <v>#REF!</v>
      </c>
      <c r="K173" s="31" t="e">
        <f>IF(AND(B173=K$1),LOOKUP(9.99999999999999E+307,$K$2:K172)+1,"")</f>
        <v>#REF!</v>
      </c>
      <c r="L173" s="31" t="e">
        <f>IF(AND(B173=L$1),LOOKUP(9.99999999999999E+307,$L$2:L172)+1,"")</f>
        <v>#REF!</v>
      </c>
      <c r="M173" s="31">
        <f>IF(AND(B173=M$1),LOOKUP(9.99999999999999E+307,$M$2:M172)+1,"")</f>
        <v>5</v>
      </c>
      <c r="N173" s="31" t="e">
        <f>IF(AND(B173=N$1),LOOKUP(9.99999999999999E+307,$N$2:N172)+1,"")</f>
        <v>#REF!</v>
      </c>
      <c r="O173" s="31" t="e">
        <f>IF(AND($B173=O$1),LOOKUP(9.99999999999999E+307,$O$2:O172)+1,"")</f>
        <v>#REF!</v>
      </c>
      <c r="P173" s="31" t="e">
        <f>IF(AND($B173=P$1),LOOKUP(9.99999999999999E+307,$P$2:P172)+1,"")</f>
        <v>#REF!</v>
      </c>
      <c r="Q173" s="31" t="e">
        <f>IF(AND($B173=Q$1),LOOKUP(9.99999999999999E+307,$Q$2:Q172)+1,"")</f>
        <v>#REF!</v>
      </c>
      <c r="R173" s="31">
        <f>IF(AND($B173=R$1),LOOKUP(9.99999999999999E+307,$R$2:R172)+1,"")</f>
        <v>5</v>
      </c>
      <c r="S173" s="31">
        <f>IF(AND($B173=S$1),LOOKUP(9.99999999999999E+307,$S$2:S172)+1,"")</f>
        <v>5</v>
      </c>
      <c r="T173" s="31"/>
      <c r="U173" s="31"/>
      <c r="AA173" s="218" t="str">
        <f t="shared" si="20"/>
        <v/>
      </c>
      <c r="AB173" s="218" t="str">
        <f t="shared" si="21"/>
        <v/>
      </c>
      <c r="AC173" s="219">
        <f t="shared" si="17"/>
        <v>0</v>
      </c>
      <c r="AD173" s="219">
        <f t="shared" si="18"/>
        <v>1034</v>
      </c>
      <c r="AE173" s="220" t="str">
        <f t="shared" si="22"/>
        <v/>
      </c>
      <c r="AF173" s="216" t="str">
        <f t="shared" si="16"/>
        <v>-</v>
      </c>
    </row>
    <row r="174" spans="1:32" ht="20.149999999999999" customHeight="1" x14ac:dyDescent="0.3">
      <c r="A174" s="31">
        <v>172</v>
      </c>
      <c r="B174" s="200"/>
      <c r="C174" s="201"/>
      <c r="D174" s="202"/>
      <c r="E174" s="382"/>
      <c r="F174" s="382"/>
      <c r="G174" s="217" t="str">
        <f t="shared" si="19"/>
        <v/>
      </c>
      <c r="H174" s="31" t="str">
        <f>IF(AND(B174=H$1),LOOKUP(9.99999999999999E+307,$H$2:H173)+1,"")</f>
        <v/>
      </c>
      <c r="I174" s="31" t="str">
        <f>IF(AND(B174=I$1),LOOKUP(9.99999999999999E+307,$I$2:I173)+1,"")</f>
        <v/>
      </c>
      <c r="J174" s="31" t="e">
        <f>IF(AND(B174=J$1),LOOKUP(9.99999999999999E+307,$J$2:J173)+1,"")</f>
        <v>#REF!</v>
      </c>
      <c r="K174" s="31" t="e">
        <f>IF(AND(B174=K$1),LOOKUP(9.99999999999999E+307,$K$2:K173)+1,"")</f>
        <v>#REF!</v>
      </c>
      <c r="L174" s="31" t="e">
        <f>IF(AND(B174=L$1),LOOKUP(9.99999999999999E+307,$L$2:L173)+1,"")</f>
        <v>#REF!</v>
      </c>
      <c r="M174" s="31">
        <f>IF(AND(B174=M$1),LOOKUP(9.99999999999999E+307,$M$2:M173)+1,"")</f>
        <v>6</v>
      </c>
      <c r="N174" s="31" t="e">
        <f>IF(AND(B174=N$1),LOOKUP(9.99999999999999E+307,$N$2:N173)+1,"")</f>
        <v>#REF!</v>
      </c>
      <c r="O174" s="31" t="e">
        <f>IF(AND($B174=O$1),LOOKUP(9.99999999999999E+307,$O$2:O173)+1,"")</f>
        <v>#REF!</v>
      </c>
      <c r="P174" s="31" t="e">
        <f>IF(AND($B174=P$1),LOOKUP(9.99999999999999E+307,$P$2:P173)+1,"")</f>
        <v>#REF!</v>
      </c>
      <c r="Q174" s="31" t="e">
        <f>IF(AND($B174=Q$1),LOOKUP(9.99999999999999E+307,$Q$2:Q173)+1,"")</f>
        <v>#REF!</v>
      </c>
      <c r="R174" s="31">
        <f>IF(AND($B174=R$1),LOOKUP(9.99999999999999E+307,$R$2:R173)+1,"")</f>
        <v>6</v>
      </c>
      <c r="S174" s="31">
        <f>IF(AND($B174=S$1),LOOKUP(9.99999999999999E+307,$S$2:S173)+1,"")</f>
        <v>6</v>
      </c>
      <c r="T174" s="31"/>
      <c r="U174" s="31"/>
      <c r="AA174" s="218" t="str">
        <f t="shared" si="20"/>
        <v/>
      </c>
      <c r="AB174" s="218" t="str">
        <f t="shared" si="21"/>
        <v/>
      </c>
      <c r="AC174" s="219">
        <f t="shared" si="17"/>
        <v>0</v>
      </c>
      <c r="AD174" s="219">
        <f t="shared" si="18"/>
        <v>1034</v>
      </c>
      <c r="AE174" s="220" t="str">
        <f t="shared" si="22"/>
        <v/>
      </c>
      <c r="AF174" s="216" t="str">
        <f t="shared" si="16"/>
        <v>-</v>
      </c>
    </row>
    <row r="175" spans="1:32" ht="20.149999999999999" customHeight="1" x14ac:dyDescent="0.3">
      <c r="A175" s="31">
        <v>173</v>
      </c>
      <c r="B175" s="200"/>
      <c r="C175" s="201"/>
      <c r="D175" s="202"/>
      <c r="E175" s="382"/>
      <c r="F175" s="382"/>
      <c r="G175" s="217" t="str">
        <f t="shared" si="19"/>
        <v/>
      </c>
      <c r="H175" s="31" t="str">
        <f>IF(AND(B175=H$1),LOOKUP(9.99999999999999E+307,$H$2:H174)+1,"")</f>
        <v/>
      </c>
      <c r="I175" s="31" t="str">
        <f>IF(AND(B175=I$1),LOOKUP(9.99999999999999E+307,$I$2:I174)+1,"")</f>
        <v/>
      </c>
      <c r="J175" s="31" t="e">
        <f>IF(AND(B175=J$1),LOOKUP(9.99999999999999E+307,$J$2:J174)+1,"")</f>
        <v>#REF!</v>
      </c>
      <c r="K175" s="31" t="e">
        <f>IF(AND(B175=K$1),LOOKUP(9.99999999999999E+307,$K$2:K174)+1,"")</f>
        <v>#REF!</v>
      </c>
      <c r="L175" s="31" t="e">
        <f>IF(AND(B175=L$1),LOOKUP(9.99999999999999E+307,$L$2:L174)+1,"")</f>
        <v>#REF!</v>
      </c>
      <c r="M175" s="31">
        <f>IF(AND(B175=M$1),LOOKUP(9.99999999999999E+307,$M$2:M174)+1,"")</f>
        <v>7</v>
      </c>
      <c r="N175" s="31" t="e">
        <f>IF(AND(B175=N$1),LOOKUP(9.99999999999999E+307,$N$2:N174)+1,"")</f>
        <v>#REF!</v>
      </c>
      <c r="O175" s="31" t="e">
        <f>IF(AND($B175=O$1),LOOKUP(9.99999999999999E+307,$O$2:O174)+1,"")</f>
        <v>#REF!</v>
      </c>
      <c r="P175" s="31" t="e">
        <f>IF(AND($B175=P$1),LOOKUP(9.99999999999999E+307,$P$2:P174)+1,"")</f>
        <v>#REF!</v>
      </c>
      <c r="Q175" s="31" t="e">
        <f>IF(AND($B175=Q$1),LOOKUP(9.99999999999999E+307,$Q$2:Q174)+1,"")</f>
        <v>#REF!</v>
      </c>
      <c r="R175" s="31">
        <f>IF(AND($B175=R$1),LOOKUP(9.99999999999999E+307,$R$2:R174)+1,"")</f>
        <v>7</v>
      </c>
      <c r="S175" s="31">
        <f>IF(AND($B175=S$1),LOOKUP(9.99999999999999E+307,$S$2:S174)+1,"")</f>
        <v>7</v>
      </c>
      <c r="T175" s="31"/>
      <c r="U175" s="31"/>
      <c r="AA175" s="218" t="str">
        <f t="shared" si="20"/>
        <v/>
      </c>
      <c r="AB175" s="218" t="str">
        <f t="shared" si="21"/>
        <v/>
      </c>
      <c r="AC175" s="219">
        <f t="shared" si="17"/>
        <v>0</v>
      </c>
      <c r="AD175" s="219">
        <f t="shared" si="18"/>
        <v>1034</v>
      </c>
      <c r="AE175" s="220" t="str">
        <f t="shared" si="22"/>
        <v/>
      </c>
      <c r="AF175" s="216" t="str">
        <f t="shared" ref="AF175:AF238" si="23">CONCATENATE(B175,"-",AE175)</f>
        <v>-</v>
      </c>
    </row>
    <row r="176" spans="1:32" ht="20.149999999999999" customHeight="1" x14ac:dyDescent="0.3">
      <c r="A176" s="31">
        <v>174</v>
      </c>
      <c r="B176" s="200"/>
      <c r="C176" s="201"/>
      <c r="D176" s="202"/>
      <c r="E176" s="382"/>
      <c r="F176" s="382"/>
      <c r="G176" s="217" t="str">
        <f t="shared" si="19"/>
        <v/>
      </c>
      <c r="H176" s="31" t="str">
        <f>IF(AND(B176=H$1),LOOKUP(9.99999999999999E+307,$H$2:H175)+1,"")</f>
        <v/>
      </c>
      <c r="I176" s="31" t="str">
        <f>IF(AND(B176=I$1),LOOKUP(9.99999999999999E+307,$I$2:I175)+1,"")</f>
        <v/>
      </c>
      <c r="J176" s="31" t="e">
        <f>IF(AND(B176=J$1),LOOKUP(9.99999999999999E+307,$J$2:J175)+1,"")</f>
        <v>#REF!</v>
      </c>
      <c r="K176" s="31" t="e">
        <f>IF(AND(B176=K$1),LOOKUP(9.99999999999999E+307,$K$2:K175)+1,"")</f>
        <v>#REF!</v>
      </c>
      <c r="L176" s="31" t="e">
        <f>IF(AND(B176=L$1),LOOKUP(9.99999999999999E+307,$L$2:L175)+1,"")</f>
        <v>#REF!</v>
      </c>
      <c r="M176" s="31">
        <f>IF(AND(B176=M$1),LOOKUP(9.99999999999999E+307,$M$2:M175)+1,"")</f>
        <v>8</v>
      </c>
      <c r="N176" s="31" t="e">
        <f>IF(AND(B176=N$1),LOOKUP(9.99999999999999E+307,$N$2:N175)+1,"")</f>
        <v>#REF!</v>
      </c>
      <c r="O176" s="31" t="e">
        <f>IF(AND($B176=O$1),LOOKUP(9.99999999999999E+307,$O$2:O175)+1,"")</f>
        <v>#REF!</v>
      </c>
      <c r="P176" s="31" t="e">
        <f>IF(AND($B176=P$1),LOOKUP(9.99999999999999E+307,$P$2:P175)+1,"")</f>
        <v>#REF!</v>
      </c>
      <c r="Q176" s="31" t="e">
        <f>IF(AND($B176=Q$1),LOOKUP(9.99999999999999E+307,$Q$2:Q175)+1,"")</f>
        <v>#REF!</v>
      </c>
      <c r="R176" s="31">
        <f>IF(AND($B176=R$1),LOOKUP(9.99999999999999E+307,$R$2:R175)+1,"")</f>
        <v>8</v>
      </c>
      <c r="S176" s="31">
        <f>IF(AND($B176=S$1),LOOKUP(9.99999999999999E+307,$S$2:S175)+1,"")</f>
        <v>8</v>
      </c>
      <c r="T176" s="31"/>
      <c r="U176" s="31"/>
      <c r="AA176" s="218" t="str">
        <f t="shared" si="20"/>
        <v/>
      </c>
      <c r="AB176" s="218" t="str">
        <f t="shared" si="21"/>
        <v/>
      </c>
      <c r="AC176" s="219">
        <f t="shared" si="17"/>
        <v>0</v>
      </c>
      <c r="AD176" s="219">
        <f t="shared" si="18"/>
        <v>1034</v>
      </c>
      <c r="AE176" s="220" t="str">
        <f t="shared" si="22"/>
        <v/>
      </c>
      <c r="AF176" s="216" t="str">
        <f t="shared" si="23"/>
        <v>-</v>
      </c>
    </row>
    <row r="177" spans="1:32" ht="20.149999999999999" customHeight="1" x14ac:dyDescent="0.3">
      <c r="A177" s="31">
        <v>175</v>
      </c>
      <c r="B177" s="200"/>
      <c r="C177" s="201"/>
      <c r="D177" s="202"/>
      <c r="E177" s="382"/>
      <c r="F177" s="382"/>
      <c r="G177" s="217" t="str">
        <f t="shared" si="19"/>
        <v/>
      </c>
      <c r="H177" s="31" t="str">
        <f>IF(AND(B177=H$1),LOOKUP(9.99999999999999E+307,$H$2:H176)+1,"")</f>
        <v/>
      </c>
      <c r="I177" s="31" t="str">
        <f>IF(AND(B177=I$1),LOOKUP(9.99999999999999E+307,$I$2:I176)+1,"")</f>
        <v/>
      </c>
      <c r="J177" s="31" t="e">
        <f>IF(AND(B177=J$1),LOOKUP(9.99999999999999E+307,$J$2:J176)+1,"")</f>
        <v>#REF!</v>
      </c>
      <c r="K177" s="31" t="e">
        <f>IF(AND(B177=K$1),LOOKUP(9.99999999999999E+307,$K$2:K176)+1,"")</f>
        <v>#REF!</v>
      </c>
      <c r="L177" s="31" t="e">
        <f>IF(AND(B177=L$1),LOOKUP(9.99999999999999E+307,$L$2:L176)+1,"")</f>
        <v>#REF!</v>
      </c>
      <c r="M177" s="31">
        <f>IF(AND(B177=M$1),LOOKUP(9.99999999999999E+307,$M$2:M176)+1,"")</f>
        <v>9</v>
      </c>
      <c r="N177" s="31" t="e">
        <f>IF(AND(B177=N$1),LOOKUP(9.99999999999999E+307,$N$2:N176)+1,"")</f>
        <v>#REF!</v>
      </c>
      <c r="O177" s="31" t="e">
        <f>IF(AND($B177=O$1),LOOKUP(9.99999999999999E+307,$O$2:O176)+1,"")</f>
        <v>#REF!</v>
      </c>
      <c r="P177" s="31" t="e">
        <f>IF(AND($B177=P$1),LOOKUP(9.99999999999999E+307,$P$2:P176)+1,"")</f>
        <v>#REF!</v>
      </c>
      <c r="Q177" s="31" t="e">
        <f>IF(AND($B177=Q$1),LOOKUP(9.99999999999999E+307,$Q$2:Q176)+1,"")</f>
        <v>#REF!</v>
      </c>
      <c r="R177" s="31">
        <f>IF(AND($B177=R$1),LOOKUP(9.99999999999999E+307,$R$2:R176)+1,"")</f>
        <v>9</v>
      </c>
      <c r="S177" s="31">
        <f>IF(AND($B177=S$1),LOOKUP(9.99999999999999E+307,$S$2:S176)+1,"")</f>
        <v>9</v>
      </c>
      <c r="T177" s="31"/>
      <c r="U177" s="31"/>
      <c r="AA177" s="218" t="str">
        <f t="shared" si="20"/>
        <v/>
      </c>
      <c r="AB177" s="218" t="str">
        <f t="shared" si="21"/>
        <v/>
      </c>
      <c r="AC177" s="219">
        <f t="shared" si="17"/>
        <v>0</v>
      </c>
      <c r="AD177" s="219">
        <f t="shared" si="18"/>
        <v>1034</v>
      </c>
      <c r="AE177" s="220" t="str">
        <f t="shared" si="22"/>
        <v/>
      </c>
      <c r="AF177" s="216" t="str">
        <f t="shared" si="23"/>
        <v>-</v>
      </c>
    </row>
    <row r="178" spans="1:32" ht="20.149999999999999" customHeight="1" x14ac:dyDescent="0.3">
      <c r="A178" s="31">
        <v>176</v>
      </c>
      <c r="B178" s="200"/>
      <c r="C178" s="201"/>
      <c r="D178" s="202"/>
      <c r="E178" s="382"/>
      <c r="F178" s="382"/>
      <c r="G178" s="217" t="str">
        <f t="shared" si="19"/>
        <v/>
      </c>
      <c r="H178" s="31" t="str">
        <f>IF(AND(B178=H$1),LOOKUP(9.99999999999999E+307,$H$2:H177)+1,"")</f>
        <v/>
      </c>
      <c r="I178" s="31" t="str">
        <f>IF(AND(B178=I$1),LOOKUP(9.99999999999999E+307,$I$2:I177)+1,"")</f>
        <v/>
      </c>
      <c r="J178" s="31" t="e">
        <f>IF(AND(B178=J$1),LOOKUP(9.99999999999999E+307,$J$2:J177)+1,"")</f>
        <v>#REF!</v>
      </c>
      <c r="K178" s="31" t="e">
        <f>IF(AND(B178=K$1),LOOKUP(9.99999999999999E+307,$K$2:K177)+1,"")</f>
        <v>#REF!</v>
      </c>
      <c r="L178" s="31" t="e">
        <f>IF(AND(B178=L$1),LOOKUP(9.99999999999999E+307,$L$2:L177)+1,"")</f>
        <v>#REF!</v>
      </c>
      <c r="M178" s="31">
        <f>IF(AND(B178=M$1),LOOKUP(9.99999999999999E+307,$M$2:M177)+1,"")</f>
        <v>10</v>
      </c>
      <c r="N178" s="31" t="e">
        <f>IF(AND(B178=N$1),LOOKUP(9.99999999999999E+307,$N$2:N177)+1,"")</f>
        <v>#REF!</v>
      </c>
      <c r="O178" s="31" t="e">
        <f>IF(AND($B178=O$1),LOOKUP(9.99999999999999E+307,$O$2:O177)+1,"")</f>
        <v>#REF!</v>
      </c>
      <c r="P178" s="31" t="e">
        <f>IF(AND($B178=P$1),LOOKUP(9.99999999999999E+307,$P$2:P177)+1,"")</f>
        <v>#REF!</v>
      </c>
      <c r="Q178" s="31" t="e">
        <f>IF(AND($B178=Q$1),LOOKUP(9.99999999999999E+307,$Q$2:Q177)+1,"")</f>
        <v>#REF!</v>
      </c>
      <c r="R178" s="31">
        <f>IF(AND($B178=R$1),LOOKUP(9.99999999999999E+307,$R$2:R177)+1,"")</f>
        <v>10</v>
      </c>
      <c r="S178" s="31">
        <f>IF(AND($B178=S$1),LOOKUP(9.99999999999999E+307,$S$2:S177)+1,"")</f>
        <v>10</v>
      </c>
      <c r="T178" s="31"/>
      <c r="U178" s="31"/>
      <c r="AA178" s="218" t="str">
        <f t="shared" si="20"/>
        <v/>
      </c>
      <c r="AB178" s="218" t="str">
        <f t="shared" si="21"/>
        <v/>
      </c>
      <c r="AC178" s="219">
        <f t="shared" si="17"/>
        <v>0</v>
      </c>
      <c r="AD178" s="219">
        <f t="shared" si="18"/>
        <v>1034</v>
      </c>
      <c r="AE178" s="220" t="str">
        <f t="shared" si="22"/>
        <v/>
      </c>
      <c r="AF178" s="216" t="str">
        <f t="shared" si="23"/>
        <v>-</v>
      </c>
    </row>
    <row r="179" spans="1:32" ht="20.149999999999999" customHeight="1" x14ac:dyDescent="0.3">
      <c r="A179" s="31">
        <v>177</v>
      </c>
      <c r="B179" s="200"/>
      <c r="C179" s="201"/>
      <c r="D179" s="202"/>
      <c r="E179" s="382"/>
      <c r="F179" s="382"/>
      <c r="G179" s="217" t="str">
        <f t="shared" si="19"/>
        <v/>
      </c>
      <c r="H179" s="31" t="str">
        <f>IF(AND(B179=H$1),LOOKUP(9.99999999999999E+307,$H$2:H178)+1,"")</f>
        <v/>
      </c>
      <c r="I179" s="31" t="str">
        <f>IF(AND(B179=I$1),LOOKUP(9.99999999999999E+307,$I$2:I178)+1,"")</f>
        <v/>
      </c>
      <c r="J179" s="31" t="e">
        <f>IF(AND(B179=J$1),LOOKUP(9.99999999999999E+307,$J$2:J178)+1,"")</f>
        <v>#REF!</v>
      </c>
      <c r="K179" s="31" t="e">
        <f>IF(AND(B179=K$1),LOOKUP(9.99999999999999E+307,$K$2:K178)+1,"")</f>
        <v>#REF!</v>
      </c>
      <c r="L179" s="31" t="e">
        <f>IF(AND(B179=L$1),LOOKUP(9.99999999999999E+307,$L$2:L178)+1,"")</f>
        <v>#REF!</v>
      </c>
      <c r="M179" s="31">
        <f>IF(AND(B179=M$1),LOOKUP(9.99999999999999E+307,$M$2:M178)+1,"")</f>
        <v>11</v>
      </c>
      <c r="N179" s="31" t="e">
        <f>IF(AND(B179=N$1),LOOKUP(9.99999999999999E+307,$N$2:N178)+1,"")</f>
        <v>#REF!</v>
      </c>
      <c r="O179" s="31" t="e">
        <f>IF(AND($B179=O$1),LOOKUP(9.99999999999999E+307,$O$2:O178)+1,"")</f>
        <v>#REF!</v>
      </c>
      <c r="P179" s="31" t="e">
        <f>IF(AND($B179=P$1),LOOKUP(9.99999999999999E+307,$P$2:P178)+1,"")</f>
        <v>#REF!</v>
      </c>
      <c r="Q179" s="31" t="e">
        <f>IF(AND($B179=Q$1),LOOKUP(9.99999999999999E+307,$Q$2:Q178)+1,"")</f>
        <v>#REF!</v>
      </c>
      <c r="R179" s="31">
        <f>IF(AND($B179=R$1),LOOKUP(9.99999999999999E+307,$R$2:R178)+1,"")</f>
        <v>11</v>
      </c>
      <c r="S179" s="31">
        <f>IF(AND($B179=S$1),LOOKUP(9.99999999999999E+307,$S$2:S178)+1,"")</f>
        <v>11</v>
      </c>
      <c r="T179" s="31"/>
      <c r="U179" s="31"/>
      <c r="AA179" s="218" t="str">
        <f t="shared" si="20"/>
        <v/>
      </c>
      <c r="AB179" s="218" t="str">
        <f t="shared" si="21"/>
        <v/>
      </c>
      <c r="AC179" s="219">
        <f t="shared" si="17"/>
        <v>0</v>
      </c>
      <c r="AD179" s="219">
        <f t="shared" si="18"/>
        <v>1034</v>
      </c>
      <c r="AE179" s="220" t="str">
        <f t="shared" si="22"/>
        <v/>
      </c>
      <c r="AF179" s="216" t="str">
        <f t="shared" si="23"/>
        <v>-</v>
      </c>
    </row>
    <row r="180" spans="1:32" ht="20.149999999999999" customHeight="1" x14ac:dyDescent="0.3">
      <c r="A180" s="31">
        <v>178</v>
      </c>
      <c r="B180" s="200"/>
      <c r="C180" s="201"/>
      <c r="D180" s="202"/>
      <c r="E180" s="382"/>
      <c r="F180" s="382"/>
      <c r="G180" s="217" t="str">
        <f t="shared" si="19"/>
        <v/>
      </c>
      <c r="H180" s="31" t="str">
        <f>IF(AND(B180=H$1),LOOKUP(9.99999999999999E+307,$H$2:H179)+1,"")</f>
        <v/>
      </c>
      <c r="I180" s="31" t="str">
        <f>IF(AND(B180=I$1),LOOKUP(9.99999999999999E+307,$I$2:I179)+1,"")</f>
        <v/>
      </c>
      <c r="J180" s="31" t="e">
        <f>IF(AND(B180=J$1),LOOKUP(9.99999999999999E+307,$J$2:J179)+1,"")</f>
        <v>#REF!</v>
      </c>
      <c r="K180" s="31" t="e">
        <f>IF(AND(B180=K$1),LOOKUP(9.99999999999999E+307,$K$2:K179)+1,"")</f>
        <v>#REF!</v>
      </c>
      <c r="L180" s="31" t="e">
        <f>IF(AND(B180=L$1),LOOKUP(9.99999999999999E+307,$L$2:L179)+1,"")</f>
        <v>#REF!</v>
      </c>
      <c r="M180" s="31">
        <f>IF(AND(B180=M$1),LOOKUP(9.99999999999999E+307,$M$2:M179)+1,"")</f>
        <v>12</v>
      </c>
      <c r="N180" s="31" t="e">
        <f>IF(AND(B180=N$1),LOOKUP(9.99999999999999E+307,$N$2:N179)+1,"")</f>
        <v>#REF!</v>
      </c>
      <c r="O180" s="31" t="e">
        <f>IF(AND($B180=O$1),LOOKUP(9.99999999999999E+307,$O$2:O179)+1,"")</f>
        <v>#REF!</v>
      </c>
      <c r="P180" s="31" t="e">
        <f>IF(AND($B180=P$1),LOOKUP(9.99999999999999E+307,$P$2:P179)+1,"")</f>
        <v>#REF!</v>
      </c>
      <c r="Q180" s="31" t="e">
        <f>IF(AND($B180=Q$1),LOOKUP(9.99999999999999E+307,$Q$2:Q179)+1,"")</f>
        <v>#REF!</v>
      </c>
      <c r="R180" s="31">
        <f>IF(AND($B180=R$1),LOOKUP(9.99999999999999E+307,$R$2:R179)+1,"")</f>
        <v>12</v>
      </c>
      <c r="S180" s="31">
        <f>IF(AND($B180=S$1),LOOKUP(9.99999999999999E+307,$S$2:S179)+1,"")</f>
        <v>12</v>
      </c>
      <c r="T180" s="31"/>
      <c r="U180" s="31"/>
      <c r="AA180" s="218" t="str">
        <f t="shared" si="20"/>
        <v/>
      </c>
      <c r="AB180" s="218" t="str">
        <f t="shared" si="21"/>
        <v/>
      </c>
      <c r="AC180" s="219">
        <f t="shared" si="17"/>
        <v>0</v>
      </c>
      <c r="AD180" s="219">
        <f t="shared" si="18"/>
        <v>1034</v>
      </c>
      <c r="AE180" s="220" t="str">
        <f t="shared" si="22"/>
        <v/>
      </c>
      <c r="AF180" s="216" t="str">
        <f t="shared" si="23"/>
        <v>-</v>
      </c>
    </row>
    <row r="181" spans="1:32" ht="20.149999999999999" customHeight="1" x14ac:dyDescent="0.3">
      <c r="A181" s="31">
        <v>179</v>
      </c>
      <c r="B181" s="200"/>
      <c r="C181" s="201"/>
      <c r="D181" s="202"/>
      <c r="E181" s="382"/>
      <c r="F181" s="382"/>
      <c r="G181" s="217" t="str">
        <f t="shared" si="19"/>
        <v/>
      </c>
      <c r="H181" s="31" t="str">
        <f>IF(AND(B181=H$1),LOOKUP(9.99999999999999E+307,$H$2:H180)+1,"")</f>
        <v/>
      </c>
      <c r="I181" s="31" t="str">
        <f>IF(AND(B181=I$1),LOOKUP(9.99999999999999E+307,$I$2:I180)+1,"")</f>
        <v/>
      </c>
      <c r="J181" s="31" t="e">
        <f>IF(AND(B181=J$1),LOOKUP(9.99999999999999E+307,$J$2:J180)+1,"")</f>
        <v>#REF!</v>
      </c>
      <c r="K181" s="31" t="e">
        <f>IF(AND(B181=K$1),LOOKUP(9.99999999999999E+307,$K$2:K180)+1,"")</f>
        <v>#REF!</v>
      </c>
      <c r="L181" s="31" t="e">
        <f>IF(AND(B181=L$1),LOOKUP(9.99999999999999E+307,$L$2:L180)+1,"")</f>
        <v>#REF!</v>
      </c>
      <c r="M181" s="31">
        <f>IF(AND(B181=M$1),LOOKUP(9.99999999999999E+307,$M$2:M180)+1,"")</f>
        <v>13</v>
      </c>
      <c r="N181" s="31" t="e">
        <f>IF(AND(B181=N$1),LOOKUP(9.99999999999999E+307,$N$2:N180)+1,"")</f>
        <v>#REF!</v>
      </c>
      <c r="O181" s="31" t="e">
        <f>IF(AND($B181=O$1),LOOKUP(9.99999999999999E+307,$O$2:O180)+1,"")</f>
        <v>#REF!</v>
      </c>
      <c r="P181" s="31" t="e">
        <f>IF(AND($B181=P$1),LOOKUP(9.99999999999999E+307,$P$2:P180)+1,"")</f>
        <v>#REF!</v>
      </c>
      <c r="Q181" s="31" t="e">
        <f>IF(AND($B181=Q$1),LOOKUP(9.99999999999999E+307,$Q$2:Q180)+1,"")</f>
        <v>#REF!</v>
      </c>
      <c r="R181" s="31">
        <f>IF(AND($B181=R$1),LOOKUP(9.99999999999999E+307,$R$2:R180)+1,"")</f>
        <v>13</v>
      </c>
      <c r="S181" s="31">
        <f>IF(AND($B181=S$1),LOOKUP(9.99999999999999E+307,$S$2:S180)+1,"")</f>
        <v>13</v>
      </c>
      <c r="T181" s="31"/>
      <c r="U181" s="31"/>
      <c r="AA181" s="218" t="str">
        <f t="shared" si="20"/>
        <v/>
      </c>
      <c r="AB181" s="218" t="str">
        <f t="shared" si="21"/>
        <v/>
      </c>
      <c r="AC181" s="219">
        <f t="shared" si="17"/>
        <v>0</v>
      </c>
      <c r="AD181" s="219">
        <f t="shared" si="18"/>
        <v>1034</v>
      </c>
      <c r="AE181" s="220" t="str">
        <f t="shared" si="22"/>
        <v/>
      </c>
      <c r="AF181" s="216" t="str">
        <f t="shared" si="23"/>
        <v>-</v>
      </c>
    </row>
    <row r="182" spans="1:32" ht="20.149999999999999" customHeight="1" x14ac:dyDescent="0.3">
      <c r="A182" s="31">
        <v>180</v>
      </c>
      <c r="B182" s="200"/>
      <c r="C182" s="201"/>
      <c r="D182" s="202"/>
      <c r="E182" s="382"/>
      <c r="F182" s="382"/>
      <c r="G182" s="217" t="str">
        <f t="shared" si="19"/>
        <v/>
      </c>
      <c r="H182" s="31" t="str">
        <f>IF(AND(B182=H$1),LOOKUP(9.99999999999999E+307,$H$2:H181)+1,"")</f>
        <v/>
      </c>
      <c r="I182" s="31" t="str">
        <f>IF(AND(B182=I$1),LOOKUP(9.99999999999999E+307,$I$2:I181)+1,"")</f>
        <v/>
      </c>
      <c r="J182" s="31" t="e">
        <f>IF(AND(B182=J$1),LOOKUP(9.99999999999999E+307,$J$2:J181)+1,"")</f>
        <v>#REF!</v>
      </c>
      <c r="K182" s="31" t="e">
        <f>IF(AND(B182=K$1),LOOKUP(9.99999999999999E+307,$K$2:K181)+1,"")</f>
        <v>#REF!</v>
      </c>
      <c r="L182" s="31" t="e">
        <f>IF(AND(B182=L$1),LOOKUP(9.99999999999999E+307,$L$2:L181)+1,"")</f>
        <v>#REF!</v>
      </c>
      <c r="M182" s="31">
        <f>IF(AND(B182=M$1),LOOKUP(9.99999999999999E+307,$M$2:M181)+1,"")</f>
        <v>14</v>
      </c>
      <c r="N182" s="31" t="e">
        <f>IF(AND(B182=N$1),LOOKUP(9.99999999999999E+307,$N$2:N181)+1,"")</f>
        <v>#REF!</v>
      </c>
      <c r="O182" s="31" t="e">
        <f>IF(AND($B182=O$1),LOOKUP(9.99999999999999E+307,$O$2:O181)+1,"")</f>
        <v>#REF!</v>
      </c>
      <c r="P182" s="31" t="e">
        <f>IF(AND($B182=P$1),LOOKUP(9.99999999999999E+307,$P$2:P181)+1,"")</f>
        <v>#REF!</v>
      </c>
      <c r="Q182" s="31" t="e">
        <f>IF(AND($B182=Q$1),LOOKUP(9.99999999999999E+307,$Q$2:Q181)+1,"")</f>
        <v>#REF!</v>
      </c>
      <c r="R182" s="31">
        <f>IF(AND($B182=R$1),LOOKUP(9.99999999999999E+307,$R$2:R181)+1,"")</f>
        <v>14</v>
      </c>
      <c r="S182" s="31">
        <f>IF(AND($B182=S$1),LOOKUP(9.99999999999999E+307,$S$2:S181)+1,"")</f>
        <v>14</v>
      </c>
      <c r="T182" s="31"/>
      <c r="U182" s="31"/>
      <c r="AA182" s="218" t="str">
        <f t="shared" si="20"/>
        <v/>
      </c>
      <c r="AB182" s="218" t="str">
        <f t="shared" si="21"/>
        <v/>
      </c>
      <c r="AC182" s="219">
        <f t="shared" si="17"/>
        <v>0</v>
      </c>
      <c r="AD182" s="219">
        <f t="shared" si="18"/>
        <v>1034</v>
      </c>
      <c r="AE182" s="220" t="str">
        <f t="shared" si="22"/>
        <v/>
      </c>
      <c r="AF182" s="216" t="str">
        <f t="shared" si="23"/>
        <v>-</v>
      </c>
    </row>
    <row r="183" spans="1:32" ht="20.149999999999999" customHeight="1" x14ac:dyDescent="0.3">
      <c r="A183" s="31">
        <v>181</v>
      </c>
      <c r="B183" s="200"/>
      <c r="C183" s="201"/>
      <c r="D183" s="202"/>
      <c r="E183" s="382"/>
      <c r="F183" s="382"/>
      <c r="G183" s="217" t="str">
        <f t="shared" si="19"/>
        <v/>
      </c>
      <c r="H183" s="31" t="str">
        <f>IF(AND(B183=H$1),LOOKUP(9.99999999999999E+307,$H$2:H182)+1,"")</f>
        <v/>
      </c>
      <c r="I183" s="31" t="str">
        <f>IF(AND(B183=I$1),LOOKUP(9.99999999999999E+307,$I$2:I182)+1,"")</f>
        <v/>
      </c>
      <c r="J183" s="31" t="e">
        <f>IF(AND(B183=J$1),LOOKUP(9.99999999999999E+307,$J$2:J182)+1,"")</f>
        <v>#REF!</v>
      </c>
      <c r="K183" s="31" t="e">
        <f>IF(AND(B183=K$1),LOOKUP(9.99999999999999E+307,$K$2:K182)+1,"")</f>
        <v>#REF!</v>
      </c>
      <c r="L183" s="31" t="e">
        <f>IF(AND(B183=L$1),LOOKUP(9.99999999999999E+307,$L$2:L182)+1,"")</f>
        <v>#REF!</v>
      </c>
      <c r="M183" s="31">
        <f>IF(AND(B183=M$1),LOOKUP(9.99999999999999E+307,$M$2:M182)+1,"")</f>
        <v>15</v>
      </c>
      <c r="N183" s="31" t="e">
        <f>IF(AND(B183=N$1),LOOKUP(9.99999999999999E+307,$N$2:N182)+1,"")</f>
        <v>#REF!</v>
      </c>
      <c r="O183" s="31" t="e">
        <f>IF(AND($B183=O$1),LOOKUP(9.99999999999999E+307,$O$2:O182)+1,"")</f>
        <v>#REF!</v>
      </c>
      <c r="P183" s="31" t="e">
        <f>IF(AND($B183=P$1),LOOKUP(9.99999999999999E+307,$P$2:P182)+1,"")</f>
        <v>#REF!</v>
      </c>
      <c r="Q183" s="31" t="e">
        <f>IF(AND($B183=Q$1),LOOKUP(9.99999999999999E+307,$Q$2:Q182)+1,"")</f>
        <v>#REF!</v>
      </c>
      <c r="R183" s="31">
        <f>IF(AND($B183=R$1),LOOKUP(9.99999999999999E+307,$R$2:R182)+1,"")</f>
        <v>15</v>
      </c>
      <c r="S183" s="31">
        <f>IF(AND($B183=S$1),LOOKUP(9.99999999999999E+307,$S$2:S182)+1,"")</f>
        <v>15</v>
      </c>
      <c r="T183" s="31"/>
      <c r="U183" s="31"/>
      <c r="AA183" s="218" t="str">
        <f t="shared" si="20"/>
        <v/>
      </c>
      <c r="AB183" s="218" t="str">
        <f t="shared" si="21"/>
        <v/>
      </c>
      <c r="AC183" s="219">
        <f t="shared" si="17"/>
        <v>0</v>
      </c>
      <c r="AD183" s="219">
        <f t="shared" si="18"/>
        <v>1034</v>
      </c>
      <c r="AE183" s="220" t="str">
        <f t="shared" si="22"/>
        <v/>
      </c>
      <c r="AF183" s="216" t="str">
        <f t="shared" si="23"/>
        <v>-</v>
      </c>
    </row>
    <row r="184" spans="1:32" ht="20.149999999999999" customHeight="1" x14ac:dyDescent="0.3">
      <c r="A184" s="31">
        <v>182</v>
      </c>
      <c r="B184" s="200"/>
      <c r="C184" s="201"/>
      <c r="D184" s="202"/>
      <c r="E184" s="382"/>
      <c r="F184" s="382"/>
      <c r="G184" s="217" t="str">
        <f t="shared" si="19"/>
        <v/>
      </c>
      <c r="H184" s="31" t="str">
        <f>IF(AND(B184=H$1),LOOKUP(9.99999999999999E+307,$H$2:H183)+1,"")</f>
        <v/>
      </c>
      <c r="I184" s="31" t="str">
        <f>IF(AND(B184=I$1),LOOKUP(9.99999999999999E+307,$I$2:I183)+1,"")</f>
        <v/>
      </c>
      <c r="J184" s="31" t="e">
        <f>IF(AND(B184=J$1),LOOKUP(9.99999999999999E+307,$J$2:J183)+1,"")</f>
        <v>#REF!</v>
      </c>
      <c r="K184" s="31" t="e">
        <f>IF(AND(B184=K$1),LOOKUP(9.99999999999999E+307,$K$2:K183)+1,"")</f>
        <v>#REF!</v>
      </c>
      <c r="L184" s="31" t="e">
        <f>IF(AND(B184=L$1),LOOKUP(9.99999999999999E+307,$L$2:L183)+1,"")</f>
        <v>#REF!</v>
      </c>
      <c r="M184" s="31">
        <f>IF(AND(B184=M$1),LOOKUP(9.99999999999999E+307,$M$2:M183)+1,"")</f>
        <v>16</v>
      </c>
      <c r="N184" s="31" t="e">
        <f>IF(AND(B184=N$1),LOOKUP(9.99999999999999E+307,$N$2:N183)+1,"")</f>
        <v>#REF!</v>
      </c>
      <c r="O184" s="31" t="e">
        <f>IF(AND($B184=O$1),LOOKUP(9.99999999999999E+307,$O$2:O183)+1,"")</f>
        <v>#REF!</v>
      </c>
      <c r="P184" s="31" t="e">
        <f>IF(AND($B184=P$1),LOOKUP(9.99999999999999E+307,$P$2:P183)+1,"")</f>
        <v>#REF!</v>
      </c>
      <c r="Q184" s="31" t="e">
        <f>IF(AND($B184=Q$1),LOOKUP(9.99999999999999E+307,$Q$2:Q183)+1,"")</f>
        <v>#REF!</v>
      </c>
      <c r="R184" s="31">
        <f>IF(AND($B184=R$1),LOOKUP(9.99999999999999E+307,$R$2:R183)+1,"")</f>
        <v>16</v>
      </c>
      <c r="S184" s="31">
        <f>IF(AND($B184=S$1),LOOKUP(9.99999999999999E+307,$S$2:S183)+1,"")</f>
        <v>16</v>
      </c>
      <c r="T184" s="31"/>
      <c r="U184" s="31"/>
      <c r="AA184" s="218" t="str">
        <f t="shared" si="20"/>
        <v/>
      </c>
      <c r="AB184" s="218" t="str">
        <f t="shared" si="21"/>
        <v/>
      </c>
      <c r="AC184" s="219">
        <f t="shared" si="17"/>
        <v>0</v>
      </c>
      <c r="AD184" s="219">
        <f t="shared" si="18"/>
        <v>1034</v>
      </c>
      <c r="AE184" s="220" t="str">
        <f t="shared" si="22"/>
        <v/>
      </c>
      <c r="AF184" s="216" t="str">
        <f t="shared" si="23"/>
        <v>-</v>
      </c>
    </row>
    <row r="185" spans="1:32" ht="20.149999999999999" customHeight="1" x14ac:dyDescent="0.3">
      <c r="A185" s="31">
        <v>183</v>
      </c>
      <c r="B185" s="200"/>
      <c r="C185" s="201"/>
      <c r="D185" s="202"/>
      <c r="E185" s="382"/>
      <c r="F185" s="382"/>
      <c r="G185" s="217" t="str">
        <f t="shared" si="19"/>
        <v/>
      </c>
      <c r="H185" s="31" t="str">
        <f>IF(AND(B185=H$1),LOOKUP(9.99999999999999E+307,$H$2:H184)+1,"")</f>
        <v/>
      </c>
      <c r="I185" s="31" t="str">
        <f>IF(AND(B185=I$1),LOOKUP(9.99999999999999E+307,$I$2:I184)+1,"")</f>
        <v/>
      </c>
      <c r="J185" s="31" t="e">
        <f>IF(AND(B185=J$1),LOOKUP(9.99999999999999E+307,$J$2:J184)+1,"")</f>
        <v>#REF!</v>
      </c>
      <c r="K185" s="31" t="e">
        <f>IF(AND(B185=K$1),LOOKUP(9.99999999999999E+307,$K$2:K184)+1,"")</f>
        <v>#REF!</v>
      </c>
      <c r="L185" s="31" t="e">
        <f>IF(AND(B185=L$1),LOOKUP(9.99999999999999E+307,$L$2:L184)+1,"")</f>
        <v>#REF!</v>
      </c>
      <c r="M185" s="31">
        <f>IF(AND(B185=M$1),LOOKUP(9.99999999999999E+307,$M$2:M184)+1,"")</f>
        <v>17</v>
      </c>
      <c r="N185" s="31" t="e">
        <f>IF(AND(B185=N$1),LOOKUP(9.99999999999999E+307,$N$2:N184)+1,"")</f>
        <v>#REF!</v>
      </c>
      <c r="O185" s="31" t="e">
        <f>IF(AND($B185=O$1),LOOKUP(9.99999999999999E+307,$O$2:O184)+1,"")</f>
        <v>#REF!</v>
      </c>
      <c r="P185" s="31" t="e">
        <f>IF(AND($B185=P$1),LOOKUP(9.99999999999999E+307,$P$2:P184)+1,"")</f>
        <v>#REF!</v>
      </c>
      <c r="Q185" s="31" t="e">
        <f>IF(AND($B185=Q$1),LOOKUP(9.99999999999999E+307,$Q$2:Q184)+1,"")</f>
        <v>#REF!</v>
      </c>
      <c r="R185" s="31">
        <f>IF(AND($B185=R$1),LOOKUP(9.99999999999999E+307,$R$2:R184)+1,"")</f>
        <v>17</v>
      </c>
      <c r="S185" s="31">
        <f>IF(AND($B185=S$1),LOOKUP(9.99999999999999E+307,$S$2:S184)+1,"")</f>
        <v>17</v>
      </c>
      <c r="T185" s="31"/>
      <c r="U185" s="31"/>
      <c r="AA185" s="218" t="str">
        <f t="shared" si="20"/>
        <v/>
      </c>
      <c r="AB185" s="218" t="str">
        <f t="shared" si="21"/>
        <v/>
      </c>
      <c r="AC185" s="219">
        <f t="shared" si="17"/>
        <v>0</v>
      </c>
      <c r="AD185" s="219">
        <f t="shared" si="18"/>
        <v>1034</v>
      </c>
      <c r="AE185" s="220" t="str">
        <f t="shared" si="22"/>
        <v/>
      </c>
      <c r="AF185" s="216" t="str">
        <f t="shared" si="23"/>
        <v>-</v>
      </c>
    </row>
    <row r="186" spans="1:32" ht="20.149999999999999" customHeight="1" x14ac:dyDescent="0.3">
      <c r="A186" s="31">
        <v>184</v>
      </c>
      <c r="B186" s="200"/>
      <c r="C186" s="201"/>
      <c r="D186" s="202"/>
      <c r="E186" s="382"/>
      <c r="F186" s="382"/>
      <c r="G186" s="217" t="str">
        <f t="shared" si="19"/>
        <v/>
      </c>
      <c r="H186" s="31" t="str">
        <f>IF(AND(B186=H$1),LOOKUP(9.99999999999999E+307,$H$2:H185)+1,"")</f>
        <v/>
      </c>
      <c r="I186" s="31" t="str">
        <f>IF(AND(B186=I$1),LOOKUP(9.99999999999999E+307,$I$2:I185)+1,"")</f>
        <v/>
      </c>
      <c r="J186" s="31" t="e">
        <f>IF(AND(B186=J$1),LOOKUP(9.99999999999999E+307,$J$2:J185)+1,"")</f>
        <v>#REF!</v>
      </c>
      <c r="K186" s="31" t="e">
        <f>IF(AND(B186=K$1),LOOKUP(9.99999999999999E+307,$K$2:K185)+1,"")</f>
        <v>#REF!</v>
      </c>
      <c r="L186" s="31" t="e">
        <f>IF(AND(B186=L$1),LOOKUP(9.99999999999999E+307,$L$2:L185)+1,"")</f>
        <v>#REF!</v>
      </c>
      <c r="M186" s="31">
        <f>IF(AND(B186=M$1),LOOKUP(9.99999999999999E+307,$M$2:M185)+1,"")</f>
        <v>18</v>
      </c>
      <c r="N186" s="31" t="e">
        <f>IF(AND(B186=N$1),LOOKUP(9.99999999999999E+307,$N$2:N185)+1,"")</f>
        <v>#REF!</v>
      </c>
      <c r="O186" s="31" t="e">
        <f>IF(AND($B186=O$1),LOOKUP(9.99999999999999E+307,$O$2:O185)+1,"")</f>
        <v>#REF!</v>
      </c>
      <c r="P186" s="31" t="e">
        <f>IF(AND($B186=P$1),LOOKUP(9.99999999999999E+307,$P$2:P185)+1,"")</f>
        <v>#REF!</v>
      </c>
      <c r="Q186" s="31" t="e">
        <f>IF(AND($B186=Q$1),LOOKUP(9.99999999999999E+307,$Q$2:Q185)+1,"")</f>
        <v>#REF!</v>
      </c>
      <c r="R186" s="31">
        <f>IF(AND($B186=R$1),LOOKUP(9.99999999999999E+307,$R$2:R185)+1,"")</f>
        <v>18</v>
      </c>
      <c r="S186" s="31">
        <f>IF(AND($B186=S$1),LOOKUP(9.99999999999999E+307,$S$2:S185)+1,"")</f>
        <v>18</v>
      </c>
      <c r="T186" s="31"/>
      <c r="U186" s="31"/>
      <c r="AA186" s="218" t="str">
        <f t="shared" si="20"/>
        <v/>
      </c>
      <c r="AB186" s="218" t="str">
        <f t="shared" si="21"/>
        <v/>
      </c>
      <c r="AC186" s="219">
        <f t="shared" si="17"/>
        <v>0</v>
      </c>
      <c r="AD186" s="219">
        <f t="shared" si="18"/>
        <v>1034</v>
      </c>
      <c r="AE186" s="220" t="str">
        <f t="shared" si="22"/>
        <v/>
      </c>
      <c r="AF186" s="216" t="str">
        <f t="shared" si="23"/>
        <v>-</v>
      </c>
    </row>
    <row r="187" spans="1:32" ht="20.149999999999999" customHeight="1" x14ac:dyDescent="0.3">
      <c r="A187" s="31">
        <v>185</v>
      </c>
      <c r="B187" s="200"/>
      <c r="C187" s="201"/>
      <c r="D187" s="202"/>
      <c r="E187" s="382"/>
      <c r="F187" s="382"/>
      <c r="G187" s="217" t="str">
        <f t="shared" si="19"/>
        <v/>
      </c>
      <c r="H187" s="31" t="str">
        <f>IF(AND(B187=H$1),LOOKUP(9.99999999999999E+307,$H$2:H186)+1,"")</f>
        <v/>
      </c>
      <c r="I187" s="31" t="str">
        <f>IF(AND(B187=I$1),LOOKUP(9.99999999999999E+307,$I$2:I186)+1,"")</f>
        <v/>
      </c>
      <c r="J187" s="31" t="e">
        <f>IF(AND(B187=J$1),LOOKUP(9.99999999999999E+307,$J$2:J186)+1,"")</f>
        <v>#REF!</v>
      </c>
      <c r="K187" s="31" t="e">
        <f>IF(AND(B187=K$1),LOOKUP(9.99999999999999E+307,$K$2:K186)+1,"")</f>
        <v>#REF!</v>
      </c>
      <c r="L187" s="31" t="e">
        <f>IF(AND(B187=L$1),LOOKUP(9.99999999999999E+307,$L$2:L186)+1,"")</f>
        <v>#REF!</v>
      </c>
      <c r="M187" s="31">
        <f>IF(AND(B187=M$1),LOOKUP(9.99999999999999E+307,$M$2:M186)+1,"")</f>
        <v>19</v>
      </c>
      <c r="N187" s="31" t="e">
        <f>IF(AND(B187=N$1),LOOKUP(9.99999999999999E+307,$N$2:N186)+1,"")</f>
        <v>#REF!</v>
      </c>
      <c r="O187" s="31" t="e">
        <f>IF(AND($B187=O$1),LOOKUP(9.99999999999999E+307,$O$2:O186)+1,"")</f>
        <v>#REF!</v>
      </c>
      <c r="P187" s="31" t="e">
        <f>IF(AND($B187=P$1),LOOKUP(9.99999999999999E+307,$P$2:P186)+1,"")</f>
        <v>#REF!</v>
      </c>
      <c r="Q187" s="31" t="e">
        <f>IF(AND($B187=Q$1),LOOKUP(9.99999999999999E+307,$Q$2:Q186)+1,"")</f>
        <v>#REF!</v>
      </c>
      <c r="R187" s="31">
        <f>IF(AND($B187=R$1),LOOKUP(9.99999999999999E+307,$R$2:R186)+1,"")</f>
        <v>19</v>
      </c>
      <c r="S187" s="31">
        <f>IF(AND($B187=S$1),LOOKUP(9.99999999999999E+307,$S$2:S186)+1,"")</f>
        <v>19</v>
      </c>
      <c r="T187" s="31"/>
      <c r="U187" s="31"/>
      <c r="AA187" s="218" t="str">
        <f t="shared" si="20"/>
        <v/>
      </c>
      <c r="AB187" s="218" t="str">
        <f t="shared" si="21"/>
        <v/>
      </c>
      <c r="AC187" s="219">
        <f t="shared" si="17"/>
        <v>0</v>
      </c>
      <c r="AD187" s="219">
        <f t="shared" si="18"/>
        <v>1034</v>
      </c>
      <c r="AE187" s="220" t="str">
        <f t="shared" si="22"/>
        <v/>
      </c>
      <c r="AF187" s="216" t="str">
        <f t="shared" si="23"/>
        <v>-</v>
      </c>
    </row>
    <row r="188" spans="1:32" ht="20.149999999999999" customHeight="1" x14ac:dyDescent="0.3">
      <c r="A188" s="31">
        <v>186</v>
      </c>
      <c r="B188" s="200"/>
      <c r="C188" s="201"/>
      <c r="D188" s="202"/>
      <c r="E188" s="382"/>
      <c r="F188" s="382"/>
      <c r="G188" s="217" t="str">
        <f t="shared" si="19"/>
        <v/>
      </c>
      <c r="H188" s="31" t="str">
        <f>IF(AND(B188=H$1),LOOKUP(9.99999999999999E+307,$H$2:H187)+1,"")</f>
        <v/>
      </c>
      <c r="I188" s="31" t="str">
        <f>IF(AND(B188=I$1),LOOKUP(9.99999999999999E+307,$I$2:I187)+1,"")</f>
        <v/>
      </c>
      <c r="J188" s="31" t="e">
        <f>IF(AND(B188=J$1),LOOKUP(9.99999999999999E+307,$J$2:J187)+1,"")</f>
        <v>#REF!</v>
      </c>
      <c r="K188" s="31" t="e">
        <f>IF(AND(B188=K$1),LOOKUP(9.99999999999999E+307,$K$2:K187)+1,"")</f>
        <v>#REF!</v>
      </c>
      <c r="L188" s="31" t="e">
        <f>IF(AND(B188=L$1),LOOKUP(9.99999999999999E+307,$L$2:L187)+1,"")</f>
        <v>#REF!</v>
      </c>
      <c r="M188" s="31">
        <f>IF(AND(B188=M$1),LOOKUP(9.99999999999999E+307,$M$2:M187)+1,"")</f>
        <v>20</v>
      </c>
      <c r="N188" s="31" t="e">
        <f>IF(AND(B188=N$1),LOOKUP(9.99999999999999E+307,$N$2:N187)+1,"")</f>
        <v>#REF!</v>
      </c>
      <c r="O188" s="31" t="e">
        <f>IF(AND($B188=O$1),LOOKUP(9.99999999999999E+307,$O$2:O187)+1,"")</f>
        <v>#REF!</v>
      </c>
      <c r="P188" s="31" t="e">
        <f>IF(AND($B188=P$1),LOOKUP(9.99999999999999E+307,$P$2:P187)+1,"")</f>
        <v>#REF!</v>
      </c>
      <c r="Q188" s="31" t="e">
        <f>IF(AND($B188=Q$1),LOOKUP(9.99999999999999E+307,$Q$2:Q187)+1,"")</f>
        <v>#REF!</v>
      </c>
      <c r="R188" s="31">
        <f>IF(AND($B188=R$1),LOOKUP(9.99999999999999E+307,$R$2:R187)+1,"")</f>
        <v>20</v>
      </c>
      <c r="S188" s="31">
        <f>IF(AND($B188=S$1),LOOKUP(9.99999999999999E+307,$S$2:S187)+1,"")</f>
        <v>20</v>
      </c>
      <c r="T188" s="31"/>
      <c r="U188" s="31"/>
      <c r="AA188" s="218" t="str">
        <f t="shared" si="20"/>
        <v/>
      </c>
      <c r="AB188" s="218" t="str">
        <f t="shared" si="21"/>
        <v/>
      </c>
      <c r="AC188" s="219">
        <f t="shared" si="17"/>
        <v>0</v>
      </c>
      <c r="AD188" s="219">
        <f t="shared" si="18"/>
        <v>1034</v>
      </c>
      <c r="AE188" s="220" t="str">
        <f t="shared" si="22"/>
        <v/>
      </c>
      <c r="AF188" s="216" t="str">
        <f t="shared" si="23"/>
        <v>-</v>
      </c>
    </row>
    <row r="189" spans="1:32" ht="20.149999999999999" customHeight="1" x14ac:dyDescent="0.6">
      <c r="A189" s="31">
        <v>187</v>
      </c>
      <c r="B189" s="200"/>
      <c r="C189" s="201"/>
      <c r="D189" s="384"/>
      <c r="E189" s="385"/>
      <c r="F189" s="385"/>
      <c r="G189" s="217" t="str">
        <f t="shared" si="19"/>
        <v/>
      </c>
      <c r="H189" s="31" t="str">
        <f>IF(AND(B189=H$1),LOOKUP(9.99999999999999E+307,$H$2:H188)+1,"")</f>
        <v/>
      </c>
      <c r="I189" s="31" t="str">
        <f>IF(AND(B189=I$1),LOOKUP(9.99999999999999E+307,$I$2:I188)+1,"")</f>
        <v/>
      </c>
      <c r="J189" s="31" t="e">
        <f>IF(AND(B189=J$1),LOOKUP(9.99999999999999E+307,$J$2:J188)+1,"")</f>
        <v>#REF!</v>
      </c>
      <c r="K189" s="31" t="e">
        <f>IF(AND(B189=K$1),LOOKUP(9.99999999999999E+307,$K$2:K188)+1,"")</f>
        <v>#REF!</v>
      </c>
      <c r="L189" s="31" t="e">
        <f>IF(AND(B189=L$1),LOOKUP(9.99999999999999E+307,$L$2:L188)+1,"")</f>
        <v>#REF!</v>
      </c>
      <c r="M189" s="31">
        <f>IF(AND(B189=M$1),LOOKUP(9.99999999999999E+307,$M$2:M188)+1,"")</f>
        <v>21</v>
      </c>
      <c r="N189" s="31" t="e">
        <f>IF(AND(B189=N$1),LOOKUP(9.99999999999999E+307,$N$2:N188)+1,"")</f>
        <v>#REF!</v>
      </c>
      <c r="O189" s="31" t="e">
        <f>IF(AND($B189=O$1),LOOKUP(9.99999999999999E+307,$O$2:O188)+1,"")</f>
        <v>#REF!</v>
      </c>
      <c r="P189" s="31" t="e">
        <f>IF(AND($B189=P$1),LOOKUP(9.99999999999999E+307,$P$2:P188)+1,"")</f>
        <v>#REF!</v>
      </c>
      <c r="Q189" s="31" t="e">
        <f>IF(AND($B189=Q$1),LOOKUP(9.99999999999999E+307,$Q$2:Q188)+1,"")</f>
        <v>#REF!</v>
      </c>
      <c r="R189" s="31">
        <f>IF(AND($B189=R$1),LOOKUP(9.99999999999999E+307,$R$2:R188)+1,"")</f>
        <v>21</v>
      </c>
      <c r="S189" s="31">
        <f>IF(AND($B189=S$1),LOOKUP(9.99999999999999E+307,$S$2:S188)+1,"")</f>
        <v>21</v>
      </c>
      <c r="T189" s="31"/>
      <c r="U189" s="31"/>
      <c r="AA189" s="218" t="str">
        <f t="shared" si="20"/>
        <v/>
      </c>
      <c r="AB189" s="218" t="str">
        <f t="shared" si="21"/>
        <v/>
      </c>
      <c r="AC189" s="219">
        <f t="shared" si="17"/>
        <v>0</v>
      </c>
      <c r="AD189" s="219">
        <f t="shared" si="18"/>
        <v>1034</v>
      </c>
      <c r="AE189" s="220" t="str">
        <f t="shared" si="22"/>
        <v/>
      </c>
      <c r="AF189" s="216" t="str">
        <f t="shared" si="23"/>
        <v>-</v>
      </c>
    </row>
    <row r="190" spans="1:32" ht="20.149999999999999" customHeight="1" x14ac:dyDescent="0.6">
      <c r="A190" s="31">
        <v>188</v>
      </c>
      <c r="B190" s="200"/>
      <c r="C190" s="201"/>
      <c r="D190" s="384"/>
      <c r="E190" s="382"/>
      <c r="F190" s="382"/>
      <c r="G190" s="217" t="str">
        <f t="shared" si="19"/>
        <v/>
      </c>
      <c r="H190" s="31" t="str">
        <f>IF(AND(B190=H$1),LOOKUP(9.99999999999999E+307,$H$2:H189)+1,"")</f>
        <v/>
      </c>
      <c r="I190" s="31" t="str">
        <f>IF(AND(B190=I$1),LOOKUP(9.99999999999999E+307,$I$2:I189)+1,"")</f>
        <v/>
      </c>
      <c r="J190" s="31" t="e">
        <f>IF(AND(B190=J$1),LOOKUP(9.99999999999999E+307,$J$2:J189)+1,"")</f>
        <v>#REF!</v>
      </c>
      <c r="K190" s="31" t="e">
        <f>IF(AND(B190=K$1),LOOKUP(9.99999999999999E+307,$K$2:K189)+1,"")</f>
        <v>#REF!</v>
      </c>
      <c r="L190" s="31" t="e">
        <f>IF(AND(B190=L$1),LOOKUP(9.99999999999999E+307,$L$2:L189)+1,"")</f>
        <v>#REF!</v>
      </c>
      <c r="M190" s="31">
        <f>IF(AND(B190=M$1),LOOKUP(9.99999999999999E+307,$M$2:M189)+1,"")</f>
        <v>22</v>
      </c>
      <c r="N190" s="31" t="e">
        <f>IF(AND(B190=N$1),LOOKUP(9.99999999999999E+307,$N$2:N189)+1,"")</f>
        <v>#REF!</v>
      </c>
      <c r="O190" s="31" t="e">
        <f>IF(AND($B190=O$1),LOOKUP(9.99999999999999E+307,$O$2:O189)+1,"")</f>
        <v>#REF!</v>
      </c>
      <c r="P190" s="31" t="e">
        <f>IF(AND($B190=P$1),LOOKUP(9.99999999999999E+307,$P$2:P189)+1,"")</f>
        <v>#REF!</v>
      </c>
      <c r="Q190" s="31" t="e">
        <f>IF(AND($B190=Q$1),LOOKUP(9.99999999999999E+307,$Q$2:Q189)+1,"")</f>
        <v>#REF!</v>
      </c>
      <c r="R190" s="31">
        <f>IF(AND($B190=R$1),LOOKUP(9.99999999999999E+307,$R$2:R189)+1,"")</f>
        <v>22</v>
      </c>
      <c r="S190" s="31">
        <f>IF(AND($B190=S$1),LOOKUP(9.99999999999999E+307,$S$2:S189)+1,"")</f>
        <v>22</v>
      </c>
      <c r="T190" s="31"/>
      <c r="U190" s="31"/>
      <c r="AA190" s="218" t="str">
        <f t="shared" si="20"/>
        <v/>
      </c>
      <c r="AB190" s="218" t="str">
        <f t="shared" si="21"/>
        <v/>
      </c>
      <c r="AC190" s="219">
        <f t="shared" si="17"/>
        <v>0</v>
      </c>
      <c r="AD190" s="219">
        <f t="shared" si="18"/>
        <v>1034</v>
      </c>
      <c r="AE190" s="220" t="str">
        <f t="shared" si="22"/>
        <v/>
      </c>
      <c r="AF190" s="216" t="str">
        <f t="shared" si="23"/>
        <v>-</v>
      </c>
    </row>
    <row r="191" spans="1:32" ht="20.149999999999999" customHeight="1" x14ac:dyDescent="0.6">
      <c r="A191" s="31">
        <v>189</v>
      </c>
      <c r="B191" s="200"/>
      <c r="C191" s="201"/>
      <c r="D191" s="384"/>
      <c r="E191" s="382"/>
      <c r="F191" s="382"/>
      <c r="G191" s="217" t="str">
        <f t="shared" si="19"/>
        <v/>
      </c>
      <c r="H191" s="31" t="str">
        <f>IF(AND(B191=H$1),LOOKUP(9.99999999999999E+307,$H$2:H190)+1,"")</f>
        <v/>
      </c>
      <c r="I191" s="31" t="str">
        <f>IF(AND(B191=I$1),LOOKUP(9.99999999999999E+307,$I$2:I190)+1,"")</f>
        <v/>
      </c>
      <c r="J191" s="31" t="e">
        <f>IF(AND(B191=J$1),LOOKUP(9.99999999999999E+307,$J$2:J190)+1,"")</f>
        <v>#REF!</v>
      </c>
      <c r="K191" s="31" t="e">
        <f>IF(AND(B191=K$1),LOOKUP(9.99999999999999E+307,$K$2:K190)+1,"")</f>
        <v>#REF!</v>
      </c>
      <c r="L191" s="31" t="e">
        <f>IF(AND(B191=L$1),LOOKUP(9.99999999999999E+307,$L$2:L190)+1,"")</f>
        <v>#REF!</v>
      </c>
      <c r="M191" s="31">
        <f>IF(AND(B191=M$1),LOOKUP(9.99999999999999E+307,$M$2:M190)+1,"")</f>
        <v>23</v>
      </c>
      <c r="N191" s="31" t="e">
        <f>IF(AND(B191=N$1),LOOKUP(9.99999999999999E+307,$N$2:N190)+1,"")</f>
        <v>#REF!</v>
      </c>
      <c r="O191" s="31" t="e">
        <f>IF(AND($B191=O$1),LOOKUP(9.99999999999999E+307,$O$2:O190)+1,"")</f>
        <v>#REF!</v>
      </c>
      <c r="P191" s="31" t="e">
        <f>IF(AND($B191=P$1),LOOKUP(9.99999999999999E+307,$P$2:P190)+1,"")</f>
        <v>#REF!</v>
      </c>
      <c r="Q191" s="31" t="e">
        <f>IF(AND($B191=Q$1),LOOKUP(9.99999999999999E+307,$Q$2:Q190)+1,"")</f>
        <v>#REF!</v>
      </c>
      <c r="R191" s="31">
        <f>IF(AND($B191=R$1),LOOKUP(9.99999999999999E+307,$R$2:R190)+1,"")</f>
        <v>23</v>
      </c>
      <c r="S191" s="31">
        <f>IF(AND($B191=S$1),LOOKUP(9.99999999999999E+307,$S$2:S190)+1,"")</f>
        <v>23</v>
      </c>
      <c r="T191" s="31"/>
      <c r="U191" s="31"/>
      <c r="AA191" s="218" t="str">
        <f t="shared" si="20"/>
        <v/>
      </c>
      <c r="AB191" s="218" t="str">
        <f t="shared" si="21"/>
        <v/>
      </c>
      <c r="AC191" s="219">
        <f t="shared" si="17"/>
        <v>0</v>
      </c>
      <c r="AD191" s="219">
        <f t="shared" si="18"/>
        <v>1034</v>
      </c>
      <c r="AE191" s="220" t="str">
        <f t="shared" si="22"/>
        <v/>
      </c>
      <c r="AF191" s="216" t="str">
        <f t="shared" si="23"/>
        <v>-</v>
      </c>
    </row>
    <row r="192" spans="1:32" ht="20.149999999999999" customHeight="1" x14ac:dyDescent="0.6">
      <c r="A192" s="31">
        <v>190</v>
      </c>
      <c r="B192" s="200"/>
      <c r="C192" s="201"/>
      <c r="D192" s="384"/>
      <c r="E192" s="385"/>
      <c r="F192" s="385"/>
      <c r="G192" s="217" t="str">
        <f t="shared" si="19"/>
        <v/>
      </c>
      <c r="H192" s="31" t="str">
        <f>IF(AND(B192=H$1),LOOKUP(9.99999999999999E+307,$H$2:H191)+1,"")</f>
        <v/>
      </c>
      <c r="I192" s="31" t="str">
        <f>IF(AND(B192=I$1),LOOKUP(9.99999999999999E+307,$I$2:I191)+1,"")</f>
        <v/>
      </c>
      <c r="J192" s="31" t="e">
        <f>IF(AND(B192=J$1),LOOKUP(9.99999999999999E+307,$J$2:J191)+1,"")</f>
        <v>#REF!</v>
      </c>
      <c r="K192" s="31" t="e">
        <f>IF(AND(B192=K$1),LOOKUP(9.99999999999999E+307,$K$2:K191)+1,"")</f>
        <v>#REF!</v>
      </c>
      <c r="L192" s="31" t="e">
        <f>IF(AND(B192=L$1),LOOKUP(9.99999999999999E+307,$L$2:L191)+1,"")</f>
        <v>#REF!</v>
      </c>
      <c r="M192" s="31">
        <f>IF(AND(B192=M$1),LOOKUP(9.99999999999999E+307,$M$2:M191)+1,"")</f>
        <v>24</v>
      </c>
      <c r="N192" s="31" t="e">
        <f>IF(AND(B192=N$1),LOOKUP(9.99999999999999E+307,$N$2:N191)+1,"")</f>
        <v>#REF!</v>
      </c>
      <c r="O192" s="31" t="e">
        <f>IF(AND($B192=O$1),LOOKUP(9.99999999999999E+307,$O$2:O191)+1,"")</f>
        <v>#REF!</v>
      </c>
      <c r="P192" s="31" t="e">
        <f>IF(AND($B192=P$1),LOOKUP(9.99999999999999E+307,$P$2:P191)+1,"")</f>
        <v>#REF!</v>
      </c>
      <c r="Q192" s="31" t="e">
        <f>IF(AND($B192=Q$1),LOOKUP(9.99999999999999E+307,$Q$2:Q191)+1,"")</f>
        <v>#REF!</v>
      </c>
      <c r="R192" s="31">
        <f>IF(AND($B192=R$1),LOOKUP(9.99999999999999E+307,$R$2:R191)+1,"")</f>
        <v>24</v>
      </c>
      <c r="S192" s="31">
        <f>IF(AND($B192=S$1),LOOKUP(9.99999999999999E+307,$S$2:S191)+1,"")</f>
        <v>24</v>
      </c>
      <c r="T192" s="31"/>
      <c r="U192" s="31"/>
      <c r="AA192" s="218" t="str">
        <f t="shared" si="20"/>
        <v/>
      </c>
      <c r="AB192" s="218" t="str">
        <f t="shared" si="21"/>
        <v/>
      </c>
      <c r="AC192" s="219">
        <f t="shared" si="17"/>
        <v>0</v>
      </c>
      <c r="AD192" s="219">
        <f t="shared" si="18"/>
        <v>1034</v>
      </c>
      <c r="AE192" s="220" t="str">
        <f t="shared" si="22"/>
        <v/>
      </c>
      <c r="AF192" s="216" t="str">
        <f t="shared" si="23"/>
        <v>-</v>
      </c>
    </row>
    <row r="193" spans="1:32" ht="20.149999999999999" customHeight="1" x14ac:dyDescent="0.6">
      <c r="A193" s="31">
        <v>191</v>
      </c>
      <c r="B193" s="200"/>
      <c r="C193" s="201"/>
      <c r="D193" s="384"/>
      <c r="E193" s="385"/>
      <c r="F193" s="385"/>
      <c r="G193" s="217" t="str">
        <f t="shared" si="19"/>
        <v/>
      </c>
      <c r="H193" s="31" t="str">
        <f>IF(AND(B193=H$1),LOOKUP(9.99999999999999E+307,$H$2:H192)+1,"")</f>
        <v/>
      </c>
      <c r="I193" s="31" t="str">
        <f>IF(AND(B193=I$1),LOOKUP(9.99999999999999E+307,$I$2:I192)+1,"")</f>
        <v/>
      </c>
      <c r="J193" s="31" t="e">
        <f>IF(AND(B193=J$1),LOOKUP(9.99999999999999E+307,$J$2:J192)+1,"")</f>
        <v>#REF!</v>
      </c>
      <c r="K193" s="31" t="e">
        <f>IF(AND(B193=K$1),LOOKUP(9.99999999999999E+307,$K$2:K192)+1,"")</f>
        <v>#REF!</v>
      </c>
      <c r="L193" s="31" t="e">
        <f>IF(AND(B193=L$1),LOOKUP(9.99999999999999E+307,$L$2:L192)+1,"")</f>
        <v>#REF!</v>
      </c>
      <c r="M193" s="31">
        <f>IF(AND(B193=M$1),LOOKUP(9.99999999999999E+307,$M$2:M192)+1,"")</f>
        <v>25</v>
      </c>
      <c r="N193" s="31" t="e">
        <f>IF(AND(B193=N$1),LOOKUP(9.99999999999999E+307,$N$2:N192)+1,"")</f>
        <v>#REF!</v>
      </c>
      <c r="O193" s="31" t="e">
        <f>IF(AND($B193=O$1),LOOKUP(9.99999999999999E+307,$O$2:O192)+1,"")</f>
        <v>#REF!</v>
      </c>
      <c r="P193" s="31" t="e">
        <f>IF(AND($B193=P$1),LOOKUP(9.99999999999999E+307,$P$2:P192)+1,"")</f>
        <v>#REF!</v>
      </c>
      <c r="Q193" s="31" t="e">
        <f>IF(AND($B193=Q$1),LOOKUP(9.99999999999999E+307,$Q$2:Q192)+1,"")</f>
        <v>#REF!</v>
      </c>
      <c r="R193" s="31">
        <f>IF(AND($B193=R$1),LOOKUP(9.99999999999999E+307,$R$2:R192)+1,"")</f>
        <v>25</v>
      </c>
      <c r="S193" s="31">
        <f>IF(AND($B193=S$1),LOOKUP(9.99999999999999E+307,$S$2:S192)+1,"")</f>
        <v>25</v>
      </c>
      <c r="T193" s="31"/>
      <c r="U193" s="31"/>
      <c r="AA193" s="218" t="str">
        <f t="shared" si="20"/>
        <v/>
      </c>
      <c r="AB193" s="218" t="str">
        <f t="shared" si="21"/>
        <v/>
      </c>
      <c r="AC193" s="219">
        <f t="shared" si="17"/>
        <v>0</v>
      </c>
      <c r="AD193" s="219">
        <f t="shared" si="18"/>
        <v>1034</v>
      </c>
      <c r="AE193" s="220" t="str">
        <f t="shared" si="22"/>
        <v/>
      </c>
      <c r="AF193" s="216" t="str">
        <f t="shared" si="23"/>
        <v>-</v>
      </c>
    </row>
    <row r="194" spans="1:32" ht="20.149999999999999" customHeight="1" x14ac:dyDescent="0.6">
      <c r="A194" s="31">
        <v>192</v>
      </c>
      <c r="B194" s="200"/>
      <c r="C194" s="201"/>
      <c r="D194" s="384"/>
      <c r="E194" s="382"/>
      <c r="F194" s="382"/>
      <c r="G194" s="217" t="str">
        <f t="shared" si="19"/>
        <v/>
      </c>
      <c r="H194" s="31" t="str">
        <f>IF(AND(B194=H$1),LOOKUP(9.99999999999999E+307,$H$2:H193)+1,"")</f>
        <v/>
      </c>
      <c r="I194" s="31" t="str">
        <f>IF(AND(B194=I$1),LOOKUP(9.99999999999999E+307,$I$2:I193)+1,"")</f>
        <v/>
      </c>
      <c r="J194" s="31" t="e">
        <f>IF(AND(B194=J$1),LOOKUP(9.99999999999999E+307,$J$2:J193)+1,"")</f>
        <v>#REF!</v>
      </c>
      <c r="K194" s="31" t="e">
        <f>IF(AND(B194=K$1),LOOKUP(9.99999999999999E+307,$K$2:K193)+1,"")</f>
        <v>#REF!</v>
      </c>
      <c r="L194" s="31" t="e">
        <f>IF(AND(B194=L$1),LOOKUP(9.99999999999999E+307,$L$2:L193)+1,"")</f>
        <v>#REF!</v>
      </c>
      <c r="M194" s="31">
        <f>IF(AND(B194=M$1),LOOKUP(9.99999999999999E+307,$M$2:M193)+1,"")</f>
        <v>26</v>
      </c>
      <c r="N194" s="31" t="e">
        <f>IF(AND(B194=N$1),LOOKUP(9.99999999999999E+307,$N$2:N193)+1,"")</f>
        <v>#REF!</v>
      </c>
      <c r="O194" s="31" t="e">
        <f>IF(AND($B194=O$1),LOOKUP(9.99999999999999E+307,$O$2:O193)+1,"")</f>
        <v>#REF!</v>
      </c>
      <c r="P194" s="31" t="e">
        <f>IF(AND($B194=P$1),LOOKUP(9.99999999999999E+307,$P$2:P193)+1,"")</f>
        <v>#REF!</v>
      </c>
      <c r="Q194" s="31" t="e">
        <f>IF(AND($B194=Q$1),LOOKUP(9.99999999999999E+307,$Q$2:Q193)+1,"")</f>
        <v>#REF!</v>
      </c>
      <c r="R194" s="31">
        <f>IF(AND($B194=R$1),LOOKUP(9.99999999999999E+307,$R$2:R193)+1,"")</f>
        <v>26</v>
      </c>
      <c r="S194" s="31">
        <f>IF(AND($B194=S$1),LOOKUP(9.99999999999999E+307,$S$2:S193)+1,"")</f>
        <v>26</v>
      </c>
      <c r="T194" s="31"/>
      <c r="U194" s="31"/>
      <c r="AA194" s="218" t="str">
        <f t="shared" si="20"/>
        <v/>
      </c>
      <c r="AB194" s="218" t="str">
        <f t="shared" si="21"/>
        <v/>
      </c>
      <c r="AC194" s="219">
        <f t="shared" si="17"/>
        <v>0</v>
      </c>
      <c r="AD194" s="219">
        <f t="shared" si="18"/>
        <v>1034</v>
      </c>
      <c r="AE194" s="220" t="str">
        <f t="shared" si="22"/>
        <v/>
      </c>
      <c r="AF194" s="216" t="str">
        <f t="shared" si="23"/>
        <v>-</v>
      </c>
    </row>
    <row r="195" spans="1:32" ht="20.149999999999999" customHeight="1" x14ac:dyDescent="0.6">
      <c r="A195" s="31">
        <v>193</v>
      </c>
      <c r="B195" s="200"/>
      <c r="C195" s="201"/>
      <c r="D195" s="384"/>
      <c r="E195" s="385"/>
      <c r="F195" s="385"/>
      <c r="G195" s="217" t="str">
        <f t="shared" si="19"/>
        <v/>
      </c>
      <c r="H195" s="31" t="str">
        <f>IF(AND(B195=H$1),LOOKUP(9.99999999999999E+307,$H$2:H194)+1,"")</f>
        <v/>
      </c>
      <c r="I195" s="31" t="str">
        <f>IF(AND(B195=I$1),LOOKUP(9.99999999999999E+307,$I$2:I194)+1,"")</f>
        <v/>
      </c>
      <c r="J195" s="31" t="e">
        <f>IF(AND(B195=J$1),LOOKUP(9.99999999999999E+307,$J$2:J194)+1,"")</f>
        <v>#REF!</v>
      </c>
      <c r="K195" s="31" t="e">
        <f>IF(AND(B195=K$1),LOOKUP(9.99999999999999E+307,$K$2:K194)+1,"")</f>
        <v>#REF!</v>
      </c>
      <c r="L195" s="31" t="e">
        <f>IF(AND(B195=L$1),LOOKUP(9.99999999999999E+307,$L$2:L194)+1,"")</f>
        <v>#REF!</v>
      </c>
      <c r="M195" s="31">
        <f>IF(AND(B195=M$1),LOOKUP(9.99999999999999E+307,$M$2:M194)+1,"")</f>
        <v>27</v>
      </c>
      <c r="N195" s="31" t="e">
        <f>IF(AND(B195=N$1),LOOKUP(9.99999999999999E+307,$N$2:N194)+1,"")</f>
        <v>#REF!</v>
      </c>
      <c r="O195" s="31" t="e">
        <f>IF(AND($B195=O$1),LOOKUP(9.99999999999999E+307,$O$2:O194)+1,"")</f>
        <v>#REF!</v>
      </c>
      <c r="P195" s="31" t="e">
        <f>IF(AND($B195=P$1),LOOKUP(9.99999999999999E+307,$P$2:P194)+1,"")</f>
        <v>#REF!</v>
      </c>
      <c r="Q195" s="31" t="e">
        <f>IF(AND($B195=Q$1),LOOKUP(9.99999999999999E+307,$Q$2:Q194)+1,"")</f>
        <v>#REF!</v>
      </c>
      <c r="R195" s="31">
        <f>IF(AND($B195=R$1),LOOKUP(9.99999999999999E+307,$R$2:R194)+1,"")</f>
        <v>27</v>
      </c>
      <c r="S195" s="31">
        <f>IF(AND($B195=S$1),LOOKUP(9.99999999999999E+307,$S$2:S194)+1,"")</f>
        <v>27</v>
      </c>
      <c r="T195" s="31"/>
      <c r="U195" s="31"/>
      <c r="AA195" s="218" t="str">
        <f t="shared" si="20"/>
        <v/>
      </c>
      <c r="AB195" s="218" t="str">
        <f t="shared" si="21"/>
        <v/>
      </c>
      <c r="AC195" s="219">
        <f t="shared" ref="AC195:AC258" si="24">COUNTIF($C$3:$C$1202,C195)</f>
        <v>0</v>
      </c>
      <c r="AD195" s="219">
        <f t="shared" ref="AD195:AD258" si="25">SUMPRODUCT(--(E195&amp;F195=$E$3:$E$1202&amp;$F$3:$F$1202))</f>
        <v>1034</v>
      </c>
      <c r="AE195" s="220" t="str">
        <f t="shared" si="22"/>
        <v/>
      </c>
      <c r="AF195" s="216" t="str">
        <f t="shared" si="23"/>
        <v>-</v>
      </c>
    </row>
    <row r="196" spans="1:32" ht="20.149999999999999" customHeight="1" x14ac:dyDescent="0.6">
      <c r="A196" s="31">
        <v>194</v>
      </c>
      <c r="B196" s="200"/>
      <c r="C196" s="201"/>
      <c r="D196" s="384"/>
      <c r="E196" s="382"/>
      <c r="F196" s="382"/>
      <c r="G196" s="217" t="str">
        <f t="shared" ref="G196:G259" si="26">B196&amp;C196</f>
        <v/>
      </c>
      <c r="H196" s="31" t="str">
        <f>IF(AND(B196=H$1),LOOKUP(9.99999999999999E+307,$H$2:H195)+1,"")</f>
        <v/>
      </c>
      <c r="I196" s="31" t="str">
        <f>IF(AND(B196=I$1),LOOKUP(9.99999999999999E+307,$I$2:I195)+1,"")</f>
        <v/>
      </c>
      <c r="J196" s="31" t="e">
        <f>IF(AND(B196=J$1),LOOKUP(9.99999999999999E+307,$J$2:J195)+1,"")</f>
        <v>#REF!</v>
      </c>
      <c r="K196" s="31" t="e">
        <f>IF(AND(B196=K$1),LOOKUP(9.99999999999999E+307,$K$2:K195)+1,"")</f>
        <v>#REF!</v>
      </c>
      <c r="L196" s="31" t="e">
        <f>IF(AND(B196=L$1),LOOKUP(9.99999999999999E+307,$L$2:L195)+1,"")</f>
        <v>#REF!</v>
      </c>
      <c r="M196" s="31">
        <f>IF(AND(B196=M$1),LOOKUP(9.99999999999999E+307,$M$2:M195)+1,"")</f>
        <v>28</v>
      </c>
      <c r="N196" s="31" t="e">
        <f>IF(AND(B196=N$1),LOOKUP(9.99999999999999E+307,$N$2:N195)+1,"")</f>
        <v>#REF!</v>
      </c>
      <c r="O196" s="31" t="e">
        <f>IF(AND($B196=O$1),LOOKUP(9.99999999999999E+307,$O$2:O195)+1,"")</f>
        <v>#REF!</v>
      </c>
      <c r="P196" s="31" t="e">
        <f>IF(AND($B196=P$1),LOOKUP(9.99999999999999E+307,$P$2:P195)+1,"")</f>
        <v>#REF!</v>
      </c>
      <c r="Q196" s="31" t="e">
        <f>IF(AND($B196=Q$1),LOOKUP(9.99999999999999E+307,$Q$2:Q195)+1,"")</f>
        <v>#REF!</v>
      </c>
      <c r="R196" s="31">
        <f>IF(AND($B196=R$1),LOOKUP(9.99999999999999E+307,$R$2:R195)+1,"")</f>
        <v>28</v>
      </c>
      <c r="S196" s="31">
        <f>IF(AND($B196=S$1),LOOKUP(9.99999999999999E+307,$S$2:S195)+1,"")</f>
        <v>28</v>
      </c>
      <c r="T196" s="31"/>
      <c r="U196" s="31"/>
      <c r="AA196" s="218" t="str">
        <f t="shared" ref="AA196:AA259" si="27">IF(AD196=2,"นักเรียนซ้ำ","")</f>
        <v/>
      </c>
      <c r="AB196" s="218" t="str">
        <f t="shared" ref="AB196:AB259" si="28">IF(AC196=2,"เลขประจำตัวซ้ำ","")</f>
        <v/>
      </c>
      <c r="AC196" s="219">
        <f t="shared" si="24"/>
        <v>0</v>
      </c>
      <c r="AD196" s="219">
        <f t="shared" si="25"/>
        <v>1034</v>
      </c>
      <c r="AE196" s="220" t="str">
        <f t="shared" ref="AE196:AE259" si="29">IF(D196="เด็กชาย",1,IF(D196="นาย",1,IF(D196="เด็กหญิง",2,IF(D196="นางสาว",2,IF(D196="ด.ช.",1,IF(D196="ด.ญ.",2,IF(D196="น.ส.",2,"")))))))</f>
        <v/>
      </c>
      <c r="AF196" s="216" t="str">
        <f t="shared" si="23"/>
        <v>-</v>
      </c>
    </row>
    <row r="197" spans="1:32" ht="20.149999999999999" customHeight="1" x14ac:dyDescent="0.6">
      <c r="A197" s="31">
        <v>195</v>
      </c>
      <c r="B197" s="200"/>
      <c r="C197" s="201"/>
      <c r="D197" s="384"/>
      <c r="E197" s="382"/>
      <c r="F197" s="382"/>
      <c r="G197" s="217" t="str">
        <f t="shared" si="26"/>
        <v/>
      </c>
      <c r="H197" s="31" t="str">
        <f>IF(AND(B197=H$1),LOOKUP(9.99999999999999E+307,$H$2:H196)+1,"")</f>
        <v/>
      </c>
      <c r="I197" s="31" t="str">
        <f>IF(AND(B197=I$1),LOOKUP(9.99999999999999E+307,$I$2:I196)+1,"")</f>
        <v/>
      </c>
      <c r="J197" s="31" t="e">
        <f>IF(AND(B197=J$1),LOOKUP(9.99999999999999E+307,$J$2:J196)+1,"")</f>
        <v>#REF!</v>
      </c>
      <c r="K197" s="31" t="e">
        <f>IF(AND(B197=K$1),LOOKUP(9.99999999999999E+307,$K$2:K196)+1,"")</f>
        <v>#REF!</v>
      </c>
      <c r="L197" s="31" t="e">
        <f>IF(AND(B197=L$1),LOOKUP(9.99999999999999E+307,$L$2:L196)+1,"")</f>
        <v>#REF!</v>
      </c>
      <c r="M197" s="31">
        <f>IF(AND(B197=M$1),LOOKUP(9.99999999999999E+307,$M$2:M196)+1,"")</f>
        <v>29</v>
      </c>
      <c r="N197" s="31" t="e">
        <f>IF(AND(B197=N$1),LOOKUP(9.99999999999999E+307,$N$2:N196)+1,"")</f>
        <v>#REF!</v>
      </c>
      <c r="O197" s="31" t="e">
        <f>IF(AND($B197=O$1),LOOKUP(9.99999999999999E+307,$O$2:O196)+1,"")</f>
        <v>#REF!</v>
      </c>
      <c r="P197" s="31" t="e">
        <f>IF(AND($B197=P$1),LOOKUP(9.99999999999999E+307,$P$2:P196)+1,"")</f>
        <v>#REF!</v>
      </c>
      <c r="Q197" s="31" t="e">
        <f>IF(AND($B197=Q$1),LOOKUP(9.99999999999999E+307,$Q$2:Q196)+1,"")</f>
        <v>#REF!</v>
      </c>
      <c r="R197" s="31">
        <f>IF(AND($B197=R$1),LOOKUP(9.99999999999999E+307,$R$2:R196)+1,"")</f>
        <v>29</v>
      </c>
      <c r="S197" s="31">
        <f>IF(AND($B197=S$1),LOOKUP(9.99999999999999E+307,$S$2:S196)+1,"")</f>
        <v>29</v>
      </c>
      <c r="T197" s="31"/>
      <c r="U197" s="31"/>
      <c r="AA197" s="218" t="str">
        <f t="shared" si="27"/>
        <v/>
      </c>
      <c r="AB197" s="218" t="str">
        <f t="shared" si="28"/>
        <v/>
      </c>
      <c r="AC197" s="219">
        <f t="shared" si="24"/>
        <v>0</v>
      </c>
      <c r="AD197" s="219">
        <f t="shared" si="25"/>
        <v>1034</v>
      </c>
      <c r="AE197" s="220" t="str">
        <f t="shared" si="29"/>
        <v/>
      </c>
      <c r="AF197" s="216" t="str">
        <f t="shared" si="23"/>
        <v>-</v>
      </c>
    </row>
    <row r="198" spans="1:32" ht="20.149999999999999" customHeight="1" x14ac:dyDescent="0.6">
      <c r="A198" s="31">
        <v>196</v>
      </c>
      <c r="B198" s="200"/>
      <c r="C198" s="201"/>
      <c r="D198" s="384"/>
      <c r="E198" s="385"/>
      <c r="F198" s="385"/>
      <c r="G198" s="217" t="str">
        <f t="shared" si="26"/>
        <v/>
      </c>
      <c r="H198" s="31" t="str">
        <f>IF(AND(B198=H$1),LOOKUP(9.99999999999999E+307,$H$2:H197)+1,"")</f>
        <v/>
      </c>
      <c r="I198" s="31" t="str">
        <f>IF(AND(B198=I$1),LOOKUP(9.99999999999999E+307,$I$2:I197)+1,"")</f>
        <v/>
      </c>
      <c r="J198" s="31" t="e">
        <f>IF(AND(B198=J$1),LOOKUP(9.99999999999999E+307,$J$2:J197)+1,"")</f>
        <v>#REF!</v>
      </c>
      <c r="K198" s="31" t="e">
        <f>IF(AND(B198=K$1),LOOKUP(9.99999999999999E+307,$K$2:K197)+1,"")</f>
        <v>#REF!</v>
      </c>
      <c r="L198" s="31" t="e">
        <f>IF(AND(B198=L$1),LOOKUP(9.99999999999999E+307,$L$2:L197)+1,"")</f>
        <v>#REF!</v>
      </c>
      <c r="M198" s="31">
        <f>IF(AND(B198=M$1),LOOKUP(9.99999999999999E+307,$M$2:M197)+1,"")</f>
        <v>30</v>
      </c>
      <c r="N198" s="31" t="e">
        <f>IF(AND(B198=N$1),LOOKUP(9.99999999999999E+307,$N$2:N197)+1,"")</f>
        <v>#REF!</v>
      </c>
      <c r="O198" s="31" t="e">
        <f>IF(AND($B198=O$1),LOOKUP(9.99999999999999E+307,$O$2:O197)+1,"")</f>
        <v>#REF!</v>
      </c>
      <c r="P198" s="31" t="e">
        <f>IF(AND($B198=P$1),LOOKUP(9.99999999999999E+307,$P$2:P197)+1,"")</f>
        <v>#REF!</v>
      </c>
      <c r="Q198" s="31" t="e">
        <f>IF(AND($B198=Q$1),LOOKUP(9.99999999999999E+307,$Q$2:Q197)+1,"")</f>
        <v>#REF!</v>
      </c>
      <c r="R198" s="31">
        <f>IF(AND($B198=R$1),LOOKUP(9.99999999999999E+307,$R$2:R197)+1,"")</f>
        <v>30</v>
      </c>
      <c r="S198" s="31">
        <f>IF(AND($B198=S$1),LOOKUP(9.99999999999999E+307,$S$2:S197)+1,"")</f>
        <v>30</v>
      </c>
      <c r="T198" s="31"/>
      <c r="U198" s="31"/>
      <c r="AA198" s="218" t="str">
        <f t="shared" si="27"/>
        <v/>
      </c>
      <c r="AB198" s="218" t="str">
        <f t="shared" si="28"/>
        <v/>
      </c>
      <c r="AC198" s="219">
        <f t="shared" si="24"/>
        <v>0</v>
      </c>
      <c r="AD198" s="219">
        <f t="shared" si="25"/>
        <v>1034</v>
      </c>
      <c r="AE198" s="220" t="str">
        <f t="shared" si="29"/>
        <v/>
      </c>
      <c r="AF198" s="216" t="str">
        <f t="shared" si="23"/>
        <v>-</v>
      </c>
    </row>
    <row r="199" spans="1:32" ht="20.149999999999999" customHeight="1" x14ac:dyDescent="0.6">
      <c r="A199" s="31">
        <v>197</v>
      </c>
      <c r="B199" s="200"/>
      <c r="C199" s="201"/>
      <c r="D199" s="384"/>
      <c r="E199" s="385"/>
      <c r="F199" s="385"/>
      <c r="G199" s="217" t="str">
        <f t="shared" si="26"/>
        <v/>
      </c>
      <c r="H199" s="31" t="str">
        <f>IF(AND(B199=H$1),LOOKUP(9.99999999999999E+307,$H$2:H198)+1,"")</f>
        <v/>
      </c>
      <c r="I199" s="31" t="str">
        <f>IF(AND(B199=I$1),LOOKUP(9.99999999999999E+307,$I$2:I198)+1,"")</f>
        <v/>
      </c>
      <c r="J199" s="31" t="e">
        <f>IF(AND(B199=J$1),LOOKUP(9.99999999999999E+307,$J$2:J198)+1,"")</f>
        <v>#REF!</v>
      </c>
      <c r="K199" s="31" t="e">
        <f>IF(AND(B199=K$1),LOOKUP(9.99999999999999E+307,$K$2:K198)+1,"")</f>
        <v>#REF!</v>
      </c>
      <c r="L199" s="31" t="e">
        <f>IF(AND(B199=L$1),LOOKUP(9.99999999999999E+307,$L$2:L198)+1,"")</f>
        <v>#REF!</v>
      </c>
      <c r="M199" s="31">
        <f>IF(AND(B199=M$1),LOOKUP(9.99999999999999E+307,$M$2:M198)+1,"")</f>
        <v>31</v>
      </c>
      <c r="N199" s="31" t="e">
        <f>IF(AND(B199=N$1),LOOKUP(9.99999999999999E+307,$N$2:N198)+1,"")</f>
        <v>#REF!</v>
      </c>
      <c r="O199" s="31" t="e">
        <f>IF(AND($B199=O$1),LOOKUP(9.99999999999999E+307,$O$2:O198)+1,"")</f>
        <v>#REF!</v>
      </c>
      <c r="P199" s="31" t="e">
        <f>IF(AND($B199=P$1),LOOKUP(9.99999999999999E+307,$P$2:P198)+1,"")</f>
        <v>#REF!</v>
      </c>
      <c r="Q199" s="31" t="e">
        <f>IF(AND($B199=Q$1),LOOKUP(9.99999999999999E+307,$Q$2:Q198)+1,"")</f>
        <v>#REF!</v>
      </c>
      <c r="R199" s="31">
        <f>IF(AND($B199=R$1),LOOKUP(9.99999999999999E+307,$R$2:R198)+1,"")</f>
        <v>31</v>
      </c>
      <c r="S199" s="31">
        <f>IF(AND($B199=S$1),LOOKUP(9.99999999999999E+307,$S$2:S198)+1,"")</f>
        <v>31</v>
      </c>
      <c r="T199" s="31"/>
      <c r="U199" s="31"/>
      <c r="AA199" s="218" t="str">
        <f t="shared" si="27"/>
        <v/>
      </c>
      <c r="AB199" s="218" t="str">
        <f t="shared" si="28"/>
        <v/>
      </c>
      <c r="AC199" s="219">
        <f t="shared" si="24"/>
        <v>0</v>
      </c>
      <c r="AD199" s="219">
        <f t="shared" si="25"/>
        <v>1034</v>
      </c>
      <c r="AE199" s="220" t="str">
        <f t="shared" si="29"/>
        <v/>
      </c>
      <c r="AF199" s="216" t="str">
        <f t="shared" si="23"/>
        <v>-</v>
      </c>
    </row>
    <row r="200" spans="1:32" ht="20.149999999999999" customHeight="1" x14ac:dyDescent="0.6">
      <c r="A200" s="31">
        <v>198</v>
      </c>
      <c r="B200" s="200"/>
      <c r="C200" s="201"/>
      <c r="D200" s="384"/>
      <c r="E200" s="385"/>
      <c r="F200" s="385"/>
      <c r="G200" s="217" t="str">
        <f t="shared" si="26"/>
        <v/>
      </c>
      <c r="H200" s="31" t="str">
        <f>IF(AND(B200=H$1),LOOKUP(9.99999999999999E+307,$H$2:H199)+1,"")</f>
        <v/>
      </c>
      <c r="I200" s="31" t="str">
        <f>IF(AND(B200=I$1),LOOKUP(9.99999999999999E+307,$I$2:I199)+1,"")</f>
        <v/>
      </c>
      <c r="J200" s="31" t="e">
        <f>IF(AND(B200=J$1),LOOKUP(9.99999999999999E+307,$J$2:J199)+1,"")</f>
        <v>#REF!</v>
      </c>
      <c r="K200" s="31" t="e">
        <f>IF(AND(B200=K$1),LOOKUP(9.99999999999999E+307,$K$2:K199)+1,"")</f>
        <v>#REF!</v>
      </c>
      <c r="L200" s="31" t="e">
        <f>IF(AND(B200=L$1),LOOKUP(9.99999999999999E+307,$L$2:L199)+1,"")</f>
        <v>#REF!</v>
      </c>
      <c r="M200" s="31">
        <f>IF(AND(B200=M$1),LOOKUP(9.99999999999999E+307,$M$2:M199)+1,"")</f>
        <v>32</v>
      </c>
      <c r="N200" s="31" t="e">
        <f>IF(AND(B200=N$1),LOOKUP(9.99999999999999E+307,$N$2:N199)+1,"")</f>
        <v>#REF!</v>
      </c>
      <c r="O200" s="31" t="e">
        <f>IF(AND($B200=O$1),LOOKUP(9.99999999999999E+307,$O$2:O199)+1,"")</f>
        <v>#REF!</v>
      </c>
      <c r="P200" s="31" t="e">
        <f>IF(AND($B200=P$1),LOOKUP(9.99999999999999E+307,$P$2:P199)+1,"")</f>
        <v>#REF!</v>
      </c>
      <c r="Q200" s="31" t="e">
        <f>IF(AND($B200=Q$1),LOOKUP(9.99999999999999E+307,$Q$2:Q199)+1,"")</f>
        <v>#REF!</v>
      </c>
      <c r="R200" s="31">
        <f>IF(AND($B200=R$1),LOOKUP(9.99999999999999E+307,$R$2:R199)+1,"")</f>
        <v>32</v>
      </c>
      <c r="S200" s="31">
        <f>IF(AND($B200=S$1),LOOKUP(9.99999999999999E+307,$S$2:S199)+1,"")</f>
        <v>32</v>
      </c>
      <c r="T200" s="31"/>
      <c r="U200" s="31"/>
      <c r="AA200" s="218" t="str">
        <f t="shared" si="27"/>
        <v/>
      </c>
      <c r="AB200" s="218" t="str">
        <f t="shared" si="28"/>
        <v/>
      </c>
      <c r="AC200" s="219">
        <f t="shared" si="24"/>
        <v>0</v>
      </c>
      <c r="AD200" s="219">
        <f t="shared" si="25"/>
        <v>1034</v>
      </c>
      <c r="AE200" s="220" t="str">
        <f t="shared" si="29"/>
        <v/>
      </c>
      <c r="AF200" s="216" t="str">
        <f t="shared" si="23"/>
        <v>-</v>
      </c>
    </row>
    <row r="201" spans="1:32" ht="20.149999999999999" customHeight="1" x14ac:dyDescent="0.6">
      <c r="A201" s="31">
        <v>199</v>
      </c>
      <c r="B201" s="200"/>
      <c r="C201" s="201"/>
      <c r="D201" s="384"/>
      <c r="E201" s="385"/>
      <c r="F201" s="385"/>
      <c r="G201" s="217" t="str">
        <f t="shared" si="26"/>
        <v/>
      </c>
      <c r="H201" s="31" t="str">
        <f>IF(AND(B201=H$1),LOOKUP(9.99999999999999E+307,$H$2:H200)+1,"")</f>
        <v/>
      </c>
      <c r="I201" s="31" t="str">
        <f>IF(AND(B201=I$1),LOOKUP(9.99999999999999E+307,$I$2:I200)+1,"")</f>
        <v/>
      </c>
      <c r="J201" s="31" t="e">
        <f>IF(AND(B201=J$1),LOOKUP(9.99999999999999E+307,$J$2:J200)+1,"")</f>
        <v>#REF!</v>
      </c>
      <c r="K201" s="31" t="e">
        <f>IF(AND(B201=K$1),LOOKUP(9.99999999999999E+307,$K$2:K200)+1,"")</f>
        <v>#REF!</v>
      </c>
      <c r="L201" s="31" t="e">
        <f>IF(AND(B201=L$1),LOOKUP(9.99999999999999E+307,$L$2:L200)+1,"")</f>
        <v>#REF!</v>
      </c>
      <c r="M201" s="31">
        <f>IF(AND(B201=M$1),LOOKUP(9.99999999999999E+307,$M$2:M200)+1,"")</f>
        <v>33</v>
      </c>
      <c r="N201" s="31" t="e">
        <f>IF(AND(B201=N$1),LOOKUP(9.99999999999999E+307,$N$2:N200)+1,"")</f>
        <v>#REF!</v>
      </c>
      <c r="O201" s="31" t="e">
        <f>IF(AND($B201=O$1),LOOKUP(9.99999999999999E+307,$O$2:O200)+1,"")</f>
        <v>#REF!</v>
      </c>
      <c r="P201" s="31" t="e">
        <f>IF(AND($B201=P$1),LOOKUP(9.99999999999999E+307,$P$2:P200)+1,"")</f>
        <v>#REF!</v>
      </c>
      <c r="Q201" s="31" t="e">
        <f>IF(AND($B201=Q$1),LOOKUP(9.99999999999999E+307,$Q$2:Q200)+1,"")</f>
        <v>#REF!</v>
      </c>
      <c r="R201" s="31">
        <f>IF(AND($B201=R$1),LOOKUP(9.99999999999999E+307,$R$2:R200)+1,"")</f>
        <v>33</v>
      </c>
      <c r="S201" s="31">
        <f>IF(AND($B201=S$1),LOOKUP(9.99999999999999E+307,$S$2:S200)+1,"")</f>
        <v>33</v>
      </c>
      <c r="T201" s="31"/>
      <c r="U201" s="31"/>
      <c r="AA201" s="218" t="str">
        <f t="shared" si="27"/>
        <v/>
      </c>
      <c r="AB201" s="218" t="str">
        <f t="shared" si="28"/>
        <v/>
      </c>
      <c r="AC201" s="219">
        <f t="shared" si="24"/>
        <v>0</v>
      </c>
      <c r="AD201" s="219">
        <f t="shared" si="25"/>
        <v>1034</v>
      </c>
      <c r="AE201" s="220" t="str">
        <f t="shared" si="29"/>
        <v/>
      </c>
      <c r="AF201" s="216" t="str">
        <f t="shared" si="23"/>
        <v>-</v>
      </c>
    </row>
    <row r="202" spans="1:32" ht="20.149999999999999" customHeight="1" x14ac:dyDescent="0.6">
      <c r="A202" s="31">
        <v>200</v>
      </c>
      <c r="B202" s="200"/>
      <c r="C202" s="201"/>
      <c r="D202" s="384"/>
      <c r="E202" s="382"/>
      <c r="F202" s="382"/>
      <c r="G202" s="217" t="str">
        <f t="shared" si="26"/>
        <v/>
      </c>
      <c r="H202" s="31" t="str">
        <f>IF(AND(B202=H$1),LOOKUP(9.99999999999999E+307,$H$2:H201)+1,"")</f>
        <v/>
      </c>
      <c r="I202" s="31" t="str">
        <f>IF(AND(B202=I$1),LOOKUP(9.99999999999999E+307,$I$2:I201)+1,"")</f>
        <v/>
      </c>
      <c r="J202" s="31" t="e">
        <f>IF(AND(B202=J$1),LOOKUP(9.99999999999999E+307,$J$2:J201)+1,"")</f>
        <v>#REF!</v>
      </c>
      <c r="K202" s="31" t="e">
        <f>IF(AND(B202=K$1),LOOKUP(9.99999999999999E+307,$K$2:K201)+1,"")</f>
        <v>#REF!</v>
      </c>
      <c r="L202" s="31" t="e">
        <f>IF(AND(B202=L$1),LOOKUP(9.99999999999999E+307,$L$2:L201)+1,"")</f>
        <v>#REF!</v>
      </c>
      <c r="M202" s="31">
        <f>IF(AND(B202=M$1),LOOKUP(9.99999999999999E+307,$M$2:M201)+1,"")</f>
        <v>34</v>
      </c>
      <c r="N202" s="31" t="e">
        <f>IF(AND(B202=N$1),LOOKUP(9.99999999999999E+307,$N$2:N201)+1,"")</f>
        <v>#REF!</v>
      </c>
      <c r="O202" s="31" t="e">
        <f>IF(AND($B202=O$1),LOOKUP(9.99999999999999E+307,$O$2:O201)+1,"")</f>
        <v>#REF!</v>
      </c>
      <c r="P202" s="31" t="e">
        <f>IF(AND($B202=P$1),LOOKUP(9.99999999999999E+307,$P$2:P201)+1,"")</f>
        <v>#REF!</v>
      </c>
      <c r="Q202" s="31" t="e">
        <f>IF(AND($B202=Q$1),LOOKUP(9.99999999999999E+307,$Q$2:Q201)+1,"")</f>
        <v>#REF!</v>
      </c>
      <c r="R202" s="31">
        <f>IF(AND($B202=R$1),LOOKUP(9.99999999999999E+307,$R$2:R201)+1,"")</f>
        <v>34</v>
      </c>
      <c r="S202" s="31">
        <f>IF(AND($B202=S$1),LOOKUP(9.99999999999999E+307,$S$2:S201)+1,"")</f>
        <v>34</v>
      </c>
      <c r="T202" s="31"/>
      <c r="U202" s="31"/>
      <c r="AA202" s="218" t="str">
        <f t="shared" si="27"/>
        <v/>
      </c>
      <c r="AB202" s="218" t="str">
        <f t="shared" si="28"/>
        <v/>
      </c>
      <c r="AC202" s="219">
        <f t="shared" si="24"/>
        <v>0</v>
      </c>
      <c r="AD202" s="219">
        <f t="shared" si="25"/>
        <v>1034</v>
      </c>
      <c r="AE202" s="220" t="str">
        <f t="shared" si="29"/>
        <v/>
      </c>
      <c r="AF202" s="216" t="str">
        <f t="shared" si="23"/>
        <v>-</v>
      </c>
    </row>
    <row r="203" spans="1:32" ht="20.149999999999999" customHeight="1" x14ac:dyDescent="0.6">
      <c r="A203" s="31">
        <v>201</v>
      </c>
      <c r="B203" s="200"/>
      <c r="C203" s="201"/>
      <c r="D203" s="384"/>
      <c r="E203" s="385"/>
      <c r="F203" s="385"/>
      <c r="G203" s="217" t="str">
        <f t="shared" si="26"/>
        <v/>
      </c>
      <c r="H203" s="31" t="str">
        <f>IF(AND(B203=H$1),LOOKUP(9.99999999999999E+307,$H$2:H202)+1,"")</f>
        <v/>
      </c>
      <c r="I203" s="31" t="str">
        <f>IF(AND(B203=I$1),LOOKUP(9.99999999999999E+307,$I$2:I202)+1,"")</f>
        <v/>
      </c>
      <c r="J203" s="31" t="e">
        <f>IF(AND(B203=J$1),LOOKUP(9.99999999999999E+307,$J$2:J202)+1,"")</f>
        <v>#REF!</v>
      </c>
      <c r="K203" s="31" t="e">
        <f>IF(AND(B203=K$1),LOOKUP(9.99999999999999E+307,$K$2:K202)+1,"")</f>
        <v>#REF!</v>
      </c>
      <c r="L203" s="31" t="e">
        <f>IF(AND(B203=L$1),LOOKUP(9.99999999999999E+307,$L$2:L202)+1,"")</f>
        <v>#REF!</v>
      </c>
      <c r="M203" s="31">
        <f>IF(AND(B203=M$1),LOOKUP(9.99999999999999E+307,$M$2:M202)+1,"")</f>
        <v>35</v>
      </c>
      <c r="N203" s="31" t="e">
        <f>IF(AND(B203=N$1),LOOKUP(9.99999999999999E+307,$N$2:N202)+1,"")</f>
        <v>#REF!</v>
      </c>
      <c r="O203" s="31" t="e">
        <f>IF(AND($B203=O$1),LOOKUP(9.99999999999999E+307,$O$2:O202)+1,"")</f>
        <v>#REF!</v>
      </c>
      <c r="P203" s="31" t="e">
        <f>IF(AND($B203=P$1),LOOKUP(9.99999999999999E+307,$P$2:P202)+1,"")</f>
        <v>#REF!</v>
      </c>
      <c r="Q203" s="31" t="e">
        <f>IF(AND($B203=Q$1),LOOKUP(9.99999999999999E+307,$Q$2:Q202)+1,"")</f>
        <v>#REF!</v>
      </c>
      <c r="R203" s="31">
        <f>IF(AND($B203=R$1),LOOKUP(9.99999999999999E+307,$R$2:R202)+1,"")</f>
        <v>35</v>
      </c>
      <c r="S203" s="31">
        <f>IF(AND($B203=S$1),LOOKUP(9.99999999999999E+307,$S$2:S202)+1,"")</f>
        <v>35</v>
      </c>
      <c r="T203" s="31"/>
      <c r="U203" s="31"/>
      <c r="AA203" s="218" t="str">
        <f t="shared" si="27"/>
        <v/>
      </c>
      <c r="AB203" s="218" t="str">
        <f t="shared" si="28"/>
        <v/>
      </c>
      <c r="AC203" s="219">
        <f t="shared" si="24"/>
        <v>0</v>
      </c>
      <c r="AD203" s="219">
        <f t="shared" si="25"/>
        <v>1034</v>
      </c>
      <c r="AE203" s="220" t="str">
        <f t="shared" si="29"/>
        <v/>
      </c>
      <c r="AF203" s="216" t="str">
        <f t="shared" si="23"/>
        <v>-</v>
      </c>
    </row>
    <row r="204" spans="1:32" ht="20.149999999999999" customHeight="1" x14ac:dyDescent="0.6">
      <c r="A204" s="31">
        <v>202</v>
      </c>
      <c r="B204" s="200"/>
      <c r="C204" s="201"/>
      <c r="D204" s="384"/>
      <c r="E204" s="382"/>
      <c r="F204" s="382"/>
      <c r="G204" s="217" t="str">
        <f t="shared" si="26"/>
        <v/>
      </c>
      <c r="H204" s="31" t="str">
        <f>IF(AND(B204=H$1),LOOKUP(9.99999999999999E+307,$H$2:H203)+1,"")</f>
        <v/>
      </c>
      <c r="I204" s="31" t="str">
        <f>IF(AND(B204=I$1),LOOKUP(9.99999999999999E+307,$I$2:I203)+1,"")</f>
        <v/>
      </c>
      <c r="J204" s="31" t="e">
        <f>IF(AND(B204=J$1),LOOKUP(9.99999999999999E+307,$J$2:J203)+1,"")</f>
        <v>#REF!</v>
      </c>
      <c r="K204" s="31" t="e">
        <f>IF(AND(B204=K$1),LOOKUP(9.99999999999999E+307,$K$2:K203)+1,"")</f>
        <v>#REF!</v>
      </c>
      <c r="L204" s="31" t="e">
        <f>IF(AND(B204=L$1),LOOKUP(9.99999999999999E+307,$L$2:L203)+1,"")</f>
        <v>#REF!</v>
      </c>
      <c r="M204" s="31">
        <f>IF(AND(B204=M$1),LOOKUP(9.99999999999999E+307,$M$2:M203)+1,"")</f>
        <v>36</v>
      </c>
      <c r="N204" s="31" t="e">
        <f>IF(AND(B204=N$1),LOOKUP(9.99999999999999E+307,$N$2:N203)+1,"")</f>
        <v>#REF!</v>
      </c>
      <c r="O204" s="31" t="e">
        <f>IF(AND($B204=O$1),LOOKUP(9.99999999999999E+307,$O$2:O203)+1,"")</f>
        <v>#REF!</v>
      </c>
      <c r="P204" s="31" t="e">
        <f>IF(AND($B204=P$1),LOOKUP(9.99999999999999E+307,$P$2:P203)+1,"")</f>
        <v>#REF!</v>
      </c>
      <c r="Q204" s="31" t="e">
        <f>IF(AND($B204=Q$1),LOOKUP(9.99999999999999E+307,$Q$2:Q203)+1,"")</f>
        <v>#REF!</v>
      </c>
      <c r="R204" s="31">
        <f>IF(AND($B204=R$1),LOOKUP(9.99999999999999E+307,$R$2:R203)+1,"")</f>
        <v>36</v>
      </c>
      <c r="S204" s="31">
        <f>IF(AND($B204=S$1),LOOKUP(9.99999999999999E+307,$S$2:S203)+1,"")</f>
        <v>36</v>
      </c>
      <c r="T204" s="31"/>
      <c r="U204" s="31"/>
      <c r="AA204" s="218" t="str">
        <f t="shared" si="27"/>
        <v/>
      </c>
      <c r="AB204" s="218" t="str">
        <f t="shared" si="28"/>
        <v/>
      </c>
      <c r="AC204" s="219">
        <f t="shared" si="24"/>
        <v>0</v>
      </c>
      <c r="AD204" s="219">
        <f t="shared" si="25"/>
        <v>1034</v>
      </c>
      <c r="AE204" s="220" t="str">
        <f t="shared" si="29"/>
        <v/>
      </c>
      <c r="AF204" s="216" t="str">
        <f t="shared" si="23"/>
        <v>-</v>
      </c>
    </row>
    <row r="205" spans="1:32" ht="20.149999999999999" customHeight="1" x14ac:dyDescent="0.6">
      <c r="A205" s="31">
        <v>203</v>
      </c>
      <c r="B205" s="200"/>
      <c r="C205" s="201"/>
      <c r="D205" s="384"/>
      <c r="E205" s="382"/>
      <c r="F205" s="382"/>
      <c r="G205" s="217" t="str">
        <f t="shared" si="26"/>
        <v/>
      </c>
      <c r="H205" s="31" t="str">
        <f>IF(AND(B205=H$1),LOOKUP(9.99999999999999E+307,$H$2:H204)+1,"")</f>
        <v/>
      </c>
      <c r="I205" s="31" t="str">
        <f>IF(AND(B205=I$1),LOOKUP(9.99999999999999E+307,$I$2:I204)+1,"")</f>
        <v/>
      </c>
      <c r="J205" s="31" t="e">
        <f>IF(AND(B205=J$1),LOOKUP(9.99999999999999E+307,$J$2:J204)+1,"")</f>
        <v>#REF!</v>
      </c>
      <c r="K205" s="31" t="e">
        <f>IF(AND(B205=K$1),LOOKUP(9.99999999999999E+307,$K$2:K204)+1,"")</f>
        <v>#REF!</v>
      </c>
      <c r="L205" s="31" t="e">
        <f>IF(AND(B205=L$1),LOOKUP(9.99999999999999E+307,$L$2:L204)+1,"")</f>
        <v>#REF!</v>
      </c>
      <c r="M205" s="31">
        <f>IF(AND(B205=M$1),LOOKUP(9.99999999999999E+307,$M$2:M204)+1,"")</f>
        <v>37</v>
      </c>
      <c r="N205" s="31" t="e">
        <f>IF(AND(B205=N$1),LOOKUP(9.99999999999999E+307,$N$2:N204)+1,"")</f>
        <v>#REF!</v>
      </c>
      <c r="O205" s="31" t="e">
        <f>IF(AND($B205=O$1),LOOKUP(9.99999999999999E+307,$O$2:O204)+1,"")</f>
        <v>#REF!</v>
      </c>
      <c r="P205" s="31" t="e">
        <f>IF(AND($B205=P$1),LOOKUP(9.99999999999999E+307,$P$2:P204)+1,"")</f>
        <v>#REF!</v>
      </c>
      <c r="Q205" s="31" t="e">
        <f>IF(AND($B205=Q$1),LOOKUP(9.99999999999999E+307,$Q$2:Q204)+1,"")</f>
        <v>#REF!</v>
      </c>
      <c r="R205" s="31">
        <f>IF(AND($B205=R$1),LOOKUP(9.99999999999999E+307,$R$2:R204)+1,"")</f>
        <v>37</v>
      </c>
      <c r="S205" s="31">
        <f>IF(AND($B205=S$1),LOOKUP(9.99999999999999E+307,$S$2:S204)+1,"")</f>
        <v>37</v>
      </c>
      <c r="T205" s="31"/>
      <c r="U205" s="31"/>
      <c r="AA205" s="218" t="str">
        <f t="shared" si="27"/>
        <v/>
      </c>
      <c r="AB205" s="218" t="str">
        <f t="shared" si="28"/>
        <v/>
      </c>
      <c r="AC205" s="219">
        <f t="shared" si="24"/>
        <v>0</v>
      </c>
      <c r="AD205" s="219">
        <f t="shared" si="25"/>
        <v>1034</v>
      </c>
      <c r="AE205" s="220" t="str">
        <f t="shared" si="29"/>
        <v/>
      </c>
      <c r="AF205" s="216" t="str">
        <f t="shared" si="23"/>
        <v>-</v>
      </c>
    </row>
    <row r="206" spans="1:32" ht="20.149999999999999" customHeight="1" x14ac:dyDescent="0.6">
      <c r="A206" s="31">
        <v>204</v>
      </c>
      <c r="B206" s="200"/>
      <c r="C206" s="201"/>
      <c r="D206" s="384"/>
      <c r="E206" s="385"/>
      <c r="F206" s="385"/>
      <c r="G206" s="217" t="str">
        <f t="shared" si="26"/>
        <v/>
      </c>
      <c r="H206" s="31" t="str">
        <f>IF(AND(B206=H$1),LOOKUP(9.99999999999999E+307,$H$2:H205)+1,"")</f>
        <v/>
      </c>
      <c r="I206" s="31" t="str">
        <f>IF(AND(B206=I$1),LOOKUP(9.99999999999999E+307,$I$2:I205)+1,"")</f>
        <v/>
      </c>
      <c r="J206" s="31" t="e">
        <f>IF(AND(B206=J$1),LOOKUP(9.99999999999999E+307,$J$2:J205)+1,"")</f>
        <v>#REF!</v>
      </c>
      <c r="K206" s="31" t="e">
        <f>IF(AND(B206=K$1),LOOKUP(9.99999999999999E+307,$K$2:K205)+1,"")</f>
        <v>#REF!</v>
      </c>
      <c r="L206" s="31" t="e">
        <f>IF(AND(B206=L$1),LOOKUP(9.99999999999999E+307,$L$2:L205)+1,"")</f>
        <v>#REF!</v>
      </c>
      <c r="M206" s="31">
        <f>IF(AND(B206=M$1),LOOKUP(9.99999999999999E+307,$M$2:M205)+1,"")</f>
        <v>38</v>
      </c>
      <c r="N206" s="31" t="e">
        <f>IF(AND(B206=N$1),LOOKUP(9.99999999999999E+307,$N$2:N205)+1,"")</f>
        <v>#REF!</v>
      </c>
      <c r="O206" s="31" t="e">
        <f>IF(AND($B206=O$1),LOOKUP(9.99999999999999E+307,$O$2:O205)+1,"")</f>
        <v>#REF!</v>
      </c>
      <c r="P206" s="31" t="e">
        <f>IF(AND($B206=P$1),LOOKUP(9.99999999999999E+307,$P$2:P205)+1,"")</f>
        <v>#REF!</v>
      </c>
      <c r="Q206" s="31" t="e">
        <f>IF(AND($B206=Q$1),LOOKUP(9.99999999999999E+307,$Q$2:Q205)+1,"")</f>
        <v>#REF!</v>
      </c>
      <c r="R206" s="31">
        <f>IF(AND($B206=R$1),LOOKUP(9.99999999999999E+307,$R$2:R205)+1,"")</f>
        <v>38</v>
      </c>
      <c r="S206" s="31">
        <f>IF(AND($B206=S$1),LOOKUP(9.99999999999999E+307,$S$2:S205)+1,"")</f>
        <v>38</v>
      </c>
      <c r="T206" s="31"/>
      <c r="U206" s="31"/>
      <c r="AA206" s="218" t="str">
        <f t="shared" si="27"/>
        <v/>
      </c>
      <c r="AB206" s="218" t="str">
        <f t="shared" si="28"/>
        <v/>
      </c>
      <c r="AC206" s="219">
        <f t="shared" si="24"/>
        <v>0</v>
      </c>
      <c r="AD206" s="219">
        <f t="shared" si="25"/>
        <v>1034</v>
      </c>
      <c r="AE206" s="220" t="str">
        <f t="shared" si="29"/>
        <v/>
      </c>
      <c r="AF206" s="216" t="str">
        <f t="shared" si="23"/>
        <v>-</v>
      </c>
    </row>
    <row r="207" spans="1:32" ht="20.149999999999999" customHeight="1" x14ac:dyDescent="0.6">
      <c r="A207" s="31">
        <v>205</v>
      </c>
      <c r="B207" s="200"/>
      <c r="C207" s="201"/>
      <c r="D207" s="384"/>
      <c r="E207" s="382"/>
      <c r="F207" s="382"/>
      <c r="G207" s="217" t="str">
        <f t="shared" si="26"/>
        <v/>
      </c>
      <c r="H207" s="31" t="str">
        <f>IF(AND(B207=H$1),LOOKUP(9.99999999999999E+307,$H$2:H206)+1,"")</f>
        <v/>
      </c>
      <c r="I207" s="31" t="str">
        <f>IF(AND(B207=I$1),LOOKUP(9.99999999999999E+307,$I$2:I206)+1,"")</f>
        <v/>
      </c>
      <c r="J207" s="31" t="e">
        <f>IF(AND(B207=J$1),LOOKUP(9.99999999999999E+307,$J$2:J206)+1,"")</f>
        <v>#REF!</v>
      </c>
      <c r="K207" s="31" t="e">
        <f>IF(AND(B207=K$1),LOOKUP(9.99999999999999E+307,$K$2:K206)+1,"")</f>
        <v>#REF!</v>
      </c>
      <c r="L207" s="31" t="e">
        <f>IF(AND(B207=L$1),LOOKUP(9.99999999999999E+307,$L$2:L206)+1,"")</f>
        <v>#REF!</v>
      </c>
      <c r="M207" s="31">
        <f>IF(AND(B207=M$1),LOOKUP(9.99999999999999E+307,$M$2:M206)+1,"")</f>
        <v>39</v>
      </c>
      <c r="N207" s="31" t="e">
        <f>IF(AND(B207=N$1),LOOKUP(9.99999999999999E+307,$N$2:N206)+1,"")</f>
        <v>#REF!</v>
      </c>
      <c r="O207" s="31" t="e">
        <f>IF(AND($B207=O$1),LOOKUP(9.99999999999999E+307,$O$2:O206)+1,"")</f>
        <v>#REF!</v>
      </c>
      <c r="P207" s="31" t="e">
        <f>IF(AND($B207=P$1),LOOKUP(9.99999999999999E+307,$P$2:P206)+1,"")</f>
        <v>#REF!</v>
      </c>
      <c r="Q207" s="31" t="e">
        <f>IF(AND($B207=Q$1),LOOKUP(9.99999999999999E+307,$Q$2:Q206)+1,"")</f>
        <v>#REF!</v>
      </c>
      <c r="R207" s="31">
        <f>IF(AND($B207=R$1),LOOKUP(9.99999999999999E+307,$R$2:R206)+1,"")</f>
        <v>39</v>
      </c>
      <c r="S207" s="31">
        <f>IF(AND($B207=S$1),LOOKUP(9.99999999999999E+307,$S$2:S206)+1,"")</f>
        <v>39</v>
      </c>
      <c r="T207" s="31"/>
      <c r="U207" s="31"/>
      <c r="AA207" s="218" t="str">
        <f t="shared" si="27"/>
        <v/>
      </c>
      <c r="AB207" s="218" t="str">
        <f t="shared" si="28"/>
        <v/>
      </c>
      <c r="AC207" s="219">
        <f t="shared" si="24"/>
        <v>0</v>
      </c>
      <c r="AD207" s="219">
        <f t="shared" si="25"/>
        <v>1034</v>
      </c>
      <c r="AE207" s="220" t="str">
        <f t="shared" si="29"/>
        <v/>
      </c>
      <c r="AF207" s="216" t="str">
        <f t="shared" si="23"/>
        <v>-</v>
      </c>
    </row>
    <row r="208" spans="1:32" ht="20.149999999999999" customHeight="1" x14ac:dyDescent="0.6">
      <c r="A208" s="31">
        <v>206</v>
      </c>
      <c r="B208" s="200"/>
      <c r="C208" s="201"/>
      <c r="D208" s="384"/>
      <c r="E208" s="385"/>
      <c r="F208" s="385"/>
      <c r="G208" s="217" t="str">
        <f t="shared" si="26"/>
        <v/>
      </c>
      <c r="H208" s="31" t="str">
        <f>IF(AND(B208=H$1),LOOKUP(9.99999999999999E+307,$H$2:H207)+1,"")</f>
        <v/>
      </c>
      <c r="I208" s="31" t="str">
        <f>IF(AND(B208=I$1),LOOKUP(9.99999999999999E+307,$I$2:I207)+1,"")</f>
        <v/>
      </c>
      <c r="J208" s="31" t="e">
        <f>IF(AND(B208=J$1),LOOKUP(9.99999999999999E+307,$J$2:J207)+1,"")</f>
        <v>#REF!</v>
      </c>
      <c r="K208" s="31" t="e">
        <f>IF(AND(B208=K$1),LOOKUP(9.99999999999999E+307,$K$2:K207)+1,"")</f>
        <v>#REF!</v>
      </c>
      <c r="L208" s="31" t="e">
        <f>IF(AND(B208=L$1),LOOKUP(9.99999999999999E+307,$L$2:L207)+1,"")</f>
        <v>#REF!</v>
      </c>
      <c r="M208" s="31">
        <f>IF(AND(B208=M$1),LOOKUP(9.99999999999999E+307,$M$2:M207)+1,"")</f>
        <v>40</v>
      </c>
      <c r="N208" s="31" t="e">
        <f>IF(AND(B208=N$1),LOOKUP(9.99999999999999E+307,$N$2:N207)+1,"")</f>
        <v>#REF!</v>
      </c>
      <c r="O208" s="31" t="e">
        <f>IF(AND($B208=O$1),LOOKUP(9.99999999999999E+307,$O$2:O207)+1,"")</f>
        <v>#REF!</v>
      </c>
      <c r="P208" s="31" t="e">
        <f>IF(AND($B208=P$1),LOOKUP(9.99999999999999E+307,$P$2:P207)+1,"")</f>
        <v>#REF!</v>
      </c>
      <c r="Q208" s="31" t="e">
        <f>IF(AND($B208=Q$1),LOOKUP(9.99999999999999E+307,$Q$2:Q207)+1,"")</f>
        <v>#REF!</v>
      </c>
      <c r="R208" s="31">
        <f>IF(AND($B208=R$1),LOOKUP(9.99999999999999E+307,$R$2:R207)+1,"")</f>
        <v>40</v>
      </c>
      <c r="S208" s="31">
        <f>IF(AND($B208=S$1),LOOKUP(9.99999999999999E+307,$S$2:S207)+1,"")</f>
        <v>40</v>
      </c>
      <c r="T208" s="31"/>
      <c r="U208" s="31"/>
      <c r="AA208" s="218" t="str">
        <f t="shared" si="27"/>
        <v/>
      </c>
      <c r="AB208" s="218" t="str">
        <f t="shared" si="28"/>
        <v/>
      </c>
      <c r="AC208" s="219">
        <f t="shared" si="24"/>
        <v>0</v>
      </c>
      <c r="AD208" s="219">
        <f t="shared" si="25"/>
        <v>1034</v>
      </c>
      <c r="AE208" s="220" t="str">
        <f t="shared" si="29"/>
        <v/>
      </c>
      <c r="AF208" s="216" t="str">
        <f t="shared" si="23"/>
        <v>-</v>
      </c>
    </row>
    <row r="209" spans="1:32" ht="20.149999999999999" customHeight="1" x14ac:dyDescent="0.3">
      <c r="A209" s="31">
        <v>207</v>
      </c>
      <c r="B209" s="200"/>
      <c r="C209" s="201"/>
      <c r="D209" s="202"/>
      <c r="E209" s="382"/>
      <c r="F209" s="382"/>
      <c r="G209" s="217" t="str">
        <f t="shared" si="26"/>
        <v/>
      </c>
      <c r="H209" s="31" t="str">
        <f>IF(AND(B209=H$1),LOOKUP(9.99999999999999E+307,$H$2:H208)+1,"")</f>
        <v/>
      </c>
      <c r="I209" s="31" t="str">
        <f>IF(AND(B209=I$1),LOOKUP(9.99999999999999E+307,$I$2:I208)+1,"")</f>
        <v/>
      </c>
      <c r="J209" s="31" t="e">
        <f>IF(AND(B209=J$1),LOOKUP(9.99999999999999E+307,$J$2:J208)+1,"")</f>
        <v>#REF!</v>
      </c>
      <c r="K209" s="31" t="e">
        <f>IF(AND(B209=K$1),LOOKUP(9.99999999999999E+307,$K$2:K208)+1,"")</f>
        <v>#REF!</v>
      </c>
      <c r="L209" s="31" t="e">
        <f>IF(AND(B209=L$1),LOOKUP(9.99999999999999E+307,$L$2:L208)+1,"")</f>
        <v>#REF!</v>
      </c>
      <c r="M209" s="31">
        <f>IF(AND(B209=M$1),LOOKUP(9.99999999999999E+307,$M$2:M208)+1,"")</f>
        <v>41</v>
      </c>
      <c r="N209" s="31" t="e">
        <f>IF(AND(B209=N$1),LOOKUP(9.99999999999999E+307,$N$2:N208)+1,"")</f>
        <v>#REF!</v>
      </c>
      <c r="O209" s="31" t="e">
        <f>IF(AND($B209=O$1),LOOKUP(9.99999999999999E+307,$O$2:O208)+1,"")</f>
        <v>#REF!</v>
      </c>
      <c r="P209" s="31" t="e">
        <f>IF(AND($B209=P$1),LOOKUP(9.99999999999999E+307,$P$2:P208)+1,"")</f>
        <v>#REF!</v>
      </c>
      <c r="Q209" s="31" t="e">
        <f>IF(AND($B209=Q$1),LOOKUP(9.99999999999999E+307,$Q$2:Q208)+1,"")</f>
        <v>#REF!</v>
      </c>
      <c r="R209" s="31">
        <f>IF(AND($B209=R$1),LOOKUP(9.99999999999999E+307,$R$2:R208)+1,"")</f>
        <v>41</v>
      </c>
      <c r="S209" s="31">
        <f>IF(AND($B209=S$1),LOOKUP(9.99999999999999E+307,$S$2:S208)+1,"")</f>
        <v>41</v>
      </c>
      <c r="T209" s="31"/>
      <c r="U209" s="31"/>
      <c r="AA209" s="218" t="str">
        <f t="shared" si="27"/>
        <v/>
      </c>
      <c r="AB209" s="218" t="str">
        <f t="shared" si="28"/>
        <v/>
      </c>
      <c r="AC209" s="219">
        <f t="shared" si="24"/>
        <v>0</v>
      </c>
      <c r="AD209" s="219">
        <f t="shared" si="25"/>
        <v>1034</v>
      </c>
      <c r="AE209" s="220" t="str">
        <f t="shared" si="29"/>
        <v/>
      </c>
      <c r="AF209" s="216" t="str">
        <f t="shared" si="23"/>
        <v>-</v>
      </c>
    </row>
    <row r="210" spans="1:32" ht="20.149999999999999" customHeight="1" x14ac:dyDescent="0.3">
      <c r="A210" s="31">
        <v>208</v>
      </c>
      <c r="B210" s="200"/>
      <c r="C210" s="201"/>
      <c r="D210" s="202"/>
      <c r="E210" s="382"/>
      <c r="F210" s="382"/>
      <c r="G210" s="217" t="str">
        <f t="shared" si="26"/>
        <v/>
      </c>
      <c r="H210" s="31" t="str">
        <f>IF(AND(B210=H$1),LOOKUP(9.99999999999999E+307,$H$2:H209)+1,"")</f>
        <v/>
      </c>
      <c r="I210" s="31" t="str">
        <f>IF(AND(B210=I$1),LOOKUP(9.99999999999999E+307,$I$2:I209)+1,"")</f>
        <v/>
      </c>
      <c r="J210" s="31" t="e">
        <f>IF(AND(B210=J$1),LOOKUP(9.99999999999999E+307,$J$2:J209)+1,"")</f>
        <v>#REF!</v>
      </c>
      <c r="K210" s="31" t="e">
        <f>IF(AND(B210=K$1),LOOKUP(9.99999999999999E+307,$K$2:K209)+1,"")</f>
        <v>#REF!</v>
      </c>
      <c r="L210" s="31" t="e">
        <f>IF(AND(B210=L$1),LOOKUP(9.99999999999999E+307,$L$2:L209)+1,"")</f>
        <v>#REF!</v>
      </c>
      <c r="M210" s="31">
        <f>IF(AND(B210=M$1),LOOKUP(9.99999999999999E+307,$M$2:M209)+1,"")</f>
        <v>42</v>
      </c>
      <c r="N210" s="31" t="e">
        <f>IF(AND(B210=N$1),LOOKUP(9.99999999999999E+307,$N$2:N209)+1,"")</f>
        <v>#REF!</v>
      </c>
      <c r="O210" s="31" t="e">
        <f>IF(AND($B210=O$1),LOOKUP(9.99999999999999E+307,$O$2:O209)+1,"")</f>
        <v>#REF!</v>
      </c>
      <c r="P210" s="31" t="e">
        <f>IF(AND($B210=P$1),LOOKUP(9.99999999999999E+307,$P$2:P209)+1,"")</f>
        <v>#REF!</v>
      </c>
      <c r="Q210" s="31" t="e">
        <f>IF(AND($B210=Q$1),LOOKUP(9.99999999999999E+307,$Q$2:Q209)+1,"")</f>
        <v>#REF!</v>
      </c>
      <c r="R210" s="31">
        <f>IF(AND($B210=R$1),LOOKUP(9.99999999999999E+307,$R$2:R209)+1,"")</f>
        <v>42</v>
      </c>
      <c r="S210" s="31">
        <f>IF(AND($B210=S$1),LOOKUP(9.99999999999999E+307,$S$2:S209)+1,"")</f>
        <v>42</v>
      </c>
      <c r="T210" s="31"/>
      <c r="U210" s="31"/>
      <c r="AA210" s="218" t="str">
        <f t="shared" si="27"/>
        <v/>
      </c>
      <c r="AB210" s="218" t="str">
        <f t="shared" si="28"/>
        <v/>
      </c>
      <c r="AC210" s="219">
        <f t="shared" si="24"/>
        <v>0</v>
      </c>
      <c r="AD210" s="219">
        <f t="shared" si="25"/>
        <v>1034</v>
      </c>
      <c r="AE210" s="220" t="str">
        <f t="shared" si="29"/>
        <v/>
      </c>
      <c r="AF210" s="216" t="str">
        <f t="shared" si="23"/>
        <v>-</v>
      </c>
    </row>
    <row r="211" spans="1:32" ht="20.149999999999999" customHeight="1" x14ac:dyDescent="0.6">
      <c r="A211" s="31">
        <v>209</v>
      </c>
      <c r="B211" s="200"/>
      <c r="C211" s="201"/>
      <c r="D211" s="202"/>
      <c r="E211" s="385"/>
      <c r="F211" s="385"/>
      <c r="G211" s="217" t="str">
        <f t="shared" si="26"/>
        <v/>
      </c>
      <c r="H211" s="31" t="str">
        <f>IF(AND(B211=H$1),LOOKUP(9.99999999999999E+307,$H$2:H210)+1,"")</f>
        <v/>
      </c>
      <c r="I211" s="31" t="str">
        <f>IF(AND(B211=I$1),LOOKUP(9.99999999999999E+307,$I$2:I210)+1,"")</f>
        <v/>
      </c>
      <c r="J211" s="31" t="e">
        <f>IF(AND(B211=J$1),LOOKUP(9.99999999999999E+307,$J$2:J210)+1,"")</f>
        <v>#REF!</v>
      </c>
      <c r="K211" s="31" t="e">
        <f>IF(AND(B211=K$1),LOOKUP(9.99999999999999E+307,$K$2:K210)+1,"")</f>
        <v>#REF!</v>
      </c>
      <c r="L211" s="31" t="e">
        <f>IF(AND(B211=L$1),LOOKUP(9.99999999999999E+307,$L$2:L210)+1,"")</f>
        <v>#REF!</v>
      </c>
      <c r="M211" s="31">
        <f>IF(AND(B211=M$1),LOOKUP(9.99999999999999E+307,$M$2:M210)+1,"")</f>
        <v>43</v>
      </c>
      <c r="N211" s="31" t="e">
        <f>IF(AND(B211=N$1),LOOKUP(9.99999999999999E+307,$N$2:N210)+1,"")</f>
        <v>#REF!</v>
      </c>
      <c r="O211" s="31" t="e">
        <f>IF(AND($B211=O$1),LOOKUP(9.99999999999999E+307,$O$2:O210)+1,"")</f>
        <v>#REF!</v>
      </c>
      <c r="P211" s="31" t="e">
        <f>IF(AND($B211=P$1),LOOKUP(9.99999999999999E+307,$P$2:P210)+1,"")</f>
        <v>#REF!</v>
      </c>
      <c r="Q211" s="31" t="e">
        <f>IF(AND($B211=Q$1),LOOKUP(9.99999999999999E+307,$Q$2:Q210)+1,"")</f>
        <v>#REF!</v>
      </c>
      <c r="R211" s="31">
        <f>IF(AND($B211=R$1),LOOKUP(9.99999999999999E+307,$R$2:R210)+1,"")</f>
        <v>43</v>
      </c>
      <c r="S211" s="31">
        <f>IF(AND($B211=S$1),LOOKUP(9.99999999999999E+307,$S$2:S210)+1,"")</f>
        <v>43</v>
      </c>
      <c r="T211" s="31"/>
      <c r="U211" s="31"/>
      <c r="AA211" s="218" t="str">
        <f t="shared" si="27"/>
        <v/>
      </c>
      <c r="AB211" s="218" t="str">
        <f t="shared" si="28"/>
        <v/>
      </c>
      <c r="AC211" s="219">
        <f t="shared" si="24"/>
        <v>0</v>
      </c>
      <c r="AD211" s="219">
        <f t="shared" si="25"/>
        <v>1034</v>
      </c>
      <c r="AE211" s="220" t="str">
        <f t="shared" si="29"/>
        <v/>
      </c>
      <c r="AF211" s="216" t="str">
        <f t="shared" si="23"/>
        <v>-</v>
      </c>
    </row>
    <row r="212" spans="1:32" ht="20.149999999999999" customHeight="1" x14ac:dyDescent="0.3">
      <c r="A212" s="31">
        <v>210</v>
      </c>
      <c r="B212" s="200"/>
      <c r="C212" s="201"/>
      <c r="D212" s="202"/>
      <c r="E212" s="382"/>
      <c r="F212" s="382"/>
      <c r="G212" s="217" t="str">
        <f t="shared" si="26"/>
        <v/>
      </c>
      <c r="H212" s="31" t="str">
        <f>IF(AND(B212=H$1),LOOKUP(9.99999999999999E+307,$H$2:H211)+1,"")</f>
        <v/>
      </c>
      <c r="I212" s="31" t="str">
        <f>IF(AND(B212=I$1),LOOKUP(9.99999999999999E+307,$I$2:I211)+1,"")</f>
        <v/>
      </c>
      <c r="J212" s="31" t="e">
        <f>IF(AND(B212=J$1),LOOKUP(9.99999999999999E+307,$J$2:J211)+1,"")</f>
        <v>#REF!</v>
      </c>
      <c r="K212" s="31" t="e">
        <f>IF(AND(B212=K$1),LOOKUP(9.99999999999999E+307,$K$2:K211)+1,"")</f>
        <v>#REF!</v>
      </c>
      <c r="L212" s="31" t="e">
        <f>IF(AND(B212=L$1),LOOKUP(9.99999999999999E+307,$L$2:L211)+1,"")</f>
        <v>#REF!</v>
      </c>
      <c r="M212" s="31">
        <f>IF(AND(B212=M$1),LOOKUP(9.99999999999999E+307,$M$2:M211)+1,"")</f>
        <v>44</v>
      </c>
      <c r="N212" s="31" t="e">
        <f>IF(AND(B212=N$1),LOOKUP(9.99999999999999E+307,$N$2:N211)+1,"")</f>
        <v>#REF!</v>
      </c>
      <c r="O212" s="31" t="e">
        <f>IF(AND($B212=O$1),LOOKUP(9.99999999999999E+307,$O$2:O211)+1,"")</f>
        <v>#REF!</v>
      </c>
      <c r="P212" s="31" t="e">
        <f>IF(AND($B212=P$1),LOOKUP(9.99999999999999E+307,$P$2:P211)+1,"")</f>
        <v>#REF!</v>
      </c>
      <c r="Q212" s="31" t="e">
        <f>IF(AND($B212=Q$1),LOOKUP(9.99999999999999E+307,$Q$2:Q211)+1,"")</f>
        <v>#REF!</v>
      </c>
      <c r="R212" s="31">
        <f>IF(AND($B212=R$1),LOOKUP(9.99999999999999E+307,$R$2:R211)+1,"")</f>
        <v>44</v>
      </c>
      <c r="S212" s="31">
        <f>IF(AND($B212=S$1),LOOKUP(9.99999999999999E+307,$S$2:S211)+1,"")</f>
        <v>44</v>
      </c>
      <c r="T212" s="31"/>
      <c r="U212" s="31"/>
      <c r="AA212" s="218" t="str">
        <f t="shared" si="27"/>
        <v/>
      </c>
      <c r="AB212" s="218" t="str">
        <f t="shared" si="28"/>
        <v/>
      </c>
      <c r="AC212" s="219">
        <f t="shared" si="24"/>
        <v>0</v>
      </c>
      <c r="AD212" s="219">
        <f t="shared" si="25"/>
        <v>1034</v>
      </c>
      <c r="AE212" s="220" t="str">
        <f t="shared" si="29"/>
        <v/>
      </c>
      <c r="AF212" s="216" t="str">
        <f t="shared" si="23"/>
        <v>-</v>
      </c>
    </row>
    <row r="213" spans="1:32" ht="20.149999999999999" customHeight="1" x14ac:dyDescent="0.6">
      <c r="A213" s="31">
        <v>211</v>
      </c>
      <c r="B213" s="200"/>
      <c r="C213" s="201"/>
      <c r="D213" s="202"/>
      <c r="E213" s="385"/>
      <c r="F213" s="385"/>
      <c r="G213" s="217" t="str">
        <f t="shared" si="26"/>
        <v/>
      </c>
      <c r="H213" s="31" t="str">
        <f>IF(AND(B213=H$1),LOOKUP(9.99999999999999E+307,$H$2:H212)+1,"")</f>
        <v/>
      </c>
      <c r="I213" s="31" t="str">
        <f>IF(AND(B213=I$1),LOOKUP(9.99999999999999E+307,$I$2:I212)+1,"")</f>
        <v/>
      </c>
      <c r="J213" s="31" t="e">
        <f>IF(AND(B213=J$1),LOOKUP(9.99999999999999E+307,$J$2:J212)+1,"")</f>
        <v>#REF!</v>
      </c>
      <c r="K213" s="31" t="e">
        <f>IF(AND(B213=K$1),LOOKUP(9.99999999999999E+307,$K$2:K212)+1,"")</f>
        <v>#REF!</v>
      </c>
      <c r="L213" s="31" t="e">
        <f>IF(AND(B213=L$1),LOOKUP(9.99999999999999E+307,$L$2:L212)+1,"")</f>
        <v>#REF!</v>
      </c>
      <c r="M213" s="31">
        <f>IF(AND(B213=M$1),LOOKUP(9.99999999999999E+307,$M$2:M212)+1,"")</f>
        <v>45</v>
      </c>
      <c r="N213" s="31" t="e">
        <f>IF(AND(B213=N$1),LOOKUP(9.99999999999999E+307,$N$2:N212)+1,"")</f>
        <v>#REF!</v>
      </c>
      <c r="O213" s="31" t="e">
        <f>IF(AND($B213=O$1),LOOKUP(9.99999999999999E+307,$O$2:O212)+1,"")</f>
        <v>#REF!</v>
      </c>
      <c r="P213" s="31" t="e">
        <f>IF(AND($B213=P$1),LOOKUP(9.99999999999999E+307,$P$2:P212)+1,"")</f>
        <v>#REF!</v>
      </c>
      <c r="Q213" s="31" t="e">
        <f>IF(AND($B213=Q$1),LOOKUP(9.99999999999999E+307,$Q$2:Q212)+1,"")</f>
        <v>#REF!</v>
      </c>
      <c r="R213" s="31">
        <f>IF(AND($B213=R$1),LOOKUP(9.99999999999999E+307,$R$2:R212)+1,"")</f>
        <v>45</v>
      </c>
      <c r="S213" s="31">
        <f>IF(AND($B213=S$1),LOOKUP(9.99999999999999E+307,$S$2:S212)+1,"")</f>
        <v>45</v>
      </c>
      <c r="T213" s="31"/>
      <c r="U213" s="31"/>
      <c r="AA213" s="218" t="str">
        <f t="shared" si="27"/>
        <v/>
      </c>
      <c r="AB213" s="218" t="str">
        <f t="shared" si="28"/>
        <v/>
      </c>
      <c r="AC213" s="219">
        <f t="shared" si="24"/>
        <v>0</v>
      </c>
      <c r="AD213" s="219">
        <f t="shared" si="25"/>
        <v>1034</v>
      </c>
      <c r="AE213" s="220" t="str">
        <f t="shared" si="29"/>
        <v/>
      </c>
      <c r="AF213" s="216" t="str">
        <f t="shared" si="23"/>
        <v>-</v>
      </c>
    </row>
    <row r="214" spans="1:32" ht="20.149999999999999" customHeight="1" x14ac:dyDescent="0.6">
      <c r="A214" s="31">
        <v>212</v>
      </c>
      <c r="B214" s="200"/>
      <c r="C214" s="201"/>
      <c r="D214" s="202"/>
      <c r="E214" s="385"/>
      <c r="F214" s="385"/>
      <c r="G214" s="217" t="str">
        <f t="shared" si="26"/>
        <v/>
      </c>
      <c r="H214" s="31" t="str">
        <f>IF(AND(B214=H$1),LOOKUP(9.99999999999999E+307,$H$2:H213)+1,"")</f>
        <v/>
      </c>
      <c r="I214" s="31" t="str">
        <f>IF(AND(B214=I$1),LOOKUP(9.99999999999999E+307,$I$2:I213)+1,"")</f>
        <v/>
      </c>
      <c r="J214" s="31" t="e">
        <f>IF(AND(B214=J$1),LOOKUP(9.99999999999999E+307,$J$2:J213)+1,"")</f>
        <v>#REF!</v>
      </c>
      <c r="K214" s="31" t="e">
        <f>IF(AND(B214=K$1),LOOKUP(9.99999999999999E+307,$K$2:K213)+1,"")</f>
        <v>#REF!</v>
      </c>
      <c r="L214" s="31" t="e">
        <f>IF(AND(B214=L$1),LOOKUP(9.99999999999999E+307,$L$2:L213)+1,"")</f>
        <v>#REF!</v>
      </c>
      <c r="M214" s="31">
        <f>IF(AND(B214=M$1),LOOKUP(9.99999999999999E+307,$M$2:M213)+1,"")</f>
        <v>46</v>
      </c>
      <c r="N214" s="31" t="e">
        <f>IF(AND(B214=N$1),LOOKUP(9.99999999999999E+307,$N$2:N213)+1,"")</f>
        <v>#REF!</v>
      </c>
      <c r="O214" s="31" t="e">
        <f>IF(AND($B214=O$1),LOOKUP(9.99999999999999E+307,$O$2:O213)+1,"")</f>
        <v>#REF!</v>
      </c>
      <c r="P214" s="31" t="e">
        <f>IF(AND($B214=P$1),LOOKUP(9.99999999999999E+307,$P$2:P213)+1,"")</f>
        <v>#REF!</v>
      </c>
      <c r="Q214" s="31" t="e">
        <f>IF(AND($B214=Q$1),LOOKUP(9.99999999999999E+307,$Q$2:Q213)+1,"")</f>
        <v>#REF!</v>
      </c>
      <c r="R214" s="31">
        <f>IF(AND($B214=R$1),LOOKUP(9.99999999999999E+307,$R$2:R213)+1,"")</f>
        <v>46</v>
      </c>
      <c r="S214" s="31">
        <f>IF(AND($B214=S$1),LOOKUP(9.99999999999999E+307,$S$2:S213)+1,"")</f>
        <v>46</v>
      </c>
      <c r="T214" s="31"/>
      <c r="U214" s="31"/>
      <c r="AA214" s="218" t="str">
        <f t="shared" si="27"/>
        <v/>
      </c>
      <c r="AB214" s="218" t="str">
        <f t="shared" si="28"/>
        <v/>
      </c>
      <c r="AC214" s="219">
        <f t="shared" si="24"/>
        <v>0</v>
      </c>
      <c r="AD214" s="219">
        <f t="shared" si="25"/>
        <v>1034</v>
      </c>
      <c r="AE214" s="220" t="str">
        <f t="shared" si="29"/>
        <v/>
      </c>
      <c r="AF214" s="216" t="str">
        <f t="shared" si="23"/>
        <v>-</v>
      </c>
    </row>
    <row r="215" spans="1:32" ht="20.149999999999999" customHeight="1" x14ac:dyDescent="0.3">
      <c r="A215" s="31">
        <v>213</v>
      </c>
      <c r="B215" s="200"/>
      <c r="C215" s="201"/>
      <c r="D215" s="202"/>
      <c r="E215" s="382"/>
      <c r="F215" s="382"/>
      <c r="G215" s="217" t="str">
        <f t="shared" si="26"/>
        <v/>
      </c>
      <c r="H215" s="31" t="str">
        <f>IF(AND(B215=H$1),LOOKUP(9.99999999999999E+307,$H$2:H214)+1,"")</f>
        <v/>
      </c>
      <c r="I215" s="31" t="str">
        <f>IF(AND(B215=I$1),LOOKUP(9.99999999999999E+307,$I$2:I214)+1,"")</f>
        <v/>
      </c>
      <c r="J215" s="31" t="e">
        <f>IF(AND(B215=J$1),LOOKUP(9.99999999999999E+307,$J$2:J214)+1,"")</f>
        <v>#REF!</v>
      </c>
      <c r="K215" s="31" t="e">
        <f>IF(AND(B215=K$1),LOOKUP(9.99999999999999E+307,$K$2:K214)+1,"")</f>
        <v>#REF!</v>
      </c>
      <c r="L215" s="31" t="e">
        <f>IF(AND(B215=L$1),LOOKUP(9.99999999999999E+307,$L$2:L214)+1,"")</f>
        <v>#REF!</v>
      </c>
      <c r="M215" s="31">
        <f>IF(AND(B215=M$1),LOOKUP(9.99999999999999E+307,$M$2:M214)+1,"")</f>
        <v>47</v>
      </c>
      <c r="N215" s="31" t="e">
        <f>IF(AND(B215=N$1),LOOKUP(9.99999999999999E+307,$N$2:N214)+1,"")</f>
        <v>#REF!</v>
      </c>
      <c r="O215" s="31" t="e">
        <f>IF(AND($B215=O$1),LOOKUP(9.99999999999999E+307,$O$2:O214)+1,"")</f>
        <v>#REF!</v>
      </c>
      <c r="P215" s="31" t="e">
        <f>IF(AND($B215=P$1),LOOKUP(9.99999999999999E+307,$P$2:P214)+1,"")</f>
        <v>#REF!</v>
      </c>
      <c r="Q215" s="31" t="e">
        <f>IF(AND($B215=Q$1),LOOKUP(9.99999999999999E+307,$Q$2:Q214)+1,"")</f>
        <v>#REF!</v>
      </c>
      <c r="R215" s="31">
        <f>IF(AND($B215=R$1),LOOKUP(9.99999999999999E+307,$R$2:R214)+1,"")</f>
        <v>47</v>
      </c>
      <c r="S215" s="31">
        <f>IF(AND($B215=S$1),LOOKUP(9.99999999999999E+307,$S$2:S214)+1,"")</f>
        <v>47</v>
      </c>
      <c r="T215" s="31"/>
      <c r="U215" s="31"/>
      <c r="AA215" s="218" t="str">
        <f t="shared" si="27"/>
        <v/>
      </c>
      <c r="AB215" s="218" t="str">
        <f t="shared" si="28"/>
        <v/>
      </c>
      <c r="AC215" s="219">
        <f t="shared" si="24"/>
        <v>0</v>
      </c>
      <c r="AD215" s="219">
        <f t="shared" si="25"/>
        <v>1034</v>
      </c>
      <c r="AE215" s="220" t="str">
        <f t="shared" si="29"/>
        <v/>
      </c>
      <c r="AF215" s="216" t="str">
        <f t="shared" si="23"/>
        <v>-</v>
      </c>
    </row>
    <row r="216" spans="1:32" ht="20.149999999999999" customHeight="1" x14ac:dyDescent="0.3">
      <c r="A216" s="31">
        <v>214</v>
      </c>
      <c r="B216" s="200"/>
      <c r="C216" s="201"/>
      <c r="D216" s="202"/>
      <c r="E216" s="382"/>
      <c r="F216" s="382"/>
      <c r="G216" s="217" t="str">
        <f t="shared" si="26"/>
        <v/>
      </c>
      <c r="H216" s="31" t="str">
        <f>IF(AND(B216=H$1),LOOKUP(9.99999999999999E+307,$H$2:H215)+1,"")</f>
        <v/>
      </c>
      <c r="I216" s="31" t="str">
        <f>IF(AND(B216=I$1),LOOKUP(9.99999999999999E+307,$I$2:I215)+1,"")</f>
        <v/>
      </c>
      <c r="J216" s="31" t="e">
        <f>IF(AND(B216=J$1),LOOKUP(9.99999999999999E+307,$J$2:J215)+1,"")</f>
        <v>#REF!</v>
      </c>
      <c r="K216" s="31" t="e">
        <f>IF(AND(B216=K$1),LOOKUP(9.99999999999999E+307,$K$2:K215)+1,"")</f>
        <v>#REF!</v>
      </c>
      <c r="L216" s="31" t="e">
        <f>IF(AND(B216=L$1),LOOKUP(9.99999999999999E+307,$L$2:L215)+1,"")</f>
        <v>#REF!</v>
      </c>
      <c r="M216" s="31">
        <f>IF(AND(B216=M$1),LOOKUP(9.99999999999999E+307,$M$2:M215)+1,"")</f>
        <v>48</v>
      </c>
      <c r="N216" s="31" t="e">
        <f>IF(AND(B216=N$1),LOOKUP(9.99999999999999E+307,$N$2:N215)+1,"")</f>
        <v>#REF!</v>
      </c>
      <c r="O216" s="31" t="e">
        <f>IF(AND($B216=O$1),LOOKUP(9.99999999999999E+307,$O$2:O215)+1,"")</f>
        <v>#REF!</v>
      </c>
      <c r="P216" s="31" t="e">
        <f>IF(AND($B216=P$1),LOOKUP(9.99999999999999E+307,$P$2:P215)+1,"")</f>
        <v>#REF!</v>
      </c>
      <c r="Q216" s="31" t="e">
        <f>IF(AND($B216=Q$1),LOOKUP(9.99999999999999E+307,$Q$2:Q215)+1,"")</f>
        <v>#REF!</v>
      </c>
      <c r="R216" s="31">
        <f>IF(AND($B216=R$1),LOOKUP(9.99999999999999E+307,$R$2:R215)+1,"")</f>
        <v>48</v>
      </c>
      <c r="S216" s="31">
        <f>IF(AND($B216=S$1),LOOKUP(9.99999999999999E+307,$S$2:S215)+1,"")</f>
        <v>48</v>
      </c>
      <c r="T216" s="31"/>
      <c r="U216" s="31"/>
      <c r="AA216" s="218" t="str">
        <f t="shared" si="27"/>
        <v/>
      </c>
      <c r="AB216" s="218" t="str">
        <f t="shared" si="28"/>
        <v/>
      </c>
      <c r="AC216" s="219">
        <f t="shared" si="24"/>
        <v>0</v>
      </c>
      <c r="AD216" s="219">
        <f t="shared" si="25"/>
        <v>1034</v>
      </c>
      <c r="AE216" s="220" t="str">
        <f t="shared" si="29"/>
        <v/>
      </c>
      <c r="AF216" s="216" t="str">
        <f t="shared" si="23"/>
        <v>-</v>
      </c>
    </row>
    <row r="217" spans="1:32" ht="20.149999999999999" customHeight="1" x14ac:dyDescent="0.3">
      <c r="A217" s="31">
        <v>215</v>
      </c>
      <c r="B217" s="200"/>
      <c r="C217" s="201"/>
      <c r="D217" s="202"/>
      <c r="E217" s="382"/>
      <c r="F217" s="382"/>
      <c r="G217" s="217" t="str">
        <f t="shared" si="26"/>
        <v/>
      </c>
      <c r="H217" s="31" t="str">
        <f>IF(AND(B217=H$1),LOOKUP(9.99999999999999E+307,$H$2:H216)+1,"")</f>
        <v/>
      </c>
      <c r="I217" s="31" t="str">
        <f>IF(AND(B217=I$1),LOOKUP(9.99999999999999E+307,$I$2:I216)+1,"")</f>
        <v/>
      </c>
      <c r="J217" s="31" t="e">
        <f>IF(AND(B217=J$1),LOOKUP(9.99999999999999E+307,$J$2:J216)+1,"")</f>
        <v>#REF!</v>
      </c>
      <c r="K217" s="31" t="e">
        <f>IF(AND(B217=K$1),LOOKUP(9.99999999999999E+307,$K$2:K216)+1,"")</f>
        <v>#REF!</v>
      </c>
      <c r="L217" s="31" t="e">
        <f>IF(AND(B217=L$1),LOOKUP(9.99999999999999E+307,$L$2:L216)+1,"")</f>
        <v>#REF!</v>
      </c>
      <c r="M217" s="31">
        <f>IF(AND(B217=M$1),LOOKUP(9.99999999999999E+307,$M$2:M216)+1,"")</f>
        <v>49</v>
      </c>
      <c r="N217" s="31" t="e">
        <f>IF(AND(B217=N$1),LOOKUP(9.99999999999999E+307,$N$2:N216)+1,"")</f>
        <v>#REF!</v>
      </c>
      <c r="O217" s="31" t="e">
        <f>IF(AND($B217=O$1),LOOKUP(9.99999999999999E+307,$O$2:O216)+1,"")</f>
        <v>#REF!</v>
      </c>
      <c r="P217" s="31" t="e">
        <f>IF(AND($B217=P$1),LOOKUP(9.99999999999999E+307,$P$2:P216)+1,"")</f>
        <v>#REF!</v>
      </c>
      <c r="Q217" s="31" t="e">
        <f>IF(AND($B217=Q$1),LOOKUP(9.99999999999999E+307,$Q$2:Q216)+1,"")</f>
        <v>#REF!</v>
      </c>
      <c r="R217" s="31">
        <f>IF(AND($B217=R$1),LOOKUP(9.99999999999999E+307,$R$2:R216)+1,"")</f>
        <v>49</v>
      </c>
      <c r="S217" s="31">
        <f>IF(AND($B217=S$1),LOOKUP(9.99999999999999E+307,$S$2:S216)+1,"")</f>
        <v>49</v>
      </c>
      <c r="T217" s="31"/>
      <c r="U217" s="31"/>
      <c r="AA217" s="218" t="str">
        <f t="shared" si="27"/>
        <v/>
      </c>
      <c r="AB217" s="218" t="str">
        <f t="shared" si="28"/>
        <v/>
      </c>
      <c r="AC217" s="219">
        <f t="shared" si="24"/>
        <v>0</v>
      </c>
      <c r="AD217" s="219">
        <f t="shared" si="25"/>
        <v>1034</v>
      </c>
      <c r="AE217" s="220" t="str">
        <f t="shared" si="29"/>
        <v/>
      </c>
      <c r="AF217" s="216" t="str">
        <f t="shared" si="23"/>
        <v>-</v>
      </c>
    </row>
    <row r="218" spans="1:32" ht="20.149999999999999" customHeight="1" x14ac:dyDescent="0.3">
      <c r="A218" s="31">
        <v>216</v>
      </c>
      <c r="B218" s="200"/>
      <c r="C218" s="201"/>
      <c r="D218" s="202"/>
      <c r="E218" s="382"/>
      <c r="F218" s="382"/>
      <c r="G218" s="217" t="str">
        <f t="shared" si="26"/>
        <v/>
      </c>
      <c r="H218" s="31" t="str">
        <f>IF(AND(B218=H$1),LOOKUP(9.99999999999999E+307,$H$2:H217)+1,"")</f>
        <v/>
      </c>
      <c r="I218" s="31" t="str">
        <f>IF(AND(B218=I$1),LOOKUP(9.99999999999999E+307,$I$2:I217)+1,"")</f>
        <v/>
      </c>
      <c r="J218" s="31" t="e">
        <f>IF(AND(B218=J$1),LOOKUP(9.99999999999999E+307,$J$2:J217)+1,"")</f>
        <v>#REF!</v>
      </c>
      <c r="K218" s="31" t="e">
        <f>IF(AND(B218=K$1),LOOKUP(9.99999999999999E+307,$K$2:K217)+1,"")</f>
        <v>#REF!</v>
      </c>
      <c r="L218" s="31" t="e">
        <f>IF(AND(B218=L$1),LOOKUP(9.99999999999999E+307,$L$2:L217)+1,"")</f>
        <v>#REF!</v>
      </c>
      <c r="M218" s="31">
        <f>IF(AND(B218=M$1),LOOKUP(9.99999999999999E+307,$M$2:M217)+1,"")</f>
        <v>50</v>
      </c>
      <c r="N218" s="31" t="e">
        <f>IF(AND(B218=N$1),LOOKUP(9.99999999999999E+307,$N$2:N217)+1,"")</f>
        <v>#REF!</v>
      </c>
      <c r="O218" s="31" t="e">
        <f>IF(AND($B218=O$1),LOOKUP(9.99999999999999E+307,$O$2:O217)+1,"")</f>
        <v>#REF!</v>
      </c>
      <c r="P218" s="31" t="e">
        <f>IF(AND($B218=P$1),LOOKUP(9.99999999999999E+307,$P$2:P217)+1,"")</f>
        <v>#REF!</v>
      </c>
      <c r="Q218" s="31" t="e">
        <f>IF(AND($B218=Q$1),LOOKUP(9.99999999999999E+307,$Q$2:Q217)+1,"")</f>
        <v>#REF!</v>
      </c>
      <c r="R218" s="31">
        <f>IF(AND($B218=R$1),LOOKUP(9.99999999999999E+307,$R$2:R217)+1,"")</f>
        <v>50</v>
      </c>
      <c r="S218" s="31">
        <f>IF(AND($B218=S$1),LOOKUP(9.99999999999999E+307,$S$2:S217)+1,"")</f>
        <v>50</v>
      </c>
      <c r="T218" s="31"/>
      <c r="U218" s="31"/>
      <c r="AA218" s="218" t="str">
        <f t="shared" si="27"/>
        <v/>
      </c>
      <c r="AB218" s="218" t="str">
        <f t="shared" si="28"/>
        <v/>
      </c>
      <c r="AC218" s="219">
        <f t="shared" si="24"/>
        <v>0</v>
      </c>
      <c r="AD218" s="219">
        <f t="shared" si="25"/>
        <v>1034</v>
      </c>
      <c r="AE218" s="220" t="str">
        <f t="shared" si="29"/>
        <v/>
      </c>
      <c r="AF218" s="216" t="str">
        <f t="shared" si="23"/>
        <v>-</v>
      </c>
    </row>
    <row r="219" spans="1:32" ht="20.149999999999999" customHeight="1" x14ac:dyDescent="0.6">
      <c r="A219" s="31">
        <v>217</v>
      </c>
      <c r="B219" s="200"/>
      <c r="C219" s="201"/>
      <c r="D219" s="202"/>
      <c r="E219" s="385"/>
      <c r="F219" s="385"/>
      <c r="G219" s="217" t="str">
        <f t="shared" si="26"/>
        <v/>
      </c>
      <c r="H219" s="31" t="str">
        <f>IF(AND(B219=H$1),LOOKUP(9.99999999999999E+307,$H$2:H218)+1,"")</f>
        <v/>
      </c>
      <c r="I219" s="31" t="str">
        <f>IF(AND(B219=I$1),LOOKUP(9.99999999999999E+307,$I$2:I218)+1,"")</f>
        <v/>
      </c>
      <c r="J219" s="31" t="e">
        <f>IF(AND(B219=J$1),LOOKUP(9.99999999999999E+307,$J$2:J218)+1,"")</f>
        <v>#REF!</v>
      </c>
      <c r="K219" s="31" t="e">
        <f>IF(AND(B219=K$1),LOOKUP(9.99999999999999E+307,$K$2:K218)+1,"")</f>
        <v>#REF!</v>
      </c>
      <c r="L219" s="31" t="e">
        <f>IF(AND(B219=L$1),LOOKUP(9.99999999999999E+307,$L$2:L218)+1,"")</f>
        <v>#REF!</v>
      </c>
      <c r="M219" s="31">
        <f>IF(AND(B219=M$1),LOOKUP(9.99999999999999E+307,$M$2:M218)+1,"")</f>
        <v>51</v>
      </c>
      <c r="N219" s="31" t="e">
        <f>IF(AND(B219=N$1),LOOKUP(9.99999999999999E+307,$N$2:N218)+1,"")</f>
        <v>#REF!</v>
      </c>
      <c r="O219" s="31" t="e">
        <f>IF(AND($B219=O$1),LOOKUP(9.99999999999999E+307,$O$2:O218)+1,"")</f>
        <v>#REF!</v>
      </c>
      <c r="P219" s="31" t="e">
        <f>IF(AND($B219=P$1),LOOKUP(9.99999999999999E+307,$P$2:P218)+1,"")</f>
        <v>#REF!</v>
      </c>
      <c r="Q219" s="31" t="e">
        <f>IF(AND($B219=Q$1),LOOKUP(9.99999999999999E+307,$Q$2:Q218)+1,"")</f>
        <v>#REF!</v>
      </c>
      <c r="R219" s="31">
        <f>IF(AND($B219=R$1),LOOKUP(9.99999999999999E+307,$R$2:R218)+1,"")</f>
        <v>51</v>
      </c>
      <c r="S219" s="31">
        <f>IF(AND($B219=S$1),LOOKUP(9.99999999999999E+307,$S$2:S218)+1,"")</f>
        <v>51</v>
      </c>
      <c r="T219" s="31"/>
      <c r="U219" s="31"/>
      <c r="AA219" s="218" t="str">
        <f t="shared" si="27"/>
        <v/>
      </c>
      <c r="AB219" s="218" t="str">
        <f t="shared" si="28"/>
        <v/>
      </c>
      <c r="AC219" s="219">
        <f t="shared" si="24"/>
        <v>0</v>
      </c>
      <c r="AD219" s="219">
        <f t="shared" si="25"/>
        <v>1034</v>
      </c>
      <c r="AE219" s="220" t="str">
        <f t="shared" si="29"/>
        <v/>
      </c>
      <c r="AF219" s="216" t="str">
        <f t="shared" si="23"/>
        <v>-</v>
      </c>
    </row>
    <row r="220" spans="1:32" ht="20.149999999999999" customHeight="1" x14ac:dyDescent="0.3">
      <c r="A220" s="31">
        <v>218</v>
      </c>
      <c r="B220" s="200"/>
      <c r="C220" s="201"/>
      <c r="D220" s="202"/>
      <c r="E220" s="382"/>
      <c r="F220" s="382"/>
      <c r="G220" s="217" t="str">
        <f t="shared" si="26"/>
        <v/>
      </c>
      <c r="H220" s="31" t="str">
        <f>IF(AND(B220=H$1),LOOKUP(9.99999999999999E+307,$H$2:H219)+1,"")</f>
        <v/>
      </c>
      <c r="I220" s="31" t="str">
        <f>IF(AND(B220=I$1),LOOKUP(9.99999999999999E+307,$I$2:I219)+1,"")</f>
        <v/>
      </c>
      <c r="J220" s="31" t="e">
        <f>IF(AND(B220=J$1),LOOKUP(9.99999999999999E+307,$J$2:J219)+1,"")</f>
        <v>#REF!</v>
      </c>
      <c r="K220" s="31" t="e">
        <f>IF(AND(B220=K$1),LOOKUP(9.99999999999999E+307,$K$2:K219)+1,"")</f>
        <v>#REF!</v>
      </c>
      <c r="L220" s="31" t="e">
        <f>IF(AND(B220=L$1),LOOKUP(9.99999999999999E+307,$L$2:L219)+1,"")</f>
        <v>#REF!</v>
      </c>
      <c r="M220" s="31">
        <f>IF(AND(B220=M$1),LOOKUP(9.99999999999999E+307,$M$2:M219)+1,"")</f>
        <v>52</v>
      </c>
      <c r="N220" s="31" t="e">
        <f>IF(AND(B220=N$1),LOOKUP(9.99999999999999E+307,$N$2:N219)+1,"")</f>
        <v>#REF!</v>
      </c>
      <c r="O220" s="31" t="e">
        <f>IF(AND($B220=O$1),LOOKUP(9.99999999999999E+307,$O$2:O219)+1,"")</f>
        <v>#REF!</v>
      </c>
      <c r="P220" s="31" t="e">
        <f>IF(AND($B220=P$1),LOOKUP(9.99999999999999E+307,$P$2:P219)+1,"")</f>
        <v>#REF!</v>
      </c>
      <c r="Q220" s="31" t="e">
        <f>IF(AND($B220=Q$1),LOOKUP(9.99999999999999E+307,$Q$2:Q219)+1,"")</f>
        <v>#REF!</v>
      </c>
      <c r="R220" s="31">
        <f>IF(AND($B220=R$1),LOOKUP(9.99999999999999E+307,$R$2:R219)+1,"")</f>
        <v>52</v>
      </c>
      <c r="S220" s="31">
        <f>IF(AND($B220=S$1),LOOKUP(9.99999999999999E+307,$S$2:S219)+1,"")</f>
        <v>52</v>
      </c>
      <c r="T220" s="31"/>
      <c r="U220" s="31"/>
      <c r="AA220" s="218" t="str">
        <f t="shared" si="27"/>
        <v/>
      </c>
      <c r="AB220" s="218" t="str">
        <f t="shared" si="28"/>
        <v/>
      </c>
      <c r="AC220" s="219">
        <f t="shared" si="24"/>
        <v>0</v>
      </c>
      <c r="AD220" s="219">
        <f t="shared" si="25"/>
        <v>1034</v>
      </c>
      <c r="AE220" s="220" t="str">
        <f t="shared" si="29"/>
        <v/>
      </c>
      <c r="AF220" s="216" t="str">
        <f t="shared" si="23"/>
        <v>-</v>
      </c>
    </row>
    <row r="221" spans="1:32" ht="20.149999999999999" customHeight="1" x14ac:dyDescent="0.3">
      <c r="A221" s="31">
        <v>219</v>
      </c>
      <c r="B221" s="200"/>
      <c r="C221" s="201"/>
      <c r="D221" s="202"/>
      <c r="E221" s="382"/>
      <c r="F221" s="382"/>
      <c r="G221" s="217" t="str">
        <f t="shared" si="26"/>
        <v/>
      </c>
      <c r="H221" s="31" t="str">
        <f>IF(AND(B221=H$1),LOOKUP(9.99999999999999E+307,$H$2:H220)+1,"")</f>
        <v/>
      </c>
      <c r="I221" s="31" t="str">
        <f>IF(AND(B221=I$1),LOOKUP(9.99999999999999E+307,$I$2:I220)+1,"")</f>
        <v/>
      </c>
      <c r="J221" s="31" t="e">
        <f>IF(AND(B221=J$1),LOOKUP(9.99999999999999E+307,$J$2:J220)+1,"")</f>
        <v>#REF!</v>
      </c>
      <c r="K221" s="31" t="e">
        <f>IF(AND(B221=K$1),LOOKUP(9.99999999999999E+307,$K$2:K220)+1,"")</f>
        <v>#REF!</v>
      </c>
      <c r="L221" s="31" t="e">
        <f>IF(AND(B221=L$1),LOOKUP(9.99999999999999E+307,$L$2:L220)+1,"")</f>
        <v>#REF!</v>
      </c>
      <c r="M221" s="31">
        <f>IF(AND(B221=M$1),LOOKUP(9.99999999999999E+307,$M$2:M220)+1,"")</f>
        <v>53</v>
      </c>
      <c r="N221" s="31" t="e">
        <f>IF(AND(B221=N$1),LOOKUP(9.99999999999999E+307,$N$2:N220)+1,"")</f>
        <v>#REF!</v>
      </c>
      <c r="O221" s="31" t="e">
        <f>IF(AND($B221=O$1),LOOKUP(9.99999999999999E+307,$O$2:O220)+1,"")</f>
        <v>#REF!</v>
      </c>
      <c r="P221" s="31" t="e">
        <f>IF(AND($B221=P$1),LOOKUP(9.99999999999999E+307,$P$2:P220)+1,"")</f>
        <v>#REF!</v>
      </c>
      <c r="Q221" s="31" t="e">
        <f>IF(AND($B221=Q$1),LOOKUP(9.99999999999999E+307,$Q$2:Q220)+1,"")</f>
        <v>#REF!</v>
      </c>
      <c r="R221" s="31">
        <f>IF(AND($B221=R$1),LOOKUP(9.99999999999999E+307,$R$2:R220)+1,"")</f>
        <v>53</v>
      </c>
      <c r="S221" s="31">
        <f>IF(AND($B221=S$1),LOOKUP(9.99999999999999E+307,$S$2:S220)+1,"")</f>
        <v>53</v>
      </c>
      <c r="T221" s="31"/>
      <c r="U221" s="31"/>
      <c r="AA221" s="218" t="str">
        <f t="shared" si="27"/>
        <v/>
      </c>
      <c r="AB221" s="218" t="str">
        <f t="shared" si="28"/>
        <v/>
      </c>
      <c r="AC221" s="219">
        <f t="shared" si="24"/>
        <v>0</v>
      </c>
      <c r="AD221" s="219">
        <f t="shared" si="25"/>
        <v>1034</v>
      </c>
      <c r="AE221" s="220" t="str">
        <f t="shared" si="29"/>
        <v/>
      </c>
      <c r="AF221" s="216" t="str">
        <f t="shared" si="23"/>
        <v>-</v>
      </c>
    </row>
    <row r="222" spans="1:32" ht="20.149999999999999" customHeight="1" x14ac:dyDescent="0.6">
      <c r="A222" s="31">
        <v>220</v>
      </c>
      <c r="B222" s="200"/>
      <c r="C222" s="201"/>
      <c r="D222" s="384"/>
      <c r="E222" s="386"/>
      <c r="F222" s="386"/>
      <c r="G222" s="217" t="str">
        <f t="shared" si="26"/>
        <v/>
      </c>
      <c r="H222" s="31" t="str">
        <f>IF(AND(B222=H$1),LOOKUP(9.99999999999999E+307,$H$2:H221)+1,"")</f>
        <v/>
      </c>
      <c r="I222" s="31" t="str">
        <f>IF(AND(B222=I$1),LOOKUP(9.99999999999999E+307,$I$2:I221)+1,"")</f>
        <v/>
      </c>
      <c r="J222" s="31" t="e">
        <f>IF(AND(B222=J$1),LOOKUP(9.99999999999999E+307,$J$2:J221)+1,"")</f>
        <v>#REF!</v>
      </c>
      <c r="K222" s="31" t="e">
        <f>IF(AND(B222=K$1),LOOKUP(9.99999999999999E+307,$K$2:K221)+1,"")</f>
        <v>#REF!</v>
      </c>
      <c r="L222" s="31" t="e">
        <f>IF(AND(B222=L$1),LOOKUP(9.99999999999999E+307,$L$2:L221)+1,"")</f>
        <v>#REF!</v>
      </c>
      <c r="M222" s="31">
        <f>IF(AND(B222=M$1),LOOKUP(9.99999999999999E+307,$M$2:M221)+1,"")</f>
        <v>54</v>
      </c>
      <c r="N222" s="31" t="e">
        <f>IF(AND(B222=N$1),LOOKUP(9.99999999999999E+307,$N$2:N221)+1,"")</f>
        <v>#REF!</v>
      </c>
      <c r="O222" s="31" t="e">
        <f>IF(AND($B222=O$1),LOOKUP(9.99999999999999E+307,$O$2:O221)+1,"")</f>
        <v>#REF!</v>
      </c>
      <c r="P222" s="31" t="e">
        <f>IF(AND($B222=P$1),LOOKUP(9.99999999999999E+307,$P$2:P221)+1,"")</f>
        <v>#REF!</v>
      </c>
      <c r="Q222" s="31" t="e">
        <f>IF(AND($B222=Q$1),LOOKUP(9.99999999999999E+307,$Q$2:Q221)+1,"")</f>
        <v>#REF!</v>
      </c>
      <c r="R222" s="31">
        <f>IF(AND($B222=R$1),LOOKUP(9.99999999999999E+307,$R$2:R221)+1,"")</f>
        <v>54</v>
      </c>
      <c r="S222" s="31">
        <f>IF(AND($B222=S$1),LOOKUP(9.99999999999999E+307,$S$2:S221)+1,"")</f>
        <v>54</v>
      </c>
      <c r="T222" s="31"/>
      <c r="U222" s="31"/>
      <c r="AA222" s="218" t="str">
        <f t="shared" si="27"/>
        <v/>
      </c>
      <c r="AB222" s="218" t="str">
        <f t="shared" si="28"/>
        <v/>
      </c>
      <c r="AC222" s="219">
        <f t="shared" si="24"/>
        <v>0</v>
      </c>
      <c r="AD222" s="219">
        <f t="shared" si="25"/>
        <v>1034</v>
      </c>
      <c r="AE222" s="220" t="str">
        <f t="shared" si="29"/>
        <v/>
      </c>
      <c r="AF222" s="216" t="str">
        <f t="shared" si="23"/>
        <v>-</v>
      </c>
    </row>
    <row r="223" spans="1:32" ht="20.149999999999999" customHeight="1" x14ac:dyDescent="0.6">
      <c r="A223" s="31">
        <v>221</v>
      </c>
      <c r="B223" s="200"/>
      <c r="C223" s="201"/>
      <c r="D223" s="202"/>
      <c r="E223" s="386"/>
      <c r="F223" s="386"/>
      <c r="G223" s="217" t="str">
        <f t="shared" si="26"/>
        <v/>
      </c>
      <c r="H223" s="31" t="str">
        <f>IF(AND(B223=H$1),LOOKUP(9.99999999999999E+307,$H$2:H222)+1,"")</f>
        <v/>
      </c>
      <c r="I223" s="31" t="str">
        <f>IF(AND(B223=I$1),LOOKUP(9.99999999999999E+307,$I$2:I222)+1,"")</f>
        <v/>
      </c>
      <c r="J223" s="31" t="e">
        <f>IF(AND(B223=J$1),LOOKUP(9.99999999999999E+307,$J$2:J222)+1,"")</f>
        <v>#REF!</v>
      </c>
      <c r="K223" s="31" t="e">
        <f>IF(AND(B223=K$1),LOOKUP(9.99999999999999E+307,$K$2:K222)+1,"")</f>
        <v>#REF!</v>
      </c>
      <c r="L223" s="31" t="e">
        <f>IF(AND(B223=L$1),LOOKUP(9.99999999999999E+307,$L$2:L222)+1,"")</f>
        <v>#REF!</v>
      </c>
      <c r="M223" s="31">
        <f>IF(AND(B223=M$1),LOOKUP(9.99999999999999E+307,$M$2:M222)+1,"")</f>
        <v>55</v>
      </c>
      <c r="N223" s="31" t="e">
        <f>IF(AND(B223=N$1),LOOKUP(9.99999999999999E+307,$N$2:N222)+1,"")</f>
        <v>#REF!</v>
      </c>
      <c r="O223" s="31" t="e">
        <f>IF(AND($B223=O$1),LOOKUP(9.99999999999999E+307,$O$2:O222)+1,"")</f>
        <v>#REF!</v>
      </c>
      <c r="P223" s="31" t="e">
        <f>IF(AND($B223=P$1),LOOKUP(9.99999999999999E+307,$P$2:P222)+1,"")</f>
        <v>#REF!</v>
      </c>
      <c r="Q223" s="31" t="e">
        <f>IF(AND($B223=Q$1),LOOKUP(9.99999999999999E+307,$Q$2:Q222)+1,"")</f>
        <v>#REF!</v>
      </c>
      <c r="R223" s="31">
        <f>IF(AND($B223=R$1),LOOKUP(9.99999999999999E+307,$R$2:R222)+1,"")</f>
        <v>55</v>
      </c>
      <c r="S223" s="31">
        <f>IF(AND($B223=S$1),LOOKUP(9.99999999999999E+307,$S$2:S222)+1,"")</f>
        <v>55</v>
      </c>
      <c r="T223" s="31"/>
      <c r="U223" s="31"/>
      <c r="AA223" s="218" t="str">
        <f t="shared" si="27"/>
        <v/>
      </c>
      <c r="AB223" s="218" t="str">
        <f t="shared" si="28"/>
        <v/>
      </c>
      <c r="AC223" s="219">
        <f t="shared" si="24"/>
        <v>0</v>
      </c>
      <c r="AD223" s="219">
        <f t="shared" si="25"/>
        <v>1034</v>
      </c>
      <c r="AE223" s="220" t="str">
        <f t="shared" si="29"/>
        <v/>
      </c>
      <c r="AF223" s="216" t="str">
        <f t="shared" si="23"/>
        <v>-</v>
      </c>
    </row>
    <row r="224" spans="1:32" ht="20.149999999999999" customHeight="1" x14ac:dyDescent="0.6">
      <c r="A224" s="31">
        <v>222</v>
      </c>
      <c r="B224" s="200"/>
      <c r="C224" s="387"/>
      <c r="D224" s="202"/>
      <c r="E224" s="386"/>
      <c r="F224" s="386"/>
      <c r="G224" s="217" t="str">
        <f t="shared" si="26"/>
        <v/>
      </c>
      <c r="H224" s="31" t="str">
        <f>IF(AND(B224=H$1),LOOKUP(9.99999999999999E+307,$H$2:H223)+1,"")</f>
        <v/>
      </c>
      <c r="I224" s="31" t="str">
        <f>IF(AND(B224=I$1),LOOKUP(9.99999999999999E+307,$I$2:I223)+1,"")</f>
        <v/>
      </c>
      <c r="J224" s="31" t="e">
        <f>IF(AND(B224=J$1),LOOKUP(9.99999999999999E+307,$J$2:J223)+1,"")</f>
        <v>#REF!</v>
      </c>
      <c r="K224" s="31" t="e">
        <f>IF(AND(B224=K$1),LOOKUP(9.99999999999999E+307,$K$2:K223)+1,"")</f>
        <v>#REF!</v>
      </c>
      <c r="L224" s="31" t="e">
        <f>IF(AND(B224=L$1),LOOKUP(9.99999999999999E+307,$L$2:L223)+1,"")</f>
        <v>#REF!</v>
      </c>
      <c r="M224" s="31">
        <f>IF(AND(B224=M$1),LOOKUP(9.99999999999999E+307,$M$2:M223)+1,"")</f>
        <v>56</v>
      </c>
      <c r="N224" s="31" t="e">
        <f>IF(AND(B224=N$1),LOOKUP(9.99999999999999E+307,$N$2:N223)+1,"")</f>
        <v>#REF!</v>
      </c>
      <c r="O224" s="31" t="e">
        <f>IF(AND($B224=O$1),LOOKUP(9.99999999999999E+307,$O$2:O223)+1,"")</f>
        <v>#REF!</v>
      </c>
      <c r="P224" s="31" t="e">
        <f>IF(AND($B224=P$1),LOOKUP(9.99999999999999E+307,$P$2:P223)+1,"")</f>
        <v>#REF!</v>
      </c>
      <c r="Q224" s="31" t="e">
        <f>IF(AND($B224=Q$1),LOOKUP(9.99999999999999E+307,$Q$2:Q223)+1,"")</f>
        <v>#REF!</v>
      </c>
      <c r="R224" s="31">
        <f>IF(AND($B224=R$1),LOOKUP(9.99999999999999E+307,$R$2:R223)+1,"")</f>
        <v>56</v>
      </c>
      <c r="S224" s="31">
        <f>IF(AND($B224=S$1),LOOKUP(9.99999999999999E+307,$S$2:S223)+1,"")</f>
        <v>56</v>
      </c>
      <c r="T224" s="31"/>
      <c r="U224" s="31"/>
      <c r="AA224" s="218" t="str">
        <f t="shared" si="27"/>
        <v/>
      </c>
      <c r="AB224" s="218" t="str">
        <f t="shared" si="28"/>
        <v/>
      </c>
      <c r="AC224" s="219">
        <f t="shared" si="24"/>
        <v>0</v>
      </c>
      <c r="AD224" s="219">
        <f t="shared" si="25"/>
        <v>1034</v>
      </c>
      <c r="AE224" s="220" t="str">
        <f t="shared" si="29"/>
        <v/>
      </c>
      <c r="AF224" s="216" t="str">
        <f t="shared" si="23"/>
        <v>-</v>
      </c>
    </row>
    <row r="225" spans="1:32" ht="20.149999999999999" customHeight="1" x14ac:dyDescent="0.6">
      <c r="A225" s="31">
        <v>223</v>
      </c>
      <c r="B225" s="200"/>
      <c r="C225" s="201"/>
      <c r="D225" s="202"/>
      <c r="E225" s="386"/>
      <c r="F225" s="386"/>
      <c r="G225" s="217" t="str">
        <f t="shared" si="26"/>
        <v/>
      </c>
      <c r="H225" s="31" t="str">
        <f>IF(AND(B225=H$1),LOOKUP(9.99999999999999E+307,$H$2:H224)+1,"")</f>
        <v/>
      </c>
      <c r="I225" s="31" t="str">
        <f>IF(AND(B225=I$1),LOOKUP(9.99999999999999E+307,$I$2:I224)+1,"")</f>
        <v/>
      </c>
      <c r="J225" s="31" t="e">
        <f>IF(AND(B225=J$1),LOOKUP(9.99999999999999E+307,$J$2:J224)+1,"")</f>
        <v>#REF!</v>
      </c>
      <c r="K225" s="31" t="e">
        <f>IF(AND(B225=K$1),LOOKUP(9.99999999999999E+307,$K$2:K224)+1,"")</f>
        <v>#REF!</v>
      </c>
      <c r="L225" s="31" t="e">
        <f>IF(AND(B225=L$1),LOOKUP(9.99999999999999E+307,$L$2:L224)+1,"")</f>
        <v>#REF!</v>
      </c>
      <c r="M225" s="31">
        <f>IF(AND(B225=M$1),LOOKUP(9.99999999999999E+307,$M$2:M224)+1,"")</f>
        <v>57</v>
      </c>
      <c r="N225" s="31" t="e">
        <f>IF(AND(B225=N$1),LOOKUP(9.99999999999999E+307,$N$2:N224)+1,"")</f>
        <v>#REF!</v>
      </c>
      <c r="O225" s="31" t="e">
        <f>IF(AND($B225=O$1),LOOKUP(9.99999999999999E+307,$O$2:O224)+1,"")</f>
        <v>#REF!</v>
      </c>
      <c r="P225" s="31" t="e">
        <f>IF(AND($B225=P$1),LOOKUP(9.99999999999999E+307,$P$2:P224)+1,"")</f>
        <v>#REF!</v>
      </c>
      <c r="Q225" s="31" t="e">
        <f>IF(AND($B225=Q$1),LOOKUP(9.99999999999999E+307,$Q$2:Q224)+1,"")</f>
        <v>#REF!</v>
      </c>
      <c r="R225" s="31">
        <f>IF(AND($B225=R$1),LOOKUP(9.99999999999999E+307,$R$2:R224)+1,"")</f>
        <v>57</v>
      </c>
      <c r="S225" s="31">
        <f>IF(AND($B225=S$1),LOOKUP(9.99999999999999E+307,$S$2:S224)+1,"")</f>
        <v>57</v>
      </c>
      <c r="T225" s="31"/>
      <c r="U225" s="31"/>
      <c r="AA225" s="218" t="str">
        <f t="shared" si="27"/>
        <v/>
      </c>
      <c r="AB225" s="218" t="str">
        <f t="shared" si="28"/>
        <v/>
      </c>
      <c r="AC225" s="219">
        <f t="shared" si="24"/>
        <v>0</v>
      </c>
      <c r="AD225" s="219">
        <f t="shared" si="25"/>
        <v>1034</v>
      </c>
      <c r="AE225" s="220" t="str">
        <f t="shared" si="29"/>
        <v/>
      </c>
      <c r="AF225" s="216" t="str">
        <f t="shared" si="23"/>
        <v>-</v>
      </c>
    </row>
    <row r="226" spans="1:32" ht="20.149999999999999" customHeight="1" x14ac:dyDescent="0.6">
      <c r="A226" s="31">
        <v>224</v>
      </c>
      <c r="B226" s="200"/>
      <c r="C226" s="387"/>
      <c r="D226" s="202"/>
      <c r="E226" s="386"/>
      <c r="F226" s="386"/>
      <c r="G226" s="217" t="str">
        <f t="shared" si="26"/>
        <v/>
      </c>
      <c r="H226" s="31" t="str">
        <f>IF(AND(B226=H$1),LOOKUP(9.99999999999999E+307,$H$2:H225)+1,"")</f>
        <v/>
      </c>
      <c r="I226" s="31" t="str">
        <f>IF(AND(B226=I$1),LOOKUP(9.99999999999999E+307,$I$2:I225)+1,"")</f>
        <v/>
      </c>
      <c r="J226" s="31" t="e">
        <f>IF(AND(B226=J$1),LOOKUP(9.99999999999999E+307,$J$2:J225)+1,"")</f>
        <v>#REF!</v>
      </c>
      <c r="K226" s="31" t="e">
        <f>IF(AND(B226=K$1),LOOKUP(9.99999999999999E+307,$K$2:K225)+1,"")</f>
        <v>#REF!</v>
      </c>
      <c r="L226" s="31" t="e">
        <f>IF(AND(B226=L$1),LOOKUP(9.99999999999999E+307,$L$2:L225)+1,"")</f>
        <v>#REF!</v>
      </c>
      <c r="M226" s="31">
        <f>IF(AND(B226=M$1),LOOKUP(9.99999999999999E+307,$M$2:M225)+1,"")</f>
        <v>58</v>
      </c>
      <c r="N226" s="31" t="e">
        <f>IF(AND(B226=N$1),LOOKUP(9.99999999999999E+307,$N$2:N225)+1,"")</f>
        <v>#REF!</v>
      </c>
      <c r="O226" s="31" t="e">
        <f>IF(AND($B226=O$1),LOOKUP(9.99999999999999E+307,$O$2:O225)+1,"")</f>
        <v>#REF!</v>
      </c>
      <c r="P226" s="31" t="e">
        <f>IF(AND($B226=P$1),LOOKUP(9.99999999999999E+307,$P$2:P225)+1,"")</f>
        <v>#REF!</v>
      </c>
      <c r="Q226" s="31" t="e">
        <f>IF(AND($B226=Q$1),LOOKUP(9.99999999999999E+307,$Q$2:Q225)+1,"")</f>
        <v>#REF!</v>
      </c>
      <c r="R226" s="31">
        <f>IF(AND($B226=R$1),LOOKUP(9.99999999999999E+307,$R$2:R225)+1,"")</f>
        <v>58</v>
      </c>
      <c r="S226" s="31">
        <f>IF(AND($B226=S$1),LOOKUP(9.99999999999999E+307,$S$2:S225)+1,"")</f>
        <v>58</v>
      </c>
      <c r="T226" s="31"/>
      <c r="U226" s="31"/>
      <c r="AA226" s="218" t="str">
        <f t="shared" si="27"/>
        <v/>
      </c>
      <c r="AB226" s="218" t="str">
        <f t="shared" si="28"/>
        <v/>
      </c>
      <c r="AC226" s="219">
        <f t="shared" si="24"/>
        <v>0</v>
      </c>
      <c r="AD226" s="219">
        <f t="shared" si="25"/>
        <v>1034</v>
      </c>
      <c r="AE226" s="220" t="str">
        <f t="shared" si="29"/>
        <v/>
      </c>
      <c r="AF226" s="216" t="str">
        <f t="shared" si="23"/>
        <v>-</v>
      </c>
    </row>
    <row r="227" spans="1:32" ht="20.149999999999999" customHeight="1" x14ac:dyDescent="0.6">
      <c r="A227" s="31">
        <v>225</v>
      </c>
      <c r="B227" s="200"/>
      <c r="C227" s="201"/>
      <c r="D227" s="202"/>
      <c r="E227" s="386"/>
      <c r="F227" s="386"/>
      <c r="G227" s="217" t="str">
        <f t="shared" si="26"/>
        <v/>
      </c>
      <c r="H227" s="31" t="str">
        <f>IF(AND(B227=H$1),LOOKUP(9.99999999999999E+307,$H$2:H226)+1,"")</f>
        <v/>
      </c>
      <c r="I227" s="31" t="str">
        <f>IF(AND(B227=I$1),LOOKUP(9.99999999999999E+307,$I$2:I226)+1,"")</f>
        <v/>
      </c>
      <c r="J227" s="31" t="e">
        <f>IF(AND(B227=J$1),LOOKUP(9.99999999999999E+307,$J$2:J226)+1,"")</f>
        <v>#REF!</v>
      </c>
      <c r="K227" s="31" t="e">
        <f>IF(AND(B227=K$1),LOOKUP(9.99999999999999E+307,$K$2:K226)+1,"")</f>
        <v>#REF!</v>
      </c>
      <c r="L227" s="31" t="e">
        <f>IF(AND(B227=L$1),LOOKUP(9.99999999999999E+307,$L$2:L226)+1,"")</f>
        <v>#REF!</v>
      </c>
      <c r="M227" s="31">
        <f>IF(AND(B227=M$1),LOOKUP(9.99999999999999E+307,$M$2:M226)+1,"")</f>
        <v>59</v>
      </c>
      <c r="N227" s="31" t="e">
        <f>IF(AND(B227=N$1),LOOKUP(9.99999999999999E+307,$N$2:N226)+1,"")</f>
        <v>#REF!</v>
      </c>
      <c r="O227" s="31" t="e">
        <f>IF(AND($B227=O$1),LOOKUP(9.99999999999999E+307,$O$2:O226)+1,"")</f>
        <v>#REF!</v>
      </c>
      <c r="P227" s="31" t="e">
        <f>IF(AND($B227=P$1),LOOKUP(9.99999999999999E+307,$P$2:P226)+1,"")</f>
        <v>#REF!</v>
      </c>
      <c r="Q227" s="31" t="e">
        <f>IF(AND($B227=Q$1),LOOKUP(9.99999999999999E+307,$Q$2:Q226)+1,"")</f>
        <v>#REF!</v>
      </c>
      <c r="R227" s="31">
        <f>IF(AND($B227=R$1),LOOKUP(9.99999999999999E+307,$R$2:R226)+1,"")</f>
        <v>59</v>
      </c>
      <c r="S227" s="31">
        <f>IF(AND($B227=S$1),LOOKUP(9.99999999999999E+307,$S$2:S226)+1,"")</f>
        <v>59</v>
      </c>
      <c r="T227" s="31"/>
      <c r="U227" s="31"/>
      <c r="AA227" s="218" t="str">
        <f t="shared" si="27"/>
        <v/>
      </c>
      <c r="AB227" s="218" t="str">
        <f t="shared" si="28"/>
        <v/>
      </c>
      <c r="AC227" s="219">
        <f t="shared" si="24"/>
        <v>0</v>
      </c>
      <c r="AD227" s="219">
        <f t="shared" si="25"/>
        <v>1034</v>
      </c>
      <c r="AE227" s="220" t="str">
        <f t="shared" si="29"/>
        <v/>
      </c>
      <c r="AF227" s="216" t="str">
        <f t="shared" si="23"/>
        <v>-</v>
      </c>
    </row>
    <row r="228" spans="1:32" ht="20.149999999999999" customHeight="1" x14ac:dyDescent="0.6">
      <c r="A228" s="31">
        <v>226</v>
      </c>
      <c r="B228" s="200"/>
      <c r="C228" s="387"/>
      <c r="D228" s="202"/>
      <c r="E228" s="386"/>
      <c r="F228" s="386"/>
      <c r="G228" s="217" t="str">
        <f t="shared" si="26"/>
        <v/>
      </c>
      <c r="H228" s="31" t="str">
        <f>IF(AND(B228=H$1),LOOKUP(9.99999999999999E+307,$H$2:H227)+1,"")</f>
        <v/>
      </c>
      <c r="I228" s="31" t="str">
        <f>IF(AND(B228=I$1),LOOKUP(9.99999999999999E+307,$I$2:I227)+1,"")</f>
        <v/>
      </c>
      <c r="J228" s="31" t="e">
        <f>IF(AND(B228=J$1),LOOKUP(9.99999999999999E+307,$J$2:J227)+1,"")</f>
        <v>#REF!</v>
      </c>
      <c r="K228" s="31" t="e">
        <f>IF(AND(B228=K$1),LOOKUP(9.99999999999999E+307,$K$2:K227)+1,"")</f>
        <v>#REF!</v>
      </c>
      <c r="L228" s="31" t="e">
        <f>IF(AND(B228=L$1),LOOKUP(9.99999999999999E+307,$L$2:L227)+1,"")</f>
        <v>#REF!</v>
      </c>
      <c r="M228" s="31">
        <f>IF(AND(B228=M$1),LOOKUP(9.99999999999999E+307,$M$2:M227)+1,"")</f>
        <v>60</v>
      </c>
      <c r="N228" s="31" t="e">
        <f>IF(AND(B228=N$1),LOOKUP(9.99999999999999E+307,$N$2:N227)+1,"")</f>
        <v>#REF!</v>
      </c>
      <c r="O228" s="31" t="e">
        <f>IF(AND($B228=O$1),LOOKUP(9.99999999999999E+307,$O$2:O227)+1,"")</f>
        <v>#REF!</v>
      </c>
      <c r="P228" s="31" t="e">
        <f>IF(AND($B228=P$1),LOOKUP(9.99999999999999E+307,$P$2:P227)+1,"")</f>
        <v>#REF!</v>
      </c>
      <c r="Q228" s="31" t="e">
        <f>IF(AND($B228=Q$1),LOOKUP(9.99999999999999E+307,$Q$2:Q227)+1,"")</f>
        <v>#REF!</v>
      </c>
      <c r="R228" s="31">
        <f>IF(AND($B228=R$1),LOOKUP(9.99999999999999E+307,$R$2:R227)+1,"")</f>
        <v>60</v>
      </c>
      <c r="S228" s="31">
        <f>IF(AND($B228=S$1),LOOKUP(9.99999999999999E+307,$S$2:S227)+1,"")</f>
        <v>60</v>
      </c>
      <c r="T228" s="31"/>
      <c r="U228" s="31"/>
      <c r="AA228" s="218" t="str">
        <f t="shared" si="27"/>
        <v/>
      </c>
      <c r="AB228" s="218" t="str">
        <f t="shared" si="28"/>
        <v/>
      </c>
      <c r="AC228" s="219">
        <f t="shared" si="24"/>
        <v>0</v>
      </c>
      <c r="AD228" s="219">
        <f t="shared" si="25"/>
        <v>1034</v>
      </c>
      <c r="AE228" s="220" t="str">
        <f t="shared" si="29"/>
        <v/>
      </c>
      <c r="AF228" s="216" t="str">
        <f t="shared" si="23"/>
        <v>-</v>
      </c>
    </row>
    <row r="229" spans="1:32" ht="20.149999999999999" customHeight="1" x14ac:dyDescent="0.6">
      <c r="A229" s="31">
        <v>227</v>
      </c>
      <c r="B229" s="200"/>
      <c r="C229" s="201"/>
      <c r="D229" s="202"/>
      <c r="E229" s="386"/>
      <c r="F229" s="386"/>
      <c r="G229" s="217" t="str">
        <f t="shared" si="26"/>
        <v/>
      </c>
      <c r="H229" s="31" t="str">
        <f>IF(AND(B229=H$1),LOOKUP(9.99999999999999E+307,$H$2:H228)+1,"")</f>
        <v/>
      </c>
      <c r="I229" s="31" t="str">
        <f>IF(AND(B229=I$1),LOOKUP(9.99999999999999E+307,$I$2:I228)+1,"")</f>
        <v/>
      </c>
      <c r="J229" s="31" t="e">
        <f>IF(AND(B229=J$1),LOOKUP(9.99999999999999E+307,$J$2:J228)+1,"")</f>
        <v>#REF!</v>
      </c>
      <c r="K229" s="31" t="e">
        <f>IF(AND(B229=K$1),LOOKUP(9.99999999999999E+307,$K$2:K228)+1,"")</f>
        <v>#REF!</v>
      </c>
      <c r="L229" s="31" t="e">
        <f>IF(AND(B229=L$1),LOOKUP(9.99999999999999E+307,$L$2:L228)+1,"")</f>
        <v>#REF!</v>
      </c>
      <c r="M229" s="31">
        <f>IF(AND(B229=M$1),LOOKUP(9.99999999999999E+307,$M$2:M228)+1,"")</f>
        <v>61</v>
      </c>
      <c r="N229" s="31" t="e">
        <f>IF(AND(B229=N$1),LOOKUP(9.99999999999999E+307,$N$2:N228)+1,"")</f>
        <v>#REF!</v>
      </c>
      <c r="O229" s="31" t="e">
        <f>IF(AND($B229=O$1),LOOKUP(9.99999999999999E+307,$O$2:O228)+1,"")</f>
        <v>#REF!</v>
      </c>
      <c r="P229" s="31" t="e">
        <f>IF(AND($B229=P$1),LOOKUP(9.99999999999999E+307,$P$2:P228)+1,"")</f>
        <v>#REF!</v>
      </c>
      <c r="Q229" s="31" t="e">
        <f>IF(AND($B229=Q$1),LOOKUP(9.99999999999999E+307,$Q$2:Q228)+1,"")</f>
        <v>#REF!</v>
      </c>
      <c r="R229" s="31">
        <f>IF(AND($B229=R$1),LOOKUP(9.99999999999999E+307,$R$2:R228)+1,"")</f>
        <v>61</v>
      </c>
      <c r="S229" s="31">
        <f>IF(AND($B229=S$1),LOOKUP(9.99999999999999E+307,$S$2:S228)+1,"")</f>
        <v>61</v>
      </c>
      <c r="T229" s="31"/>
      <c r="U229" s="31"/>
      <c r="AA229" s="218" t="str">
        <f t="shared" si="27"/>
        <v/>
      </c>
      <c r="AB229" s="218" t="str">
        <f t="shared" si="28"/>
        <v/>
      </c>
      <c r="AC229" s="219">
        <f t="shared" si="24"/>
        <v>0</v>
      </c>
      <c r="AD229" s="219">
        <f t="shared" si="25"/>
        <v>1034</v>
      </c>
      <c r="AE229" s="220" t="str">
        <f t="shared" si="29"/>
        <v/>
      </c>
      <c r="AF229" s="216" t="str">
        <f t="shared" si="23"/>
        <v>-</v>
      </c>
    </row>
    <row r="230" spans="1:32" ht="20.149999999999999" customHeight="1" x14ac:dyDescent="0.6">
      <c r="A230" s="31">
        <v>228</v>
      </c>
      <c r="B230" s="200"/>
      <c r="C230" s="387"/>
      <c r="D230" s="202"/>
      <c r="E230" s="386"/>
      <c r="F230" s="386"/>
      <c r="G230" s="217" t="str">
        <f t="shared" si="26"/>
        <v/>
      </c>
      <c r="H230" s="31" t="str">
        <f>IF(AND(B230=H$1),LOOKUP(9.99999999999999E+307,$H$2:H229)+1,"")</f>
        <v/>
      </c>
      <c r="I230" s="31" t="str">
        <f>IF(AND(B230=I$1),LOOKUP(9.99999999999999E+307,$I$2:I229)+1,"")</f>
        <v/>
      </c>
      <c r="J230" s="31" t="e">
        <f>IF(AND(B230=J$1),LOOKUP(9.99999999999999E+307,$J$2:J229)+1,"")</f>
        <v>#REF!</v>
      </c>
      <c r="K230" s="31" t="e">
        <f>IF(AND(B230=K$1),LOOKUP(9.99999999999999E+307,$K$2:K229)+1,"")</f>
        <v>#REF!</v>
      </c>
      <c r="L230" s="31" t="e">
        <f>IF(AND(B230=L$1),LOOKUP(9.99999999999999E+307,$L$2:L229)+1,"")</f>
        <v>#REF!</v>
      </c>
      <c r="M230" s="31">
        <f>IF(AND(B230=M$1),LOOKUP(9.99999999999999E+307,$M$2:M229)+1,"")</f>
        <v>62</v>
      </c>
      <c r="N230" s="31" t="e">
        <f>IF(AND(B230=N$1),LOOKUP(9.99999999999999E+307,$N$2:N229)+1,"")</f>
        <v>#REF!</v>
      </c>
      <c r="O230" s="31" t="e">
        <f>IF(AND($B230=O$1),LOOKUP(9.99999999999999E+307,$O$2:O229)+1,"")</f>
        <v>#REF!</v>
      </c>
      <c r="P230" s="31" t="e">
        <f>IF(AND($B230=P$1),LOOKUP(9.99999999999999E+307,$P$2:P229)+1,"")</f>
        <v>#REF!</v>
      </c>
      <c r="Q230" s="31" t="e">
        <f>IF(AND($B230=Q$1),LOOKUP(9.99999999999999E+307,$Q$2:Q229)+1,"")</f>
        <v>#REF!</v>
      </c>
      <c r="R230" s="31">
        <f>IF(AND($B230=R$1),LOOKUP(9.99999999999999E+307,$R$2:R229)+1,"")</f>
        <v>62</v>
      </c>
      <c r="S230" s="31">
        <f>IF(AND($B230=S$1),LOOKUP(9.99999999999999E+307,$S$2:S229)+1,"")</f>
        <v>62</v>
      </c>
      <c r="T230" s="31"/>
      <c r="U230" s="31"/>
      <c r="AA230" s="218" t="str">
        <f t="shared" si="27"/>
        <v/>
      </c>
      <c r="AB230" s="218" t="str">
        <f t="shared" si="28"/>
        <v/>
      </c>
      <c r="AC230" s="219">
        <f t="shared" si="24"/>
        <v>0</v>
      </c>
      <c r="AD230" s="219">
        <f t="shared" si="25"/>
        <v>1034</v>
      </c>
      <c r="AE230" s="220" t="str">
        <f t="shared" si="29"/>
        <v/>
      </c>
      <c r="AF230" s="216" t="str">
        <f t="shared" si="23"/>
        <v>-</v>
      </c>
    </row>
    <row r="231" spans="1:32" ht="20.149999999999999" customHeight="1" x14ac:dyDescent="0.6">
      <c r="A231" s="31">
        <v>229</v>
      </c>
      <c r="B231" s="200"/>
      <c r="C231" s="201"/>
      <c r="D231" s="202"/>
      <c r="E231" s="386"/>
      <c r="F231" s="386"/>
      <c r="G231" s="217" t="str">
        <f t="shared" si="26"/>
        <v/>
      </c>
      <c r="H231" s="31" t="str">
        <f>IF(AND(B231=H$1),LOOKUP(9.99999999999999E+307,$H$2:H230)+1,"")</f>
        <v/>
      </c>
      <c r="I231" s="31" t="str">
        <f>IF(AND(B231=I$1),LOOKUP(9.99999999999999E+307,$I$2:I230)+1,"")</f>
        <v/>
      </c>
      <c r="J231" s="31" t="e">
        <f>IF(AND(B231=J$1),LOOKUP(9.99999999999999E+307,$J$2:J230)+1,"")</f>
        <v>#REF!</v>
      </c>
      <c r="K231" s="31" t="e">
        <f>IF(AND(B231=K$1),LOOKUP(9.99999999999999E+307,$K$2:K230)+1,"")</f>
        <v>#REF!</v>
      </c>
      <c r="L231" s="31" t="e">
        <f>IF(AND(B231=L$1),LOOKUP(9.99999999999999E+307,$L$2:L230)+1,"")</f>
        <v>#REF!</v>
      </c>
      <c r="M231" s="31">
        <f>IF(AND(B231=M$1),LOOKUP(9.99999999999999E+307,$M$2:M230)+1,"")</f>
        <v>63</v>
      </c>
      <c r="N231" s="31" t="e">
        <f>IF(AND(B231=N$1),LOOKUP(9.99999999999999E+307,$N$2:N230)+1,"")</f>
        <v>#REF!</v>
      </c>
      <c r="O231" s="31" t="e">
        <f>IF(AND($B231=O$1),LOOKUP(9.99999999999999E+307,$O$2:O230)+1,"")</f>
        <v>#REF!</v>
      </c>
      <c r="P231" s="31" t="e">
        <f>IF(AND($B231=P$1),LOOKUP(9.99999999999999E+307,$P$2:P230)+1,"")</f>
        <v>#REF!</v>
      </c>
      <c r="Q231" s="31" t="e">
        <f>IF(AND($B231=Q$1),LOOKUP(9.99999999999999E+307,$Q$2:Q230)+1,"")</f>
        <v>#REF!</v>
      </c>
      <c r="R231" s="31">
        <f>IF(AND($B231=R$1),LOOKUP(9.99999999999999E+307,$R$2:R230)+1,"")</f>
        <v>63</v>
      </c>
      <c r="S231" s="31">
        <f>IF(AND($B231=S$1),LOOKUP(9.99999999999999E+307,$S$2:S230)+1,"")</f>
        <v>63</v>
      </c>
      <c r="T231" s="31"/>
      <c r="U231" s="31"/>
      <c r="AA231" s="218" t="str">
        <f t="shared" si="27"/>
        <v/>
      </c>
      <c r="AB231" s="218" t="str">
        <f t="shared" si="28"/>
        <v/>
      </c>
      <c r="AC231" s="219">
        <f t="shared" si="24"/>
        <v>0</v>
      </c>
      <c r="AD231" s="219">
        <f t="shared" si="25"/>
        <v>1034</v>
      </c>
      <c r="AE231" s="220" t="str">
        <f t="shared" si="29"/>
        <v/>
      </c>
      <c r="AF231" s="216" t="str">
        <f t="shared" si="23"/>
        <v>-</v>
      </c>
    </row>
    <row r="232" spans="1:32" ht="20.149999999999999" customHeight="1" x14ac:dyDescent="0.6">
      <c r="A232" s="31">
        <v>230</v>
      </c>
      <c r="B232" s="200"/>
      <c r="C232" s="387"/>
      <c r="D232" s="202"/>
      <c r="E232" s="386"/>
      <c r="F232" s="386"/>
      <c r="G232" s="217" t="str">
        <f t="shared" si="26"/>
        <v/>
      </c>
      <c r="H232" s="31" t="str">
        <f>IF(AND(B232=H$1),LOOKUP(9.99999999999999E+307,$H$2:H231)+1,"")</f>
        <v/>
      </c>
      <c r="I232" s="31" t="str">
        <f>IF(AND(B232=I$1),LOOKUP(9.99999999999999E+307,$I$2:I231)+1,"")</f>
        <v/>
      </c>
      <c r="J232" s="31" t="e">
        <f>IF(AND(B232=J$1),LOOKUP(9.99999999999999E+307,$J$2:J231)+1,"")</f>
        <v>#REF!</v>
      </c>
      <c r="K232" s="31" t="e">
        <f>IF(AND(B232=K$1),LOOKUP(9.99999999999999E+307,$K$2:K231)+1,"")</f>
        <v>#REF!</v>
      </c>
      <c r="L232" s="31" t="e">
        <f>IF(AND(B232=L$1),LOOKUP(9.99999999999999E+307,$L$2:L231)+1,"")</f>
        <v>#REF!</v>
      </c>
      <c r="M232" s="31">
        <f>IF(AND(B232=M$1),LOOKUP(9.99999999999999E+307,$M$2:M231)+1,"")</f>
        <v>64</v>
      </c>
      <c r="N232" s="31" t="e">
        <f>IF(AND(B232=N$1),LOOKUP(9.99999999999999E+307,$N$2:N231)+1,"")</f>
        <v>#REF!</v>
      </c>
      <c r="O232" s="31" t="e">
        <f>IF(AND($B232=O$1),LOOKUP(9.99999999999999E+307,$O$2:O231)+1,"")</f>
        <v>#REF!</v>
      </c>
      <c r="P232" s="31" t="e">
        <f>IF(AND($B232=P$1),LOOKUP(9.99999999999999E+307,$P$2:P231)+1,"")</f>
        <v>#REF!</v>
      </c>
      <c r="Q232" s="31" t="e">
        <f>IF(AND($B232=Q$1),LOOKUP(9.99999999999999E+307,$Q$2:Q231)+1,"")</f>
        <v>#REF!</v>
      </c>
      <c r="R232" s="31">
        <f>IF(AND($B232=R$1),LOOKUP(9.99999999999999E+307,$R$2:R231)+1,"")</f>
        <v>64</v>
      </c>
      <c r="S232" s="31">
        <f>IF(AND($B232=S$1),LOOKUP(9.99999999999999E+307,$S$2:S231)+1,"")</f>
        <v>64</v>
      </c>
      <c r="T232" s="31"/>
      <c r="U232" s="31"/>
      <c r="AA232" s="218" t="str">
        <f t="shared" si="27"/>
        <v/>
      </c>
      <c r="AB232" s="218" t="str">
        <f t="shared" si="28"/>
        <v/>
      </c>
      <c r="AC232" s="219">
        <f t="shared" si="24"/>
        <v>0</v>
      </c>
      <c r="AD232" s="219">
        <f t="shared" si="25"/>
        <v>1034</v>
      </c>
      <c r="AE232" s="220" t="str">
        <f t="shared" si="29"/>
        <v/>
      </c>
      <c r="AF232" s="216" t="str">
        <f t="shared" si="23"/>
        <v>-</v>
      </c>
    </row>
    <row r="233" spans="1:32" ht="20.149999999999999" customHeight="1" x14ac:dyDescent="0.6">
      <c r="A233" s="31">
        <v>231</v>
      </c>
      <c r="B233" s="200"/>
      <c r="C233" s="201"/>
      <c r="D233" s="202"/>
      <c r="E233" s="386"/>
      <c r="F233" s="386"/>
      <c r="G233" s="217" t="str">
        <f t="shared" si="26"/>
        <v/>
      </c>
      <c r="H233" s="31" t="str">
        <f>IF(AND(B233=H$1),LOOKUP(9.99999999999999E+307,$H$2:H232)+1,"")</f>
        <v/>
      </c>
      <c r="I233" s="31" t="str">
        <f>IF(AND(B233=I$1),LOOKUP(9.99999999999999E+307,$I$2:I232)+1,"")</f>
        <v/>
      </c>
      <c r="J233" s="31" t="e">
        <f>IF(AND(B233=J$1),LOOKUP(9.99999999999999E+307,$J$2:J232)+1,"")</f>
        <v>#REF!</v>
      </c>
      <c r="K233" s="31" t="e">
        <f>IF(AND(B233=K$1),LOOKUP(9.99999999999999E+307,$K$2:K232)+1,"")</f>
        <v>#REF!</v>
      </c>
      <c r="L233" s="31" t="e">
        <f>IF(AND(B233=L$1),LOOKUP(9.99999999999999E+307,$L$2:L232)+1,"")</f>
        <v>#REF!</v>
      </c>
      <c r="M233" s="31">
        <f>IF(AND(B233=M$1),LOOKUP(9.99999999999999E+307,$M$2:M232)+1,"")</f>
        <v>65</v>
      </c>
      <c r="N233" s="31" t="e">
        <f>IF(AND(B233=N$1),LOOKUP(9.99999999999999E+307,$N$2:N232)+1,"")</f>
        <v>#REF!</v>
      </c>
      <c r="O233" s="31" t="e">
        <f>IF(AND($B233=O$1),LOOKUP(9.99999999999999E+307,$O$2:O232)+1,"")</f>
        <v>#REF!</v>
      </c>
      <c r="P233" s="31" t="e">
        <f>IF(AND($B233=P$1),LOOKUP(9.99999999999999E+307,$P$2:P232)+1,"")</f>
        <v>#REF!</v>
      </c>
      <c r="Q233" s="31" t="e">
        <f>IF(AND($B233=Q$1),LOOKUP(9.99999999999999E+307,$Q$2:Q232)+1,"")</f>
        <v>#REF!</v>
      </c>
      <c r="R233" s="31">
        <f>IF(AND($B233=R$1),LOOKUP(9.99999999999999E+307,$R$2:R232)+1,"")</f>
        <v>65</v>
      </c>
      <c r="S233" s="31">
        <f>IF(AND($B233=S$1),LOOKUP(9.99999999999999E+307,$S$2:S232)+1,"")</f>
        <v>65</v>
      </c>
      <c r="T233" s="31"/>
      <c r="U233" s="31"/>
      <c r="AA233" s="218" t="str">
        <f t="shared" si="27"/>
        <v/>
      </c>
      <c r="AB233" s="218" t="str">
        <f t="shared" si="28"/>
        <v/>
      </c>
      <c r="AC233" s="219">
        <f t="shared" si="24"/>
        <v>0</v>
      </c>
      <c r="AD233" s="219">
        <f t="shared" si="25"/>
        <v>1034</v>
      </c>
      <c r="AE233" s="220" t="str">
        <f t="shared" si="29"/>
        <v/>
      </c>
      <c r="AF233" s="216" t="str">
        <f t="shared" si="23"/>
        <v>-</v>
      </c>
    </row>
    <row r="234" spans="1:32" ht="20.149999999999999" customHeight="1" x14ac:dyDescent="0.6">
      <c r="A234" s="31">
        <v>232</v>
      </c>
      <c r="B234" s="200"/>
      <c r="C234" s="387"/>
      <c r="D234" s="202"/>
      <c r="E234" s="386"/>
      <c r="F234" s="386"/>
      <c r="G234" s="217" t="str">
        <f t="shared" si="26"/>
        <v/>
      </c>
      <c r="H234" s="31" t="str">
        <f>IF(AND(B234=H$1),LOOKUP(9.99999999999999E+307,$H$2:H233)+1,"")</f>
        <v/>
      </c>
      <c r="I234" s="31" t="str">
        <f>IF(AND(B234=I$1),LOOKUP(9.99999999999999E+307,$I$2:I233)+1,"")</f>
        <v/>
      </c>
      <c r="J234" s="31" t="e">
        <f>IF(AND(B234=J$1),LOOKUP(9.99999999999999E+307,$J$2:J233)+1,"")</f>
        <v>#REF!</v>
      </c>
      <c r="K234" s="31" t="e">
        <f>IF(AND(B234=K$1),LOOKUP(9.99999999999999E+307,$K$2:K233)+1,"")</f>
        <v>#REF!</v>
      </c>
      <c r="L234" s="31" t="e">
        <f>IF(AND(B234=L$1),LOOKUP(9.99999999999999E+307,$L$2:L233)+1,"")</f>
        <v>#REF!</v>
      </c>
      <c r="M234" s="31">
        <f>IF(AND(B234=M$1),LOOKUP(9.99999999999999E+307,$M$2:M233)+1,"")</f>
        <v>66</v>
      </c>
      <c r="N234" s="31" t="e">
        <f>IF(AND(B234=N$1),LOOKUP(9.99999999999999E+307,$N$2:N233)+1,"")</f>
        <v>#REF!</v>
      </c>
      <c r="O234" s="31" t="e">
        <f>IF(AND($B234=O$1),LOOKUP(9.99999999999999E+307,$O$2:O233)+1,"")</f>
        <v>#REF!</v>
      </c>
      <c r="P234" s="31" t="e">
        <f>IF(AND($B234=P$1),LOOKUP(9.99999999999999E+307,$P$2:P233)+1,"")</f>
        <v>#REF!</v>
      </c>
      <c r="Q234" s="31" t="e">
        <f>IF(AND($B234=Q$1),LOOKUP(9.99999999999999E+307,$Q$2:Q233)+1,"")</f>
        <v>#REF!</v>
      </c>
      <c r="R234" s="31">
        <f>IF(AND($B234=R$1),LOOKUP(9.99999999999999E+307,$R$2:R233)+1,"")</f>
        <v>66</v>
      </c>
      <c r="S234" s="31">
        <f>IF(AND($B234=S$1),LOOKUP(9.99999999999999E+307,$S$2:S233)+1,"")</f>
        <v>66</v>
      </c>
      <c r="T234" s="31"/>
      <c r="U234" s="31"/>
      <c r="AA234" s="218" t="str">
        <f t="shared" si="27"/>
        <v/>
      </c>
      <c r="AB234" s="218" t="str">
        <f t="shared" si="28"/>
        <v/>
      </c>
      <c r="AC234" s="219">
        <f t="shared" si="24"/>
        <v>0</v>
      </c>
      <c r="AD234" s="219">
        <f t="shared" si="25"/>
        <v>1034</v>
      </c>
      <c r="AE234" s="220" t="str">
        <f t="shared" si="29"/>
        <v/>
      </c>
      <c r="AF234" s="216" t="str">
        <f t="shared" si="23"/>
        <v>-</v>
      </c>
    </row>
    <row r="235" spans="1:32" ht="20.149999999999999" customHeight="1" x14ac:dyDescent="0.6">
      <c r="A235" s="31">
        <v>233</v>
      </c>
      <c r="B235" s="200"/>
      <c r="C235" s="201"/>
      <c r="D235" s="202"/>
      <c r="E235" s="386"/>
      <c r="F235" s="386"/>
      <c r="G235" s="217" t="str">
        <f t="shared" si="26"/>
        <v/>
      </c>
      <c r="H235" s="31" t="str">
        <f>IF(AND(B235=H$1),LOOKUP(9.99999999999999E+307,$H$2:H234)+1,"")</f>
        <v/>
      </c>
      <c r="I235" s="31" t="str">
        <f>IF(AND(B235=I$1),LOOKUP(9.99999999999999E+307,$I$2:I234)+1,"")</f>
        <v/>
      </c>
      <c r="J235" s="31" t="e">
        <f>IF(AND(B235=J$1),LOOKUP(9.99999999999999E+307,$J$2:J234)+1,"")</f>
        <v>#REF!</v>
      </c>
      <c r="K235" s="31" t="e">
        <f>IF(AND(B235=K$1),LOOKUP(9.99999999999999E+307,$K$2:K234)+1,"")</f>
        <v>#REF!</v>
      </c>
      <c r="L235" s="31" t="e">
        <f>IF(AND(B235=L$1),LOOKUP(9.99999999999999E+307,$L$2:L234)+1,"")</f>
        <v>#REF!</v>
      </c>
      <c r="M235" s="31">
        <f>IF(AND(B235=M$1),LOOKUP(9.99999999999999E+307,$M$2:M234)+1,"")</f>
        <v>67</v>
      </c>
      <c r="N235" s="31" t="e">
        <f>IF(AND(B235=N$1),LOOKUP(9.99999999999999E+307,$N$2:N234)+1,"")</f>
        <v>#REF!</v>
      </c>
      <c r="O235" s="31" t="e">
        <f>IF(AND($B235=O$1),LOOKUP(9.99999999999999E+307,$O$2:O234)+1,"")</f>
        <v>#REF!</v>
      </c>
      <c r="P235" s="31" t="e">
        <f>IF(AND($B235=P$1),LOOKUP(9.99999999999999E+307,$P$2:P234)+1,"")</f>
        <v>#REF!</v>
      </c>
      <c r="Q235" s="31" t="e">
        <f>IF(AND($B235=Q$1),LOOKUP(9.99999999999999E+307,$Q$2:Q234)+1,"")</f>
        <v>#REF!</v>
      </c>
      <c r="R235" s="31">
        <f>IF(AND($B235=R$1),LOOKUP(9.99999999999999E+307,$R$2:R234)+1,"")</f>
        <v>67</v>
      </c>
      <c r="S235" s="31">
        <f>IF(AND($B235=S$1),LOOKUP(9.99999999999999E+307,$S$2:S234)+1,"")</f>
        <v>67</v>
      </c>
      <c r="T235" s="31"/>
      <c r="U235" s="31"/>
      <c r="AA235" s="218" t="str">
        <f t="shared" si="27"/>
        <v/>
      </c>
      <c r="AB235" s="218" t="str">
        <f t="shared" si="28"/>
        <v/>
      </c>
      <c r="AC235" s="219">
        <f t="shared" si="24"/>
        <v>0</v>
      </c>
      <c r="AD235" s="219">
        <f t="shared" si="25"/>
        <v>1034</v>
      </c>
      <c r="AE235" s="220" t="str">
        <f t="shared" si="29"/>
        <v/>
      </c>
      <c r="AF235" s="216" t="str">
        <f t="shared" si="23"/>
        <v>-</v>
      </c>
    </row>
    <row r="236" spans="1:32" ht="20.149999999999999" customHeight="1" x14ac:dyDescent="0.6">
      <c r="A236" s="31">
        <v>234</v>
      </c>
      <c r="B236" s="200"/>
      <c r="C236" s="387"/>
      <c r="D236" s="202"/>
      <c r="E236" s="386"/>
      <c r="F236" s="386"/>
      <c r="G236" s="217" t="str">
        <f t="shared" si="26"/>
        <v/>
      </c>
      <c r="H236" s="31" t="str">
        <f>IF(AND(B236=H$1),LOOKUP(9.99999999999999E+307,$H$2:H235)+1,"")</f>
        <v/>
      </c>
      <c r="I236" s="31" t="str">
        <f>IF(AND(B236=I$1),LOOKUP(9.99999999999999E+307,$I$2:I235)+1,"")</f>
        <v/>
      </c>
      <c r="J236" s="31" t="e">
        <f>IF(AND(B236=J$1),LOOKUP(9.99999999999999E+307,$J$2:J235)+1,"")</f>
        <v>#REF!</v>
      </c>
      <c r="K236" s="31" t="e">
        <f>IF(AND(B236=K$1),LOOKUP(9.99999999999999E+307,$K$2:K235)+1,"")</f>
        <v>#REF!</v>
      </c>
      <c r="L236" s="31" t="e">
        <f>IF(AND(B236=L$1),LOOKUP(9.99999999999999E+307,$L$2:L235)+1,"")</f>
        <v>#REF!</v>
      </c>
      <c r="M236" s="31">
        <f>IF(AND(B236=M$1),LOOKUP(9.99999999999999E+307,$M$2:M235)+1,"")</f>
        <v>68</v>
      </c>
      <c r="N236" s="31" t="e">
        <f>IF(AND(B236=N$1),LOOKUP(9.99999999999999E+307,$N$2:N235)+1,"")</f>
        <v>#REF!</v>
      </c>
      <c r="O236" s="31" t="e">
        <f>IF(AND($B236=O$1),LOOKUP(9.99999999999999E+307,$O$2:O235)+1,"")</f>
        <v>#REF!</v>
      </c>
      <c r="P236" s="31" t="e">
        <f>IF(AND($B236=P$1),LOOKUP(9.99999999999999E+307,$P$2:P235)+1,"")</f>
        <v>#REF!</v>
      </c>
      <c r="Q236" s="31" t="e">
        <f>IF(AND($B236=Q$1),LOOKUP(9.99999999999999E+307,$Q$2:Q235)+1,"")</f>
        <v>#REF!</v>
      </c>
      <c r="R236" s="31">
        <f>IF(AND($B236=R$1),LOOKUP(9.99999999999999E+307,$R$2:R235)+1,"")</f>
        <v>68</v>
      </c>
      <c r="S236" s="31">
        <f>IF(AND($B236=S$1),LOOKUP(9.99999999999999E+307,$S$2:S235)+1,"")</f>
        <v>68</v>
      </c>
      <c r="T236" s="31"/>
      <c r="U236" s="31"/>
      <c r="AA236" s="218" t="str">
        <f t="shared" si="27"/>
        <v/>
      </c>
      <c r="AB236" s="218" t="str">
        <f t="shared" si="28"/>
        <v/>
      </c>
      <c r="AC236" s="219">
        <f t="shared" si="24"/>
        <v>0</v>
      </c>
      <c r="AD236" s="219">
        <f t="shared" si="25"/>
        <v>1034</v>
      </c>
      <c r="AE236" s="220" t="str">
        <f t="shared" si="29"/>
        <v/>
      </c>
      <c r="AF236" s="216" t="str">
        <f t="shared" si="23"/>
        <v>-</v>
      </c>
    </row>
    <row r="237" spans="1:32" ht="20.149999999999999" customHeight="1" x14ac:dyDescent="0.6">
      <c r="A237" s="31">
        <v>235</v>
      </c>
      <c r="B237" s="200"/>
      <c r="C237" s="201"/>
      <c r="D237" s="202"/>
      <c r="E237" s="386"/>
      <c r="F237" s="386"/>
      <c r="G237" s="217" t="str">
        <f t="shared" si="26"/>
        <v/>
      </c>
      <c r="H237" s="31" t="str">
        <f>IF(AND(B237=H$1),LOOKUP(9.99999999999999E+307,$H$2:H236)+1,"")</f>
        <v/>
      </c>
      <c r="I237" s="31" t="str">
        <f>IF(AND(B237=I$1),LOOKUP(9.99999999999999E+307,$I$2:I236)+1,"")</f>
        <v/>
      </c>
      <c r="J237" s="31" t="e">
        <f>IF(AND(B237=J$1),LOOKUP(9.99999999999999E+307,$J$2:J236)+1,"")</f>
        <v>#REF!</v>
      </c>
      <c r="K237" s="31" t="e">
        <f>IF(AND(B237=K$1),LOOKUP(9.99999999999999E+307,$K$2:K236)+1,"")</f>
        <v>#REF!</v>
      </c>
      <c r="L237" s="31" t="e">
        <f>IF(AND(B237=L$1),LOOKUP(9.99999999999999E+307,$L$2:L236)+1,"")</f>
        <v>#REF!</v>
      </c>
      <c r="M237" s="31">
        <f>IF(AND(B237=M$1),LOOKUP(9.99999999999999E+307,$M$2:M236)+1,"")</f>
        <v>69</v>
      </c>
      <c r="N237" s="31" t="e">
        <f>IF(AND(B237=N$1),LOOKUP(9.99999999999999E+307,$N$2:N236)+1,"")</f>
        <v>#REF!</v>
      </c>
      <c r="O237" s="31" t="e">
        <f>IF(AND($B237=O$1),LOOKUP(9.99999999999999E+307,$O$2:O236)+1,"")</f>
        <v>#REF!</v>
      </c>
      <c r="P237" s="31" t="e">
        <f>IF(AND($B237=P$1),LOOKUP(9.99999999999999E+307,$P$2:P236)+1,"")</f>
        <v>#REF!</v>
      </c>
      <c r="Q237" s="31" t="e">
        <f>IF(AND($B237=Q$1),LOOKUP(9.99999999999999E+307,$Q$2:Q236)+1,"")</f>
        <v>#REF!</v>
      </c>
      <c r="R237" s="31">
        <f>IF(AND($B237=R$1),LOOKUP(9.99999999999999E+307,$R$2:R236)+1,"")</f>
        <v>69</v>
      </c>
      <c r="S237" s="31">
        <f>IF(AND($B237=S$1),LOOKUP(9.99999999999999E+307,$S$2:S236)+1,"")</f>
        <v>69</v>
      </c>
      <c r="T237" s="31"/>
      <c r="U237" s="31"/>
      <c r="AA237" s="218" t="str">
        <f t="shared" si="27"/>
        <v/>
      </c>
      <c r="AB237" s="218" t="str">
        <f t="shared" si="28"/>
        <v/>
      </c>
      <c r="AC237" s="219">
        <f t="shared" si="24"/>
        <v>0</v>
      </c>
      <c r="AD237" s="219">
        <f t="shared" si="25"/>
        <v>1034</v>
      </c>
      <c r="AE237" s="220" t="str">
        <f t="shared" si="29"/>
        <v/>
      </c>
      <c r="AF237" s="216" t="str">
        <f t="shared" si="23"/>
        <v>-</v>
      </c>
    </row>
    <row r="238" spans="1:32" ht="20.149999999999999" customHeight="1" x14ac:dyDescent="0.6">
      <c r="A238" s="31">
        <v>236</v>
      </c>
      <c r="B238" s="200"/>
      <c r="C238" s="387"/>
      <c r="D238" s="202"/>
      <c r="E238" s="386"/>
      <c r="F238" s="386"/>
      <c r="G238" s="217" t="str">
        <f t="shared" si="26"/>
        <v/>
      </c>
      <c r="H238" s="31" t="str">
        <f>IF(AND(B238=H$1),LOOKUP(9.99999999999999E+307,$H$2:H237)+1,"")</f>
        <v/>
      </c>
      <c r="I238" s="31" t="str">
        <f>IF(AND(B238=I$1),LOOKUP(9.99999999999999E+307,$I$2:I237)+1,"")</f>
        <v/>
      </c>
      <c r="J238" s="31" t="e">
        <f>IF(AND(B238=J$1),LOOKUP(9.99999999999999E+307,$J$2:J237)+1,"")</f>
        <v>#REF!</v>
      </c>
      <c r="K238" s="31" t="e">
        <f>IF(AND(B238=K$1),LOOKUP(9.99999999999999E+307,$K$2:K237)+1,"")</f>
        <v>#REF!</v>
      </c>
      <c r="L238" s="31" t="e">
        <f>IF(AND(B238=L$1),LOOKUP(9.99999999999999E+307,$L$2:L237)+1,"")</f>
        <v>#REF!</v>
      </c>
      <c r="M238" s="31">
        <f>IF(AND(B238=M$1),LOOKUP(9.99999999999999E+307,$M$2:M237)+1,"")</f>
        <v>70</v>
      </c>
      <c r="N238" s="31" t="e">
        <f>IF(AND(B238=N$1),LOOKUP(9.99999999999999E+307,$N$2:N237)+1,"")</f>
        <v>#REF!</v>
      </c>
      <c r="O238" s="31" t="e">
        <f>IF(AND($B238=O$1),LOOKUP(9.99999999999999E+307,$O$2:O237)+1,"")</f>
        <v>#REF!</v>
      </c>
      <c r="P238" s="31" t="e">
        <f>IF(AND($B238=P$1),LOOKUP(9.99999999999999E+307,$P$2:P237)+1,"")</f>
        <v>#REF!</v>
      </c>
      <c r="Q238" s="31" t="e">
        <f>IF(AND($B238=Q$1),LOOKUP(9.99999999999999E+307,$Q$2:Q237)+1,"")</f>
        <v>#REF!</v>
      </c>
      <c r="R238" s="31">
        <f>IF(AND($B238=R$1),LOOKUP(9.99999999999999E+307,$R$2:R237)+1,"")</f>
        <v>70</v>
      </c>
      <c r="S238" s="31">
        <f>IF(AND($B238=S$1),LOOKUP(9.99999999999999E+307,$S$2:S237)+1,"")</f>
        <v>70</v>
      </c>
      <c r="T238" s="31"/>
      <c r="U238" s="31"/>
      <c r="AA238" s="218" t="str">
        <f t="shared" si="27"/>
        <v/>
      </c>
      <c r="AB238" s="218" t="str">
        <f t="shared" si="28"/>
        <v/>
      </c>
      <c r="AC238" s="219">
        <f t="shared" si="24"/>
        <v>0</v>
      </c>
      <c r="AD238" s="219">
        <f t="shared" si="25"/>
        <v>1034</v>
      </c>
      <c r="AE238" s="220" t="str">
        <f t="shared" si="29"/>
        <v/>
      </c>
      <c r="AF238" s="216" t="str">
        <f t="shared" si="23"/>
        <v>-</v>
      </c>
    </row>
    <row r="239" spans="1:32" ht="20.149999999999999" customHeight="1" x14ac:dyDescent="0.6">
      <c r="A239" s="31">
        <v>237</v>
      </c>
      <c r="B239" s="200"/>
      <c r="C239" s="201"/>
      <c r="D239" s="202"/>
      <c r="E239" s="386"/>
      <c r="F239" s="386"/>
      <c r="G239" s="217" t="str">
        <f t="shared" si="26"/>
        <v/>
      </c>
      <c r="H239" s="31" t="str">
        <f>IF(AND(B239=H$1),LOOKUP(9.99999999999999E+307,$H$2:H238)+1,"")</f>
        <v/>
      </c>
      <c r="I239" s="31" t="str">
        <f>IF(AND(B239=I$1),LOOKUP(9.99999999999999E+307,$I$2:I238)+1,"")</f>
        <v/>
      </c>
      <c r="J239" s="31" t="e">
        <f>IF(AND(B239=J$1),LOOKUP(9.99999999999999E+307,$J$2:J238)+1,"")</f>
        <v>#REF!</v>
      </c>
      <c r="K239" s="31" t="e">
        <f>IF(AND(B239=K$1),LOOKUP(9.99999999999999E+307,$K$2:K238)+1,"")</f>
        <v>#REF!</v>
      </c>
      <c r="L239" s="31" t="e">
        <f>IF(AND(B239=L$1),LOOKUP(9.99999999999999E+307,$L$2:L238)+1,"")</f>
        <v>#REF!</v>
      </c>
      <c r="M239" s="31">
        <f>IF(AND(B239=M$1),LOOKUP(9.99999999999999E+307,$M$2:M238)+1,"")</f>
        <v>71</v>
      </c>
      <c r="N239" s="31" t="e">
        <f>IF(AND(B239=N$1),LOOKUP(9.99999999999999E+307,$N$2:N238)+1,"")</f>
        <v>#REF!</v>
      </c>
      <c r="O239" s="31" t="e">
        <f>IF(AND($B239=O$1),LOOKUP(9.99999999999999E+307,$O$2:O238)+1,"")</f>
        <v>#REF!</v>
      </c>
      <c r="P239" s="31" t="e">
        <f>IF(AND($B239=P$1),LOOKUP(9.99999999999999E+307,$P$2:P238)+1,"")</f>
        <v>#REF!</v>
      </c>
      <c r="Q239" s="31" t="e">
        <f>IF(AND($B239=Q$1),LOOKUP(9.99999999999999E+307,$Q$2:Q238)+1,"")</f>
        <v>#REF!</v>
      </c>
      <c r="R239" s="31">
        <f>IF(AND($B239=R$1),LOOKUP(9.99999999999999E+307,$R$2:R238)+1,"")</f>
        <v>71</v>
      </c>
      <c r="S239" s="31">
        <f>IF(AND($B239=S$1),LOOKUP(9.99999999999999E+307,$S$2:S238)+1,"")</f>
        <v>71</v>
      </c>
      <c r="T239" s="31"/>
      <c r="U239" s="31"/>
      <c r="AA239" s="218" t="str">
        <f t="shared" si="27"/>
        <v/>
      </c>
      <c r="AB239" s="218" t="str">
        <f t="shared" si="28"/>
        <v/>
      </c>
      <c r="AC239" s="219">
        <f t="shared" si="24"/>
        <v>0</v>
      </c>
      <c r="AD239" s="219">
        <f t="shared" si="25"/>
        <v>1034</v>
      </c>
      <c r="AE239" s="220" t="str">
        <f t="shared" si="29"/>
        <v/>
      </c>
      <c r="AF239" s="216" t="str">
        <f t="shared" ref="AF239:AF302" si="30">CONCATENATE(B239,"-",AE239)</f>
        <v>-</v>
      </c>
    </row>
    <row r="240" spans="1:32" ht="20.149999999999999" customHeight="1" x14ac:dyDescent="0.6">
      <c r="A240" s="31">
        <v>238</v>
      </c>
      <c r="B240" s="200"/>
      <c r="C240" s="387"/>
      <c r="D240" s="202"/>
      <c r="E240" s="386"/>
      <c r="F240" s="386"/>
      <c r="G240" s="217" t="str">
        <f t="shared" si="26"/>
        <v/>
      </c>
      <c r="H240" s="31" t="str">
        <f>IF(AND(B240=H$1),LOOKUP(9.99999999999999E+307,$H$2:H239)+1,"")</f>
        <v/>
      </c>
      <c r="I240" s="31" t="str">
        <f>IF(AND(B240=I$1),LOOKUP(9.99999999999999E+307,$I$2:I239)+1,"")</f>
        <v/>
      </c>
      <c r="J240" s="31" t="e">
        <f>IF(AND(B240=J$1),LOOKUP(9.99999999999999E+307,$J$2:J239)+1,"")</f>
        <v>#REF!</v>
      </c>
      <c r="K240" s="31" t="e">
        <f>IF(AND(B240=K$1),LOOKUP(9.99999999999999E+307,$K$2:K239)+1,"")</f>
        <v>#REF!</v>
      </c>
      <c r="L240" s="31" t="e">
        <f>IF(AND(B240=L$1),LOOKUP(9.99999999999999E+307,$L$2:L239)+1,"")</f>
        <v>#REF!</v>
      </c>
      <c r="M240" s="31">
        <f>IF(AND(B240=M$1),LOOKUP(9.99999999999999E+307,$M$2:M239)+1,"")</f>
        <v>72</v>
      </c>
      <c r="N240" s="31" t="e">
        <f>IF(AND(B240=N$1),LOOKUP(9.99999999999999E+307,$N$2:N239)+1,"")</f>
        <v>#REF!</v>
      </c>
      <c r="O240" s="31" t="e">
        <f>IF(AND($B240=O$1),LOOKUP(9.99999999999999E+307,$O$2:O239)+1,"")</f>
        <v>#REF!</v>
      </c>
      <c r="P240" s="31" t="e">
        <f>IF(AND($B240=P$1),LOOKUP(9.99999999999999E+307,$P$2:P239)+1,"")</f>
        <v>#REF!</v>
      </c>
      <c r="Q240" s="31" t="e">
        <f>IF(AND($B240=Q$1),LOOKUP(9.99999999999999E+307,$Q$2:Q239)+1,"")</f>
        <v>#REF!</v>
      </c>
      <c r="R240" s="31">
        <f>IF(AND($B240=R$1),LOOKUP(9.99999999999999E+307,$R$2:R239)+1,"")</f>
        <v>72</v>
      </c>
      <c r="S240" s="31">
        <f>IF(AND($B240=S$1),LOOKUP(9.99999999999999E+307,$S$2:S239)+1,"")</f>
        <v>72</v>
      </c>
      <c r="T240" s="31"/>
      <c r="U240" s="31"/>
      <c r="AA240" s="218" t="str">
        <f t="shared" si="27"/>
        <v/>
      </c>
      <c r="AB240" s="218" t="str">
        <f t="shared" si="28"/>
        <v/>
      </c>
      <c r="AC240" s="219">
        <f t="shared" si="24"/>
        <v>0</v>
      </c>
      <c r="AD240" s="219">
        <f t="shared" si="25"/>
        <v>1034</v>
      </c>
      <c r="AE240" s="220" t="str">
        <f t="shared" si="29"/>
        <v/>
      </c>
      <c r="AF240" s="216" t="str">
        <f t="shared" si="30"/>
        <v>-</v>
      </c>
    </row>
    <row r="241" spans="1:32" ht="20.149999999999999" customHeight="1" x14ac:dyDescent="0.6">
      <c r="A241" s="31">
        <v>239</v>
      </c>
      <c r="B241" s="200"/>
      <c r="C241" s="201"/>
      <c r="D241" s="202"/>
      <c r="E241" s="386"/>
      <c r="F241" s="386"/>
      <c r="G241" s="217" t="str">
        <f t="shared" si="26"/>
        <v/>
      </c>
      <c r="H241" s="31" t="str">
        <f>IF(AND(B241=H$1),LOOKUP(9.99999999999999E+307,$H$2:H240)+1,"")</f>
        <v/>
      </c>
      <c r="I241" s="31" t="str">
        <f>IF(AND(B241=I$1),LOOKUP(9.99999999999999E+307,$I$2:I240)+1,"")</f>
        <v/>
      </c>
      <c r="J241" s="31" t="e">
        <f>IF(AND(B241=J$1),LOOKUP(9.99999999999999E+307,$J$2:J240)+1,"")</f>
        <v>#REF!</v>
      </c>
      <c r="K241" s="31" t="e">
        <f>IF(AND(B241=K$1),LOOKUP(9.99999999999999E+307,$K$2:K240)+1,"")</f>
        <v>#REF!</v>
      </c>
      <c r="L241" s="31" t="e">
        <f>IF(AND(B241=L$1),LOOKUP(9.99999999999999E+307,$L$2:L240)+1,"")</f>
        <v>#REF!</v>
      </c>
      <c r="M241" s="31">
        <f>IF(AND(B241=M$1),LOOKUP(9.99999999999999E+307,$M$2:M240)+1,"")</f>
        <v>73</v>
      </c>
      <c r="N241" s="31" t="e">
        <f>IF(AND(B241=N$1),LOOKUP(9.99999999999999E+307,$N$2:N240)+1,"")</f>
        <v>#REF!</v>
      </c>
      <c r="O241" s="31" t="e">
        <f>IF(AND($B241=O$1),LOOKUP(9.99999999999999E+307,$O$2:O240)+1,"")</f>
        <v>#REF!</v>
      </c>
      <c r="P241" s="31" t="e">
        <f>IF(AND($B241=P$1),LOOKUP(9.99999999999999E+307,$P$2:P240)+1,"")</f>
        <v>#REF!</v>
      </c>
      <c r="Q241" s="31" t="e">
        <f>IF(AND($B241=Q$1),LOOKUP(9.99999999999999E+307,$Q$2:Q240)+1,"")</f>
        <v>#REF!</v>
      </c>
      <c r="R241" s="31">
        <f>IF(AND($B241=R$1),LOOKUP(9.99999999999999E+307,$R$2:R240)+1,"")</f>
        <v>73</v>
      </c>
      <c r="S241" s="31">
        <f>IF(AND($B241=S$1),LOOKUP(9.99999999999999E+307,$S$2:S240)+1,"")</f>
        <v>73</v>
      </c>
      <c r="T241" s="31"/>
      <c r="U241" s="31"/>
      <c r="AA241" s="218" t="str">
        <f t="shared" si="27"/>
        <v/>
      </c>
      <c r="AB241" s="218" t="str">
        <f t="shared" si="28"/>
        <v/>
      </c>
      <c r="AC241" s="219">
        <f t="shared" si="24"/>
        <v>0</v>
      </c>
      <c r="AD241" s="219">
        <f t="shared" si="25"/>
        <v>1034</v>
      </c>
      <c r="AE241" s="220" t="str">
        <f t="shared" si="29"/>
        <v/>
      </c>
      <c r="AF241" s="216" t="str">
        <f t="shared" si="30"/>
        <v>-</v>
      </c>
    </row>
    <row r="242" spans="1:32" ht="20.149999999999999" customHeight="1" x14ac:dyDescent="0.6">
      <c r="A242" s="31">
        <v>240</v>
      </c>
      <c r="B242" s="200"/>
      <c r="C242" s="387"/>
      <c r="D242" s="202"/>
      <c r="E242" s="386"/>
      <c r="F242" s="388"/>
      <c r="G242" s="217" t="str">
        <f t="shared" si="26"/>
        <v/>
      </c>
      <c r="H242" s="31" t="str">
        <f>IF(AND(B242=H$1),LOOKUP(9.99999999999999E+307,$H$2:H241)+1,"")</f>
        <v/>
      </c>
      <c r="I242" s="31" t="str">
        <f>IF(AND(B242=I$1),LOOKUP(9.99999999999999E+307,$I$2:I241)+1,"")</f>
        <v/>
      </c>
      <c r="J242" s="31" t="e">
        <f>IF(AND(B242=J$1),LOOKUP(9.99999999999999E+307,$J$2:J241)+1,"")</f>
        <v>#REF!</v>
      </c>
      <c r="K242" s="31" t="e">
        <f>IF(AND(B242=K$1),LOOKUP(9.99999999999999E+307,$K$2:K241)+1,"")</f>
        <v>#REF!</v>
      </c>
      <c r="L242" s="31" t="e">
        <f>IF(AND(B242=L$1),LOOKUP(9.99999999999999E+307,$L$2:L241)+1,"")</f>
        <v>#REF!</v>
      </c>
      <c r="M242" s="31">
        <f>IF(AND(B242=M$1),LOOKUP(9.99999999999999E+307,$M$2:M241)+1,"")</f>
        <v>74</v>
      </c>
      <c r="N242" s="31" t="e">
        <f>IF(AND(B242=N$1),LOOKUP(9.99999999999999E+307,$N$2:N241)+1,"")</f>
        <v>#REF!</v>
      </c>
      <c r="O242" s="31" t="e">
        <f>IF(AND($B242=O$1),LOOKUP(9.99999999999999E+307,$O$2:O241)+1,"")</f>
        <v>#REF!</v>
      </c>
      <c r="P242" s="31" t="e">
        <f>IF(AND($B242=P$1),LOOKUP(9.99999999999999E+307,$P$2:P241)+1,"")</f>
        <v>#REF!</v>
      </c>
      <c r="Q242" s="31" t="e">
        <f>IF(AND($B242=Q$1),LOOKUP(9.99999999999999E+307,$Q$2:Q241)+1,"")</f>
        <v>#REF!</v>
      </c>
      <c r="R242" s="31">
        <f>IF(AND($B242=R$1),LOOKUP(9.99999999999999E+307,$R$2:R241)+1,"")</f>
        <v>74</v>
      </c>
      <c r="S242" s="31">
        <f>IF(AND($B242=S$1),LOOKUP(9.99999999999999E+307,$S$2:S241)+1,"")</f>
        <v>74</v>
      </c>
      <c r="T242" s="31"/>
      <c r="U242" s="31"/>
      <c r="AA242" s="218" t="str">
        <f t="shared" si="27"/>
        <v/>
      </c>
      <c r="AB242" s="218" t="str">
        <f t="shared" si="28"/>
        <v/>
      </c>
      <c r="AC242" s="219">
        <f t="shared" si="24"/>
        <v>0</v>
      </c>
      <c r="AD242" s="219">
        <f t="shared" si="25"/>
        <v>1034</v>
      </c>
      <c r="AE242" s="220" t="str">
        <f t="shared" si="29"/>
        <v/>
      </c>
      <c r="AF242" s="216" t="str">
        <f t="shared" si="30"/>
        <v>-</v>
      </c>
    </row>
    <row r="243" spans="1:32" ht="20.149999999999999" customHeight="1" x14ac:dyDescent="0.6">
      <c r="A243" s="31">
        <v>241</v>
      </c>
      <c r="B243" s="200"/>
      <c r="C243" s="201"/>
      <c r="D243" s="202"/>
      <c r="E243" s="386"/>
      <c r="F243" s="386"/>
      <c r="G243" s="217" t="str">
        <f t="shared" si="26"/>
        <v/>
      </c>
      <c r="H243" s="31" t="str">
        <f>IF(AND(B243=H$1),LOOKUP(9.99999999999999E+307,$H$2:H242)+1,"")</f>
        <v/>
      </c>
      <c r="I243" s="31" t="str">
        <f>IF(AND(B243=I$1),LOOKUP(9.99999999999999E+307,$I$2:I242)+1,"")</f>
        <v/>
      </c>
      <c r="J243" s="31" t="e">
        <f>IF(AND(B243=J$1),LOOKUP(9.99999999999999E+307,$J$2:J242)+1,"")</f>
        <v>#REF!</v>
      </c>
      <c r="K243" s="31" t="e">
        <f>IF(AND(B243=K$1),LOOKUP(9.99999999999999E+307,$K$2:K242)+1,"")</f>
        <v>#REF!</v>
      </c>
      <c r="L243" s="31" t="e">
        <f>IF(AND(B243=L$1),LOOKUP(9.99999999999999E+307,$L$2:L242)+1,"")</f>
        <v>#REF!</v>
      </c>
      <c r="M243" s="31">
        <f>IF(AND(B243=M$1),LOOKUP(9.99999999999999E+307,$M$2:M242)+1,"")</f>
        <v>75</v>
      </c>
      <c r="N243" s="31" t="e">
        <f>IF(AND(B243=N$1),LOOKUP(9.99999999999999E+307,$N$2:N242)+1,"")</f>
        <v>#REF!</v>
      </c>
      <c r="O243" s="31" t="e">
        <f>IF(AND($B243=O$1),LOOKUP(9.99999999999999E+307,$O$2:O242)+1,"")</f>
        <v>#REF!</v>
      </c>
      <c r="P243" s="31" t="e">
        <f>IF(AND($B243=P$1),LOOKUP(9.99999999999999E+307,$P$2:P242)+1,"")</f>
        <v>#REF!</v>
      </c>
      <c r="Q243" s="31" t="e">
        <f>IF(AND($B243=Q$1),LOOKUP(9.99999999999999E+307,$Q$2:Q242)+1,"")</f>
        <v>#REF!</v>
      </c>
      <c r="R243" s="31">
        <f>IF(AND($B243=R$1),LOOKUP(9.99999999999999E+307,$R$2:R242)+1,"")</f>
        <v>75</v>
      </c>
      <c r="S243" s="31">
        <f>IF(AND($B243=S$1),LOOKUP(9.99999999999999E+307,$S$2:S242)+1,"")</f>
        <v>75</v>
      </c>
      <c r="T243" s="31"/>
      <c r="U243" s="31"/>
      <c r="AA243" s="218" t="str">
        <f t="shared" si="27"/>
        <v/>
      </c>
      <c r="AB243" s="218" t="str">
        <f t="shared" si="28"/>
        <v/>
      </c>
      <c r="AC243" s="219">
        <f t="shared" si="24"/>
        <v>0</v>
      </c>
      <c r="AD243" s="219">
        <f t="shared" si="25"/>
        <v>1034</v>
      </c>
      <c r="AE243" s="220" t="str">
        <f t="shared" si="29"/>
        <v/>
      </c>
      <c r="AF243" s="216" t="str">
        <f t="shared" si="30"/>
        <v>-</v>
      </c>
    </row>
    <row r="244" spans="1:32" ht="20.149999999999999" customHeight="1" x14ac:dyDescent="0.6">
      <c r="A244" s="31">
        <v>242</v>
      </c>
      <c r="B244" s="200"/>
      <c r="C244" s="387"/>
      <c r="D244" s="202"/>
      <c r="E244" s="386"/>
      <c r="F244" s="386"/>
      <c r="G244" s="217" t="str">
        <f t="shared" si="26"/>
        <v/>
      </c>
      <c r="H244" s="31" t="str">
        <f>IF(AND(B244=H$1),LOOKUP(9.99999999999999E+307,$H$2:H243)+1,"")</f>
        <v/>
      </c>
      <c r="I244" s="31" t="str">
        <f>IF(AND(B244=I$1),LOOKUP(9.99999999999999E+307,$I$2:I243)+1,"")</f>
        <v/>
      </c>
      <c r="J244" s="31" t="e">
        <f>IF(AND(B244=J$1),LOOKUP(9.99999999999999E+307,$J$2:J243)+1,"")</f>
        <v>#REF!</v>
      </c>
      <c r="K244" s="31" t="e">
        <f>IF(AND(B244=K$1),LOOKUP(9.99999999999999E+307,$K$2:K243)+1,"")</f>
        <v>#REF!</v>
      </c>
      <c r="L244" s="31" t="e">
        <f>IF(AND(B244=L$1),LOOKUP(9.99999999999999E+307,$L$2:L243)+1,"")</f>
        <v>#REF!</v>
      </c>
      <c r="M244" s="31">
        <f>IF(AND(B244=M$1),LOOKUP(9.99999999999999E+307,$M$2:M243)+1,"")</f>
        <v>76</v>
      </c>
      <c r="N244" s="31" t="e">
        <f>IF(AND(B244=N$1),LOOKUP(9.99999999999999E+307,$N$2:N243)+1,"")</f>
        <v>#REF!</v>
      </c>
      <c r="O244" s="31" t="e">
        <f>IF(AND($B244=O$1),LOOKUP(9.99999999999999E+307,$O$2:O243)+1,"")</f>
        <v>#REF!</v>
      </c>
      <c r="P244" s="31" t="e">
        <f>IF(AND($B244=P$1),LOOKUP(9.99999999999999E+307,$P$2:P243)+1,"")</f>
        <v>#REF!</v>
      </c>
      <c r="Q244" s="31" t="e">
        <f>IF(AND($B244=Q$1),LOOKUP(9.99999999999999E+307,$Q$2:Q243)+1,"")</f>
        <v>#REF!</v>
      </c>
      <c r="R244" s="31">
        <f>IF(AND($B244=R$1),LOOKUP(9.99999999999999E+307,$R$2:R243)+1,"")</f>
        <v>76</v>
      </c>
      <c r="S244" s="31">
        <f>IF(AND($B244=S$1),LOOKUP(9.99999999999999E+307,$S$2:S243)+1,"")</f>
        <v>76</v>
      </c>
      <c r="T244" s="31"/>
      <c r="U244" s="31"/>
      <c r="AA244" s="218" t="str">
        <f t="shared" si="27"/>
        <v/>
      </c>
      <c r="AB244" s="218" t="str">
        <f t="shared" si="28"/>
        <v/>
      </c>
      <c r="AC244" s="219">
        <f t="shared" si="24"/>
        <v>0</v>
      </c>
      <c r="AD244" s="219">
        <f t="shared" si="25"/>
        <v>1034</v>
      </c>
      <c r="AE244" s="220" t="str">
        <f t="shared" si="29"/>
        <v/>
      </c>
      <c r="AF244" s="216" t="str">
        <f t="shared" si="30"/>
        <v>-</v>
      </c>
    </row>
    <row r="245" spans="1:32" ht="20.149999999999999" customHeight="1" x14ac:dyDescent="0.6">
      <c r="A245" s="31">
        <v>243</v>
      </c>
      <c r="B245" s="200"/>
      <c r="C245" s="201"/>
      <c r="D245" s="202"/>
      <c r="E245" s="386"/>
      <c r="F245" s="386"/>
      <c r="G245" s="217" t="str">
        <f t="shared" si="26"/>
        <v/>
      </c>
      <c r="H245" s="31" t="str">
        <f>IF(AND(B245=H$1),LOOKUP(9.99999999999999E+307,$H$2:H244)+1,"")</f>
        <v/>
      </c>
      <c r="I245" s="31" t="str">
        <f>IF(AND(B245=I$1),LOOKUP(9.99999999999999E+307,$I$2:I244)+1,"")</f>
        <v/>
      </c>
      <c r="J245" s="31" t="e">
        <f>IF(AND(B245=J$1),LOOKUP(9.99999999999999E+307,$J$2:J244)+1,"")</f>
        <v>#REF!</v>
      </c>
      <c r="K245" s="31" t="e">
        <f>IF(AND(B245=K$1),LOOKUP(9.99999999999999E+307,$K$2:K244)+1,"")</f>
        <v>#REF!</v>
      </c>
      <c r="L245" s="31" t="e">
        <f>IF(AND(B245=L$1),LOOKUP(9.99999999999999E+307,$L$2:L244)+1,"")</f>
        <v>#REF!</v>
      </c>
      <c r="M245" s="31">
        <f>IF(AND(B245=M$1),LOOKUP(9.99999999999999E+307,$M$2:M244)+1,"")</f>
        <v>77</v>
      </c>
      <c r="N245" s="31" t="e">
        <f>IF(AND(B245=N$1),LOOKUP(9.99999999999999E+307,$N$2:N244)+1,"")</f>
        <v>#REF!</v>
      </c>
      <c r="O245" s="31" t="e">
        <f>IF(AND($B245=O$1),LOOKUP(9.99999999999999E+307,$O$2:O244)+1,"")</f>
        <v>#REF!</v>
      </c>
      <c r="P245" s="31" t="e">
        <f>IF(AND($B245=P$1),LOOKUP(9.99999999999999E+307,$P$2:P244)+1,"")</f>
        <v>#REF!</v>
      </c>
      <c r="Q245" s="31" t="e">
        <f>IF(AND($B245=Q$1),LOOKUP(9.99999999999999E+307,$Q$2:Q244)+1,"")</f>
        <v>#REF!</v>
      </c>
      <c r="R245" s="31">
        <f>IF(AND($B245=R$1),LOOKUP(9.99999999999999E+307,$R$2:R244)+1,"")</f>
        <v>77</v>
      </c>
      <c r="S245" s="31">
        <f>IF(AND($B245=S$1),LOOKUP(9.99999999999999E+307,$S$2:S244)+1,"")</f>
        <v>77</v>
      </c>
      <c r="T245" s="31"/>
      <c r="U245" s="31"/>
      <c r="AA245" s="218" t="str">
        <f t="shared" si="27"/>
        <v/>
      </c>
      <c r="AB245" s="218" t="str">
        <f t="shared" si="28"/>
        <v/>
      </c>
      <c r="AC245" s="219">
        <f t="shared" si="24"/>
        <v>0</v>
      </c>
      <c r="AD245" s="219">
        <f t="shared" si="25"/>
        <v>1034</v>
      </c>
      <c r="AE245" s="220" t="str">
        <f t="shared" si="29"/>
        <v/>
      </c>
      <c r="AF245" s="216" t="str">
        <f t="shared" si="30"/>
        <v>-</v>
      </c>
    </row>
    <row r="246" spans="1:32" ht="20.149999999999999" customHeight="1" x14ac:dyDescent="0.6">
      <c r="A246" s="31">
        <v>244</v>
      </c>
      <c r="B246" s="200"/>
      <c r="C246" s="387"/>
      <c r="D246" s="202"/>
      <c r="E246" s="386"/>
      <c r="F246" s="386"/>
      <c r="G246" s="217" t="str">
        <f t="shared" si="26"/>
        <v/>
      </c>
      <c r="H246" s="31" t="str">
        <f>IF(AND(B246=H$1),LOOKUP(9.99999999999999E+307,$H$2:H245)+1,"")</f>
        <v/>
      </c>
      <c r="I246" s="31" t="str">
        <f>IF(AND(B246=I$1),LOOKUP(9.99999999999999E+307,$I$2:I245)+1,"")</f>
        <v/>
      </c>
      <c r="J246" s="31" t="e">
        <f>IF(AND(B246=J$1),LOOKUP(9.99999999999999E+307,$J$2:J245)+1,"")</f>
        <v>#REF!</v>
      </c>
      <c r="K246" s="31" t="e">
        <f>IF(AND(B246=K$1),LOOKUP(9.99999999999999E+307,$K$2:K245)+1,"")</f>
        <v>#REF!</v>
      </c>
      <c r="L246" s="31" t="e">
        <f>IF(AND(B246=L$1),LOOKUP(9.99999999999999E+307,$L$2:L245)+1,"")</f>
        <v>#REF!</v>
      </c>
      <c r="M246" s="31">
        <f>IF(AND(B246=M$1),LOOKUP(9.99999999999999E+307,$M$2:M245)+1,"")</f>
        <v>78</v>
      </c>
      <c r="N246" s="31" t="e">
        <f>IF(AND(B246=N$1),LOOKUP(9.99999999999999E+307,$N$2:N245)+1,"")</f>
        <v>#REF!</v>
      </c>
      <c r="O246" s="31" t="e">
        <f>IF(AND($B246=O$1),LOOKUP(9.99999999999999E+307,$O$2:O245)+1,"")</f>
        <v>#REF!</v>
      </c>
      <c r="P246" s="31" t="e">
        <f>IF(AND($B246=P$1),LOOKUP(9.99999999999999E+307,$P$2:P245)+1,"")</f>
        <v>#REF!</v>
      </c>
      <c r="Q246" s="31" t="e">
        <f>IF(AND($B246=Q$1),LOOKUP(9.99999999999999E+307,$Q$2:Q245)+1,"")</f>
        <v>#REF!</v>
      </c>
      <c r="R246" s="31">
        <f>IF(AND($B246=R$1),LOOKUP(9.99999999999999E+307,$R$2:R245)+1,"")</f>
        <v>78</v>
      </c>
      <c r="S246" s="31">
        <f>IF(AND($B246=S$1),LOOKUP(9.99999999999999E+307,$S$2:S245)+1,"")</f>
        <v>78</v>
      </c>
      <c r="T246" s="31"/>
      <c r="U246" s="31"/>
      <c r="AA246" s="218" t="str">
        <f t="shared" si="27"/>
        <v/>
      </c>
      <c r="AB246" s="218" t="str">
        <f t="shared" si="28"/>
        <v/>
      </c>
      <c r="AC246" s="219">
        <f t="shared" si="24"/>
        <v>0</v>
      </c>
      <c r="AD246" s="219">
        <f t="shared" si="25"/>
        <v>1034</v>
      </c>
      <c r="AE246" s="220" t="str">
        <f t="shared" si="29"/>
        <v/>
      </c>
      <c r="AF246" s="216" t="str">
        <f t="shared" si="30"/>
        <v>-</v>
      </c>
    </row>
    <row r="247" spans="1:32" ht="20.149999999999999" customHeight="1" x14ac:dyDescent="0.6">
      <c r="A247" s="31">
        <v>245</v>
      </c>
      <c r="B247" s="200"/>
      <c r="C247" s="201"/>
      <c r="D247" s="202"/>
      <c r="E247" s="386"/>
      <c r="F247" s="386"/>
      <c r="G247" s="217" t="str">
        <f t="shared" si="26"/>
        <v/>
      </c>
      <c r="H247" s="31" t="str">
        <f>IF(AND(B247=H$1),LOOKUP(9.99999999999999E+307,$H$2:H246)+1,"")</f>
        <v/>
      </c>
      <c r="I247" s="31" t="str">
        <f>IF(AND(B247=I$1),LOOKUP(9.99999999999999E+307,$I$2:I246)+1,"")</f>
        <v/>
      </c>
      <c r="J247" s="31" t="e">
        <f>IF(AND(B247=J$1),LOOKUP(9.99999999999999E+307,$J$2:J246)+1,"")</f>
        <v>#REF!</v>
      </c>
      <c r="K247" s="31" t="e">
        <f>IF(AND(B247=K$1),LOOKUP(9.99999999999999E+307,$K$2:K246)+1,"")</f>
        <v>#REF!</v>
      </c>
      <c r="L247" s="31" t="e">
        <f>IF(AND(B247=L$1),LOOKUP(9.99999999999999E+307,$L$2:L246)+1,"")</f>
        <v>#REF!</v>
      </c>
      <c r="M247" s="31">
        <f>IF(AND(B247=M$1),LOOKUP(9.99999999999999E+307,$M$2:M246)+1,"")</f>
        <v>79</v>
      </c>
      <c r="N247" s="31" t="e">
        <f>IF(AND(B247=N$1),LOOKUP(9.99999999999999E+307,$N$2:N246)+1,"")</f>
        <v>#REF!</v>
      </c>
      <c r="O247" s="31" t="e">
        <f>IF(AND($B247=O$1),LOOKUP(9.99999999999999E+307,$O$2:O246)+1,"")</f>
        <v>#REF!</v>
      </c>
      <c r="P247" s="31" t="e">
        <f>IF(AND($B247=P$1),LOOKUP(9.99999999999999E+307,$P$2:P246)+1,"")</f>
        <v>#REF!</v>
      </c>
      <c r="Q247" s="31" t="e">
        <f>IF(AND($B247=Q$1),LOOKUP(9.99999999999999E+307,$Q$2:Q246)+1,"")</f>
        <v>#REF!</v>
      </c>
      <c r="R247" s="31">
        <f>IF(AND($B247=R$1),LOOKUP(9.99999999999999E+307,$R$2:R246)+1,"")</f>
        <v>79</v>
      </c>
      <c r="S247" s="31">
        <f>IF(AND($B247=S$1),LOOKUP(9.99999999999999E+307,$S$2:S246)+1,"")</f>
        <v>79</v>
      </c>
      <c r="T247" s="31"/>
      <c r="U247" s="31"/>
      <c r="AA247" s="218" t="str">
        <f t="shared" si="27"/>
        <v/>
      </c>
      <c r="AB247" s="218" t="str">
        <f t="shared" si="28"/>
        <v/>
      </c>
      <c r="AC247" s="219">
        <f t="shared" si="24"/>
        <v>0</v>
      </c>
      <c r="AD247" s="219">
        <f t="shared" si="25"/>
        <v>1034</v>
      </c>
      <c r="AE247" s="220" t="str">
        <f t="shared" si="29"/>
        <v/>
      </c>
      <c r="AF247" s="216" t="str">
        <f t="shared" si="30"/>
        <v>-</v>
      </c>
    </row>
    <row r="248" spans="1:32" ht="20.149999999999999" customHeight="1" x14ac:dyDescent="0.6">
      <c r="A248" s="31">
        <v>246</v>
      </c>
      <c r="B248" s="200"/>
      <c r="C248" s="387"/>
      <c r="D248" s="202"/>
      <c r="E248" s="386"/>
      <c r="F248" s="386"/>
      <c r="G248" s="217" t="str">
        <f t="shared" si="26"/>
        <v/>
      </c>
      <c r="H248" s="31" t="str">
        <f>IF(AND(B248=H$1),LOOKUP(9.99999999999999E+307,$H$2:H247)+1,"")</f>
        <v/>
      </c>
      <c r="I248" s="31" t="str">
        <f>IF(AND(B248=I$1),LOOKUP(9.99999999999999E+307,$I$2:I247)+1,"")</f>
        <v/>
      </c>
      <c r="J248" s="31" t="e">
        <f>IF(AND(B248=J$1),LOOKUP(9.99999999999999E+307,$J$2:J247)+1,"")</f>
        <v>#REF!</v>
      </c>
      <c r="K248" s="31" t="e">
        <f>IF(AND(B248=K$1),LOOKUP(9.99999999999999E+307,$K$2:K247)+1,"")</f>
        <v>#REF!</v>
      </c>
      <c r="L248" s="31" t="e">
        <f>IF(AND(B248=L$1),LOOKUP(9.99999999999999E+307,$L$2:L247)+1,"")</f>
        <v>#REF!</v>
      </c>
      <c r="M248" s="31">
        <f>IF(AND(B248=M$1),LOOKUP(9.99999999999999E+307,$M$2:M247)+1,"")</f>
        <v>80</v>
      </c>
      <c r="N248" s="31" t="e">
        <f>IF(AND(B248=N$1),LOOKUP(9.99999999999999E+307,$N$2:N247)+1,"")</f>
        <v>#REF!</v>
      </c>
      <c r="O248" s="31" t="e">
        <f>IF(AND($B248=O$1),LOOKUP(9.99999999999999E+307,$O$2:O247)+1,"")</f>
        <v>#REF!</v>
      </c>
      <c r="P248" s="31" t="e">
        <f>IF(AND($B248=P$1),LOOKUP(9.99999999999999E+307,$P$2:P247)+1,"")</f>
        <v>#REF!</v>
      </c>
      <c r="Q248" s="31" t="e">
        <f>IF(AND($B248=Q$1),LOOKUP(9.99999999999999E+307,$Q$2:Q247)+1,"")</f>
        <v>#REF!</v>
      </c>
      <c r="R248" s="31">
        <f>IF(AND($B248=R$1),LOOKUP(9.99999999999999E+307,$R$2:R247)+1,"")</f>
        <v>80</v>
      </c>
      <c r="S248" s="31">
        <f>IF(AND($B248=S$1),LOOKUP(9.99999999999999E+307,$S$2:S247)+1,"")</f>
        <v>80</v>
      </c>
      <c r="T248" s="31"/>
      <c r="U248" s="31"/>
      <c r="AA248" s="218" t="str">
        <f t="shared" si="27"/>
        <v/>
      </c>
      <c r="AB248" s="218" t="str">
        <f t="shared" si="28"/>
        <v/>
      </c>
      <c r="AC248" s="219">
        <f t="shared" si="24"/>
        <v>0</v>
      </c>
      <c r="AD248" s="219">
        <f t="shared" si="25"/>
        <v>1034</v>
      </c>
      <c r="AE248" s="220" t="str">
        <f t="shared" si="29"/>
        <v/>
      </c>
      <c r="AF248" s="216" t="str">
        <f t="shared" si="30"/>
        <v>-</v>
      </c>
    </row>
    <row r="249" spans="1:32" ht="20.149999999999999" customHeight="1" x14ac:dyDescent="0.6">
      <c r="A249" s="31">
        <v>247</v>
      </c>
      <c r="B249" s="200"/>
      <c r="C249" s="201"/>
      <c r="D249" s="202"/>
      <c r="E249" s="386"/>
      <c r="F249" s="386"/>
      <c r="G249" s="217" t="str">
        <f t="shared" si="26"/>
        <v/>
      </c>
      <c r="H249" s="31" t="str">
        <f>IF(AND(B249=H$1),LOOKUP(9.99999999999999E+307,$H$2:H248)+1,"")</f>
        <v/>
      </c>
      <c r="I249" s="31" t="str">
        <f>IF(AND(B249=I$1),LOOKUP(9.99999999999999E+307,$I$2:I248)+1,"")</f>
        <v/>
      </c>
      <c r="J249" s="31" t="e">
        <f>IF(AND(B249=J$1),LOOKUP(9.99999999999999E+307,$J$2:J248)+1,"")</f>
        <v>#REF!</v>
      </c>
      <c r="K249" s="31" t="e">
        <f>IF(AND(B249=K$1),LOOKUP(9.99999999999999E+307,$K$2:K248)+1,"")</f>
        <v>#REF!</v>
      </c>
      <c r="L249" s="31" t="e">
        <f>IF(AND(B249=L$1),LOOKUP(9.99999999999999E+307,$L$2:L248)+1,"")</f>
        <v>#REF!</v>
      </c>
      <c r="M249" s="31">
        <f>IF(AND(B249=M$1),LOOKUP(9.99999999999999E+307,$M$2:M248)+1,"")</f>
        <v>81</v>
      </c>
      <c r="N249" s="31" t="e">
        <f>IF(AND(B249=N$1),LOOKUP(9.99999999999999E+307,$N$2:N248)+1,"")</f>
        <v>#REF!</v>
      </c>
      <c r="O249" s="31" t="e">
        <f>IF(AND($B249=O$1),LOOKUP(9.99999999999999E+307,$O$2:O248)+1,"")</f>
        <v>#REF!</v>
      </c>
      <c r="P249" s="31" t="e">
        <f>IF(AND($B249=P$1),LOOKUP(9.99999999999999E+307,$P$2:P248)+1,"")</f>
        <v>#REF!</v>
      </c>
      <c r="Q249" s="31" t="e">
        <f>IF(AND($B249=Q$1),LOOKUP(9.99999999999999E+307,$Q$2:Q248)+1,"")</f>
        <v>#REF!</v>
      </c>
      <c r="R249" s="31">
        <f>IF(AND($B249=R$1),LOOKUP(9.99999999999999E+307,$R$2:R248)+1,"")</f>
        <v>81</v>
      </c>
      <c r="S249" s="31">
        <f>IF(AND($B249=S$1),LOOKUP(9.99999999999999E+307,$S$2:S248)+1,"")</f>
        <v>81</v>
      </c>
      <c r="T249" s="31"/>
      <c r="U249" s="31"/>
      <c r="AA249" s="218" t="str">
        <f t="shared" si="27"/>
        <v/>
      </c>
      <c r="AB249" s="218" t="str">
        <f t="shared" si="28"/>
        <v/>
      </c>
      <c r="AC249" s="219">
        <f t="shared" si="24"/>
        <v>0</v>
      </c>
      <c r="AD249" s="219">
        <f t="shared" si="25"/>
        <v>1034</v>
      </c>
      <c r="AE249" s="220" t="str">
        <f t="shared" si="29"/>
        <v/>
      </c>
      <c r="AF249" s="216" t="str">
        <f t="shared" si="30"/>
        <v>-</v>
      </c>
    </row>
    <row r="250" spans="1:32" ht="20.149999999999999" customHeight="1" x14ac:dyDescent="0.6">
      <c r="A250" s="31">
        <v>248</v>
      </c>
      <c r="B250" s="200"/>
      <c r="C250" s="387"/>
      <c r="D250" s="202"/>
      <c r="E250" s="386"/>
      <c r="F250" s="386"/>
      <c r="G250" s="217" t="str">
        <f t="shared" si="26"/>
        <v/>
      </c>
      <c r="H250" s="31" t="str">
        <f>IF(AND(B250=H$1),LOOKUP(9.99999999999999E+307,$H$2:H249)+1,"")</f>
        <v/>
      </c>
      <c r="I250" s="31" t="str">
        <f>IF(AND(B250=I$1),LOOKUP(9.99999999999999E+307,$I$2:I249)+1,"")</f>
        <v/>
      </c>
      <c r="J250" s="31" t="e">
        <f>IF(AND(B250=J$1),LOOKUP(9.99999999999999E+307,$J$2:J249)+1,"")</f>
        <v>#REF!</v>
      </c>
      <c r="K250" s="31" t="e">
        <f>IF(AND(B250=K$1),LOOKUP(9.99999999999999E+307,$K$2:K249)+1,"")</f>
        <v>#REF!</v>
      </c>
      <c r="L250" s="31" t="e">
        <f>IF(AND(B250=L$1),LOOKUP(9.99999999999999E+307,$L$2:L249)+1,"")</f>
        <v>#REF!</v>
      </c>
      <c r="M250" s="31">
        <f>IF(AND(B250=M$1),LOOKUP(9.99999999999999E+307,$M$2:M249)+1,"")</f>
        <v>82</v>
      </c>
      <c r="N250" s="31" t="e">
        <f>IF(AND(B250=N$1),LOOKUP(9.99999999999999E+307,$N$2:N249)+1,"")</f>
        <v>#REF!</v>
      </c>
      <c r="O250" s="31" t="e">
        <f>IF(AND($B250=O$1),LOOKUP(9.99999999999999E+307,$O$2:O249)+1,"")</f>
        <v>#REF!</v>
      </c>
      <c r="P250" s="31" t="e">
        <f>IF(AND($B250=P$1),LOOKUP(9.99999999999999E+307,$P$2:P249)+1,"")</f>
        <v>#REF!</v>
      </c>
      <c r="Q250" s="31" t="e">
        <f>IF(AND($B250=Q$1),LOOKUP(9.99999999999999E+307,$Q$2:Q249)+1,"")</f>
        <v>#REF!</v>
      </c>
      <c r="R250" s="31">
        <f>IF(AND($B250=R$1),LOOKUP(9.99999999999999E+307,$R$2:R249)+1,"")</f>
        <v>82</v>
      </c>
      <c r="S250" s="31">
        <f>IF(AND($B250=S$1),LOOKUP(9.99999999999999E+307,$S$2:S249)+1,"")</f>
        <v>82</v>
      </c>
      <c r="T250" s="31"/>
      <c r="U250" s="31"/>
      <c r="AA250" s="218" t="str">
        <f t="shared" si="27"/>
        <v/>
      </c>
      <c r="AB250" s="218" t="str">
        <f t="shared" si="28"/>
        <v/>
      </c>
      <c r="AC250" s="219">
        <f t="shared" si="24"/>
        <v>0</v>
      </c>
      <c r="AD250" s="219">
        <f t="shared" si="25"/>
        <v>1034</v>
      </c>
      <c r="AE250" s="220" t="str">
        <f t="shared" si="29"/>
        <v/>
      </c>
      <c r="AF250" s="216" t="str">
        <f t="shared" si="30"/>
        <v>-</v>
      </c>
    </row>
    <row r="251" spans="1:32" ht="20.149999999999999" customHeight="1" x14ac:dyDescent="0.6">
      <c r="A251" s="31">
        <v>249</v>
      </c>
      <c r="B251" s="200"/>
      <c r="C251" s="387"/>
      <c r="D251" s="202"/>
      <c r="E251" s="386"/>
      <c r="F251" s="386"/>
      <c r="G251" s="217" t="str">
        <f t="shared" si="26"/>
        <v/>
      </c>
      <c r="H251" s="31" t="str">
        <f>IF(AND(B251=H$1),LOOKUP(9.99999999999999E+307,$H$2:H250)+1,"")</f>
        <v/>
      </c>
      <c r="I251" s="31" t="str">
        <f>IF(AND(B251=I$1),LOOKUP(9.99999999999999E+307,$I$2:I250)+1,"")</f>
        <v/>
      </c>
      <c r="J251" s="31" t="e">
        <f>IF(AND(B251=J$1),LOOKUP(9.99999999999999E+307,$J$2:J250)+1,"")</f>
        <v>#REF!</v>
      </c>
      <c r="K251" s="31" t="e">
        <f>IF(AND(B251=K$1),LOOKUP(9.99999999999999E+307,$K$2:K250)+1,"")</f>
        <v>#REF!</v>
      </c>
      <c r="L251" s="31" t="e">
        <f>IF(AND(B251=L$1),LOOKUP(9.99999999999999E+307,$L$2:L250)+1,"")</f>
        <v>#REF!</v>
      </c>
      <c r="M251" s="31">
        <f>IF(AND(B251=M$1),LOOKUP(9.99999999999999E+307,$M$2:M250)+1,"")</f>
        <v>83</v>
      </c>
      <c r="N251" s="31" t="e">
        <f>IF(AND(B251=N$1),LOOKUP(9.99999999999999E+307,$N$2:N250)+1,"")</f>
        <v>#REF!</v>
      </c>
      <c r="O251" s="31" t="e">
        <f>IF(AND($B251=O$1),LOOKUP(9.99999999999999E+307,$O$2:O250)+1,"")</f>
        <v>#REF!</v>
      </c>
      <c r="P251" s="31" t="e">
        <f>IF(AND($B251=P$1),LOOKUP(9.99999999999999E+307,$P$2:P250)+1,"")</f>
        <v>#REF!</v>
      </c>
      <c r="Q251" s="31" t="e">
        <f>IF(AND($B251=Q$1),LOOKUP(9.99999999999999E+307,$Q$2:Q250)+1,"")</f>
        <v>#REF!</v>
      </c>
      <c r="R251" s="31">
        <f>IF(AND($B251=R$1),LOOKUP(9.99999999999999E+307,$R$2:R250)+1,"")</f>
        <v>83</v>
      </c>
      <c r="S251" s="31">
        <f>IF(AND($B251=S$1),LOOKUP(9.99999999999999E+307,$S$2:S250)+1,"")</f>
        <v>83</v>
      </c>
      <c r="T251" s="31"/>
      <c r="U251" s="31"/>
      <c r="AA251" s="218" t="str">
        <f t="shared" si="27"/>
        <v/>
      </c>
      <c r="AB251" s="218" t="str">
        <f t="shared" si="28"/>
        <v/>
      </c>
      <c r="AC251" s="219">
        <f t="shared" si="24"/>
        <v>0</v>
      </c>
      <c r="AD251" s="219">
        <f t="shared" si="25"/>
        <v>1034</v>
      </c>
      <c r="AE251" s="220" t="str">
        <f t="shared" si="29"/>
        <v/>
      </c>
      <c r="AF251" s="216" t="str">
        <f t="shared" si="30"/>
        <v>-</v>
      </c>
    </row>
    <row r="252" spans="1:32" ht="20.149999999999999" customHeight="1" x14ac:dyDescent="0.75">
      <c r="A252" s="31">
        <v>250</v>
      </c>
      <c r="B252" s="200"/>
      <c r="C252" s="201"/>
      <c r="D252" s="201"/>
      <c r="E252" s="389"/>
      <c r="F252" s="203"/>
      <c r="G252" s="217" t="str">
        <f t="shared" si="26"/>
        <v/>
      </c>
      <c r="H252" s="31" t="str">
        <f>IF(AND(B252=H$1),LOOKUP(9.99999999999999E+307,$H$2:H251)+1,"")</f>
        <v/>
      </c>
      <c r="I252" s="31" t="str">
        <f>IF(AND(B252=I$1),LOOKUP(9.99999999999999E+307,$I$2:I251)+1,"")</f>
        <v/>
      </c>
      <c r="J252" s="31" t="e">
        <f>IF(AND(B252=J$1),LOOKUP(9.99999999999999E+307,$J$2:J251)+1,"")</f>
        <v>#REF!</v>
      </c>
      <c r="K252" s="31" t="e">
        <f>IF(AND(B252=K$1),LOOKUP(9.99999999999999E+307,$K$2:K251)+1,"")</f>
        <v>#REF!</v>
      </c>
      <c r="L252" s="31" t="e">
        <f>IF(AND(B252=L$1),LOOKUP(9.99999999999999E+307,$L$2:L251)+1,"")</f>
        <v>#REF!</v>
      </c>
      <c r="M252" s="31">
        <f>IF(AND(B252=M$1),LOOKUP(9.99999999999999E+307,$M$2:M251)+1,"")</f>
        <v>84</v>
      </c>
      <c r="N252" s="31" t="e">
        <f>IF(AND(B252=N$1),LOOKUP(9.99999999999999E+307,$N$2:N251)+1,"")</f>
        <v>#REF!</v>
      </c>
      <c r="O252" s="31" t="e">
        <f>IF(AND($B252=O$1),LOOKUP(9.99999999999999E+307,$O$2:O251)+1,"")</f>
        <v>#REF!</v>
      </c>
      <c r="P252" s="31" t="e">
        <f>IF(AND($B252=P$1),LOOKUP(9.99999999999999E+307,$P$2:P251)+1,"")</f>
        <v>#REF!</v>
      </c>
      <c r="Q252" s="31" t="e">
        <f>IF(AND($B252=Q$1),LOOKUP(9.99999999999999E+307,$Q$2:Q251)+1,"")</f>
        <v>#REF!</v>
      </c>
      <c r="R252" s="31">
        <f>IF(AND($B252=R$1),LOOKUP(9.99999999999999E+307,$R$2:R251)+1,"")</f>
        <v>84</v>
      </c>
      <c r="S252" s="31">
        <f>IF(AND($B252=S$1),LOOKUP(9.99999999999999E+307,$S$2:S251)+1,"")</f>
        <v>84</v>
      </c>
      <c r="T252" s="221"/>
      <c r="U252" s="221"/>
      <c r="V252" s="221"/>
      <c r="AA252" s="218" t="str">
        <f t="shared" si="27"/>
        <v/>
      </c>
      <c r="AB252" s="218" t="str">
        <f t="shared" si="28"/>
        <v/>
      </c>
      <c r="AC252" s="219">
        <f t="shared" si="24"/>
        <v>0</v>
      </c>
      <c r="AD252" s="219">
        <f t="shared" si="25"/>
        <v>1034</v>
      </c>
      <c r="AE252" s="220" t="str">
        <f t="shared" si="29"/>
        <v/>
      </c>
      <c r="AF252" s="216" t="str">
        <f t="shared" si="30"/>
        <v>-</v>
      </c>
    </row>
    <row r="253" spans="1:32" ht="20.149999999999999" customHeight="1" x14ac:dyDescent="0.75">
      <c r="A253" s="31">
        <v>251</v>
      </c>
      <c r="B253" s="200"/>
      <c r="C253" s="201"/>
      <c r="D253" s="201"/>
      <c r="E253" s="389"/>
      <c r="F253" s="203"/>
      <c r="G253" s="217" t="str">
        <f t="shared" si="26"/>
        <v/>
      </c>
      <c r="H253" s="31" t="str">
        <f>IF(AND(B253=H$1),LOOKUP(9.99999999999999E+307,$H$2:H252)+1,"")</f>
        <v/>
      </c>
      <c r="I253" s="31" t="str">
        <f>IF(AND(B253=I$1),LOOKUP(9.99999999999999E+307,$I$2:I252)+1,"")</f>
        <v/>
      </c>
      <c r="J253" s="31" t="e">
        <f>IF(AND(B253=J$1),LOOKUP(9.99999999999999E+307,$J$2:J252)+1,"")</f>
        <v>#REF!</v>
      </c>
      <c r="K253" s="31" t="e">
        <f>IF(AND(B253=K$1),LOOKUP(9.99999999999999E+307,$K$2:K252)+1,"")</f>
        <v>#REF!</v>
      </c>
      <c r="L253" s="31" t="e">
        <f>IF(AND(B253=L$1),LOOKUP(9.99999999999999E+307,$L$2:L252)+1,"")</f>
        <v>#REF!</v>
      </c>
      <c r="M253" s="31">
        <f>IF(AND(B253=M$1),LOOKUP(9.99999999999999E+307,$M$2:M252)+1,"")</f>
        <v>85</v>
      </c>
      <c r="N253" s="31" t="e">
        <f>IF(AND(B253=N$1),LOOKUP(9.99999999999999E+307,$N$2:N252)+1,"")</f>
        <v>#REF!</v>
      </c>
      <c r="O253" s="31" t="e">
        <f>IF(AND($B253=O$1),LOOKUP(9.99999999999999E+307,$O$2:O252)+1,"")</f>
        <v>#REF!</v>
      </c>
      <c r="P253" s="31" t="e">
        <f>IF(AND($B253=P$1),LOOKUP(9.99999999999999E+307,$P$2:P252)+1,"")</f>
        <v>#REF!</v>
      </c>
      <c r="Q253" s="31" t="e">
        <f>IF(AND($B253=Q$1),LOOKUP(9.99999999999999E+307,$Q$2:Q252)+1,"")</f>
        <v>#REF!</v>
      </c>
      <c r="R253" s="31">
        <f>IF(AND($B253=R$1),LOOKUP(9.99999999999999E+307,$R$2:R252)+1,"")</f>
        <v>85</v>
      </c>
      <c r="S253" s="31">
        <f>IF(AND($B253=S$1),LOOKUP(9.99999999999999E+307,$S$2:S252)+1,"")</f>
        <v>85</v>
      </c>
      <c r="T253" s="221"/>
      <c r="U253" s="221"/>
      <c r="V253" s="221"/>
      <c r="AA253" s="218" t="str">
        <f t="shared" si="27"/>
        <v/>
      </c>
      <c r="AB253" s="218" t="str">
        <f t="shared" si="28"/>
        <v/>
      </c>
      <c r="AC253" s="219">
        <f t="shared" si="24"/>
        <v>0</v>
      </c>
      <c r="AD253" s="219">
        <f t="shared" si="25"/>
        <v>1034</v>
      </c>
      <c r="AE253" s="220" t="str">
        <f t="shared" si="29"/>
        <v/>
      </c>
      <c r="AF253" s="216" t="str">
        <f t="shared" si="30"/>
        <v>-</v>
      </c>
    </row>
    <row r="254" spans="1:32" ht="20.149999999999999" customHeight="1" x14ac:dyDescent="0.75">
      <c r="A254" s="31">
        <v>252</v>
      </c>
      <c r="B254" s="200"/>
      <c r="C254" s="201"/>
      <c r="D254" s="201"/>
      <c r="E254" s="389"/>
      <c r="F254" s="203"/>
      <c r="G254" s="217" t="str">
        <f t="shared" si="26"/>
        <v/>
      </c>
      <c r="H254" s="31" t="str">
        <f>IF(AND(B254=H$1),LOOKUP(9.99999999999999E+307,$H$2:H253)+1,"")</f>
        <v/>
      </c>
      <c r="I254" s="31" t="str">
        <f>IF(AND(B254=I$1),LOOKUP(9.99999999999999E+307,$I$2:I253)+1,"")</f>
        <v/>
      </c>
      <c r="J254" s="31" t="e">
        <f>IF(AND(B254=J$1),LOOKUP(9.99999999999999E+307,$J$2:J253)+1,"")</f>
        <v>#REF!</v>
      </c>
      <c r="K254" s="31" t="e">
        <f>IF(AND(B254=K$1),LOOKUP(9.99999999999999E+307,$K$2:K253)+1,"")</f>
        <v>#REF!</v>
      </c>
      <c r="L254" s="31" t="e">
        <f>IF(AND(B254=L$1),LOOKUP(9.99999999999999E+307,$L$2:L253)+1,"")</f>
        <v>#REF!</v>
      </c>
      <c r="M254" s="31">
        <f>IF(AND(B254=M$1),LOOKUP(9.99999999999999E+307,$M$2:M253)+1,"")</f>
        <v>86</v>
      </c>
      <c r="N254" s="31" t="e">
        <f>IF(AND(B254=N$1),LOOKUP(9.99999999999999E+307,$N$2:N253)+1,"")</f>
        <v>#REF!</v>
      </c>
      <c r="O254" s="31" t="e">
        <f>IF(AND($B254=O$1),LOOKUP(9.99999999999999E+307,$O$2:O253)+1,"")</f>
        <v>#REF!</v>
      </c>
      <c r="P254" s="31" t="e">
        <f>IF(AND($B254=P$1),LOOKUP(9.99999999999999E+307,$P$2:P253)+1,"")</f>
        <v>#REF!</v>
      </c>
      <c r="Q254" s="31" t="e">
        <f>IF(AND($B254=Q$1),LOOKUP(9.99999999999999E+307,$Q$2:Q253)+1,"")</f>
        <v>#REF!</v>
      </c>
      <c r="R254" s="31">
        <f>IF(AND($B254=R$1),LOOKUP(9.99999999999999E+307,$R$2:R253)+1,"")</f>
        <v>86</v>
      </c>
      <c r="S254" s="31">
        <f>IF(AND($B254=S$1),LOOKUP(9.99999999999999E+307,$S$2:S253)+1,"")</f>
        <v>86</v>
      </c>
      <c r="T254" s="221"/>
      <c r="U254" s="221"/>
      <c r="V254" s="221"/>
      <c r="AA254" s="218" t="str">
        <f t="shared" si="27"/>
        <v/>
      </c>
      <c r="AB254" s="218" t="str">
        <f t="shared" si="28"/>
        <v/>
      </c>
      <c r="AC254" s="219">
        <f t="shared" si="24"/>
        <v>0</v>
      </c>
      <c r="AD254" s="219">
        <f t="shared" si="25"/>
        <v>1034</v>
      </c>
      <c r="AE254" s="220" t="str">
        <f t="shared" si="29"/>
        <v/>
      </c>
      <c r="AF254" s="216" t="str">
        <f t="shared" si="30"/>
        <v>-</v>
      </c>
    </row>
    <row r="255" spans="1:32" ht="20.149999999999999" customHeight="1" x14ac:dyDescent="0.75">
      <c r="A255" s="31">
        <v>253</v>
      </c>
      <c r="B255" s="200"/>
      <c r="C255" s="201"/>
      <c r="D255" s="201"/>
      <c r="E255" s="389"/>
      <c r="F255" s="203"/>
      <c r="G255" s="217" t="str">
        <f t="shared" si="26"/>
        <v/>
      </c>
      <c r="H255" s="31" t="str">
        <f>IF(AND(B255=H$1),LOOKUP(9.99999999999999E+307,$H$2:H254)+1,"")</f>
        <v/>
      </c>
      <c r="I255" s="31" t="str">
        <f>IF(AND(B255=I$1),LOOKUP(9.99999999999999E+307,$I$2:I254)+1,"")</f>
        <v/>
      </c>
      <c r="J255" s="31" t="e">
        <f>IF(AND(B255=J$1),LOOKUP(9.99999999999999E+307,$J$2:J254)+1,"")</f>
        <v>#REF!</v>
      </c>
      <c r="K255" s="31" t="e">
        <f>IF(AND(B255=K$1),LOOKUP(9.99999999999999E+307,$K$2:K254)+1,"")</f>
        <v>#REF!</v>
      </c>
      <c r="L255" s="31" t="e">
        <f>IF(AND(B255=L$1),LOOKUP(9.99999999999999E+307,$L$2:L254)+1,"")</f>
        <v>#REF!</v>
      </c>
      <c r="M255" s="31">
        <f>IF(AND(B255=M$1),LOOKUP(9.99999999999999E+307,$M$2:M254)+1,"")</f>
        <v>87</v>
      </c>
      <c r="N255" s="31" t="e">
        <f>IF(AND(B255=N$1),LOOKUP(9.99999999999999E+307,$N$2:N254)+1,"")</f>
        <v>#REF!</v>
      </c>
      <c r="O255" s="31" t="e">
        <f>IF(AND($B255=O$1),LOOKUP(9.99999999999999E+307,$O$2:O254)+1,"")</f>
        <v>#REF!</v>
      </c>
      <c r="P255" s="31" t="e">
        <f>IF(AND($B255=P$1),LOOKUP(9.99999999999999E+307,$P$2:P254)+1,"")</f>
        <v>#REF!</v>
      </c>
      <c r="Q255" s="31" t="e">
        <f>IF(AND($B255=Q$1),LOOKUP(9.99999999999999E+307,$Q$2:Q254)+1,"")</f>
        <v>#REF!</v>
      </c>
      <c r="R255" s="31">
        <f>IF(AND($B255=R$1),LOOKUP(9.99999999999999E+307,$R$2:R254)+1,"")</f>
        <v>87</v>
      </c>
      <c r="S255" s="31">
        <f>IF(AND($B255=S$1),LOOKUP(9.99999999999999E+307,$S$2:S254)+1,"")</f>
        <v>87</v>
      </c>
      <c r="T255" s="221"/>
      <c r="U255" s="221"/>
      <c r="V255" s="221"/>
      <c r="AA255" s="218" t="str">
        <f t="shared" si="27"/>
        <v/>
      </c>
      <c r="AB255" s="218" t="str">
        <f t="shared" si="28"/>
        <v/>
      </c>
      <c r="AC255" s="219">
        <f t="shared" si="24"/>
        <v>0</v>
      </c>
      <c r="AD255" s="219">
        <f t="shared" si="25"/>
        <v>1034</v>
      </c>
      <c r="AE255" s="220" t="str">
        <f t="shared" si="29"/>
        <v/>
      </c>
      <c r="AF255" s="216" t="str">
        <f t="shared" si="30"/>
        <v>-</v>
      </c>
    </row>
    <row r="256" spans="1:32" ht="20.149999999999999" customHeight="1" x14ac:dyDescent="0.75">
      <c r="A256" s="31">
        <v>254</v>
      </c>
      <c r="B256" s="200"/>
      <c r="C256" s="201"/>
      <c r="D256" s="201"/>
      <c r="E256" s="389"/>
      <c r="F256" s="203"/>
      <c r="G256" s="217" t="str">
        <f t="shared" si="26"/>
        <v/>
      </c>
      <c r="H256" s="31" t="str">
        <f>IF(AND(B256=H$1),LOOKUP(9.99999999999999E+307,$H$2:H255)+1,"")</f>
        <v/>
      </c>
      <c r="I256" s="31" t="str">
        <f>IF(AND(B256=I$1),LOOKUP(9.99999999999999E+307,$I$2:I255)+1,"")</f>
        <v/>
      </c>
      <c r="J256" s="31" t="e">
        <f>IF(AND(B256=J$1),LOOKUP(9.99999999999999E+307,$J$2:J255)+1,"")</f>
        <v>#REF!</v>
      </c>
      <c r="K256" s="31" t="e">
        <f>IF(AND(B256=K$1),LOOKUP(9.99999999999999E+307,$K$2:K255)+1,"")</f>
        <v>#REF!</v>
      </c>
      <c r="L256" s="31" t="e">
        <f>IF(AND(B256=L$1),LOOKUP(9.99999999999999E+307,$L$2:L255)+1,"")</f>
        <v>#REF!</v>
      </c>
      <c r="M256" s="31">
        <f>IF(AND(B256=M$1),LOOKUP(9.99999999999999E+307,$M$2:M255)+1,"")</f>
        <v>88</v>
      </c>
      <c r="N256" s="31" t="e">
        <f>IF(AND(B256=N$1),LOOKUP(9.99999999999999E+307,$N$2:N255)+1,"")</f>
        <v>#REF!</v>
      </c>
      <c r="O256" s="31" t="e">
        <f>IF(AND($B256=O$1),LOOKUP(9.99999999999999E+307,$O$2:O255)+1,"")</f>
        <v>#REF!</v>
      </c>
      <c r="P256" s="31" t="e">
        <f>IF(AND($B256=P$1),LOOKUP(9.99999999999999E+307,$P$2:P255)+1,"")</f>
        <v>#REF!</v>
      </c>
      <c r="Q256" s="31" t="e">
        <f>IF(AND($B256=Q$1),LOOKUP(9.99999999999999E+307,$Q$2:Q255)+1,"")</f>
        <v>#REF!</v>
      </c>
      <c r="R256" s="31">
        <f>IF(AND($B256=R$1),LOOKUP(9.99999999999999E+307,$R$2:R255)+1,"")</f>
        <v>88</v>
      </c>
      <c r="S256" s="31">
        <f>IF(AND($B256=S$1),LOOKUP(9.99999999999999E+307,$S$2:S255)+1,"")</f>
        <v>88</v>
      </c>
      <c r="T256" s="221"/>
      <c r="U256" s="221"/>
      <c r="V256" s="221"/>
      <c r="AA256" s="218" t="str">
        <f t="shared" si="27"/>
        <v/>
      </c>
      <c r="AB256" s="218" t="str">
        <f t="shared" si="28"/>
        <v/>
      </c>
      <c r="AC256" s="219">
        <f t="shared" si="24"/>
        <v>0</v>
      </c>
      <c r="AD256" s="219">
        <f t="shared" si="25"/>
        <v>1034</v>
      </c>
      <c r="AE256" s="220" t="str">
        <f t="shared" si="29"/>
        <v/>
      </c>
      <c r="AF256" s="216" t="str">
        <f t="shared" si="30"/>
        <v>-</v>
      </c>
    </row>
    <row r="257" spans="1:32" ht="20.149999999999999" customHeight="1" x14ac:dyDescent="0.75">
      <c r="A257" s="31">
        <v>255</v>
      </c>
      <c r="B257" s="200"/>
      <c r="C257" s="201"/>
      <c r="D257" s="201"/>
      <c r="E257" s="389"/>
      <c r="F257" s="389"/>
      <c r="G257" s="217" t="str">
        <f t="shared" si="26"/>
        <v/>
      </c>
      <c r="H257" s="31" t="str">
        <f>IF(AND(B257=H$1),LOOKUP(9.99999999999999E+307,$H$2:H256)+1,"")</f>
        <v/>
      </c>
      <c r="I257" s="31" t="str">
        <f>IF(AND(B257=I$1),LOOKUP(9.99999999999999E+307,$I$2:I256)+1,"")</f>
        <v/>
      </c>
      <c r="J257" s="31" t="e">
        <f>IF(AND(B257=J$1),LOOKUP(9.99999999999999E+307,$J$2:J256)+1,"")</f>
        <v>#REF!</v>
      </c>
      <c r="K257" s="31" t="e">
        <f>IF(AND(B257=K$1),LOOKUP(9.99999999999999E+307,$K$2:K256)+1,"")</f>
        <v>#REF!</v>
      </c>
      <c r="L257" s="31" t="e">
        <f>IF(AND(B257=L$1),LOOKUP(9.99999999999999E+307,$L$2:L256)+1,"")</f>
        <v>#REF!</v>
      </c>
      <c r="M257" s="31">
        <f>IF(AND(B257=M$1),LOOKUP(9.99999999999999E+307,$M$2:M256)+1,"")</f>
        <v>89</v>
      </c>
      <c r="N257" s="31" t="e">
        <f>IF(AND(B257=N$1),LOOKUP(9.99999999999999E+307,$N$2:N256)+1,"")</f>
        <v>#REF!</v>
      </c>
      <c r="O257" s="31" t="e">
        <f>IF(AND($B257=O$1),LOOKUP(9.99999999999999E+307,$O$2:O256)+1,"")</f>
        <v>#REF!</v>
      </c>
      <c r="P257" s="31" t="e">
        <f>IF(AND($B257=P$1),LOOKUP(9.99999999999999E+307,$P$2:P256)+1,"")</f>
        <v>#REF!</v>
      </c>
      <c r="Q257" s="31" t="e">
        <f>IF(AND($B257=Q$1),LOOKUP(9.99999999999999E+307,$Q$2:Q256)+1,"")</f>
        <v>#REF!</v>
      </c>
      <c r="R257" s="31">
        <f>IF(AND($B257=R$1),LOOKUP(9.99999999999999E+307,$R$2:R256)+1,"")</f>
        <v>89</v>
      </c>
      <c r="S257" s="31">
        <f>IF(AND($B257=S$1),LOOKUP(9.99999999999999E+307,$S$2:S256)+1,"")</f>
        <v>89</v>
      </c>
      <c r="T257" s="221"/>
      <c r="U257" s="221"/>
      <c r="V257" s="221"/>
      <c r="AA257" s="218" t="str">
        <f t="shared" si="27"/>
        <v/>
      </c>
      <c r="AB257" s="218" t="str">
        <f t="shared" si="28"/>
        <v/>
      </c>
      <c r="AC257" s="219">
        <f t="shared" si="24"/>
        <v>0</v>
      </c>
      <c r="AD257" s="219">
        <f t="shared" si="25"/>
        <v>1034</v>
      </c>
      <c r="AE257" s="220" t="str">
        <f t="shared" si="29"/>
        <v/>
      </c>
      <c r="AF257" s="216" t="str">
        <f t="shared" si="30"/>
        <v>-</v>
      </c>
    </row>
    <row r="258" spans="1:32" ht="20.149999999999999" customHeight="1" x14ac:dyDescent="0.75">
      <c r="A258" s="31">
        <v>256</v>
      </c>
      <c r="B258" s="200"/>
      <c r="C258" s="201"/>
      <c r="D258" s="201"/>
      <c r="E258" s="389"/>
      <c r="F258" s="389"/>
      <c r="G258" s="217" t="str">
        <f t="shared" si="26"/>
        <v/>
      </c>
      <c r="H258" s="31" t="str">
        <f>IF(AND(B258=H$1),LOOKUP(9.99999999999999E+307,$H$2:H257)+1,"")</f>
        <v/>
      </c>
      <c r="I258" s="31" t="str">
        <f>IF(AND(B258=I$1),LOOKUP(9.99999999999999E+307,$I$2:I257)+1,"")</f>
        <v/>
      </c>
      <c r="J258" s="31" t="e">
        <f>IF(AND(B258=J$1),LOOKUP(9.99999999999999E+307,$J$2:J257)+1,"")</f>
        <v>#REF!</v>
      </c>
      <c r="K258" s="31" t="e">
        <f>IF(AND(B258=K$1),LOOKUP(9.99999999999999E+307,$K$2:K257)+1,"")</f>
        <v>#REF!</v>
      </c>
      <c r="L258" s="31" t="e">
        <f>IF(AND(B258=L$1),LOOKUP(9.99999999999999E+307,$L$2:L257)+1,"")</f>
        <v>#REF!</v>
      </c>
      <c r="M258" s="31">
        <f>IF(AND(B258=M$1),LOOKUP(9.99999999999999E+307,$M$2:M257)+1,"")</f>
        <v>90</v>
      </c>
      <c r="N258" s="31" t="e">
        <f>IF(AND(B258=N$1),LOOKUP(9.99999999999999E+307,$N$2:N257)+1,"")</f>
        <v>#REF!</v>
      </c>
      <c r="O258" s="31" t="e">
        <f>IF(AND($B258=O$1),LOOKUP(9.99999999999999E+307,$O$2:O257)+1,"")</f>
        <v>#REF!</v>
      </c>
      <c r="P258" s="31" t="e">
        <f>IF(AND($B258=P$1),LOOKUP(9.99999999999999E+307,$P$2:P257)+1,"")</f>
        <v>#REF!</v>
      </c>
      <c r="Q258" s="31" t="e">
        <f>IF(AND($B258=Q$1),LOOKUP(9.99999999999999E+307,$Q$2:Q257)+1,"")</f>
        <v>#REF!</v>
      </c>
      <c r="R258" s="31">
        <f>IF(AND($B258=R$1),LOOKUP(9.99999999999999E+307,$R$2:R257)+1,"")</f>
        <v>90</v>
      </c>
      <c r="S258" s="31">
        <f>IF(AND($B258=S$1),LOOKUP(9.99999999999999E+307,$S$2:S257)+1,"")</f>
        <v>90</v>
      </c>
      <c r="T258" s="221"/>
      <c r="U258" s="221"/>
      <c r="V258" s="221"/>
      <c r="AA258" s="218" t="str">
        <f t="shared" si="27"/>
        <v/>
      </c>
      <c r="AB258" s="218" t="str">
        <f t="shared" si="28"/>
        <v/>
      </c>
      <c r="AC258" s="219">
        <f t="shared" si="24"/>
        <v>0</v>
      </c>
      <c r="AD258" s="219">
        <f t="shared" si="25"/>
        <v>1034</v>
      </c>
      <c r="AE258" s="220" t="str">
        <f t="shared" si="29"/>
        <v/>
      </c>
      <c r="AF258" s="216" t="str">
        <f t="shared" si="30"/>
        <v>-</v>
      </c>
    </row>
    <row r="259" spans="1:32" ht="20.149999999999999" customHeight="1" x14ac:dyDescent="0.75">
      <c r="A259" s="31">
        <v>257</v>
      </c>
      <c r="B259" s="200"/>
      <c r="C259" s="201"/>
      <c r="D259" s="201"/>
      <c r="E259" s="389"/>
      <c r="F259" s="389"/>
      <c r="G259" s="217" t="str">
        <f t="shared" si="26"/>
        <v/>
      </c>
      <c r="H259" s="31" t="str">
        <f>IF(AND(B259=H$1),LOOKUP(9.99999999999999E+307,$H$2:H258)+1,"")</f>
        <v/>
      </c>
      <c r="I259" s="31" t="str">
        <f>IF(AND(B259=I$1),LOOKUP(9.99999999999999E+307,$I$2:I258)+1,"")</f>
        <v/>
      </c>
      <c r="J259" s="31" t="e">
        <f>IF(AND(B259=J$1),LOOKUP(9.99999999999999E+307,$J$2:J258)+1,"")</f>
        <v>#REF!</v>
      </c>
      <c r="K259" s="31" t="e">
        <f>IF(AND(B259=K$1),LOOKUP(9.99999999999999E+307,$K$2:K258)+1,"")</f>
        <v>#REF!</v>
      </c>
      <c r="L259" s="31" t="e">
        <f>IF(AND(B259=L$1),LOOKUP(9.99999999999999E+307,$L$2:L258)+1,"")</f>
        <v>#REF!</v>
      </c>
      <c r="M259" s="31">
        <f>IF(AND(B259=M$1),LOOKUP(9.99999999999999E+307,$M$2:M258)+1,"")</f>
        <v>91</v>
      </c>
      <c r="N259" s="31" t="e">
        <f>IF(AND(B259=N$1),LOOKUP(9.99999999999999E+307,$N$2:N258)+1,"")</f>
        <v>#REF!</v>
      </c>
      <c r="O259" s="31" t="e">
        <f>IF(AND($B259=O$1),LOOKUP(9.99999999999999E+307,$O$2:O258)+1,"")</f>
        <v>#REF!</v>
      </c>
      <c r="P259" s="31" t="e">
        <f>IF(AND($B259=P$1),LOOKUP(9.99999999999999E+307,$P$2:P258)+1,"")</f>
        <v>#REF!</v>
      </c>
      <c r="Q259" s="31" t="e">
        <f>IF(AND($B259=Q$1),LOOKUP(9.99999999999999E+307,$Q$2:Q258)+1,"")</f>
        <v>#REF!</v>
      </c>
      <c r="R259" s="31">
        <f>IF(AND($B259=R$1),LOOKUP(9.99999999999999E+307,$R$2:R258)+1,"")</f>
        <v>91</v>
      </c>
      <c r="S259" s="31">
        <f>IF(AND($B259=S$1),LOOKUP(9.99999999999999E+307,$S$2:S258)+1,"")</f>
        <v>91</v>
      </c>
      <c r="T259" s="221"/>
      <c r="U259" s="221"/>
      <c r="V259" s="221"/>
      <c r="AA259" s="218" t="str">
        <f t="shared" si="27"/>
        <v/>
      </c>
      <c r="AB259" s="218" t="str">
        <f t="shared" si="28"/>
        <v/>
      </c>
      <c r="AC259" s="219">
        <f t="shared" ref="AC259:AC322" si="31">COUNTIF($C$3:$C$1202,C259)</f>
        <v>0</v>
      </c>
      <c r="AD259" s="219">
        <f t="shared" ref="AD259:AD322" si="32">SUMPRODUCT(--(E259&amp;F259=$E$3:$E$1202&amp;$F$3:$F$1202))</f>
        <v>1034</v>
      </c>
      <c r="AE259" s="220" t="str">
        <f t="shared" si="29"/>
        <v/>
      </c>
      <c r="AF259" s="216" t="str">
        <f t="shared" si="30"/>
        <v>-</v>
      </c>
    </row>
    <row r="260" spans="1:32" ht="20.149999999999999" customHeight="1" x14ac:dyDescent="0.75">
      <c r="A260" s="31">
        <v>258</v>
      </c>
      <c r="B260" s="200"/>
      <c r="C260" s="201"/>
      <c r="D260" s="201"/>
      <c r="E260" s="389"/>
      <c r="F260" s="203"/>
      <c r="G260" s="217" t="str">
        <f t="shared" ref="G260:G323" si="33">B260&amp;C260</f>
        <v/>
      </c>
      <c r="H260" s="31" t="str">
        <f>IF(AND(B260=H$1),LOOKUP(9.99999999999999E+307,$H$2:H259)+1,"")</f>
        <v/>
      </c>
      <c r="I260" s="31" t="str">
        <f>IF(AND(B260=I$1),LOOKUP(9.99999999999999E+307,$I$2:I259)+1,"")</f>
        <v/>
      </c>
      <c r="J260" s="31" t="e">
        <f>IF(AND(B260=J$1),LOOKUP(9.99999999999999E+307,$J$2:J259)+1,"")</f>
        <v>#REF!</v>
      </c>
      <c r="K260" s="31" t="e">
        <f>IF(AND(B260=K$1),LOOKUP(9.99999999999999E+307,$K$2:K259)+1,"")</f>
        <v>#REF!</v>
      </c>
      <c r="L260" s="31" t="e">
        <f>IF(AND(B260=L$1),LOOKUP(9.99999999999999E+307,$L$2:L259)+1,"")</f>
        <v>#REF!</v>
      </c>
      <c r="M260" s="31">
        <f>IF(AND(B260=M$1),LOOKUP(9.99999999999999E+307,$M$2:M259)+1,"")</f>
        <v>92</v>
      </c>
      <c r="N260" s="31" t="e">
        <f>IF(AND(B260=N$1),LOOKUP(9.99999999999999E+307,$N$2:N259)+1,"")</f>
        <v>#REF!</v>
      </c>
      <c r="O260" s="31" t="e">
        <f>IF(AND($B260=O$1),LOOKUP(9.99999999999999E+307,$O$2:O259)+1,"")</f>
        <v>#REF!</v>
      </c>
      <c r="P260" s="31" t="e">
        <f>IF(AND($B260=P$1),LOOKUP(9.99999999999999E+307,$P$2:P259)+1,"")</f>
        <v>#REF!</v>
      </c>
      <c r="Q260" s="31" t="e">
        <f>IF(AND($B260=Q$1),LOOKUP(9.99999999999999E+307,$Q$2:Q259)+1,"")</f>
        <v>#REF!</v>
      </c>
      <c r="R260" s="31">
        <f>IF(AND($B260=R$1),LOOKUP(9.99999999999999E+307,$R$2:R259)+1,"")</f>
        <v>92</v>
      </c>
      <c r="S260" s="31">
        <f>IF(AND($B260=S$1),LOOKUP(9.99999999999999E+307,$S$2:S259)+1,"")</f>
        <v>92</v>
      </c>
      <c r="T260" s="221"/>
      <c r="U260" s="221"/>
      <c r="V260" s="221"/>
      <c r="AA260" s="218" t="str">
        <f t="shared" ref="AA260:AA323" si="34">IF(AD260=2,"นักเรียนซ้ำ","")</f>
        <v/>
      </c>
      <c r="AB260" s="218" t="str">
        <f t="shared" ref="AB260:AB323" si="35">IF(AC260=2,"เลขประจำตัวซ้ำ","")</f>
        <v/>
      </c>
      <c r="AC260" s="219">
        <f t="shared" si="31"/>
        <v>0</v>
      </c>
      <c r="AD260" s="219">
        <f t="shared" si="32"/>
        <v>1034</v>
      </c>
      <c r="AE260" s="220" t="str">
        <f t="shared" ref="AE260:AE323" si="36">IF(D260="เด็กชาย",1,IF(D260="นาย",1,IF(D260="เด็กหญิง",2,IF(D260="นางสาว",2,IF(D260="ด.ช.",1,IF(D260="ด.ญ.",2,IF(D260="น.ส.",2,"")))))))</f>
        <v/>
      </c>
      <c r="AF260" s="216" t="str">
        <f t="shared" si="30"/>
        <v>-</v>
      </c>
    </row>
    <row r="261" spans="1:32" ht="20.149999999999999" customHeight="1" x14ac:dyDescent="0.75">
      <c r="A261" s="31">
        <v>259</v>
      </c>
      <c r="B261" s="200"/>
      <c r="C261" s="201"/>
      <c r="D261" s="201"/>
      <c r="E261" s="389"/>
      <c r="F261" s="203"/>
      <c r="G261" s="217" t="str">
        <f t="shared" si="33"/>
        <v/>
      </c>
      <c r="H261" s="31" t="str">
        <f>IF(AND(B261=H$1),LOOKUP(9.99999999999999E+307,$H$2:H260)+1,"")</f>
        <v/>
      </c>
      <c r="I261" s="31" t="str">
        <f>IF(AND(B261=I$1),LOOKUP(9.99999999999999E+307,$I$2:I260)+1,"")</f>
        <v/>
      </c>
      <c r="J261" s="31" t="e">
        <f>IF(AND(B261=J$1),LOOKUP(9.99999999999999E+307,$J$2:J260)+1,"")</f>
        <v>#REF!</v>
      </c>
      <c r="K261" s="31" t="e">
        <f>IF(AND(B261=K$1),LOOKUP(9.99999999999999E+307,$K$2:K260)+1,"")</f>
        <v>#REF!</v>
      </c>
      <c r="L261" s="31" t="e">
        <f>IF(AND(B261=L$1),LOOKUP(9.99999999999999E+307,$L$2:L260)+1,"")</f>
        <v>#REF!</v>
      </c>
      <c r="M261" s="31">
        <f>IF(AND(B261=M$1),LOOKUP(9.99999999999999E+307,$M$2:M260)+1,"")</f>
        <v>93</v>
      </c>
      <c r="N261" s="31" t="e">
        <f>IF(AND(B261=N$1),LOOKUP(9.99999999999999E+307,$N$2:N260)+1,"")</f>
        <v>#REF!</v>
      </c>
      <c r="O261" s="31" t="e">
        <f>IF(AND($B261=O$1),LOOKUP(9.99999999999999E+307,$O$2:O260)+1,"")</f>
        <v>#REF!</v>
      </c>
      <c r="P261" s="31" t="e">
        <f>IF(AND($B261=P$1),LOOKUP(9.99999999999999E+307,$P$2:P260)+1,"")</f>
        <v>#REF!</v>
      </c>
      <c r="Q261" s="31" t="e">
        <f>IF(AND($B261=Q$1),LOOKUP(9.99999999999999E+307,$Q$2:Q260)+1,"")</f>
        <v>#REF!</v>
      </c>
      <c r="R261" s="31">
        <f>IF(AND($B261=R$1),LOOKUP(9.99999999999999E+307,$R$2:R260)+1,"")</f>
        <v>93</v>
      </c>
      <c r="S261" s="31">
        <f>IF(AND($B261=S$1),LOOKUP(9.99999999999999E+307,$S$2:S260)+1,"")</f>
        <v>93</v>
      </c>
      <c r="T261" s="221"/>
      <c r="U261" s="221"/>
      <c r="V261" s="221"/>
      <c r="AA261" s="218" t="str">
        <f t="shared" si="34"/>
        <v/>
      </c>
      <c r="AB261" s="218" t="str">
        <f t="shared" si="35"/>
        <v/>
      </c>
      <c r="AC261" s="219">
        <f t="shared" si="31"/>
        <v>0</v>
      </c>
      <c r="AD261" s="219">
        <f t="shared" si="32"/>
        <v>1034</v>
      </c>
      <c r="AE261" s="220" t="str">
        <f t="shared" si="36"/>
        <v/>
      </c>
      <c r="AF261" s="216" t="str">
        <f t="shared" si="30"/>
        <v>-</v>
      </c>
    </row>
    <row r="262" spans="1:32" ht="20.149999999999999" customHeight="1" x14ac:dyDescent="0.75">
      <c r="A262" s="31">
        <v>260</v>
      </c>
      <c r="B262" s="200"/>
      <c r="C262" s="201"/>
      <c r="D262" s="201"/>
      <c r="E262" s="389"/>
      <c r="F262" s="203"/>
      <c r="G262" s="217" t="str">
        <f t="shared" si="33"/>
        <v/>
      </c>
      <c r="H262" s="31" t="str">
        <f>IF(AND(B262=H$1),LOOKUP(9.99999999999999E+307,$H$2:H261)+1,"")</f>
        <v/>
      </c>
      <c r="I262" s="31" t="str">
        <f>IF(AND(B262=I$1),LOOKUP(9.99999999999999E+307,$I$2:I261)+1,"")</f>
        <v/>
      </c>
      <c r="J262" s="31" t="e">
        <f>IF(AND(B262=J$1),LOOKUP(9.99999999999999E+307,$J$2:J261)+1,"")</f>
        <v>#REF!</v>
      </c>
      <c r="K262" s="31" t="e">
        <f>IF(AND(B262=K$1),LOOKUP(9.99999999999999E+307,$K$2:K261)+1,"")</f>
        <v>#REF!</v>
      </c>
      <c r="L262" s="31" t="e">
        <f>IF(AND(B262=L$1),LOOKUP(9.99999999999999E+307,$L$2:L261)+1,"")</f>
        <v>#REF!</v>
      </c>
      <c r="M262" s="31">
        <f>IF(AND(B262=M$1),LOOKUP(9.99999999999999E+307,$M$2:M261)+1,"")</f>
        <v>94</v>
      </c>
      <c r="N262" s="31" t="e">
        <f>IF(AND(B262=N$1),LOOKUP(9.99999999999999E+307,$N$2:N261)+1,"")</f>
        <v>#REF!</v>
      </c>
      <c r="O262" s="31" t="e">
        <f>IF(AND($B262=O$1),LOOKUP(9.99999999999999E+307,$O$2:O261)+1,"")</f>
        <v>#REF!</v>
      </c>
      <c r="P262" s="31" t="e">
        <f>IF(AND($B262=P$1),LOOKUP(9.99999999999999E+307,$P$2:P261)+1,"")</f>
        <v>#REF!</v>
      </c>
      <c r="Q262" s="31" t="e">
        <f>IF(AND($B262=Q$1),LOOKUP(9.99999999999999E+307,$Q$2:Q261)+1,"")</f>
        <v>#REF!</v>
      </c>
      <c r="R262" s="31">
        <f>IF(AND($B262=R$1),LOOKUP(9.99999999999999E+307,$R$2:R261)+1,"")</f>
        <v>94</v>
      </c>
      <c r="S262" s="31">
        <f>IF(AND($B262=S$1),LOOKUP(9.99999999999999E+307,$S$2:S261)+1,"")</f>
        <v>94</v>
      </c>
      <c r="T262" s="221"/>
      <c r="U262" s="221"/>
      <c r="V262" s="221"/>
      <c r="AA262" s="218" t="str">
        <f t="shared" si="34"/>
        <v/>
      </c>
      <c r="AB262" s="218" t="str">
        <f t="shared" si="35"/>
        <v/>
      </c>
      <c r="AC262" s="219">
        <f t="shared" si="31"/>
        <v>0</v>
      </c>
      <c r="AD262" s="219">
        <f t="shared" si="32"/>
        <v>1034</v>
      </c>
      <c r="AE262" s="220" t="str">
        <f t="shared" si="36"/>
        <v/>
      </c>
      <c r="AF262" s="216" t="str">
        <f t="shared" si="30"/>
        <v>-</v>
      </c>
    </row>
    <row r="263" spans="1:32" ht="20.149999999999999" customHeight="1" x14ac:dyDescent="0.75">
      <c r="A263" s="31">
        <v>261</v>
      </c>
      <c r="B263" s="200"/>
      <c r="C263" s="201"/>
      <c r="D263" s="201"/>
      <c r="E263" s="389"/>
      <c r="F263" s="203"/>
      <c r="G263" s="217" t="str">
        <f t="shared" si="33"/>
        <v/>
      </c>
      <c r="H263" s="31" t="str">
        <f>IF(AND(B263=H$1),LOOKUP(9.99999999999999E+307,$H$2:H262)+1,"")</f>
        <v/>
      </c>
      <c r="I263" s="31" t="str">
        <f>IF(AND(B263=I$1),LOOKUP(9.99999999999999E+307,$I$2:I262)+1,"")</f>
        <v/>
      </c>
      <c r="J263" s="31" t="e">
        <f>IF(AND(B263=J$1),LOOKUP(9.99999999999999E+307,$J$2:J262)+1,"")</f>
        <v>#REF!</v>
      </c>
      <c r="K263" s="31" t="e">
        <f>IF(AND(B263=K$1),LOOKUP(9.99999999999999E+307,$K$2:K262)+1,"")</f>
        <v>#REF!</v>
      </c>
      <c r="L263" s="31" t="e">
        <f>IF(AND(B263=L$1),LOOKUP(9.99999999999999E+307,$L$2:L262)+1,"")</f>
        <v>#REF!</v>
      </c>
      <c r="M263" s="31">
        <f>IF(AND(B263=M$1),LOOKUP(9.99999999999999E+307,$M$2:M262)+1,"")</f>
        <v>95</v>
      </c>
      <c r="N263" s="31" t="e">
        <f>IF(AND(B263=N$1),LOOKUP(9.99999999999999E+307,$N$2:N262)+1,"")</f>
        <v>#REF!</v>
      </c>
      <c r="O263" s="31" t="e">
        <f>IF(AND($B263=O$1),LOOKUP(9.99999999999999E+307,$O$2:O262)+1,"")</f>
        <v>#REF!</v>
      </c>
      <c r="P263" s="31" t="e">
        <f>IF(AND($B263=P$1),LOOKUP(9.99999999999999E+307,$P$2:P262)+1,"")</f>
        <v>#REF!</v>
      </c>
      <c r="Q263" s="31" t="e">
        <f>IF(AND($B263=Q$1),LOOKUP(9.99999999999999E+307,$Q$2:Q262)+1,"")</f>
        <v>#REF!</v>
      </c>
      <c r="R263" s="31">
        <f>IF(AND($B263=R$1),LOOKUP(9.99999999999999E+307,$R$2:R262)+1,"")</f>
        <v>95</v>
      </c>
      <c r="S263" s="31">
        <f>IF(AND($B263=S$1),LOOKUP(9.99999999999999E+307,$S$2:S262)+1,"")</f>
        <v>95</v>
      </c>
      <c r="T263" s="221"/>
      <c r="U263" s="221"/>
      <c r="V263" s="221"/>
      <c r="AA263" s="218" t="str">
        <f t="shared" si="34"/>
        <v/>
      </c>
      <c r="AB263" s="218" t="str">
        <f t="shared" si="35"/>
        <v/>
      </c>
      <c r="AC263" s="219">
        <f t="shared" si="31"/>
        <v>0</v>
      </c>
      <c r="AD263" s="219">
        <f t="shared" si="32"/>
        <v>1034</v>
      </c>
      <c r="AE263" s="220" t="str">
        <f t="shared" si="36"/>
        <v/>
      </c>
      <c r="AF263" s="216" t="str">
        <f t="shared" si="30"/>
        <v>-</v>
      </c>
    </row>
    <row r="264" spans="1:32" ht="20.149999999999999" customHeight="1" x14ac:dyDescent="0.75">
      <c r="A264" s="31">
        <v>262</v>
      </c>
      <c r="B264" s="200"/>
      <c r="C264" s="201"/>
      <c r="D264" s="201"/>
      <c r="E264" s="389"/>
      <c r="F264" s="203"/>
      <c r="G264" s="217" t="str">
        <f t="shared" si="33"/>
        <v/>
      </c>
      <c r="H264" s="31" t="str">
        <f>IF(AND(B264=H$1),LOOKUP(9.99999999999999E+307,$H$2:H263)+1,"")</f>
        <v/>
      </c>
      <c r="I264" s="31" t="str">
        <f>IF(AND(B264=I$1),LOOKUP(9.99999999999999E+307,$I$2:I263)+1,"")</f>
        <v/>
      </c>
      <c r="J264" s="31" t="e">
        <f>IF(AND(B264=J$1),LOOKUP(9.99999999999999E+307,$J$2:J263)+1,"")</f>
        <v>#REF!</v>
      </c>
      <c r="K264" s="31" t="e">
        <f>IF(AND(B264=K$1),LOOKUP(9.99999999999999E+307,$K$2:K263)+1,"")</f>
        <v>#REF!</v>
      </c>
      <c r="L264" s="31" t="e">
        <f>IF(AND(B264=L$1),LOOKUP(9.99999999999999E+307,$L$2:L263)+1,"")</f>
        <v>#REF!</v>
      </c>
      <c r="M264" s="31">
        <f>IF(AND(B264=M$1),LOOKUP(9.99999999999999E+307,$M$2:M263)+1,"")</f>
        <v>96</v>
      </c>
      <c r="N264" s="31" t="e">
        <f>IF(AND(B264=N$1),LOOKUP(9.99999999999999E+307,$N$2:N263)+1,"")</f>
        <v>#REF!</v>
      </c>
      <c r="O264" s="31" t="e">
        <f>IF(AND($B264=O$1),LOOKUP(9.99999999999999E+307,$O$2:O263)+1,"")</f>
        <v>#REF!</v>
      </c>
      <c r="P264" s="31" t="e">
        <f>IF(AND($B264=P$1),LOOKUP(9.99999999999999E+307,$P$2:P263)+1,"")</f>
        <v>#REF!</v>
      </c>
      <c r="Q264" s="31" t="e">
        <f>IF(AND($B264=Q$1),LOOKUP(9.99999999999999E+307,$Q$2:Q263)+1,"")</f>
        <v>#REF!</v>
      </c>
      <c r="R264" s="31">
        <f>IF(AND($B264=R$1),LOOKUP(9.99999999999999E+307,$R$2:R263)+1,"")</f>
        <v>96</v>
      </c>
      <c r="S264" s="31">
        <f>IF(AND($B264=S$1),LOOKUP(9.99999999999999E+307,$S$2:S263)+1,"")</f>
        <v>96</v>
      </c>
      <c r="T264" s="221"/>
      <c r="U264" s="221"/>
      <c r="V264" s="221"/>
      <c r="AA264" s="218" t="str">
        <f t="shared" si="34"/>
        <v/>
      </c>
      <c r="AB264" s="218" t="str">
        <f t="shared" si="35"/>
        <v/>
      </c>
      <c r="AC264" s="219">
        <f t="shared" si="31"/>
        <v>0</v>
      </c>
      <c r="AD264" s="219">
        <f t="shared" si="32"/>
        <v>1034</v>
      </c>
      <c r="AE264" s="220" t="str">
        <f t="shared" si="36"/>
        <v/>
      </c>
      <c r="AF264" s="216" t="str">
        <f t="shared" si="30"/>
        <v>-</v>
      </c>
    </row>
    <row r="265" spans="1:32" ht="20.149999999999999" customHeight="1" x14ac:dyDescent="0.75">
      <c r="A265" s="31">
        <v>263</v>
      </c>
      <c r="B265" s="200"/>
      <c r="C265" s="201"/>
      <c r="D265" s="201"/>
      <c r="E265" s="389"/>
      <c r="F265" s="203"/>
      <c r="G265" s="217" t="str">
        <f t="shared" si="33"/>
        <v/>
      </c>
      <c r="H265" s="31" t="str">
        <f>IF(AND(B265=H$1),LOOKUP(9.99999999999999E+307,$H$2:H264)+1,"")</f>
        <v/>
      </c>
      <c r="I265" s="31" t="str">
        <f>IF(AND(B265=I$1),LOOKUP(9.99999999999999E+307,$I$2:I264)+1,"")</f>
        <v/>
      </c>
      <c r="J265" s="31" t="e">
        <f>IF(AND(B265=J$1),LOOKUP(9.99999999999999E+307,$J$2:J264)+1,"")</f>
        <v>#REF!</v>
      </c>
      <c r="K265" s="31" t="e">
        <f>IF(AND(B265=K$1),LOOKUP(9.99999999999999E+307,$K$2:K264)+1,"")</f>
        <v>#REF!</v>
      </c>
      <c r="L265" s="31" t="e">
        <f>IF(AND(B265=L$1),LOOKUP(9.99999999999999E+307,$L$2:L264)+1,"")</f>
        <v>#REF!</v>
      </c>
      <c r="M265" s="31">
        <f>IF(AND(B265=M$1),LOOKUP(9.99999999999999E+307,$M$2:M264)+1,"")</f>
        <v>97</v>
      </c>
      <c r="N265" s="31" t="e">
        <f>IF(AND(B265=N$1),LOOKUP(9.99999999999999E+307,$N$2:N264)+1,"")</f>
        <v>#REF!</v>
      </c>
      <c r="O265" s="31" t="e">
        <f>IF(AND($B265=O$1),LOOKUP(9.99999999999999E+307,$O$2:O264)+1,"")</f>
        <v>#REF!</v>
      </c>
      <c r="P265" s="31" t="e">
        <f>IF(AND($B265=P$1),LOOKUP(9.99999999999999E+307,$P$2:P264)+1,"")</f>
        <v>#REF!</v>
      </c>
      <c r="Q265" s="31" t="e">
        <f>IF(AND($B265=Q$1),LOOKUP(9.99999999999999E+307,$Q$2:Q264)+1,"")</f>
        <v>#REF!</v>
      </c>
      <c r="R265" s="31">
        <f>IF(AND($B265=R$1),LOOKUP(9.99999999999999E+307,$R$2:R264)+1,"")</f>
        <v>97</v>
      </c>
      <c r="S265" s="31">
        <f>IF(AND($B265=S$1),LOOKUP(9.99999999999999E+307,$S$2:S264)+1,"")</f>
        <v>97</v>
      </c>
      <c r="T265" s="221"/>
      <c r="U265" s="221"/>
      <c r="V265" s="221"/>
      <c r="AA265" s="218" t="str">
        <f t="shared" si="34"/>
        <v/>
      </c>
      <c r="AB265" s="218" t="str">
        <f t="shared" si="35"/>
        <v/>
      </c>
      <c r="AC265" s="219">
        <f t="shared" si="31"/>
        <v>0</v>
      </c>
      <c r="AD265" s="219">
        <f t="shared" si="32"/>
        <v>1034</v>
      </c>
      <c r="AE265" s="220" t="str">
        <f t="shared" si="36"/>
        <v/>
      </c>
      <c r="AF265" s="216" t="str">
        <f t="shared" si="30"/>
        <v>-</v>
      </c>
    </row>
    <row r="266" spans="1:32" ht="20.149999999999999" customHeight="1" x14ac:dyDescent="0.75">
      <c r="A266" s="31">
        <v>264</v>
      </c>
      <c r="B266" s="200"/>
      <c r="C266" s="201"/>
      <c r="D266" s="201"/>
      <c r="E266" s="389"/>
      <c r="F266" s="203"/>
      <c r="G266" s="217" t="str">
        <f t="shared" si="33"/>
        <v/>
      </c>
      <c r="H266" s="31" t="str">
        <f>IF(AND(B266=H$1),LOOKUP(9.99999999999999E+307,$H$2:H265)+1,"")</f>
        <v/>
      </c>
      <c r="I266" s="31" t="str">
        <f>IF(AND(B266=I$1),LOOKUP(9.99999999999999E+307,$I$2:I265)+1,"")</f>
        <v/>
      </c>
      <c r="J266" s="31" t="e">
        <f>IF(AND(B266=J$1),LOOKUP(9.99999999999999E+307,$J$2:J265)+1,"")</f>
        <v>#REF!</v>
      </c>
      <c r="K266" s="31" t="e">
        <f>IF(AND(B266=K$1),LOOKUP(9.99999999999999E+307,$K$2:K265)+1,"")</f>
        <v>#REF!</v>
      </c>
      <c r="L266" s="31" t="e">
        <f>IF(AND(B266=L$1),LOOKUP(9.99999999999999E+307,$L$2:L265)+1,"")</f>
        <v>#REF!</v>
      </c>
      <c r="M266" s="31">
        <f>IF(AND(B266=M$1),LOOKUP(9.99999999999999E+307,$M$2:M265)+1,"")</f>
        <v>98</v>
      </c>
      <c r="N266" s="31" t="e">
        <f>IF(AND(B266=N$1),LOOKUP(9.99999999999999E+307,$N$2:N265)+1,"")</f>
        <v>#REF!</v>
      </c>
      <c r="O266" s="31" t="e">
        <f>IF(AND($B266=O$1),LOOKUP(9.99999999999999E+307,$O$2:O265)+1,"")</f>
        <v>#REF!</v>
      </c>
      <c r="P266" s="31" t="e">
        <f>IF(AND($B266=P$1),LOOKUP(9.99999999999999E+307,$P$2:P265)+1,"")</f>
        <v>#REF!</v>
      </c>
      <c r="Q266" s="31" t="e">
        <f>IF(AND($B266=Q$1),LOOKUP(9.99999999999999E+307,$Q$2:Q265)+1,"")</f>
        <v>#REF!</v>
      </c>
      <c r="R266" s="31">
        <f>IF(AND($B266=R$1),LOOKUP(9.99999999999999E+307,$R$2:R265)+1,"")</f>
        <v>98</v>
      </c>
      <c r="S266" s="31">
        <f>IF(AND($B266=S$1),LOOKUP(9.99999999999999E+307,$S$2:S265)+1,"")</f>
        <v>98</v>
      </c>
      <c r="T266" s="221"/>
      <c r="U266" s="221"/>
      <c r="V266" s="221"/>
      <c r="AA266" s="218" t="str">
        <f t="shared" si="34"/>
        <v/>
      </c>
      <c r="AB266" s="218" t="str">
        <f t="shared" si="35"/>
        <v/>
      </c>
      <c r="AC266" s="219">
        <f t="shared" si="31"/>
        <v>0</v>
      </c>
      <c r="AD266" s="219">
        <f t="shared" si="32"/>
        <v>1034</v>
      </c>
      <c r="AE266" s="220" t="str">
        <f t="shared" si="36"/>
        <v/>
      </c>
      <c r="AF266" s="216" t="str">
        <f t="shared" si="30"/>
        <v>-</v>
      </c>
    </row>
    <row r="267" spans="1:32" ht="20.149999999999999" customHeight="1" x14ac:dyDescent="0.75">
      <c r="A267" s="31">
        <v>265</v>
      </c>
      <c r="B267" s="200"/>
      <c r="C267" s="201"/>
      <c r="D267" s="201"/>
      <c r="E267" s="389"/>
      <c r="F267" s="203"/>
      <c r="G267" s="217" t="str">
        <f t="shared" si="33"/>
        <v/>
      </c>
      <c r="H267" s="31" t="str">
        <f>IF(AND(B267=H$1),LOOKUP(9.99999999999999E+307,$H$2:H266)+1,"")</f>
        <v/>
      </c>
      <c r="I267" s="31" t="str">
        <f>IF(AND(B267=I$1),LOOKUP(9.99999999999999E+307,$I$2:I266)+1,"")</f>
        <v/>
      </c>
      <c r="J267" s="31" t="e">
        <f>IF(AND(B267=J$1),LOOKUP(9.99999999999999E+307,$J$2:J266)+1,"")</f>
        <v>#REF!</v>
      </c>
      <c r="K267" s="31" t="e">
        <f>IF(AND(B267=K$1),LOOKUP(9.99999999999999E+307,$K$2:K266)+1,"")</f>
        <v>#REF!</v>
      </c>
      <c r="L267" s="31" t="e">
        <f>IF(AND(B267=L$1),LOOKUP(9.99999999999999E+307,$L$2:L266)+1,"")</f>
        <v>#REF!</v>
      </c>
      <c r="M267" s="31">
        <f>IF(AND(B267=M$1),LOOKUP(9.99999999999999E+307,$M$2:M266)+1,"")</f>
        <v>99</v>
      </c>
      <c r="N267" s="31" t="e">
        <f>IF(AND(B267=N$1),LOOKUP(9.99999999999999E+307,$N$2:N266)+1,"")</f>
        <v>#REF!</v>
      </c>
      <c r="O267" s="31" t="e">
        <f>IF(AND($B267=O$1),LOOKUP(9.99999999999999E+307,$O$2:O266)+1,"")</f>
        <v>#REF!</v>
      </c>
      <c r="P267" s="31" t="e">
        <f>IF(AND($B267=P$1),LOOKUP(9.99999999999999E+307,$P$2:P266)+1,"")</f>
        <v>#REF!</v>
      </c>
      <c r="Q267" s="31" t="e">
        <f>IF(AND($B267=Q$1),LOOKUP(9.99999999999999E+307,$Q$2:Q266)+1,"")</f>
        <v>#REF!</v>
      </c>
      <c r="R267" s="31">
        <f>IF(AND($B267=R$1),LOOKUP(9.99999999999999E+307,$R$2:R266)+1,"")</f>
        <v>99</v>
      </c>
      <c r="S267" s="31">
        <f>IF(AND($B267=S$1),LOOKUP(9.99999999999999E+307,$S$2:S266)+1,"")</f>
        <v>99</v>
      </c>
      <c r="T267" s="221"/>
      <c r="U267" s="221"/>
      <c r="V267" s="221"/>
      <c r="AA267" s="218" t="str">
        <f t="shared" si="34"/>
        <v/>
      </c>
      <c r="AB267" s="218" t="str">
        <f t="shared" si="35"/>
        <v/>
      </c>
      <c r="AC267" s="219">
        <f t="shared" si="31"/>
        <v>0</v>
      </c>
      <c r="AD267" s="219">
        <f t="shared" si="32"/>
        <v>1034</v>
      </c>
      <c r="AE267" s="220" t="str">
        <f t="shared" si="36"/>
        <v/>
      </c>
      <c r="AF267" s="216" t="str">
        <f t="shared" si="30"/>
        <v>-</v>
      </c>
    </row>
    <row r="268" spans="1:32" ht="20.149999999999999" customHeight="1" x14ac:dyDescent="0.75">
      <c r="A268" s="31">
        <v>266</v>
      </c>
      <c r="B268" s="200"/>
      <c r="C268" s="201"/>
      <c r="D268" s="201"/>
      <c r="E268" s="389"/>
      <c r="F268" s="203"/>
      <c r="G268" s="217" t="str">
        <f t="shared" si="33"/>
        <v/>
      </c>
      <c r="H268" s="31" t="str">
        <f>IF(AND(B268=H$1),LOOKUP(9.99999999999999E+307,$H$2:H267)+1,"")</f>
        <v/>
      </c>
      <c r="I268" s="31" t="str">
        <f>IF(AND(B268=I$1),LOOKUP(9.99999999999999E+307,$I$2:I267)+1,"")</f>
        <v/>
      </c>
      <c r="J268" s="31" t="e">
        <f>IF(AND(B268=J$1),LOOKUP(9.99999999999999E+307,$J$2:J267)+1,"")</f>
        <v>#REF!</v>
      </c>
      <c r="K268" s="31" t="e">
        <f>IF(AND(B268=K$1),LOOKUP(9.99999999999999E+307,$K$2:K267)+1,"")</f>
        <v>#REF!</v>
      </c>
      <c r="L268" s="31" t="e">
        <f>IF(AND(B268=L$1),LOOKUP(9.99999999999999E+307,$L$2:L267)+1,"")</f>
        <v>#REF!</v>
      </c>
      <c r="M268" s="31">
        <f>IF(AND(B268=M$1),LOOKUP(9.99999999999999E+307,$M$2:M267)+1,"")</f>
        <v>100</v>
      </c>
      <c r="N268" s="31" t="e">
        <f>IF(AND(B268=N$1),LOOKUP(9.99999999999999E+307,$N$2:N267)+1,"")</f>
        <v>#REF!</v>
      </c>
      <c r="O268" s="31" t="e">
        <f>IF(AND($B268=O$1),LOOKUP(9.99999999999999E+307,$O$2:O267)+1,"")</f>
        <v>#REF!</v>
      </c>
      <c r="P268" s="31" t="e">
        <f>IF(AND($B268=P$1),LOOKUP(9.99999999999999E+307,$P$2:P267)+1,"")</f>
        <v>#REF!</v>
      </c>
      <c r="Q268" s="31" t="e">
        <f>IF(AND($B268=Q$1),LOOKUP(9.99999999999999E+307,$Q$2:Q267)+1,"")</f>
        <v>#REF!</v>
      </c>
      <c r="R268" s="31">
        <f>IF(AND($B268=R$1),LOOKUP(9.99999999999999E+307,$R$2:R267)+1,"")</f>
        <v>100</v>
      </c>
      <c r="S268" s="31">
        <f>IF(AND($B268=S$1),LOOKUP(9.99999999999999E+307,$S$2:S267)+1,"")</f>
        <v>100</v>
      </c>
      <c r="T268" s="221"/>
      <c r="U268" s="221"/>
      <c r="V268" s="221"/>
      <c r="AA268" s="218" t="str">
        <f t="shared" si="34"/>
        <v/>
      </c>
      <c r="AB268" s="218" t="str">
        <f t="shared" si="35"/>
        <v/>
      </c>
      <c r="AC268" s="219">
        <f t="shared" si="31"/>
        <v>0</v>
      </c>
      <c r="AD268" s="219">
        <f t="shared" si="32"/>
        <v>1034</v>
      </c>
      <c r="AE268" s="220" t="str">
        <f t="shared" si="36"/>
        <v/>
      </c>
      <c r="AF268" s="216" t="str">
        <f t="shared" si="30"/>
        <v>-</v>
      </c>
    </row>
    <row r="269" spans="1:32" ht="20.149999999999999" customHeight="1" x14ac:dyDescent="0.75">
      <c r="A269" s="31">
        <v>267</v>
      </c>
      <c r="B269" s="200"/>
      <c r="C269" s="201"/>
      <c r="D269" s="201"/>
      <c r="E269" s="389"/>
      <c r="F269" s="203"/>
      <c r="G269" s="217" t="str">
        <f t="shared" si="33"/>
        <v/>
      </c>
      <c r="H269" s="31" t="str">
        <f>IF(AND(B269=H$1),LOOKUP(9.99999999999999E+307,$H$2:H268)+1,"")</f>
        <v/>
      </c>
      <c r="I269" s="31" t="str">
        <f>IF(AND(B269=I$1),LOOKUP(9.99999999999999E+307,$I$2:I268)+1,"")</f>
        <v/>
      </c>
      <c r="J269" s="31" t="e">
        <f>IF(AND(B269=J$1),LOOKUP(9.99999999999999E+307,$J$2:J268)+1,"")</f>
        <v>#REF!</v>
      </c>
      <c r="K269" s="31" t="e">
        <f>IF(AND(B269=K$1),LOOKUP(9.99999999999999E+307,$K$2:K268)+1,"")</f>
        <v>#REF!</v>
      </c>
      <c r="L269" s="31" t="e">
        <f>IF(AND(B269=L$1),LOOKUP(9.99999999999999E+307,$L$2:L268)+1,"")</f>
        <v>#REF!</v>
      </c>
      <c r="M269" s="31">
        <f>IF(AND(B269=M$1),LOOKUP(9.99999999999999E+307,$M$2:M268)+1,"")</f>
        <v>101</v>
      </c>
      <c r="N269" s="31" t="e">
        <f>IF(AND(B269=N$1),LOOKUP(9.99999999999999E+307,$N$2:N268)+1,"")</f>
        <v>#REF!</v>
      </c>
      <c r="O269" s="31" t="e">
        <f>IF(AND($B269=O$1),LOOKUP(9.99999999999999E+307,$O$2:O268)+1,"")</f>
        <v>#REF!</v>
      </c>
      <c r="P269" s="31" t="e">
        <f>IF(AND($B269=P$1),LOOKUP(9.99999999999999E+307,$P$2:P268)+1,"")</f>
        <v>#REF!</v>
      </c>
      <c r="Q269" s="31" t="e">
        <f>IF(AND($B269=Q$1),LOOKUP(9.99999999999999E+307,$Q$2:Q268)+1,"")</f>
        <v>#REF!</v>
      </c>
      <c r="R269" s="31">
        <f>IF(AND($B269=R$1),LOOKUP(9.99999999999999E+307,$R$2:R268)+1,"")</f>
        <v>101</v>
      </c>
      <c r="S269" s="31">
        <f>IF(AND($B269=S$1),LOOKUP(9.99999999999999E+307,$S$2:S268)+1,"")</f>
        <v>101</v>
      </c>
      <c r="T269" s="221"/>
      <c r="U269" s="221"/>
      <c r="V269" s="221"/>
      <c r="AA269" s="218" t="str">
        <f t="shared" si="34"/>
        <v/>
      </c>
      <c r="AB269" s="218" t="str">
        <f t="shared" si="35"/>
        <v/>
      </c>
      <c r="AC269" s="219">
        <f t="shared" si="31"/>
        <v>0</v>
      </c>
      <c r="AD269" s="219">
        <f t="shared" si="32"/>
        <v>1034</v>
      </c>
      <c r="AE269" s="220" t="str">
        <f t="shared" si="36"/>
        <v/>
      </c>
      <c r="AF269" s="216" t="str">
        <f t="shared" si="30"/>
        <v>-</v>
      </c>
    </row>
    <row r="270" spans="1:32" ht="20.149999999999999" customHeight="1" x14ac:dyDescent="0.75">
      <c r="A270" s="31">
        <v>268</v>
      </c>
      <c r="B270" s="200"/>
      <c r="C270" s="201"/>
      <c r="D270" s="201"/>
      <c r="E270" s="389"/>
      <c r="F270" s="203"/>
      <c r="G270" s="217" t="str">
        <f t="shared" si="33"/>
        <v/>
      </c>
      <c r="H270" s="31" t="str">
        <f>IF(AND(B270=H$1),LOOKUP(9.99999999999999E+307,$H$2:H269)+1,"")</f>
        <v/>
      </c>
      <c r="I270" s="31" t="str">
        <f>IF(AND(B270=I$1),LOOKUP(9.99999999999999E+307,$I$2:I269)+1,"")</f>
        <v/>
      </c>
      <c r="J270" s="31" t="e">
        <f>IF(AND(B270=J$1),LOOKUP(9.99999999999999E+307,$J$2:J269)+1,"")</f>
        <v>#REF!</v>
      </c>
      <c r="K270" s="31" t="e">
        <f>IF(AND(B270=K$1),LOOKUP(9.99999999999999E+307,$K$2:K269)+1,"")</f>
        <v>#REF!</v>
      </c>
      <c r="L270" s="31" t="e">
        <f>IF(AND(B270=L$1),LOOKUP(9.99999999999999E+307,$L$2:L269)+1,"")</f>
        <v>#REF!</v>
      </c>
      <c r="M270" s="31">
        <f>IF(AND(B270=M$1),LOOKUP(9.99999999999999E+307,$M$2:M269)+1,"")</f>
        <v>102</v>
      </c>
      <c r="N270" s="31" t="e">
        <f>IF(AND(B270=N$1),LOOKUP(9.99999999999999E+307,$N$2:N269)+1,"")</f>
        <v>#REF!</v>
      </c>
      <c r="O270" s="31" t="e">
        <f>IF(AND($B270=O$1),LOOKUP(9.99999999999999E+307,$O$2:O269)+1,"")</f>
        <v>#REF!</v>
      </c>
      <c r="P270" s="31" t="e">
        <f>IF(AND($B270=P$1),LOOKUP(9.99999999999999E+307,$P$2:P269)+1,"")</f>
        <v>#REF!</v>
      </c>
      <c r="Q270" s="31" t="e">
        <f>IF(AND($B270=Q$1),LOOKUP(9.99999999999999E+307,$Q$2:Q269)+1,"")</f>
        <v>#REF!</v>
      </c>
      <c r="R270" s="31">
        <f>IF(AND($B270=R$1),LOOKUP(9.99999999999999E+307,$R$2:R269)+1,"")</f>
        <v>102</v>
      </c>
      <c r="S270" s="31">
        <f>IF(AND($B270=S$1),LOOKUP(9.99999999999999E+307,$S$2:S269)+1,"")</f>
        <v>102</v>
      </c>
      <c r="T270" s="221"/>
      <c r="U270" s="221"/>
      <c r="V270" s="221"/>
      <c r="AA270" s="218" t="str">
        <f t="shared" si="34"/>
        <v/>
      </c>
      <c r="AB270" s="218" t="str">
        <f t="shared" si="35"/>
        <v/>
      </c>
      <c r="AC270" s="219">
        <f t="shared" si="31"/>
        <v>0</v>
      </c>
      <c r="AD270" s="219">
        <f t="shared" si="32"/>
        <v>1034</v>
      </c>
      <c r="AE270" s="220" t="str">
        <f t="shared" si="36"/>
        <v/>
      </c>
      <c r="AF270" s="216" t="str">
        <f t="shared" si="30"/>
        <v>-</v>
      </c>
    </row>
    <row r="271" spans="1:32" ht="20.149999999999999" customHeight="1" x14ac:dyDescent="0.75">
      <c r="A271" s="31">
        <v>269</v>
      </c>
      <c r="B271" s="200"/>
      <c r="C271" s="201"/>
      <c r="D271" s="201"/>
      <c r="E271" s="389"/>
      <c r="F271" s="203"/>
      <c r="G271" s="217" t="str">
        <f t="shared" si="33"/>
        <v/>
      </c>
      <c r="H271" s="31" t="str">
        <f>IF(AND(B271=H$1),LOOKUP(9.99999999999999E+307,$H$2:H270)+1,"")</f>
        <v/>
      </c>
      <c r="I271" s="31" t="str">
        <f>IF(AND(B271=I$1),LOOKUP(9.99999999999999E+307,$I$2:I270)+1,"")</f>
        <v/>
      </c>
      <c r="J271" s="31" t="e">
        <f>IF(AND(B271=J$1),LOOKUP(9.99999999999999E+307,$J$2:J270)+1,"")</f>
        <v>#REF!</v>
      </c>
      <c r="K271" s="31" t="e">
        <f>IF(AND(B271=K$1),LOOKUP(9.99999999999999E+307,$K$2:K270)+1,"")</f>
        <v>#REF!</v>
      </c>
      <c r="L271" s="31" t="e">
        <f>IF(AND(B271=L$1),LOOKUP(9.99999999999999E+307,$L$2:L270)+1,"")</f>
        <v>#REF!</v>
      </c>
      <c r="M271" s="31">
        <f>IF(AND(B271=M$1),LOOKUP(9.99999999999999E+307,$M$2:M270)+1,"")</f>
        <v>103</v>
      </c>
      <c r="N271" s="31" t="e">
        <f>IF(AND(B271=N$1),LOOKUP(9.99999999999999E+307,$N$2:N270)+1,"")</f>
        <v>#REF!</v>
      </c>
      <c r="O271" s="31" t="e">
        <f>IF(AND($B271=O$1),LOOKUP(9.99999999999999E+307,$O$2:O270)+1,"")</f>
        <v>#REF!</v>
      </c>
      <c r="P271" s="31" t="e">
        <f>IF(AND($B271=P$1),LOOKUP(9.99999999999999E+307,$P$2:P270)+1,"")</f>
        <v>#REF!</v>
      </c>
      <c r="Q271" s="31" t="e">
        <f>IF(AND($B271=Q$1),LOOKUP(9.99999999999999E+307,$Q$2:Q270)+1,"")</f>
        <v>#REF!</v>
      </c>
      <c r="R271" s="31">
        <f>IF(AND($B271=R$1),LOOKUP(9.99999999999999E+307,$R$2:R270)+1,"")</f>
        <v>103</v>
      </c>
      <c r="S271" s="31">
        <f>IF(AND($B271=S$1),LOOKUP(9.99999999999999E+307,$S$2:S270)+1,"")</f>
        <v>103</v>
      </c>
      <c r="T271" s="221"/>
      <c r="U271" s="221"/>
      <c r="V271" s="221"/>
      <c r="AA271" s="218" t="str">
        <f t="shared" si="34"/>
        <v/>
      </c>
      <c r="AB271" s="218" t="str">
        <f t="shared" si="35"/>
        <v/>
      </c>
      <c r="AC271" s="219">
        <f t="shared" si="31"/>
        <v>0</v>
      </c>
      <c r="AD271" s="219">
        <f t="shared" si="32"/>
        <v>1034</v>
      </c>
      <c r="AE271" s="220" t="str">
        <f t="shared" si="36"/>
        <v/>
      </c>
      <c r="AF271" s="216" t="str">
        <f t="shared" si="30"/>
        <v>-</v>
      </c>
    </row>
    <row r="272" spans="1:32" ht="20.149999999999999" customHeight="1" x14ac:dyDescent="0.75">
      <c r="A272" s="31">
        <v>270</v>
      </c>
      <c r="B272" s="200"/>
      <c r="C272" s="201"/>
      <c r="D272" s="201"/>
      <c r="E272" s="389"/>
      <c r="F272" s="203"/>
      <c r="G272" s="217" t="str">
        <f t="shared" si="33"/>
        <v/>
      </c>
      <c r="H272" s="31" t="str">
        <f>IF(AND(B272=H$1),LOOKUP(9.99999999999999E+307,$H$2:H271)+1,"")</f>
        <v/>
      </c>
      <c r="I272" s="31" t="str">
        <f>IF(AND(B272=I$1),LOOKUP(9.99999999999999E+307,$I$2:I271)+1,"")</f>
        <v/>
      </c>
      <c r="J272" s="31" t="e">
        <f>IF(AND(B272=J$1),LOOKUP(9.99999999999999E+307,$J$2:J271)+1,"")</f>
        <v>#REF!</v>
      </c>
      <c r="K272" s="31" t="e">
        <f>IF(AND(B272=K$1),LOOKUP(9.99999999999999E+307,$K$2:K271)+1,"")</f>
        <v>#REF!</v>
      </c>
      <c r="L272" s="31" t="e">
        <f>IF(AND(B272=L$1),LOOKUP(9.99999999999999E+307,$L$2:L271)+1,"")</f>
        <v>#REF!</v>
      </c>
      <c r="M272" s="31">
        <f>IF(AND(B272=M$1),LOOKUP(9.99999999999999E+307,$M$2:M271)+1,"")</f>
        <v>104</v>
      </c>
      <c r="N272" s="31" t="e">
        <f>IF(AND(B272=N$1),LOOKUP(9.99999999999999E+307,$N$2:N271)+1,"")</f>
        <v>#REF!</v>
      </c>
      <c r="O272" s="31" t="e">
        <f>IF(AND($B272=O$1),LOOKUP(9.99999999999999E+307,$O$2:O271)+1,"")</f>
        <v>#REF!</v>
      </c>
      <c r="P272" s="31" t="e">
        <f>IF(AND($B272=P$1),LOOKUP(9.99999999999999E+307,$P$2:P271)+1,"")</f>
        <v>#REF!</v>
      </c>
      <c r="Q272" s="31" t="e">
        <f>IF(AND($B272=Q$1),LOOKUP(9.99999999999999E+307,$Q$2:Q271)+1,"")</f>
        <v>#REF!</v>
      </c>
      <c r="R272" s="31">
        <f>IF(AND($B272=R$1),LOOKUP(9.99999999999999E+307,$R$2:R271)+1,"")</f>
        <v>104</v>
      </c>
      <c r="S272" s="31">
        <f>IF(AND($B272=S$1),LOOKUP(9.99999999999999E+307,$S$2:S271)+1,"")</f>
        <v>104</v>
      </c>
      <c r="T272" s="221"/>
      <c r="U272" s="221"/>
      <c r="V272" s="221"/>
      <c r="AA272" s="218" t="str">
        <f t="shared" si="34"/>
        <v/>
      </c>
      <c r="AB272" s="218" t="str">
        <f t="shared" si="35"/>
        <v/>
      </c>
      <c r="AC272" s="219">
        <f t="shared" si="31"/>
        <v>0</v>
      </c>
      <c r="AD272" s="219">
        <f t="shared" si="32"/>
        <v>1034</v>
      </c>
      <c r="AE272" s="220" t="str">
        <f t="shared" si="36"/>
        <v/>
      </c>
      <c r="AF272" s="216" t="str">
        <f t="shared" si="30"/>
        <v>-</v>
      </c>
    </row>
    <row r="273" spans="1:32" ht="20.149999999999999" customHeight="1" x14ac:dyDescent="0.75">
      <c r="A273" s="31">
        <v>271</v>
      </c>
      <c r="B273" s="200"/>
      <c r="C273" s="201"/>
      <c r="D273" s="201"/>
      <c r="E273" s="389"/>
      <c r="F273" s="203"/>
      <c r="G273" s="217" t="str">
        <f t="shared" si="33"/>
        <v/>
      </c>
      <c r="H273" s="31" t="str">
        <f>IF(AND(B273=H$1),LOOKUP(9.99999999999999E+307,$H$2:H272)+1,"")</f>
        <v/>
      </c>
      <c r="I273" s="31" t="str">
        <f>IF(AND(B273=I$1),LOOKUP(9.99999999999999E+307,$I$2:I272)+1,"")</f>
        <v/>
      </c>
      <c r="J273" s="31" t="e">
        <f>IF(AND(B273=J$1),LOOKUP(9.99999999999999E+307,$J$2:J272)+1,"")</f>
        <v>#REF!</v>
      </c>
      <c r="K273" s="31" t="e">
        <f>IF(AND(B273=K$1),LOOKUP(9.99999999999999E+307,$K$2:K272)+1,"")</f>
        <v>#REF!</v>
      </c>
      <c r="L273" s="31" t="e">
        <f>IF(AND(B273=L$1),LOOKUP(9.99999999999999E+307,$L$2:L272)+1,"")</f>
        <v>#REF!</v>
      </c>
      <c r="M273" s="31">
        <f>IF(AND(B273=M$1),LOOKUP(9.99999999999999E+307,$M$2:M272)+1,"")</f>
        <v>105</v>
      </c>
      <c r="N273" s="31" t="e">
        <f>IF(AND(B273=N$1),LOOKUP(9.99999999999999E+307,$N$2:N272)+1,"")</f>
        <v>#REF!</v>
      </c>
      <c r="O273" s="31" t="e">
        <f>IF(AND($B273=O$1),LOOKUP(9.99999999999999E+307,$O$2:O272)+1,"")</f>
        <v>#REF!</v>
      </c>
      <c r="P273" s="31" t="e">
        <f>IF(AND($B273=P$1),LOOKUP(9.99999999999999E+307,$P$2:P272)+1,"")</f>
        <v>#REF!</v>
      </c>
      <c r="Q273" s="31" t="e">
        <f>IF(AND($B273=Q$1),LOOKUP(9.99999999999999E+307,$Q$2:Q272)+1,"")</f>
        <v>#REF!</v>
      </c>
      <c r="R273" s="31">
        <f>IF(AND($B273=R$1),LOOKUP(9.99999999999999E+307,$R$2:R272)+1,"")</f>
        <v>105</v>
      </c>
      <c r="S273" s="31">
        <f>IF(AND($B273=S$1),LOOKUP(9.99999999999999E+307,$S$2:S272)+1,"")</f>
        <v>105</v>
      </c>
      <c r="T273" s="221"/>
      <c r="U273" s="221"/>
      <c r="V273" s="221"/>
      <c r="AA273" s="218" t="str">
        <f t="shared" si="34"/>
        <v/>
      </c>
      <c r="AB273" s="218" t="str">
        <f t="shared" si="35"/>
        <v/>
      </c>
      <c r="AC273" s="219">
        <f t="shared" si="31"/>
        <v>0</v>
      </c>
      <c r="AD273" s="219">
        <f t="shared" si="32"/>
        <v>1034</v>
      </c>
      <c r="AE273" s="220" t="str">
        <f t="shared" si="36"/>
        <v/>
      </c>
      <c r="AF273" s="216" t="str">
        <f t="shared" si="30"/>
        <v>-</v>
      </c>
    </row>
    <row r="274" spans="1:32" ht="20.149999999999999" customHeight="1" x14ac:dyDescent="0.75">
      <c r="A274" s="31">
        <v>272</v>
      </c>
      <c r="B274" s="200"/>
      <c r="C274" s="201"/>
      <c r="D274" s="201"/>
      <c r="E274" s="389"/>
      <c r="F274" s="203"/>
      <c r="G274" s="217" t="str">
        <f t="shared" si="33"/>
        <v/>
      </c>
      <c r="H274" s="31" t="str">
        <f>IF(AND(B274=H$1),LOOKUP(9.99999999999999E+307,$H$2:H273)+1,"")</f>
        <v/>
      </c>
      <c r="I274" s="31" t="str">
        <f>IF(AND(B274=I$1),LOOKUP(9.99999999999999E+307,$I$2:I273)+1,"")</f>
        <v/>
      </c>
      <c r="J274" s="31" t="e">
        <f>IF(AND(B274=J$1),LOOKUP(9.99999999999999E+307,$J$2:J273)+1,"")</f>
        <v>#REF!</v>
      </c>
      <c r="K274" s="31" t="e">
        <f>IF(AND(B274=K$1),LOOKUP(9.99999999999999E+307,$K$2:K273)+1,"")</f>
        <v>#REF!</v>
      </c>
      <c r="L274" s="31" t="e">
        <f>IF(AND(B274=L$1),LOOKUP(9.99999999999999E+307,$L$2:L273)+1,"")</f>
        <v>#REF!</v>
      </c>
      <c r="M274" s="31">
        <f>IF(AND(B274=M$1),LOOKUP(9.99999999999999E+307,$M$2:M273)+1,"")</f>
        <v>106</v>
      </c>
      <c r="N274" s="31" t="e">
        <f>IF(AND(B274=N$1),LOOKUP(9.99999999999999E+307,$N$2:N273)+1,"")</f>
        <v>#REF!</v>
      </c>
      <c r="O274" s="31" t="e">
        <f>IF(AND($B274=O$1),LOOKUP(9.99999999999999E+307,$O$2:O273)+1,"")</f>
        <v>#REF!</v>
      </c>
      <c r="P274" s="31" t="e">
        <f>IF(AND($B274=P$1),LOOKUP(9.99999999999999E+307,$P$2:P273)+1,"")</f>
        <v>#REF!</v>
      </c>
      <c r="Q274" s="31" t="e">
        <f>IF(AND($B274=Q$1),LOOKUP(9.99999999999999E+307,$Q$2:Q273)+1,"")</f>
        <v>#REF!</v>
      </c>
      <c r="R274" s="31">
        <f>IF(AND($B274=R$1),LOOKUP(9.99999999999999E+307,$R$2:R273)+1,"")</f>
        <v>106</v>
      </c>
      <c r="S274" s="31">
        <f>IF(AND($B274=S$1),LOOKUP(9.99999999999999E+307,$S$2:S273)+1,"")</f>
        <v>106</v>
      </c>
      <c r="T274" s="221"/>
      <c r="U274" s="221"/>
      <c r="V274" s="221"/>
      <c r="AA274" s="218" t="str">
        <f t="shared" si="34"/>
        <v/>
      </c>
      <c r="AB274" s="218" t="str">
        <f t="shared" si="35"/>
        <v/>
      </c>
      <c r="AC274" s="219">
        <f t="shared" si="31"/>
        <v>0</v>
      </c>
      <c r="AD274" s="219">
        <f t="shared" si="32"/>
        <v>1034</v>
      </c>
      <c r="AE274" s="220" t="str">
        <f t="shared" si="36"/>
        <v/>
      </c>
      <c r="AF274" s="216" t="str">
        <f t="shared" si="30"/>
        <v>-</v>
      </c>
    </row>
    <row r="275" spans="1:32" ht="20.149999999999999" customHeight="1" x14ac:dyDescent="0.75">
      <c r="A275" s="31">
        <v>273</v>
      </c>
      <c r="B275" s="200"/>
      <c r="C275" s="201"/>
      <c r="D275" s="201"/>
      <c r="E275" s="389"/>
      <c r="F275" s="203"/>
      <c r="G275" s="217" t="str">
        <f t="shared" si="33"/>
        <v/>
      </c>
      <c r="H275" s="31" t="str">
        <f>IF(AND(B275=H$1),LOOKUP(9.99999999999999E+307,$H$2:H274)+1,"")</f>
        <v/>
      </c>
      <c r="I275" s="31" t="str">
        <f>IF(AND(B275=I$1),LOOKUP(9.99999999999999E+307,$I$2:I274)+1,"")</f>
        <v/>
      </c>
      <c r="J275" s="31" t="e">
        <f>IF(AND(B275=J$1),LOOKUP(9.99999999999999E+307,$J$2:J274)+1,"")</f>
        <v>#REF!</v>
      </c>
      <c r="K275" s="31" t="e">
        <f>IF(AND(B275=K$1),LOOKUP(9.99999999999999E+307,$K$2:K274)+1,"")</f>
        <v>#REF!</v>
      </c>
      <c r="L275" s="31" t="e">
        <f>IF(AND(B275=L$1),LOOKUP(9.99999999999999E+307,$L$2:L274)+1,"")</f>
        <v>#REF!</v>
      </c>
      <c r="M275" s="31">
        <f>IF(AND(B275=M$1),LOOKUP(9.99999999999999E+307,$M$2:M274)+1,"")</f>
        <v>107</v>
      </c>
      <c r="N275" s="31" t="e">
        <f>IF(AND(B275=N$1),LOOKUP(9.99999999999999E+307,$N$2:N274)+1,"")</f>
        <v>#REF!</v>
      </c>
      <c r="O275" s="31" t="e">
        <f>IF(AND($B275=O$1),LOOKUP(9.99999999999999E+307,$O$2:O274)+1,"")</f>
        <v>#REF!</v>
      </c>
      <c r="P275" s="31" t="e">
        <f>IF(AND($B275=P$1),LOOKUP(9.99999999999999E+307,$P$2:P274)+1,"")</f>
        <v>#REF!</v>
      </c>
      <c r="Q275" s="31" t="e">
        <f>IF(AND($B275=Q$1),LOOKUP(9.99999999999999E+307,$Q$2:Q274)+1,"")</f>
        <v>#REF!</v>
      </c>
      <c r="R275" s="31">
        <f>IF(AND($B275=R$1),LOOKUP(9.99999999999999E+307,$R$2:R274)+1,"")</f>
        <v>107</v>
      </c>
      <c r="S275" s="31">
        <f>IF(AND($B275=S$1),LOOKUP(9.99999999999999E+307,$S$2:S274)+1,"")</f>
        <v>107</v>
      </c>
      <c r="T275" s="221"/>
      <c r="U275" s="221"/>
      <c r="V275" s="221"/>
      <c r="AA275" s="218" t="str">
        <f t="shared" si="34"/>
        <v/>
      </c>
      <c r="AB275" s="218" t="str">
        <f t="shared" si="35"/>
        <v/>
      </c>
      <c r="AC275" s="219">
        <f t="shared" si="31"/>
        <v>0</v>
      </c>
      <c r="AD275" s="219">
        <f t="shared" si="32"/>
        <v>1034</v>
      </c>
      <c r="AE275" s="220" t="str">
        <f t="shared" si="36"/>
        <v/>
      </c>
      <c r="AF275" s="216" t="str">
        <f t="shared" si="30"/>
        <v>-</v>
      </c>
    </row>
    <row r="276" spans="1:32" ht="20.149999999999999" customHeight="1" x14ac:dyDescent="0.75">
      <c r="A276" s="31">
        <v>274</v>
      </c>
      <c r="B276" s="200"/>
      <c r="C276" s="201"/>
      <c r="D276" s="201"/>
      <c r="E276" s="389"/>
      <c r="F276" s="203"/>
      <c r="G276" s="217" t="str">
        <f t="shared" si="33"/>
        <v/>
      </c>
      <c r="H276" s="31" t="str">
        <f>IF(AND(B276=H$1),LOOKUP(9.99999999999999E+307,$H$2:H275)+1,"")</f>
        <v/>
      </c>
      <c r="I276" s="31" t="str">
        <f>IF(AND(B276=I$1),LOOKUP(9.99999999999999E+307,$I$2:I275)+1,"")</f>
        <v/>
      </c>
      <c r="J276" s="31" t="e">
        <f>IF(AND(B276=J$1),LOOKUP(9.99999999999999E+307,$J$2:J275)+1,"")</f>
        <v>#REF!</v>
      </c>
      <c r="K276" s="31" t="e">
        <f>IF(AND(B276=K$1),LOOKUP(9.99999999999999E+307,$K$2:K275)+1,"")</f>
        <v>#REF!</v>
      </c>
      <c r="L276" s="31" t="e">
        <f>IF(AND(B276=L$1),LOOKUP(9.99999999999999E+307,$L$2:L275)+1,"")</f>
        <v>#REF!</v>
      </c>
      <c r="M276" s="31">
        <f>IF(AND(B276=M$1),LOOKUP(9.99999999999999E+307,$M$2:M275)+1,"")</f>
        <v>108</v>
      </c>
      <c r="N276" s="31" t="e">
        <f>IF(AND(B276=N$1),LOOKUP(9.99999999999999E+307,$N$2:N275)+1,"")</f>
        <v>#REF!</v>
      </c>
      <c r="O276" s="31" t="e">
        <f>IF(AND($B276=O$1),LOOKUP(9.99999999999999E+307,$O$2:O275)+1,"")</f>
        <v>#REF!</v>
      </c>
      <c r="P276" s="31" t="e">
        <f>IF(AND($B276=P$1),LOOKUP(9.99999999999999E+307,$P$2:P275)+1,"")</f>
        <v>#REF!</v>
      </c>
      <c r="Q276" s="31" t="e">
        <f>IF(AND($B276=Q$1),LOOKUP(9.99999999999999E+307,$Q$2:Q275)+1,"")</f>
        <v>#REF!</v>
      </c>
      <c r="R276" s="31">
        <f>IF(AND($B276=R$1),LOOKUP(9.99999999999999E+307,$R$2:R275)+1,"")</f>
        <v>108</v>
      </c>
      <c r="S276" s="31">
        <f>IF(AND($B276=S$1),LOOKUP(9.99999999999999E+307,$S$2:S275)+1,"")</f>
        <v>108</v>
      </c>
      <c r="T276" s="221"/>
      <c r="U276" s="221"/>
      <c r="V276" s="221"/>
      <c r="AA276" s="218" t="str">
        <f t="shared" si="34"/>
        <v/>
      </c>
      <c r="AB276" s="218" t="str">
        <f t="shared" si="35"/>
        <v/>
      </c>
      <c r="AC276" s="219">
        <f t="shared" si="31"/>
        <v>0</v>
      </c>
      <c r="AD276" s="219">
        <f t="shared" si="32"/>
        <v>1034</v>
      </c>
      <c r="AE276" s="220" t="str">
        <f t="shared" si="36"/>
        <v/>
      </c>
      <c r="AF276" s="216" t="str">
        <f t="shared" si="30"/>
        <v>-</v>
      </c>
    </row>
    <row r="277" spans="1:32" ht="20.149999999999999" customHeight="1" x14ac:dyDescent="0.75">
      <c r="A277" s="31">
        <v>275</v>
      </c>
      <c r="B277" s="200"/>
      <c r="C277" s="201"/>
      <c r="D277" s="201"/>
      <c r="E277" s="389"/>
      <c r="F277" s="203"/>
      <c r="G277" s="217" t="str">
        <f t="shared" si="33"/>
        <v/>
      </c>
      <c r="H277" s="31" t="str">
        <f>IF(AND(B277=H$1),LOOKUP(9.99999999999999E+307,$H$2:H276)+1,"")</f>
        <v/>
      </c>
      <c r="I277" s="31" t="str">
        <f>IF(AND(B277=I$1),LOOKUP(9.99999999999999E+307,$I$2:I276)+1,"")</f>
        <v/>
      </c>
      <c r="J277" s="31" t="e">
        <f>IF(AND(B277=J$1),LOOKUP(9.99999999999999E+307,$J$2:J276)+1,"")</f>
        <v>#REF!</v>
      </c>
      <c r="K277" s="31" t="e">
        <f>IF(AND(B277=K$1),LOOKUP(9.99999999999999E+307,$K$2:K276)+1,"")</f>
        <v>#REF!</v>
      </c>
      <c r="L277" s="31" t="e">
        <f>IF(AND(B277=L$1),LOOKUP(9.99999999999999E+307,$L$2:L276)+1,"")</f>
        <v>#REF!</v>
      </c>
      <c r="M277" s="31">
        <f>IF(AND(B277=M$1),LOOKUP(9.99999999999999E+307,$M$2:M276)+1,"")</f>
        <v>109</v>
      </c>
      <c r="N277" s="31" t="e">
        <f>IF(AND(B277=N$1),LOOKUP(9.99999999999999E+307,$N$2:N276)+1,"")</f>
        <v>#REF!</v>
      </c>
      <c r="O277" s="31" t="e">
        <f>IF(AND($B277=O$1),LOOKUP(9.99999999999999E+307,$O$2:O276)+1,"")</f>
        <v>#REF!</v>
      </c>
      <c r="P277" s="31" t="e">
        <f>IF(AND($B277=P$1),LOOKUP(9.99999999999999E+307,$P$2:P276)+1,"")</f>
        <v>#REF!</v>
      </c>
      <c r="Q277" s="31" t="e">
        <f>IF(AND($B277=Q$1),LOOKUP(9.99999999999999E+307,$Q$2:Q276)+1,"")</f>
        <v>#REF!</v>
      </c>
      <c r="R277" s="31">
        <f>IF(AND($B277=R$1),LOOKUP(9.99999999999999E+307,$R$2:R276)+1,"")</f>
        <v>109</v>
      </c>
      <c r="S277" s="31">
        <f>IF(AND($B277=S$1),LOOKUP(9.99999999999999E+307,$S$2:S276)+1,"")</f>
        <v>109</v>
      </c>
      <c r="T277" s="221"/>
      <c r="U277" s="221"/>
      <c r="V277" s="221"/>
      <c r="AA277" s="218" t="str">
        <f t="shared" si="34"/>
        <v/>
      </c>
      <c r="AB277" s="218" t="str">
        <f t="shared" si="35"/>
        <v/>
      </c>
      <c r="AC277" s="219">
        <f t="shared" si="31"/>
        <v>0</v>
      </c>
      <c r="AD277" s="219">
        <f t="shared" si="32"/>
        <v>1034</v>
      </c>
      <c r="AE277" s="220" t="str">
        <f t="shared" si="36"/>
        <v/>
      </c>
      <c r="AF277" s="216" t="str">
        <f t="shared" si="30"/>
        <v>-</v>
      </c>
    </row>
    <row r="278" spans="1:32" ht="20.149999999999999" customHeight="1" x14ac:dyDescent="0.75">
      <c r="A278" s="31">
        <v>276</v>
      </c>
      <c r="B278" s="200"/>
      <c r="C278" s="201"/>
      <c r="D278" s="201"/>
      <c r="E278" s="389"/>
      <c r="F278" s="203"/>
      <c r="G278" s="217" t="str">
        <f t="shared" si="33"/>
        <v/>
      </c>
      <c r="H278" s="31" t="str">
        <f>IF(AND(B278=H$1),LOOKUP(9.99999999999999E+307,$H$2:H277)+1,"")</f>
        <v/>
      </c>
      <c r="I278" s="31" t="str">
        <f>IF(AND(B278=I$1),LOOKUP(9.99999999999999E+307,$I$2:I277)+1,"")</f>
        <v/>
      </c>
      <c r="J278" s="31" t="e">
        <f>IF(AND(B278=J$1),LOOKUP(9.99999999999999E+307,$J$2:J277)+1,"")</f>
        <v>#REF!</v>
      </c>
      <c r="K278" s="31" t="e">
        <f>IF(AND(B278=K$1),LOOKUP(9.99999999999999E+307,$K$2:K277)+1,"")</f>
        <v>#REF!</v>
      </c>
      <c r="L278" s="31" t="e">
        <f>IF(AND(B278=L$1),LOOKUP(9.99999999999999E+307,$L$2:L277)+1,"")</f>
        <v>#REF!</v>
      </c>
      <c r="M278" s="31">
        <f>IF(AND(B278=M$1),LOOKUP(9.99999999999999E+307,$M$2:M277)+1,"")</f>
        <v>110</v>
      </c>
      <c r="N278" s="31" t="e">
        <f>IF(AND(B278=N$1),LOOKUP(9.99999999999999E+307,$N$2:N277)+1,"")</f>
        <v>#REF!</v>
      </c>
      <c r="O278" s="31" t="e">
        <f>IF(AND($B278=O$1),LOOKUP(9.99999999999999E+307,$O$2:O277)+1,"")</f>
        <v>#REF!</v>
      </c>
      <c r="P278" s="31" t="e">
        <f>IF(AND($B278=P$1),LOOKUP(9.99999999999999E+307,$P$2:P277)+1,"")</f>
        <v>#REF!</v>
      </c>
      <c r="Q278" s="31" t="e">
        <f>IF(AND($B278=Q$1),LOOKUP(9.99999999999999E+307,$Q$2:Q277)+1,"")</f>
        <v>#REF!</v>
      </c>
      <c r="R278" s="31">
        <f>IF(AND($B278=R$1),LOOKUP(9.99999999999999E+307,$R$2:R277)+1,"")</f>
        <v>110</v>
      </c>
      <c r="S278" s="31">
        <f>IF(AND($B278=S$1),LOOKUP(9.99999999999999E+307,$S$2:S277)+1,"")</f>
        <v>110</v>
      </c>
      <c r="T278" s="221"/>
      <c r="U278" s="221"/>
      <c r="V278" s="221"/>
      <c r="AA278" s="218" t="str">
        <f t="shared" si="34"/>
        <v/>
      </c>
      <c r="AB278" s="218" t="str">
        <f t="shared" si="35"/>
        <v/>
      </c>
      <c r="AC278" s="219">
        <f t="shared" si="31"/>
        <v>0</v>
      </c>
      <c r="AD278" s="219">
        <f t="shared" si="32"/>
        <v>1034</v>
      </c>
      <c r="AE278" s="220" t="str">
        <f t="shared" si="36"/>
        <v/>
      </c>
      <c r="AF278" s="216" t="str">
        <f t="shared" si="30"/>
        <v>-</v>
      </c>
    </row>
    <row r="279" spans="1:32" ht="20.149999999999999" customHeight="1" x14ac:dyDescent="0.75">
      <c r="A279" s="31">
        <v>277</v>
      </c>
      <c r="B279" s="200"/>
      <c r="C279" s="201"/>
      <c r="D279" s="201"/>
      <c r="E279" s="389"/>
      <c r="F279" s="203"/>
      <c r="G279" s="217" t="str">
        <f t="shared" si="33"/>
        <v/>
      </c>
      <c r="H279" s="31" t="str">
        <f>IF(AND(B279=H$1),LOOKUP(9.99999999999999E+307,$H$2:H278)+1,"")</f>
        <v/>
      </c>
      <c r="I279" s="31" t="str">
        <f>IF(AND(B279=I$1),LOOKUP(9.99999999999999E+307,$I$2:I278)+1,"")</f>
        <v/>
      </c>
      <c r="J279" s="31" t="e">
        <f>IF(AND(B279=J$1),LOOKUP(9.99999999999999E+307,$J$2:J278)+1,"")</f>
        <v>#REF!</v>
      </c>
      <c r="K279" s="31" t="e">
        <f>IF(AND(B279=K$1),LOOKUP(9.99999999999999E+307,$K$2:K278)+1,"")</f>
        <v>#REF!</v>
      </c>
      <c r="L279" s="31" t="e">
        <f>IF(AND(B279=L$1),LOOKUP(9.99999999999999E+307,$L$2:L278)+1,"")</f>
        <v>#REF!</v>
      </c>
      <c r="M279" s="31">
        <f>IF(AND(B279=M$1),LOOKUP(9.99999999999999E+307,$M$2:M278)+1,"")</f>
        <v>111</v>
      </c>
      <c r="N279" s="31" t="e">
        <f>IF(AND(B279=N$1),LOOKUP(9.99999999999999E+307,$N$2:N278)+1,"")</f>
        <v>#REF!</v>
      </c>
      <c r="O279" s="31" t="e">
        <f>IF(AND($B279=O$1),LOOKUP(9.99999999999999E+307,$O$2:O278)+1,"")</f>
        <v>#REF!</v>
      </c>
      <c r="P279" s="31" t="e">
        <f>IF(AND($B279=P$1),LOOKUP(9.99999999999999E+307,$P$2:P278)+1,"")</f>
        <v>#REF!</v>
      </c>
      <c r="Q279" s="31" t="e">
        <f>IF(AND($B279=Q$1),LOOKUP(9.99999999999999E+307,$Q$2:Q278)+1,"")</f>
        <v>#REF!</v>
      </c>
      <c r="R279" s="31">
        <f>IF(AND($B279=R$1),LOOKUP(9.99999999999999E+307,$R$2:R278)+1,"")</f>
        <v>111</v>
      </c>
      <c r="S279" s="31">
        <f>IF(AND($B279=S$1),LOOKUP(9.99999999999999E+307,$S$2:S278)+1,"")</f>
        <v>111</v>
      </c>
      <c r="T279" s="221"/>
      <c r="U279" s="221"/>
      <c r="V279" s="221"/>
      <c r="AA279" s="218" t="str">
        <f t="shared" si="34"/>
        <v/>
      </c>
      <c r="AB279" s="218" t="str">
        <f t="shared" si="35"/>
        <v/>
      </c>
      <c r="AC279" s="219">
        <f t="shared" si="31"/>
        <v>0</v>
      </c>
      <c r="AD279" s="219">
        <f t="shared" si="32"/>
        <v>1034</v>
      </c>
      <c r="AE279" s="220" t="str">
        <f t="shared" si="36"/>
        <v/>
      </c>
      <c r="AF279" s="216" t="str">
        <f t="shared" si="30"/>
        <v>-</v>
      </c>
    </row>
    <row r="280" spans="1:32" ht="20.149999999999999" customHeight="1" x14ac:dyDescent="0.75">
      <c r="A280" s="31">
        <v>278</v>
      </c>
      <c r="B280" s="200"/>
      <c r="C280" s="201"/>
      <c r="D280" s="201"/>
      <c r="E280" s="389"/>
      <c r="F280" s="203"/>
      <c r="G280" s="217" t="str">
        <f t="shared" si="33"/>
        <v/>
      </c>
      <c r="H280" s="31" t="str">
        <f>IF(AND(B280=H$1),LOOKUP(9.99999999999999E+307,$H$2:H279)+1,"")</f>
        <v/>
      </c>
      <c r="I280" s="31" t="str">
        <f>IF(AND(B280=I$1),LOOKUP(9.99999999999999E+307,$I$2:I279)+1,"")</f>
        <v/>
      </c>
      <c r="J280" s="31" t="e">
        <f>IF(AND(B280=J$1),LOOKUP(9.99999999999999E+307,$J$2:J279)+1,"")</f>
        <v>#REF!</v>
      </c>
      <c r="K280" s="31" t="e">
        <f>IF(AND(B280=K$1),LOOKUP(9.99999999999999E+307,$K$2:K279)+1,"")</f>
        <v>#REF!</v>
      </c>
      <c r="L280" s="31" t="e">
        <f>IF(AND(B280=L$1),LOOKUP(9.99999999999999E+307,$L$2:L279)+1,"")</f>
        <v>#REF!</v>
      </c>
      <c r="M280" s="31">
        <f>IF(AND(B280=M$1),LOOKUP(9.99999999999999E+307,$M$2:M279)+1,"")</f>
        <v>112</v>
      </c>
      <c r="N280" s="31" t="e">
        <f>IF(AND(B280=N$1),LOOKUP(9.99999999999999E+307,$N$2:N279)+1,"")</f>
        <v>#REF!</v>
      </c>
      <c r="O280" s="31" t="e">
        <f>IF(AND($B280=O$1),LOOKUP(9.99999999999999E+307,$O$2:O279)+1,"")</f>
        <v>#REF!</v>
      </c>
      <c r="P280" s="31" t="e">
        <f>IF(AND($B280=P$1),LOOKUP(9.99999999999999E+307,$P$2:P279)+1,"")</f>
        <v>#REF!</v>
      </c>
      <c r="Q280" s="31" t="e">
        <f>IF(AND($B280=Q$1),LOOKUP(9.99999999999999E+307,$Q$2:Q279)+1,"")</f>
        <v>#REF!</v>
      </c>
      <c r="R280" s="31">
        <f>IF(AND($B280=R$1),LOOKUP(9.99999999999999E+307,$R$2:R279)+1,"")</f>
        <v>112</v>
      </c>
      <c r="S280" s="31">
        <f>IF(AND($B280=S$1),LOOKUP(9.99999999999999E+307,$S$2:S279)+1,"")</f>
        <v>112</v>
      </c>
      <c r="T280" s="221"/>
      <c r="U280" s="221"/>
      <c r="V280" s="221"/>
      <c r="AA280" s="218" t="str">
        <f t="shared" si="34"/>
        <v/>
      </c>
      <c r="AB280" s="218" t="str">
        <f t="shared" si="35"/>
        <v/>
      </c>
      <c r="AC280" s="219">
        <f t="shared" si="31"/>
        <v>0</v>
      </c>
      <c r="AD280" s="219">
        <f t="shared" si="32"/>
        <v>1034</v>
      </c>
      <c r="AE280" s="220" t="str">
        <f t="shared" si="36"/>
        <v/>
      </c>
      <c r="AF280" s="216" t="str">
        <f t="shared" si="30"/>
        <v>-</v>
      </c>
    </row>
    <row r="281" spans="1:32" ht="20.149999999999999" customHeight="1" x14ac:dyDescent="0.75">
      <c r="A281" s="31">
        <v>279</v>
      </c>
      <c r="B281" s="200"/>
      <c r="C281" s="201"/>
      <c r="D281" s="201"/>
      <c r="E281" s="389"/>
      <c r="F281" s="389"/>
      <c r="G281" s="217" t="str">
        <f t="shared" si="33"/>
        <v/>
      </c>
      <c r="H281" s="31" t="str">
        <f>IF(AND(B281=H$1),LOOKUP(9.99999999999999E+307,$H$2:H280)+1,"")</f>
        <v/>
      </c>
      <c r="I281" s="31" t="str">
        <f>IF(AND(B281=I$1),LOOKUP(9.99999999999999E+307,$I$2:I280)+1,"")</f>
        <v/>
      </c>
      <c r="J281" s="31" t="e">
        <f>IF(AND(B281=J$1),LOOKUP(9.99999999999999E+307,$J$2:J280)+1,"")</f>
        <v>#REF!</v>
      </c>
      <c r="K281" s="31" t="e">
        <f>IF(AND(B281=K$1),LOOKUP(9.99999999999999E+307,$K$2:K280)+1,"")</f>
        <v>#REF!</v>
      </c>
      <c r="L281" s="31" t="e">
        <f>IF(AND(B281=L$1),LOOKUP(9.99999999999999E+307,$L$2:L280)+1,"")</f>
        <v>#REF!</v>
      </c>
      <c r="M281" s="31">
        <f>IF(AND(B281=M$1),LOOKUP(9.99999999999999E+307,$M$2:M280)+1,"")</f>
        <v>113</v>
      </c>
      <c r="N281" s="31" t="e">
        <f>IF(AND(B281=N$1),LOOKUP(9.99999999999999E+307,$N$2:N280)+1,"")</f>
        <v>#REF!</v>
      </c>
      <c r="O281" s="31" t="e">
        <f>IF(AND($B281=O$1),LOOKUP(9.99999999999999E+307,$O$2:O280)+1,"")</f>
        <v>#REF!</v>
      </c>
      <c r="P281" s="31" t="e">
        <f>IF(AND($B281=P$1),LOOKUP(9.99999999999999E+307,$P$2:P280)+1,"")</f>
        <v>#REF!</v>
      </c>
      <c r="Q281" s="31" t="e">
        <f>IF(AND($B281=Q$1),LOOKUP(9.99999999999999E+307,$Q$2:Q280)+1,"")</f>
        <v>#REF!</v>
      </c>
      <c r="R281" s="31">
        <f>IF(AND($B281=R$1),LOOKUP(9.99999999999999E+307,$R$2:R280)+1,"")</f>
        <v>113</v>
      </c>
      <c r="S281" s="31">
        <f>IF(AND($B281=S$1),LOOKUP(9.99999999999999E+307,$S$2:S280)+1,"")</f>
        <v>113</v>
      </c>
      <c r="T281" s="221"/>
      <c r="U281" s="221"/>
      <c r="V281" s="221"/>
      <c r="AA281" s="218" t="str">
        <f t="shared" si="34"/>
        <v/>
      </c>
      <c r="AB281" s="218" t="str">
        <f t="shared" si="35"/>
        <v/>
      </c>
      <c r="AC281" s="219">
        <f t="shared" si="31"/>
        <v>0</v>
      </c>
      <c r="AD281" s="219">
        <f t="shared" si="32"/>
        <v>1034</v>
      </c>
      <c r="AE281" s="220" t="str">
        <f t="shared" si="36"/>
        <v/>
      </c>
      <c r="AF281" s="216" t="str">
        <f t="shared" si="30"/>
        <v>-</v>
      </c>
    </row>
    <row r="282" spans="1:32" ht="20.149999999999999" customHeight="1" x14ac:dyDescent="0.75">
      <c r="A282" s="31">
        <v>280</v>
      </c>
      <c r="B282" s="200"/>
      <c r="C282" s="201"/>
      <c r="D282" s="201"/>
      <c r="E282" s="389"/>
      <c r="F282" s="389"/>
      <c r="G282" s="217" t="str">
        <f t="shared" si="33"/>
        <v/>
      </c>
      <c r="H282" s="31" t="str">
        <f>IF(AND(B282=H$1),LOOKUP(9.99999999999999E+307,$H$2:H281)+1,"")</f>
        <v/>
      </c>
      <c r="I282" s="31" t="str">
        <f>IF(AND(B282=I$1),LOOKUP(9.99999999999999E+307,$I$2:I281)+1,"")</f>
        <v/>
      </c>
      <c r="J282" s="31" t="e">
        <f>IF(AND(B282=J$1),LOOKUP(9.99999999999999E+307,$J$2:J281)+1,"")</f>
        <v>#REF!</v>
      </c>
      <c r="K282" s="31" t="e">
        <f>IF(AND(B282=K$1),LOOKUP(9.99999999999999E+307,$K$2:K281)+1,"")</f>
        <v>#REF!</v>
      </c>
      <c r="L282" s="31" t="e">
        <f>IF(AND(B282=L$1),LOOKUP(9.99999999999999E+307,$L$2:L281)+1,"")</f>
        <v>#REF!</v>
      </c>
      <c r="M282" s="31">
        <f>IF(AND(B282=M$1),LOOKUP(9.99999999999999E+307,$M$2:M281)+1,"")</f>
        <v>114</v>
      </c>
      <c r="N282" s="31" t="e">
        <f>IF(AND(B282=N$1),LOOKUP(9.99999999999999E+307,$N$2:N281)+1,"")</f>
        <v>#REF!</v>
      </c>
      <c r="O282" s="31" t="e">
        <f>IF(AND($B282=O$1),LOOKUP(9.99999999999999E+307,$O$2:O281)+1,"")</f>
        <v>#REF!</v>
      </c>
      <c r="P282" s="31" t="e">
        <f>IF(AND($B282=P$1),LOOKUP(9.99999999999999E+307,$P$2:P281)+1,"")</f>
        <v>#REF!</v>
      </c>
      <c r="Q282" s="31" t="e">
        <f>IF(AND($B282=Q$1),LOOKUP(9.99999999999999E+307,$Q$2:Q281)+1,"")</f>
        <v>#REF!</v>
      </c>
      <c r="R282" s="31">
        <f>IF(AND($B282=R$1),LOOKUP(9.99999999999999E+307,$R$2:R281)+1,"")</f>
        <v>114</v>
      </c>
      <c r="S282" s="31">
        <f>IF(AND($B282=S$1),LOOKUP(9.99999999999999E+307,$S$2:S281)+1,"")</f>
        <v>114</v>
      </c>
      <c r="T282" s="221"/>
      <c r="U282" s="221"/>
      <c r="V282" s="221"/>
      <c r="AA282" s="218" t="str">
        <f t="shared" si="34"/>
        <v/>
      </c>
      <c r="AB282" s="218" t="str">
        <f t="shared" si="35"/>
        <v/>
      </c>
      <c r="AC282" s="219">
        <f t="shared" si="31"/>
        <v>0</v>
      </c>
      <c r="AD282" s="219">
        <f t="shared" si="32"/>
        <v>1034</v>
      </c>
      <c r="AE282" s="220" t="str">
        <f t="shared" si="36"/>
        <v/>
      </c>
      <c r="AF282" s="216" t="str">
        <f t="shared" si="30"/>
        <v>-</v>
      </c>
    </row>
    <row r="283" spans="1:32" ht="20.149999999999999" customHeight="1" x14ac:dyDescent="0.75">
      <c r="A283" s="31">
        <v>281</v>
      </c>
      <c r="B283" s="200"/>
      <c r="C283" s="201"/>
      <c r="D283" s="201"/>
      <c r="E283" s="389"/>
      <c r="F283" s="389"/>
      <c r="G283" s="217" t="str">
        <f t="shared" si="33"/>
        <v/>
      </c>
      <c r="H283" s="31" t="str">
        <f>IF(AND(B283=H$1),LOOKUP(9.99999999999999E+307,$H$2:H282)+1,"")</f>
        <v/>
      </c>
      <c r="I283" s="31" t="str">
        <f>IF(AND(B283=I$1),LOOKUP(9.99999999999999E+307,$I$2:I282)+1,"")</f>
        <v/>
      </c>
      <c r="J283" s="31" t="e">
        <f>IF(AND(B283=J$1),LOOKUP(9.99999999999999E+307,$J$2:J282)+1,"")</f>
        <v>#REF!</v>
      </c>
      <c r="K283" s="31" t="e">
        <f>IF(AND(B283=K$1),LOOKUP(9.99999999999999E+307,$K$2:K282)+1,"")</f>
        <v>#REF!</v>
      </c>
      <c r="L283" s="31" t="e">
        <f>IF(AND(B283=L$1),LOOKUP(9.99999999999999E+307,$L$2:L282)+1,"")</f>
        <v>#REF!</v>
      </c>
      <c r="M283" s="31">
        <f>IF(AND(B283=M$1),LOOKUP(9.99999999999999E+307,$M$2:M282)+1,"")</f>
        <v>115</v>
      </c>
      <c r="N283" s="31" t="e">
        <f>IF(AND(B283=N$1),LOOKUP(9.99999999999999E+307,$N$2:N282)+1,"")</f>
        <v>#REF!</v>
      </c>
      <c r="O283" s="31" t="e">
        <f>IF(AND($B283=O$1),LOOKUP(9.99999999999999E+307,$O$2:O282)+1,"")</f>
        <v>#REF!</v>
      </c>
      <c r="P283" s="31" t="e">
        <f>IF(AND($B283=P$1),LOOKUP(9.99999999999999E+307,$P$2:P282)+1,"")</f>
        <v>#REF!</v>
      </c>
      <c r="Q283" s="31" t="e">
        <f>IF(AND($B283=Q$1),LOOKUP(9.99999999999999E+307,$Q$2:Q282)+1,"")</f>
        <v>#REF!</v>
      </c>
      <c r="R283" s="31">
        <f>IF(AND($B283=R$1),LOOKUP(9.99999999999999E+307,$R$2:R282)+1,"")</f>
        <v>115</v>
      </c>
      <c r="S283" s="31">
        <f>IF(AND($B283=S$1),LOOKUP(9.99999999999999E+307,$S$2:S282)+1,"")</f>
        <v>115</v>
      </c>
      <c r="T283" s="221"/>
      <c r="U283" s="221"/>
      <c r="V283" s="221"/>
      <c r="AA283" s="218" t="str">
        <f t="shared" si="34"/>
        <v/>
      </c>
      <c r="AB283" s="218" t="str">
        <f t="shared" si="35"/>
        <v/>
      </c>
      <c r="AC283" s="219">
        <f t="shared" si="31"/>
        <v>0</v>
      </c>
      <c r="AD283" s="219">
        <f t="shared" si="32"/>
        <v>1034</v>
      </c>
      <c r="AE283" s="220" t="str">
        <f t="shared" si="36"/>
        <v/>
      </c>
      <c r="AF283" s="216" t="str">
        <f t="shared" si="30"/>
        <v>-</v>
      </c>
    </row>
    <row r="284" spans="1:32" ht="20.149999999999999" customHeight="1" x14ac:dyDescent="0.75">
      <c r="A284" s="31">
        <v>282</v>
      </c>
      <c r="B284" s="200"/>
      <c r="C284" s="201"/>
      <c r="D284" s="201"/>
      <c r="E284" s="389"/>
      <c r="F284" s="389"/>
      <c r="G284" s="217" t="str">
        <f t="shared" si="33"/>
        <v/>
      </c>
      <c r="H284" s="31" t="str">
        <f>IF(AND(B284=H$1),LOOKUP(9.99999999999999E+307,$H$2:H283)+1,"")</f>
        <v/>
      </c>
      <c r="I284" s="31" t="str">
        <f>IF(AND(B284=I$1),LOOKUP(9.99999999999999E+307,$I$2:I283)+1,"")</f>
        <v/>
      </c>
      <c r="J284" s="31" t="e">
        <f>IF(AND(B284=J$1),LOOKUP(9.99999999999999E+307,$J$2:J283)+1,"")</f>
        <v>#REF!</v>
      </c>
      <c r="K284" s="31" t="e">
        <f>IF(AND(B284=K$1),LOOKUP(9.99999999999999E+307,$K$2:K283)+1,"")</f>
        <v>#REF!</v>
      </c>
      <c r="L284" s="31" t="e">
        <f>IF(AND(B284=L$1),LOOKUP(9.99999999999999E+307,$L$2:L283)+1,"")</f>
        <v>#REF!</v>
      </c>
      <c r="M284" s="31">
        <f>IF(AND(B284=M$1),LOOKUP(9.99999999999999E+307,$M$2:M283)+1,"")</f>
        <v>116</v>
      </c>
      <c r="N284" s="31" t="e">
        <f>IF(AND(B284=N$1),LOOKUP(9.99999999999999E+307,$N$2:N283)+1,"")</f>
        <v>#REF!</v>
      </c>
      <c r="O284" s="31" t="e">
        <f>IF(AND($B284=O$1),LOOKUP(9.99999999999999E+307,$O$2:O283)+1,"")</f>
        <v>#REF!</v>
      </c>
      <c r="P284" s="31" t="e">
        <f>IF(AND($B284=P$1),LOOKUP(9.99999999999999E+307,$P$2:P283)+1,"")</f>
        <v>#REF!</v>
      </c>
      <c r="Q284" s="31" t="e">
        <f>IF(AND($B284=Q$1),LOOKUP(9.99999999999999E+307,$Q$2:Q283)+1,"")</f>
        <v>#REF!</v>
      </c>
      <c r="R284" s="31">
        <f>IF(AND($B284=R$1),LOOKUP(9.99999999999999E+307,$R$2:R283)+1,"")</f>
        <v>116</v>
      </c>
      <c r="S284" s="31">
        <f>IF(AND($B284=S$1),LOOKUP(9.99999999999999E+307,$S$2:S283)+1,"")</f>
        <v>116</v>
      </c>
      <c r="T284" s="221"/>
      <c r="U284" s="221"/>
      <c r="V284" s="221"/>
      <c r="AA284" s="218" t="str">
        <f t="shared" si="34"/>
        <v/>
      </c>
      <c r="AB284" s="218" t="str">
        <f t="shared" si="35"/>
        <v/>
      </c>
      <c r="AC284" s="219">
        <f t="shared" si="31"/>
        <v>0</v>
      </c>
      <c r="AD284" s="219">
        <f t="shared" si="32"/>
        <v>1034</v>
      </c>
      <c r="AE284" s="220" t="str">
        <f t="shared" si="36"/>
        <v/>
      </c>
      <c r="AF284" s="216" t="str">
        <f t="shared" si="30"/>
        <v>-</v>
      </c>
    </row>
    <row r="285" spans="1:32" ht="20.149999999999999" customHeight="1" x14ac:dyDescent="0.75">
      <c r="A285" s="31">
        <v>283</v>
      </c>
      <c r="B285" s="200"/>
      <c r="C285" s="201"/>
      <c r="D285" s="201"/>
      <c r="E285" s="389"/>
      <c r="F285" s="389"/>
      <c r="G285" s="217" t="str">
        <f t="shared" si="33"/>
        <v/>
      </c>
      <c r="H285" s="31" t="str">
        <f>IF(AND(B285=H$1),LOOKUP(9.99999999999999E+307,$H$2:H284)+1,"")</f>
        <v/>
      </c>
      <c r="I285" s="31" t="str">
        <f>IF(AND(B285=I$1),LOOKUP(9.99999999999999E+307,$I$2:I284)+1,"")</f>
        <v/>
      </c>
      <c r="J285" s="31" t="e">
        <f>IF(AND(B285=J$1),LOOKUP(9.99999999999999E+307,$J$2:J284)+1,"")</f>
        <v>#REF!</v>
      </c>
      <c r="K285" s="31" t="e">
        <f>IF(AND(B285=K$1),LOOKUP(9.99999999999999E+307,$K$2:K284)+1,"")</f>
        <v>#REF!</v>
      </c>
      <c r="L285" s="31" t="e">
        <f>IF(AND(B285=L$1),LOOKUP(9.99999999999999E+307,$L$2:L284)+1,"")</f>
        <v>#REF!</v>
      </c>
      <c r="M285" s="31">
        <f>IF(AND(B285=M$1),LOOKUP(9.99999999999999E+307,$M$2:M284)+1,"")</f>
        <v>117</v>
      </c>
      <c r="N285" s="31" t="e">
        <f>IF(AND(B285=N$1),LOOKUP(9.99999999999999E+307,$N$2:N284)+1,"")</f>
        <v>#REF!</v>
      </c>
      <c r="O285" s="31" t="e">
        <f>IF(AND($B285=O$1),LOOKUP(9.99999999999999E+307,$O$2:O284)+1,"")</f>
        <v>#REF!</v>
      </c>
      <c r="P285" s="31" t="e">
        <f>IF(AND($B285=P$1),LOOKUP(9.99999999999999E+307,$P$2:P284)+1,"")</f>
        <v>#REF!</v>
      </c>
      <c r="Q285" s="31" t="e">
        <f>IF(AND($B285=Q$1),LOOKUP(9.99999999999999E+307,$Q$2:Q284)+1,"")</f>
        <v>#REF!</v>
      </c>
      <c r="R285" s="31">
        <f>IF(AND($B285=R$1),LOOKUP(9.99999999999999E+307,$R$2:R284)+1,"")</f>
        <v>117</v>
      </c>
      <c r="S285" s="31">
        <f>IF(AND($B285=S$1),LOOKUP(9.99999999999999E+307,$S$2:S284)+1,"")</f>
        <v>117</v>
      </c>
      <c r="T285" s="221"/>
      <c r="U285" s="221"/>
      <c r="V285" s="221"/>
      <c r="AA285" s="218" t="str">
        <f t="shared" si="34"/>
        <v/>
      </c>
      <c r="AB285" s="218" t="str">
        <f t="shared" si="35"/>
        <v/>
      </c>
      <c r="AC285" s="219">
        <f t="shared" si="31"/>
        <v>0</v>
      </c>
      <c r="AD285" s="219">
        <f t="shared" si="32"/>
        <v>1034</v>
      </c>
      <c r="AE285" s="220" t="str">
        <f t="shared" si="36"/>
        <v/>
      </c>
      <c r="AF285" s="216" t="str">
        <f t="shared" si="30"/>
        <v>-</v>
      </c>
    </row>
    <row r="286" spans="1:32" ht="20.149999999999999" customHeight="1" x14ac:dyDescent="0.75">
      <c r="A286" s="31">
        <v>284</v>
      </c>
      <c r="B286" s="200"/>
      <c r="C286" s="201"/>
      <c r="D286" s="201"/>
      <c r="E286" s="389"/>
      <c r="F286" s="203"/>
      <c r="G286" s="217" t="str">
        <f t="shared" si="33"/>
        <v/>
      </c>
      <c r="H286" s="31" t="str">
        <f>IF(AND(B286=H$1),LOOKUP(9.99999999999999E+307,$H$2:H285)+1,"")</f>
        <v/>
      </c>
      <c r="I286" s="31" t="str">
        <f>IF(AND(B286=I$1),LOOKUP(9.99999999999999E+307,$I$2:I285)+1,"")</f>
        <v/>
      </c>
      <c r="J286" s="31" t="e">
        <f>IF(AND(B286=J$1),LOOKUP(9.99999999999999E+307,$J$2:J285)+1,"")</f>
        <v>#REF!</v>
      </c>
      <c r="K286" s="31" t="e">
        <f>IF(AND(B286=K$1),LOOKUP(9.99999999999999E+307,$K$2:K285)+1,"")</f>
        <v>#REF!</v>
      </c>
      <c r="L286" s="31" t="e">
        <f>IF(AND(B286=L$1),LOOKUP(9.99999999999999E+307,$L$2:L285)+1,"")</f>
        <v>#REF!</v>
      </c>
      <c r="M286" s="31">
        <f>IF(AND(B286=M$1),LOOKUP(9.99999999999999E+307,$M$2:M285)+1,"")</f>
        <v>118</v>
      </c>
      <c r="N286" s="31" t="e">
        <f>IF(AND(B286=N$1),LOOKUP(9.99999999999999E+307,$N$2:N285)+1,"")</f>
        <v>#REF!</v>
      </c>
      <c r="O286" s="31" t="e">
        <f>IF(AND($B286=O$1),LOOKUP(9.99999999999999E+307,$O$2:O285)+1,"")</f>
        <v>#REF!</v>
      </c>
      <c r="P286" s="31" t="e">
        <f>IF(AND($B286=P$1),LOOKUP(9.99999999999999E+307,$P$2:P285)+1,"")</f>
        <v>#REF!</v>
      </c>
      <c r="Q286" s="31" t="e">
        <f>IF(AND($B286=Q$1),LOOKUP(9.99999999999999E+307,$Q$2:Q285)+1,"")</f>
        <v>#REF!</v>
      </c>
      <c r="R286" s="31">
        <f>IF(AND($B286=R$1),LOOKUP(9.99999999999999E+307,$R$2:R285)+1,"")</f>
        <v>118</v>
      </c>
      <c r="S286" s="31">
        <f>IF(AND($B286=S$1),LOOKUP(9.99999999999999E+307,$S$2:S285)+1,"")</f>
        <v>118</v>
      </c>
      <c r="T286" s="221"/>
      <c r="U286" s="221"/>
      <c r="V286" s="221"/>
      <c r="AA286" s="218" t="str">
        <f t="shared" si="34"/>
        <v/>
      </c>
      <c r="AB286" s="218" t="str">
        <f t="shared" si="35"/>
        <v/>
      </c>
      <c r="AC286" s="219">
        <f t="shared" si="31"/>
        <v>0</v>
      </c>
      <c r="AD286" s="219">
        <f t="shared" si="32"/>
        <v>1034</v>
      </c>
      <c r="AE286" s="220" t="str">
        <f t="shared" si="36"/>
        <v/>
      </c>
      <c r="AF286" s="216" t="str">
        <f t="shared" si="30"/>
        <v>-</v>
      </c>
    </row>
    <row r="287" spans="1:32" ht="20.149999999999999" customHeight="1" x14ac:dyDescent="0.75">
      <c r="A287" s="31">
        <v>285</v>
      </c>
      <c r="B287" s="200"/>
      <c r="C287" s="201"/>
      <c r="D287" s="201"/>
      <c r="E287" s="389"/>
      <c r="F287" s="203"/>
      <c r="G287" s="217" t="str">
        <f t="shared" si="33"/>
        <v/>
      </c>
      <c r="H287" s="31" t="str">
        <f>IF(AND(B287=H$1),LOOKUP(9.99999999999999E+307,$H$2:H286)+1,"")</f>
        <v/>
      </c>
      <c r="I287" s="31" t="str">
        <f>IF(AND(B287=I$1),LOOKUP(9.99999999999999E+307,$I$2:I286)+1,"")</f>
        <v/>
      </c>
      <c r="J287" s="31" t="e">
        <f>IF(AND(B287=J$1),LOOKUP(9.99999999999999E+307,$J$2:J286)+1,"")</f>
        <v>#REF!</v>
      </c>
      <c r="K287" s="31" t="e">
        <f>IF(AND(B287=K$1),LOOKUP(9.99999999999999E+307,$K$2:K286)+1,"")</f>
        <v>#REF!</v>
      </c>
      <c r="L287" s="31" t="e">
        <f>IF(AND(B287=L$1),LOOKUP(9.99999999999999E+307,$L$2:L286)+1,"")</f>
        <v>#REF!</v>
      </c>
      <c r="M287" s="31">
        <f>IF(AND(B287=M$1),LOOKUP(9.99999999999999E+307,$M$2:M286)+1,"")</f>
        <v>119</v>
      </c>
      <c r="N287" s="31" t="e">
        <f>IF(AND(B287=N$1),LOOKUP(9.99999999999999E+307,$N$2:N286)+1,"")</f>
        <v>#REF!</v>
      </c>
      <c r="O287" s="31" t="e">
        <f>IF(AND($B287=O$1),LOOKUP(9.99999999999999E+307,$O$2:O286)+1,"")</f>
        <v>#REF!</v>
      </c>
      <c r="P287" s="31" t="e">
        <f>IF(AND($B287=P$1),LOOKUP(9.99999999999999E+307,$P$2:P286)+1,"")</f>
        <v>#REF!</v>
      </c>
      <c r="Q287" s="31" t="e">
        <f>IF(AND($B287=Q$1),LOOKUP(9.99999999999999E+307,$Q$2:Q286)+1,"")</f>
        <v>#REF!</v>
      </c>
      <c r="R287" s="31">
        <f>IF(AND($B287=R$1),LOOKUP(9.99999999999999E+307,$R$2:R286)+1,"")</f>
        <v>119</v>
      </c>
      <c r="S287" s="31">
        <f>IF(AND($B287=S$1),LOOKUP(9.99999999999999E+307,$S$2:S286)+1,"")</f>
        <v>119</v>
      </c>
      <c r="T287" s="221"/>
      <c r="U287" s="221"/>
      <c r="V287" s="221"/>
      <c r="AA287" s="218" t="str">
        <f t="shared" si="34"/>
        <v/>
      </c>
      <c r="AB287" s="218" t="str">
        <f t="shared" si="35"/>
        <v/>
      </c>
      <c r="AC287" s="219">
        <f t="shared" si="31"/>
        <v>0</v>
      </c>
      <c r="AD287" s="219">
        <f t="shared" si="32"/>
        <v>1034</v>
      </c>
      <c r="AE287" s="220" t="str">
        <f t="shared" si="36"/>
        <v/>
      </c>
      <c r="AF287" s="216" t="str">
        <f t="shared" si="30"/>
        <v>-</v>
      </c>
    </row>
    <row r="288" spans="1:32" ht="20.149999999999999" customHeight="1" x14ac:dyDescent="0.75">
      <c r="A288" s="31">
        <v>286</v>
      </c>
      <c r="B288" s="200"/>
      <c r="C288" s="201"/>
      <c r="D288" s="201"/>
      <c r="E288" s="389"/>
      <c r="F288" s="203"/>
      <c r="G288" s="217" t="str">
        <f t="shared" si="33"/>
        <v/>
      </c>
      <c r="H288" s="31" t="str">
        <f>IF(AND(B288=H$1),LOOKUP(9.99999999999999E+307,$H$2:H287)+1,"")</f>
        <v/>
      </c>
      <c r="I288" s="31" t="str">
        <f>IF(AND(B288=I$1),LOOKUP(9.99999999999999E+307,$I$2:I287)+1,"")</f>
        <v/>
      </c>
      <c r="J288" s="31" t="e">
        <f>IF(AND(B288=J$1),LOOKUP(9.99999999999999E+307,$J$2:J287)+1,"")</f>
        <v>#REF!</v>
      </c>
      <c r="K288" s="31" t="e">
        <f>IF(AND(B288=K$1),LOOKUP(9.99999999999999E+307,$K$2:K287)+1,"")</f>
        <v>#REF!</v>
      </c>
      <c r="L288" s="31" t="e">
        <f>IF(AND(B288=L$1),LOOKUP(9.99999999999999E+307,$L$2:L287)+1,"")</f>
        <v>#REF!</v>
      </c>
      <c r="M288" s="31">
        <f>IF(AND(B288=M$1),LOOKUP(9.99999999999999E+307,$M$2:M287)+1,"")</f>
        <v>120</v>
      </c>
      <c r="N288" s="31" t="e">
        <f>IF(AND(B288=N$1),LOOKUP(9.99999999999999E+307,$N$2:N287)+1,"")</f>
        <v>#REF!</v>
      </c>
      <c r="O288" s="31" t="e">
        <f>IF(AND($B288=O$1),LOOKUP(9.99999999999999E+307,$O$2:O287)+1,"")</f>
        <v>#REF!</v>
      </c>
      <c r="P288" s="31" t="e">
        <f>IF(AND($B288=P$1),LOOKUP(9.99999999999999E+307,$P$2:P287)+1,"")</f>
        <v>#REF!</v>
      </c>
      <c r="Q288" s="31" t="e">
        <f>IF(AND($B288=Q$1),LOOKUP(9.99999999999999E+307,$Q$2:Q287)+1,"")</f>
        <v>#REF!</v>
      </c>
      <c r="R288" s="31">
        <f>IF(AND($B288=R$1),LOOKUP(9.99999999999999E+307,$R$2:R287)+1,"")</f>
        <v>120</v>
      </c>
      <c r="S288" s="31">
        <f>IF(AND($B288=S$1),LOOKUP(9.99999999999999E+307,$S$2:S287)+1,"")</f>
        <v>120</v>
      </c>
      <c r="T288" s="221"/>
      <c r="U288" s="221"/>
      <c r="V288" s="221"/>
      <c r="AA288" s="218" t="str">
        <f t="shared" si="34"/>
        <v/>
      </c>
      <c r="AB288" s="218" t="str">
        <f t="shared" si="35"/>
        <v/>
      </c>
      <c r="AC288" s="219">
        <f t="shared" si="31"/>
        <v>0</v>
      </c>
      <c r="AD288" s="219">
        <f t="shared" si="32"/>
        <v>1034</v>
      </c>
      <c r="AE288" s="220" t="str">
        <f t="shared" si="36"/>
        <v/>
      </c>
      <c r="AF288" s="216" t="str">
        <f t="shared" si="30"/>
        <v>-</v>
      </c>
    </row>
    <row r="289" spans="1:32" ht="20.149999999999999" customHeight="1" x14ac:dyDescent="0.75">
      <c r="A289" s="31">
        <v>287</v>
      </c>
      <c r="B289" s="200"/>
      <c r="C289" s="201"/>
      <c r="D289" s="201"/>
      <c r="E289" s="389"/>
      <c r="F289" s="203"/>
      <c r="G289" s="217" t="str">
        <f t="shared" si="33"/>
        <v/>
      </c>
      <c r="H289" s="31" t="str">
        <f>IF(AND(B289=H$1),LOOKUP(9.99999999999999E+307,$H$2:H288)+1,"")</f>
        <v/>
      </c>
      <c r="I289" s="31" t="str">
        <f>IF(AND(B289=I$1),LOOKUP(9.99999999999999E+307,$I$2:I288)+1,"")</f>
        <v/>
      </c>
      <c r="J289" s="31" t="e">
        <f>IF(AND(B289=J$1),LOOKUP(9.99999999999999E+307,$J$2:J288)+1,"")</f>
        <v>#REF!</v>
      </c>
      <c r="K289" s="31" t="e">
        <f>IF(AND(B289=K$1),LOOKUP(9.99999999999999E+307,$K$2:K288)+1,"")</f>
        <v>#REF!</v>
      </c>
      <c r="L289" s="31" t="e">
        <f>IF(AND(B289=L$1),LOOKUP(9.99999999999999E+307,$L$2:L288)+1,"")</f>
        <v>#REF!</v>
      </c>
      <c r="M289" s="31">
        <f>IF(AND(B289=M$1),LOOKUP(9.99999999999999E+307,$M$2:M288)+1,"")</f>
        <v>121</v>
      </c>
      <c r="N289" s="31" t="e">
        <f>IF(AND(B289=N$1),LOOKUP(9.99999999999999E+307,$N$2:N288)+1,"")</f>
        <v>#REF!</v>
      </c>
      <c r="O289" s="31" t="e">
        <f>IF(AND($B289=O$1),LOOKUP(9.99999999999999E+307,$O$2:O288)+1,"")</f>
        <v>#REF!</v>
      </c>
      <c r="P289" s="31" t="e">
        <f>IF(AND($B289=P$1),LOOKUP(9.99999999999999E+307,$P$2:P288)+1,"")</f>
        <v>#REF!</v>
      </c>
      <c r="Q289" s="31" t="e">
        <f>IF(AND($B289=Q$1),LOOKUP(9.99999999999999E+307,$Q$2:Q288)+1,"")</f>
        <v>#REF!</v>
      </c>
      <c r="R289" s="31">
        <f>IF(AND($B289=R$1),LOOKUP(9.99999999999999E+307,$R$2:R288)+1,"")</f>
        <v>121</v>
      </c>
      <c r="S289" s="31">
        <f>IF(AND($B289=S$1),LOOKUP(9.99999999999999E+307,$S$2:S288)+1,"")</f>
        <v>121</v>
      </c>
      <c r="T289" s="221"/>
      <c r="U289" s="221"/>
      <c r="V289" s="221"/>
      <c r="AA289" s="218" t="str">
        <f t="shared" si="34"/>
        <v/>
      </c>
      <c r="AB289" s="218" t="str">
        <f t="shared" si="35"/>
        <v/>
      </c>
      <c r="AC289" s="219">
        <f t="shared" si="31"/>
        <v>0</v>
      </c>
      <c r="AD289" s="219">
        <f t="shared" si="32"/>
        <v>1034</v>
      </c>
      <c r="AE289" s="220" t="str">
        <f t="shared" si="36"/>
        <v/>
      </c>
      <c r="AF289" s="216" t="str">
        <f t="shared" si="30"/>
        <v>-</v>
      </c>
    </row>
    <row r="290" spans="1:32" ht="20.149999999999999" customHeight="1" x14ac:dyDescent="0.75">
      <c r="A290" s="31">
        <v>288</v>
      </c>
      <c r="B290" s="200"/>
      <c r="C290" s="201"/>
      <c r="D290" s="201"/>
      <c r="E290" s="389"/>
      <c r="F290" s="203"/>
      <c r="G290" s="217" t="str">
        <f t="shared" si="33"/>
        <v/>
      </c>
      <c r="H290" s="31" t="str">
        <f>IF(AND(B290=H$1),LOOKUP(9.99999999999999E+307,$H$2:H289)+1,"")</f>
        <v/>
      </c>
      <c r="I290" s="31" t="str">
        <f>IF(AND(B290=I$1),LOOKUP(9.99999999999999E+307,$I$2:I289)+1,"")</f>
        <v/>
      </c>
      <c r="J290" s="31" t="e">
        <f>IF(AND(B290=J$1),LOOKUP(9.99999999999999E+307,$J$2:J289)+1,"")</f>
        <v>#REF!</v>
      </c>
      <c r="K290" s="31" t="e">
        <f>IF(AND(B290=K$1),LOOKUP(9.99999999999999E+307,$K$2:K289)+1,"")</f>
        <v>#REF!</v>
      </c>
      <c r="L290" s="31" t="e">
        <f>IF(AND(B290=L$1),LOOKUP(9.99999999999999E+307,$L$2:L289)+1,"")</f>
        <v>#REF!</v>
      </c>
      <c r="M290" s="31">
        <f>IF(AND(B290=M$1),LOOKUP(9.99999999999999E+307,$M$2:M289)+1,"")</f>
        <v>122</v>
      </c>
      <c r="N290" s="31" t="e">
        <f>IF(AND(B290=N$1),LOOKUP(9.99999999999999E+307,$N$2:N289)+1,"")</f>
        <v>#REF!</v>
      </c>
      <c r="O290" s="31" t="e">
        <f>IF(AND($B290=O$1),LOOKUP(9.99999999999999E+307,$O$2:O289)+1,"")</f>
        <v>#REF!</v>
      </c>
      <c r="P290" s="31" t="e">
        <f>IF(AND($B290=P$1),LOOKUP(9.99999999999999E+307,$P$2:P289)+1,"")</f>
        <v>#REF!</v>
      </c>
      <c r="Q290" s="31" t="e">
        <f>IF(AND($B290=Q$1),LOOKUP(9.99999999999999E+307,$Q$2:Q289)+1,"")</f>
        <v>#REF!</v>
      </c>
      <c r="R290" s="31">
        <f>IF(AND($B290=R$1),LOOKUP(9.99999999999999E+307,$R$2:R289)+1,"")</f>
        <v>122</v>
      </c>
      <c r="S290" s="31">
        <f>IF(AND($B290=S$1),LOOKUP(9.99999999999999E+307,$S$2:S289)+1,"")</f>
        <v>122</v>
      </c>
      <c r="T290" s="221"/>
      <c r="U290" s="221"/>
      <c r="V290" s="221"/>
      <c r="AA290" s="218" t="str">
        <f t="shared" si="34"/>
        <v/>
      </c>
      <c r="AB290" s="218" t="str">
        <f t="shared" si="35"/>
        <v/>
      </c>
      <c r="AC290" s="219">
        <f t="shared" si="31"/>
        <v>0</v>
      </c>
      <c r="AD290" s="219">
        <f t="shared" si="32"/>
        <v>1034</v>
      </c>
      <c r="AE290" s="220" t="str">
        <f t="shared" si="36"/>
        <v/>
      </c>
      <c r="AF290" s="216" t="str">
        <f t="shared" si="30"/>
        <v>-</v>
      </c>
    </row>
    <row r="291" spans="1:32" ht="20.149999999999999" customHeight="1" x14ac:dyDescent="0.75">
      <c r="A291" s="31">
        <v>289</v>
      </c>
      <c r="B291" s="200"/>
      <c r="C291" s="201"/>
      <c r="D291" s="201"/>
      <c r="E291" s="389"/>
      <c r="F291" s="203"/>
      <c r="G291" s="217" t="str">
        <f t="shared" si="33"/>
        <v/>
      </c>
      <c r="H291" s="31" t="str">
        <f>IF(AND(B291=H$1),LOOKUP(9.99999999999999E+307,$H$2:H290)+1,"")</f>
        <v/>
      </c>
      <c r="I291" s="31" t="str">
        <f>IF(AND(B291=I$1),LOOKUP(9.99999999999999E+307,$I$2:I290)+1,"")</f>
        <v/>
      </c>
      <c r="J291" s="31" t="e">
        <f>IF(AND(B291=J$1),LOOKUP(9.99999999999999E+307,$J$2:J290)+1,"")</f>
        <v>#REF!</v>
      </c>
      <c r="K291" s="31" t="e">
        <f>IF(AND(B291=K$1),LOOKUP(9.99999999999999E+307,$K$2:K290)+1,"")</f>
        <v>#REF!</v>
      </c>
      <c r="L291" s="31" t="e">
        <f>IF(AND(B291=L$1),LOOKUP(9.99999999999999E+307,$L$2:L290)+1,"")</f>
        <v>#REF!</v>
      </c>
      <c r="M291" s="31">
        <f>IF(AND(B291=M$1),LOOKUP(9.99999999999999E+307,$M$2:M290)+1,"")</f>
        <v>123</v>
      </c>
      <c r="N291" s="31" t="e">
        <f>IF(AND(B291=N$1),LOOKUP(9.99999999999999E+307,$N$2:N290)+1,"")</f>
        <v>#REF!</v>
      </c>
      <c r="O291" s="31" t="e">
        <f>IF(AND($B291=O$1),LOOKUP(9.99999999999999E+307,$O$2:O290)+1,"")</f>
        <v>#REF!</v>
      </c>
      <c r="P291" s="31" t="e">
        <f>IF(AND($B291=P$1),LOOKUP(9.99999999999999E+307,$P$2:P290)+1,"")</f>
        <v>#REF!</v>
      </c>
      <c r="Q291" s="31" t="e">
        <f>IF(AND($B291=Q$1),LOOKUP(9.99999999999999E+307,$Q$2:Q290)+1,"")</f>
        <v>#REF!</v>
      </c>
      <c r="R291" s="31">
        <f>IF(AND($B291=R$1),LOOKUP(9.99999999999999E+307,$R$2:R290)+1,"")</f>
        <v>123</v>
      </c>
      <c r="S291" s="31">
        <f>IF(AND($B291=S$1),LOOKUP(9.99999999999999E+307,$S$2:S290)+1,"")</f>
        <v>123</v>
      </c>
      <c r="T291" s="221"/>
      <c r="U291" s="221"/>
      <c r="V291" s="221"/>
      <c r="AA291" s="218" t="str">
        <f t="shared" si="34"/>
        <v/>
      </c>
      <c r="AB291" s="218" t="str">
        <f t="shared" si="35"/>
        <v/>
      </c>
      <c r="AC291" s="219">
        <f t="shared" si="31"/>
        <v>0</v>
      </c>
      <c r="AD291" s="219">
        <f t="shared" si="32"/>
        <v>1034</v>
      </c>
      <c r="AE291" s="220" t="str">
        <f t="shared" si="36"/>
        <v/>
      </c>
      <c r="AF291" s="216" t="str">
        <f t="shared" si="30"/>
        <v>-</v>
      </c>
    </row>
    <row r="292" spans="1:32" ht="20.149999999999999" customHeight="1" x14ac:dyDescent="0.75">
      <c r="A292" s="31">
        <v>290</v>
      </c>
      <c r="B292" s="200"/>
      <c r="C292" s="201"/>
      <c r="D292" s="201"/>
      <c r="E292" s="389"/>
      <c r="F292" s="203"/>
      <c r="G292" s="217" t="str">
        <f t="shared" si="33"/>
        <v/>
      </c>
      <c r="H292" s="31" t="str">
        <f>IF(AND(B292=H$1),LOOKUP(9.99999999999999E+307,$H$2:H291)+1,"")</f>
        <v/>
      </c>
      <c r="I292" s="31" t="str">
        <f>IF(AND(B292=I$1),LOOKUP(9.99999999999999E+307,$I$2:I291)+1,"")</f>
        <v/>
      </c>
      <c r="J292" s="31" t="e">
        <f>IF(AND(B292=J$1),LOOKUP(9.99999999999999E+307,$J$2:J291)+1,"")</f>
        <v>#REF!</v>
      </c>
      <c r="K292" s="31" t="e">
        <f>IF(AND(B292=K$1),LOOKUP(9.99999999999999E+307,$K$2:K291)+1,"")</f>
        <v>#REF!</v>
      </c>
      <c r="L292" s="31" t="e">
        <f>IF(AND(B292=L$1),LOOKUP(9.99999999999999E+307,$L$2:L291)+1,"")</f>
        <v>#REF!</v>
      </c>
      <c r="M292" s="31">
        <f>IF(AND(B292=M$1),LOOKUP(9.99999999999999E+307,$M$2:M291)+1,"")</f>
        <v>124</v>
      </c>
      <c r="N292" s="31" t="e">
        <f>IF(AND(B292=N$1),LOOKUP(9.99999999999999E+307,$N$2:N291)+1,"")</f>
        <v>#REF!</v>
      </c>
      <c r="O292" s="31" t="e">
        <f>IF(AND($B292=O$1),LOOKUP(9.99999999999999E+307,$O$2:O291)+1,"")</f>
        <v>#REF!</v>
      </c>
      <c r="P292" s="31" t="e">
        <f>IF(AND($B292=P$1),LOOKUP(9.99999999999999E+307,$P$2:P291)+1,"")</f>
        <v>#REF!</v>
      </c>
      <c r="Q292" s="31" t="e">
        <f>IF(AND($B292=Q$1),LOOKUP(9.99999999999999E+307,$Q$2:Q291)+1,"")</f>
        <v>#REF!</v>
      </c>
      <c r="R292" s="31">
        <f>IF(AND($B292=R$1),LOOKUP(9.99999999999999E+307,$R$2:R291)+1,"")</f>
        <v>124</v>
      </c>
      <c r="S292" s="31">
        <f>IF(AND($B292=S$1),LOOKUP(9.99999999999999E+307,$S$2:S291)+1,"")</f>
        <v>124</v>
      </c>
      <c r="T292" s="221"/>
      <c r="U292" s="221"/>
      <c r="V292" s="221"/>
      <c r="AA292" s="218" t="str">
        <f t="shared" si="34"/>
        <v/>
      </c>
      <c r="AB292" s="218" t="str">
        <f t="shared" si="35"/>
        <v/>
      </c>
      <c r="AC292" s="219">
        <f t="shared" si="31"/>
        <v>0</v>
      </c>
      <c r="AD292" s="219">
        <f t="shared" si="32"/>
        <v>1034</v>
      </c>
      <c r="AE292" s="220" t="str">
        <f t="shared" si="36"/>
        <v/>
      </c>
      <c r="AF292" s="216" t="str">
        <f t="shared" si="30"/>
        <v>-</v>
      </c>
    </row>
    <row r="293" spans="1:32" ht="20.149999999999999" customHeight="1" x14ac:dyDescent="0.75">
      <c r="A293" s="31">
        <v>291</v>
      </c>
      <c r="B293" s="200"/>
      <c r="C293" s="201"/>
      <c r="D293" s="201"/>
      <c r="E293" s="389"/>
      <c r="F293" s="203"/>
      <c r="G293" s="217" t="str">
        <f t="shared" si="33"/>
        <v/>
      </c>
      <c r="H293" s="31" t="str">
        <f>IF(AND(B293=H$1),LOOKUP(9.99999999999999E+307,$H$2:H292)+1,"")</f>
        <v/>
      </c>
      <c r="I293" s="31" t="str">
        <f>IF(AND(B293=I$1),LOOKUP(9.99999999999999E+307,$I$2:I292)+1,"")</f>
        <v/>
      </c>
      <c r="J293" s="31" t="e">
        <f>IF(AND(B293=J$1),LOOKUP(9.99999999999999E+307,$J$2:J292)+1,"")</f>
        <v>#REF!</v>
      </c>
      <c r="K293" s="31" t="e">
        <f>IF(AND(B293=K$1),LOOKUP(9.99999999999999E+307,$K$2:K292)+1,"")</f>
        <v>#REF!</v>
      </c>
      <c r="L293" s="31" t="e">
        <f>IF(AND(B293=L$1),LOOKUP(9.99999999999999E+307,$L$2:L292)+1,"")</f>
        <v>#REF!</v>
      </c>
      <c r="M293" s="31">
        <f>IF(AND(B293=M$1),LOOKUP(9.99999999999999E+307,$M$2:M292)+1,"")</f>
        <v>125</v>
      </c>
      <c r="N293" s="31" t="e">
        <f>IF(AND(B293=N$1),LOOKUP(9.99999999999999E+307,$N$2:N292)+1,"")</f>
        <v>#REF!</v>
      </c>
      <c r="O293" s="31" t="e">
        <f>IF(AND($B293=O$1),LOOKUP(9.99999999999999E+307,$O$2:O292)+1,"")</f>
        <v>#REF!</v>
      </c>
      <c r="P293" s="31" t="e">
        <f>IF(AND($B293=P$1),LOOKUP(9.99999999999999E+307,$P$2:P292)+1,"")</f>
        <v>#REF!</v>
      </c>
      <c r="Q293" s="31" t="e">
        <f>IF(AND($B293=Q$1),LOOKUP(9.99999999999999E+307,$Q$2:Q292)+1,"")</f>
        <v>#REF!</v>
      </c>
      <c r="R293" s="31">
        <f>IF(AND($B293=R$1),LOOKUP(9.99999999999999E+307,$R$2:R292)+1,"")</f>
        <v>125</v>
      </c>
      <c r="S293" s="31">
        <f>IF(AND($B293=S$1),LOOKUP(9.99999999999999E+307,$S$2:S292)+1,"")</f>
        <v>125</v>
      </c>
      <c r="T293" s="221"/>
      <c r="U293" s="221"/>
      <c r="V293" s="221"/>
      <c r="AA293" s="218" t="str">
        <f t="shared" si="34"/>
        <v/>
      </c>
      <c r="AB293" s="218" t="str">
        <f t="shared" si="35"/>
        <v/>
      </c>
      <c r="AC293" s="219">
        <f t="shared" si="31"/>
        <v>0</v>
      </c>
      <c r="AD293" s="219">
        <f t="shared" si="32"/>
        <v>1034</v>
      </c>
      <c r="AE293" s="220" t="str">
        <f t="shared" si="36"/>
        <v/>
      </c>
      <c r="AF293" s="216" t="str">
        <f t="shared" si="30"/>
        <v>-</v>
      </c>
    </row>
    <row r="294" spans="1:32" ht="20.149999999999999" customHeight="1" x14ac:dyDescent="0.75">
      <c r="A294" s="31">
        <v>292</v>
      </c>
      <c r="B294" s="200"/>
      <c r="C294" s="201"/>
      <c r="D294" s="201"/>
      <c r="E294" s="389"/>
      <c r="F294" s="203"/>
      <c r="G294" s="217" t="str">
        <f t="shared" si="33"/>
        <v/>
      </c>
      <c r="H294" s="31" t="str">
        <f>IF(AND(B294=H$1),LOOKUP(9.99999999999999E+307,$H$2:H293)+1,"")</f>
        <v/>
      </c>
      <c r="I294" s="31" t="str">
        <f>IF(AND(B294=I$1),LOOKUP(9.99999999999999E+307,$I$2:I293)+1,"")</f>
        <v/>
      </c>
      <c r="J294" s="31" t="e">
        <f>IF(AND(B294=J$1),LOOKUP(9.99999999999999E+307,$J$2:J293)+1,"")</f>
        <v>#REF!</v>
      </c>
      <c r="K294" s="31" t="e">
        <f>IF(AND(B294=K$1),LOOKUP(9.99999999999999E+307,$K$2:K293)+1,"")</f>
        <v>#REF!</v>
      </c>
      <c r="L294" s="31" t="e">
        <f>IF(AND(B294=L$1),LOOKUP(9.99999999999999E+307,$L$2:L293)+1,"")</f>
        <v>#REF!</v>
      </c>
      <c r="M294" s="31">
        <f>IF(AND(B294=M$1),LOOKUP(9.99999999999999E+307,$M$2:M293)+1,"")</f>
        <v>126</v>
      </c>
      <c r="N294" s="31" t="e">
        <f>IF(AND(B294=N$1),LOOKUP(9.99999999999999E+307,$N$2:N293)+1,"")</f>
        <v>#REF!</v>
      </c>
      <c r="O294" s="31" t="e">
        <f>IF(AND($B294=O$1),LOOKUP(9.99999999999999E+307,$O$2:O293)+1,"")</f>
        <v>#REF!</v>
      </c>
      <c r="P294" s="31" t="e">
        <f>IF(AND($B294=P$1),LOOKUP(9.99999999999999E+307,$P$2:P293)+1,"")</f>
        <v>#REF!</v>
      </c>
      <c r="Q294" s="31" t="e">
        <f>IF(AND($B294=Q$1),LOOKUP(9.99999999999999E+307,$Q$2:Q293)+1,"")</f>
        <v>#REF!</v>
      </c>
      <c r="R294" s="31">
        <f>IF(AND($B294=R$1),LOOKUP(9.99999999999999E+307,$R$2:R293)+1,"")</f>
        <v>126</v>
      </c>
      <c r="S294" s="31">
        <f>IF(AND($B294=S$1),LOOKUP(9.99999999999999E+307,$S$2:S293)+1,"")</f>
        <v>126</v>
      </c>
      <c r="T294" s="221"/>
      <c r="U294" s="221"/>
      <c r="V294" s="221"/>
      <c r="AA294" s="218" t="str">
        <f t="shared" si="34"/>
        <v/>
      </c>
      <c r="AB294" s="218" t="str">
        <f t="shared" si="35"/>
        <v/>
      </c>
      <c r="AC294" s="219">
        <f t="shared" si="31"/>
        <v>0</v>
      </c>
      <c r="AD294" s="219">
        <f t="shared" si="32"/>
        <v>1034</v>
      </c>
      <c r="AE294" s="220" t="str">
        <f t="shared" si="36"/>
        <v/>
      </c>
      <c r="AF294" s="216" t="str">
        <f t="shared" si="30"/>
        <v>-</v>
      </c>
    </row>
    <row r="295" spans="1:32" ht="20.149999999999999" customHeight="1" x14ac:dyDescent="0.75">
      <c r="A295" s="31">
        <v>293</v>
      </c>
      <c r="B295" s="200"/>
      <c r="C295" s="201"/>
      <c r="D295" s="201"/>
      <c r="E295" s="389"/>
      <c r="F295" s="203"/>
      <c r="G295" s="217" t="str">
        <f t="shared" si="33"/>
        <v/>
      </c>
      <c r="H295" s="31" t="str">
        <f>IF(AND(B295=H$1),LOOKUP(9.99999999999999E+307,$H$2:H294)+1,"")</f>
        <v/>
      </c>
      <c r="I295" s="31" t="str">
        <f>IF(AND(B295=I$1),LOOKUP(9.99999999999999E+307,$I$2:I294)+1,"")</f>
        <v/>
      </c>
      <c r="J295" s="31" t="e">
        <f>IF(AND(B295=J$1),LOOKUP(9.99999999999999E+307,$J$2:J294)+1,"")</f>
        <v>#REF!</v>
      </c>
      <c r="K295" s="31" t="e">
        <f>IF(AND(B295=K$1),LOOKUP(9.99999999999999E+307,$K$2:K294)+1,"")</f>
        <v>#REF!</v>
      </c>
      <c r="L295" s="31" t="e">
        <f>IF(AND(B295=L$1),LOOKUP(9.99999999999999E+307,$L$2:L294)+1,"")</f>
        <v>#REF!</v>
      </c>
      <c r="M295" s="31">
        <f>IF(AND(B295=M$1),LOOKUP(9.99999999999999E+307,$M$2:M294)+1,"")</f>
        <v>127</v>
      </c>
      <c r="N295" s="31" t="e">
        <f>IF(AND(B295=N$1),LOOKUP(9.99999999999999E+307,$N$2:N294)+1,"")</f>
        <v>#REF!</v>
      </c>
      <c r="O295" s="31" t="e">
        <f>IF(AND($B295=O$1),LOOKUP(9.99999999999999E+307,$O$2:O294)+1,"")</f>
        <v>#REF!</v>
      </c>
      <c r="P295" s="31" t="e">
        <f>IF(AND($B295=P$1),LOOKUP(9.99999999999999E+307,$P$2:P294)+1,"")</f>
        <v>#REF!</v>
      </c>
      <c r="Q295" s="31" t="e">
        <f>IF(AND($B295=Q$1),LOOKUP(9.99999999999999E+307,$Q$2:Q294)+1,"")</f>
        <v>#REF!</v>
      </c>
      <c r="R295" s="31">
        <f>IF(AND($B295=R$1),LOOKUP(9.99999999999999E+307,$R$2:R294)+1,"")</f>
        <v>127</v>
      </c>
      <c r="S295" s="31">
        <f>IF(AND($B295=S$1),LOOKUP(9.99999999999999E+307,$S$2:S294)+1,"")</f>
        <v>127</v>
      </c>
      <c r="T295" s="221"/>
      <c r="U295" s="221"/>
      <c r="V295" s="221"/>
      <c r="AA295" s="218" t="str">
        <f t="shared" si="34"/>
        <v/>
      </c>
      <c r="AB295" s="218" t="str">
        <f t="shared" si="35"/>
        <v/>
      </c>
      <c r="AC295" s="219">
        <f t="shared" si="31"/>
        <v>0</v>
      </c>
      <c r="AD295" s="219">
        <f t="shared" si="32"/>
        <v>1034</v>
      </c>
      <c r="AE295" s="220" t="str">
        <f t="shared" si="36"/>
        <v/>
      </c>
      <c r="AF295" s="216" t="str">
        <f t="shared" si="30"/>
        <v>-</v>
      </c>
    </row>
    <row r="296" spans="1:32" ht="20.149999999999999" customHeight="1" x14ac:dyDescent="0.75">
      <c r="A296" s="31">
        <v>294</v>
      </c>
      <c r="B296" s="200"/>
      <c r="C296" s="201"/>
      <c r="D296" s="201"/>
      <c r="E296" s="389"/>
      <c r="F296" s="203"/>
      <c r="G296" s="217" t="str">
        <f t="shared" si="33"/>
        <v/>
      </c>
      <c r="H296" s="31" t="str">
        <f>IF(AND(B296=H$1),LOOKUP(9.99999999999999E+307,$H$2:H295)+1,"")</f>
        <v/>
      </c>
      <c r="I296" s="31" t="str">
        <f>IF(AND(B296=I$1),LOOKUP(9.99999999999999E+307,$I$2:I295)+1,"")</f>
        <v/>
      </c>
      <c r="J296" s="31" t="e">
        <f>IF(AND(B296=J$1),LOOKUP(9.99999999999999E+307,$J$2:J295)+1,"")</f>
        <v>#REF!</v>
      </c>
      <c r="K296" s="31" t="e">
        <f>IF(AND(B296=K$1),LOOKUP(9.99999999999999E+307,$K$2:K295)+1,"")</f>
        <v>#REF!</v>
      </c>
      <c r="L296" s="31" t="e">
        <f>IF(AND(B296=L$1),LOOKUP(9.99999999999999E+307,$L$2:L295)+1,"")</f>
        <v>#REF!</v>
      </c>
      <c r="M296" s="31">
        <f>IF(AND(B296=M$1),LOOKUP(9.99999999999999E+307,$M$2:M295)+1,"")</f>
        <v>128</v>
      </c>
      <c r="N296" s="31" t="e">
        <f>IF(AND(B296=N$1),LOOKUP(9.99999999999999E+307,$N$2:N295)+1,"")</f>
        <v>#REF!</v>
      </c>
      <c r="O296" s="31" t="e">
        <f>IF(AND($B296=O$1),LOOKUP(9.99999999999999E+307,$O$2:O295)+1,"")</f>
        <v>#REF!</v>
      </c>
      <c r="P296" s="31" t="e">
        <f>IF(AND($B296=P$1),LOOKUP(9.99999999999999E+307,$P$2:P295)+1,"")</f>
        <v>#REF!</v>
      </c>
      <c r="Q296" s="31" t="e">
        <f>IF(AND($B296=Q$1),LOOKUP(9.99999999999999E+307,$Q$2:Q295)+1,"")</f>
        <v>#REF!</v>
      </c>
      <c r="R296" s="31">
        <f>IF(AND($B296=R$1),LOOKUP(9.99999999999999E+307,$R$2:R295)+1,"")</f>
        <v>128</v>
      </c>
      <c r="S296" s="31">
        <f>IF(AND($B296=S$1),LOOKUP(9.99999999999999E+307,$S$2:S295)+1,"")</f>
        <v>128</v>
      </c>
      <c r="T296" s="221"/>
      <c r="U296" s="221"/>
      <c r="V296" s="221"/>
      <c r="AA296" s="218" t="str">
        <f t="shared" si="34"/>
        <v/>
      </c>
      <c r="AB296" s="218" t="str">
        <f t="shared" si="35"/>
        <v/>
      </c>
      <c r="AC296" s="219">
        <f t="shared" si="31"/>
        <v>0</v>
      </c>
      <c r="AD296" s="219">
        <f t="shared" si="32"/>
        <v>1034</v>
      </c>
      <c r="AE296" s="220" t="str">
        <f t="shared" si="36"/>
        <v/>
      </c>
      <c r="AF296" s="216" t="str">
        <f t="shared" si="30"/>
        <v>-</v>
      </c>
    </row>
    <row r="297" spans="1:32" ht="20.149999999999999" customHeight="1" x14ac:dyDescent="0.75">
      <c r="A297" s="31">
        <v>295</v>
      </c>
      <c r="B297" s="200"/>
      <c r="C297" s="201"/>
      <c r="D297" s="201"/>
      <c r="E297" s="389"/>
      <c r="F297" s="203"/>
      <c r="G297" s="217" t="str">
        <f t="shared" si="33"/>
        <v/>
      </c>
      <c r="H297" s="31" t="str">
        <f>IF(AND(B297=H$1),LOOKUP(9.99999999999999E+307,$H$2:H296)+1,"")</f>
        <v/>
      </c>
      <c r="I297" s="31" t="str">
        <f>IF(AND(B297=I$1),LOOKUP(9.99999999999999E+307,$I$2:I296)+1,"")</f>
        <v/>
      </c>
      <c r="J297" s="31" t="e">
        <f>IF(AND(B297=J$1),LOOKUP(9.99999999999999E+307,$J$2:J296)+1,"")</f>
        <v>#REF!</v>
      </c>
      <c r="K297" s="31" t="e">
        <f>IF(AND(B297=K$1),LOOKUP(9.99999999999999E+307,$K$2:K296)+1,"")</f>
        <v>#REF!</v>
      </c>
      <c r="L297" s="31" t="e">
        <f>IF(AND(B297=L$1),LOOKUP(9.99999999999999E+307,$L$2:L296)+1,"")</f>
        <v>#REF!</v>
      </c>
      <c r="M297" s="31">
        <f>IF(AND(B297=M$1),LOOKUP(9.99999999999999E+307,$M$2:M296)+1,"")</f>
        <v>129</v>
      </c>
      <c r="N297" s="31" t="e">
        <f>IF(AND(B297=N$1),LOOKUP(9.99999999999999E+307,$N$2:N296)+1,"")</f>
        <v>#REF!</v>
      </c>
      <c r="O297" s="31" t="e">
        <f>IF(AND($B297=O$1),LOOKUP(9.99999999999999E+307,$O$2:O296)+1,"")</f>
        <v>#REF!</v>
      </c>
      <c r="P297" s="31" t="e">
        <f>IF(AND($B297=P$1),LOOKUP(9.99999999999999E+307,$P$2:P296)+1,"")</f>
        <v>#REF!</v>
      </c>
      <c r="Q297" s="31" t="e">
        <f>IF(AND($B297=Q$1),LOOKUP(9.99999999999999E+307,$Q$2:Q296)+1,"")</f>
        <v>#REF!</v>
      </c>
      <c r="R297" s="31">
        <f>IF(AND($B297=R$1),LOOKUP(9.99999999999999E+307,$R$2:R296)+1,"")</f>
        <v>129</v>
      </c>
      <c r="S297" s="31">
        <f>IF(AND($B297=S$1),LOOKUP(9.99999999999999E+307,$S$2:S296)+1,"")</f>
        <v>129</v>
      </c>
      <c r="T297" s="221"/>
      <c r="U297" s="221"/>
      <c r="V297" s="221"/>
      <c r="AA297" s="218" t="str">
        <f t="shared" si="34"/>
        <v/>
      </c>
      <c r="AB297" s="218" t="str">
        <f t="shared" si="35"/>
        <v/>
      </c>
      <c r="AC297" s="219">
        <f t="shared" si="31"/>
        <v>0</v>
      </c>
      <c r="AD297" s="219">
        <f t="shared" si="32"/>
        <v>1034</v>
      </c>
      <c r="AE297" s="220" t="str">
        <f t="shared" si="36"/>
        <v/>
      </c>
      <c r="AF297" s="216" t="str">
        <f t="shared" si="30"/>
        <v>-</v>
      </c>
    </row>
    <row r="298" spans="1:32" ht="20.149999999999999" customHeight="1" x14ac:dyDescent="0.75">
      <c r="A298" s="31">
        <v>296</v>
      </c>
      <c r="B298" s="200"/>
      <c r="C298" s="201"/>
      <c r="D298" s="201"/>
      <c r="E298" s="389"/>
      <c r="F298" s="203"/>
      <c r="G298" s="217" t="str">
        <f t="shared" si="33"/>
        <v/>
      </c>
      <c r="H298" s="31" t="str">
        <f>IF(AND(B298=H$1),LOOKUP(9.99999999999999E+307,$H$2:H297)+1,"")</f>
        <v/>
      </c>
      <c r="I298" s="31" t="str">
        <f>IF(AND(B298=I$1),LOOKUP(9.99999999999999E+307,$I$2:I297)+1,"")</f>
        <v/>
      </c>
      <c r="J298" s="31" t="e">
        <f>IF(AND(B298=J$1),LOOKUP(9.99999999999999E+307,$J$2:J297)+1,"")</f>
        <v>#REF!</v>
      </c>
      <c r="K298" s="31" t="e">
        <f>IF(AND(B298=K$1),LOOKUP(9.99999999999999E+307,$K$2:K297)+1,"")</f>
        <v>#REF!</v>
      </c>
      <c r="L298" s="31" t="e">
        <f>IF(AND(B298=L$1),LOOKUP(9.99999999999999E+307,$L$2:L297)+1,"")</f>
        <v>#REF!</v>
      </c>
      <c r="M298" s="31">
        <f>IF(AND(B298=M$1),LOOKUP(9.99999999999999E+307,$M$2:M297)+1,"")</f>
        <v>130</v>
      </c>
      <c r="N298" s="31" t="e">
        <f>IF(AND(B298=N$1),LOOKUP(9.99999999999999E+307,$N$2:N297)+1,"")</f>
        <v>#REF!</v>
      </c>
      <c r="O298" s="31" t="e">
        <f>IF(AND($B298=O$1),LOOKUP(9.99999999999999E+307,$O$2:O297)+1,"")</f>
        <v>#REF!</v>
      </c>
      <c r="P298" s="31" t="e">
        <f>IF(AND($B298=P$1),LOOKUP(9.99999999999999E+307,$P$2:P297)+1,"")</f>
        <v>#REF!</v>
      </c>
      <c r="Q298" s="31" t="e">
        <f>IF(AND($B298=Q$1),LOOKUP(9.99999999999999E+307,$Q$2:Q297)+1,"")</f>
        <v>#REF!</v>
      </c>
      <c r="R298" s="31">
        <f>IF(AND($B298=R$1),LOOKUP(9.99999999999999E+307,$R$2:R297)+1,"")</f>
        <v>130</v>
      </c>
      <c r="S298" s="31">
        <f>IF(AND($B298=S$1),LOOKUP(9.99999999999999E+307,$S$2:S297)+1,"")</f>
        <v>130</v>
      </c>
      <c r="T298" s="221"/>
      <c r="U298" s="221"/>
      <c r="V298" s="221"/>
      <c r="AA298" s="218" t="str">
        <f t="shared" si="34"/>
        <v/>
      </c>
      <c r="AB298" s="218" t="str">
        <f t="shared" si="35"/>
        <v/>
      </c>
      <c r="AC298" s="219">
        <f t="shared" si="31"/>
        <v>0</v>
      </c>
      <c r="AD298" s="219">
        <f t="shared" si="32"/>
        <v>1034</v>
      </c>
      <c r="AE298" s="220" t="str">
        <f t="shared" si="36"/>
        <v/>
      </c>
      <c r="AF298" s="216" t="str">
        <f t="shared" si="30"/>
        <v>-</v>
      </c>
    </row>
    <row r="299" spans="1:32" ht="20.149999999999999" customHeight="1" x14ac:dyDescent="0.75">
      <c r="A299" s="31">
        <v>297</v>
      </c>
      <c r="B299" s="200"/>
      <c r="C299" s="201"/>
      <c r="D299" s="201"/>
      <c r="E299" s="389"/>
      <c r="F299" s="389"/>
      <c r="G299" s="217" t="str">
        <f t="shared" si="33"/>
        <v/>
      </c>
      <c r="H299" s="31" t="str">
        <f>IF(AND(B299=H$1),LOOKUP(9.99999999999999E+307,$H$2:H298)+1,"")</f>
        <v/>
      </c>
      <c r="I299" s="31" t="str">
        <f>IF(AND(B299=I$1),LOOKUP(9.99999999999999E+307,$I$2:I298)+1,"")</f>
        <v/>
      </c>
      <c r="J299" s="31" t="e">
        <f>IF(AND(B299=J$1),LOOKUP(9.99999999999999E+307,$J$2:J298)+1,"")</f>
        <v>#REF!</v>
      </c>
      <c r="K299" s="31" t="e">
        <f>IF(AND(B299=K$1),LOOKUP(9.99999999999999E+307,$K$2:K298)+1,"")</f>
        <v>#REF!</v>
      </c>
      <c r="L299" s="31" t="e">
        <f>IF(AND(B299=L$1),LOOKUP(9.99999999999999E+307,$L$2:L298)+1,"")</f>
        <v>#REF!</v>
      </c>
      <c r="M299" s="31">
        <f>IF(AND(B299=M$1),LOOKUP(9.99999999999999E+307,$M$2:M298)+1,"")</f>
        <v>131</v>
      </c>
      <c r="N299" s="31" t="e">
        <f>IF(AND(B299=N$1),LOOKUP(9.99999999999999E+307,$N$2:N298)+1,"")</f>
        <v>#REF!</v>
      </c>
      <c r="O299" s="31" t="e">
        <f>IF(AND($B299=O$1),LOOKUP(9.99999999999999E+307,$O$2:O298)+1,"")</f>
        <v>#REF!</v>
      </c>
      <c r="P299" s="31" t="e">
        <f>IF(AND($B299=P$1),LOOKUP(9.99999999999999E+307,$P$2:P298)+1,"")</f>
        <v>#REF!</v>
      </c>
      <c r="Q299" s="31" t="e">
        <f>IF(AND($B299=Q$1),LOOKUP(9.99999999999999E+307,$Q$2:Q298)+1,"")</f>
        <v>#REF!</v>
      </c>
      <c r="R299" s="31">
        <f>IF(AND($B299=R$1),LOOKUP(9.99999999999999E+307,$R$2:R298)+1,"")</f>
        <v>131</v>
      </c>
      <c r="S299" s="31">
        <f>IF(AND($B299=S$1),LOOKUP(9.99999999999999E+307,$S$2:S298)+1,"")</f>
        <v>131</v>
      </c>
      <c r="T299" s="221"/>
      <c r="U299" s="221"/>
      <c r="V299" s="221"/>
      <c r="AA299" s="218" t="str">
        <f t="shared" si="34"/>
        <v/>
      </c>
      <c r="AB299" s="218" t="str">
        <f t="shared" si="35"/>
        <v/>
      </c>
      <c r="AC299" s="219">
        <f t="shared" si="31"/>
        <v>0</v>
      </c>
      <c r="AD299" s="219">
        <f t="shared" si="32"/>
        <v>1034</v>
      </c>
      <c r="AE299" s="220" t="str">
        <f t="shared" si="36"/>
        <v/>
      </c>
      <c r="AF299" s="216" t="str">
        <f t="shared" si="30"/>
        <v>-</v>
      </c>
    </row>
    <row r="300" spans="1:32" ht="20.149999999999999" customHeight="1" x14ac:dyDescent="0.75">
      <c r="A300" s="31">
        <v>298</v>
      </c>
      <c r="B300" s="200"/>
      <c r="C300" s="201"/>
      <c r="D300" s="201"/>
      <c r="E300" s="389"/>
      <c r="F300" s="389"/>
      <c r="G300" s="217" t="str">
        <f t="shared" si="33"/>
        <v/>
      </c>
      <c r="H300" s="31" t="str">
        <f>IF(AND(B300=H$1),LOOKUP(9.99999999999999E+307,$H$2:H299)+1,"")</f>
        <v/>
      </c>
      <c r="I300" s="31" t="str">
        <f>IF(AND(B300=I$1),LOOKUP(9.99999999999999E+307,$I$2:I299)+1,"")</f>
        <v/>
      </c>
      <c r="J300" s="31" t="e">
        <f>IF(AND(B300=J$1),LOOKUP(9.99999999999999E+307,$J$2:J299)+1,"")</f>
        <v>#REF!</v>
      </c>
      <c r="K300" s="31" t="e">
        <f>IF(AND(B300=K$1),LOOKUP(9.99999999999999E+307,$K$2:K299)+1,"")</f>
        <v>#REF!</v>
      </c>
      <c r="L300" s="31" t="e">
        <f>IF(AND(B300=L$1),LOOKUP(9.99999999999999E+307,$L$2:L299)+1,"")</f>
        <v>#REF!</v>
      </c>
      <c r="M300" s="31">
        <f>IF(AND(B300=M$1),LOOKUP(9.99999999999999E+307,$M$2:M299)+1,"")</f>
        <v>132</v>
      </c>
      <c r="N300" s="31" t="e">
        <f>IF(AND(B300=N$1),LOOKUP(9.99999999999999E+307,$N$2:N299)+1,"")</f>
        <v>#REF!</v>
      </c>
      <c r="O300" s="31" t="e">
        <f>IF(AND($B300=O$1),LOOKUP(9.99999999999999E+307,$O$2:O299)+1,"")</f>
        <v>#REF!</v>
      </c>
      <c r="P300" s="31" t="e">
        <f>IF(AND($B300=P$1),LOOKUP(9.99999999999999E+307,$P$2:P299)+1,"")</f>
        <v>#REF!</v>
      </c>
      <c r="Q300" s="31" t="e">
        <f>IF(AND($B300=Q$1),LOOKUP(9.99999999999999E+307,$Q$2:Q299)+1,"")</f>
        <v>#REF!</v>
      </c>
      <c r="R300" s="31">
        <f>IF(AND($B300=R$1),LOOKUP(9.99999999999999E+307,$R$2:R299)+1,"")</f>
        <v>132</v>
      </c>
      <c r="S300" s="31">
        <f>IF(AND($B300=S$1),LOOKUP(9.99999999999999E+307,$S$2:S299)+1,"")</f>
        <v>132</v>
      </c>
      <c r="T300" s="221"/>
      <c r="U300" s="221"/>
      <c r="V300" s="221"/>
      <c r="AA300" s="218" t="str">
        <f t="shared" si="34"/>
        <v/>
      </c>
      <c r="AB300" s="218" t="str">
        <f t="shared" si="35"/>
        <v/>
      </c>
      <c r="AC300" s="219">
        <f t="shared" si="31"/>
        <v>0</v>
      </c>
      <c r="AD300" s="219">
        <f t="shared" si="32"/>
        <v>1034</v>
      </c>
      <c r="AE300" s="220" t="str">
        <f t="shared" si="36"/>
        <v/>
      </c>
      <c r="AF300" s="216" t="str">
        <f t="shared" si="30"/>
        <v>-</v>
      </c>
    </row>
    <row r="301" spans="1:32" ht="20.149999999999999" customHeight="1" x14ac:dyDescent="0.75">
      <c r="A301" s="31">
        <v>299</v>
      </c>
      <c r="B301" s="200"/>
      <c r="C301" s="201"/>
      <c r="D301" s="201"/>
      <c r="E301" s="389"/>
      <c r="F301" s="389"/>
      <c r="G301" s="217" t="str">
        <f t="shared" si="33"/>
        <v/>
      </c>
      <c r="H301" s="31" t="str">
        <f>IF(AND(B301=H$1),LOOKUP(9.99999999999999E+307,$H$2:H300)+1,"")</f>
        <v/>
      </c>
      <c r="I301" s="31" t="str">
        <f>IF(AND(B301=I$1),LOOKUP(9.99999999999999E+307,$I$2:I300)+1,"")</f>
        <v/>
      </c>
      <c r="J301" s="31" t="e">
        <f>IF(AND(B301=J$1),LOOKUP(9.99999999999999E+307,$J$2:J300)+1,"")</f>
        <v>#REF!</v>
      </c>
      <c r="K301" s="31" t="e">
        <f>IF(AND(B301=K$1),LOOKUP(9.99999999999999E+307,$K$2:K300)+1,"")</f>
        <v>#REF!</v>
      </c>
      <c r="L301" s="31" t="e">
        <f>IF(AND(B301=L$1),LOOKUP(9.99999999999999E+307,$L$2:L300)+1,"")</f>
        <v>#REF!</v>
      </c>
      <c r="M301" s="31">
        <f>IF(AND(B301=M$1),LOOKUP(9.99999999999999E+307,$M$2:M300)+1,"")</f>
        <v>133</v>
      </c>
      <c r="N301" s="31" t="e">
        <f>IF(AND(B301=N$1),LOOKUP(9.99999999999999E+307,$N$2:N300)+1,"")</f>
        <v>#REF!</v>
      </c>
      <c r="O301" s="31" t="e">
        <f>IF(AND($B301=O$1),LOOKUP(9.99999999999999E+307,$O$2:O300)+1,"")</f>
        <v>#REF!</v>
      </c>
      <c r="P301" s="31" t="e">
        <f>IF(AND($B301=P$1),LOOKUP(9.99999999999999E+307,$P$2:P300)+1,"")</f>
        <v>#REF!</v>
      </c>
      <c r="Q301" s="31" t="e">
        <f>IF(AND($B301=Q$1),LOOKUP(9.99999999999999E+307,$Q$2:Q300)+1,"")</f>
        <v>#REF!</v>
      </c>
      <c r="R301" s="31">
        <f>IF(AND($B301=R$1),LOOKUP(9.99999999999999E+307,$R$2:R300)+1,"")</f>
        <v>133</v>
      </c>
      <c r="S301" s="31">
        <f>IF(AND($B301=S$1),LOOKUP(9.99999999999999E+307,$S$2:S300)+1,"")</f>
        <v>133</v>
      </c>
      <c r="T301" s="221"/>
      <c r="U301" s="221"/>
      <c r="V301" s="221"/>
      <c r="AA301" s="218" t="str">
        <f t="shared" si="34"/>
        <v/>
      </c>
      <c r="AB301" s="218" t="str">
        <f t="shared" si="35"/>
        <v/>
      </c>
      <c r="AC301" s="219">
        <f t="shared" si="31"/>
        <v>0</v>
      </c>
      <c r="AD301" s="219">
        <f t="shared" si="32"/>
        <v>1034</v>
      </c>
      <c r="AE301" s="220" t="str">
        <f t="shared" si="36"/>
        <v/>
      </c>
      <c r="AF301" s="216" t="str">
        <f t="shared" si="30"/>
        <v>-</v>
      </c>
    </row>
    <row r="302" spans="1:32" ht="20.149999999999999" customHeight="1" x14ac:dyDescent="0.75">
      <c r="A302" s="31">
        <v>300</v>
      </c>
      <c r="B302" s="200"/>
      <c r="C302" s="201"/>
      <c r="D302" s="201"/>
      <c r="E302" s="389"/>
      <c r="F302" s="389"/>
      <c r="G302" s="217" t="str">
        <f t="shared" si="33"/>
        <v/>
      </c>
      <c r="H302" s="31" t="str">
        <f>IF(AND(B302=H$1),LOOKUP(9.99999999999999E+307,$H$2:H301)+1,"")</f>
        <v/>
      </c>
      <c r="I302" s="31" t="str">
        <f>IF(AND(B302=I$1),LOOKUP(9.99999999999999E+307,$I$2:I301)+1,"")</f>
        <v/>
      </c>
      <c r="J302" s="31" t="e">
        <f>IF(AND(B302=J$1),LOOKUP(9.99999999999999E+307,$J$2:J301)+1,"")</f>
        <v>#REF!</v>
      </c>
      <c r="K302" s="31" t="e">
        <f>IF(AND(B302=K$1),LOOKUP(9.99999999999999E+307,$K$2:K301)+1,"")</f>
        <v>#REF!</v>
      </c>
      <c r="L302" s="31" t="e">
        <f>IF(AND(B302=L$1),LOOKUP(9.99999999999999E+307,$L$2:L301)+1,"")</f>
        <v>#REF!</v>
      </c>
      <c r="M302" s="31">
        <f>IF(AND(B302=M$1),LOOKUP(9.99999999999999E+307,$M$2:M301)+1,"")</f>
        <v>134</v>
      </c>
      <c r="N302" s="31" t="e">
        <f>IF(AND(B302=N$1),LOOKUP(9.99999999999999E+307,$N$2:N301)+1,"")</f>
        <v>#REF!</v>
      </c>
      <c r="O302" s="31" t="e">
        <f>IF(AND($B302=O$1),LOOKUP(9.99999999999999E+307,$O$2:O301)+1,"")</f>
        <v>#REF!</v>
      </c>
      <c r="P302" s="31" t="e">
        <f>IF(AND($B302=P$1),LOOKUP(9.99999999999999E+307,$P$2:P301)+1,"")</f>
        <v>#REF!</v>
      </c>
      <c r="Q302" s="31" t="e">
        <f>IF(AND($B302=Q$1),LOOKUP(9.99999999999999E+307,$Q$2:Q301)+1,"")</f>
        <v>#REF!</v>
      </c>
      <c r="R302" s="31">
        <f>IF(AND($B302=R$1),LOOKUP(9.99999999999999E+307,$R$2:R301)+1,"")</f>
        <v>134</v>
      </c>
      <c r="S302" s="31">
        <f>IF(AND($B302=S$1),LOOKUP(9.99999999999999E+307,$S$2:S301)+1,"")</f>
        <v>134</v>
      </c>
      <c r="T302" s="221"/>
      <c r="U302" s="221"/>
      <c r="V302" s="221"/>
      <c r="AA302" s="218" t="str">
        <f t="shared" si="34"/>
        <v/>
      </c>
      <c r="AB302" s="218" t="str">
        <f t="shared" si="35"/>
        <v/>
      </c>
      <c r="AC302" s="219">
        <f t="shared" si="31"/>
        <v>0</v>
      </c>
      <c r="AD302" s="219">
        <f t="shared" si="32"/>
        <v>1034</v>
      </c>
      <c r="AE302" s="220" t="str">
        <f t="shared" si="36"/>
        <v/>
      </c>
      <c r="AF302" s="216" t="str">
        <f t="shared" si="30"/>
        <v>-</v>
      </c>
    </row>
    <row r="303" spans="1:32" ht="20.149999999999999" customHeight="1" x14ac:dyDescent="0.75">
      <c r="A303" s="31">
        <v>301</v>
      </c>
      <c r="B303" s="200"/>
      <c r="C303" s="201"/>
      <c r="D303" s="201"/>
      <c r="E303" s="389"/>
      <c r="F303" s="203"/>
      <c r="G303" s="217" t="str">
        <f t="shared" si="33"/>
        <v/>
      </c>
      <c r="H303" s="31" t="str">
        <f>IF(AND(B303=H$1),LOOKUP(9.99999999999999E+307,$H$2:H302)+1,"")</f>
        <v/>
      </c>
      <c r="I303" s="31" t="str">
        <f>IF(AND(B303=I$1),LOOKUP(9.99999999999999E+307,$I$2:I302)+1,"")</f>
        <v/>
      </c>
      <c r="J303" s="31" t="e">
        <f>IF(AND(B303=J$1),LOOKUP(9.99999999999999E+307,$J$2:J302)+1,"")</f>
        <v>#REF!</v>
      </c>
      <c r="K303" s="31" t="e">
        <f>IF(AND(B303=K$1),LOOKUP(9.99999999999999E+307,$K$2:K302)+1,"")</f>
        <v>#REF!</v>
      </c>
      <c r="L303" s="31" t="e">
        <f>IF(AND(B303=L$1),LOOKUP(9.99999999999999E+307,$L$2:L302)+1,"")</f>
        <v>#REF!</v>
      </c>
      <c r="M303" s="31">
        <f>IF(AND(B303=M$1),LOOKUP(9.99999999999999E+307,$M$2:M302)+1,"")</f>
        <v>135</v>
      </c>
      <c r="N303" s="31" t="e">
        <f>IF(AND(B303=N$1),LOOKUP(9.99999999999999E+307,$N$2:N302)+1,"")</f>
        <v>#REF!</v>
      </c>
      <c r="O303" s="31" t="e">
        <f>IF(AND($B303=O$1),LOOKUP(9.99999999999999E+307,$O$2:O302)+1,"")</f>
        <v>#REF!</v>
      </c>
      <c r="P303" s="31" t="e">
        <f>IF(AND($B303=P$1),LOOKUP(9.99999999999999E+307,$P$2:P302)+1,"")</f>
        <v>#REF!</v>
      </c>
      <c r="Q303" s="31" t="e">
        <f>IF(AND($B303=Q$1),LOOKUP(9.99999999999999E+307,$Q$2:Q302)+1,"")</f>
        <v>#REF!</v>
      </c>
      <c r="R303" s="31">
        <f>IF(AND($B303=R$1),LOOKUP(9.99999999999999E+307,$R$2:R302)+1,"")</f>
        <v>135</v>
      </c>
      <c r="S303" s="31">
        <f>IF(AND($B303=S$1),LOOKUP(9.99999999999999E+307,$S$2:S302)+1,"")</f>
        <v>135</v>
      </c>
      <c r="T303" s="221"/>
      <c r="U303" s="221"/>
      <c r="V303" s="221"/>
      <c r="AA303" s="218" t="str">
        <f t="shared" si="34"/>
        <v/>
      </c>
      <c r="AB303" s="218" t="str">
        <f t="shared" si="35"/>
        <v/>
      </c>
      <c r="AC303" s="219">
        <f t="shared" si="31"/>
        <v>0</v>
      </c>
      <c r="AD303" s="219">
        <f t="shared" si="32"/>
        <v>1034</v>
      </c>
      <c r="AE303" s="220" t="str">
        <f t="shared" si="36"/>
        <v/>
      </c>
      <c r="AF303" s="216" t="str">
        <f t="shared" ref="AF303:AF366" si="37">CONCATENATE(B303,"-",AE303)</f>
        <v>-</v>
      </c>
    </row>
    <row r="304" spans="1:32" ht="20.149999999999999" customHeight="1" x14ac:dyDescent="0.75">
      <c r="A304" s="31">
        <v>302</v>
      </c>
      <c r="B304" s="200"/>
      <c r="C304" s="201"/>
      <c r="D304" s="201"/>
      <c r="E304" s="389"/>
      <c r="F304" s="203"/>
      <c r="G304" s="217" t="str">
        <f t="shared" si="33"/>
        <v/>
      </c>
      <c r="H304" s="31" t="str">
        <f>IF(AND(B304=H$1),LOOKUP(9.99999999999999E+307,$H$2:H303)+1,"")</f>
        <v/>
      </c>
      <c r="I304" s="31" t="str">
        <f>IF(AND(B304=I$1),LOOKUP(9.99999999999999E+307,$I$2:I303)+1,"")</f>
        <v/>
      </c>
      <c r="J304" s="31" t="e">
        <f>IF(AND(B304=J$1),LOOKUP(9.99999999999999E+307,$J$2:J303)+1,"")</f>
        <v>#REF!</v>
      </c>
      <c r="K304" s="31" t="e">
        <f>IF(AND(B304=K$1),LOOKUP(9.99999999999999E+307,$K$2:K303)+1,"")</f>
        <v>#REF!</v>
      </c>
      <c r="L304" s="31" t="e">
        <f>IF(AND(B304=L$1),LOOKUP(9.99999999999999E+307,$L$2:L303)+1,"")</f>
        <v>#REF!</v>
      </c>
      <c r="M304" s="31">
        <f>IF(AND(B304=M$1),LOOKUP(9.99999999999999E+307,$M$2:M303)+1,"")</f>
        <v>136</v>
      </c>
      <c r="N304" s="31" t="e">
        <f>IF(AND(B304=N$1),LOOKUP(9.99999999999999E+307,$N$2:N303)+1,"")</f>
        <v>#REF!</v>
      </c>
      <c r="O304" s="31" t="e">
        <f>IF(AND($B304=O$1),LOOKUP(9.99999999999999E+307,$O$2:O303)+1,"")</f>
        <v>#REF!</v>
      </c>
      <c r="P304" s="31" t="e">
        <f>IF(AND($B304=P$1),LOOKUP(9.99999999999999E+307,$P$2:P303)+1,"")</f>
        <v>#REF!</v>
      </c>
      <c r="Q304" s="31" t="e">
        <f>IF(AND($B304=Q$1),LOOKUP(9.99999999999999E+307,$Q$2:Q303)+1,"")</f>
        <v>#REF!</v>
      </c>
      <c r="R304" s="31">
        <f>IF(AND($B304=R$1),LOOKUP(9.99999999999999E+307,$R$2:R303)+1,"")</f>
        <v>136</v>
      </c>
      <c r="S304" s="31">
        <f>IF(AND($B304=S$1),LOOKUP(9.99999999999999E+307,$S$2:S303)+1,"")</f>
        <v>136</v>
      </c>
      <c r="T304" s="221"/>
      <c r="U304" s="221"/>
      <c r="V304" s="221"/>
      <c r="AA304" s="218" t="str">
        <f t="shared" si="34"/>
        <v/>
      </c>
      <c r="AB304" s="218" t="str">
        <f t="shared" si="35"/>
        <v/>
      </c>
      <c r="AC304" s="219">
        <f t="shared" si="31"/>
        <v>0</v>
      </c>
      <c r="AD304" s="219">
        <f t="shared" si="32"/>
        <v>1034</v>
      </c>
      <c r="AE304" s="220" t="str">
        <f t="shared" si="36"/>
        <v/>
      </c>
      <c r="AF304" s="216" t="str">
        <f t="shared" si="37"/>
        <v>-</v>
      </c>
    </row>
    <row r="305" spans="1:32" ht="20.149999999999999" customHeight="1" x14ac:dyDescent="0.75">
      <c r="A305" s="31">
        <v>303</v>
      </c>
      <c r="B305" s="200"/>
      <c r="C305" s="201"/>
      <c r="D305" s="201"/>
      <c r="E305" s="389"/>
      <c r="F305" s="203"/>
      <c r="G305" s="217" t="str">
        <f t="shared" si="33"/>
        <v/>
      </c>
      <c r="H305" s="31" t="str">
        <f>IF(AND(B305=H$1),LOOKUP(9.99999999999999E+307,$H$2:H304)+1,"")</f>
        <v/>
      </c>
      <c r="I305" s="31" t="str">
        <f>IF(AND(B305=I$1),LOOKUP(9.99999999999999E+307,$I$2:I304)+1,"")</f>
        <v/>
      </c>
      <c r="J305" s="31" t="e">
        <f>IF(AND(B305=J$1),LOOKUP(9.99999999999999E+307,$J$2:J304)+1,"")</f>
        <v>#REF!</v>
      </c>
      <c r="K305" s="31" t="e">
        <f>IF(AND(B305=K$1),LOOKUP(9.99999999999999E+307,$K$2:K304)+1,"")</f>
        <v>#REF!</v>
      </c>
      <c r="L305" s="31" t="e">
        <f>IF(AND(B305=L$1),LOOKUP(9.99999999999999E+307,$L$2:L304)+1,"")</f>
        <v>#REF!</v>
      </c>
      <c r="M305" s="31">
        <f>IF(AND(B305=M$1),LOOKUP(9.99999999999999E+307,$M$2:M304)+1,"")</f>
        <v>137</v>
      </c>
      <c r="N305" s="31" t="e">
        <f>IF(AND(B305=N$1),LOOKUP(9.99999999999999E+307,$N$2:N304)+1,"")</f>
        <v>#REF!</v>
      </c>
      <c r="O305" s="31" t="e">
        <f>IF(AND($B305=O$1),LOOKUP(9.99999999999999E+307,$O$2:O304)+1,"")</f>
        <v>#REF!</v>
      </c>
      <c r="P305" s="31" t="e">
        <f>IF(AND($B305=P$1),LOOKUP(9.99999999999999E+307,$P$2:P304)+1,"")</f>
        <v>#REF!</v>
      </c>
      <c r="Q305" s="31" t="e">
        <f>IF(AND($B305=Q$1),LOOKUP(9.99999999999999E+307,$Q$2:Q304)+1,"")</f>
        <v>#REF!</v>
      </c>
      <c r="R305" s="31">
        <f>IF(AND($B305=R$1),LOOKUP(9.99999999999999E+307,$R$2:R304)+1,"")</f>
        <v>137</v>
      </c>
      <c r="S305" s="31">
        <f>IF(AND($B305=S$1),LOOKUP(9.99999999999999E+307,$S$2:S304)+1,"")</f>
        <v>137</v>
      </c>
      <c r="T305" s="221"/>
      <c r="U305" s="221"/>
      <c r="V305" s="221"/>
      <c r="AA305" s="218" t="str">
        <f t="shared" si="34"/>
        <v/>
      </c>
      <c r="AB305" s="218" t="str">
        <f t="shared" si="35"/>
        <v/>
      </c>
      <c r="AC305" s="219">
        <f t="shared" si="31"/>
        <v>0</v>
      </c>
      <c r="AD305" s="219">
        <f t="shared" si="32"/>
        <v>1034</v>
      </c>
      <c r="AE305" s="220" t="str">
        <f t="shared" si="36"/>
        <v/>
      </c>
      <c r="AF305" s="216" t="str">
        <f t="shared" si="37"/>
        <v>-</v>
      </c>
    </row>
    <row r="306" spans="1:32" ht="20.149999999999999" customHeight="1" x14ac:dyDescent="0.75">
      <c r="A306" s="31">
        <v>304</v>
      </c>
      <c r="B306" s="200"/>
      <c r="C306" s="201"/>
      <c r="D306" s="201"/>
      <c r="E306" s="389"/>
      <c r="F306" s="203"/>
      <c r="G306" s="217" t="str">
        <f t="shared" si="33"/>
        <v/>
      </c>
      <c r="H306" s="31" t="str">
        <f>IF(AND(B306=H$1),LOOKUP(9.99999999999999E+307,$H$2:H305)+1,"")</f>
        <v/>
      </c>
      <c r="I306" s="31" t="str">
        <f>IF(AND(B306=I$1),LOOKUP(9.99999999999999E+307,$I$2:I305)+1,"")</f>
        <v/>
      </c>
      <c r="J306" s="31" t="e">
        <f>IF(AND(B306=J$1),LOOKUP(9.99999999999999E+307,$J$2:J305)+1,"")</f>
        <v>#REF!</v>
      </c>
      <c r="K306" s="31" t="e">
        <f>IF(AND(B306=K$1),LOOKUP(9.99999999999999E+307,$K$2:K305)+1,"")</f>
        <v>#REF!</v>
      </c>
      <c r="L306" s="31" t="e">
        <f>IF(AND(B306=L$1),LOOKUP(9.99999999999999E+307,$L$2:L305)+1,"")</f>
        <v>#REF!</v>
      </c>
      <c r="M306" s="31">
        <f>IF(AND(B306=M$1),LOOKUP(9.99999999999999E+307,$M$2:M305)+1,"")</f>
        <v>138</v>
      </c>
      <c r="N306" s="31" t="e">
        <f>IF(AND(B306=N$1),LOOKUP(9.99999999999999E+307,$N$2:N305)+1,"")</f>
        <v>#REF!</v>
      </c>
      <c r="O306" s="31" t="e">
        <f>IF(AND($B306=O$1),LOOKUP(9.99999999999999E+307,$O$2:O305)+1,"")</f>
        <v>#REF!</v>
      </c>
      <c r="P306" s="31" t="e">
        <f>IF(AND($B306=P$1),LOOKUP(9.99999999999999E+307,$P$2:P305)+1,"")</f>
        <v>#REF!</v>
      </c>
      <c r="Q306" s="31" t="e">
        <f>IF(AND($B306=Q$1),LOOKUP(9.99999999999999E+307,$Q$2:Q305)+1,"")</f>
        <v>#REF!</v>
      </c>
      <c r="R306" s="31">
        <f>IF(AND($B306=R$1),LOOKUP(9.99999999999999E+307,$R$2:R305)+1,"")</f>
        <v>138</v>
      </c>
      <c r="S306" s="31">
        <f>IF(AND($B306=S$1),LOOKUP(9.99999999999999E+307,$S$2:S305)+1,"")</f>
        <v>138</v>
      </c>
      <c r="T306" s="221"/>
      <c r="U306" s="221"/>
      <c r="V306" s="221"/>
      <c r="AA306" s="218" t="str">
        <f t="shared" si="34"/>
        <v/>
      </c>
      <c r="AB306" s="218" t="str">
        <f t="shared" si="35"/>
        <v/>
      </c>
      <c r="AC306" s="219">
        <f t="shared" si="31"/>
        <v>0</v>
      </c>
      <c r="AD306" s="219">
        <f t="shared" si="32"/>
        <v>1034</v>
      </c>
      <c r="AE306" s="220" t="str">
        <f t="shared" si="36"/>
        <v/>
      </c>
      <c r="AF306" s="216" t="str">
        <f t="shared" si="37"/>
        <v>-</v>
      </c>
    </row>
    <row r="307" spans="1:32" ht="20.149999999999999" customHeight="1" x14ac:dyDescent="0.75">
      <c r="A307" s="31">
        <v>305</v>
      </c>
      <c r="B307" s="200"/>
      <c r="C307" s="201"/>
      <c r="D307" s="201"/>
      <c r="E307" s="389"/>
      <c r="F307" s="203"/>
      <c r="G307" s="217" t="str">
        <f t="shared" si="33"/>
        <v/>
      </c>
      <c r="H307" s="31" t="str">
        <f>IF(AND(B307=H$1),LOOKUP(9.99999999999999E+307,$H$2:H306)+1,"")</f>
        <v/>
      </c>
      <c r="I307" s="31" t="str">
        <f>IF(AND(B307=I$1),LOOKUP(9.99999999999999E+307,$I$2:I306)+1,"")</f>
        <v/>
      </c>
      <c r="J307" s="31" t="e">
        <f>IF(AND(B307=J$1),LOOKUP(9.99999999999999E+307,$J$2:J306)+1,"")</f>
        <v>#REF!</v>
      </c>
      <c r="K307" s="31" t="e">
        <f>IF(AND(B307=K$1),LOOKUP(9.99999999999999E+307,$K$2:K306)+1,"")</f>
        <v>#REF!</v>
      </c>
      <c r="L307" s="31" t="e">
        <f>IF(AND(B307=L$1),LOOKUP(9.99999999999999E+307,$L$2:L306)+1,"")</f>
        <v>#REF!</v>
      </c>
      <c r="M307" s="31">
        <f>IF(AND(B307=M$1),LOOKUP(9.99999999999999E+307,$M$2:M306)+1,"")</f>
        <v>139</v>
      </c>
      <c r="N307" s="31" t="e">
        <f>IF(AND(B307=N$1),LOOKUP(9.99999999999999E+307,$N$2:N306)+1,"")</f>
        <v>#REF!</v>
      </c>
      <c r="O307" s="31" t="e">
        <f>IF(AND($B307=O$1),LOOKUP(9.99999999999999E+307,$O$2:O306)+1,"")</f>
        <v>#REF!</v>
      </c>
      <c r="P307" s="31" t="e">
        <f>IF(AND($B307=P$1),LOOKUP(9.99999999999999E+307,$P$2:P306)+1,"")</f>
        <v>#REF!</v>
      </c>
      <c r="Q307" s="31" t="e">
        <f>IF(AND($B307=Q$1),LOOKUP(9.99999999999999E+307,$Q$2:Q306)+1,"")</f>
        <v>#REF!</v>
      </c>
      <c r="R307" s="31">
        <f>IF(AND($B307=R$1),LOOKUP(9.99999999999999E+307,$R$2:R306)+1,"")</f>
        <v>139</v>
      </c>
      <c r="S307" s="31">
        <f>IF(AND($B307=S$1),LOOKUP(9.99999999999999E+307,$S$2:S306)+1,"")</f>
        <v>139</v>
      </c>
      <c r="T307" s="221"/>
      <c r="U307" s="221"/>
      <c r="V307" s="221"/>
      <c r="AA307" s="218" t="str">
        <f t="shared" si="34"/>
        <v/>
      </c>
      <c r="AB307" s="218" t="str">
        <f t="shared" si="35"/>
        <v/>
      </c>
      <c r="AC307" s="219">
        <f t="shared" si="31"/>
        <v>0</v>
      </c>
      <c r="AD307" s="219">
        <f t="shared" si="32"/>
        <v>1034</v>
      </c>
      <c r="AE307" s="220" t="str">
        <f t="shared" si="36"/>
        <v/>
      </c>
      <c r="AF307" s="216" t="str">
        <f t="shared" si="37"/>
        <v>-</v>
      </c>
    </row>
    <row r="308" spans="1:32" ht="20.149999999999999" customHeight="1" x14ac:dyDescent="0.75">
      <c r="A308" s="31">
        <v>306</v>
      </c>
      <c r="B308" s="200"/>
      <c r="C308" s="201"/>
      <c r="D308" s="201"/>
      <c r="E308" s="389"/>
      <c r="F308" s="389"/>
      <c r="G308" s="217" t="str">
        <f t="shared" si="33"/>
        <v/>
      </c>
      <c r="H308" s="31" t="str">
        <f>IF(AND(B308=H$1),LOOKUP(9.99999999999999E+307,$H$2:H307)+1,"")</f>
        <v/>
      </c>
      <c r="I308" s="31" t="str">
        <f>IF(AND(B308=I$1),LOOKUP(9.99999999999999E+307,$I$2:I307)+1,"")</f>
        <v/>
      </c>
      <c r="J308" s="31" t="e">
        <f>IF(AND(B308=J$1),LOOKUP(9.99999999999999E+307,$J$2:J307)+1,"")</f>
        <v>#REF!</v>
      </c>
      <c r="K308" s="31" t="e">
        <f>IF(AND(B308=K$1),LOOKUP(9.99999999999999E+307,$K$2:K307)+1,"")</f>
        <v>#REF!</v>
      </c>
      <c r="L308" s="31" t="e">
        <f>IF(AND(B308=L$1),LOOKUP(9.99999999999999E+307,$L$2:L307)+1,"")</f>
        <v>#REF!</v>
      </c>
      <c r="M308" s="31">
        <f>IF(AND(B308=M$1),LOOKUP(9.99999999999999E+307,$M$2:M307)+1,"")</f>
        <v>140</v>
      </c>
      <c r="N308" s="31" t="e">
        <f>IF(AND(B308=N$1),LOOKUP(9.99999999999999E+307,$N$2:N307)+1,"")</f>
        <v>#REF!</v>
      </c>
      <c r="O308" s="31" t="e">
        <f>IF(AND($B308=O$1),LOOKUP(9.99999999999999E+307,$O$2:O307)+1,"")</f>
        <v>#REF!</v>
      </c>
      <c r="P308" s="31" t="e">
        <f>IF(AND($B308=P$1),LOOKUP(9.99999999999999E+307,$P$2:P307)+1,"")</f>
        <v>#REF!</v>
      </c>
      <c r="Q308" s="31" t="e">
        <f>IF(AND($B308=Q$1),LOOKUP(9.99999999999999E+307,$Q$2:Q307)+1,"")</f>
        <v>#REF!</v>
      </c>
      <c r="R308" s="31">
        <f>IF(AND($B308=R$1),LOOKUP(9.99999999999999E+307,$R$2:R307)+1,"")</f>
        <v>140</v>
      </c>
      <c r="S308" s="31">
        <f>IF(AND($B308=S$1),LOOKUP(9.99999999999999E+307,$S$2:S307)+1,"")</f>
        <v>140</v>
      </c>
      <c r="T308" s="221"/>
      <c r="U308" s="221"/>
      <c r="V308" s="221"/>
      <c r="AA308" s="218" t="str">
        <f t="shared" si="34"/>
        <v/>
      </c>
      <c r="AB308" s="218" t="str">
        <f t="shared" si="35"/>
        <v/>
      </c>
      <c r="AC308" s="219">
        <f t="shared" si="31"/>
        <v>0</v>
      </c>
      <c r="AD308" s="219">
        <f t="shared" si="32"/>
        <v>1034</v>
      </c>
      <c r="AE308" s="220" t="str">
        <f t="shared" si="36"/>
        <v/>
      </c>
      <c r="AF308" s="216" t="str">
        <f t="shared" si="37"/>
        <v>-</v>
      </c>
    </row>
    <row r="309" spans="1:32" ht="20.149999999999999" customHeight="1" x14ac:dyDescent="0.75">
      <c r="A309" s="31">
        <v>307</v>
      </c>
      <c r="B309" s="200"/>
      <c r="C309" s="201"/>
      <c r="D309" s="201"/>
      <c r="E309" s="389"/>
      <c r="F309" s="389"/>
      <c r="G309" s="217" t="str">
        <f t="shared" si="33"/>
        <v/>
      </c>
      <c r="H309" s="31" t="str">
        <f>IF(AND(B309=H$1),LOOKUP(9.99999999999999E+307,$H$2:H308)+1,"")</f>
        <v/>
      </c>
      <c r="I309" s="31" t="str">
        <f>IF(AND(B309=I$1),LOOKUP(9.99999999999999E+307,$I$2:I308)+1,"")</f>
        <v/>
      </c>
      <c r="J309" s="31" t="e">
        <f>IF(AND(B309=J$1),LOOKUP(9.99999999999999E+307,$J$2:J308)+1,"")</f>
        <v>#REF!</v>
      </c>
      <c r="K309" s="31" t="e">
        <f>IF(AND(B309=K$1),LOOKUP(9.99999999999999E+307,$K$2:K308)+1,"")</f>
        <v>#REF!</v>
      </c>
      <c r="L309" s="31" t="e">
        <f>IF(AND(B309=L$1),LOOKUP(9.99999999999999E+307,$L$2:L308)+1,"")</f>
        <v>#REF!</v>
      </c>
      <c r="M309" s="31">
        <f>IF(AND(B309=M$1),LOOKUP(9.99999999999999E+307,$M$2:M308)+1,"")</f>
        <v>141</v>
      </c>
      <c r="N309" s="31" t="e">
        <f>IF(AND(B309=N$1),LOOKUP(9.99999999999999E+307,$N$2:N308)+1,"")</f>
        <v>#REF!</v>
      </c>
      <c r="O309" s="31" t="e">
        <f>IF(AND($B309=O$1),LOOKUP(9.99999999999999E+307,$O$2:O308)+1,"")</f>
        <v>#REF!</v>
      </c>
      <c r="P309" s="31" t="e">
        <f>IF(AND($B309=P$1),LOOKUP(9.99999999999999E+307,$P$2:P308)+1,"")</f>
        <v>#REF!</v>
      </c>
      <c r="Q309" s="31" t="e">
        <f>IF(AND($B309=Q$1),LOOKUP(9.99999999999999E+307,$Q$2:Q308)+1,"")</f>
        <v>#REF!</v>
      </c>
      <c r="R309" s="31">
        <f>IF(AND($B309=R$1),LOOKUP(9.99999999999999E+307,$R$2:R308)+1,"")</f>
        <v>141</v>
      </c>
      <c r="S309" s="31">
        <f>IF(AND($B309=S$1),LOOKUP(9.99999999999999E+307,$S$2:S308)+1,"")</f>
        <v>141</v>
      </c>
      <c r="T309" s="221"/>
      <c r="U309" s="221"/>
      <c r="V309" s="221"/>
      <c r="AA309" s="218" t="str">
        <f t="shared" si="34"/>
        <v/>
      </c>
      <c r="AB309" s="218" t="str">
        <f t="shared" si="35"/>
        <v/>
      </c>
      <c r="AC309" s="219">
        <f t="shared" si="31"/>
        <v>0</v>
      </c>
      <c r="AD309" s="219">
        <f t="shared" si="32"/>
        <v>1034</v>
      </c>
      <c r="AE309" s="220" t="str">
        <f t="shared" si="36"/>
        <v/>
      </c>
      <c r="AF309" s="216" t="str">
        <f t="shared" si="37"/>
        <v>-</v>
      </c>
    </row>
    <row r="310" spans="1:32" ht="20.149999999999999" customHeight="1" x14ac:dyDescent="0.75">
      <c r="A310" s="31">
        <v>308</v>
      </c>
      <c r="B310" s="200"/>
      <c r="C310" s="201"/>
      <c r="D310" s="201"/>
      <c r="E310" s="389"/>
      <c r="F310" s="389"/>
      <c r="G310" s="217" t="str">
        <f t="shared" si="33"/>
        <v/>
      </c>
      <c r="H310" s="31" t="str">
        <f>IF(AND(B310=H$1),LOOKUP(9.99999999999999E+307,$H$2:H309)+1,"")</f>
        <v/>
      </c>
      <c r="I310" s="31" t="str">
        <f>IF(AND(B310=I$1),LOOKUP(9.99999999999999E+307,$I$2:I309)+1,"")</f>
        <v/>
      </c>
      <c r="J310" s="31" t="e">
        <f>IF(AND(B310=J$1),LOOKUP(9.99999999999999E+307,$J$2:J309)+1,"")</f>
        <v>#REF!</v>
      </c>
      <c r="K310" s="31" t="e">
        <f>IF(AND(B310=K$1),LOOKUP(9.99999999999999E+307,$K$2:K309)+1,"")</f>
        <v>#REF!</v>
      </c>
      <c r="L310" s="31" t="e">
        <f>IF(AND(B310=L$1),LOOKUP(9.99999999999999E+307,$L$2:L309)+1,"")</f>
        <v>#REF!</v>
      </c>
      <c r="M310" s="31">
        <f>IF(AND(B310=M$1),LOOKUP(9.99999999999999E+307,$M$2:M309)+1,"")</f>
        <v>142</v>
      </c>
      <c r="N310" s="31" t="e">
        <f>IF(AND(B310=N$1),LOOKUP(9.99999999999999E+307,$N$2:N309)+1,"")</f>
        <v>#REF!</v>
      </c>
      <c r="O310" s="31" t="e">
        <f>IF(AND($B310=O$1),LOOKUP(9.99999999999999E+307,$O$2:O309)+1,"")</f>
        <v>#REF!</v>
      </c>
      <c r="P310" s="31" t="e">
        <f>IF(AND($B310=P$1),LOOKUP(9.99999999999999E+307,$P$2:P309)+1,"")</f>
        <v>#REF!</v>
      </c>
      <c r="Q310" s="31" t="e">
        <f>IF(AND($B310=Q$1),LOOKUP(9.99999999999999E+307,$Q$2:Q309)+1,"")</f>
        <v>#REF!</v>
      </c>
      <c r="R310" s="31">
        <f>IF(AND($B310=R$1),LOOKUP(9.99999999999999E+307,$R$2:R309)+1,"")</f>
        <v>142</v>
      </c>
      <c r="S310" s="31">
        <f>IF(AND($B310=S$1),LOOKUP(9.99999999999999E+307,$S$2:S309)+1,"")</f>
        <v>142</v>
      </c>
      <c r="T310" s="221"/>
      <c r="U310" s="221"/>
      <c r="V310" s="221"/>
      <c r="AA310" s="218" t="str">
        <f t="shared" si="34"/>
        <v/>
      </c>
      <c r="AB310" s="218" t="str">
        <f t="shared" si="35"/>
        <v/>
      </c>
      <c r="AC310" s="219">
        <f t="shared" si="31"/>
        <v>0</v>
      </c>
      <c r="AD310" s="219">
        <f t="shared" si="32"/>
        <v>1034</v>
      </c>
      <c r="AE310" s="220" t="str">
        <f t="shared" si="36"/>
        <v/>
      </c>
      <c r="AF310" s="216" t="str">
        <f t="shared" si="37"/>
        <v>-</v>
      </c>
    </row>
    <row r="311" spans="1:32" ht="20.149999999999999" customHeight="1" x14ac:dyDescent="0.75">
      <c r="A311" s="31">
        <v>309</v>
      </c>
      <c r="B311" s="200"/>
      <c r="C311" s="201"/>
      <c r="D311" s="201"/>
      <c r="E311" s="389"/>
      <c r="F311" s="389"/>
      <c r="G311" s="217" t="str">
        <f t="shared" si="33"/>
        <v/>
      </c>
      <c r="H311" s="31" t="str">
        <f>IF(AND(B311=H$1),LOOKUP(9.99999999999999E+307,$H$2:H310)+1,"")</f>
        <v/>
      </c>
      <c r="I311" s="31" t="str">
        <f>IF(AND(B311=I$1),LOOKUP(9.99999999999999E+307,$I$2:I310)+1,"")</f>
        <v/>
      </c>
      <c r="J311" s="31" t="e">
        <f>IF(AND(B311=J$1),LOOKUP(9.99999999999999E+307,$J$2:J310)+1,"")</f>
        <v>#REF!</v>
      </c>
      <c r="K311" s="31" t="e">
        <f>IF(AND(B311=K$1),LOOKUP(9.99999999999999E+307,$K$2:K310)+1,"")</f>
        <v>#REF!</v>
      </c>
      <c r="L311" s="31" t="e">
        <f>IF(AND(B311=L$1),LOOKUP(9.99999999999999E+307,$L$2:L310)+1,"")</f>
        <v>#REF!</v>
      </c>
      <c r="M311" s="31">
        <f>IF(AND(B311=M$1),LOOKUP(9.99999999999999E+307,$M$2:M310)+1,"")</f>
        <v>143</v>
      </c>
      <c r="N311" s="31" t="e">
        <f>IF(AND(B311=N$1),LOOKUP(9.99999999999999E+307,$N$2:N310)+1,"")</f>
        <v>#REF!</v>
      </c>
      <c r="O311" s="31" t="e">
        <f>IF(AND($B311=O$1),LOOKUP(9.99999999999999E+307,$O$2:O310)+1,"")</f>
        <v>#REF!</v>
      </c>
      <c r="P311" s="31" t="e">
        <f>IF(AND($B311=P$1),LOOKUP(9.99999999999999E+307,$P$2:P310)+1,"")</f>
        <v>#REF!</v>
      </c>
      <c r="Q311" s="31" t="e">
        <f>IF(AND($B311=Q$1),LOOKUP(9.99999999999999E+307,$Q$2:Q310)+1,"")</f>
        <v>#REF!</v>
      </c>
      <c r="R311" s="31">
        <f>IF(AND($B311=R$1),LOOKUP(9.99999999999999E+307,$R$2:R310)+1,"")</f>
        <v>143</v>
      </c>
      <c r="S311" s="31">
        <f>IF(AND($B311=S$1),LOOKUP(9.99999999999999E+307,$S$2:S310)+1,"")</f>
        <v>143</v>
      </c>
      <c r="T311" s="221"/>
      <c r="U311" s="221"/>
      <c r="V311" s="221"/>
      <c r="AA311" s="218" t="str">
        <f t="shared" si="34"/>
        <v/>
      </c>
      <c r="AB311" s="218" t="str">
        <f t="shared" si="35"/>
        <v/>
      </c>
      <c r="AC311" s="219">
        <f t="shared" si="31"/>
        <v>0</v>
      </c>
      <c r="AD311" s="219">
        <f t="shared" si="32"/>
        <v>1034</v>
      </c>
      <c r="AE311" s="220" t="str">
        <f t="shared" si="36"/>
        <v/>
      </c>
      <c r="AF311" s="216" t="str">
        <f t="shared" si="37"/>
        <v>-</v>
      </c>
    </row>
    <row r="312" spans="1:32" ht="20.149999999999999" customHeight="1" x14ac:dyDescent="0.75">
      <c r="A312" s="31">
        <v>310</v>
      </c>
      <c r="B312" s="200"/>
      <c r="C312" s="201"/>
      <c r="D312" s="201"/>
      <c r="E312" s="389"/>
      <c r="F312" s="389"/>
      <c r="G312" s="217" t="str">
        <f t="shared" si="33"/>
        <v/>
      </c>
      <c r="H312" s="31" t="str">
        <f>IF(AND(B312=H$1),LOOKUP(9.99999999999999E+307,$H$2:H311)+1,"")</f>
        <v/>
      </c>
      <c r="I312" s="31" t="str">
        <f>IF(AND(B312=I$1),LOOKUP(9.99999999999999E+307,$I$2:I311)+1,"")</f>
        <v/>
      </c>
      <c r="J312" s="31" t="e">
        <f>IF(AND(B312=J$1),LOOKUP(9.99999999999999E+307,$J$2:J311)+1,"")</f>
        <v>#REF!</v>
      </c>
      <c r="K312" s="31" t="e">
        <f>IF(AND(B312=K$1),LOOKUP(9.99999999999999E+307,$K$2:K311)+1,"")</f>
        <v>#REF!</v>
      </c>
      <c r="L312" s="31" t="e">
        <f>IF(AND(B312=L$1),LOOKUP(9.99999999999999E+307,$L$2:L311)+1,"")</f>
        <v>#REF!</v>
      </c>
      <c r="M312" s="31">
        <f>IF(AND(B312=M$1),LOOKUP(9.99999999999999E+307,$M$2:M311)+1,"")</f>
        <v>144</v>
      </c>
      <c r="N312" s="31" t="e">
        <f>IF(AND(B312=N$1),LOOKUP(9.99999999999999E+307,$N$2:N311)+1,"")</f>
        <v>#REF!</v>
      </c>
      <c r="O312" s="31" t="e">
        <f>IF(AND($B312=O$1),LOOKUP(9.99999999999999E+307,$O$2:O311)+1,"")</f>
        <v>#REF!</v>
      </c>
      <c r="P312" s="31" t="e">
        <f>IF(AND($B312=P$1),LOOKUP(9.99999999999999E+307,$P$2:P311)+1,"")</f>
        <v>#REF!</v>
      </c>
      <c r="Q312" s="31" t="e">
        <f>IF(AND($B312=Q$1),LOOKUP(9.99999999999999E+307,$Q$2:Q311)+1,"")</f>
        <v>#REF!</v>
      </c>
      <c r="R312" s="31">
        <f>IF(AND($B312=R$1),LOOKUP(9.99999999999999E+307,$R$2:R311)+1,"")</f>
        <v>144</v>
      </c>
      <c r="S312" s="31">
        <f>IF(AND($B312=S$1),LOOKUP(9.99999999999999E+307,$S$2:S311)+1,"")</f>
        <v>144</v>
      </c>
      <c r="T312" s="221"/>
      <c r="U312" s="221"/>
      <c r="V312" s="221"/>
      <c r="AA312" s="218" t="str">
        <f t="shared" si="34"/>
        <v/>
      </c>
      <c r="AB312" s="218" t="str">
        <f t="shared" si="35"/>
        <v/>
      </c>
      <c r="AC312" s="219">
        <f t="shared" si="31"/>
        <v>0</v>
      </c>
      <c r="AD312" s="219">
        <f t="shared" si="32"/>
        <v>1034</v>
      </c>
      <c r="AE312" s="220" t="str">
        <f t="shared" si="36"/>
        <v/>
      </c>
      <c r="AF312" s="216" t="str">
        <f t="shared" si="37"/>
        <v>-</v>
      </c>
    </row>
    <row r="313" spans="1:32" ht="20.149999999999999" customHeight="1" x14ac:dyDescent="0.75">
      <c r="A313" s="31">
        <v>311</v>
      </c>
      <c r="B313" s="200"/>
      <c r="C313" s="201"/>
      <c r="D313" s="201"/>
      <c r="E313" s="389"/>
      <c r="F313" s="389"/>
      <c r="G313" s="217" t="str">
        <f t="shared" si="33"/>
        <v/>
      </c>
      <c r="H313" s="31" t="str">
        <f>IF(AND(B313=H$1),LOOKUP(9.99999999999999E+307,$H$2:H312)+1,"")</f>
        <v/>
      </c>
      <c r="I313" s="31" t="str">
        <f>IF(AND(B313=I$1),LOOKUP(9.99999999999999E+307,$I$2:I312)+1,"")</f>
        <v/>
      </c>
      <c r="J313" s="31" t="e">
        <f>IF(AND(B313=J$1),LOOKUP(9.99999999999999E+307,$J$2:J312)+1,"")</f>
        <v>#REF!</v>
      </c>
      <c r="K313" s="31" t="e">
        <f>IF(AND(B313=K$1),LOOKUP(9.99999999999999E+307,$K$2:K312)+1,"")</f>
        <v>#REF!</v>
      </c>
      <c r="L313" s="31" t="e">
        <f>IF(AND(B313=L$1),LOOKUP(9.99999999999999E+307,$L$2:L312)+1,"")</f>
        <v>#REF!</v>
      </c>
      <c r="M313" s="31">
        <f>IF(AND(B313=M$1),LOOKUP(9.99999999999999E+307,$M$2:M312)+1,"")</f>
        <v>145</v>
      </c>
      <c r="N313" s="31" t="e">
        <f>IF(AND(B313=N$1),LOOKUP(9.99999999999999E+307,$N$2:N312)+1,"")</f>
        <v>#REF!</v>
      </c>
      <c r="O313" s="31" t="e">
        <f>IF(AND($B313=O$1),LOOKUP(9.99999999999999E+307,$O$2:O312)+1,"")</f>
        <v>#REF!</v>
      </c>
      <c r="P313" s="31" t="e">
        <f>IF(AND($B313=P$1),LOOKUP(9.99999999999999E+307,$P$2:P312)+1,"")</f>
        <v>#REF!</v>
      </c>
      <c r="Q313" s="31" t="e">
        <f>IF(AND($B313=Q$1),LOOKUP(9.99999999999999E+307,$Q$2:Q312)+1,"")</f>
        <v>#REF!</v>
      </c>
      <c r="R313" s="31">
        <f>IF(AND($B313=R$1),LOOKUP(9.99999999999999E+307,$R$2:R312)+1,"")</f>
        <v>145</v>
      </c>
      <c r="S313" s="31">
        <f>IF(AND($B313=S$1),LOOKUP(9.99999999999999E+307,$S$2:S312)+1,"")</f>
        <v>145</v>
      </c>
      <c r="T313" s="221"/>
      <c r="U313" s="221"/>
      <c r="V313" s="221"/>
      <c r="AA313" s="218" t="str">
        <f t="shared" si="34"/>
        <v/>
      </c>
      <c r="AB313" s="218" t="str">
        <f t="shared" si="35"/>
        <v/>
      </c>
      <c r="AC313" s="219">
        <f t="shared" si="31"/>
        <v>0</v>
      </c>
      <c r="AD313" s="219">
        <f t="shared" si="32"/>
        <v>1034</v>
      </c>
      <c r="AE313" s="220" t="str">
        <f t="shared" si="36"/>
        <v/>
      </c>
      <c r="AF313" s="216" t="str">
        <f t="shared" si="37"/>
        <v>-</v>
      </c>
    </row>
    <row r="314" spans="1:32" ht="20.149999999999999" customHeight="1" x14ac:dyDescent="0.75">
      <c r="A314" s="31">
        <v>312</v>
      </c>
      <c r="B314" s="200"/>
      <c r="C314" s="201"/>
      <c r="D314" s="201"/>
      <c r="E314" s="389"/>
      <c r="F314" s="389"/>
      <c r="G314" s="217" t="str">
        <f t="shared" si="33"/>
        <v/>
      </c>
      <c r="H314" s="31" t="str">
        <f>IF(AND(B314=H$1),LOOKUP(9.99999999999999E+307,$H$2:H313)+1,"")</f>
        <v/>
      </c>
      <c r="I314" s="31" t="str">
        <f>IF(AND(B314=I$1),LOOKUP(9.99999999999999E+307,$I$2:I313)+1,"")</f>
        <v/>
      </c>
      <c r="J314" s="31" t="e">
        <f>IF(AND(B314=J$1),LOOKUP(9.99999999999999E+307,$J$2:J313)+1,"")</f>
        <v>#REF!</v>
      </c>
      <c r="K314" s="31" t="e">
        <f>IF(AND(B314=K$1),LOOKUP(9.99999999999999E+307,$K$2:K313)+1,"")</f>
        <v>#REF!</v>
      </c>
      <c r="L314" s="31" t="e">
        <f>IF(AND(B314=L$1),LOOKUP(9.99999999999999E+307,$L$2:L313)+1,"")</f>
        <v>#REF!</v>
      </c>
      <c r="M314" s="31">
        <f>IF(AND(B314=M$1),LOOKUP(9.99999999999999E+307,$M$2:M313)+1,"")</f>
        <v>146</v>
      </c>
      <c r="N314" s="31" t="e">
        <f>IF(AND(B314=N$1),LOOKUP(9.99999999999999E+307,$N$2:N313)+1,"")</f>
        <v>#REF!</v>
      </c>
      <c r="O314" s="31" t="e">
        <f>IF(AND($B314=O$1),LOOKUP(9.99999999999999E+307,$O$2:O313)+1,"")</f>
        <v>#REF!</v>
      </c>
      <c r="P314" s="31" t="e">
        <f>IF(AND($B314=P$1),LOOKUP(9.99999999999999E+307,$P$2:P313)+1,"")</f>
        <v>#REF!</v>
      </c>
      <c r="Q314" s="31" t="e">
        <f>IF(AND($B314=Q$1),LOOKUP(9.99999999999999E+307,$Q$2:Q313)+1,"")</f>
        <v>#REF!</v>
      </c>
      <c r="R314" s="31">
        <f>IF(AND($B314=R$1),LOOKUP(9.99999999999999E+307,$R$2:R313)+1,"")</f>
        <v>146</v>
      </c>
      <c r="S314" s="31">
        <f>IF(AND($B314=S$1),LOOKUP(9.99999999999999E+307,$S$2:S313)+1,"")</f>
        <v>146</v>
      </c>
      <c r="T314" s="221"/>
      <c r="U314" s="221"/>
      <c r="V314" s="221"/>
      <c r="AA314" s="218" t="str">
        <f t="shared" si="34"/>
        <v/>
      </c>
      <c r="AB314" s="218" t="str">
        <f t="shared" si="35"/>
        <v/>
      </c>
      <c r="AC314" s="219">
        <f t="shared" si="31"/>
        <v>0</v>
      </c>
      <c r="AD314" s="219">
        <f t="shared" si="32"/>
        <v>1034</v>
      </c>
      <c r="AE314" s="220" t="str">
        <f t="shared" si="36"/>
        <v/>
      </c>
      <c r="AF314" s="216" t="str">
        <f t="shared" si="37"/>
        <v>-</v>
      </c>
    </row>
    <row r="315" spans="1:32" ht="20.149999999999999" customHeight="1" x14ac:dyDescent="0.75">
      <c r="A315" s="31">
        <v>313</v>
      </c>
      <c r="B315" s="200"/>
      <c r="C315" s="201"/>
      <c r="D315" s="201"/>
      <c r="E315" s="389"/>
      <c r="F315" s="389"/>
      <c r="G315" s="217" t="str">
        <f t="shared" si="33"/>
        <v/>
      </c>
      <c r="H315" s="31" t="str">
        <f>IF(AND(B315=H$1),LOOKUP(9.99999999999999E+307,$H$2:H314)+1,"")</f>
        <v/>
      </c>
      <c r="I315" s="31" t="str">
        <f>IF(AND(B315=I$1),LOOKUP(9.99999999999999E+307,$I$2:I314)+1,"")</f>
        <v/>
      </c>
      <c r="J315" s="31" t="e">
        <f>IF(AND(B315=J$1),LOOKUP(9.99999999999999E+307,$J$2:J314)+1,"")</f>
        <v>#REF!</v>
      </c>
      <c r="K315" s="31" t="e">
        <f>IF(AND(B315=K$1),LOOKUP(9.99999999999999E+307,$K$2:K314)+1,"")</f>
        <v>#REF!</v>
      </c>
      <c r="L315" s="31" t="e">
        <f>IF(AND(B315=L$1),LOOKUP(9.99999999999999E+307,$L$2:L314)+1,"")</f>
        <v>#REF!</v>
      </c>
      <c r="M315" s="31">
        <f>IF(AND(B315=M$1),LOOKUP(9.99999999999999E+307,$M$2:M314)+1,"")</f>
        <v>147</v>
      </c>
      <c r="N315" s="31" t="e">
        <f>IF(AND(B315=N$1),LOOKUP(9.99999999999999E+307,$N$2:N314)+1,"")</f>
        <v>#REF!</v>
      </c>
      <c r="O315" s="31" t="e">
        <f>IF(AND($B315=O$1),LOOKUP(9.99999999999999E+307,$O$2:O314)+1,"")</f>
        <v>#REF!</v>
      </c>
      <c r="P315" s="31" t="e">
        <f>IF(AND($B315=P$1),LOOKUP(9.99999999999999E+307,$P$2:P314)+1,"")</f>
        <v>#REF!</v>
      </c>
      <c r="Q315" s="31" t="e">
        <f>IF(AND($B315=Q$1),LOOKUP(9.99999999999999E+307,$Q$2:Q314)+1,"")</f>
        <v>#REF!</v>
      </c>
      <c r="R315" s="31">
        <f>IF(AND($B315=R$1),LOOKUP(9.99999999999999E+307,$R$2:R314)+1,"")</f>
        <v>147</v>
      </c>
      <c r="S315" s="31">
        <f>IF(AND($B315=S$1),LOOKUP(9.99999999999999E+307,$S$2:S314)+1,"")</f>
        <v>147</v>
      </c>
      <c r="T315" s="221"/>
      <c r="U315" s="221"/>
      <c r="V315" s="221"/>
      <c r="AA315" s="218" t="str">
        <f t="shared" si="34"/>
        <v/>
      </c>
      <c r="AB315" s="218" t="str">
        <f t="shared" si="35"/>
        <v/>
      </c>
      <c r="AC315" s="219">
        <f t="shared" si="31"/>
        <v>0</v>
      </c>
      <c r="AD315" s="219">
        <f t="shared" si="32"/>
        <v>1034</v>
      </c>
      <c r="AE315" s="220" t="str">
        <f t="shared" si="36"/>
        <v/>
      </c>
      <c r="AF315" s="216" t="str">
        <f t="shared" si="37"/>
        <v>-</v>
      </c>
    </row>
    <row r="316" spans="1:32" ht="20.149999999999999" customHeight="1" x14ac:dyDescent="0.75">
      <c r="A316" s="31">
        <v>314</v>
      </c>
      <c r="B316" s="200"/>
      <c r="C316" s="201"/>
      <c r="D316" s="201"/>
      <c r="E316" s="389"/>
      <c r="F316" s="389"/>
      <c r="G316" s="217" t="str">
        <f t="shared" si="33"/>
        <v/>
      </c>
      <c r="H316" s="31" t="str">
        <f>IF(AND(B316=H$1),LOOKUP(9.99999999999999E+307,$H$2:H315)+1,"")</f>
        <v/>
      </c>
      <c r="I316" s="31" t="str">
        <f>IF(AND(B316=I$1),LOOKUP(9.99999999999999E+307,$I$2:I315)+1,"")</f>
        <v/>
      </c>
      <c r="J316" s="31" t="e">
        <f>IF(AND(B316=J$1),LOOKUP(9.99999999999999E+307,$J$2:J315)+1,"")</f>
        <v>#REF!</v>
      </c>
      <c r="K316" s="31" t="e">
        <f>IF(AND(B316=K$1),LOOKUP(9.99999999999999E+307,$K$2:K315)+1,"")</f>
        <v>#REF!</v>
      </c>
      <c r="L316" s="31" t="e">
        <f>IF(AND(B316=L$1),LOOKUP(9.99999999999999E+307,$L$2:L315)+1,"")</f>
        <v>#REF!</v>
      </c>
      <c r="M316" s="31">
        <f>IF(AND(B316=M$1),LOOKUP(9.99999999999999E+307,$M$2:M315)+1,"")</f>
        <v>148</v>
      </c>
      <c r="N316" s="31" t="e">
        <f>IF(AND(B316=N$1),LOOKUP(9.99999999999999E+307,$N$2:N315)+1,"")</f>
        <v>#REF!</v>
      </c>
      <c r="O316" s="31" t="e">
        <f>IF(AND($B316=O$1),LOOKUP(9.99999999999999E+307,$O$2:O315)+1,"")</f>
        <v>#REF!</v>
      </c>
      <c r="P316" s="31" t="e">
        <f>IF(AND($B316=P$1),LOOKUP(9.99999999999999E+307,$P$2:P315)+1,"")</f>
        <v>#REF!</v>
      </c>
      <c r="Q316" s="31" t="e">
        <f>IF(AND($B316=Q$1),LOOKUP(9.99999999999999E+307,$Q$2:Q315)+1,"")</f>
        <v>#REF!</v>
      </c>
      <c r="R316" s="31">
        <f>IF(AND($B316=R$1),LOOKUP(9.99999999999999E+307,$R$2:R315)+1,"")</f>
        <v>148</v>
      </c>
      <c r="S316" s="31">
        <f>IF(AND($B316=S$1),LOOKUP(9.99999999999999E+307,$S$2:S315)+1,"")</f>
        <v>148</v>
      </c>
      <c r="T316" s="221"/>
      <c r="U316" s="221"/>
      <c r="V316" s="221"/>
      <c r="AA316" s="218" t="str">
        <f t="shared" si="34"/>
        <v/>
      </c>
      <c r="AB316" s="218" t="str">
        <f t="shared" si="35"/>
        <v/>
      </c>
      <c r="AC316" s="219">
        <f t="shared" si="31"/>
        <v>0</v>
      </c>
      <c r="AD316" s="219">
        <f t="shared" si="32"/>
        <v>1034</v>
      </c>
      <c r="AE316" s="220" t="str">
        <f t="shared" si="36"/>
        <v/>
      </c>
      <c r="AF316" s="216" t="str">
        <f t="shared" si="37"/>
        <v>-</v>
      </c>
    </row>
    <row r="317" spans="1:32" ht="20.149999999999999" customHeight="1" x14ac:dyDescent="0.75">
      <c r="A317" s="31">
        <v>315</v>
      </c>
      <c r="B317" s="200"/>
      <c r="C317" s="201"/>
      <c r="D317" s="201"/>
      <c r="E317" s="389"/>
      <c r="F317" s="389"/>
      <c r="G317" s="217" t="str">
        <f t="shared" si="33"/>
        <v/>
      </c>
      <c r="H317" s="31" t="str">
        <f>IF(AND(B317=H$1),LOOKUP(9.99999999999999E+307,$H$2:H316)+1,"")</f>
        <v/>
      </c>
      <c r="I317" s="31" t="str">
        <f>IF(AND(B317=I$1),LOOKUP(9.99999999999999E+307,$I$2:I316)+1,"")</f>
        <v/>
      </c>
      <c r="J317" s="31" t="e">
        <f>IF(AND(B317=J$1),LOOKUP(9.99999999999999E+307,$J$2:J316)+1,"")</f>
        <v>#REF!</v>
      </c>
      <c r="K317" s="31" t="e">
        <f>IF(AND(B317=K$1),LOOKUP(9.99999999999999E+307,$K$2:K316)+1,"")</f>
        <v>#REF!</v>
      </c>
      <c r="L317" s="31" t="e">
        <f>IF(AND(B317=L$1),LOOKUP(9.99999999999999E+307,$L$2:L316)+1,"")</f>
        <v>#REF!</v>
      </c>
      <c r="M317" s="31">
        <f>IF(AND(B317=M$1),LOOKUP(9.99999999999999E+307,$M$2:M316)+1,"")</f>
        <v>149</v>
      </c>
      <c r="N317" s="31" t="e">
        <f>IF(AND(B317=N$1),LOOKUP(9.99999999999999E+307,$N$2:N316)+1,"")</f>
        <v>#REF!</v>
      </c>
      <c r="O317" s="31" t="e">
        <f>IF(AND($B317=O$1),LOOKUP(9.99999999999999E+307,$O$2:O316)+1,"")</f>
        <v>#REF!</v>
      </c>
      <c r="P317" s="31" t="e">
        <f>IF(AND($B317=P$1),LOOKUP(9.99999999999999E+307,$P$2:P316)+1,"")</f>
        <v>#REF!</v>
      </c>
      <c r="Q317" s="31" t="e">
        <f>IF(AND($B317=Q$1),LOOKUP(9.99999999999999E+307,$Q$2:Q316)+1,"")</f>
        <v>#REF!</v>
      </c>
      <c r="R317" s="31">
        <f>IF(AND($B317=R$1),LOOKUP(9.99999999999999E+307,$R$2:R316)+1,"")</f>
        <v>149</v>
      </c>
      <c r="S317" s="31">
        <f>IF(AND($B317=S$1),LOOKUP(9.99999999999999E+307,$S$2:S316)+1,"")</f>
        <v>149</v>
      </c>
      <c r="T317" s="221"/>
      <c r="U317" s="221"/>
      <c r="V317" s="221"/>
      <c r="AA317" s="218" t="str">
        <f t="shared" si="34"/>
        <v/>
      </c>
      <c r="AB317" s="218" t="str">
        <f t="shared" si="35"/>
        <v/>
      </c>
      <c r="AC317" s="219">
        <f t="shared" si="31"/>
        <v>0</v>
      </c>
      <c r="AD317" s="219">
        <f t="shared" si="32"/>
        <v>1034</v>
      </c>
      <c r="AE317" s="220" t="str">
        <f t="shared" si="36"/>
        <v/>
      </c>
      <c r="AF317" s="216" t="str">
        <f t="shared" si="37"/>
        <v>-</v>
      </c>
    </row>
    <row r="318" spans="1:32" ht="20.149999999999999" customHeight="1" x14ac:dyDescent="0.75">
      <c r="A318" s="31">
        <v>316</v>
      </c>
      <c r="B318" s="200"/>
      <c r="C318" s="201"/>
      <c r="D318" s="201"/>
      <c r="E318" s="389"/>
      <c r="F318" s="389"/>
      <c r="G318" s="217" t="str">
        <f t="shared" si="33"/>
        <v/>
      </c>
      <c r="H318" s="31" t="str">
        <f>IF(AND(B318=H$1),LOOKUP(9.99999999999999E+307,$H$2:H317)+1,"")</f>
        <v/>
      </c>
      <c r="I318" s="31" t="str">
        <f>IF(AND(B318=I$1),LOOKUP(9.99999999999999E+307,$I$2:I317)+1,"")</f>
        <v/>
      </c>
      <c r="J318" s="31" t="e">
        <f>IF(AND(B318=J$1),LOOKUP(9.99999999999999E+307,$J$2:J317)+1,"")</f>
        <v>#REF!</v>
      </c>
      <c r="K318" s="31" t="e">
        <f>IF(AND(B318=K$1),LOOKUP(9.99999999999999E+307,$K$2:K317)+1,"")</f>
        <v>#REF!</v>
      </c>
      <c r="L318" s="31" t="e">
        <f>IF(AND(B318=L$1),LOOKUP(9.99999999999999E+307,$L$2:L317)+1,"")</f>
        <v>#REF!</v>
      </c>
      <c r="M318" s="31">
        <f>IF(AND(B318=M$1),LOOKUP(9.99999999999999E+307,$M$2:M317)+1,"")</f>
        <v>150</v>
      </c>
      <c r="N318" s="31" t="e">
        <f>IF(AND(B318=N$1),LOOKUP(9.99999999999999E+307,$N$2:N317)+1,"")</f>
        <v>#REF!</v>
      </c>
      <c r="O318" s="31" t="e">
        <f>IF(AND($B318=O$1),LOOKUP(9.99999999999999E+307,$O$2:O317)+1,"")</f>
        <v>#REF!</v>
      </c>
      <c r="P318" s="31" t="e">
        <f>IF(AND($B318=P$1),LOOKUP(9.99999999999999E+307,$P$2:P317)+1,"")</f>
        <v>#REF!</v>
      </c>
      <c r="Q318" s="31" t="e">
        <f>IF(AND($B318=Q$1),LOOKUP(9.99999999999999E+307,$Q$2:Q317)+1,"")</f>
        <v>#REF!</v>
      </c>
      <c r="R318" s="31">
        <f>IF(AND($B318=R$1),LOOKUP(9.99999999999999E+307,$R$2:R317)+1,"")</f>
        <v>150</v>
      </c>
      <c r="S318" s="31">
        <f>IF(AND($B318=S$1),LOOKUP(9.99999999999999E+307,$S$2:S317)+1,"")</f>
        <v>150</v>
      </c>
      <c r="T318" s="221"/>
      <c r="U318" s="221"/>
      <c r="V318" s="221"/>
      <c r="AA318" s="218" t="str">
        <f t="shared" si="34"/>
        <v/>
      </c>
      <c r="AB318" s="218" t="str">
        <f t="shared" si="35"/>
        <v/>
      </c>
      <c r="AC318" s="219">
        <f t="shared" si="31"/>
        <v>0</v>
      </c>
      <c r="AD318" s="219">
        <f t="shared" si="32"/>
        <v>1034</v>
      </c>
      <c r="AE318" s="220" t="str">
        <f t="shared" si="36"/>
        <v/>
      </c>
      <c r="AF318" s="216" t="str">
        <f t="shared" si="37"/>
        <v>-</v>
      </c>
    </row>
    <row r="319" spans="1:32" ht="20.149999999999999" customHeight="1" x14ac:dyDescent="0.75">
      <c r="A319" s="31">
        <v>317</v>
      </c>
      <c r="B319" s="200"/>
      <c r="C319" s="201"/>
      <c r="D319" s="201"/>
      <c r="E319" s="389"/>
      <c r="F319" s="203"/>
      <c r="G319" s="217" t="str">
        <f t="shared" si="33"/>
        <v/>
      </c>
      <c r="H319" s="31" t="str">
        <f>IF(AND(B319=H$1),LOOKUP(9.99999999999999E+307,$H$2:H318)+1,"")</f>
        <v/>
      </c>
      <c r="I319" s="31" t="str">
        <f>IF(AND(B319=I$1),LOOKUP(9.99999999999999E+307,$I$2:I318)+1,"")</f>
        <v/>
      </c>
      <c r="J319" s="31" t="e">
        <f>IF(AND(B319=J$1),LOOKUP(9.99999999999999E+307,$J$2:J318)+1,"")</f>
        <v>#REF!</v>
      </c>
      <c r="K319" s="31" t="e">
        <f>IF(AND(B319=K$1),LOOKUP(9.99999999999999E+307,$K$2:K318)+1,"")</f>
        <v>#REF!</v>
      </c>
      <c r="L319" s="31" t="e">
        <f>IF(AND(B319=L$1),LOOKUP(9.99999999999999E+307,$L$2:L318)+1,"")</f>
        <v>#REF!</v>
      </c>
      <c r="M319" s="31">
        <f>IF(AND(B319=M$1),LOOKUP(9.99999999999999E+307,$M$2:M318)+1,"")</f>
        <v>151</v>
      </c>
      <c r="N319" s="31" t="e">
        <f>IF(AND(B319=N$1),LOOKUP(9.99999999999999E+307,$N$2:N318)+1,"")</f>
        <v>#REF!</v>
      </c>
      <c r="O319" s="31" t="e">
        <f>IF(AND($B319=O$1),LOOKUP(9.99999999999999E+307,$O$2:O318)+1,"")</f>
        <v>#REF!</v>
      </c>
      <c r="P319" s="31" t="e">
        <f>IF(AND($B319=P$1),LOOKUP(9.99999999999999E+307,$P$2:P318)+1,"")</f>
        <v>#REF!</v>
      </c>
      <c r="Q319" s="31" t="e">
        <f>IF(AND($B319=Q$1),LOOKUP(9.99999999999999E+307,$Q$2:Q318)+1,"")</f>
        <v>#REF!</v>
      </c>
      <c r="R319" s="31">
        <f>IF(AND($B319=R$1),LOOKUP(9.99999999999999E+307,$R$2:R318)+1,"")</f>
        <v>151</v>
      </c>
      <c r="S319" s="31">
        <f>IF(AND($B319=S$1),LOOKUP(9.99999999999999E+307,$S$2:S318)+1,"")</f>
        <v>151</v>
      </c>
      <c r="T319" s="221"/>
      <c r="U319" s="221"/>
      <c r="V319" s="221"/>
      <c r="AA319" s="218" t="str">
        <f t="shared" si="34"/>
        <v/>
      </c>
      <c r="AB319" s="218" t="str">
        <f t="shared" si="35"/>
        <v/>
      </c>
      <c r="AC319" s="219">
        <f t="shared" si="31"/>
        <v>0</v>
      </c>
      <c r="AD319" s="219">
        <f t="shared" si="32"/>
        <v>1034</v>
      </c>
      <c r="AE319" s="220" t="str">
        <f t="shared" si="36"/>
        <v/>
      </c>
      <c r="AF319" s="216" t="str">
        <f t="shared" si="37"/>
        <v>-</v>
      </c>
    </row>
    <row r="320" spans="1:32" ht="20.149999999999999" customHeight="1" x14ac:dyDescent="0.75">
      <c r="A320" s="31">
        <v>318</v>
      </c>
      <c r="B320" s="200"/>
      <c r="C320" s="201"/>
      <c r="D320" s="201"/>
      <c r="E320" s="389"/>
      <c r="F320" s="203"/>
      <c r="G320" s="217" t="str">
        <f t="shared" si="33"/>
        <v/>
      </c>
      <c r="H320" s="31" t="str">
        <f>IF(AND(B320=H$1),LOOKUP(9.99999999999999E+307,$H$2:H319)+1,"")</f>
        <v/>
      </c>
      <c r="I320" s="31" t="str">
        <f>IF(AND(B320=I$1),LOOKUP(9.99999999999999E+307,$I$2:I319)+1,"")</f>
        <v/>
      </c>
      <c r="J320" s="31" t="e">
        <f>IF(AND(B320=J$1),LOOKUP(9.99999999999999E+307,$J$2:J319)+1,"")</f>
        <v>#REF!</v>
      </c>
      <c r="K320" s="31" t="e">
        <f>IF(AND(B320=K$1),LOOKUP(9.99999999999999E+307,$K$2:K319)+1,"")</f>
        <v>#REF!</v>
      </c>
      <c r="L320" s="31" t="e">
        <f>IF(AND(B320=L$1),LOOKUP(9.99999999999999E+307,$L$2:L319)+1,"")</f>
        <v>#REF!</v>
      </c>
      <c r="M320" s="31">
        <f>IF(AND(B320=M$1),LOOKUP(9.99999999999999E+307,$M$2:M319)+1,"")</f>
        <v>152</v>
      </c>
      <c r="N320" s="31" t="e">
        <f>IF(AND(B320=N$1),LOOKUP(9.99999999999999E+307,$N$2:N319)+1,"")</f>
        <v>#REF!</v>
      </c>
      <c r="O320" s="31" t="e">
        <f>IF(AND($B320=O$1),LOOKUP(9.99999999999999E+307,$O$2:O319)+1,"")</f>
        <v>#REF!</v>
      </c>
      <c r="P320" s="31" t="e">
        <f>IF(AND($B320=P$1),LOOKUP(9.99999999999999E+307,$P$2:P319)+1,"")</f>
        <v>#REF!</v>
      </c>
      <c r="Q320" s="31" t="e">
        <f>IF(AND($B320=Q$1),LOOKUP(9.99999999999999E+307,$Q$2:Q319)+1,"")</f>
        <v>#REF!</v>
      </c>
      <c r="R320" s="31">
        <f>IF(AND($B320=R$1),LOOKUP(9.99999999999999E+307,$R$2:R319)+1,"")</f>
        <v>152</v>
      </c>
      <c r="S320" s="31">
        <f>IF(AND($B320=S$1),LOOKUP(9.99999999999999E+307,$S$2:S319)+1,"")</f>
        <v>152</v>
      </c>
      <c r="T320" s="221"/>
      <c r="U320" s="221"/>
      <c r="V320" s="221"/>
      <c r="AA320" s="218" t="str">
        <f t="shared" si="34"/>
        <v/>
      </c>
      <c r="AB320" s="218" t="str">
        <f t="shared" si="35"/>
        <v/>
      </c>
      <c r="AC320" s="219">
        <f t="shared" si="31"/>
        <v>0</v>
      </c>
      <c r="AD320" s="219">
        <f t="shared" si="32"/>
        <v>1034</v>
      </c>
      <c r="AE320" s="220" t="str">
        <f t="shared" si="36"/>
        <v/>
      </c>
      <c r="AF320" s="216" t="str">
        <f t="shared" si="37"/>
        <v>-</v>
      </c>
    </row>
    <row r="321" spans="1:32" ht="20.149999999999999" customHeight="1" x14ac:dyDescent="0.75">
      <c r="A321" s="31">
        <v>319</v>
      </c>
      <c r="B321" s="200"/>
      <c r="C321" s="201"/>
      <c r="D321" s="201"/>
      <c r="E321" s="389"/>
      <c r="F321" s="203"/>
      <c r="G321" s="217" t="str">
        <f t="shared" si="33"/>
        <v/>
      </c>
      <c r="H321" s="31" t="str">
        <f>IF(AND(B321=H$1),LOOKUP(9.99999999999999E+307,$H$2:H320)+1,"")</f>
        <v/>
      </c>
      <c r="I321" s="31" t="str">
        <f>IF(AND(B321=I$1),LOOKUP(9.99999999999999E+307,$I$2:I320)+1,"")</f>
        <v/>
      </c>
      <c r="J321" s="31" t="e">
        <f>IF(AND(B321=J$1),LOOKUP(9.99999999999999E+307,$J$2:J320)+1,"")</f>
        <v>#REF!</v>
      </c>
      <c r="K321" s="31" t="e">
        <f>IF(AND(B321=K$1),LOOKUP(9.99999999999999E+307,$K$2:K320)+1,"")</f>
        <v>#REF!</v>
      </c>
      <c r="L321" s="31" t="e">
        <f>IF(AND(B321=L$1),LOOKUP(9.99999999999999E+307,$L$2:L320)+1,"")</f>
        <v>#REF!</v>
      </c>
      <c r="M321" s="31">
        <f>IF(AND(B321=M$1),LOOKUP(9.99999999999999E+307,$M$2:M320)+1,"")</f>
        <v>153</v>
      </c>
      <c r="N321" s="31" t="e">
        <f>IF(AND(B321=N$1),LOOKUP(9.99999999999999E+307,$N$2:N320)+1,"")</f>
        <v>#REF!</v>
      </c>
      <c r="O321" s="31" t="e">
        <f>IF(AND($B321=O$1),LOOKUP(9.99999999999999E+307,$O$2:O320)+1,"")</f>
        <v>#REF!</v>
      </c>
      <c r="P321" s="31" t="e">
        <f>IF(AND($B321=P$1),LOOKUP(9.99999999999999E+307,$P$2:P320)+1,"")</f>
        <v>#REF!</v>
      </c>
      <c r="Q321" s="31" t="e">
        <f>IF(AND($B321=Q$1),LOOKUP(9.99999999999999E+307,$Q$2:Q320)+1,"")</f>
        <v>#REF!</v>
      </c>
      <c r="R321" s="31">
        <f>IF(AND($B321=R$1),LOOKUP(9.99999999999999E+307,$R$2:R320)+1,"")</f>
        <v>153</v>
      </c>
      <c r="S321" s="31">
        <f>IF(AND($B321=S$1),LOOKUP(9.99999999999999E+307,$S$2:S320)+1,"")</f>
        <v>153</v>
      </c>
      <c r="T321" s="221"/>
      <c r="U321" s="221"/>
      <c r="V321" s="221"/>
      <c r="AA321" s="218" t="str">
        <f t="shared" si="34"/>
        <v/>
      </c>
      <c r="AB321" s="218" t="str">
        <f t="shared" si="35"/>
        <v/>
      </c>
      <c r="AC321" s="219">
        <f t="shared" si="31"/>
        <v>0</v>
      </c>
      <c r="AD321" s="219">
        <f t="shared" si="32"/>
        <v>1034</v>
      </c>
      <c r="AE321" s="220" t="str">
        <f t="shared" si="36"/>
        <v/>
      </c>
      <c r="AF321" s="216" t="str">
        <f t="shared" si="37"/>
        <v>-</v>
      </c>
    </row>
    <row r="322" spans="1:32" ht="20.149999999999999" customHeight="1" x14ac:dyDescent="0.75">
      <c r="A322" s="31">
        <v>320</v>
      </c>
      <c r="B322" s="200"/>
      <c r="C322" s="201"/>
      <c r="D322" s="201"/>
      <c r="E322" s="389"/>
      <c r="F322" s="203"/>
      <c r="G322" s="217" t="str">
        <f t="shared" si="33"/>
        <v/>
      </c>
      <c r="H322" s="31" t="str">
        <f>IF(AND(B322=H$1),LOOKUP(9.99999999999999E+307,$H$2:H321)+1,"")</f>
        <v/>
      </c>
      <c r="I322" s="31" t="str">
        <f>IF(AND(B322=I$1),LOOKUP(9.99999999999999E+307,$I$2:I321)+1,"")</f>
        <v/>
      </c>
      <c r="J322" s="31" t="e">
        <f>IF(AND(B322=J$1),LOOKUP(9.99999999999999E+307,$J$2:J321)+1,"")</f>
        <v>#REF!</v>
      </c>
      <c r="K322" s="31" t="e">
        <f>IF(AND(B322=K$1),LOOKUP(9.99999999999999E+307,$K$2:K321)+1,"")</f>
        <v>#REF!</v>
      </c>
      <c r="L322" s="31" t="e">
        <f>IF(AND(B322=L$1),LOOKUP(9.99999999999999E+307,$L$2:L321)+1,"")</f>
        <v>#REF!</v>
      </c>
      <c r="M322" s="31">
        <f>IF(AND(B322=M$1),LOOKUP(9.99999999999999E+307,$M$2:M321)+1,"")</f>
        <v>154</v>
      </c>
      <c r="N322" s="31" t="e">
        <f>IF(AND(B322=N$1),LOOKUP(9.99999999999999E+307,$N$2:N321)+1,"")</f>
        <v>#REF!</v>
      </c>
      <c r="O322" s="31" t="e">
        <f>IF(AND($B322=O$1),LOOKUP(9.99999999999999E+307,$O$2:O321)+1,"")</f>
        <v>#REF!</v>
      </c>
      <c r="P322" s="31" t="e">
        <f>IF(AND($B322=P$1),LOOKUP(9.99999999999999E+307,$P$2:P321)+1,"")</f>
        <v>#REF!</v>
      </c>
      <c r="Q322" s="31" t="e">
        <f>IF(AND($B322=Q$1),LOOKUP(9.99999999999999E+307,$Q$2:Q321)+1,"")</f>
        <v>#REF!</v>
      </c>
      <c r="R322" s="31">
        <f>IF(AND($B322=R$1),LOOKUP(9.99999999999999E+307,$R$2:R321)+1,"")</f>
        <v>154</v>
      </c>
      <c r="S322" s="31">
        <f>IF(AND($B322=S$1),LOOKUP(9.99999999999999E+307,$S$2:S321)+1,"")</f>
        <v>154</v>
      </c>
      <c r="T322" s="221"/>
      <c r="U322" s="221"/>
      <c r="V322" s="221"/>
      <c r="AA322" s="218" t="str">
        <f t="shared" si="34"/>
        <v/>
      </c>
      <c r="AB322" s="218" t="str">
        <f t="shared" si="35"/>
        <v/>
      </c>
      <c r="AC322" s="219">
        <f t="shared" si="31"/>
        <v>0</v>
      </c>
      <c r="AD322" s="219">
        <f t="shared" si="32"/>
        <v>1034</v>
      </c>
      <c r="AE322" s="220" t="str">
        <f t="shared" si="36"/>
        <v/>
      </c>
      <c r="AF322" s="216" t="str">
        <f t="shared" si="37"/>
        <v>-</v>
      </c>
    </row>
    <row r="323" spans="1:32" ht="20.149999999999999" customHeight="1" x14ac:dyDescent="0.75">
      <c r="A323" s="31">
        <v>321</v>
      </c>
      <c r="B323" s="200"/>
      <c r="C323" s="201"/>
      <c r="D323" s="201"/>
      <c r="E323" s="389"/>
      <c r="F323" s="203"/>
      <c r="G323" s="217" t="str">
        <f t="shared" si="33"/>
        <v/>
      </c>
      <c r="H323" s="31" t="str">
        <f>IF(AND(B323=H$1),LOOKUP(9.99999999999999E+307,$H$2:H322)+1,"")</f>
        <v/>
      </c>
      <c r="I323" s="31" t="str">
        <f>IF(AND(B323=I$1),LOOKUP(9.99999999999999E+307,$I$2:I322)+1,"")</f>
        <v/>
      </c>
      <c r="J323" s="31" t="e">
        <f>IF(AND(B323=J$1),LOOKUP(9.99999999999999E+307,$J$2:J322)+1,"")</f>
        <v>#REF!</v>
      </c>
      <c r="K323" s="31" t="e">
        <f>IF(AND(B323=K$1),LOOKUP(9.99999999999999E+307,$K$2:K322)+1,"")</f>
        <v>#REF!</v>
      </c>
      <c r="L323" s="31" t="e">
        <f>IF(AND(B323=L$1),LOOKUP(9.99999999999999E+307,$L$2:L322)+1,"")</f>
        <v>#REF!</v>
      </c>
      <c r="M323" s="31">
        <f>IF(AND(B323=M$1),LOOKUP(9.99999999999999E+307,$M$2:M322)+1,"")</f>
        <v>155</v>
      </c>
      <c r="N323" s="31" t="e">
        <f>IF(AND(B323=N$1),LOOKUP(9.99999999999999E+307,$N$2:N322)+1,"")</f>
        <v>#REF!</v>
      </c>
      <c r="O323" s="31" t="e">
        <f>IF(AND($B323=O$1),LOOKUP(9.99999999999999E+307,$O$2:O322)+1,"")</f>
        <v>#REF!</v>
      </c>
      <c r="P323" s="31" t="e">
        <f>IF(AND($B323=P$1),LOOKUP(9.99999999999999E+307,$P$2:P322)+1,"")</f>
        <v>#REF!</v>
      </c>
      <c r="Q323" s="31" t="e">
        <f>IF(AND($B323=Q$1),LOOKUP(9.99999999999999E+307,$Q$2:Q322)+1,"")</f>
        <v>#REF!</v>
      </c>
      <c r="R323" s="31">
        <f>IF(AND($B323=R$1),LOOKUP(9.99999999999999E+307,$R$2:R322)+1,"")</f>
        <v>155</v>
      </c>
      <c r="S323" s="31">
        <f>IF(AND($B323=S$1),LOOKUP(9.99999999999999E+307,$S$2:S322)+1,"")</f>
        <v>155</v>
      </c>
      <c r="T323" s="221"/>
      <c r="U323" s="221"/>
      <c r="V323" s="221"/>
      <c r="AA323" s="218" t="str">
        <f t="shared" si="34"/>
        <v/>
      </c>
      <c r="AB323" s="218" t="str">
        <f t="shared" si="35"/>
        <v/>
      </c>
      <c r="AC323" s="219">
        <f t="shared" ref="AC323:AC386" si="38">COUNTIF($C$3:$C$1202,C323)</f>
        <v>0</v>
      </c>
      <c r="AD323" s="219">
        <f t="shared" ref="AD323:AD386" si="39">SUMPRODUCT(--(E323&amp;F323=$E$3:$E$1202&amp;$F$3:$F$1202))</f>
        <v>1034</v>
      </c>
      <c r="AE323" s="220" t="str">
        <f t="shared" si="36"/>
        <v/>
      </c>
      <c r="AF323" s="216" t="str">
        <f t="shared" si="37"/>
        <v>-</v>
      </c>
    </row>
    <row r="324" spans="1:32" ht="20.149999999999999" customHeight="1" x14ac:dyDescent="0.75">
      <c r="A324" s="31">
        <v>322</v>
      </c>
      <c r="B324" s="200"/>
      <c r="C324" s="201"/>
      <c r="D324" s="201"/>
      <c r="E324" s="389"/>
      <c r="F324" s="203"/>
      <c r="G324" s="217" t="str">
        <f t="shared" ref="G324:G387" si="40">B324&amp;C324</f>
        <v/>
      </c>
      <c r="H324" s="31" t="str">
        <f>IF(AND(B324=H$1),LOOKUP(9.99999999999999E+307,$H$2:H323)+1,"")</f>
        <v/>
      </c>
      <c r="I324" s="31" t="str">
        <f>IF(AND(B324=I$1),LOOKUP(9.99999999999999E+307,$I$2:I323)+1,"")</f>
        <v/>
      </c>
      <c r="J324" s="31" t="e">
        <f>IF(AND(B324=J$1),LOOKUP(9.99999999999999E+307,$J$2:J323)+1,"")</f>
        <v>#REF!</v>
      </c>
      <c r="K324" s="31" t="e">
        <f>IF(AND(B324=K$1),LOOKUP(9.99999999999999E+307,$K$2:K323)+1,"")</f>
        <v>#REF!</v>
      </c>
      <c r="L324" s="31" t="e">
        <f>IF(AND(B324=L$1),LOOKUP(9.99999999999999E+307,$L$2:L323)+1,"")</f>
        <v>#REF!</v>
      </c>
      <c r="M324" s="31">
        <f>IF(AND(B324=M$1),LOOKUP(9.99999999999999E+307,$M$2:M323)+1,"")</f>
        <v>156</v>
      </c>
      <c r="N324" s="31" t="e">
        <f>IF(AND(B324=N$1),LOOKUP(9.99999999999999E+307,$N$2:N323)+1,"")</f>
        <v>#REF!</v>
      </c>
      <c r="O324" s="31" t="e">
        <f>IF(AND($B324=O$1),LOOKUP(9.99999999999999E+307,$O$2:O323)+1,"")</f>
        <v>#REF!</v>
      </c>
      <c r="P324" s="31" t="e">
        <f>IF(AND($B324=P$1),LOOKUP(9.99999999999999E+307,$P$2:P323)+1,"")</f>
        <v>#REF!</v>
      </c>
      <c r="Q324" s="31" t="e">
        <f>IF(AND($B324=Q$1),LOOKUP(9.99999999999999E+307,$Q$2:Q323)+1,"")</f>
        <v>#REF!</v>
      </c>
      <c r="R324" s="31">
        <f>IF(AND($B324=R$1),LOOKUP(9.99999999999999E+307,$R$2:R323)+1,"")</f>
        <v>156</v>
      </c>
      <c r="S324" s="31">
        <f>IF(AND($B324=S$1),LOOKUP(9.99999999999999E+307,$S$2:S323)+1,"")</f>
        <v>156</v>
      </c>
      <c r="T324" s="221"/>
      <c r="U324" s="221"/>
      <c r="V324" s="221"/>
      <c r="AA324" s="218" t="str">
        <f t="shared" ref="AA324:AA387" si="41">IF(AD324=2,"นักเรียนซ้ำ","")</f>
        <v/>
      </c>
      <c r="AB324" s="218" t="str">
        <f t="shared" ref="AB324:AB387" si="42">IF(AC324=2,"เลขประจำตัวซ้ำ","")</f>
        <v/>
      </c>
      <c r="AC324" s="219">
        <f t="shared" si="38"/>
        <v>0</v>
      </c>
      <c r="AD324" s="219">
        <f t="shared" si="39"/>
        <v>1034</v>
      </c>
      <c r="AE324" s="220" t="str">
        <f t="shared" ref="AE324:AE387" si="43">IF(D324="เด็กชาย",1,IF(D324="นาย",1,IF(D324="เด็กหญิง",2,IF(D324="นางสาว",2,IF(D324="ด.ช.",1,IF(D324="ด.ญ.",2,IF(D324="น.ส.",2,"")))))))</f>
        <v/>
      </c>
      <c r="AF324" s="216" t="str">
        <f t="shared" si="37"/>
        <v>-</v>
      </c>
    </row>
    <row r="325" spans="1:32" ht="20.149999999999999" customHeight="1" x14ac:dyDescent="0.75">
      <c r="A325" s="31">
        <v>323</v>
      </c>
      <c r="B325" s="200"/>
      <c r="C325" s="201"/>
      <c r="D325" s="201"/>
      <c r="E325" s="389"/>
      <c r="F325" s="203"/>
      <c r="G325" s="217" t="str">
        <f t="shared" si="40"/>
        <v/>
      </c>
      <c r="H325" s="31" t="str">
        <f>IF(AND(B325=H$1),LOOKUP(9.99999999999999E+307,$H$2:H324)+1,"")</f>
        <v/>
      </c>
      <c r="I325" s="31" t="str">
        <f>IF(AND(B325=I$1),LOOKUP(9.99999999999999E+307,$I$2:I324)+1,"")</f>
        <v/>
      </c>
      <c r="J325" s="31" t="e">
        <f>IF(AND(B325=J$1),LOOKUP(9.99999999999999E+307,$J$2:J324)+1,"")</f>
        <v>#REF!</v>
      </c>
      <c r="K325" s="31" t="e">
        <f>IF(AND(B325=K$1),LOOKUP(9.99999999999999E+307,$K$2:K324)+1,"")</f>
        <v>#REF!</v>
      </c>
      <c r="L325" s="31" t="e">
        <f>IF(AND(B325=L$1),LOOKUP(9.99999999999999E+307,$L$2:L324)+1,"")</f>
        <v>#REF!</v>
      </c>
      <c r="M325" s="31">
        <f>IF(AND(B325=M$1),LOOKUP(9.99999999999999E+307,$M$2:M324)+1,"")</f>
        <v>157</v>
      </c>
      <c r="N325" s="31" t="e">
        <f>IF(AND(B325=N$1),LOOKUP(9.99999999999999E+307,$N$2:N324)+1,"")</f>
        <v>#REF!</v>
      </c>
      <c r="O325" s="31" t="e">
        <f>IF(AND($B325=O$1),LOOKUP(9.99999999999999E+307,$O$2:O324)+1,"")</f>
        <v>#REF!</v>
      </c>
      <c r="P325" s="31" t="e">
        <f>IF(AND($B325=P$1),LOOKUP(9.99999999999999E+307,$P$2:P324)+1,"")</f>
        <v>#REF!</v>
      </c>
      <c r="Q325" s="31" t="e">
        <f>IF(AND($B325=Q$1),LOOKUP(9.99999999999999E+307,$Q$2:Q324)+1,"")</f>
        <v>#REF!</v>
      </c>
      <c r="R325" s="31">
        <f>IF(AND($B325=R$1),LOOKUP(9.99999999999999E+307,$R$2:R324)+1,"")</f>
        <v>157</v>
      </c>
      <c r="S325" s="31">
        <f>IF(AND($B325=S$1),LOOKUP(9.99999999999999E+307,$S$2:S324)+1,"")</f>
        <v>157</v>
      </c>
      <c r="T325" s="221"/>
      <c r="U325" s="221"/>
      <c r="V325" s="221"/>
      <c r="AA325" s="218" t="str">
        <f t="shared" si="41"/>
        <v/>
      </c>
      <c r="AB325" s="218" t="str">
        <f t="shared" si="42"/>
        <v/>
      </c>
      <c r="AC325" s="219">
        <f t="shared" si="38"/>
        <v>0</v>
      </c>
      <c r="AD325" s="219">
        <f t="shared" si="39"/>
        <v>1034</v>
      </c>
      <c r="AE325" s="220" t="str">
        <f t="shared" si="43"/>
        <v/>
      </c>
      <c r="AF325" s="216" t="str">
        <f t="shared" si="37"/>
        <v>-</v>
      </c>
    </row>
    <row r="326" spans="1:32" ht="20.149999999999999" customHeight="1" x14ac:dyDescent="0.75">
      <c r="A326" s="31">
        <v>324</v>
      </c>
      <c r="B326" s="200"/>
      <c r="C326" s="201"/>
      <c r="D326" s="201"/>
      <c r="E326" s="389"/>
      <c r="F326" s="203"/>
      <c r="G326" s="217" t="str">
        <f t="shared" si="40"/>
        <v/>
      </c>
      <c r="H326" s="31" t="str">
        <f>IF(AND(B326=H$1),LOOKUP(9.99999999999999E+307,$H$2:H325)+1,"")</f>
        <v/>
      </c>
      <c r="I326" s="31" t="str">
        <f>IF(AND(B326=I$1),LOOKUP(9.99999999999999E+307,$I$2:I325)+1,"")</f>
        <v/>
      </c>
      <c r="J326" s="31" t="e">
        <f>IF(AND(B326=J$1),LOOKUP(9.99999999999999E+307,$J$2:J325)+1,"")</f>
        <v>#REF!</v>
      </c>
      <c r="K326" s="31" t="e">
        <f>IF(AND(B326=K$1),LOOKUP(9.99999999999999E+307,$K$2:K325)+1,"")</f>
        <v>#REF!</v>
      </c>
      <c r="L326" s="31" t="e">
        <f>IF(AND(B326=L$1),LOOKUP(9.99999999999999E+307,$L$2:L325)+1,"")</f>
        <v>#REF!</v>
      </c>
      <c r="M326" s="31">
        <f>IF(AND(B326=M$1),LOOKUP(9.99999999999999E+307,$M$2:M325)+1,"")</f>
        <v>158</v>
      </c>
      <c r="N326" s="31" t="e">
        <f>IF(AND(B326=N$1),LOOKUP(9.99999999999999E+307,$N$2:N325)+1,"")</f>
        <v>#REF!</v>
      </c>
      <c r="O326" s="31" t="e">
        <f>IF(AND($B326=O$1),LOOKUP(9.99999999999999E+307,$O$2:O325)+1,"")</f>
        <v>#REF!</v>
      </c>
      <c r="P326" s="31" t="e">
        <f>IF(AND($B326=P$1),LOOKUP(9.99999999999999E+307,$P$2:P325)+1,"")</f>
        <v>#REF!</v>
      </c>
      <c r="Q326" s="31" t="e">
        <f>IF(AND($B326=Q$1),LOOKUP(9.99999999999999E+307,$Q$2:Q325)+1,"")</f>
        <v>#REF!</v>
      </c>
      <c r="R326" s="31">
        <f>IF(AND($B326=R$1),LOOKUP(9.99999999999999E+307,$R$2:R325)+1,"")</f>
        <v>158</v>
      </c>
      <c r="S326" s="31">
        <f>IF(AND($B326=S$1),LOOKUP(9.99999999999999E+307,$S$2:S325)+1,"")</f>
        <v>158</v>
      </c>
      <c r="T326" s="221"/>
      <c r="U326" s="221"/>
      <c r="V326" s="221"/>
      <c r="AA326" s="218" t="str">
        <f t="shared" si="41"/>
        <v/>
      </c>
      <c r="AB326" s="218" t="str">
        <f t="shared" si="42"/>
        <v/>
      </c>
      <c r="AC326" s="219">
        <f t="shared" si="38"/>
        <v>0</v>
      </c>
      <c r="AD326" s="219">
        <f t="shared" si="39"/>
        <v>1034</v>
      </c>
      <c r="AE326" s="220" t="str">
        <f t="shared" si="43"/>
        <v/>
      </c>
      <c r="AF326" s="216" t="str">
        <f t="shared" si="37"/>
        <v>-</v>
      </c>
    </row>
    <row r="327" spans="1:32" ht="20.149999999999999" customHeight="1" x14ac:dyDescent="0.75">
      <c r="A327" s="31">
        <v>325</v>
      </c>
      <c r="B327" s="200"/>
      <c r="C327" s="201"/>
      <c r="D327" s="201"/>
      <c r="E327" s="389"/>
      <c r="F327" s="203"/>
      <c r="G327" s="217" t="str">
        <f t="shared" si="40"/>
        <v/>
      </c>
      <c r="H327" s="31" t="str">
        <f>IF(AND(B327=H$1),LOOKUP(9.99999999999999E+307,$H$2:H326)+1,"")</f>
        <v/>
      </c>
      <c r="I327" s="31" t="str">
        <f>IF(AND(B327=I$1),LOOKUP(9.99999999999999E+307,$I$2:I326)+1,"")</f>
        <v/>
      </c>
      <c r="J327" s="31" t="e">
        <f>IF(AND(B327=J$1),LOOKUP(9.99999999999999E+307,$J$2:J326)+1,"")</f>
        <v>#REF!</v>
      </c>
      <c r="K327" s="31" t="e">
        <f>IF(AND(B327=K$1),LOOKUP(9.99999999999999E+307,$K$2:K326)+1,"")</f>
        <v>#REF!</v>
      </c>
      <c r="L327" s="31" t="e">
        <f>IF(AND(B327=L$1),LOOKUP(9.99999999999999E+307,$L$2:L326)+1,"")</f>
        <v>#REF!</v>
      </c>
      <c r="M327" s="31">
        <f>IF(AND(B327=M$1),LOOKUP(9.99999999999999E+307,$M$2:M326)+1,"")</f>
        <v>159</v>
      </c>
      <c r="N327" s="31" t="e">
        <f>IF(AND(B327=N$1),LOOKUP(9.99999999999999E+307,$N$2:N326)+1,"")</f>
        <v>#REF!</v>
      </c>
      <c r="O327" s="31" t="e">
        <f>IF(AND($B327=O$1),LOOKUP(9.99999999999999E+307,$O$2:O326)+1,"")</f>
        <v>#REF!</v>
      </c>
      <c r="P327" s="31" t="e">
        <f>IF(AND($B327=P$1),LOOKUP(9.99999999999999E+307,$P$2:P326)+1,"")</f>
        <v>#REF!</v>
      </c>
      <c r="Q327" s="31" t="e">
        <f>IF(AND($B327=Q$1),LOOKUP(9.99999999999999E+307,$Q$2:Q326)+1,"")</f>
        <v>#REF!</v>
      </c>
      <c r="R327" s="31">
        <f>IF(AND($B327=R$1),LOOKUP(9.99999999999999E+307,$R$2:R326)+1,"")</f>
        <v>159</v>
      </c>
      <c r="S327" s="31">
        <f>IF(AND($B327=S$1),LOOKUP(9.99999999999999E+307,$S$2:S326)+1,"")</f>
        <v>159</v>
      </c>
      <c r="T327" s="221"/>
      <c r="U327" s="221"/>
      <c r="V327" s="221"/>
      <c r="AA327" s="218" t="str">
        <f t="shared" si="41"/>
        <v/>
      </c>
      <c r="AB327" s="218" t="str">
        <f t="shared" si="42"/>
        <v/>
      </c>
      <c r="AC327" s="219">
        <f t="shared" si="38"/>
        <v>0</v>
      </c>
      <c r="AD327" s="219">
        <f t="shared" si="39"/>
        <v>1034</v>
      </c>
      <c r="AE327" s="220" t="str">
        <f t="shared" si="43"/>
        <v/>
      </c>
      <c r="AF327" s="216" t="str">
        <f t="shared" si="37"/>
        <v>-</v>
      </c>
    </row>
    <row r="328" spans="1:32" ht="20.149999999999999" customHeight="1" x14ac:dyDescent="0.75">
      <c r="A328" s="31">
        <v>326</v>
      </c>
      <c r="B328" s="200"/>
      <c r="C328" s="201"/>
      <c r="D328" s="201"/>
      <c r="E328" s="203"/>
      <c r="F328" s="203"/>
      <c r="G328" s="217" t="str">
        <f t="shared" si="40"/>
        <v/>
      </c>
      <c r="H328" s="31" t="str">
        <f>IF(AND(B328=H$1),LOOKUP(9.99999999999999E+307,$H$2:H327)+1,"")</f>
        <v/>
      </c>
      <c r="I328" s="31" t="str">
        <f>IF(AND(B328=I$1),LOOKUP(9.99999999999999E+307,$I$2:I327)+1,"")</f>
        <v/>
      </c>
      <c r="J328" s="31" t="e">
        <f>IF(AND(B328=J$1),LOOKUP(9.99999999999999E+307,$J$2:J327)+1,"")</f>
        <v>#REF!</v>
      </c>
      <c r="K328" s="31" t="e">
        <f>IF(AND(B328=K$1),LOOKUP(9.99999999999999E+307,$K$2:K327)+1,"")</f>
        <v>#REF!</v>
      </c>
      <c r="L328" s="31" t="e">
        <f>IF(AND(B328=L$1),LOOKUP(9.99999999999999E+307,$L$2:L327)+1,"")</f>
        <v>#REF!</v>
      </c>
      <c r="M328" s="31">
        <f>IF(AND(B328=M$1),LOOKUP(9.99999999999999E+307,$M$2:M327)+1,"")</f>
        <v>160</v>
      </c>
      <c r="N328" s="31" t="e">
        <f>IF(AND(B328=N$1),LOOKUP(9.99999999999999E+307,$N$2:N327)+1,"")</f>
        <v>#REF!</v>
      </c>
      <c r="O328" s="31" t="e">
        <f>IF(AND($B328=O$1),LOOKUP(9.99999999999999E+307,$O$2:O327)+1,"")</f>
        <v>#REF!</v>
      </c>
      <c r="P328" s="31" t="e">
        <f>IF(AND($B328=P$1),LOOKUP(9.99999999999999E+307,$P$2:P327)+1,"")</f>
        <v>#REF!</v>
      </c>
      <c r="Q328" s="31" t="e">
        <f>IF(AND($B328=Q$1),LOOKUP(9.99999999999999E+307,$Q$2:Q327)+1,"")</f>
        <v>#REF!</v>
      </c>
      <c r="R328" s="31">
        <f>IF(AND($B328=R$1),LOOKUP(9.99999999999999E+307,$R$2:R327)+1,"")</f>
        <v>160</v>
      </c>
      <c r="S328" s="31">
        <f>IF(AND($B328=S$1),LOOKUP(9.99999999999999E+307,$S$2:S327)+1,"")</f>
        <v>160</v>
      </c>
      <c r="T328" s="221"/>
      <c r="U328" s="221"/>
      <c r="V328" s="221"/>
      <c r="AA328" s="218" t="str">
        <f t="shared" si="41"/>
        <v/>
      </c>
      <c r="AB328" s="218" t="str">
        <f t="shared" si="42"/>
        <v/>
      </c>
      <c r="AC328" s="219">
        <f t="shared" si="38"/>
        <v>0</v>
      </c>
      <c r="AD328" s="219">
        <f t="shared" si="39"/>
        <v>1034</v>
      </c>
      <c r="AE328" s="220" t="str">
        <f t="shared" si="43"/>
        <v/>
      </c>
      <c r="AF328" s="216" t="str">
        <f t="shared" si="37"/>
        <v>-</v>
      </c>
    </row>
    <row r="329" spans="1:32" ht="20.149999999999999" customHeight="1" x14ac:dyDescent="0.75">
      <c r="A329" s="31">
        <v>327</v>
      </c>
      <c r="B329" s="200"/>
      <c r="C329" s="201"/>
      <c r="D329" s="201"/>
      <c r="E329" s="389"/>
      <c r="F329" s="389"/>
      <c r="G329" s="217" t="str">
        <f t="shared" si="40"/>
        <v/>
      </c>
      <c r="H329" s="31" t="str">
        <f>IF(AND(B329=H$1),LOOKUP(9.99999999999999E+307,$H$2:H328)+1,"")</f>
        <v/>
      </c>
      <c r="I329" s="31" t="str">
        <f>IF(AND(B329=I$1),LOOKUP(9.99999999999999E+307,$I$2:I328)+1,"")</f>
        <v/>
      </c>
      <c r="J329" s="31" t="e">
        <f>IF(AND(B329=J$1),LOOKUP(9.99999999999999E+307,$J$2:J328)+1,"")</f>
        <v>#REF!</v>
      </c>
      <c r="K329" s="31" t="e">
        <f>IF(AND(B329=K$1),LOOKUP(9.99999999999999E+307,$K$2:K328)+1,"")</f>
        <v>#REF!</v>
      </c>
      <c r="L329" s="31" t="e">
        <f>IF(AND(B329=L$1),LOOKUP(9.99999999999999E+307,$L$2:L328)+1,"")</f>
        <v>#REF!</v>
      </c>
      <c r="M329" s="31">
        <f>IF(AND(B329=M$1),LOOKUP(9.99999999999999E+307,$M$2:M328)+1,"")</f>
        <v>161</v>
      </c>
      <c r="N329" s="31" t="e">
        <f>IF(AND(B329=N$1),LOOKUP(9.99999999999999E+307,$N$2:N328)+1,"")</f>
        <v>#REF!</v>
      </c>
      <c r="O329" s="31" t="e">
        <f>IF(AND($B329=O$1),LOOKUP(9.99999999999999E+307,$O$2:O328)+1,"")</f>
        <v>#REF!</v>
      </c>
      <c r="P329" s="31" t="e">
        <f>IF(AND($B329=P$1),LOOKUP(9.99999999999999E+307,$P$2:P328)+1,"")</f>
        <v>#REF!</v>
      </c>
      <c r="Q329" s="31" t="e">
        <f>IF(AND($B329=Q$1),LOOKUP(9.99999999999999E+307,$Q$2:Q328)+1,"")</f>
        <v>#REF!</v>
      </c>
      <c r="R329" s="31">
        <f>IF(AND($B329=R$1),LOOKUP(9.99999999999999E+307,$R$2:R328)+1,"")</f>
        <v>161</v>
      </c>
      <c r="S329" s="31">
        <f>IF(AND($B329=S$1),LOOKUP(9.99999999999999E+307,$S$2:S328)+1,"")</f>
        <v>161</v>
      </c>
      <c r="T329" s="221"/>
      <c r="U329" s="221"/>
      <c r="V329" s="221"/>
      <c r="AA329" s="218" t="str">
        <f t="shared" si="41"/>
        <v/>
      </c>
      <c r="AB329" s="218" t="str">
        <f t="shared" si="42"/>
        <v/>
      </c>
      <c r="AC329" s="219">
        <f t="shared" si="38"/>
        <v>0</v>
      </c>
      <c r="AD329" s="219">
        <f t="shared" si="39"/>
        <v>1034</v>
      </c>
      <c r="AE329" s="220" t="str">
        <f t="shared" si="43"/>
        <v/>
      </c>
      <c r="AF329" s="216" t="str">
        <f t="shared" si="37"/>
        <v>-</v>
      </c>
    </row>
    <row r="330" spans="1:32" ht="20.149999999999999" customHeight="1" x14ac:dyDescent="0.75">
      <c r="A330" s="31">
        <v>328</v>
      </c>
      <c r="B330" s="200"/>
      <c r="C330" s="390"/>
      <c r="D330" s="201"/>
      <c r="E330" s="389"/>
      <c r="F330" s="389"/>
      <c r="G330" s="217" t="str">
        <f t="shared" si="40"/>
        <v/>
      </c>
      <c r="H330" s="31" t="str">
        <f>IF(AND(B330=H$1),LOOKUP(9.99999999999999E+307,$H$2:H329)+1,"")</f>
        <v/>
      </c>
      <c r="I330" s="31" t="str">
        <f>IF(AND(B330=I$1),LOOKUP(9.99999999999999E+307,$I$2:I329)+1,"")</f>
        <v/>
      </c>
      <c r="J330" s="31" t="e">
        <f>IF(AND(B330=J$1),LOOKUP(9.99999999999999E+307,$J$2:J329)+1,"")</f>
        <v>#REF!</v>
      </c>
      <c r="K330" s="31" t="e">
        <f>IF(AND(B330=K$1),LOOKUP(9.99999999999999E+307,$K$2:K329)+1,"")</f>
        <v>#REF!</v>
      </c>
      <c r="L330" s="31" t="e">
        <f>IF(AND(B330=L$1),LOOKUP(9.99999999999999E+307,$L$2:L329)+1,"")</f>
        <v>#REF!</v>
      </c>
      <c r="M330" s="31">
        <f>IF(AND(B330=M$1),LOOKUP(9.99999999999999E+307,$M$2:M329)+1,"")</f>
        <v>162</v>
      </c>
      <c r="N330" s="31" t="e">
        <f>IF(AND(B330=N$1),LOOKUP(9.99999999999999E+307,$N$2:N329)+1,"")</f>
        <v>#REF!</v>
      </c>
      <c r="O330" s="31" t="e">
        <f>IF(AND($B330=O$1),LOOKUP(9.99999999999999E+307,$O$2:O329)+1,"")</f>
        <v>#REF!</v>
      </c>
      <c r="P330" s="31" t="e">
        <f>IF(AND($B330=P$1),LOOKUP(9.99999999999999E+307,$P$2:P329)+1,"")</f>
        <v>#REF!</v>
      </c>
      <c r="Q330" s="31" t="e">
        <f>IF(AND($B330=Q$1),LOOKUP(9.99999999999999E+307,$Q$2:Q329)+1,"")</f>
        <v>#REF!</v>
      </c>
      <c r="R330" s="31">
        <f>IF(AND($B330=R$1),LOOKUP(9.99999999999999E+307,$R$2:R329)+1,"")</f>
        <v>162</v>
      </c>
      <c r="S330" s="31">
        <f>IF(AND($B330=S$1),LOOKUP(9.99999999999999E+307,$S$2:S329)+1,"")</f>
        <v>162</v>
      </c>
      <c r="T330" s="221"/>
      <c r="U330" s="221"/>
      <c r="V330" s="221"/>
      <c r="AA330" s="218" t="str">
        <f t="shared" si="41"/>
        <v/>
      </c>
      <c r="AB330" s="218" t="str">
        <f t="shared" si="42"/>
        <v/>
      </c>
      <c r="AC330" s="219">
        <f t="shared" si="38"/>
        <v>0</v>
      </c>
      <c r="AD330" s="219">
        <f t="shared" si="39"/>
        <v>1034</v>
      </c>
      <c r="AE330" s="220" t="str">
        <f t="shared" si="43"/>
        <v/>
      </c>
      <c r="AF330" s="216" t="str">
        <f t="shared" si="37"/>
        <v>-</v>
      </c>
    </row>
    <row r="331" spans="1:32" ht="20.149999999999999" customHeight="1" x14ac:dyDescent="0.75">
      <c r="A331" s="31">
        <v>329</v>
      </c>
      <c r="B331" s="200"/>
      <c r="C331" s="201"/>
      <c r="D331" s="201"/>
      <c r="E331" s="389"/>
      <c r="F331" s="203"/>
      <c r="G331" s="217" t="str">
        <f t="shared" si="40"/>
        <v/>
      </c>
      <c r="H331" s="31" t="str">
        <f>IF(AND(B331=H$1),LOOKUP(9.99999999999999E+307,$H$2:H330)+1,"")</f>
        <v/>
      </c>
      <c r="I331" s="31" t="str">
        <f>IF(AND(B331=I$1),LOOKUP(9.99999999999999E+307,$I$2:I330)+1,"")</f>
        <v/>
      </c>
      <c r="J331" s="31" t="e">
        <f>IF(AND(B331=J$1),LOOKUP(9.99999999999999E+307,$J$2:J330)+1,"")</f>
        <v>#REF!</v>
      </c>
      <c r="K331" s="31" t="e">
        <f>IF(AND(B331=K$1),LOOKUP(9.99999999999999E+307,$K$2:K330)+1,"")</f>
        <v>#REF!</v>
      </c>
      <c r="L331" s="31" t="e">
        <f>IF(AND(B331=L$1),LOOKUP(9.99999999999999E+307,$L$2:L330)+1,"")</f>
        <v>#REF!</v>
      </c>
      <c r="M331" s="31">
        <f>IF(AND(B331=M$1),LOOKUP(9.99999999999999E+307,$M$2:M330)+1,"")</f>
        <v>163</v>
      </c>
      <c r="N331" s="31" t="e">
        <f>IF(AND(B331=N$1),LOOKUP(9.99999999999999E+307,$N$2:N330)+1,"")</f>
        <v>#REF!</v>
      </c>
      <c r="O331" s="31" t="e">
        <f>IF(AND($B331=O$1),LOOKUP(9.99999999999999E+307,$O$2:O330)+1,"")</f>
        <v>#REF!</v>
      </c>
      <c r="P331" s="31" t="e">
        <f>IF(AND($B331=P$1),LOOKUP(9.99999999999999E+307,$P$2:P330)+1,"")</f>
        <v>#REF!</v>
      </c>
      <c r="Q331" s="31" t="e">
        <f>IF(AND($B331=Q$1),LOOKUP(9.99999999999999E+307,$Q$2:Q330)+1,"")</f>
        <v>#REF!</v>
      </c>
      <c r="R331" s="31">
        <f>IF(AND($B331=R$1),LOOKUP(9.99999999999999E+307,$R$2:R330)+1,"")</f>
        <v>163</v>
      </c>
      <c r="S331" s="31">
        <f>IF(AND($B331=S$1),LOOKUP(9.99999999999999E+307,$S$2:S330)+1,"")</f>
        <v>163</v>
      </c>
      <c r="T331" s="221"/>
      <c r="U331" s="221"/>
      <c r="V331" s="221"/>
      <c r="AA331" s="218" t="str">
        <f t="shared" si="41"/>
        <v/>
      </c>
      <c r="AB331" s="218" t="str">
        <f t="shared" si="42"/>
        <v/>
      </c>
      <c r="AC331" s="219">
        <f t="shared" si="38"/>
        <v>0</v>
      </c>
      <c r="AD331" s="219">
        <f t="shared" si="39"/>
        <v>1034</v>
      </c>
      <c r="AE331" s="220" t="str">
        <f t="shared" si="43"/>
        <v/>
      </c>
      <c r="AF331" s="216" t="str">
        <f t="shared" si="37"/>
        <v>-</v>
      </c>
    </row>
    <row r="332" spans="1:32" ht="20.149999999999999" customHeight="1" x14ac:dyDescent="0.75">
      <c r="A332" s="31">
        <v>330</v>
      </c>
      <c r="B332" s="200"/>
      <c r="C332" s="201"/>
      <c r="D332" s="201"/>
      <c r="E332" s="389"/>
      <c r="F332" s="389"/>
      <c r="G332" s="217" t="str">
        <f t="shared" si="40"/>
        <v/>
      </c>
      <c r="H332" s="31" t="str">
        <f>IF(AND(B332=H$1),LOOKUP(9.99999999999999E+307,$H$2:H331)+1,"")</f>
        <v/>
      </c>
      <c r="I332" s="31" t="str">
        <f>IF(AND(B332=I$1),LOOKUP(9.99999999999999E+307,$I$2:I331)+1,"")</f>
        <v/>
      </c>
      <c r="J332" s="31" t="e">
        <f>IF(AND(B332=J$1),LOOKUP(9.99999999999999E+307,$J$2:J331)+1,"")</f>
        <v>#REF!</v>
      </c>
      <c r="K332" s="31" t="e">
        <f>IF(AND(B332=K$1),LOOKUP(9.99999999999999E+307,$K$2:K331)+1,"")</f>
        <v>#REF!</v>
      </c>
      <c r="L332" s="31" t="e">
        <f>IF(AND(B332=L$1),LOOKUP(9.99999999999999E+307,$L$2:L331)+1,"")</f>
        <v>#REF!</v>
      </c>
      <c r="M332" s="31">
        <f>IF(AND(B332=M$1),LOOKUP(9.99999999999999E+307,$M$2:M331)+1,"")</f>
        <v>164</v>
      </c>
      <c r="N332" s="31" t="e">
        <f>IF(AND(B332=N$1),LOOKUP(9.99999999999999E+307,$N$2:N331)+1,"")</f>
        <v>#REF!</v>
      </c>
      <c r="O332" s="31" t="e">
        <f>IF(AND($B332=O$1),LOOKUP(9.99999999999999E+307,$O$2:O331)+1,"")</f>
        <v>#REF!</v>
      </c>
      <c r="P332" s="31" t="e">
        <f>IF(AND($B332=P$1),LOOKUP(9.99999999999999E+307,$P$2:P331)+1,"")</f>
        <v>#REF!</v>
      </c>
      <c r="Q332" s="31" t="e">
        <f>IF(AND($B332=Q$1),LOOKUP(9.99999999999999E+307,$Q$2:Q331)+1,"")</f>
        <v>#REF!</v>
      </c>
      <c r="R332" s="31">
        <f>IF(AND($B332=R$1),LOOKUP(9.99999999999999E+307,$R$2:R331)+1,"")</f>
        <v>164</v>
      </c>
      <c r="S332" s="31">
        <f>IF(AND($B332=S$1),LOOKUP(9.99999999999999E+307,$S$2:S331)+1,"")</f>
        <v>164</v>
      </c>
      <c r="T332" s="221"/>
      <c r="U332" s="221"/>
      <c r="V332" s="221"/>
      <c r="AA332" s="218" t="str">
        <f t="shared" si="41"/>
        <v/>
      </c>
      <c r="AB332" s="218" t="str">
        <f t="shared" si="42"/>
        <v/>
      </c>
      <c r="AC332" s="219">
        <f t="shared" si="38"/>
        <v>0</v>
      </c>
      <c r="AD332" s="219">
        <f t="shared" si="39"/>
        <v>1034</v>
      </c>
      <c r="AE332" s="220" t="str">
        <f t="shared" si="43"/>
        <v/>
      </c>
      <c r="AF332" s="216" t="str">
        <f t="shared" si="37"/>
        <v>-</v>
      </c>
    </row>
    <row r="333" spans="1:32" ht="20.149999999999999" customHeight="1" x14ac:dyDescent="0.75">
      <c r="A333" s="31">
        <v>331</v>
      </c>
      <c r="B333" s="200"/>
      <c r="C333" s="201"/>
      <c r="D333" s="201"/>
      <c r="E333" s="389"/>
      <c r="F333" s="389"/>
      <c r="G333" s="217" t="str">
        <f t="shared" si="40"/>
        <v/>
      </c>
      <c r="H333" s="31" t="str">
        <f>IF(AND(B333=H$1),LOOKUP(9.99999999999999E+307,$H$2:H332)+1,"")</f>
        <v/>
      </c>
      <c r="I333" s="31" t="str">
        <f>IF(AND(B333=I$1),LOOKUP(9.99999999999999E+307,$I$2:I332)+1,"")</f>
        <v/>
      </c>
      <c r="J333" s="31" t="e">
        <f>IF(AND(B333=J$1),LOOKUP(9.99999999999999E+307,$J$2:J332)+1,"")</f>
        <v>#REF!</v>
      </c>
      <c r="K333" s="31" t="e">
        <f>IF(AND(B333=K$1),LOOKUP(9.99999999999999E+307,$K$2:K332)+1,"")</f>
        <v>#REF!</v>
      </c>
      <c r="L333" s="31" t="e">
        <f>IF(AND(B333=L$1),LOOKUP(9.99999999999999E+307,$L$2:L332)+1,"")</f>
        <v>#REF!</v>
      </c>
      <c r="M333" s="31">
        <f>IF(AND(B333=M$1),LOOKUP(9.99999999999999E+307,$M$2:M332)+1,"")</f>
        <v>165</v>
      </c>
      <c r="N333" s="31" t="e">
        <f>IF(AND(B333=N$1),LOOKUP(9.99999999999999E+307,$N$2:N332)+1,"")</f>
        <v>#REF!</v>
      </c>
      <c r="O333" s="31" t="e">
        <f>IF(AND($B333=O$1),LOOKUP(9.99999999999999E+307,$O$2:O332)+1,"")</f>
        <v>#REF!</v>
      </c>
      <c r="P333" s="31" t="e">
        <f>IF(AND($B333=P$1),LOOKUP(9.99999999999999E+307,$P$2:P332)+1,"")</f>
        <v>#REF!</v>
      </c>
      <c r="Q333" s="31" t="e">
        <f>IF(AND($B333=Q$1),LOOKUP(9.99999999999999E+307,$Q$2:Q332)+1,"")</f>
        <v>#REF!</v>
      </c>
      <c r="R333" s="31">
        <f>IF(AND($B333=R$1),LOOKUP(9.99999999999999E+307,$R$2:R332)+1,"")</f>
        <v>165</v>
      </c>
      <c r="S333" s="31">
        <f>IF(AND($B333=S$1),LOOKUP(9.99999999999999E+307,$S$2:S332)+1,"")</f>
        <v>165</v>
      </c>
      <c r="T333" s="221"/>
      <c r="U333" s="221"/>
      <c r="V333" s="221"/>
      <c r="AA333" s="218" t="str">
        <f t="shared" si="41"/>
        <v/>
      </c>
      <c r="AB333" s="218" t="str">
        <f t="shared" si="42"/>
        <v/>
      </c>
      <c r="AC333" s="219">
        <f t="shared" si="38"/>
        <v>0</v>
      </c>
      <c r="AD333" s="219">
        <f t="shared" si="39"/>
        <v>1034</v>
      </c>
      <c r="AE333" s="220" t="str">
        <f t="shared" si="43"/>
        <v/>
      </c>
      <c r="AF333" s="216" t="str">
        <f t="shared" si="37"/>
        <v>-</v>
      </c>
    </row>
    <row r="334" spans="1:32" ht="20.149999999999999" customHeight="1" x14ac:dyDescent="0.75">
      <c r="A334" s="31">
        <v>332</v>
      </c>
      <c r="B334" s="200"/>
      <c r="C334" s="201"/>
      <c r="D334" s="201"/>
      <c r="E334" s="389"/>
      <c r="F334" s="389"/>
      <c r="G334" s="217" t="str">
        <f t="shared" si="40"/>
        <v/>
      </c>
      <c r="H334" s="31" t="str">
        <f>IF(AND(B334=H$1),LOOKUP(9.99999999999999E+307,$H$2:H333)+1,"")</f>
        <v/>
      </c>
      <c r="I334" s="31" t="str">
        <f>IF(AND(B334=I$1),LOOKUP(9.99999999999999E+307,$I$2:I333)+1,"")</f>
        <v/>
      </c>
      <c r="J334" s="31" t="e">
        <f>IF(AND(B334=J$1),LOOKUP(9.99999999999999E+307,$J$2:J333)+1,"")</f>
        <v>#REF!</v>
      </c>
      <c r="K334" s="31" t="e">
        <f>IF(AND(B334=K$1),LOOKUP(9.99999999999999E+307,$K$2:K333)+1,"")</f>
        <v>#REF!</v>
      </c>
      <c r="L334" s="31" t="e">
        <f>IF(AND(B334=L$1),LOOKUP(9.99999999999999E+307,$L$2:L333)+1,"")</f>
        <v>#REF!</v>
      </c>
      <c r="M334" s="31">
        <f>IF(AND(B334=M$1),LOOKUP(9.99999999999999E+307,$M$2:M333)+1,"")</f>
        <v>166</v>
      </c>
      <c r="N334" s="31" t="e">
        <f>IF(AND(B334=N$1),LOOKUP(9.99999999999999E+307,$N$2:N333)+1,"")</f>
        <v>#REF!</v>
      </c>
      <c r="O334" s="31" t="e">
        <f>IF(AND($B334=O$1),LOOKUP(9.99999999999999E+307,$O$2:O333)+1,"")</f>
        <v>#REF!</v>
      </c>
      <c r="P334" s="31" t="e">
        <f>IF(AND($B334=P$1),LOOKUP(9.99999999999999E+307,$P$2:P333)+1,"")</f>
        <v>#REF!</v>
      </c>
      <c r="Q334" s="31" t="e">
        <f>IF(AND($B334=Q$1),LOOKUP(9.99999999999999E+307,$Q$2:Q333)+1,"")</f>
        <v>#REF!</v>
      </c>
      <c r="R334" s="31">
        <f>IF(AND($B334=R$1),LOOKUP(9.99999999999999E+307,$R$2:R333)+1,"")</f>
        <v>166</v>
      </c>
      <c r="S334" s="31">
        <f>IF(AND($B334=S$1),LOOKUP(9.99999999999999E+307,$S$2:S333)+1,"")</f>
        <v>166</v>
      </c>
      <c r="T334" s="221"/>
      <c r="U334" s="221"/>
      <c r="V334" s="221"/>
      <c r="AA334" s="218" t="str">
        <f t="shared" si="41"/>
        <v/>
      </c>
      <c r="AB334" s="218" t="str">
        <f t="shared" si="42"/>
        <v/>
      </c>
      <c r="AC334" s="219">
        <f t="shared" si="38"/>
        <v>0</v>
      </c>
      <c r="AD334" s="219">
        <f t="shared" si="39"/>
        <v>1034</v>
      </c>
      <c r="AE334" s="220" t="str">
        <f t="shared" si="43"/>
        <v/>
      </c>
      <c r="AF334" s="216" t="str">
        <f t="shared" si="37"/>
        <v>-</v>
      </c>
    </row>
    <row r="335" spans="1:32" ht="20.149999999999999" customHeight="1" x14ac:dyDescent="0.75">
      <c r="A335" s="31">
        <v>333</v>
      </c>
      <c r="B335" s="200"/>
      <c r="C335" s="201"/>
      <c r="D335" s="201"/>
      <c r="E335" s="389"/>
      <c r="F335" s="389"/>
      <c r="G335" s="217" t="str">
        <f t="shared" si="40"/>
        <v/>
      </c>
      <c r="H335" s="31" t="str">
        <f>IF(AND(B335=H$1),LOOKUP(9.99999999999999E+307,$H$2:H334)+1,"")</f>
        <v/>
      </c>
      <c r="I335" s="31" t="str">
        <f>IF(AND(B335=I$1),LOOKUP(9.99999999999999E+307,$I$2:I334)+1,"")</f>
        <v/>
      </c>
      <c r="J335" s="31" t="e">
        <f>IF(AND(B335=J$1),LOOKUP(9.99999999999999E+307,$J$2:J334)+1,"")</f>
        <v>#REF!</v>
      </c>
      <c r="K335" s="31" t="e">
        <f>IF(AND(B335=K$1),LOOKUP(9.99999999999999E+307,$K$2:K334)+1,"")</f>
        <v>#REF!</v>
      </c>
      <c r="L335" s="31" t="e">
        <f>IF(AND(B335=L$1),LOOKUP(9.99999999999999E+307,$L$2:L334)+1,"")</f>
        <v>#REF!</v>
      </c>
      <c r="M335" s="31">
        <f>IF(AND(B335=M$1),LOOKUP(9.99999999999999E+307,$M$2:M334)+1,"")</f>
        <v>167</v>
      </c>
      <c r="N335" s="31" t="e">
        <f>IF(AND(B335=N$1),LOOKUP(9.99999999999999E+307,$N$2:N334)+1,"")</f>
        <v>#REF!</v>
      </c>
      <c r="O335" s="31" t="e">
        <f>IF(AND($B335=O$1),LOOKUP(9.99999999999999E+307,$O$2:O334)+1,"")</f>
        <v>#REF!</v>
      </c>
      <c r="P335" s="31" t="e">
        <f>IF(AND($B335=P$1),LOOKUP(9.99999999999999E+307,$P$2:P334)+1,"")</f>
        <v>#REF!</v>
      </c>
      <c r="Q335" s="31" t="e">
        <f>IF(AND($B335=Q$1),LOOKUP(9.99999999999999E+307,$Q$2:Q334)+1,"")</f>
        <v>#REF!</v>
      </c>
      <c r="R335" s="31">
        <f>IF(AND($B335=R$1),LOOKUP(9.99999999999999E+307,$R$2:R334)+1,"")</f>
        <v>167</v>
      </c>
      <c r="S335" s="31">
        <f>IF(AND($B335=S$1),LOOKUP(9.99999999999999E+307,$S$2:S334)+1,"")</f>
        <v>167</v>
      </c>
      <c r="T335" s="221"/>
      <c r="U335" s="221"/>
      <c r="V335" s="221"/>
      <c r="AA335" s="218" t="str">
        <f t="shared" si="41"/>
        <v/>
      </c>
      <c r="AB335" s="218" t="str">
        <f t="shared" si="42"/>
        <v/>
      </c>
      <c r="AC335" s="219">
        <f t="shared" si="38"/>
        <v>0</v>
      </c>
      <c r="AD335" s="219">
        <f t="shared" si="39"/>
        <v>1034</v>
      </c>
      <c r="AE335" s="220" t="str">
        <f t="shared" si="43"/>
        <v/>
      </c>
      <c r="AF335" s="216" t="str">
        <f t="shared" si="37"/>
        <v>-</v>
      </c>
    </row>
    <row r="336" spans="1:32" ht="20.149999999999999" customHeight="1" x14ac:dyDescent="0.75">
      <c r="A336" s="31">
        <v>334</v>
      </c>
      <c r="B336" s="200"/>
      <c r="C336" s="201"/>
      <c r="D336" s="201"/>
      <c r="E336" s="389"/>
      <c r="F336" s="389"/>
      <c r="G336" s="217" t="str">
        <f t="shared" si="40"/>
        <v/>
      </c>
      <c r="H336" s="31" t="str">
        <f>IF(AND(B336=H$1),LOOKUP(9.99999999999999E+307,$H$2:H335)+1,"")</f>
        <v/>
      </c>
      <c r="I336" s="31" t="str">
        <f>IF(AND(B336=I$1),LOOKUP(9.99999999999999E+307,$I$2:I335)+1,"")</f>
        <v/>
      </c>
      <c r="J336" s="31" t="e">
        <f>IF(AND(B336=J$1),LOOKUP(9.99999999999999E+307,$J$2:J335)+1,"")</f>
        <v>#REF!</v>
      </c>
      <c r="K336" s="31" t="e">
        <f>IF(AND(B336=K$1),LOOKUP(9.99999999999999E+307,$K$2:K335)+1,"")</f>
        <v>#REF!</v>
      </c>
      <c r="L336" s="31" t="e">
        <f>IF(AND(B336=L$1),LOOKUP(9.99999999999999E+307,$L$2:L335)+1,"")</f>
        <v>#REF!</v>
      </c>
      <c r="M336" s="31">
        <f>IF(AND(B336=M$1),LOOKUP(9.99999999999999E+307,$M$2:M335)+1,"")</f>
        <v>168</v>
      </c>
      <c r="N336" s="31" t="e">
        <f>IF(AND(B336=N$1),LOOKUP(9.99999999999999E+307,$N$2:N335)+1,"")</f>
        <v>#REF!</v>
      </c>
      <c r="O336" s="31" t="e">
        <f>IF(AND($B336=O$1),LOOKUP(9.99999999999999E+307,$O$2:O335)+1,"")</f>
        <v>#REF!</v>
      </c>
      <c r="P336" s="31" t="e">
        <f>IF(AND($B336=P$1),LOOKUP(9.99999999999999E+307,$P$2:P335)+1,"")</f>
        <v>#REF!</v>
      </c>
      <c r="Q336" s="31" t="e">
        <f>IF(AND($B336=Q$1),LOOKUP(9.99999999999999E+307,$Q$2:Q335)+1,"")</f>
        <v>#REF!</v>
      </c>
      <c r="R336" s="31">
        <f>IF(AND($B336=R$1),LOOKUP(9.99999999999999E+307,$R$2:R335)+1,"")</f>
        <v>168</v>
      </c>
      <c r="S336" s="31">
        <f>IF(AND($B336=S$1),LOOKUP(9.99999999999999E+307,$S$2:S335)+1,"")</f>
        <v>168</v>
      </c>
      <c r="T336" s="221"/>
      <c r="U336" s="221"/>
      <c r="V336" s="221"/>
      <c r="AA336" s="218" t="str">
        <f t="shared" si="41"/>
        <v/>
      </c>
      <c r="AB336" s="218" t="str">
        <f t="shared" si="42"/>
        <v/>
      </c>
      <c r="AC336" s="219">
        <f t="shared" si="38"/>
        <v>0</v>
      </c>
      <c r="AD336" s="219">
        <f t="shared" si="39"/>
        <v>1034</v>
      </c>
      <c r="AE336" s="220" t="str">
        <f t="shared" si="43"/>
        <v/>
      </c>
      <c r="AF336" s="216" t="str">
        <f t="shared" si="37"/>
        <v>-</v>
      </c>
    </row>
    <row r="337" spans="1:32" ht="20.149999999999999" customHeight="1" x14ac:dyDescent="0.75">
      <c r="A337" s="31">
        <v>335</v>
      </c>
      <c r="B337" s="200"/>
      <c r="C337" s="201"/>
      <c r="D337" s="201"/>
      <c r="E337" s="389"/>
      <c r="F337" s="389"/>
      <c r="G337" s="217" t="str">
        <f t="shared" si="40"/>
        <v/>
      </c>
      <c r="H337" s="31" t="str">
        <f>IF(AND(B337=H$1),LOOKUP(9.99999999999999E+307,$H$2:H336)+1,"")</f>
        <v/>
      </c>
      <c r="I337" s="31" t="str">
        <f>IF(AND(B337=I$1),LOOKUP(9.99999999999999E+307,$I$2:I336)+1,"")</f>
        <v/>
      </c>
      <c r="J337" s="31" t="e">
        <f>IF(AND(B337=J$1),LOOKUP(9.99999999999999E+307,$J$2:J336)+1,"")</f>
        <v>#REF!</v>
      </c>
      <c r="K337" s="31" t="e">
        <f>IF(AND(B337=K$1),LOOKUP(9.99999999999999E+307,$K$2:K336)+1,"")</f>
        <v>#REF!</v>
      </c>
      <c r="L337" s="31" t="e">
        <f>IF(AND(B337=L$1),LOOKUP(9.99999999999999E+307,$L$2:L336)+1,"")</f>
        <v>#REF!</v>
      </c>
      <c r="M337" s="31">
        <f>IF(AND(B337=M$1),LOOKUP(9.99999999999999E+307,$M$2:M336)+1,"")</f>
        <v>169</v>
      </c>
      <c r="N337" s="31" t="e">
        <f>IF(AND(B337=N$1),LOOKUP(9.99999999999999E+307,$N$2:N336)+1,"")</f>
        <v>#REF!</v>
      </c>
      <c r="O337" s="31" t="e">
        <f>IF(AND($B337=O$1),LOOKUP(9.99999999999999E+307,$O$2:O336)+1,"")</f>
        <v>#REF!</v>
      </c>
      <c r="P337" s="31" t="e">
        <f>IF(AND($B337=P$1),LOOKUP(9.99999999999999E+307,$P$2:P336)+1,"")</f>
        <v>#REF!</v>
      </c>
      <c r="Q337" s="31" t="e">
        <f>IF(AND($B337=Q$1),LOOKUP(9.99999999999999E+307,$Q$2:Q336)+1,"")</f>
        <v>#REF!</v>
      </c>
      <c r="R337" s="31">
        <f>IF(AND($B337=R$1),LOOKUP(9.99999999999999E+307,$R$2:R336)+1,"")</f>
        <v>169</v>
      </c>
      <c r="S337" s="31">
        <f>IF(AND($B337=S$1),LOOKUP(9.99999999999999E+307,$S$2:S336)+1,"")</f>
        <v>169</v>
      </c>
      <c r="T337" s="221"/>
      <c r="U337" s="221"/>
      <c r="V337" s="221"/>
      <c r="AA337" s="218" t="str">
        <f t="shared" si="41"/>
        <v/>
      </c>
      <c r="AB337" s="218" t="str">
        <f t="shared" si="42"/>
        <v/>
      </c>
      <c r="AC337" s="219">
        <f t="shared" si="38"/>
        <v>0</v>
      </c>
      <c r="AD337" s="219">
        <f t="shared" si="39"/>
        <v>1034</v>
      </c>
      <c r="AE337" s="220" t="str">
        <f t="shared" si="43"/>
        <v/>
      </c>
      <c r="AF337" s="216" t="str">
        <f t="shared" si="37"/>
        <v>-</v>
      </c>
    </row>
    <row r="338" spans="1:32" ht="20.149999999999999" customHeight="1" x14ac:dyDescent="0.75">
      <c r="A338" s="31">
        <v>336</v>
      </c>
      <c r="B338" s="200"/>
      <c r="C338" s="201"/>
      <c r="D338" s="201"/>
      <c r="E338" s="389"/>
      <c r="F338" s="389"/>
      <c r="G338" s="217" t="str">
        <f t="shared" si="40"/>
        <v/>
      </c>
      <c r="H338" s="31" t="str">
        <f>IF(AND(B338=H$1),LOOKUP(9.99999999999999E+307,$H$2:H337)+1,"")</f>
        <v/>
      </c>
      <c r="I338" s="31" t="str">
        <f>IF(AND(B338=I$1),LOOKUP(9.99999999999999E+307,$I$2:I337)+1,"")</f>
        <v/>
      </c>
      <c r="J338" s="31" t="e">
        <f>IF(AND(B338=J$1),LOOKUP(9.99999999999999E+307,$J$2:J337)+1,"")</f>
        <v>#REF!</v>
      </c>
      <c r="K338" s="31" t="e">
        <f>IF(AND(B338=K$1),LOOKUP(9.99999999999999E+307,$K$2:K337)+1,"")</f>
        <v>#REF!</v>
      </c>
      <c r="L338" s="31" t="e">
        <f>IF(AND(B338=L$1),LOOKUP(9.99999999999999E+307,$L$2:L337)+1,"")</f>
        <v>#REF!</v>
      </c>
      <c r="M338" s="31">
        <f>IF(AND(B338=M$1),LOOKUP(9.99999999999999E+307,$M$2:M337)+1,"")</f>
        <v>170</v>
      </c>
      <c r="N338" s="31" t="e">
        <f>IF(AND(B338=N$1),LOOKUP(9.99999999999999E+307,$N$2:N337)+1,"")</f>
        <v>#REF!</v>
      </c>
      <c r="O338" s="31" t="e">
        <f>IF(AND($B338=O$1),LOOKUP(9.99999999999999E+307,$O$2:O337)+1,"")</f>
        <v>#REF!</v>
      </c>
      <c r="P338" s="31" t="e">
        <f>IF(AND($B338=P$1),LOOKUP(9.99999999999999E+307,$P$2:P337)+1,"")</f>
        <v>#REF!</v>
      </c>
      <c r="Q338" s="31" t="e">
        <f>IF(AND($B338=Q$1),LOOKUP(9.99999999999999E+307,$Q$2:Q337)+1,"")</f>
        <v>#REF!</v>
      </c>
      <c r="R338" s="31">
        <f>IF(AND($B338=R$1),LOOKUP(9.99999999999999E+307,$R$2:R337)+1,"")</f>
        <v>170</v>
      </c>
      <c r="S338" s="31">
        <f>IF(AND($B338=S$1),LOOKUP(9.99999999999999E+307,$S$2:S337)+1,"")</f>
        <v>170</v>
      </c>
      <c r="T338" s="221"/>
      <c r="U338" s="221"/>
      <c r="V338" s="221"/>
      <c r="AA338" s="218" t="str">
        <f t="shared" si="41"/>
        <v/>
      </c>
      <c r="AB338" s="218" t="str">
        <f t="shared" si="42"/>
        <v/>
      </c>
      <c r="AC338" s="219">
        <f t="shared" si="38"/>
        <v>0</v>
      </c>
      <c r="AD338" s="219">
        <f t="shared" si="39"/>
        <v>1034</v>
      </c>
      <c r="AE338" s="220" t="str">
        <f t="shared" si="43"/>
        <v/>
      </c>
      <c r="AF338" s="216" t="str">
        <f t="shared" si="37"/>
        <v>-</v>
      </c>
    </row>
    <row r="339" spans="1:32" ht="20.149999999999999" customHeight="1" x14ac:dyDescent="0.75">
      <c r="A339" s="31">
        <v>337</v>
      </c>
      <c r="B339" s="200"/>
      <c r="C339" s="201"/>
      <c r="D339" s="201"/>
      <c r="E339" s="389"/>
      <c r="F339" s="203"/>
      <c r="G339" s="217" t="str">
        <f t="shared" si="40"/>
        <v/>
      </c>
      <c r="H339" s="31" t="str">
        <f>IF(AND(B339=H$1),LOOKUP(9.99999999999999E+307,$H$2:H338)+1,"")</f>
        <v/>
      </c>
      <c r="I339" s="31" t="str">
        <f>IF(AND(B339=I$1),LOOKUP(9.99999999999999E+307,$I$2:I338)+1,"")</f>
        <v/>
      </c>
      <c r="J339" s="31" t="e">
        <f>IF(AND(B339=J$1),LOOKUP(9.99999999999999E+307,$J$2:J338)+1,"")</f>
        <v>#REF!</v>
      </c>
      <c r="K339" s="31" t="e">
        <f>IF(AND(B339=K$1),LOOKUP(9.99999999999999E+307,$K$2:K338)+1,"")</f>
        <v>#REF!</v>
      </c>
      <c r="L339" s="31" t="e">
        <f>IF(AND(B339=L$1),LOOKUP(9.99999999999999E+307,$L$2:L338)+1,"")</f>
        <v>#REF!</v>
      </c>
      <c r="M339" s="31">
        <f>IF(AND(B339=M$1),LOOKUP(9.99999999999999E+307,$M$2:M338)+1,"")</f>
        <v>171</v>
      </c>
      <c r="N339" s="31" t="e">
        <f>IF(AND(B339=N$1),LOOKUP(9.99999999999999E+307,$N$2:N338)+1,"")</f>
        <v>#REF!</v>
      </c>
      <c r="O339" s="31" t="e">
        <f>IF(AND($B339=O$1),LOOKUP(9.99999999999999E+307,$O$2:O338)+1,"")</f>
        <v>#REF!</v>
      </c>
      <c r="P339" s="31" t="e">
        <f>IF(AND($B339=P$1),LOOKUP(9.99999999999999E+307,$P$2:P338)+1,"")</f>
        <v>#REF!</v>
      </c>
      <c r="Q339" s="31" t="e">
        <f>IF(AND($B339=Q$1),LOOKUP(9.99999999999999E+307,$Q$2:Q338)+1,"")</f>
        <v>#REF!</v>
      </c>
      <c r="R339" s="31">
        <f>IF(AND($B339=R$1),LOOKUP(9.99999999999999E+307,$R$2:R338)+1,"")</f>
        <v>171</v>
      </c>
      <c r="S339" s="31">
        <f>IF(AND($B339=S$1),LOOKUP(9.99999999999999E+307,$S$2:S338)+1,"")</f>
        <v>171</v>
      </c>
      <c r="T339" s="221"/>
      <c r="U339" s="221"/>
      <c r="V339" s="221"/>
      <c r="AA339" s="218" t="str">
        <f t="shared" si="41"/>
        <v/>
      </c>
      <c r="AB339" s="218" t="str">
        <f t="shared" si="42"/>
        <v/>
      </c>
      <c r="AC339" s="219">
        <f t="shared" si="38"/>
        <v>0</v>
      </c>
      <c r="AD339" s="219">
        <f t="shared" si="39"/>
        <v>1034</v>
      </c>
      <c r="AE339" s="220" t="str">
        <f t="shared" si="43"/>
        <v/>
      </c>
      <c r="AF339" s="216" t="str">
        <f t="shared" si="37"/>
        <v>-</v>
      </c>
    </row>
    <row r="340" spans="1:32" ht="20.149999999999999" customHeight="1" x14ac:dyDescent="0.75">
      <c r="A340" s="31">
        <v>338</v>
      </c>
      <c r="B340" s="200"/>
      <c r="C340" s="201"/>
      <c r="D340" s="201"/>
      <c r="E340" s="389"/>
      <c r="F340" s="203"/>
      <c r="G340" s="217" t="str">
        <f t="shared" si="40"/>
        <v/>
      </c>
      <c r="H340" s="31" t="str">
        <f>IF(AND(B340=H$1),LOOKUP(9.99999999999999E+307,$H$2:H339)+1,"")</f>
        <v/>
      </c>
      <c r="I340" s="31" t="str">
        <f>IF(AND(B340=I$1),LOOKUP(9.99999999999999E+307,$I$2:I339)+1,"")</f>
        <v/>
      </c>
      <c r="J340" s="31" t="e">
        <f>IF(AND(B340=J$1),LOOKUP(9.99999999999999E+307,$J$2:J339)+1,"")</f>
        <v>#REF!</v>
      </c>
      <c r="K340" s="31" t="e">
        <f>IF(AND(B340=K$1),LOOKUP(9.99999999999999E+307,$K$2:K339)+1,"")</f>
        <v>#REF!</v>
      </c>
      <c r="L340" s="31" t="e">
        <f>IF(AND(B340=L$1),LOOKUP(9.99999999999999E+307,$L$2:L339)+1,"")</f>
        <v>#REF!</v>
      </c>
      <c r="M340" s="31">
        <f>IF(AND(B340=M$1),LOOKUP(9.99999999999999E+307,$M$2:M339)+1,"")</f>
        <v>172</v>
      </c>
      <c r="N340" s="31" t="e">
        <f>IF(AND(B340=N$1),LOOKUP(9.99999999999999E+307,$N$2:N339)+1,"")</f>
        <v>#REF!</v>
      </c>
      <c r="O340" s="31" t="e">
        <f>IF(AND($B340=O$1),LOOKUP(9.99999999999999E+307,$O$2:O339)+1,"")</f>
        <v>#REF!</v>
      </c>
      <c r="P340" s="31" t="e">
        <f>IF(AND($B340=P$1),LOOKUP(9.99999999999999E+307,$P$2:P339)+1,"")</f>
        <v>#REF!</v>
      </c>
      <c r="Q340" s="31" t="e">
        <f>IF(AND($B340=Q$1),LOOKUP(9.99999999999999E+307,$Q$2:Q339)+1,"")</f>
        <v>#REF!</v>
      </c>
      <c r="R340" s="31">
        <f>IF(AND($B340=R$1),LOOKUP(9.99999999999999E+307,$R$2:R339)+1,"")</f>
        <v>172</v>
      </c>
      <c r="S340" s="31">
        <f>IF(AND($B340=S$1),LOOKUP(9.99999999999999E+307,$S$2:S339)+1,"")</f>
        <v>172</v>
      </c>
      <c r="T340" s="221"/>
      <c r="U340" s="221"/>
      <c r="V340" s="221"/>
      <c r="AA340" s="218" t="str">
        <f t="shared" si="41"/>
        <v/>
      </c>
      <c r="AB340" s="218" t="str">
        <f t="shared" si="42"/>
        <v/>
      </c>
      <c r="AC340" s="219">
        <f t="shared" si="38"/>
        <v>0</v>
      </c>
      <c r="AD340" s="219">
        <f t="shared" si="39"/>
        <v>1034</v>
      </c>
      <c r="AE340" s="220" t="str">
        <f t="shared" si="43"/>
        <v/>
      </c>
      <c r="AF340" s="216" t="str">
        <f t="shared" si="37"/>
        <v>-</v>
      </c>
    </row>
    <row r="341" spans="1:32" ht="20.149999999999999" customHeight="1" x14ac:dyDescent="0.75">
      <c r="A341" s="31">
        <v>339</v>
      </c>
      <c r="B341" s="200"/>
      <c r="C341" s="201"/>
      <c r="D341" s="201"/>
      <c r="E341" s="389"/>
      <c r="F341" s="203"/>
      <c r="G341" s="217" t="str">
        <f t="shared" si="40"/>
        <v/>
      </c>
      <c r="H341" s="31" t="str">
        <f>IF(AND(B341=H$1),LOOKUP(9.99999999999999E+307,$H$2:H340)+1,"")</f>
        <v/>
      </c>
      <c r="I341" s="31" t="str">
        <f>IF(AND(B341=I$1),LOOKUP(9.99999999999999E+307,$I$2:I340)+1,"")</f>
        <v/>
      </c>
      <c r="J341" s="31" t="e">
        <f>IF(AND(B341=J$1),LOOKUP(9.99999999999999E+307,$J$2:J340)+1,"")</f>
        <v>#REF!</v>
      </c>
      <c r="K341" s="31" t="e">
        <f>IF(AND(B341=K$1),LOOKUP(9.99999999999999E+307,$K$2:K340)+1,"")</f>
        <v>#REF!</v>
      </c>
      <c r="L341" s="31" t="e">
        <f>IF(AND(B341=L$1),LOOKUP(9.99999999999999E+307,$L$2:L340)+1,"")</f>
        <v>#REF!</v>
      </c>
      <c r="M341" s="31">
        <f>IF(AND(B341=M$1),LOOKUP(9.99999999999999E+307,$M$2:M340)+1,"")</f>
        <v>173</v>
      </c>
      <c r="N341" s="31" t="e">
        <f>IF(AND(B341=N$1),LOOKUP(9.99999999999999E+307,$N$2:N340)+1,"")</f>
        <v>#REF!</v>
      </c>
      <c r="O341" s="31" t="e">
        <f>IF(AND($B341=O$1),LOOKUP(9.99999999999999E+307,$O$2:O340)+1,"")</f>
        <v>#REF!</v>
      </c>
      <c r="P341" s="31" t="e">
        <f>IF(AND($B341=P$1),LOOKUP(9.99999999999999E+307,$P$2:P340)+1,"")</f>
        <v>#REF!</v>
      </c>
      <c r="Q341" s="31" t="e">
        <f>IF(AND($B341=Q$1),LOOKUP(9.99999999999999E+307,$Q$2:Q340)+1,"")</f>
        <v>#REF!</v>
      </c>
      <c r="R341" s="31">
        <f>IF(AND($B341=R$1),LOOKUP(9.99999999999999E+307,$R$2:R340)+1,"")</f>
        <v>173</v>
      </c>
      <c r="S341" s="31">
        <f>IF(AND($B341=S$1),LOOKUP(9.99999999999999E+307,$S$2:S340)+1,"")</f>
        <v>173</v>
      </c>
      <c r="T341" s="221"/>
      <c r="U341" s="221"/>
      <c r="V341" s="221"/>
      <c r="AA341" s="218" t="str">
        <f t="shared" si="41"/>
        <v/>
      </c>
      <c r="AB341" s="218" t="str">
        <f t="shared" si="42"/>
        <v/>
      </c>
      <c r="AC341" s="219">
        <f t="shared" si="38"/>
        <v>0</v>
      </c>
      <c r="AD341" s="219">
        <f t="shared" si="39"/>
        <v>1034</v>
      </c>
      <c r="AE341" s="220" t="str">
        <f t="shared" si="43"/>
        <v/>
      </c>
      <c r="AF341" s="216" t="str">
        <f t="shared" si="37"/>
        <v>-</v>
      </c>
    </row>
    <row r="342" spans="1:32" ht="20.149999999999999" customHeight="1" x14ac:dyDescent="0.75">
      <c r="A342" s="31">
        <v>340</v>
      </c>
      <c r="B342" s="200"/>
      <c r="C342" s="201"/>
      <c r="D342" s="201"/>
      <c r="E342" s="389"/>
      <c r="F342" s="203"/>
      <c r="G342" s="217" t="str">
        <f t="shared" si="40"/>
        <v/>
      </c>
      <c r="H342" s="31" t="str">
        <f>IF(AND(B342=H$1),LOOKUP(9.99999999999999E+307,$H$2:H341)+1,"")</f>
        <v/>
      </c>
      <c r="I342" s="31" t="str">
        <f>IF(AND(B342=I$1),LOOKUP(9.99999999999999E+307,$I$2:I341)+1,"")</f>
        <v/>
      </c>
      <c r="J342" s="31" t="e">
        <f>IF(AND(B342=J$1),LOOKUP(9.99999999999999E+307,$J$2:J341)+1,"")</f>
        <v>#REF!</v>
      </c>
      <c r="K342" s="31" t="e">
        <f>IF(AND(B342=K$1),LOOKUP(9.99999999999999E+307,$K$2:K341)+1,"")</f>
        <v>#REF!</v>
      </c>
      <c r="L342" s="31" t="e">
        <f>IF(AND(B342=L$1),LOOKUP(9.99999999999999E+307,$L$2:L341)+1,"")</f>
        <v>#REF!</v>
      </c>
      <c r="M342" s="31">
        <f>IF(AND(B342=M$1),LOOKUP(9.99999999999999E+307,$M$2:M341)+1,"")</f>
        <v>174</v>
      </c>
      <c r="N342" s="31" t="e">
        <f>IF(AND(B342=N$1),LOOKUP(9.99999999999999E+307,$N$2:N341)+1,"")</f>
        <v>#REF!</v>
      </c>
      <c r="O342" s="31" t="e">
        <f>IF(AND($B342=O$1),LOOKUP(9.99999999999999E+307,$O$2:O341)+1,"")</f>
        <v>#REF!</v>
      </c>
      <c r="P342" s="31" t="e">
        <f>IF(AND($B342=P$1),LOOKUP(9.99999999999999E+307,$P$2:P341)+1,"")</f>
        <v>#REF!</v>
      </c>
      <c r="Q342" s="31" t="e">
        <f>IF(AND($B342=Q$1),LOOKUP(9.99999999999999E+307,$Q$2:Q341)+1,"")</f>
        <v>#REF!</v>
      </c>
      <c r="R342" s="31">
        <f>IF(AND($B342=R$1),LOOKUP(9.99999999999999E+307,$R$2:R341)+1,"")</f>
        <v>174</v>
      </c>
      <c r="S342" s="31">
        <f>IF(AND($B342=S$1),LOOKUP(9.99999999999999E+307,$S$2:S341)+1,"")</f>
        <v>174</v>
      </c>
      <c r="T342" s="221"/>
      <c r="U342" s="221"/>
      <c r="V342" s="221"/>
      <c r="AA342" s="218" t="str">
        <f t="shared" si="41"/>
        <v/>
      </c>
      <c r="AB342" s="218" t="str">
        <f t="shared" si="42"/>
        <v/>
      </c>
      <c r="AC342" s="219">
        <f t="shared" si="38"/>
        <v>0</v>
      </c>
      <c r="AD342" s="219">
        <f t="shared" si="39"/>
        <v>1034</v>
      </c>
      <c r="AE342" s="220" t="str">
        <f t="shared" si="43"/>
        <v/>
      </c>
      <c r="AF342" s="216" t="str">
        <f t="shared" si="37"/>
        <v>-</v>
      </c>
    </row>
    <row r="343" spans="1:32" ht="20.149999999999999" customHeight="1" x14ac:dyDescent="0.75">
      <c r="A343" s="31">
        <v>341</v>
      </c>
      <c r="B343" s="200"/>
      <c r="C343" s="201"/>
      <c r="D343" s="201"/>
      <c r="E343" s="389"/>
      <c r="F343" s="203"/>
      <c r="G343" s="217" t="str">
        <f t="shared" si="40"/>
        <v/>
      </c>
      <c r="H343" s="31" t="str">
        <f>IF(AND(B343=H$1),LOOKUP(9.99999999999999E+307,$H$2:H342)+1,"")</f>
        <v/>
      </c>
      <c r="I343" s="31" t="str">
        <f>IF(AND(B343=I$1),LOOKUP(9.99999999999999E+307,$I$2:I342)+1,"")</f>
        <v/>
      </c>
      <c r="J343" s="31" t="e">
        <f>IF(AND(B343=J$1),LOOKUP(9.99999999999999E+307,$J$2:J342)+1,"")</f>
        <v>#REF!</v>
      </c>
      <c r="K343" s="31" t="e">
        <f>IF(AND(B343=K$1),LOOKUP(9.99999999999999E+307,$K$2:K342)+1,"")</f>
        <v>#REF!</v>
      </c>
      <c r="L343" s="31" t="e">
        <f>IF(AND(B343=L$1),LOOKUP(9.99999999999999E+307,$L$2:L342)+1,"")</f>
        <v>#REF!</v>
      </c>
      <c r="M343" s="31">
        <f>IF(AND(B343=M$1),LOOKUP(9.99999999999999E+307,$M$2:M342)+1,"")</f>
        <v>175</v>
      </c>
      <c r="N343" s="31" t="e">
        <f>IF(AND(B343=N$1),LOOKUP(9.99999999999999E+307,$N$2:N342)+1,"")</f>
        <v>#REF!</v>
      </c>
      <c r="O343" s="31" t="e">
        <f>IF(AND($B343=O$1),LOOKUP(9.99999999999999E+307,$O$2:O342)+1,"")</f>
        <v>#REF!</v>
      </c>
      <c r="P343" s="31" t="e">
        <f>IF(AND($B343=P$1),LOOKUP(9.99999999999999E+307,$P$2:P342)+1,"")</f>
        <v>#REF!</v>
      </c>
      <c r="Q343" s="31" t="e">
        <f>IF(AND($B343=Q$1),LOOKUP(9.99999999999999E+307,$Q$2:Q342)+1,"")</f>
        <v>#REF!</v>
      </c>
      <c r="R343" s="31">
        <f>IF(AND($B343=R$1),LOOKUP(9.99999999999999E+307,$R$2:R342)+1,"")</f>
        <v>175</v>
      </c>
      <c r="S343" s="31">
        <f>IF(AND($B343=S$1),LOOKUP(9.99999999999999E+307,$S$2:S342)+1,"")</f>
        <v>175</v>
      </c>
      <c r="T343" s="221"/>
      <c r="U343" s="221"/>
      <c r="V343" s="221"/>
      <c r="AA343" s="218" t="str">
        <f t="shared" si="41"/>
        <v/>
      </c>
      <c r="AB343" s="218" t="str">
        <f t="shared" si="42"/>
        <v/>
      </c>
      <c r="AC343" s="219">
        <f t="shared" si="38"/>
        <v>0</v>
      </c>
      <c r="AD343" s="219">
        <f t="shared" si="39"/>
        <v>1034</v>
      </c>
      <c r="AE343" s="220" t="str">
        <f t="shared" si="43"/>
        <v/>
      </c>
      <c r="AF343" s="216" t="str">
        <f t="shared" si="37"/>
        <v>-</v>
      </c>
    </row>
    <row r="344" spans="1:32" ht="20.149999999999999" customHeight="1" x14ac:dyDescent="0.75">
      <c r="A344" s="31">
        <v>342</v>
      </c>
      <c r="B344" s="200"/>
      <c r="C344" s="201"/>
      <c r="D344" s="201"/>
      <c r="E344" s="389"/>
      <c r="F344" s="203"/>
      <c r="G344" s="217" t="str">
        <f t="shared" si="40"/>
        <v/>
      </c>
      <c r="H344" s="31" t="str">
        <f>IF(AND(B344=H$1),LOOKUP(9.99999999999999E+307,$H$2:H343)+1,"")</f>
        <v/>
      </c>
      <c r="I344" s="31" t="str">
        <f>IF(AND(B344=I$1),LOOKUP(9.99999999999999E+307,$I$2:I343)+1,"")</f>
        <v/>
      </c>
      <c r="J344" s="31" t="e">
        <f>IF(AND(B344=J$1),LOOKUP(9.99999999999999E+307,$J$2:J343)+1,"")</f>
        <v>#REF!</v>
      </c>
      <c r="K344" s="31" t="e">
        <f>IF(AND(B344=K$1),LOOKUP(9.99999999999999E+307,$K$2:K343)+1,"")</f>
        <v>#REF!</v>
      </c>
      <c r="L344" s="31" t="e">
        <f>IF(AND(B344=L$1),LOOKUP(9.99999999999999E+307,$L$2:L343)+1,"")</f>
        <v>#REF!</v>
      </c>
      <c r="M344" s="31">
        <f>IF(AND(B344=M$1),LOOKUP(9.99999999999999E+307,$M$2:M343)+1,"")</f>
        <v>176</v>
      </c>
      <c r="N344" s="31" t="e">
        <f>IF(AND(B344=N$1),LOOKUP(9.99999999999999E+307,$N$2:N343)+1,"")</f>
        <v>#REF!</v>
      </c>
      <c r="O344" s="31" t="e">
        <f>IF(AND($B344=O$1),LOOKUP(9.99999999999999E+307,$O$2:O343)+1,"")</f>
        <v>#REF!</v>
      </c>
      <c r="P344" s="31" t="e">
        <f>IF(AND($B344=P$1),LOOKUP(9.99999999999999E+307,$P$2:P343)+1,"")</f>
        <v>#REF!</v>
      </c>
      <c r="Q344" s="31" t="e">
        <f>IF(AND($B344=Q$1),LOOKUP(9.99999999999999E+307,$Q$2:Q343)+1,"")</f>
        <v>#REF!</v>
      </c>
      <c r="R344" s="31">
        <f>IF(AND($B344=R$1),LOOKUP(9.99999999999999E+307,$R$2:R343)+1,"")</f>
        <v>176</v>
      </c>
      <c r="S344" s="31">
        <f>IF(AND($B344=S$1),LOOKUP(9.99999999999999E+307,$S$2:S343)+1,"")</f>
        <v>176</v>
      </c>
      <c r="T344" s="221"/>
      <c r="U344" s="221"/>
      <c r="V344" s="221"/>
      <c r="AA344" s="218" t="str">
        <f t="shared" si="41"/>
        <v/>
      </c>
      <c r="AB344" s="218" t="str">
        <f t="shared" si="42"/>
        <v/>
      </c>
      <c r="AC344" s="219">
        <f t="shared" si="38"/>
        <v>0</v>
      </c>
      <c r="AD344" s="219">
        <f t="shared" si="39"/>
        <v>1034</v>
      </c>
      <c r="AE344" s="220" t="str">
        <f t="shared" si="43"/>
        <v/>
      </c>
      <c r="AF344" s="216" t="str">
        <f t="shared" si="37"/>
        <v>-</v>
      </c>
    </row>
    <row r="345" spans="1:32" ht="20.149999999999999" customHeight="1" x14ac:dyDescent="0.75">
      <c r="A345" s="31">
        <v>343</v>
      </c>
      <c r="B345" s="200"/>
      <c r="C345" s="201"/>
      <c r="D345" s="201"/>
      <c r="E345" s="389"/>
      <c r="F345" s="203"/>
      <c r="G345" s="217" t="str">
        <f t="shared" si="40"/>
        <v/>
      </c>
      <c r="H345" s="31" t="str">
        <f>IF(AND(B345=H$1),LOOKUP(9.99999999999999E+307,$H$2:H344)+1,"")</f>
        <v/>
      </c>
      <c r="I345" s="31" t="str">
        <f>IF(AND(B345=I$1),LOOKUP(9.99999999999999E+307,$I$2:I344)+1,"")</f>
        <v/>
      </c>
      <c r="J345" s="31" t="e">
        <f>IF(AND(B345=J$1),LOOKUP(9.99999999999999E+307,$J$2:J344)+1,"")</f>
        <v>#REF!</v>
      </c>
      <c r="K345" s="31" t="e">
        <f>IF(AND(B345=K$1),LOOKUP(9.99999999999999E+307,$K$2:K344)+1,"")</f>
        <v>#REF!</v>
      </c>
      <c r="L345" s="31" t="e">
        <f>IF(AND(B345=L$1),LOOKUP(9.99999999999999E+307,$L$2:L344)+1,"")</f>
        <v>#REF!</v>
      </c>
      <c r="M345" s="31">
        <f>IF(AND(B345=M$1),LOOKUP(9.99999999999999E+307,$M$2:M344)+1,"")</f>
        <v>177</v>
      </c>
      <c r="N345" s="31" t="e">
        <f>IF(AND(B345=N$1),LOOKUP(9.99999999999999E+307,$N$2:N344)+1,"")</f>
        <v>#REF!</v>
      </c>
      <c r="O345" s="31" t="e">
        <f>IF(AND($B345=O$1),LOOKUP(9.99999999999999E+307,$O$2:O344)+1,"")</f>
        <v>#REF!</v>
      </c>
      <c r="P345" s="31" t="e">
        <f>IF(AND($B345=P$1),LOOKUP(9.99999999999999E+307,$P$2:P344)+1,"")</f>
        <v>#REF!</v>
      </c>
      <c r="Q345" s="31" t="e">
        <f>IF(AND($B345=Q$1),LOOKUP(9.99999999999999E+307,$Q$2:Q344)+1,"")</f>
        <v>#REF!</v>
      </c>
      <c r="R345" s="31">
        <f>IF(AND($B345=R$1),LOOKUP(9.99999999999999E+307,$R$2:R344)+1,"")</f>
        <v>177</v>
      </c>
      <c r="S345" s="31">
        <f>IF(AND($B345=S$1),LOOKUP(9.99999999999999E+307,$S$2:S344)+1,"")</f>
        <v>177</v>
      </c>
      <c r="T345" s="221"/>
      <c r="U345" s="221"/>
      <c r="V345" s="221"/>
      <c r="AA345" s="218" t="str">
        <f t="shared" si="41"/>
        <v/>
      </c>
      <c r="AB345" s="218" t="str">
        <f t="shared" si="42"/>
        <v/>
      </c>
      <c r="AC345" s="219">
        <f t="shared" si="38"/>
        <v>0</v>
      </c>
      <c r="AD345" s="219">
        <f t="shared" si="39"/>
        <v>1034</v>
      </c>
      <c r="AE345" s="220" t="str">
        <f t="shared" si="43"/>
        <v/>
      </c>
      <c r="AF345" s="216" t="str">
        <f t="shared" si="37"/>
        <v>-</v>
      </c>
    </row>
    <row r="346" spans="1:32" ht="20.149999999999999" customHeight="1" x14ac:dyDescent="0.75">
      <c r="A346" s="31">
        <v>344</v>
      </c>
      <c r="B346" s="200"/>
      <c r="C346" s="201"/>
      <c r="D346" s="201"/>
      <c r="E346" s="389"/>
      <c r="F346" s="203"/>
      <c r="G346" s="217" t="str">
        <f t="shared" si="40"/>
        <v/>
      </c>
      <c r="H346" s="31" t="str">
        <f>IF(AND(B346=H$1),LOOKUP(9.99999999999999E+307,$H$2:H345)+1,"")</f>
        <v/>
      </c>
      <c r="I346" s="31" t="str">
        <f>IF(AND(B346=I$1),LOOKUP(9.99999999999999E+307,$I$2:I345)+1,"")</f>
        <v/>
      </c>
      <c r="J346" s="31" t="e">
        <f>IF(AND(B346=J$1),LOOKUP(9.99999999999999E+307,$J$2:J345)+1,"")</f>
        <v>#REF!</v>
      </c>
      <c r="K346" s="31" t="e">
        <f>IF(AND(B346=K$1),LOOKUP(9.99999999999999E+307,$K$2:K345)+1,"")</f>
        <v>#REF!</v>
      </c>
      <c r="L346" s="31" t="e">
        <f>IF(AND(B346=L$1),LOOKUP(9.99999999999999E+307,$L$2:L345)+1,"")</f>
        <v>#REF!</v>
      </c>
      <c r="M346" s="31">
        <f>IF(AND(B346=M$1),LOOKUP(9.99999999999999E+307,$M$2:M345)+1,"")</f>
        <v>178</v>
      </c>
      <c r="N346" s="31" t="e">
        <f>IF(AND(B346=N$1),LOOKUP(9.99999999999999E+307,$N$2:N345)+1,"")</f>
        <v>#REF!</v>
      </c>
      <c r="O346" s="31" t="e">
        <f>IF(AND($B346=O$1),LOOKUP(9.99999999999999E+307,$O$2:O345)+1,"")</f>
        <v>#REF!</v>
      </c>
      <c r="P346" s="31" t="e">
        <f>IF(AND($B346=P$1),LOOKUP(9.99999999999999E+307,$P$2:P345)+1,"")</f>
        <v>#REF!</v>
      </c>
      <c r="Q346" s="31" t="e">
        <f>IF(AND($B346=Q$1),LOOKUP(9.99999999999999E+307,$Q$2:Q345)+1,"")</f>
        <v>#REF!</v>
      </c>
      <c r="R346" s="31">
        <f>IF(AND($B346=R$1),LOOKUP(9.99999999999999E+307,$R$2:R345)+1,"")</f>
        <v>178</v>
      </c>
      <c r="S346" s="31">
        <f>IF(AND($B346=S$1),LOOKUP(9.99999999999999E+307,$S$2:S345)+1,"")</f>
        <v>178</v>
      </c>
      <c r="T346" s="221"/>
      <c r="U346" s="221"/>
      <c r="V346" s="221"/>
      <c r="AA346" s="218" t="str">
        <f t="shared" si="41"/>
        <v/>
      </c>
      <c r="AB346" s="218" t="str">
        <f t="shared" si="42"/>
        <v/>
      </c>
      <c r="AC346" s="219">
        <f t="shared" si="38"/>
        <v>0</v>
      </c>
      <c r="AD346" s="219">
        <f t="shared" si="39"/>
        <v>1034</v>
      </c>
      <c r="AE346" s="220" t="str">
        <f t="shared" si="43"/>
        <v/>
      </c>
      <c r="AF346" s="216" t="str">
        <f t="shared" si="37"/>
        <v>-</v>
      </c>
    </row>
    <row r="347" spans="1:32" ht="20.149999999999999" customHeight="1" x14ac:dyDescent="0.75">
      <c r="A347" s="31">
        <v>345</v>
      </c>
      <c r="B347" s="200"/>
      <c r="C347" s="201"/>
      <c r="D347" s="201"/>
      <c r="E347" s="389"/>
      <c r="F347" s="203"/>
      <c r="G347" s="217" t="str">
        <f t="shared" si="40"/>
        <v/>
      </c>
      <c r="H347" s="31" t="str">
        <f>IF(AND(B347=H$1),LOOKUP(9.99999999999999E+307,$H$2:H346)+1,"")</f>
        <v/>
      </c>
      <c r="I347" s="31" t="str">
        <f>IF(AND(B347=I$1),LOOKUP(9.99999999999999E+307,$I$2:I346)+1,"")</f>
        <v/>
      </c>
      <c r="J347" s="31" t="e">
        <f>IF(AND(B347=J$1),LOOKUP(9.99999999999999E+307,$J$2:J346)+1,"")</f>
        <v>#REF!</v>
      </c>
      <c r="K347" s="31" t="e">
        <f>IF(AND(B347=K$1),LOOKUP(9.99999999999999E+307,$K$2:K346)+1,"")</f>
        <v>#REF!</v>
      </c>
      <c r="L347" s="31" t="e">
        <f>IF(AND(B347=L$1),LOOKUP(9.99999999999999E+307,$L$2:L346)+1,"")</f>
        <v>#REF!</v>
      </c>
      <c r="M347" s="31">
        <f>IF(AND(B347=M$1),LOOKUP(9.99999999999999E+307,$M$2:M346)+1,"")</f>
        <v>179</v>
      </c>
      <c r="N347" s="31" t="e">
        <f>IF(AND(B347=N$1),LOOKUP(9.99999999999999E+307,$N$2:N346)+1,"")</f>
        <v>#REF!</v>
      </c>
      <c r="O347" s="31" t="e">
        <f>IF(AND($B347=O$1),LOOKUP(9.99999999999999E+307,$O$2:O346)+1,"")</f>
        <v>#REF!</v>
      </c>
      <c r="P347" s="31" t="e">
        <f>IF(AND($B347=P$1),LOOKUP(9.99999999999999E+307,$P$2:P346)+1,"")</f>
        <v>#REF!</v>
      </c>
      <c r="Q347" s="31" t="e">
        <f>IF(AND($B347=Q$1),LOOKUP(9.99999999999999E+307,$Q$2:Q346)+1,"")</f>
        <v>#REF!</v>
      </c>
      <c r="R347" s="31">
        <f>IF(AND($B347=R$1),LOOKUP(9.99999999999999E+307,$R$2:R346)+1,"")</f>
        <v>179</v>
      </c>
      <c r="S347" s="31">
        <f>IF(AND($B347=S$1),LOOKUP(9.99999999999999E+307,$S$2:S346)+1,"")</f>
        <v>179</v>
      </c>
      <c r="T347" s="221"/>
      <c r="U347" s="221"/>
      <c r="V347" s="221"/>
      <c r="AA347" s="218" t="str">
        <f t="shared" si="41"/>
        <v/>
      </c>
      <c r="AB347" s="218" t="str">
        <f t="shared" si="42"/>
        <v/>
      </c>
      <c r="AC347" s="219">
        <f t="shared" si="38"/>
        <v>0</v>
      </c>
      <c r="AD347" s="219">
        <f t="shared" si="39"/>
        <v>1034</v>
      </c>
      <c r="AE347" s="220" t="str">
        <f t="shared" si="43"/>
        <v/>
      </c>
      <c r="AF347" s="216" t="str">
        <f t="shared" si="37"/>
        <v>-</v>
      </c>
    </row>
    <row r="348" spans="1:32" ht="20.149999999999999" customHeight="1" x14ac:dyDescent="0.75">
      <c r="A348" s="31">
        <v>346</v>
      </c>
      <c r="B348" s="200"/>
      <c r="C348" s="201"/>
      <c r="D348" s="201"/>
      <c r="E348" s="389"/>
      <c r="F348" s="203"/>
      <c r="G348" s="217" t="str">
        <f t="shared" si="40"/>
        <v/>
      </c>
      <c r="H348" s="31" t="str">
        <f>IF(AND(B348=H$1),LOOKUP(9.99999999999999E+307,$H$2:H347)+1,"")</f>
        <v/>
      </c>
      <c r="I348" s="31" t="str">
        <f>IF(AND(B348=I$1),LOOKUP(9.99999999999999E+307,$I$2:I347)+1,"")</f>
        <v/>
      </c>
      <c r="J348" s="31" t="e">
        <f>IF(AND(B348=J$1),LOOKUP(9.99999999999999E+307,$J$2:J347)+1,"")</f>
        <v>#REF!</v>
      </c>
      <c r="K348" s="31" t="e">
        <f>IF(AND(B348=K$1),LOOKUP(9.99999999999999E+307,$K$2:K347)+1,"")</f>
        <v>#REF!</v>
      </c>
      <c r="L348" s="31" t="e">
        <f>IF(AND(B348=L$1),LOOKUP(9.99999999999999E+307,$L$2:L347)+1,"")</f>
        <v>#REF!</v>
      </c>
      <c r="M348" s="31">
        <f>IF(AND(B348=M$1),LOOKUP(9.99999999999999E+307,$M$2:M347)+1,"")</f>
        <v>180</v>
      </c>
      <c r="N348" s="31" t="e">
        <f>IF(AND(B348=N$1),LOOKUP(9.99999999999999E+307,$N$2:N347)+1,"")</f>
        <v>#REF!</v>
      </c>
      <c r="O348" s="31" t="e">
        <f>IF(AND($B348=O$1),LOOKUP(9.99999999999999E+307,$O$2:O347)+1,"")</f>
        <v>#REF!</v>
      </c>
      <c r="P348" s="31" t="e">
        <f>IF(AND($B348=P$1),LOOKUP(9.99999999999999E+307,$P$2:P347)+1,"")</f>
        <v>#REF!</v>
      </c>
      <c r="Q348" s="31" t="e">
        <f>IF(AND($B348=Q$1),LOOKUP(9.99999999999999E+307,$Q$2:Q347)+1,"")</f>
        <v>#REF!</v>
      </c>
      <c r="R348" s="31">
        <f>IF(AND($B348=R$1),LOOKUP(9.99999999999999E+307,$R$2:R347)+1,"")</f>
        <v>180</v>
      </c>
      <c r="S348" s="31">
        <f>IF(AND($B348=S$1),LOOKUP(9.99999999999999E+307,$S$2:S347)+1,"")</f>
        <v>180</v>
      </c>
      <c r="T348" s="221"/>
      <c r="U348" s="221"/>
      <c r="V348" s="221"/>
      <c r="AA348" s="218" t="str">
        <f t="shared" si="41"/>
        <v/>
      </c>
      <c r="AB348" s="218" t="str">
        <f t="shared" si="42"/>
        <v/>
      </c>
      <c r="AC348" s="219">
        <f t="shared" si="38"/>
        <v>0</v>
      </c>
      <c r="AD348" s="219">
        <f t="shared" si="39"/>
        <v>1034</v>
      </c>
      <c r="AE348" s="220" t="str">
        <f t="shared" si="43"/>
        <v/>
      </c>
      <c r="AF348" s="216" t="str">
        <f t="shared" si="37"/>
        <v>-</v>
      </c>
    </row>
    <row r="349" spans="1:32" ht="20.149999999999999" customHeight="1" x14ac:dyDescent="0.75">
      <c r="A349" s="31">
        <v>347</v>
      </c>
      <c r="B349" s="200"/>
      <c r="C349" s="201"/>
      <c r="D349" s="201"/>
      <c r="E349" s="389"/>
      <c r="F349" s="203"/>
      <c r="G349" s="217" t="str">
        <f t="shared" si="40"/>
        <v/>
      </c>
      <c r="H349" s="31" t="str">
        <f>IF(AND(B349=H$1),LOOKUP(9.99999999999999E+307,$H$2:H348)+1,"")</f>
        <v/>
      </c>
      <c r="I349" s="31" t="str">
        <f>IF(AND(B349=I$1),LOOKUP(9.99999999999999E+307,$I$2:I348)+1,"")</f>
        <v/>
      </c>
      <c r="J349" s="31" t="e">
        <f>IF(AND(B349=J$1),LOOKUP(9.99999999999999E+307,$J$2:J348)+1,"")</f>
        <v>#REF!</v>
      </c>
      <c r="K349" s="31" t="e">
        <f>IF(AND(B349=K$1),LOOKUP(9.99999999999999E+307,$K$2:K348)+1,"")</f>
        <v>#REF!</v>
      </c>
      <c r="L349" s="31" t="e">
        <f>IF(AND(B349=L$1),LOOKUP(9.99999999999999E+307,$L$2:L348)+1,"")</f>
        <v>#REF!</v>
      </c>
      <c r="M349" s="31">
        <f>IF(AND(B349=M$1),LOOKUP(9.99999999999999E+307,$M$2:M348)+1,"")</f>
        <v>181</v>
      </c>
      <c r="N349" s="31" t="e">
        <f>IF(AND(B349=N$1),LOOKUP(9.99999999999999E+307,$N$2:N348)+1,"")</f>
        <v>#REF!</v>
      </c>
      <c r="O349" s="31" t="e">
        <f>IF(AND($B349=O$1),LOOKUP(9.99999999999999E+307,$O$2:O348)+1,"")</f>
        <v>#REF!</v>
      </c>
      <c r="P349" s="31" t="e">
        <f>IF(AND($B349=P$1),LOOKUP(9.99999999999999E+307,$P$2:P348)+1,"")</f>
        <v>#REF!</v>
      </c>
      <c r="Q349" s="31" t="e">
        <f>IF(AND($B349=Q$1),LOOKUP(9.99999999999999E+307,$Q$2:Q348)+1,"")</f>
        <v>#REF!</v>
      </c>
      <c r="R349" s="31">
        <f>IF(AND($B349=R$1),LOOKUP(9.99999999999999E+307,$R$2:R348)+1,"")</f>
        <v>181</v>
      </c>
      <c r="S349" s="31">
        <f>IF(AND($B349=S$1),LOOKUP(9.99999999999999E+307,$S$2:S348)+1,"")</f>
        <v>181</v>
      </c>
      <c r="T349" s="221"/>
      <c r="U349" s="221"/>
      <c r="V349" s="221"/>
      <c r="AA349" s="218" t="str">
        <f t="shared" si="41"/>
        <v/>
      </c>
      <c r="AB349" s="218" t="str">
        <f t="shared" si="42"/>
        <v/>
      </c>
      <c r="AC349" s="219">
        <f t="shared" si="38"/>
        <v>0</v>
      </c>
      <c r="AD349" s="219">
        <f t="shared" si="39"/>
        <v>1034</v>
      </c>
      <c r="AE349" s="220" t="str">
        <f t="shared" si="43"/>
        <v/>
      </c>
      <c r="AF349" s="216" t="str">
        <f t="shared" si="37"/>
        <v>-</v>
      </c>
    </row>
    <row r="350" spans="1:32" ht="20.149999999999999" customHeight="1" x14ac:dyDescent="0.75">
      <c r="A350" s="31">
        <v>348</v>
      </c>
      <c r="B350" s="200"/>
      <c r="C350" s="201"/>
      <c r="D350" s="201"/>
      <c r="E350" s="389"/>
      <c r="F350" s="203"/>
      <c r="G350" s="217" t="str">
        <f t="shared" si="40"/>
        <v/>
      </c>
      <c r="H350" s="31" t="str">
        <f>IF(AND(B350=H$1),LOOKUP(9.99999999999999E+307,$H$2:H349)+1,"")</f>
        <v/>
      </c>
      <c r="I350" s="31" t="str">
        <f>IF(AND(B350=I$1),LOOKUP(9.99999999999999E+307,$I$2:I349)+1,"")</f>
        <v/>
      </c>
      <c r="J350" s="31" t="e">
        <f>IF(AND(B350=J$1),LOOKUP(9.99999999999999E+307,$J$2:J349)+1,"")</f>
        <v>#REF!</v>
      </c>
      <c r="K350" s="31" t="e">
        <f>IF(AND(B350=K$1),LOOKUP(9.99999999999999E+307,$K$2:K349)+1,"")</f>
        <v>#REF!</v>
      </c>
      <c r="L350" s="31" t="e">
        <f>IF(AND(B350=L$1),LOOKUP(9.99999999999999E+307,$L$2:L349)+1,"")</f>
        <v>#REF!</v>
      </c>
      <c r="M350" s="31">
        <f>IF(AND(B350=M$1),LOOKUP(9.99999999999999E+307,$M$2:M349)+1,"")</f>
        <v>182</v>
      </c>
      <c r="N350" s="31" t="e">
        <f>IF(AND(B350=N$1),LOOKUP(9.99999999999999E+307,$N$2:N349)+1,"")</f>
        <v>#REF!</v>
      </c>
      <c r="O350" s="31" t="e">
        <f>IF(AND($B350=O$1),LOOKUP(9.99999999999999E+307,$O$2:O349)+1,"")</f>
        <v>#REF!</v>
      </c>
      <c r="P350" s="31" t="e">
        <f>IF(AND($B350=P$1),LOOKUP(9.99999999999999E+307,$P$2:P349)+1,"")</f>
        <v>#REF!</v>
      </c>
      <c r="Q350" s="31" t="e">
        <f>IF(AND($B350=Q$1),LOOKUP(9.99999999999999E+307,$Q$2:Q349)+1,"")</f>
        <v>#REF!</v>
      </c>
      <c r="R350" s="31">
        <f>IF(AND($B350=R$1),LOOKUP(9.99999999999999E+307,$R$2:R349)+1,"")</f>
        <v>182</v>
      </c>
      <c r="S350" s="31">
        <f>IF(AND($B350=S$1),LOOKUP(9.99999999999999E+307,$S$2:S349)+1,"")</f>
        <v>182</v>
      </c>
      <c r="T350" s="221"/>
      <c r="U350" s="221"/>
      <c r="V350" s="221"/>
      <c r="AA350" s="218" t="str">
        <f t="shared" si="41"/>
        <v/>
      </c>
      <c r="AB350" s="218" t="str">
        <f t="shared" si="42"/>
        <v/>
      </c>
      <c r="AC350" s="219">
        <f t="shared" si="38"/>
        <v>0</v>
      </c>
      <c r="AD350" s="219">
        <f t="shared" si="39"/>
        <v>1034</v>
      </c>
      <c r="AE350" s="220" t="str">
        <f t="shared" si="43"/>
        <v/>
      </c>
      <c r="AF350" s="216" t="str">
        <f t="shared" si="37"/>
        <v>-</v>
      </c>
    </row>
    <row r="351" spans="1:32" ht="20.149999999999999" customHeight="1" x14ac:dyDescent="0.75">
      <c r="A351" s="31">
        <v>349</v>
      </c>
      <c r="B351" s="200"/>
      <c r="C351" s="201"/>
      <c r="D351" s="201"/>
      <c r="E351" s="389"/>
      <c r="F351" s="203"/>
      <c r="G351" s="217" t="str">
        <f t="shared" si="40"/>
        <v/>
      </c>
      <c r="H351" s="31" t="str">
        <f>IF(AND(B351=H$1),LOOKUP(9.99999999999999E+307,$H$2:H350)+1,"")</f>
        <v/>
      </c>
      <c r="I351" s="31" t="str">
        <f>IF(AND(B351=I$1),LOOKUP(9.99999999999999E+307,$I$2:I350)+1,"")</f>
        <v/>
      </c>
      <c r="J351" s="31" t="e">
        <f>IF(AND(B351=J$1),LOOKUP(9.99999999999999E+307,$J$2:J350)+1,"")</f>
        <v>#REF!</v>
      </c>
      <c r="K351" s="31" t="e">
        <f>IF(AND(B351=K$1),LOOKUP(9.99999999999999E+307,$K$2:K350)+1,"")</f>
        <v>#REF!</v>
      </c>
      <c r="L351" s="31" t="e">
        <f>IF(AND(B351=L$1),LOOKUP(9.99999999999999E+307,$L$2:L350)+1,"")</f>
        <v>#REF!</v>
      </c>
      <c r="M351" s="31">
        <f>IF(AND(B351=M$1),LOOKUP(9.99999999999999E+307,$M$2:M350)+1,"")</f>
        <v>183</v>
      </c>
      <c r="N351" s="31" t="e">
        <f>IF(AND(B351=N$1),LOOKUP(9.99999999999999E+307,$N$2:N350)+1,"")</f>
        <v>#REF!</v>
      </c>
      <c r="O351" s="31" t="e">
        <f>IF(AND($B351=O$1),LOOKUP(9.99999999999999E+307,$O$2:O350)+1,"")</f>
        <v>#REF!</v>
      </c>
      <c r="P351" s="31" t="e">
        <f>IF(AND($B351=P$1),LOOKUP(9.99999999999999E+307,$P$2:P350)+1,"")</f>
        <v>#REF!</v>
      </c>
      <c r="Q351" s="31" t="e">
        <f>IF(AND($B351=Q$1),LOOKUP(9.99999999999999E+307,$Q$2:Q350)+1,"")</f>
        <v>#REF!</v>
      </c>
      <c r="R351" s="31">
        <f>IF(AND($B351=R$1),LOOKUP(9.99999999999999E+307,$R$2:R350)+1,"")</f>
        <v>183</v>
      </c>
      <c r="S351" s="31">
        <f>IF(AND($B351=S$1),LOOKUP(9.99999999999999E+307,$S$2:S350)+1,"")</f>
        <v>183</v>
      </c>
      <c r="T351" s="221"/>
      <c r="U351" s="221"/>
      <c r="V351" s="221"/>
      <c r="AA351" s="218" t="str">
        <f t="shared" si="41"/>
        <v/>
      </c>
      <c r="AB351" s="218" t="str">
        <f t="shared" si="42"/>
        <v/>
      </c>
      <c r="AC351" s="219">
        <f t="shared" si="38"/>
        <v>0</v>
      </c>
      <c r="AD351" s="219">
        <f t="shared" si="39"/>
        <v>1034</v>
      </c>
      <c r="AE351" s="220" t="str">
        <f t="shared" si="43"/>
        <v/>
      </c>
      <c r="AF351" s="216" t="str">
        <f t="shared" si="37"/>
        <v>-</v>
      </c>
    </row>
    <row r="352" spans="1:32" ht="20.149999999999999" customHeight="1" x14ac:dyDescent="0.75">
      <c r="A352" s="31">
        <v>350</v>
      </c>
      <c r="B352" s="200"/>
      <c r="C352" s="201"/>
      <c r="D352" s="201"/>
      <c r="E352" s="203"/>
      <c r="F352" s="203"/>
      <c r="G352" s="217" t="str">
        <f t="shared" si="40"/>
        <v/>
      </c>
      <c r="H352" s="31" t="str">
        <f>IF(AND(B352=H$1),LOOKUP(9.99999999999999E+307,$H$2:H351)+1,"")</f>
        <v/>
      </c>
      <c r="I352" s="31" t="str">
        <f>IF(AND(B352=I$1),LOOKUP(9.99999999999999E+307,$I$2:I351)+1,"")</f>
        <v/>
      </c>
      <c r="J352" s="31" t="e">
        <f>IF(AND(B352=J$1),LOOKUP(9.99999999999999E+307,$J$2:J351)+1,"")</f>
        <v>#REF!</v>
      </c>
      <c r="K352" s="31" t="e">
        <f>IF(AND(B352=K$1),LOOKUP(9.99999999999999E+307,$K$2:K351)+1,"")</f>
        <v>#REF!</v>
      </c>
      <c r="L352" s="31" t="e">
        <f>IF(AND(B352=L$1),LOOKUP(9.99999999999999E+307,$L$2:L351)+1,"")</f>
        <v>#REF!</v>
      </c>
      <c r="M352" s="31">
        <f>IF(AND(B352=M$1),LOOKUP(9.99999999999999E+307,$M$2:M351)+1,"")</f>
        <v>184</v>
      </c>
      <c r="N352" s="31" t="e">
        <f>IF(AND(B352=N$1),LOOKUP(9.99999999999999E+307,$N$2:N351)+1,"")</f>
        <v>#REF!</v>
      </c>
      <c r="O352" s="31" t="e">
        <f>IF(AND($B352=O$1),LOOKUP(9.99999999999999E+307,$O$2:O351)+1,"")</f>
        <v>#REF!</v>
      </c>
      <c r="P352" s="31" t="e">
        <f>IF(AND($B352=P$1),LOOKUP(9.99999999999999E+307,$P$2:P351)+1,"")</f>
        <v>#REF!</v>
      </c>
      <c r="Q352" s="31" t="e">
        <f>IF(AND($B352=Q$1),LOOKUP(9.99999999999999E+307,$Q$2:Q351)+1,"")</f>
        <v>#REF!</v>
      </c>
      <c r="R352" s="31">
        <f>IF(AND($B352=R$1),LOOKUP(9.99999999999999E+307,$R$2:R351)+1,"")</f>
        <v>184</v>
      </c>
      <c r="S352" s="31">
        <f>IF(AND($B352=S$1),LOOKUP(9.99999999999999E+307,$S$2:S351)+1,"")</f>
        <v>184</v>
      </c>
      <c r="T352" s="221"/>
      <c r="U352" s="221"/>
      <c r="V352" s="221"/>
      <c r="AA352" s="218" t="str">
        <f t="shared" si="41"/>
        <v/>
      </c>
      <c r="AB352" s="218" t="str">
        <f t="shared" si="42"/>
        <v/>
      </c>
      <c r="AC352" s="219">
        <f t="shared" si="38"/>
        <v>0</v>
      </c>
      <c r="AD352" s="219">
        <f t="shared" si="39"/>
        <v>1034</v>
      </c>
      <c r="AE352" s="220" t="str">
        <f t="shared" si="43"/>
        <v/>
      </c>
      <c r="AF352" s="216" t="str">
        <f t="shared" si="37"/>
        <v>-</v>
      </c>
    </row>
    <row r="353" spans="1:32" ht="20.149999999999999" customHeight="1" x14ac:dyDescent="0.75">
      <c r="A353" s="31">
        <v>351</v>
      </c>
      <c r="B353" s="200"/>
      <c r="C353" s="201"/>
      <c r="D353" s="201"/>
      <c r="E353" s="389"/>
      <c r="F353" s="203"/>
      <c r="G353" s="217" t="str">
        <f t="shared" si="40"/>
        <v/>
      </c>
      <c r="H353" s="31" t="str">
        <f>IF(AND(B353=H$1),LOOKUP(9.99999999999999E+307,$H$2:H352)+1,"")</f>
        <v/>
      </c>
      <c r="I353" s="31" t="str">
        <f>IF(AND(B353=I$1),LOOKUP(9.99999999999999E+307,$I$2:I352)+1,"")</f>
        <v/>
      </c>
      <c r="J353" s="31" t="e">
        <f>IF(AND(B353=J$1),LOOKUP(9.99999999999999E+307,$J$2:J352)+1,"")</f>
        <v>#REF!</v>
      </c>
      <c r="K353" s="31" t="e">
        <f>IF(AND(B353=K$1),LOOKUP(9.99999999999999E+307,$K$2:K352)+1,"")</f>
        <v>#REF!</v>
      </c>
      <c r="L353" s="31" t="e">
        <f>IF(AND(B353=L$1),LOOKUP(9.99999999999999E+307,$L$2:L352)+1,"")</f>
        <v>#REF!</v>
      </c>
      <c r="M353" s="31">
        <f>IF(AND(B353=M$1),LOOKUP(9.99999999999999E+307,$M$2:M352)+1,"")</f>
        <v>185</v>
      </c>
      <c r="N353" s="31" t="e">
        <f>IF(AND(B353=N$1),LOOKUP(9.99999999999999E+307,$N$2:N352)+1,"")</f>
        <v>#REF!</v>
      </c>
      <c r="O353" s="31" t="e">
        <f>IF(AND($B353=O$1),LOOKUP(9.99999999999999E+307,$O$2:O352)+1,"")</f>
        <v>#REF!</v>
      </c>
      <c r="P353" s="31" t="e">
        <f>IF(AND($B353=P$1),LOOKUP(9.99999999999999E+307,$P$2:P352)+1,"")</f>
        <v>#REF!</v>
      </c>
      <c r="Q353" s="31" t="e">
        <f>IF(AND($B353=Q$1),LOOKUP(9.99999999999999E+307,$Q$2:Q352)+1,"")</f>
        <v>#REF!</v>
      </c>
      <c r="R353" s="31">
        <f>IF(AND($B353=R$1),LOOKUP(9.99999999999999E+307,$R$2:R352)+1,"")</f>
        <v>185</v>
      </c>
      <c r="S353" s="31">
        <f>IF(AND($B353=S$1),LOOKUP(9.99999999999999E+307,$S$2:S352)+1,"")</f>
        <v>185</v>
      </c>
      <c r="T353" s="221"/>
      <c r="U353" s="221"/>
      <c r="V353" s="221"/>
      <c r="AA353" s="218" t="str">
        <f t="shared" si="41"/>
        <v/>
      </c>
      <c r="AB353" s="218" t="str">
        <f t="shared" si="42"/>
        <v/>
      </c>
      <c r="AC353" s="219">
        <f t="shared" si="38"/>
        <v>0</v>
      </c>
      <c r="AD353" s="219">
        <f t="shared" si="39"/>
        <v>1034</v>
      </c>
      <c r="AE353" s="220" t="str">
        <f t="shared" si="43"/>
        <v/>
      </c>
      <c r="AF353" s="216" t="str">
        <f t="shared" si="37"/>
        <v>-</v>
      </c>
    </row>
    <row r="354" spans="1:32" ht="20.149999999999999" customHeight="1" x14ac:dyDescent="0.75">
      <c r="A354" s="31">
        <v>352</v>
      </c>
      <c r="B354" s="200"/>
      <c r="C354" s="201"/>
      <c r="D354" s="201"/>
      <c r="E354" s="389"/>
      <c r="F354" s="389"/>
      <c r="G354" s="217" t="str">
        <f t="shared" si="40"/>
        <v/>
      </c>
      <c r="H354" s="31" t="str">
        <f>IF(AND(B354=H$1),LOOKUP(9.99999999999999E+307,$H$2:H353)+1,"")</f>
        <v/>
      </c>
      <c r="I354" s="31" t="str">
        <f>IF(AND(B354=I$1),LOOKUP(9.99999999999999E+307,$I$2:I353)+1,"")</f>
        <v/>
      </c>
      <c r="J354" s="31" t="e">
        <f>IF(AND(B354=J$1),LOOKUP(9.99999999999999E+307,$J$2:J353)+1,"")</f>
        <v>#REF!</v>
      </c>
      <c r="K354" s="31" t="e">
        <f>IF(AND(B354=K$1),LOOKUP(9.99999999999999E+307,$K$2:K353)+1,"")</f>
        <v>#REF!</v>
      </c>
      <c r="L354" s="31" t="e">
        <f>IF(AND(B354=L$1),LOOKUP(9.99999999999999E+307,$L$2:L353)+1,"")</f>
        <v>#REF!</v>
      </c>
      <c r="M354" s="31">
        <f>IF(AND(B354=M$1),LOOKUP(9.99999999999999E+307,$M$2:M353)+1,"")</f>
        <v>186</v>
      </c>
      <c r="N354" s="31" t="e">
        <f>IF(AND(B354=N$1),LOOKUP(9.99999999999999E+307,$N$2:N353)+1,"")</f>
        <v>#REF!</v>
      </c>
      <c r="O354" s="31" t="e">
        <f>IF(AND($B354=O$1),LOOKUP(9.99999999999999E+307,$O$2:O353)+1,"")</f>
        <v>#REF!</v>
      </c>
      <c r="P354" s="31" t="e">
        <f>IF(AND($B354=P$1),LOOKUP(9.99999999999999E+307,$P$2:P353)+1,"")</f>
        <v>#REF!</v>
      </c>
      <c r="Q354" s="31" t="e">
        <f>IF(AND($B354=Q$1),LOOKUP(9.99999999999999E+307,$Q$2:Q353)+1,"")</f>
        <v>#REF!</v>
      </c>
      <c r="R354" s="31">
        <f>IF(AND($B354=R$1),LOOKUP(9.99999999999999E+307,$R$2:R353)+1,"")</f>
        <v>186</v>
      </c>
      <c r="S354" s="31">
        <f>IF(AND($B354=S$1),LOOKUP(9.99999999999999E+307,$S$2:S353)+1,"")</f>
        <v>186</v>
      </c>
      <c r="T354" s="221"/>
      <c r="U354" s="221"/>
      <c r="V354" s="221"/>
      <c r="AA354" s="218" t="str">
        <f t="shared" si="41"/>
        <v/>
      </c>
      <c r="AB354" s="218" t="str">
        <f t="shared" si="42"/>
        <v/>
      </c>
      <c r="AC354" s="219">
        <f t="shared" si="38"/>
        <v>0</v>
      </c>
      <c r="AD354" s="219">
        <f t="shared" si="39"/>
        <v>1034</v>
      </c>
      <c r="AE354" s="220" t="str">
        <f t="shared" si="43"/>
        <v/>
      </c>
      <c r="AF354" s="216" t="str">
        <f t="shared" si="37"/>
        <v>-</v>
      </c>
    </row>
    <row r="355" spans="1:32" ht="20.149999999999999" customHeight="1" x14ac:dyDescent="0.75">
      <c r="A355" s="31">
        <v>353</v>
      </c>
      <c r="B355" s="200"/>
      <c r="C355" s="201"/>
      <c r="D355" s="201"/>
      <c r="E355" s="389"/>
      <c r="F355" s="389"/>
      <c r="G355" s="217" t="str">
        <f t="shared" si="40"/>
        <v/>
      </c>
      <c r="H355" s="31" t="str">
        <f>IF(AND(B355=H$1),LOOKUP(9.99999999999999E+307,$H$2:H354)+1,"")</f>
        <v/>
      </c>
      <c r="I355" s="31" t="str">
        <f>IF(AND(B355=I$1),LOOKUP(9.99999999999999E+307,$I$2:I354)+1,"")</f>
        <v/>
      </c>
      <c r="J355" s="31" t="e">
        <f>IF(AND(B355=J$1),LOOKUP(9.99999999999999E+307,$J$2:J354)+1,"")</f>
        <v>#REF!</v>
      </c>
      <c r="K355" s="31" t="e">
        <f>IF(AND(B355=K$1),LOOKUP(9.99999999999999E+307,$K$2:K354)+1,"")</f>
        <v>#REF!</v>
      </c>
      <c r="L355" s="31" t="e">
        <f>IF(AND(B355=L$1),LOOKUP(9.99999999999999E+307,$L$2:L354)+1,"")</f>
        <v>#REF!</v>
      </c>
      <c r="M355" s="31">
        <f>IF(AND(B355=M$1),LOOKUP(9.99999999999999E+307,$M$2:M354)+1,"")</f>
        <v>187</v>
      </c>
      <c r="N355" s="31" t="e">
        <f>IF(AND(B355=N$1),LOOKUP(9.99999999999999E+307,$N$2:N354)+1,"")</f>
        <v>#REF!</v>
      </c>
      <c r="O355" s="31" t="e">
        <f>IF(AND($B355=O$1),LOOKUP(9.99999999999999E+307,$O$2:O354)+1,"")</f>
        <v>#REF!</v>
      </c>
      <c r="P355" s="31" t="e">
        <f>IF(AND($B355=P$1),LOOKUP(9.99999999999999E+307,$P$2:P354)+1,"")</f>
        <v>#REF!</v>
      </c>
      <c r="Q355" s="31" t="e">
        <f>IF(AND($B355=Q$1),LOOKUP(9.99999999999999E+307,$Q$2:Q354)+1,"")</f>
        <v>#REF!</v>
      </c>
      <c r="R355" s="31">
        <f>IF(AND($B355=R$1),LOOKUP(9.99999999999999E+307,$R$2:R354)+1,"")</f>
        <v>187</v>
      </c>
      <c r="S355" s="31">
        <f>IF(AND($B355=S$1),LOOKUP(9.99999999999999E+307,$S$2:S354)+1,"")</f>
        <v>187</v>
      </c>
      <c r="T355" s="221"/>
      <c r="U355" s="221"/>
      <c r="V355" s="221"/>
      <c r="AA355" s="218" t="str">
        <f t="shared" si="41"/>
        <v/>
      </c>
      <c r="AB355" s="218" t="str">
        <f t="shared" si="42"/>
        <v/>
      </c>
      <c r="AC355" s="219">
        <f t="shared" si="38"/>
        <v>0</v>
      </c>
      <c r="AD355" s="219">
        <f t="shared" si="39"/>
        <v>1034</v>
      </c>
      <c r="AE355" s="220" t="str">
        <f t="shared" si="43"/>
        <v/>
      </c>
      <c r="AF355" s="216" t="str">
        <f t="shared" si="37"/>
        <v>-</v>
      </c>
    </row>
    <row r="356" spans="1:32" ht="20.149999999999999" customHeight="1" x14ac:dyDescent="0.75">
      <c r="A356" s="31">
        <v>354</v>
      </c>
      <c r="B356" s="200"/>
      <c r="C356" s="201"/>
      <c r="D356" s="201"/>
      <c r="E356" s="389"/>
      <c r="F356" s="389"/>
      <c r="G356" s="217" t="str">
        <f t="shared" si="40"/>
        <v/>
      </c>
      <c r="H356" s="31" t="str">
        <f>IF(AND(B356=H$1),LOOKUP(9.99999999999999E+307,$H$2:H355)+1,"")</f>
        <v/>
      </c>
      <c r="I356" s="31" t="str">
        <f>IF(AND(B356=I$1),LOOKUP(9.99999999999999E+307,$I$2:I355)+1,"")</f>
        <v/>
      </c>
      <c r="J356" s="31" t="e">
        <f>IF(AND(B356=J$1),LOOKUP(9.99999999999999E+307,$J$2:J355)+1,"")</f>
        <v>#REF!</v>
      </c>
      <c r="K356" s="31" t="e">
        <f>IF(AND(B356=K$1),LOOKUP(9.99999999999999E+307,$K$2:K355)+1,"")</f>
        <v>#REF!</v>
      </c>
      <c r="L356" s="31" t="e">
        <f>IF(AND(B356=L$1),LOOKUP(9.99999999999999E+307,$L$2:L355)+1,"")</f>
        <v>#REF!</v>
      </c>
      <c r="M356" s="31">
        <f>IF(AND(B356=M$1),LOOKUP(9.99999999999999E+307,$M$2:M355)+1,"")</f>
        <v>188</v>
      </c>
      <c r="N356" s="31" t="e">
        <f>IF(AND(B356=N$1),LOOKUP(9.99999999999999E+307,$N$2:N355)+1,"")</f>
        <v>#REF!</v>
      </c>
      <c r="O356" s="31" t="e">
        <f>IF(AND($B356=O$1),LOOKUP(9.99999999999999E+307,$O$2:O355)+1,"")</f>
        <v>#REF!</v>
      </c>
      <c r="P356" s="31" t="e">
        <f>IF(AND($B356=P$1),LOOKUP(9.99999999999999E+307,$P$2:P355)+1,"")</f>
        <v>#REF!</v>
      </c>
      <c r="Q356" s="31" t="e">
        <f>IF(AND($B356=Q$1),LOOKUP(9.99999999999999E+307,$Q$2:Q355)+1,"")</f>
        <v>#REF!</v>
      </c>
      <c r="R356" s="31">
        <f>IF(AND($B356=R$1),LOOKUP(9.99999999999999E+307,$R$2:R355)+1,"")</f>
        <v>188</v>
      </c>
      <c r="S356" s="31">
        <f>IF(AND($B356=S$1),LOOKUP(9.99999999999999E+307,$S$2:S355)+1,"")</f>
        <v>188</v>
      </c>
      <c r="T356" s="221"/>
      <c r="U356" s="221"/>
      <c r="V356" s="221"/>
      <c r="AA356" s="218" t="str">
        <f t="shared" si="41"/>
        <v/>
      </c>
      <c r="AB356" s="218" t="str">
        <f t="shared" si="42"/>
        <v/>
      </c>
      <c r="AC356" s="219">
        <f t="shared" si="38"/>
        <v>0</v>
      </c>
      <c r="AD356" s="219">
        <f t="shared" si="39"/>
        <v>1034</v>
      </c>
      <c r="AE356" s="220" t="str">
        <f t="shared" si="43"/>
        <v/>
      </c>
      <c r="AF356" s="216" t="str">
        <f t="shared" si="37"/>
        <v>-</v>
      </c>
    </row>
    <row r="357" spans="1:32" ht="20.149999999999999" customHeight="1" x14ac:dyDescent="0.75">
      <c r="A357" s="31">
        <v>355</v>
      </c>
      <c r="B357" s="200"/>
      <c r="C357" s="201"/>
      <c r="D357" s="201"/>
      <c r="E357" s="389"/>
      <c r="F357" s="389"/>
      <c r="G357" s="217" t="str">
        <f t="shared" si="40"/>
        <v/>
      </c>
      <c r="H357" s="31" t="str">
        <f>IF(AND(B357=H$1),LOOKUP(9.99999999999999E+307,$H$2:H356)+1,"")</f>
        <v/>
      </c>
      <c r="I357" s="31" t="str">
        <f>IF(AND(B357=I$1),LOOKUP(9.99999999999999E+307,$I$2:I356)+1,"")</f>
        <v/>
      </c>
      <c r="J357" s="31" t="e">
        <f>IF(AND(B357=J$1),LOOKUP(9.99999999999999E+307,$J$2:J356)+1,"")</f>
        <v>#REF!</v>
      </c>
      <c r="K357" s="31" t="e">
        <f>IF(AND(B357=K$1),LOOKUP(9.99999999999999E+307,$K$2:K356)+1,"")</f>
        <v>#REF!</v>
      </c>
      <c r="L357" s="31" t="e">
        <f>IF(AND(B357=L$1),LOOKUP(9.99999999999999E+307,$L$2:L356)+1,"")</f>
        <v>#REF!</v>
      </c>
      <c r="M357" s="31">
        <f>IF(AND(B357=M$1),LOOKUP(9.99999999999999E+307,$M$2:M356)+1,"")</f>
        <v>189</v>
      </c>
      <c r="N357" s="31" t="e">
        <f>IF(AND(B357=N$1),LOOKUP(9.99999999999999E+307,$N$2:N356)+1,"")</f>
        <v>#REF!</v>
      </c>
      <c r="O357" s="31" t="e">
        <f>IF(AND($B357=O$1),LOOKUP(9.99999999999999E+307,$O$2:O356)+1,"")</f>
        <v>#REF!</v>
      </c>
      <c r="P357" s="31" t="e">
        <f>IF(AND($B357=P$1),LOOKUP(9.99999999999999E+307,$P$2:P356)+1,"")</f>
        <v>#REF!</v>
      </c>
      <c r="Q357" s="31" t="e">
        <f>IF(AND($B357=Q$1),LOOKUP(9.99999999999999E+307,$Q$2:Q356)+1,"")</f>
        <v>#REF!</v>
      </c>
      <c r="R357" s="31">
        <f>IF(AND($B357=R$1),LOOKUP(9.99999999999999E+307,$R$2:R356)+1,"")</f>
        <v>189</v>
      </c>
      <c r="S357" s="31">
        <f>IF(AND($B357=S$1),LOOKUP(9.99999999999999E+307,$S$2:S356)+1,"")</f>
        <v>189</v>
      </c>
      <c r="T357" s="221"/>
      <c r="U357" s="221"/>
      <c r="V357" s="221"/>
      <c r="AA357" s="218" t="str">
        <f t="shared" si="41"/>
        <v/>
      </c>
      <c r="AB357" s="218" t="str">
        <f t="shared" si="42"/>
        <v/>
      </c>
      <c r="AC357" s="219">
        <f t="shared" si="38"/>
        <v>0</v>
      </c>
      <c r="AD357" s="219">
        <f t="shared" si="39"/>
        <v>1034</v>
      </c>
      <c r="AE357" s="220" t="str">
        <f t="shared" si="43"/>
        <v/>
      </c>
      <c r="AF357" s="216" t="str">
        <f t="shared" si="37"/>
        <v>-</v>
      </c>
    </row>
    <row r="358" spans="1:32" ht="20.149999999999999" customHeight="1" x14ac:dyDescent="0.75">
      <c r="A358" s="31">
        <v>356</v>
      </c>
      <c r="B358" s="200"/>
      <c r="C358" s="201"/>
      <c r="D358" s="201"/>
      <c r="E358" s="389"/>
      <c r="F358" s="389"/>
      <c r="G358" s="217" t="str">
        <f t="shared" si="40"/>
        <v/>
      </c>
      <c r="H358" s="31" t="str">
        <f>IF(AND(B358=H$1),LOOKUP(9.99999999999999E+307,$H$2:H357)+1,"")</f>
        <v/>
      </c>
      <c r="I358" s="31" t="str">
        <f>IF(AND(B358=I$1),LOOKUP(9.99999999999999E+307,$I$2:I357)+1,"")</f>
        <v/>
      </c>
      <c r="J358" s="31" t="e">
        <f>IF(AND(B358=J$1),LOOKUP(9.99999999999999E+307,$J$2:J357)+1,"")</f>
        <v>#REF!</v>
      </c>
      <c r="K358" s="31" t="e">
        <f>IF(AND(B358=K$1),LOOKUP(9.99999999999999E+307,$K$2:K357)+1,"")</f>
        <v>#REF!</v>
      </c>
      <c r="L358" s="31" t="e">
        <f>IF(AND(B358=L$1),LOOKUP(9.99999999999999E+307,$L$2:L357)+1,"")</f>
        <v>#REF!</v>
      </c>
      <c r="M358" s="31">
        <f>IF(AND(B358=M$1),LOOKUP(9.99999999999999E+307,$M$2:M357)+1,"")</f>
        <v>190</v>
      </c>
      <c r="N358" s="31" t="e">
        <f>IF(AND(B358=N$1),LOOKUP(9.99999999999999E+307,$N$2:N357)+1,"")</f>
        <v>#REF!</v>
      </c>
      <c r="O358" s="31" t="e">
        <f>IF(AND($B358=O$1),LOOKUP(9.99999999999999E+307,$O$2:O357)+1,"")</f>
        <v>#REF!</v>
      </c>
      <c r="P358" s="31" t="e">
        <f>IF(AND($B358=P$1),LOOKUP(9.99999999999999E+307,$P$2:P357)+1,"")</f>
        <v>#REF!</v>
      </c>
      <c r="Q358" s="31" t="e">
        <f>IF(AND($B358=Q$1),LOOKUP(9.99999999999999E+307,$Q$2:Q357)+1,"")</f>
        <v>#REF!</v>
      </c>
      <c r="R358" s="31">
        <f>IF(AND($B358=R$1),LOOKUP(9.99999999999999E+307,$R$2:R357)+1,"")</f>
        <v>190</v>
      </c>
      <c r="S358" s="31">
        <f>IF(AND($B358=S$1),LOOKUP(9.99999999999999E+307,$S$2:S357)+1,"")</f>
        <v>190</v>
      </c>
      <c r="T358" s="221"/>
      <c r="U358" s="221"/>
      <c r="V358" s="221"/>
      <c r="AA358" s="218" t="str">
        <f t="shared" si="41"/>
        <v/>
      </c>
      <c r="AB358" s="218" t="str">
        <f t="shared" si="42"/>
        <v/>
      </c>
      <c r="AC358" s="219">
        <f t="shared" si="38"/>
        <v>0</v>
      </c>
      <c r="AD358" s="219">
        <f t="shared" si="39"/>
        <v>1034</v>
      </c>
      <c r="AE358" s="220" t="str">
        <f t="shared" si="43"/>
        <v/>
      </c>
      <c r="AF358" s="216" t="str">
        <f t="shared" si="37"/>
        <v>-</v>
      </c>
    </row>
    <row r="359" spans="1:32" ht="20.149999999999999" customHeight="1" x14ac:dyDescent="0.75">
      <c r="A359" s="31">
        <v>357</v>
      </c>
      <c r="B359" s="200"/>
      <c r="C359" s="201"/>
      <c r="D359" s="201"/>
      <c r="E359" s="389"/>
      <c r="F359" s="389"/>
      <c r="G359" s="217" t="str">
        <f t="shared" si="40"/>
        <v/>
      </c>
      <c r="H359" s="31" t="str">
        <f>IF(AND(B359=H$1),LOOKUP(9.99999999999999E+307,$H$2:H358)+1,"")</f>
        <v/>
      </c>
      <c r="I359" s="31" t="str">
        <f>IF(AND(B359=I$1),LOOKUP(9.99999999999999E+307,$I$2:I358)+1,"")</f>
        <v/>
      </c>
      <c r="J359" s="31" t="e">
        <f>IF(AND(B359=J$1),LOOKUP(9.99999999999999E+307,$J$2:J358)+1,"")</f>
        <v>#REF!</v>
      </c>
      <c r="K359" s="31" t="e">
        <f>IF(AND(B359=K$1),LOOKUP(9.99999999999999E+307,$K$2:K358)+1,"")</f>
        <v>#REF!</v>
      </c>
      <c r="L359" s="31" t="e">
        <f>IF(AND(B359=L$1),LOOKUP(9.99999999999999E+307,$L$2:L358)+1,"")</f>
        <v>#REF!</v>
      </c>
      <c r="M359" s="31">
        <f>IF(AND(B359=M$1),LOOKUP(9.99999999999999E+307,$M$2:M358)+1,"")</f>
        <v>191</v>
      </c>
      <c r="N359" s="31" t="e">
        <f>IF(AND(B359=N$1),LOOKUP(9.99999999999999E+307,$N$2:N358)+1,"")</f>
        <v>#REF!</v>
      </c>
      <c r="O359" s="31" t="e">
        <f>IF(AND($B359=O$1),LOOKUP(9.99999999999999E+307,$O$2:O358)+1,"")</f>
        <v>#REF!</v>
      </c>
      <c r="P359" s="31" t="e">
        <f>IF(AND($B359=P$1),LOOKUP(9.99999999999999E+307,$P$2:P358)+1,"")</f>
        <v>#REF!</v>
      </c>
      <c r="Q359" s="31" t="e">
        <f>IF(AND($B359=Q$1),LOOKUP(9.99999999999999E+307,$Q$2:Q358)+1,"")</f>
        <v>#REF!</v>
      </c>
      <c r="R359" s="31">
        <f>IF(AND($B359=R$1),LOOKUP(9.99999999999999E+307,$R$2:R358)+1,"")</f>
        <v>191</v>
      </c>
      <c r="S359" s="31">
        <f>IF(AND($B359=S$1),LOOKUP(9.99999999999999E+307,$S$2:S358)+1,"")</f>
        <v>191</v>
      </c>
      <c r="T359" s="221"/>
      <c r="U359" s="221"/>
      <c r="V359" s="221"/>
      <c r="AA359" s="218" t="str">
        <f t="shared" si="41"/>
        <v/>
      </c>
      <c r="AB359" s="218" t="str">
        <f t="shared" si="42"/>
        <v/>
      </c>
      <c r="AC359" s="219">
        <f t="shared" si="38"/>
        <v>0</v>
      </c>
      <c r="AD359" s="219">
        <f t="shared" si="39"/>
        <v>1034</v>
      </c>
      <c r="AE359" s="220" t="str">
        <f t="shared" si="43"/>
        <v/>
      </c>
      <c r="AF359" s="216" t="str">
        <f t="shared" si="37"/>
        <v>-</v>
      </c>
    </row>
    <row r="360" spans="1:32" ht="20.149999999999999" customHeight="1" x14ac:dyDescent="0.75">
      <c r="A360" s="31">
        <v>358</v>
      </c>
      <c r="B360" s="200"/>
      <c r="C360" s="201"/>
      <c r="D360" s="201"/>
      <c r="E360" s="389"/>
      <c r="F360" s="203"/>
      <c r="G360" s="217" t="str">
        <f t="shared" si="40"/>
        <v/>
      </c>
      <c r="H360" s="31" t="str">
        <f>IF(AND(B360=H$1),LOOKUP(9.99999999999999E+307,$H$2:H359)+1,"")</f>
        <v/>
      </c>
      <c r="I360" s="31" t="str">
        <f>IF(AND(B360=I$1),LOOKUP(9.99999999999999E+307,$I$2:I359)+1,"")</f>
        <v/>
      </c>
      <c r="J360" s="31" t="e">
        <f>IF(AND(B360=J$1),LOOKUP(9.99999999999999E+307,$J$2:J359)+1,"")</f>
        <v>#REF!</v>
      </c>
      <c r="K360" s="31" t="e">
        <f>IF(AND(B360=K$1),LOOKUP(9.99999999999999E+307,$K$2:K359)+1,"")</f>
        <v>#REF!</v>
      </c>
      <c r="L360" s="31" t="e">
        <f>IF(AND(B360=L$1),LOOKUP(9.99999999999999E+307,$L$2:L359)+1,"")</f>
        <v>#REF!</v>
      </c>
      <c r="M360" s="31">
        <f>IF(AND(B360=M$1),LOOKUP(9.99999999999999E+307,$M$2:M359)+1,"")</f>
        <v>192</v>
      </c>
      <c r="N360" s="31" t="e">
        <f>IF(AND(B360=N$1),LOOKUP(9.99999999999999E+307,$N$2:N359)+1,"")</f>
        <v>#REF!</v>
      </c>
      <c r="O360" s="31" t="e">
        <f>IF(AND($B360=O$1),LOOKUP(9.99999999999999E+307,$O$2:O359)+1,"")</f>
        <v>#REF!</v>
      </c>
      <c r="P360" s="31" t="e">
        <f>IF(AND($B360=P$1),LOOKUP(9.99999999999999E+307,$P$2:P359)+1,"")</f>
        <v>#REF!</v>
      </c>
      <c r="Q360" s="31" t="e">
        <f>IF(AND($B360=Q$1),LOOKUP(9.99999999999999E+307,$Q$2:Q359)+1,"")</f>
        <v>#REF!</v>
      </c>
      <c r="R360" s="31">
        <f>IF(AND($B360=R$1),LOOKUP(9.99999999999999E+307,$R$2:R359)+1,"")</f>
        <v>192</v>
      </c>
      <c r="S360" s="31">
        <f>IF(AND($B360=S$1),LOOKUP(9.99999999999999E+307,$S$2:S359)+1,"")</f>
        <v>192</v>
      </c>
      <c r="T360" s="221"/>
      <c r="U360" s="221"/>
      <c r="V360" s="221"/>
      <c r="AA360" s="218" t="str">
        <f t="shared" si="41"/>
        <v/>
      </c>
      <c r="AB360" s="218" t="str">
        <f t="shared" si="42"/>
        <v/>
      </c>
      <c r="AC360" s="219">
        <f t="shared" si="38"/>
        <v>0</v>
      </c>
      <c r="AD360" s="219">
        <f t="shared" si="39"/>
        <v>1034</v>
      </c>
      <c r="AE360" s="220" t="str">
        <f t="shared" si="43"/>
        <v/>
      </c>
      <c r="AF360" s="216" t="str">
        <f t="shared" si="37"/>
        <v>-</v>
      </c>
    </row>
    <row r="361" spans="1:32" ht="20.149999999999999" customHeight="1" x14ac:dyDescent="0.75">
      <c r="A361" s="31">
        <v>359</v>
      </c>
      <c r="B361" s="200"/>
      <c r="C361" s="201"/>
      <c r="D361" s="201"/>
      <c r="E361" s="389"/>
      <c r="F361" s="203"/>
      <c r="G361" s="217" t="str">
        <f t="shared" si="40"/>
        <v/>
      </c>
      <c r="H361" s="31" t="str">
        <f>IF(AND(B361=H$1),LOOKUP(9.99999999999999E+307,$H$2:H360)+1,"")</f>
        <v/>
      </c>
      <c r="I361" s="31" t="str">
        <f>IF(AND(B361=I$1),LOOKUP(9.99999999999999E+307,$I$2:I360)+1,"")</f>
        <v/>
      </c>
      <c r="J361" s="31" t="e">
        <f>IF(AND(B361=J$1),LOOKUP(9.99999999999999E+307,$J$2:J360)+1,"")</f>
        <v>#REF!</v>
      </c>
      <c r="K361" s="31" t="e">
        <f>IF(AND(B361=K$1),LOOKUP(9.99999999999999E+307,$K$2:K360)+1,"")</f>
        <v>#REF!</v>
      </c>
      <c r="L361" s="31" t="e">
        <f>IF(AND(B361=L$1),LOOKUP(9.99999999999999E+307,$L$2:L360)+1,"")</f>
        <v>#REF!</v>
      </c>
      <c r="M361" s="31">
        <f>IF(AND(B361=M$1),LOOKUP(9.99999999999999E+307,$M$2:M360)+1,"")</f>
        <v>193</v>
      </c>
      <c r="N361" s="31" t="e">
        <f>IF(AND(B361=N$1),LOOKUP(9.99999999999999E+307,$N$2:N360)+1,"")</f>
        <v>#REF!</v>
      </c>
      <c r="O361" s="31" t="e">
        <f>IF(AND($B361=O$1),LOOKUP(9.99999999999999E+307,$O$2:O360)+1,"")</f>
        <v>#REF!</v>
      </c>
      <c r="P361" s="31" t="e">
        <f>IF(AND($B361=P$1),LOOKUP(9.99999999999999E+307,$P$2:P360)+1,"")</f>
        <v>#REF!</v>
      </c>
      <c r="Q361" s="31" t="e">
        <f>IF(AND($B361=Q$1),LOOKUP(9.99999999999999E+307,$Q$2:Q360)+1,"")</f>
        <v>#REF!</v>
      </c>
      <c r="R361" s="31">
        <f>IF(AND($B361=R$1),LOOKUP(9.99999999999999E+307,$R$2:R360)+1,"")</f>
        <v>193</v>
      </c>
      <c r="S361" s="31">
        <f>IF(AND($B361=S$1),LOOKUP(9.99999999999999E+307,$S$2:S360)+1,"")</f>
        <v>193</v>
      </c>
      <c r="T361" s="221"/>
      <c r="U361" s="221"/>
      <c r="V361" s="221"/>
      <c r="AA361" s="218" t="str">
        <f t="shared" si="41"/>
        <v/>
      </c>
      <c r="AB361" s="218" t="str">
        <f t="shared" si="42"/>
        <v/>
      </c>
      <c r="AC361" s="219">
        <f t="shared" si="38"/>
        <v>0</v>
      </c>
      <c r="AD361" s="219">
        <f t="shared" si="39"/>
        <v>1034</v>
      </c>
      <c r="AE361" s="220" t="str">
        <f t="shared" si="43"/>
        <v/>
      </c>
      <c r="AF361" s="216" t="str">
        <f t="shared" si="37"/>
        <v>-</v>
      </c>
    </row>
    <row r="362" spans="1:32" ht="20.149999999999999" customHeight="1" x14ac:dyDescent="0.75">
      <c r="A362" s="31">
        <v>360</v>
      </c>
      <c r="B362" s="200"/>
      <c r="C362" s="201"/>
      <c r="D362" s="201"/>
      <c r="E362" s="389"/>
      <c r="F362" s="203"/>
      <c r="G362" s="217" t="str">
        <f t="shared" si="40"/>
        <v/>
      </c>
      <c r="H362" s="31" t="str">
        <f>IF(AND(B362=H$1),LOOKUP(9.99999999999999E+307,$H$2:H361)+1,"")</f>
        <v/>
      </c>
      <c r="I362" s="31" t="str">
        <f>IF(AND(B362=I$1),LOOKUP(9.99999999999999E+307,$I$2:I361)+1,"")</f>
        <v/>
      </c>
      <c r="J362" s="31" t="e">
        <f>IF(AND(B362=J$1),LOOKUP(9.99999999999999E+307,$J$2:J361)+1,"")</f>
        <v>#REF!</v>
      </c>
      <c r="K362" s="31" t="e">
        <f>IF(AND(B362=K$1),LOOKUP(9.99999999999999E+307,$K$2:K361)+1,"")</f>
        <v>#REF!</v>
      </c>
      <c r="L362" s="31" t="e">
        <f>IF(AND(B362=L$1),LOOKUP(9.99999999999999E+307,$L$2:L361)+1,"")</f>
        <v>#REF!</v>
      </c>
      <c r="M362" s="31">
        <f>IF(AND(B362=M$1),LOOKUP(9.99999999999999E+307,$M$2:M361)+1,"")</f>
        <v>194</v>
      </c>
      <c r="N362" s="31" t="e">
        <f>IF(AND(B362=N$1),LOOKUP(9.99999999999999E+307,$N$2:N361)+1,"")</f>
        <v>#REF!</v>
      </c>
      <c r="O362" s="31" t="e">
        <f>IF(AND($B362=O$1),LOOKUP(9.99999999999999E+307,$O$2:O361)+1,"")</f>
        <v>#REF!</v>
      </c>
      <c r="P362" s="31" t="e">
        <f>IF(AND($B362=P$1),LOOKUP(9.99999999999999E+307,$P$2:P361)+1,"")</f>
        <v>#REF!</v>
      </c>
      <c r="Q362" s="31" t="e">
        <f>IF(AND($B362=Q$1),LOOKUP(9.99999999999999E+307,$Q$2:Q361)+1,"")</f>
        <v>#REF!</v>
      </c>
      <c r="R362" s="31">
        <f>IF(AND($B362=R$1),LOOKUP(9.99999999999999E+307,$R$2:R361)+1,"")</f>
        <v>194</v>
      </c>
      <c r="S362" s="31">
        <f>IF(AND($B362=S$1),LOOKUP(9.99999999999999E+307,$S$2:S361)+1,"")</f>
        <v>194</v>
      </c>
      <c r="T362" s="221"/>
      <c r="U362" s="221"/>
      <c r="V362" s="221"/>
      <c r="AA362" s="218" t="str">
        <f t="shared" si="41"/>
        <v/>
      </c>
      <c r="AB362" s="218" t="str">
        <f t="shared" si="42"/>
        <v/>
      </c>
      <c r="AC362" s="219">
        <f t="shared" si="38"/>
        <v>0</v>
      </c>
      <c r="AD362" s="219">
        <f t="shared" si="39"/>
        <v>1034</v>
      </c>
      <c r="AE362" s="220" t="str">
        <f t="shared" si="43"/>
        <v/>
      </c>
      <c r="AF362" s="216" t="str">
        <f t="shared" si="37"/>
        <v>-</v>
      </c>
    </row>
    <row r="363" spans="1:32" ht="20.149999999999999" customHeight="1" x14ac:dyDescent="0.75">
      <c r="A363" s="31">
        <v>361</v>
      </c>
      <c r="B363" s="200"/>
      <c r="C363" s="201"/>
      <c r="D363" s="201"/>
      <c r="E363" s="389"/>
      <c r="F363" s="203"/>
      <c r="G363" s="217" t="str">
        <f t="shared" si="40"/>
        <v/>
      </c>
      <c r="H363" s="31" t="str">
        <f>IF(AND(B363=H$1),LOOKUP(9.99999999999999E+307,$H$2:H362)+1,"")</f>
        <v/>
      </c>
      <c r="I363" s="31" t="str">
        <f>IF(AND(B363=I$1),LOOKUP(9.99999999999999E+307,$I$2:I362)+1,"")</f>
        <v/>
      </c>
      <c r="J363" s="31" t="e">
        <f>IF(AND(B363=J$1),LOOKUP(9.99999999999999E+307,$J$2:J362)+1,"")</f>
        <v>#REF!</v>
      </c>
      <c r="K363" s="31" t="e">
        <f>IF(AND(B363=K$1),LOOKUP(9.99999999999999E+307,$K$2:K362)+1,"")</f>
        <v>#REF!</v>
      </c>
      <c r="L363" s="31" t="e">
        <f>IF(AND(B363=L$1),LOOKUP(9.99999999999999E+307,$L$2:L362)+1,"")</f>
        <v>#REF!</v>
      </c>
      <c r="M363" s="31">
        <f>IF(AND(B363=M$1),LOOKUP(9.99999999999999E+307,$M$2:M362)+1,"")</f>
        <v>195</v>
      </c>
      <c r="N363" s="31" t="e">
        <f>IF(AND(B363=N$1),LOOKUP(9.99999999999999E+307,$N$2:N362)+1,"")</f>
        <v>#REF!</v>
      </c>
      <c r="O363" s="31" t="e">
        <f>IF(AND($B363=O$1),LOOKUP(9.99999999999999E+307,$O$2:O362)+1,"")</f>
        <v>#REF!</v>
      </c>
      <c r="P363" s="31" t="e">
        <f>IF(AND($B363=P$1),LOOKUP(9.99999999999999E+307,$P$2:P362)+1,"")</f>
        <v>#REF!</v>
      </c>
      <c r="Q363" s="31" t="e">
        <f>IF(AND($B363=Q$1),LOOKUP(9.99999999999999E+307,$Q$2:Q362)+1,"")</f>
        <v>#REF!</v>
      </c>
      <c r="R363" s="31">
        <f>IF(AND($B363=R$1),LOOKUP(9.99999999999999E+307,$R$2:R362)+1,"")</f>
        <v>195</v>
      </c>
      <c r="S363" s="31">
        <f>IF(AND($B363=S$1),LOOKUP(9.99999999999999E+307,$S$2:S362)+1,"")</f>
        <v>195</v>
      </c>
      <c r="T363" s="221"/>
      <c r="U363" s="221"/>
      <c r="V363" s="221"/>
      <c r="AA363" s="218" t="str">
        <f t="shared" si="41"/>
        <v/>
      </c>
      <c r="AB363" s="218" t="str">
        <f t="shared" si="42"/>
        <v/>
      </c>
      <c r="AC363" s="219">
        <f t="shared" si="38"/>
        <v>0</v>
      </c>
      <c r="AD363" s="219">
        <f t="shared" si="39"/>
        <v>1034</v>
      </c>
      <c r="AE363" s="220" t="str">
        <f t="shared" si="43"/>
        <v/>
      </c>
      <c r="AF363" s="216" t="str">
        <f t="shared" si="37"/>
        <v>-</v>
      </c>
    </row>
    <row r="364" spans="1:32" ht="20.149999999999999" customHeight="1" x14ac:dyDescent="0.75">
      <c r="A364" s="31">
        <v>362</v>
      </c>
      <c r="B364" s="200"/>
      <c r="C364" s="201"/>
      <c r="D364" s="201"/>
      <c r="E364" s="389"/>
      <c r="F364" s="203"/>
      <c r="G364" s="217" t="str">
        <f t="shared" si="40"/>
        <v/>
      </c>
      <c r="H364" s="31" t="str">
        <f>IF(AND(B364=H$1),LOOKUP(9.99999999999999E+307,$H$2:H363)+1,"")</f>
        <v/>
      </c>
      <c r="I364" s="31" t="str">
        <f>IF(AND(B364=I$1),LOOKUP(9.99999999999999E+307,$I$2:I363)+1,"")</f>
        <v/>
      </c>
      <c r="J364" s="31" t="e">
        <f>IF(AND(B364=J$1),LOOKUP(9.99999999999999E+307,$J$2:J363)+1,"")</f>
        <v>#REF!</v>
      </c>
      <c r="K364" s="31" t="e">
        <f>IF(AND(B364=K$1),LOOKUP(9.99999999999999E+307,$K$2:K363)+1,"")</f>
        <v>#REF!</v>
      </c>
      <c r="L364" s="31" t="e">
        <f>IF(AND(B364=L$1),LOOKUP(9.99999999999999E+307,$L$2:L363)+1,"")</f>
        <v>#REF!</v>
      </c>
      <c r="M364" s="31">
        <f>IF(AND(B364=M$1),LOOKUP(9.99999999999999E+307,$M$2:M363)+1,"")</f>
        <v>196</v>
      </c>
      <c r="N364" s="31" t="e">
        <f>IF(AND(B364=N$1),LOOKUP(9.99999999999999E+307,$N$2:N363)+1,"")</f>
        <v>#REF!</v>
      </c>
      <c r="O364" s="31" t="e">
        <f>IF(AND($B364=O$1),LOOKUP(9.99999999999999E+307,$O$2:O363)+1,"")</f>
        <v>#REF!</v>
      </c>
      <c r="P364" s="31" t="e">
        <f>IF(AND($B364=P$1),LOOKUP(9.99999999999999E+307,$P$2:P363)+1,"")</f>
        <v>#REF!</v>
      </c>
      <c r="Q364" s="31" t="e">
        <f>IF(AND($B364=Q$1),LOOKUP(9.99999999999999E+307,$Q$2:Q363)+1,"")</f>
        <v>#REF!</v>
      </c>
      <c r="R364" s="31">
        <f>IF(AND($B364=R$1),LOOKUP(9.99999999999999E+307,$R$2:R363)+1,"")</f>
        <v>196</v>
      </c>
      <c r="S364" s="31">
        <f>IF(AND($B364=S$1),LOOKUP(9.99999999999999E+307,$S$2:S363)+1,"")</f>
        <v>196</v>
      </c>
      <c r="T364" s="221"/>
      <c r="U364" s="221"/>
      <c r="V364" s="221"/>
      <c r="AA364" s="218" t="str">
        <f t="shared" si="41"/>
        <v/>
      </c>
      <c r="AB364" s="218" t="str">
        <f t="shared" si="42"/>
        <v/>
      </c>
      <c r="AC364" s="219">
        <f t="shared" si="38"/>
        <v>0</v>
      </c>
      <c r="AD364" s="219">
        <f t="shared" si="39"/>
        <v>1034</v>
      </c>
      <c r="AE364" s="220" t="str">
        <f t="shared" si="43"/>
        <v/>
      </c>
      <c r="AF364" s="216" t="str">
        <f t="shared" si="37"/>
        <v>-</v>
      </c>
    </row>
    <row r="365" spans="1:32" ht="20.149999999999999" customHeight="1" x14ac:dyDescent="0.75">
      <c r="A365" s="31">
        <v>363</v>
      </c>
      <c r="B365" s="200"/>
      <c r="C365" s="201"/>
      <c r="D365" s="201"/>
      <c r="E365" s="389"/>
      <c r="F365" s="203"/>
      <c r="G365" s="217" t="str">
        <f t="shared" si="40"/>
        <v/>
      </c>
      <c r="H365" s="31" t="str">
        <f>IF(AND(B365=H$1),LOOKUP(9.99999999999999E+307,$H$2:H364)+1,"")</f>
        <v/>
      </c>
      <c r="I365" s="31" t="str">
        <f>IF(AND(B365=I$1),LOOKUP(9.99999999999999E+307,$I$2:I364)+1,"")</f>
        <v/>
      </c>
      <c r="J365" s="31" t="e">
        <f>IF(AND(B365=J$1),LOOKUP(9.99999999999999E+307,$J$2:J364)+1,"")</f>
        <v>#REF!</v>
      </c>
      <c r="K365" s="31" t="e">
        <f>IF(AND(B365=K$1),LOOKUP(9.99999999999999E+307,$K$2:K364)+1,"")</f>
        <v>#REF!</v>
      </c>
      <c r="L365" s="31" t="e">
        <f>IF(AND(B365=L$1),LOOKUP(9.99999999999999E+307,$L$2:L364)+1,"")</f>
        <v>#REF!</v>
      </c>
      <c r="M365" s="31">
        <f>IF(AND(B365=M$1),LOOKUP(9.99999999999999E+307,$M$2:M364)+1,"")</f>
        <v>197</v>
      </c>
      <c r="N365" s="31" t="e">
        <f>IF(AND(B365=N$1),LOOKUP(9.99999999999999E+307,$N$2:N364)+1,"")</f>
        <v>#REF!</v>
      </c>
      <c r="O365" s="31" t="e">
        <f>IF(AND($B365=O$1),LOOKUP(9.99999999999999E+307,$O$2:O364)+1,"")</f>
        <v>#REF!</v>
      </c>
      <c r="P365" s="31" t="e">
        <f>IF(AND($B365=P$1),LOOKUP(9.99999999999999E+307,$P$2:P364)+1,"")</f>
        <v>#REF!</v>
      </c>
      <c r="Q365" s="31" t="e">
        <f>IF(AND($B365=Q$1),LOOKUP(9.99999999999999E+307,$Q$2:Q364)+1,"")</f>
        <v>#REF!</v>
      </c>
      <c r="R365" s="31">
        <f>IF(AND($B365=R$1),LOOKUP(9.99999999999999E+307,$R$2:R364)+1,"")</f>
        <v>197</v>
      </c>
      <c r="S365" s="31">
        <f>IF(AND($B365=S$1),LOOKUP(9.99999999999999E+307,$S$2:S364)+1,"")</f>
        <v>197</v>
      </c>
      <c r="T365" s="221"/>
      <c r="U365" s="221"/>
      <c r="V365" s="221"/>
      <c r="AA365" s="218" t="str">
        <f t="shared" si="41"/>
        <v/>
      </c>
      <c r="AB365" s="218" t="str">
        <f t="shared" si="42"/>
        <v/>
      </c>
      <c r="AC365" s="219">
        <f t="shared" si="38"/>
        <v>0</v>
      </c>
      <c r="AD365" s="219">
        <f t="shared" si="39"/>
        <v>1034</v>
      </c>
      <c r="AE365" s="220" t="str">
        <f t="shared" si="43"/>
        <v/>
      </c>
      <c r="AF365" s="216" t="str">
        <f t="shared" si="37"/>
        <v>-</v>
      </c>
    </row>
    <row r="366" spans="1:32" ht="20.149999999999999" customHeight="1" x14ac:dyDescent="0.75">
      <c r="A366" s="31">
        <v>364</v>
      </c>
      <c r="B366" s="200"/>
      <c r="C366" s="201"/>
      <c r="D366" s="201"/>
      <c r="E366" s="389"/>
      <c r="F366" s="203"/>
      <c r="G366" s="217" t="str">
        <f t="shared" si="40"/>
        <v/>
      </c>
      <c r="H366" s="31" t="str">
        <f>IF(AND(B366=H$1),LOOKUP(9.99999999999999E+307,$H$2:H365)+1,"")</f>
        <v/>
      </c>
      <c r="I366" s="31" t="str">
        <f>IF(AND(B366=I$1),LOOKUP(9.99999999999999E+307,$I$2:I365)+1,"")</f>
        <v/>
      </c>
      <c r="J366" s="31" t="e">
        <f>IF(AND(B366=J$1),LOOKUP(9.99999999999999E+307,$J$2:J365)+1,"")</f>
        <v>#REF!</v>
      </c>
      <c r="K366" s="31" t="e">
        <f>IF(AND(B366=K$1),LOOKUP(9.99999999999999E+307,$K$2:K365)+1,"")</f>
        <v>#REF!</v>
      </c>
      <c r="L366" s="31" t="e">
        <f>IF(AND(B366=L$1),LOOKUP(9.99999999999999E+307,$L$2:L365)+1,"")</f>
        <v>#REF!</v>
      </c>
      <c r="M366" s="31">
        <f>IF(AND(B366=M$1),LOOKUP(9.99999999999999E+307,$M$2:M365)+1,"")</f>
        <v>198</v>
      </c>
      <c r="N366" s="31" t="e">
        <f>IF(AND(B366=N$1),LOOKUP(9.99999999999999E+307,$N$2:N365)+1,"")</f>
        <v>#REF!</v>
      </c>
      <c r="O366" s="31" t="e">
        <f>IF(AND($B366=O$1),LOOKUP(9.99999999999999E+307,$O$2:O365)+1,"")</f>
        <v>#REF!</v>
      </c>
      <c r="P366" s="31" t="e">
        <f>IF(AND($B366=P$1),LOOKUP(9.99999999999999E+307,$P$2:P365)+1,"")</f>
        <v>#REF!</v>
      </c>
      <c r="Q366" s="31" t="e">
        <f>IF(AND($B366=Q$1),LOOKUP(9.99999999999999E+307,$Q$2:Q365)+1,"")</f>
        <v>#REF!</v>
      </c>
      <c r="R366" s="31">
        <f>IF(AND($B366=R$1),LOOKUP(9.99999999999999E+307,$R$2:R365)+1,"")</f>
        <v>198</v>
      </c>
      <c r="S366" s="31">
        <f>IF(AND($B366=S$1),LOOKUP(9.99999999999999E+307,$S$2:S365)+1,"")</f>
        <v>198</v>
      </c>
      <c r="T366" s="221"/>
      <c r="U366" s="221"/>
      <c r="V366" s="221"/>
      <c r="AA366" s="218" t="str">
        <f t="shared" si="41"/>
        <v/>
      </c>
      <c r="AB366" s="218" t="str">
        <f t="shared" si="42"/>
        <v/>
      </c>
      <c r="AC366" s="219">
        <f t="shared" si="38"/>
        <v>0</v>
      </c>
      <c r="AD366" s="219">
        <f t="shared" si="39"/>
        <v>1034</v>
      </c>
      <c r="AE366" s="220" t="str">
        <f t="shared" si="43"/>
        <v/>
      </c>
      <c r="AF366" s="216" t="str">
        <f t="shared" si="37"/>
        <v>-</v>
      </c>
    </row>
    <row r="367" spans="1:32" ht="20.149999999999999" customHeight="1" x14ac:dyDescent="0.75">
      <c r="A367" s="31">
        <v>365</v>
      </c>
      <c r="B367" s="200"/>
      <c r="C367" s="201"/>
      <c r="D367" s="201"/>
      <c r="E367" s="203"/>
      <c r="F367" s="203"/>
      <c r="G367" s="217" t="str">
        <f t="shared" si="40"/>
        <v/>
      </c>
      <c r="H367" s="31" t="str">
        <f>IF(AND(B367=H$1),LOOKUP(9.99999999999999E+307,$H$2:H366)+1,"")</f>
        <v/>
      </c>
      <c r="I367" s="31" t="str">
        <f>IF(AND(B367=I$1),LOOKUP(9.99999999999999E+307,$I$2:I366)+1,"")</f>
        <v/>
      </c>
      <c r="J367" s="31" t="e">
        <f>IF(AND(B367=J$1),LOOKUP(9.99999999999999E+307,$J$2:J366)+1,"")</f>
        <v>#REF!</v>
      </c>
      <c r="K367" s="31" t="e">
        <f>IF(AND(B367=K$1),LOOKUP(9.99999999999999E+307,$K$2:K366)+1,"")</f>
        <v>#REF!</v>
      </c>
      <c r="L367" s="31" t="e">
        <f>IF(AND(B367=L$1),LOOKUP(9.99999999999999E+307,$L$2:L366)+1,"")</f>
        <v>#REF!</v>
      </c>
      <c r="M367" s="31">
        <f>IF(AND(B367=M$1),LOOKUP(9.99999999999999E+307,$M$2:M366)+1,"")</f>
        <v>199</v>
      </c>
      <c r="N367" s="31" t="e">
        <f>IF(AND(B367=N$1),LOOKUP(9.99999999999999E+307,$N$2:N366)+1,"")</f>
        <v>#REF!</v>
      </c>
      <c r="O367" s="31" t="e">
        <f>IF(AND($B367=O$1),LOOKUP(9.99999999999999E+307,$O$2:O366)+1,"")</f>
        <v>#REF!</v>
      </c>
      <c r="P367" s="31" t="e">
        <f>IF(AND($B367=P$1),LOOKUP(9.99999999999999E+307,$P$2:P366)+1,"")</f>
        <v>#REF!</v>
      </c>
      <c r="Q367" s="31" t="e">
        <f>IF(AND($B367=Q$1),LOOKUP(9.99999999999999E+307,$Q$2:Q366)+1,"")</f>
        <v>#REF!</v>
      </c>
      <c r="R367" s="31">
        <f>IF(AND($B367=R$1),LOOKUP(9.99999999999999E+307,$R$2:R366)+1,"")</f>
        <v>199</v>
      </c>
      <c r="S367" s="31">
        <f>IF(AND($B367=S$1),LOOKUP(9.99999999999999E+307,$S$2:S366)+1,"")</f>
        <v>199</v>
      </c>
      <c r="T367" s="221"/>
      <c r="U367" s="221"/>
      <c r="V367" s="221"/>
      <c r="AA367" s="218" t="str">
        <f t="shared" si="41"/>
        <v/>
      </c>
      <c r="AB367" s="218" t="str">
        <f t="shared" si="42"/>
        <v/>
      </c>
      <c r="AC367" s="219">
        <f t="shared" si="38"/>
        <v>0</v>
      </c>
      <c r="AD367" s="219">
        <f t="shared" si="39"/>
        <v>1034</v>
      </c>
      <c r="AE367" s="220" t="str">
        <f t="shared" si="43"/>
        <v/>
      </c>
      <c r="AF367" s="216" t="str">
        <f t="shared" ref="AF367:AF430" si="44">CONCATENATE(B367,"-",AE367)</f>
        <v>-</v>
      </c>
    </row>
    <row r="368" spans="1:32" ht="20.149999999999999" customHeight="1" x14ac:dyDescent="0.75">
      <c r="A368" s="31">
        <v>366</v>
      </c>
      <c r="B368" s="200"/>
      <c r="C368" s="201"/>
      <c r="D368" s="201"/>
      <c r="E368" s="389"/>
      <c r="F368" s="203"/>
      <c r="G368" s="217" t="str">
        <f t="shared" si="40"/>
        <v/>
      </c>
      <c r="H368" s="31" t="str">
        <f>IF(AND(B368=H$1),LOOKUP(9.99999999999999E+307,$H$2:H367)+1,"")</f>
        <v/>
      </c>
      <c r="I368" s="31" t="str">
        <f>IF(AND(B368=I$1),LOOKUP(9.99999999999999E+307,$I$2:I367)+1,"")</f>
        <v/>
      </c>
      <c r="J368" s="31" t="e">
        <f>IF(AND(B368=J$1),LOOKUP(9.99999999999999E+307,$J$2:J367)+1,"")</f>
        <v>#REF!</v>
      </c>
      <c r="K368" s="31" t="e">
        <f>IF(AND(B368=K$1),LOOKUP(9.99999999999999E+307,$K$2:K367)+1,"")</f>
        <v>#REF!</v>
      </c>
      <c r="L368" s="31" t="e">
        <f>IF(AND(B368=L$1),LOOKUP(9.99999999999999E+307,$L$2:L367)+1,"")</f>
        <v>#REF!</v>
      </c>
      <c r="M368" s="31">
        <f>IF(AND(B368=M$1),LOOKUP(9.99999999999999E+307,$M$2:M367)+1,"")</f>
        <v>200</v>
      </c>
      <c r="N368" s="31" t="e">
        <f>IF(AND(B368=N$1),LOOKUP(9.99999999999999E+307,$N$2:N367)+1,"")</f>
        <v>#REF!</v>
      </c>
      <c r="O368" s="31" t="e">
        <f>IF(AND($B368=O$1),LOOKUP(9.99999999999999E+307,$O$2:O367)+1,"")</f>
        <v>#REF!</v>
      </c>
      <c r="P368" s="31" t="e">
        <f>IF(AND($B368=P$1),LOOKUP(9.99999999999999E+307,$P$2:P367)+1,"")</f>
        <v>#REF!</v>
      </c>
      <c r="Q368" s="31" t="e">
        <f>IF(AND($B368=Q$1),LOOKUP(9.99999999999999E+307,$Q$2:Q367)+1,"")</f>
        <v>#REF!</v>
      </c>
      <c r="R368" s="31">
        <f>IF(AND($B368=R$1),LOOKUP(9.99999999999999E+307,$R$2:R367)+1,"")</f>
        <v>200</v>
      </c>
      <c r="S368" s="31">
        <f>IF(AND($B368=S$1),LOOKUP(9.99999999999999E+307,$S$2:S367)+1,"")</f>
        <v>200</v>
      </c>
      <c r="T368" s="221"/>
      <c r="U368" s="221"/>
      <c r="V368" s="221"/>
      <c r="AA368" s="218" t="str">
        <f t="shared" si="41"/>
        <v/>
      </c>
      <c r="AB368" s="218" t="str">
        <f t="shared" si="42"/>
        <v/>
      </c>
      <c r="AC368" s="219">
        <f t="shared" si="38"/>
        <v>0</v>
      </c>
      <c r="AD368" s="219">
        <f t="shared" si="39"/>
        <v>1034</v>
      </c>
      <c r="AE368" s="220" t="str">
        <f t="shared" si="43"/>
        <v/>
      </c>
      <c r="AF368" s="216" t="str">
        <f t="shared" si="44"/>
        <v>-</v>
      </c>
    </row>
    <row r="369" spans="1:32" ht="20.149999999999999" customHeight="1" x14ac:dyDescent="0.75">
      <c r="A369" s="31">
        <v>367</v>
      </c>
      <c r="B369" s="200"/>
      <c r="C369" s="201"/>
      <c r="D369" s="201"/>
      <c r="E369" s="389"/>
      <c r="F369" s="203"/>
      <c r="G369" s="217" t="str">
        <f t="shared" si="40"/>
        <v/>
      </c>
      <c r="H369" s="31" t="str">
        <f>IF(AND(B369=H$1),LOOKUP(9.99999999999999E+307,$H$2:H368)+1,"")</f>
        <v/>
      </c>
      <c r="I369" s="31" t="str">
        <f>IF(AND(B369=I$1),LOOKUP(9.99999999999999E+307,$I$2:I368)+1,"")</f>
        <v/>
      </c>
      <c r="J369" s="31" t="e">
        <f>IF(AND(B369=J$1),LOOKUP(9.99999999999999E+307,$J$2:J368)+1,"")</f>
        <v>#REF!</v>
      </c>
      <c r="K369" s="31" t="e">
        <f>IF(AND(B369=K$1),LOOKUP(9.99999999999999E+307,$K$2:K368)+1,"")</f>
        <v>#REF!</v>
      </c>
      <c r="L369" s="31" t="e">
        <f>IF(AND(B369=L$1),LOOKUP(9.99999999999999E+307,$L$2:L368)+1,"")</f>
        <v>#REF!</v>
      </c>
      <c r="M369" s="31">
        <f>IF(AND(B369=M$1),LOOKUP(9.99999999999999E+307,$M$2:M368)+1,"")</f>
        <v>201</v>
      </c>
      <c r="N369" s="31" t="e">
        <f>IF(AND(B369=N$1),LOOKUP(9.99999999999999E+307,$N$2:N368)+1,"")</f>
        <v>#REF!</v>
      </c>
      <c r="O369" s="31" t="e">
        <f>IF(AND($B369=O$1),LOOKUP(9.99999999999999E+307,$O$2:O368)+1,"")</f>
        <v>#REF!</v>
      </c>
      <c r="P369" s="31" t="e">
        <f>IF(AND($B369=P$1),LOOKUP(9.99999999999999E+307,$P$2:P368)+1,"")</f>
        <v>#REF!</v>
      </c>
      <c r="Q369" s="31" t="e">
        <f>IF(AND($B369=Q$1),LOOKUP(9.99999999999999E+307,$Q$2:Q368)+1,"")</f>
        <v>#REF!</v>
      </c>
      <c r="R369" s="31">
        <f>IF(AND($B369=R$1),LOOKUP(9.99999999999999E+307,$R$2:R368)+1,"")</f>
        <v>201</v>
      </c>
      <c r="S369" s="31">
        <f>IF(AND($B369=S$1),LOOKUP(9.99999999999999E+307,$S$2:S368)+1,"")</f>
        <v>201</v>
      </c>
      <c r="T369" s="221"/>
      <c r="U369" s="221"/>
      <c r="V369" s="221"/>
      <c r="AA369" s="218" t="str">
        <f t="shared" si="41"/>
        <v/>
      </c>
      <c r="AB369" s="218" t="str">
        <f t="shared" si="42"/>
        <v/>
      </c>
      <c r="AC369" s="219">
        <f t="shared" si="38"/>
        <v>0</v>
      </c>
      <c r="AD369" s="219">
        <f t="shared" si="39"/>
        <v>1034</v>
      </c>
      <c r="AE369" s="220" t="str">
        <f t="shared" si="43"/>
        <v/>
      </c>
      <c r="AF369" s="216" t="str">
        <f t="shared" si="44"/>
        <v>-</v>
      </c>
    </row>
    <row r="370" spans="1:32" ht="20.149999999999999" customHeight="1" x14ac:dyDescent="0.75">
      <c r="A370" s="31">
        <v>368</v>
      </c>
      <c r="B370" s="200"/>
      <c r="C370" s="201"/>
      <c r="D370" s="201"/>
      <c r="E370" s="389"/>
      <c r="F370" s="203"/>
      <c r="G370" s="217" t="str">
        <f t="shared" si="40"/>
        <v/>
      </c>
      <c r="H370" s="31" t="str">
        <f>IF(AND(B370=H$1),LOOKUP(9.99999999999999E+307,$H$2:H369)+1,"")</f>
        <v/>
      </c>
      <c r="I370" s="31" t="str">
        <f>IF(AND(B370=I$1),LOOKUP(9.99999999999999E+307,$I$2:I369)+1,"")</f>
        <v/>
      </c>
      <c r="J370" s="31" t="e">
        <f>IF(AND(B370=J$1),LOOKUP(9.99999999999999E+307,$J$2:J369)+1,"")</f>
        <v>#REF!</v>
      </c>
      <c r="K370" s="31" t="e">
        <f>IF(AND(B370=K$1),LOOKUP(9.99999999999999E+307,$K$2:K369)+1,"")</f>
        <v>#REF!</v>
      </c>
      <c r="L370" s="31" t="e">
        <f>IF(AND(B370=L$1),LOOKUP(9.99999999999999E+307,$L$2:L369)+1,"")</f>
        <v>#REF!</v>
      </c>
      <c r="M370" s="31">
        <f>IF(AND(B370=M$1),LOOKUP(9.99999999999999E+307,$M$2:M369)+1,"")</f>
        <v>202</v>
      </c>
      <c r="N370" s="31" t="e">
        <f>IF(AND(B370=N$1),LOOKUP(9.99999999999999E+307,$N$2:N369)+1,"")</f>
        <v>#REF!</v>
      </c>
      <c r="O370" s="31" t="e">
        <f>IF(AND($B370=O$1),LOOKUP(9.99999999999999E+307,$O$2:O369)+1,"")</f>
        <v>#REF!</v>
      </c>
      <c r="P370" s="31" t="e">
        <f>IF(AND($B370=P$1),LOOKUP(9.99999999999999E+307,$P$2:P369)+1,"")</f>
        <v>#REF!</v>
      </c>
      <c r="Q370" s="31" t="e">
        <f>IF(AND($B370=Q$1),LOOKUP(9.99999999999999E+307,$Q$2:Q369)+1,"")</f>
        <v>#REF!</v>
      </c>
      <c r="R370" s="31">
        <f>IF(AND($B370=R$1),LOOKUP(9.99999999999999E+307,$R$2:R369)+1,"")</f>
        <v>202</v>
      </c>
      <c r="S370" s="31">
        <f>IF(AND($B370=S$1),LOOKUP(9.99999999999999E+307,$S$2:S369)+1,"")</f>
        <v>202</v>
      </c>
      <c r="T370" s="221"/>
      <c r="U370" s="221"/>
      <c r="V370" s="221"/>
      <c r="AA370" s="218" t="str">
        <f t="shared" si="41"/>
        <v/>
      </c>
      <c r="AB370" s="218" t="str">
        <f t="shared" si="42"/>
        <v/>
      </c>
      <c r="AC370" s="219">
        <f t="shared" si="38"/>
        <v>0</v>
      </c>
      <c r="AD370" s="219">
        <f t="shared" si="39"/>
        <v>1034</v>
      </c>
      <c r="AE370" s="220" t="str">
        <f t="shared" si="43"/>
        <v/>
      </c>
      <c r="AF370" s="216" t="str">
        <f t="shared" si="44"/>
        <v>-</v>
      </c>
    </row>
    <row r="371" spans="1:32" ht="20.149999999999999" customHeight="1" x14ac:dyDescent="0.75">
      <c r="A371" s="31">
        <v>369</v>
      </c>
      <c r="B371" s="200"/>
      <c r="C371" s="201"/>
      <c r="D371" s="201"/>
      <c r="E371" s="389"/>
      <c r="F371" s="203"/>
      <c r="G371" s="217" t="str">
        <f t="shared" si="40"/>
        <v/>
      </c>
      <c r="H371" s="31" t="str">
        <f>IF(AND(B371=H$1),LOOKUP(9.99999999999999E+307,$H$2:H370)+1,"")</f>
        <v/>
      </c>
      <c r="I371" s="31" t="str">
        <f>IF(AND(B371=I$1),LOOKUP(9.99999999999999E+307,$I$2:I370)+1,"")</f>
        <v/>
      </c>
      <c r="J371" s="31" t="e">
        <f>IF(AND(B371=J$1),LOOKUP(9.99999999999999E+307,$J$2:J370)+1,"")</f>
        <v>#REF!</v>
      </c>
      <c r="K371" s="31" t="e">
        <f>IF(AND(B371=K$1),LOOKUP(9.99999999999999E+307,$K$2:K370)+1,"")</f>
        <v>#REF!</v>
      </c>
      <c r="L371" s="31" t="e">
        <f>IF(AND(B371=L$1),LOOKUP(9.99999999999999E+307,$L$2:L370)+1,"")</f>
        <v>#REF!</v>
      </c>
      <c r="M371" s="31">
        <f>IF(AND(B371=M$1),LOOKUP(9.99999999999999E+307,$M$2:M370)+1,"")</f>
        <v>203</v>
      </c>
      <c r="N371" s="31" t="e">
        <f>IF(AND(B371=N$1),LOOKUP(9.99999999999999E+307,$N$2:N370)+1,"")</f>
        <v>#REF!</v>
      </c>
      <c r="O371" s="31" t="e">
        <f>IF(AND($B371=O$1),LOOKUP(9.99999999999999E+307,$O$2:O370)+1,"")</f>
        <v>#REF!</v>
      </c>
      <c r="P371" s="31" t="e">
        <f>IF(AND($B371=P$1),LOOKUP(9.99999999999999E+307,$P$2:P370)+1,"")</f>
        <v>#REF!</v>
      </c>
      <c r="Q371" s="31" t="e">
        <f>IF(AND($B371=Q$1),LOOKUP(9.99999999999999E+307,$Q$2:Q370)+1,"")</f>
        <v>#REF!</v>
      </c>
      <c r="R371" s="31">
        <f>IF(AND($B371=R$1),LOOKUP(9.99999999999999E+307,$R$2:R370)+1,"")</f>
        <v>203</v>
      </c>
      <c r="S371" s="31">
        <f>IF(AND($B371=S$1),LOOKUP(9.99999999999999E+307,$S$2:S370)+1,"")</f>
        <v>203</v>
      </c>
      <c r="T371" s="221"/>
      <c r="U371" s="221"/>
      <c r="V371" s="221"/>
      <c r="AA371" s="218" t="str">
        <f t="shared" si="41"/>
        <v/>
      </c>
      <c r="AB371" s="218" t="str">
        <f t="shared" si="42"/>
        <v/>
      </c>
      <c r="AC371" s="219">
        <f t="shared" si="38"/>
        <v>0</v>
      </c>
      <c r="AD371" s="219">
        <f t="shared" si="39"/>
        <v>1034</v>
      </c>
      <c r="AE371" s="220" t="str">
        <f t="shared" si="43"/>
        <v/>
      </c>
      <c r="AF371" s="216" t="str">
        <f t="shared" si="44"/>
        <v>-</v>
      </c>
    </row>
    <row r="372" spans="1:32" ht="20.149999999999999" customHeight="1" x14ac:dyDescent="0.75">
      <c r="A372" s="31">
        <v>370</v>
      </c>
      <c r="B372" s="200"/>
      <c r="C372" s="201"/>
      <c r="D372" s="201"/>
      <c r="E372" s="389"/>
      <c r="F372" s="203"/>
      <c r="G372" s="217" t="str">
        <f t="shared" si="40"/>
        <v/>
      </c>
      <c r="H372" s="31" t="str">
        <f>IF(AND(B372=H$1),LOOKUP(9.99999999999999E+307,$H$2:H371)+1,"")</f>
        <v/>
      </c>
      <c r="I372" s="31" t="str">
        <f>IF(AND(B372=I$1),LOOKUP(9.99999999999999E+307,$I$2:I371)+1,"")</f>
        <v/>
      </c>
      <c r="J372" s="31" t="e">
        <f>IF(AND(B372=J$1),LOOKUP(9.99999999999999E+307,$J$2:J371)+1,"")</f>
        <v>#REF!</v>
      </c>
      <c r="K372" s="31" t="e">
        <f>IF(AND(B372=K$1),LOOKUP(9.99999999999999E+307,$K$2:K371)+1,"")</f>
        <v>#REF!</v>
      </c>
      <c r="L372" s="31" t="e">
        <f>IF(AND(B372=L$1),LOOKUP(9.99999999999999E+307,$L$2:L371)+1,"")</f>
        <v>#REF!</v>
      </c>
      <c r="M372" s="31">
        <f>IF(AND(B372=M$1),LOOKUP(9.99999999999999E+307,$M$2:M371)+1,"")</f>
        <v>204</v>
      </c>
      <c r="N372" s="31" t="e">
        <f>IF(AND(B372=N$1),LOOKUP(9.99999999999999E+307,$N$2:N371)+1,"")</f>
        <v>#REF!</v>
      </c>
      <c r="O372" s="31" t="e">
        <f>IF(AND($B372=O$1),LOOKUP(9.99999999999999E+307,$O$2:O371)+1,"")</f>
        <v>#REF!</v>
      </c>
      <c r="P372" s="31" t="e">
        <f>IF(AND($B372=P$1),LOOKUP(9.99999999999999E+307,$P$2:P371)+1,"")</f>
        <v>#REF!</v>
      </c>
      <c r="Q372" s="31" t="e">
        <f>IF(AND($B372=Q$1),LOOKUP(9.99999999999999E+307,$Q$2:Q371)+1,"")</f>
        <v>#REF!</v>
      </c>
      <c r="R372" s="31">
        <f>IF(AND($B372=R$1),LOOKUP(9.99999999999999E+307,$R$2:R371)+1,"")</f>
        <v>204</v>
      </c>
      <c r="S372" s="31">
        <f>IF(AND($B372=S$1),LOOKUP(9.99999999999999E+307,$S$2:S371)+1,"")</f>
        <v>204</v>
      </c>
      <c r="T372" s="221"/>
      <c r="U372" s="221"/>
      <c r="V372" s="221"/>
      <c r="AA372" s="218" t="str">
        <f t="shared" si="41"/>
        <v/>
      </c>
      <c r="AB372" s="218" t="str">
        <f t="shared" si="42"/>
        <v/>
      </c>
      <c r="AC372" s="219">
        <f t="shared" si="38"/>
        <v>0</v>
      </c>
      <c r="AD372" s="219">
        <f t="shared" si="39"/>
        <v>1034</v>
      </c>
      <c r="AE372" s="220" t="str">
        <f t="shared" si="43"/>
        <v/>
      </c>
      <c r="AF372" s="216" t="str">
        <f t="shared" si="44"/>
        <v>-</v>
      </c>
    </row>
    <row r="373" spans="1:32" ht="20.149999999999999" customHeight="1" x14ac:dyDescent="0.75">
      <c r="A373" s="31">
        <v>371</v>
      </c>
      <c r="B373" s="200"/>
      <c r="C373" s="201"/>
      <c r="D373" s="201"/>
      <c r="E373" s="389"/>
      <c r="F373" s="203"/>
      <c r="G373" s="217" t="str">
        <f t="shared" si="40"/>
        <v/>
      </c>
      <c r="H373" s="31" t="str">
        <f>IF(AND(B373=H$1),LOOKUP(9.99999999999999E+307,$H$2:H372)+1,"")</f>
        <v/>
      </c>
      <c r="I373" s="31" t="str">
        <f>IF(AND(B373=I$1),LOOKUP(9.99999999999999E+307,$I$2:I372)+1,"")</f>
        <v/>
      </c>
      <c r="J373" s="31" t="e">
        <f>IF(AND(B373=J$1),LOOKUP(9.99999999999999E+307,$J$2:J372)+1,"")</f>
        <v>#REF!</v>
      </c>
      <c r="K373" s="31" t="e">
        <f>IF(AND(B373=K$1),LOOKUP(9.99999999999999E+307,$K$2:K372)+1,"")</f>
        <v>#REF!</v>
      </c>
      <c r="L373" s="31" t="e">
        <f>IF(AND(B373=L$1),LOOKUP(9.99999999999999E+307,$L$2:L372)+1,"")</f>
        <v>#REF!</v>
      </c>
      <c r="M373" s="31">
        <f>IF(AND(B373=M$1),LOOKUP(9.99999999999999E+307,$M$2:M372)+1,"")</f>
        <v>205</v>
      </c>
      <c r="N373" s="31" t="e">
        <f>IF(AND(B373=N$1),LOOKUP(9.99999999999999E+307,$N$2:N372)+1,"")</f>
        <v>#REF!</v>
      </c>
      <c r="O373" s="31" t="e">
        <f>IF(AND($B373=O$1),LOOKUP(9.99999999999999E+307,$O$2:O372)+1,"")</f>
        <v>#REF!</v>
      </c>
      <c r="P373" s="31" t="e">
        <f>IF(AND($B373=P$1),LOOKUP(9.99999999999999E+307,$P$2:P372)+1,"")</f>
        <v>#REF!</v>
      </c>
      <c r="Q373" s="31" t="e">
        <f>IF(AND($B373=Q$1),LOOKUP(9.99999999999999E+307,$Q$2:Q372)+1,"")</f>
        <v>#REF!</v>
      </c>
      <c r="R373" s="31">
        <f>IF(AND($B373=R$1),LOOKUP(9.99999999999999E+307,$R$2:R372)+1,"")</f>
        <v>205</v>
      </c>
      <c r="S373" s="31">
        <f>IF(AND($B373=S$1),LOOKUP(9.99999999999999E+307,$S$2:S372)+1,"")</f>
        <v>205</v>
      </c>
      <c r="T373" s="221"/>
      <c r="U373" s="221"/>
      <c r="V373" s="221"/>
      <c r="AA373" s="218" t="str">
        <f t="shared" si="41"/>
        <v/>
      </c>
      <c r="AB373" s="218" t="str">
        <f t="shared" si="42"/>
        <v/>
      </c>
      <c r="AC373" s="219">
        <f t="shared" si="38"/>
        <v>0</v>
      </c>
      <c r="AD373" s="219">
        <f t="shared" si="39"/>
        <v>1034</v>
      </c>
      <c r="AE373" s="220" t="str">
        <f t="shared" si="43"/>
        <v/>
      </c>
      <c r="AF373" s="216" t="str">
        <f t="shared" si="44"/>
        <v>-</v>
      </c>
    </row>
    <row r="374" spans="1:32" ht="20.149999999999999" customHeight="1" x14ac:dyDescent="0.75">
      <c r="A374" s="31">
        <v>372</v>
      </c>
      <c r="B374" s="200"/>
      <c r="C374" s="201"/>
      <c r="D374" s="201"/>
      <c r="E374" s="389"/>
      <c r="F374" s="203"/>
      <c r="G374" s="217" t="str">
        <f t="shared" si="40"/>
        <v/>
      </c>
      <c r="H374" s="31" t="str">
        <f>IF(AND(B374=H$1),LOOKUP(9.99999999999999E+307,$H$2:H373)+1,"")</f>
        <v/>
      </c>
      <c r="I374" s="31" t="str">
        <f>IF(AND(B374=I$1),LOOKUP(9.99999999999999E+307,$I$2:I373)+1,"")</f>
        <v/>
      </c>
      <c r="J374" s="31" t="e">
        <f>IF(AND(B374=J$1),LOOKUP(9.99999999999999E+307,$J$2:J373)+1,"")</f>
        <v>#REF!</v>
      </c>
      <c r="K374" s="31" t="e">
        <f>IF(AND(B374=K$1),LOOKUP(9.99999999999999E+307,$K$2:K373)+1,"")</f>
        <v>#REF!</v>
      </c>
      <c r="L374" s="31" t="e">
        <f>IF(AND(B374=L$1),LOOKUP(9.99999999999999E+307,$L$2:L373)+1,"")</f>
        <v>#REF!</v>
      </c>
      <c r="M374" s="31">
        <f>IF(AND(B374=M$1),LOOKUP(9.99999999999999E+307,$M$2:M373)+1,"")</f>
        <v>206</v>
      </c>
      <c r="N374" s="31" t="e">
        <f>IF(AND(B374=N$1),LOOKUP(9.99999999999999E+307,$N$2:N373)+1,"")</f>
        <v>#REF!</v>
      </c>
      <c r="O374" s="31" t="e">
        <f>IF(AND($B374=O$1),LOOKUP(9.99999999999999E+307,$O$2:O373)+1,"")</f>
        <v>#REF!</v>
      </c>
      <c r="P374" s="31" t="e">
        <f>IF(AND($B374=P$1),LOOKUP(9.99999999999999E+307,$P$2:P373)+1,"")</f>
        <v>#REF!</v>
      </c>
      <c r="Q374" s="31" t="e">
        <f>IF(AND($B374=Q$1),LOOKUP(9.99999999999999E+307,$Q$2:Q373)+1,"")</f>
        <v>#REF!</v>
      </c>
      <c r="R374" s="31">
        <f>IF(AND($B374=R$1),LOOKUP(9.99999999999999E+307,$R$2:R373)+1,"")</f>
        <v>206</v>
      </c>
      <c r="S374" s="31">
        <f>IF(AND($B374=S$1),LOOKUP(9.99999999999999E+307,$S$2:S373)+1,"")</f>
        <v>206</v>
      </c>
      <c r="T374" s="221"/>
      <c r="U374" s="221"/>
      <c r="V374" s="221"/>
      <c r="AA374" s="218" t="str">
        <f t="shared" si="41"/>
        <v/>
      </c>
      <c r="AB374" s="218" t="str">
        <f t="shared" si="42"/>
        <v/>
      </c>
      <c r="AC374" s="219">
        <f t="shared" si="38"/>
        <v>0</v>
      </c>
      <c r="AD374" s="219">
        <f t="shared" si="39"/>
        <v>1034</v>
      </c>
      <c r="AE374" s="220" t="str">
        <f t="shared" si="43"/>
        <v/>
      </c>
      <c r="AF374" s="216" t="str">
        <f t="shared" si="44"/>
        <v>-</v>
      </c>
    </row>
    <row r="375" spans="1:32" ht="20.149999999999999" customHeight="1" x14ac:dyDescent="0.75">
      <c r="A375" s="31">
        <v>373</v>
      </c>
      <c r="B375" s="200"/>
      <c r="C375" s="201"/>
      <c r="D375" s="201"/>
      <c r="E375" s="389"/>
      <c r="F375" s="203"/>
      <c r="G375" s="217" t="str">
        <f t="shared" si="40"/>
        <v/>
      </c>
      <c r="H375" s="31" t="str">
        <f>IF(AND(B375=H$1),LOOKUP(9.99999999999999E+307,$H$2:H374)+1,"")</f>
        <v/>
      </c>
      <c r="I375" s="31" t="str">
        <f>IF(AND(B375=I$1),LOOKUP(9.99999999999999E+307,$I$2:I374)+1,"")</f>
        <v/>
      </c>
      <c r="J375" s="31" t="e">
        <f>IF(AND(B375=J$1),LOOKUP(9.99999999999999E+307,$J$2:J374)+1,"")</f>
        <v>#REF!</v>
      </c>
      <c r="K375" s="31" t="e">
        <f>IF(AND(B375=K$1),LOOKUP(9.99999999999999E+307,$K$2:K374)+1,"")</f>
        <v>#REF!</v>
      </c>
      <c r="L375" s="31" t="e">
        <f>IF(AND(B375=L$1),LOOKUP(9.99999999999999E+307,$L$2:L374)+1,"")</f>
        <v>#REF!</v>
      </c>
      <c r="M375" s="31">
        <f>IF(AND(B375=M$1),LOOKUP(9.99999999999999E+307,$M$2:M374)+1,"")</f>
        <v>207</v>
      </c>
      <c r="N375" s="31" t="e">
        <f>IF(AND(B375=N$1),LOOKUP(9.99999999999999E+307,$N$2:N374)+1,"")</f>
        <v>#REF!</v>
      </c>
      <c r="O375" s="31" t="e">
        <f>IF(AND($B375=O$1),LOOKUP(9.99999999999999E+307,$O$2:O374)+1,"")</f>
        <v>#REF!</v>
      </c>
      <c r="P375" s="31" t="e">
        <f>IF(AND($B375=P$1),LOOKUP(9.99999999999999E+307,$P$2:P374)+1,"")</f>
        <v>#REF!</v>
      </c>
      <c r="Q375" s="31" t="e">
        <f>IF(AND($B375=Q$1),LOOKUP(9.99999999999999E+307,$Q$2:Q374)+1,"")</f>
        <v>#REF!</v>
      </c>
      <c r="R375" s="31">
        <f>IF(AND($B375=R$1),LOOKUP(9.99999999999999E+307,$R$2:R374)+1,"")</f>
        <v>207</v>
      </c>
      <c r="S375" s="31">
        <f>IF(AND($B375=S$1),LOOKUP(9.99999999999999E+307,$S$2:S374)+1,"")</f>
        <v>207</v>
      </c>
      <c r="T375" s="221"/>
      <c r="U375" s="221"/>
      <c r="V375" s="221"/>
      <c r="AA375" s="218" t="str">
        <f t="shared" si="41"/>
        <v/>
      </c>
      <c r="AB375" s="218" t="str">
        <f t="shared" si="42"/>
        <v/>
      </c>
      <c r="AC375" s="219">
        <f t="shared" si="38"/>
        <v>0</v>
      </c>
      <c r="AD375" s="219">
        <f t="shared" si="39"/>
        <v>1034</v>
      </c>
      <c r="AE375" s="220" t="str">
        <f t="shared" si="43"/>
        <v/>
      </c>
      <c r="AF375" s="216" t="str">
        <f t="shared" si="44"/>
        <v>-</v>
      </c>
    </row>
    <row r="376" spans="1:32" ht="20.149999999999999" customHeight="1" x14ac:dyDescent="0.75">
      <c r="A376" s="31">
        <v>374</v>
      </c>
      <c r="B376" s="200"/>
      <c r="C376" s="201"/>
      <c r="D376" s="201"/>
      <c r="E376" s="389"/>
      <c r="F376" s="203"/>
      <c r="G376" s="217" t="str">
        <f t="shared" si="40"/>
        <v/>
      </c>
      <c r="H376" s="31" t="str">
        <f>IF(AND(B376=H$1),LOOKUP(9.99999999999999E+307,$H$2:H375)+1,"")</f>
        <v/>
      </c>
      <c r="I376" s="31" t="str">
        <f>IF(AND(B376=I$1),LOOKUP(9.99999999999999E+307,$I$2:I375)+1,"")</f>
        <v/>
      </c>
      <c r="J376" s="31" t="e">
        <f>IF(AND(B376=J$1),LOOKUP(9.99999999999999E+307,$J$2:J375)+1,"")</f>
        <v>#REF!</v>
      </c>
      <c r="K376" s="31" t="e">
        <f>IF(AND(B376=K$1),LOOKUP(9.99999999999999E+307,$K$2:K375)+1,"")</f>
        <v>#REF!</v>
      </c>
      <c r="L376" s="31" t="e">
        <f>IF(AND(B376=L$1),LOOKUP(9.99999999999999E+307,$L$2:L375)+1,"")</f>
        <v>#REF!</v>
      </c>
      <c r="M376" s="31">
        <f>IF(AND(B376=M$1),LOOKUP(9.99999999999999E+307,$M$2:M375)+1,"")</f>
        <v>208</v>
      </c>
      <c r="N376" s="31" t="e">
        <f>IF(AND(B376=N$1),LOOKUP(9.99999999999999E+307,$N$2:N375)+1,"")</f>
        <v>#REF!</v>
      </c>
      <c r="O376" s="31" t="e">
        <f>IF(AND($B376=O$1),LOOKUP(9.99999999999999E+307,$O$2:O375)+1,"")</f>
        <v>#REF!</v>
      </c>
      <c r="P376" s="31" t="e">
        <f>IF(AND($B376=P$1),LOOKUP(9.99999999999999E+307,$P$2:P375)+1,"")</f>
        <v>#REF!</v>
      </c>
      <c r="Q376" s="31" t="e">
        <f>IF(AND($B376=Q$1),LOOKUP(9.99999999999999E+307,$Q$2:Q375)+1,"")</f>
        <v>#REF!</v>
      </c>
      <c r="R376" s="31">
        <f>IF(AND($B376=R$1),LOOKUP(9.99999999999999E+307,$R$2:R375)+1,"")</f>
        <v>208</v>
      </c>
      <c r="S376" s="31">
        <f>IF(AND($B376=S$1),LOOKUP(9.99999999999999E+307,$S$2:S375)+1,"")</f>
        <v>208</v>
      </c>
      <c r="T376" s="221"/>
      <c r="U376" s="221"/>
      <c r="V376" s="221"/>
      <c r="AA376" s="218" t="str">
        <f t="shared" si="41"/>
        <v/>
      </c>
      <c r="AB376" s="218" t="str">
        <f t="shared" si="42"/>
        <v/>
      </c>
      <c r="AC376" s="219">
        <f t="shared" si="38"/>
        <v>0</v>
      </c>
      <c r="AD376" s="219">
        <f t="shared" si="39"/>
        <v>1034</v>
      </c>
      <c r="AE376" s="220" t="str">
        <f t="shared" si="43"/>
        <v/>
      </c>
      <c r="AF376" s="216" t="str">
        <f t="shared" si="44"/>
        <v>-</v>
      </c>
    </row>
    <row r="377" spans="1:32" ht="20.149999999999999" customHeight="1" x14ac:dyDescent="0.75">
      <c r="A377" s="31">
        <v>375</v>
      </c>
      <c r="B377" s="200"/>
      <c r="C377" s="201"/>
      <c r="D377" s="201"/>
      <c r="E377" s="389"/>
      <c r="F377" s="203"/>
      <c r="G377" s="217" t="str">
        <f t="shared" si="40"/>
        <v/>
      </c>
      <c r="H377" s="31" t="str">
        <f>IF(AND(B377=H$1),LOOKUP(9.99999999999999E+307,$H$2:H376)+1,"")</f>
        <v/>
      </c>
      <c r="I377" s="31" t="str">
        <f>IF(AND(B377=I$1),LOOKUP(9.99999999999999E+307,$I$2:I376)+1,"")</f>
        <v/>
      </c>
      <c r="J377" s="31" t="e">
        <f>IF(AND(B377=J$1),LOOKUP(9.99999999999999E+307,$J$2:J376)+1,"")</f>
        <v>#REF!</v>
      </c>
      <c r="K377" s="31" t="e">
        <f>IF(AND(B377=K$1),LOOKUP(9.99999999999999E+307,$K$2:K376)+1,"")</f>
        <v>#REF!</v>
      </c>
      <c r="L377" s="31" t="e">
        <f>IF(AND(B377=L$1),LOOKUP(9.99999999999999E+307,$L$2:L376)+1,"")</f>
        <v>#REF!</v>
      </c>
      <c r="M377" s="31">
        <f>IF(AND(B377=M$1),LOOKUP(9.99999999999999E+307,$M$2:M376)+1,"")</f>
        <v>209</v>
      </c>
      <c r="N377" s="31" t="e">
        <f>IF(AND(B377=N$1),LOOKUP(9.99999999999999E+307,$N$2:N376)+1,"")</f>
        <v>#REF!</v>
      </c>
      <c r="O377" s="31" t="e">
        <f>IF(AND($B377=O$1),LOOKUP(9.99999999999999E+307,$O$2:O376)+1,"")</f>
        <v>#REF!</v>
      </c>
      <c r="P377" s="31" t="e">
        <f>IF(AND($B377=P$1),LOOKUP(9.99999999999999E+307,$P$2:P376)+1,"")</f>
        <v>#REF!</v>
      </c>
      <c r="Q377" s="31" t="e">
        <f>IF(AND($B377=Q$1),LOOKUP(9.99999999999999E+307,$Q$2:Q376)+1,"")</f>
        <v>#REF!</v>
      </c>
      <c r="R377" s="31">
        <f>IF(AND($B377=R$1),LOOKUP(9.99999999999999E+307,$R$2:R376)+1,"")</f>
        <v>209</v>
      </c>
      <c r="S377" s="31">
        <f>IF(AND($B377=S$1),LOOKUP(9.99999999999999E+307,$S$2:S376)+1,"")</f>
        <v>209</v>
      </c>
      <c r="T377" s="221"/>
      <c r="U377" s="221"/>
      <c r="V377" s="221"/>
      <c r="AA377" s="218" t="str">
        <f t="shared" si="41"/>
        <v/>
      </c>
      <c r="AB377" s="218" t="str">
        <f t="shared" si="42"/>
        <v/>
      </c>
      <c r="AC377" s="219">
        <f t="shared" si="38"/>
        <v>0</v>
      </c>
      <c r="AD377" s="219">
        <f t="shared" si="39"/>
        <v>1034</v>
      </c>
      <c r="AE377" s="220" t="str">
        <f t="shared" si="43"/>
        <v/>
      </c>
      <c r="AF377" s="216" t="str">
        <f t="shared" si="44"/>
        <v>-</v>
      </c>
    </row>
    <row r="378" spans="1:32" ht="20.149999999999999" customHeight="1" x14ac:dyDescent="0.75">
      <c r="A378" s="31">
        <v>376</v>
      </c>
      <c r="B378" s="200"/>
      <c r="C378" s="201"/>
      <c r="D378" s="201"/>
      <c r="E378" s="389"/>
      <c r="F378" s="203"/>
      <c r="G378" s="217" t="str">
        <f t="shared" si="40"/>
        <v/>
      </c>
      <c r="H378" s="31" t="str">
        <f>IF(AND(B378=H$1),LOOKUP(9.99999999999999E+307,$H$2:H377)+1,"")</f>
        <v/>
      </c>
      <c r="I378" s="31" t="str">
        <f>IF(AND(B378=I$1),LOOKUP(9.99999999999999E+307,$I$2:I377)+1,"")</f>
        <v/>
      </c>
      <c r="J378" s="31" t="e">
        <f>IF(AND(B378=J$1),LOOKUP(9.99999999999999E+307,$J$2:J377)+1,"")</f>
        <v>#REF!</v>
      </c>
      <c r="K378" s="31" t="e">
        <f>IF(AND(B378=K$1),LOOKUP(9.99999999999999E+307,$K$2:K377)+1,"")</f>
        <v>#REF!</v>
      </c>
      <c r="L378" s="31" t="e">
        <f>IF(AND(B378=L$1),LOOKUP(9.99999999999999E+307,$L$2:L377)+1,"")</f>
        <v>#REF!</v>
      </c>
      <c r="M378" s="31">
        <f>IF(AND(B378=M$1),LOOKUP(9.99999999999999E+307,$M$2:M377)+1,"")</f>
        <v>210</v>
      </c>
      <c r="N378" s="31" t="e">
        <f>IF(AND(B378=N$1),LOOKUP(9.99999999999999E+307,$N$2:N377)+1,"")</f>
        <v>#REF!</v>
      </c>
      <c r="O378" s="31" t="e">
        <f>IF(AND($B378=O$1),LOOKUP(9.99999999999999E+307,$O$2:O377)+1,"")</f>
        <v>#REF!</v>
      </c>
      <c r="P378" s="31" t="e">
        <f>IF(AND($B378=P$1),LOOKUP(9.99999999999999E+307,$P$2:P377)+1,"")</f>
        <v>#REF!</v>
      </c>
      <c r="Q378" s="31" t="e">
        <f>IF(AND($B378=Q$1),LOOKUP(9.99999999999999E+307,$Q$2:Q377)+1,"")</f>
        <v>#REF!</v>
      </c>
      <c r="R378" s="31">
        <f>IF(AND($B378=R$1),LOOKUP(9.99999999999999E+307,$R$2:R377)+1,"")</f>
        <v>210</v>
      </c>
      <c r="S378" s="31">
        <f>IF(AND($B378=S$1),LOOKUP(9.99999999999999E+307,$S$2:S377)+1,"")</f>
        <v>210</v>
      </c>
      <c r="T378" s="221"/>
      <c r="U378" s="221"/>
      <c r="V378" s="221"/>
      <c r="AA378" s="218" t="str">
        <f t="shared" si="41"/>
        <v/>
      </c>
      <c r="AB378" s="218" t="str">
        <f t="shared" si="42"/>
        <v/>
      </c>
      <c r="AC378" s="219">
        <f t="shared" si="38"/>
        <v>0</v>
      </c>
      <c r="AD378" s="219">
        <f t="shared" si="39"/>
        <v>1034</v>
      </c>
      <c r="AE378" s="220" t="str">
        <f t="shared" si="43"/>
        <v/>
      </c>
      <c r="AF378" s="216" t="str">
        <f t="shared" si="44"/>
        <v>-</v>
      </c>
    </row>
    <row r="379" spans="1:32" ht="20.149999999999999" customHeight="1" x14ac:dyDescent="0.75">
      <c r="A379" s="31">
        <v>377</v>
      </c>
      <c r="B379" s="200"/>
      <c r="C379" s="201"/>
      <c r="D379" s="201"/>
      <c r="E379" s="389"/>
      <c r="F379" s="203"/>
      <c r="G379" s="217" t="str">
        <f t="shared" si="40"/>
        <v/>
      </c>
      <c r="H379" s="31" t="str">
        <f>IF(AND(B379=H$1),LOOKUP(9.99999999999999E+307,$H$2:H378)+1,"")</f>
        <v/>
      </c>
      <c r="I379" s="31" t="str">
        <f>IF(AND(B379=I$1),LOOKUP(9.99999999999999E+307,$I$2:I378)+1,"")</f>
        <v/>
      </c>
      <c r="J379" s="31" t="e">
        <f>IF(AND(B379=J$1),LOOKUP(9.99999999999999E+307,$J$2:J378)+1,"")</f>
        <v>#REF!</v>
      </c>
      <c r="K379" s="31" t="e">
        <f>IF(AND(B379=K$1),LOOKUP(9.99999999999999E+307,$K$2:K378)+1,"")</f>
        <v>#REF!</v>
      </c>
      <c r="L379" s="31" t="e">
        <f>IF(AND(B379=L$1),LOOKUP(9.99999999999999E+307,$L$2:L378)+1,"")</f>
        <v>#REF!</v>
      </c>
      <c r="M379" s="31">
        <f>IF(AND(B379=M$1),LOOKUP(9.99999999999999E+307,$M$2:M378)+1,"")</f>
        <v>211</v>
      </c>
      <c r="N379" s="31" t="e">
        <f>IF(AND(B379=N$1),LOOKUP(9.99999999999999E+307,$N$2:N378)+1,"")</f>
        <v>#REF!</v>
      </c>
      <c r="O379" s="31" t="e">
        <f>IF(AND($B379=O$1),LOOKUP(9.99999999999999E+307,$O$2:O378)+1,"")</f>
        <v>#REF!</v>
      </c>
      <c r="P379" s="31" t="e">
        <f>IF(AND($B379=P$1),LOOKUP(9.99999999999999E+307,$P$2:P378)+1,"")</f>
        <v>#REF!</v>
      </c>
      <c r="Q379" s="31" t="e">
        <f>IF(AND($B379=Q$1),LOOKUP(9.99999999999999E+307,$Q$2:Q378)+1,"")</f>
        <v>#REF!</v>
      </c>
      <c r="R379" s="31">
        <f>IF(AND($B379=R$1),LOOKUP(9.99999999999999E+307,$R$2:R378)+1,"")</f>
        <v>211</v>
      </c>
      <c r="S379" s="31">
        <f>IF(AND($B379=S$1),LOOKUP(9.99999999999999E+307,$S$2:S378)+1,"")</f>
        <v>211</v>
      </c>
      <c r="T379" s="221"/>
      <c r="U379" s="221"/>
      <c r="V379" s="221"/>
      <c r="AA379" s="218" t="str">
        <f t="shared" si="41"/>
        <v/>
      </c>
      <c r="AB379" s="218" t="str">
        <f t="shared" si="42"/>
        <v/>
      </c>
      <c r="AC379" s="219">
        <f t="shared" si="38"/>
        <v>0</v>
      </c>
      <c r="AD379" s="219">
        <f t="shared" si="39"/>
        <v>1034</v>
      </c>
      <c r="AE379" s="220" t="str">
        <f t="shared" si="43"/>
        <v/>
      </c>
      <c r="AF379" s="216" t="str">
        <f t="shared" si="44"/>
        <v>-</v>
      </c>
    </row>
    <row r="380" spans="1:32" ht="20.149999999999999" customHeight="1" x14ac:dyDescent="0.75">
      <c r="A380" s="31">
        <v>378</v>
      </c>
      <c r="B380" s="200"/>
      <c r="C380" s="201"/>
      <c r="D380" s="201"/>
      <c r="E380" s="389"/>
      <c r="F380" s="203"/>
      <c r="G380" s="217" t="str">
        <f t="shared" si="40"/>
        <v/>
      </c>
      <c r="H380" s="31" t="str">
        <f>IF(AND(B380=H$1),LOOKUP(9.99999999999999E+307,$H$2:H379)+1,"")</f>
        <v/>
      </c>
      <c r="I380" s="31" t="str">
        <f>IF(AND(B380=I$1),LOOKUP(9.99999999999999E+307,$I$2:I379)+1,"")</f>
        <v/>
      </c>
      <c r="J380" s="31" t="e">
        <f>IF(AND(B380=J$1),LOOKUP(9.99999999999999E+307,$J$2:J379)+1,"")</f>
        <v>#REF!</v>
      </c>
      <c r="K380" s="31" t="e">
        <f>IF(AND(B380=K$1),LOOKUP(9.99999999999999E+307,$K$2:K379)+1,"")</f>
        <v>#REF!</v>
      </c>
      <c r="L380" s="31" t="e">
        <f>IF(AND(B380=L$1),LOOKUP(9.99999999999999E+307,$L$2:L379)+1,"")</f>
        <v>#REF!</v>
      </c>
      <c r="M380" s="31">
        <f>IF(AND(B380=M$1),LOOKUP(9.99999999999999E+307,$M$2:M379)+1,"")</f>
        <v>212</v>
      </c>
      <c r="N380" s="31" t="e">
        <f>IF(AND(B380=N$1),LOOKUP(9.99999999999999E+307,$N$2:N379)+1,"")</f>
        <v>#REF!</v>
      </c>
      <c r="O380" s="31" t="e">
        <f>IF(AND($B380=O$1),LOOKUP(9.99999999999999E+307,$O$2:O379)+1,"")</f>
        <v>#REF!</v>
      </c>
      <c r="P380" s="31" t="e">
        <f>IF(AND($B380=P$1),LOOKUP(9.99999999999999E+307,$P$2:P379)+1,"")</f>
        <v>#REF!</v>
      </c>
      <c r="Q380" s="31" t="e">
        <f>IF(AND($B380=Q$1),LOOKUP(9.99999999999999E+307,$Q$2:Q379)+1,"")</f>
        <v>#REF!</v>
      </c>
      <c r="R380" s="31">
        <f>IF(AND($B380=R$1),LOOKUP(9.99999999999999E+307,$R$2:R379)+1,"")</f>
        <v>212</v>
      </c>
      <c r="S380" s="31">
        <f>IF(AND($B380=S$1),LOOKUP(9.99999999999999E+307,$S$2:S379)+1,"")</f>
        <v>212</v>
      </c>
      <c r="T380" s="221"/>
      <c r="U380" s="221"/>
      <c r="V380" s="221"/>
      <c r="AA380" s="218" t="str">
        <f t="shared" si="41"/>
        <v/>
      </c>
      <c r="AB380" s="218" t="str">
        <f t="shared" si="42"/>
        <v/>
      </c>
      <c r="AC380" s="219">
        <f t="shared" si="38"/>
        <v>0</v>
      </c>
      <c r="AD380" s="219">
        <f t="shared" si="39"/>
        <v>1034</v>
      </c>
      <c r="AE380" s="220" t="str">
        <f t="shared" si="43"/>
        <v/>
      </c>
      <c r="AF380" s="216" t="str">
        <f t="shared" si="44"/>
        <v>-</v>
      </c>
    </row>
    <row r="381" spans="1:32" ht="20.149999999999999" customHeight="1" x14ac:dyDescent="0.75">
      <c r="A381" s="31">
        <v>379</v>
      </c>
      <c r="B381" s="200"/>
      <c r="C381" s="201"/>
      <c r="D381" s="201"/>
      <c r="E381" s="389"/>
      <c r="F381" s="203"/>
      <c r="G381" s="217" t="str">
        <f t="shared" si="40"/>
        <v/>
      </c>
      <c r="H381" s="31" t="str">
        <f>IF(AND(B381=H$1),LOOKUP(9.99999999999999E+307,$H$2:H380)+1,"")</f>
        <v/>
      </c>
      <c r="I381" s="31" t="str">
        <f>IF(AND(B381=I$1),LOOKUP(9.99999999999999E+307,$I$2:I380)+1,"")</f>
        <v/>
      </c>
      <c r="J381" s="31" t="e">
        <f>IF(AND(B381=J$1),LOOKUP(9.99999999999999E+307,$J$2:J380)+1,"")</f>
        <v>#REF!</v>
      </c>
      <c r="K381" s="31" t="e">
        <f>IF(AND(B381=K$1),LOOKUP(9.99999999999999E+307,$K$2:K380)+1,"")</f>
        <v>#REF!</v>
      </c>
      <c r="L381" s="31" t="e">
        <f>IF(AND(B381=L$1),LOOKUP(9.99999999999999E+307,$L$2:L380)+1,"")</f>
        <v>#REF!</v>
      </c>
      <c r="M381" s="31">
        <f>IF(AND(B381=M$1),LOOKUP(9.99999999999999E+307,$M$2:M380)+1,"")</f>
        <v>213</v>
      </c>
      <c r="N381" s="31" t="e">
        <f>IF(AND(B381=N$1),LOOKUP(9.99999999999999E+307,$N$2:N380)+1,"")</f>
        <v>#REF!</v>
      </c>
      <c r="O381" s="31" t="e">
        <f>IF(AND($B381=O$1),LOOKUP(9.99999999999999E+307,$O$2:O380)+1,"")</f>
        <v>#REF!</v>
      </c>
      <c r="P381" s="31" t="e">
        <f>IF(AND($B381=P$1),LOOKUP(9.99999999999999E+307,$P$2:P380)+1,"")</f>
        <v>#REF!</v>
      </c>
      <c r="Q381" s="31" t="e">
        <f>IF(AND($B381=Q$1),LOOKUP(9.99999999999999E+307,$Q$2:Q380)+1,"")</f>
        <v>#REF!</v>
      </c>
      <c r="R381" s="31">
        <f>IF(AND($B381=R$1),LOOKUP(9.99999999999999E+307,$R$2:R380)+1,"")</f>
        <v>213</v>
      </c>
      <c r="S381" s="31">
        <f>IF(AND($B381=S$1),LOOKUP(9.99999999999999E+307,$S$2:S380)+1,"")</f>
        <v>213</v>
      </c>
      <c r="T381" s="221"/>
      <c r="U381" s="221"/>
      <c r="V381" s="221"/>
      <c r="AA381" s="218" t="str">
        <f t="shared" si="41"/>
        <v/>
      </c>
      <c r="AB381" s="218" t="str">
        <f t="shared" si="42"/>
        <v/>
      </c>
      <c r="AC381" s="219">
        <f t="shared" si="38"/>
        <v>0</v>
      </c>
      <c r="AD381" s="219">
        <f t="shared" si="39"/>
        <v>1034</v>
      </c>
      <c r="AE381" s="220" t="str">
        <f t="shared" si="43"/>
        <v/>
      </c>
      <c r="AF381" s="216" t="str">
        <f t="shared" si="44"/>
        <v>-</v>
      </c>
    </row>
    <row r="382" spans="1:32" ht="20.149999999999999" customHeight="1" x14ac:dyDescent="0.75">
      <c r="A382" s="31">
        <v>380</v>
      </c>
      <c r="B382" s="200"/>
      <c r="C382" s="201"/>
      <c r="D382" s="201"/>
      <c r="E382" s="389"/>
      <c r="F382" s="203"/>
      <c r="G382" s="217" t="str">
        <f t="shared" si="40"/>
        <v/>
      </c>
      <c r="H382" s="31" t="str">
        <f>IF(AND(B382=H$1),LOOKUP(9.99999999999999E+307,$H$2:H381)+1,"")</f>
        <v/>
      </c>
      <c r="I382" s="31" t="str">
        <f>IF(AND(B382=I$1),LOOKUP(9.99999999999999E+307,$I$2:I381)+1,"")</f>
        <v/>
      </c>
      <c r="J382" s="31" t="e">
        <f>IF(AND(B382=J$1),LOOKUP(9.99999999999999E+307,$J$2:J381)+1,"")</f>
        <v>#REF!</v>
      </c>
      <c r="K382" s="31" t="e">
        <f>IF(AND(B382=K$1),LOOKUP(9.99999999999999E+307,$K$2:K381)+1,"")</f>
        <v>#REF!</v>
      </c>
      <c r="L382" s="31" t="e">
        <f>IF(AND(B382=L$1),LOOKUP(9.99999999999999E+307,$L$2:L381)+1,"")</f>
        <v>#REF!</v>
      </c>
      <c r="M382" s="31">
        <f>IF(AND(B382=M$1),LOOKUP(9.99999999999999E+307,$M$2:M381)+1,"")</f>
        <v>214</v>
      </c>
      <c r="N382" s="31" t="e">
        <f>IF(AND(B382=N$1),LOOKUP(9.99999999999999E+307,$N$2:N381)+1,"")</f>
        <v>#REF!</v>
      </c>
      <c r="O382" s="31" t="e">
        <f>IF(AND($B382=O$1),LOOKUP(9.99999999999999E+307,$O$2:O381)+1,"")</f>
        <v>#REF!</v>
      </c>
      <c r="P382" s="31" t="e">
        <f>IF(AND($B382=P$1),LOOKUP(9.99999999999999E+307,$P$2:P381)+1,"")</f>
        <v>#REF!</v>
      </c>
      <c r="Q382" s="31" t="e">
        <f>IF(AND($B382=Q$1),LOOKUP(9.99999999999999E+307,$Q$2:Q381)+1,"")</f>
        <v>#REF!</v>
      </c>
      <c r="R382" s="31">
        <f>IF(AND($B382=R$1),LOOKUP(9.99999999999999E+307,$R$2:R381)+1,"")</f>
        <v>214</v>
      </c>
      <c r="S382" s="31">
        <f>IF(AND($B382=S$1),LOOKUP(9.99999999999999E+307,$S$2:S381)+1,"")</f>
        <v>214</v>
      </c>
      <c r="T382" s="221"/>
      <c r="U382" s="221"/>
      <c r="V382" s="221"/>
      <c r="AA382" s="218" t="str">
        <f t="shared" si="41"/>
        <v/>
      </c>
      <c r="AB382" s="218" t="str">
        <f t="shared" si="42"/>
        <v/>
      </c>
      <c r="AC382" s="219">
        <f t="shared" si="38"/>
        <v>0</v>
      </c>
      <c r="AD382" s="219">
        <f t="shared" si="39"/>
        <v>1034</v>
      </c>
      <c r="AE382" s="220" t="str">
        <f t="shared" si="43"/>
        <v/>
      </c>
      <c r="AF382" s="216" t="str">
        <f t="shared" si="44"/>
        <v>-</v>
      </c>
    </row>
    <row r="383" spans="1:32" ht="20.149999999999999" customHeight="1" x14ac:dyDescent="0.75">
      <c r="A383" s="31">
        <v>381</v>
      </c>
      <c r="B383" s="200"/>
      <c r="C383" s="201"/>
      <c r="D383" s="201"/>
      <c r="E383" s="389"/>
      <c r="F383" s="203"/>
      <c r="G383" s="217" t="str">
        <f t="shared" si="40"/>
        <v/>
      </c>
      <c r="H383" s="31" t="str">
        <f>IF(AND(B383=H$1),LOOKUP(9.99999999999999E+307,$H$2:H382)+1,"")</f>
        <v/>
      </c>
      <c r="I383" s="31" t="str">
        <f>IF(AND(B383=I$1),LOOKUP(9.99999999999999E+307,$I$2:I382)+1,"")</f>
        <v/>
      </c>
      <c r="J383" s="31" t="e">
        <f>IF(AND(B383=J$1),LOOKUP(9.99999999999999E+307,$J$2:J382)+1,"")</f>
        <v>#REF!</v>
      </c>
      <c r="K383" s="31" t="e">
        <f>IF(AND(B383=K$1),LOOKUP(9.99999999999999E+307,$K$2:K382)+1,"")</f>
        <v>#REF!</v>
      </c>
      <c r="L383" s="31" t="e">
        <f>IF(AND(B383=L$1),LOOKUP(9.99999999999999E+307,$L$2:L382)+1,"")</f>
        <v>#REF!</v>
      </c>
      <c r="M383" s="31">
        <f>IF(AND(B383=M$1),LOOKUP(9.99999999999999E+307,$M$2:M382)+1,"")</f>
        <v>215</v>
      </c>
      <c r="N383" s="31" t="e">
        <f>IF(AND(B383=N$1),LOOKUP(9.99999999999999E+307,$N$2:N382)+1,"")</f>
        <v>#REF!</v>
      </c>
      <c r="O383" s="31" t="e">
        <f>IF(AND($B383=O$1),LOOKUP(9.99999999999999E+307,$O$2:O382)+1,"")</f>
        <v>#REF!</v>
      </c>
      <c r="P383" s="31" t="e">
        <f>IF(AND($B383=P$1),LOOKUP(9.99999999999999E+307,$P$2:P382)+1,"")</f>
        <v>#REF!</v>
      </c>
      <c r="Q383" s="31" t="e">
        <f>IF(AND($B383=Q$1),LOOKUP(9.99999999999999E+307,$Q$2:Q382)+1,"")</f>
        <v>#REF!</v>
      </c>
      <c r="R383" s="31">
        <f>IF(AND($B383=R$1),LOOKUP(9.99999999999999E+307,$R$2:R382)+1,"")</f>
        <v>215</v>
      </c>
      <c r="S383" s="31">
        <f>IF(AND($B383=S$1),LOOKUP(9.99999999999999E+307,$S$2:S382)+1,"")</f>
        <v>215</v>
      </c>
      <c r="T383" s="221"/>
      <c r="U383" s="221"/>
      <c r="V383" s="221"/>
      <c r="AA383" s="218" t="str">
        <f t="shared" si="41"/>
        <v/>
      </c>
      <c r="AB383" s="218" t="str">
        <f t="shared" si="42"/>
        <v/>
      </c>
      <c r="AC383" s="219">
        <f t="shared" si="38"/>
        <v>0</v>
      </c>
      <c r="AD383" s="219">
        <f t="shared" si="39"/>
        <v>1034</v>
      </c>
      <c r="AE383" s="220" t="str">
        <f t="shared" si="43"/>
        <v/>
      </c>
      <c r="AF383" s="216" t="str">
        <f t="shared" si="44"/>
        <v>-</v>
      </c>
    </row>
    <row r="384" spans="1:32" ht="20.149999999999999" customHeight="1" x14ac:dyDescent="0.75">
      <c r="A384" s="31">
        <v>382</v>
      </c>
      <c r="B384" s="200"/>
      <c r="C384" s="201"/>
      <c r="D384" s="201"/>
      <c r="E384" s="389"/>
      <c r="F384" s="203"/>
      <c r="G384" s="217" t="str">
        <f t="shared" si="40"/>
        <v/>
      </c>
      <c r="H384" s="31" t="str">
        <f>IF(AND(B384=H$1),LOOKUP(9.99999999999999E+307,$H$2:H383)+1,"")</f>
        <v/>
      </c>
      <c r="I384" s="31" t="str">
        <f>IF(AND(B384=I$1),LOOKUP(9.99999999999999E+307,$I$2:I383)+1,"")</f>
        <v/>
      </c>
      <c r="J384" s="31" t="e">
        <f>IF(AND(B384=J$1),LOOKUP(9.99999999999999E+307,$J$2:J383)+1,"")</f>
        <v>#REF!</v>
      </c>
      <c r="K384" s="31" t="e">
        <f>IF(AND(B384=K$1),LOOKUP(9.99999999999999E+307,$K$2:K383)+1,"")</f>
        <v>#REF!</v>
      </c>
      <c r="L384" s="31" t="e">
        <f>IF(AND(B384=L$1),LOOKUP(9.99999999999999E+307,$L$2:L383)+1,"")</f>
        <v>#REF!</v>
      </c>
      <c r="M384" s="31">
        <f>IF(AND(B384=M$1),LOOKUP(9.99999999999999E+307,$M$2:M383)+1,"")</f>
        <v>216</v>
      </c>
      <c r="N384" s="31" t="e">
        <f>IF(AND(B384=N$1),LOOKUP(9.99999999999999E+307,$N$2:N383)+1,"")</f>
        <v>#REF!</v>
      </c>
      <c r="O384" s="31" t="e">
        <f>IF(AND($B384=O$1),LOOKUP(9.99999999999999E+307,$O$2:O383)+1,"")</f>
        <v>#REF!</v>
      </c>
      <c r="P384" s="31" t="e">
        <f>IF(AND($B384=P$1),LOOKUP(9.99999999999999E+307,$P$2:P383)+1,"")</f>
        <v>#REF!</v>
      </c>
      <c r="Q384" s="31" t="e">
        <f>IF(AND($B384=Q$1),LOOKUP(9.99999999999999E+307,$Q$2:Q383)+1,"")</f>
        <v>#REF!</v>
      </c>
      <c r="R384" s="31">
        <f>IF(AND($B384=R$1),LOOKUP(9.99999999999999E+307,$R$2:R383)+1,"")</f>
        <v>216</v>
      </c>
      <c r="S384" s="31">
        <f>IF(AND($B384=S$1),LOOKUP(9.99999999999999E+307,$S$2:S383)+1,"")</f>
        <v>216</v>
      </c>
      <c r="T384" s="221"/>
      <c r="U384" s="221"/>
      <c r="V384" s="221"/>
      <c r="AA384" s="218" t="str">
        <f t="shared" si="41"/>
        <v/>
      </c>
      <c r="AB384" s="218" t="str">
        <f t="shared" si="42"/>
        <v/>
      </c>
      <c r="AC384" s="219">
        <f t="shared" si="38"/>
        <v>0</v>
      </c>
      <c r="AD384" s="219">
        <f t="shared" si="39"/>
        <v>1034</v>
      </c>
      <c r="AE384" s="220" t="str">
        <f t="shared" si="43"/>
        <v/>
      </c>
      <c r="AF384" s="216" t="str">
        <f t="shared" si="44"/>
        <v>-</v>
      </c>
    </row>
    <row r="385" spans="1:32" ht="20.149999999999999" customHeight="1" x14ac:dyDescent="0.75">
      <c r="A385" s="31">
        <v>383</v>
      </c>
      <c r="B385" s="200"/>
      <c r="C385" s="201"/>
      <c r="D385" s="201"/>
      <c r="E385" s="389"/>
      <c r="F385" s="203"/>
      <c r="G385" s="217" t="str">
        <f t="shared" si="40"/>
        <v/>
      </c>
      <c r="H385" s="31" t="str">
        <f>IF(AND(B385=H$1),LOOKUP(9.99999999999999E+307,$H$2:H384)+1,"")</f>
        <v/>
      </c>
      <c r="I385" s="31" t="str">
        <f>IF(AND(B385=I$1),LOOKUP(9.99999999999999E+307,$I$2:I384)+1,"")</f>
        <v/>
      </c>
      <c r="J385" s="31" t="e">
        <f>IF(AND(B385=J$1),LOOKUP(9.99999999999999E+307,$J$2:J384)+1,"")</f>
        <v>#REF!</v>
      </c>
      <c r="K385" s="31" t="e">
        <f>IF(AND(B385=K$1),LOOKUP(9.99999999999999E+307,$K$2:K384)+1,"")</f>
        <v>#REF!</v>
      </c>
      <c r="L385" s="31" t="e">
        <f>IF(AND(B385=L$1),LOOKUP(9.99999999999999E+307,$L$2:L384)+1,"")</f>
        <v>#REF!</v>
      </c>
      <c r="M385" s="31">
        <f>IF(AND(B385=M$1),LOOKUP(9.99999999999999E+307,$M$2:M384)+1,"")</f>
        <v>217</v>
      </c>
      <c r="N385" s="31" t="e">
        <f>IF(AND(B385=N$1),LOOKUP(9.99999999999999E+307,$N$2:N384)+1,"")</f>
        <v>#REF!</v>
      </c>
      <c r="O385" s="31" t="e">
        <f>IF(AND($B385=O$1),LOOKUP(9.99999999999999E+307,$O$2:O384)+1,"")</f>
        <v>#REF!</v>
      </c>
      <c r="P385" s="31" t="e">
        <f>IF(AND($B385=P$1),LOOKUP(9.99999999999999E+307,$P$2:P384)+1,"")</f>
        <v>#REF!</v>
      </c>
      <c r="Q385" s="31" t="e">
        <f>IF(AND($B385=Q$1),LOOKUP(9.99999999999999E+307,$Q$2:Q384)+1,"")</f>
        <v>#REF!</v>
      </c>
      <c r="R385" s="31">
        <f>IF(AND($B385=R$1),LOOKUP(9.99999999999999E+307,$R$2:R384)+1,"")</f>
        <v>217</v>
      </c>
      <c r="S385" s="31">
        <f>IF(AND($B385=S$1),LOOKUP(9.99999999999999E+307,$S$2:S384)+1,"")</f>
        <v>217</v>
      </c>
      <c r="T385" s="221"/>
      <c r="U385" s="221"/>
      <c r="V385" s="221"/>
      <c r="AA385" s="218" t="str">
        <f t="shared" si="41"/>
        <v/>
      </c>
      <c r="AB385" s="218" t="str">
        <f t="shared" si="42"/>
        <v/>
      </c>
      <c r="AC385" s="219">
        <f t="shared" si="38"/>
        <v>0</v>
      </c>
      <c r="AD385" s="219">
        <f t="shared" si="39"/>
        <v>1034</v>
      </c>
      <c r="AE385" s="220" t="str">
        <f t="shared" si="43"/>
        <v/>
      </c>
      <c r="AF385" s="216" t="str">
        <f t="shared" si="44"/>
        <v>-</v>
      </c>
    </row>
    <row r="386" spans="1:32" ht="20.149999999999999" customHeight="1" x14ac:dyDescent="0.75">
      <c r="A386" s="31">
        <v>384</v>
      </c>
      <c r="B386" s="200"/>
      <c r="C386" s="201"/>
      <c r="D386" s="201"/>
      <c r="E386" s="389"/>
      <c r="F386" s="203"/>
      <c r="G386" s="217" t="str">
        <f t="shared" si="40"/>
        <v/>
      </c>
      <c r="H386" s="31" t="str">
        <f>IF(AND(B386=H$1),LOOKUP(9.99999999999999E+307,$H$2:H385)+1,"")</f>
        <v/>
      </c>
      <c r="I386" s="31" t="str">
        <f>IF(AND(B386=I$1),LOOKUP(9.99999999999999E+307,$I$2:I385)+1,"")</f>
        <v/>
      </c>
      <c r="J386" s="31" t="e">
        <f>IF(AND(B386=J$1),LOOKUP(9.99999999999999E+307,$J$2:J385)+1,"")</f>
        <v>#REF!</v>
      </c>
      <c r="K386" s="31" t="e">
        <f>IF(AND(B386=K$1),LOOKUP(9.99999999999999E+307,$K$2:K385)+1,"")</f>
        <v>#REF!</v>
      </c>
      <c r="L386" s="31" t="e">
        <f>IF(AND(B386=L$1),LOOKUP(9.99999999999999E+307,$L$2:L385)+1,"")</f>
        <v>#REF!</v>
      </c>
      <c r="M386" s="31">
        <f>IF(AND(B386=M$1),LOOKUP(9.99999999999999E+307,$M$2:M385)+1,"")</f>
        <v>218</v>
      </c>
      <c r="N386" s="31" t="e">
        <f>IF(AND(B386=N$1),LOOKUP(9.99999999999999E+307,$N$2:N385)+1,"")</f>
        <v>#REF!</v>
      </c>
      <c r="O386" s="31" t="e">
        <f>IF(AND($B386=O$1),LOOKUP(9.99999999999999E+307,$O$2:O385)+1,"")</f>
        <v>#REF!</v>
      </c>
      <c r="P386" s="31" t="e">
        <f>IF(AND($B386=P$1),LOOKUP(9.99999999999999E+307,$P$2:P385)+1,"")</f>
        <v>#REF!</v>
      </c>
      <c r="Q386" s="31" t="e">
        <f>IF(AND($B386=Q$1),LOOKUP(9.99999999999999E+307,$Q$2:Q385)+1,"")</f>
        <v>#REF!</v>
      </c>
      <c r="R386" s="31">
        <f>IF(AND($B386=R$1),LOOKUP(9.99999999999999E+307,$R$2:R385)+1,"")</f>
        <v>218</v>
      </c>
      <c r="S386" s="31">
        <f>IF(AND($B386=S$1),LOOKUP(9.99999999999999E+307,$S$2:S385)+1,"")</f>
        <v>218</v>
      </c>
      <c r="T386" s="221"/>
      <c r="U386" s="221"/>
      <c r="V386" s="221"/>
      <c r="AA386" s="218" t="str">
        <f t="shared" si="41"/>
        <v/>
      </c>
      <c r="AB386" s="218" t="str">
        <f t="shared" si="42"/>
        <v/>
      </c>
      <c r="AC386" s="219">
        <f t="shared" si="38"/>
        <v>0</v>
      </c>
      <c r="AD386" s="219">
        <f t="shared" si="39"/>
        <v>1034</v>
      </c>
      <c r="AE386" s="220" t="str">
        <f t="shared" si="43"/>
        <v/>
      </c>
      <c r="AF386" s="216" t="str">
        <f t="shared" si="44"/>
        <v>-</v>
      </c>
    </row>
    <row r="387" spans="1:32" ht="20.149999999999999" customHeight="1" x14ac:dyDescent="0.75">
      <c r="A387" s="31">
        <v>385</v>
      </c>
      <c r="B387" s="200"/>
      <c r="C387" s="201"/>
      <c r="D387" s="201"/>
      <c r="E387" s="389"/>
      <c r="F387" s="203"/>
      <c r="G387" s="217" t="str">
        <f t="shared" si="40"/>
        <v/>
      </c>
      <c r="H387" s="31" t="str">
        <f>IF(AND(B387=H$1),LOOKUP(9.99999999999999E+307,$H$2:H386)+1,"")</f>
        <v/>
      </c>
      <c r="I387" s="31" t="str">
        <f>IF(AND(B387=I$1),LOOKUP(9.99999999999999E+307,$I$2:I386)+1,"")</f>
        <v/>
      </c>
      <c r="J387" s="31" t="e">
        <f>IF(AND(B387=J$1),LOOKUP(9.99999999999999E+307,$J$2:J386)+1,"")</f>
        <v>#REF!</v>
      </c>
      <c r="K387" s="31" t="e">
        <f>IF(AND(B387=K$1),LOOKUP(9.99999999999999E+307,$K$2:K386)+1,"")</f>
        <v>#REF!</v>
      </c>
      <c r="L387" s="31" t="e">
        <f>IF(AND(B387=L$1),LOOKUP(9.99999999999999E+307,$L$2:L386)+1,"")</f>
        <v>#REF!</v>
      </c>
      <c r="M387" s="31">
        <f>IF(AND(B387=M$1),LOOKUP(9.99999999999999E+307,$M$2:M386)+1,"")</f>
        <v>219</v>
      </c>
      <c r="N387" s="31" t="e">
        <f>IF(AND(B387=N$1),LOOKUP(9.99999999999999E+307,$N$2:N386)+1,"")</f>
        <v>#REF!</v>
      </c>
      <c r="O387" s="31" t="e">
        <f>IF(AND($B387=O$1),LOOKUP(9.99999999999999E+307,$O$2:O386)+1,"")</f>
        <v>#REF!</v>
      </c>
      <c r="P387" s="31" t="e">
        <f>IF(AND($B387=P$1),LOOKUP(9.99999999999999E+307,$P$2:P386)+1,"")</f>
        <v>#REF!</v>
      </c>
      <c r="Q387" s="31" t="e">
        <f>IF(AND($B387=Q$1),LOOKUP(9.99999999999999E+307,$Q$2:Q386)+1,"")</f>
        <v>#REF!</v>
      </c>
      <c r="R387" s="31">
        <f>IF(AND($B387=R$1),LOOKUP(9.99999999999999E+307,$R$2:R386)+1,"")</f>
        <v>219</v>
      </c>
      <c r="S387" s="31">
        <f>IF(AND($B387=S$1),LOOKUP(9.99999999999999E+307,$S$2:S386)+1,"")</f>
        <v>219</v>
      </c>
      <c r="T387" s="221"/>
      <c r="U387" s="221"/>
      <c r="V387" s="221"/>
      <c r="AA387" s="218" t="str">
        <f t="shared" si="41"/>
        <v/>
      </c>
      <c r="AB387" s="218" t="str">
        <f t="shared" si="42"/>
        <v/>
      </c>
      <c r="AC387" s="219">
        <f t="shared" ref="AC387:AC450" si="45">COUNTIF($C$3:$C$1202,C387)</f>
        <v>0</v>
      </c>
      <c r="AD387" s="219">
        <f t="shared" ref="AD387:AD450" si="46">SUMPRODUCT(--(E387&amp;F387=$E$3:$E$1202&amp;$F$3:$F$1202))</f>
        <v>1034</v>
      </c>
      <c r="AE387" s="220" t="str">
        <f t="shared" si="43"/>
        <v/>
      </c>
      <c r="AF387" s="216" t="str">
        <f t="shared" si="44"/>
        <v>-</v>
      </c>
    </row>
    <row r="388" spans="1:32" ht="20.149999999999999" customHeight="1" x14ac:dyDescent="0.75">
      <c r="A388" s="31">
        <v>386</v>
      </c>
      <c r="B388" s="200"/>
      <c r="C388" s="201"/>
      <c r="D388" s="201"/>
      <c r="E388" s="389"/>
      <c r="F388" s="203"/>
      <c r="G388" s="217" t="str">
        <f t="shared" ref="G388:G451" si="47">B388&amp;C388</f>
        <v/>
      </c>
      <c r="H388" s="31" t="str">
        <f>IF(AND(B388=H$1),LOOKUP(9.99999999999999E+307,$H$2:H387)+1,"")</f>
        <v/>
      </c>
      <c r="I388" s="31" t="str">
        <f>IF(AND(B388=I$1),LOOKUP(9.99999999999999E+307,$I$2:I387)+1,"")</f>
        <v/>
      </c>
      <c r="J388" s="31" t="e">
        <f>IF(AND(B388=J$1),LOOKUP(9.99999999999999E+307,$J$2:J387)+1,"")</f>
        <v>#REF!</v>
      </c>
      <c r="K388" s="31" t="e">
        <f>IF(AND(B388=K$1),LOOKUP(9.99999999999999E+307,$K$2:K387)+1,"")</f>
        <v>#REF!</v>
      </c>
      <c r="L388" s="31" t="e">
        <f>IF(AND(B388=L$1),LOOKUP(9.99999999999999E+307,$L$2:L387)+1,"")</f>
        <v>#REF!</v>
      </c>
      <c r="M388" s="31">
        <f>IF(AND(B388=M$1),LOOKUP(9.99999999999999E+307,$M$2:M387)+1,"")</f>
        <v>220</v>
      </c>
      <c r="N388" s="31" t="e">
        <f>IF(AND(B388=N$1),LOOKUP(9.99999999999999E+307,$N$2:N387)+1,"")</f>
        <v>#REF!</v>
      </c>
      <c r="O388" s="31" t="e">
        <f>IF(AND($B388=O$1),LOOKUP(9.99999999999999E+307,$O$2:O387)+1,"")</f>
        <v>#REF!</v>
      </c>
      <c r="P388" s="31" t="e">
        <f>IF(AND($B388=P$1),LOOKUP(9.99999999999999E+307,$P$2:P387)+1,"")</f>
        <v>#REF!</v>
      </c>
      <c r="Q388" s="31" t="e">
        <f>IF(AND($B388=Q$1),LOOKUP(9.99999999999999E+307,$Q$2:Q387)+1,"")</f>
        <v>#REF!</v>
      </c>
      <c r="R388" s="31">
        <f>IF(AND($B388=R$1),LOOKUP(9.99999999999999E+307,$R$2:R387)+1,"")</f>
        <v>220</v>
      </c>
      <c r="S388" s="31">
        <f>IF(AND($B388=S$1),LOOKUP(9.99999999999999E+307,$S$2:S387)+1,"")</f>
        <v>220</v>
      </c>
      <c r="T388" s="221"/>
      <c r="U388" s="221"/>
      <c r="V388" s="221"/>
      <c r="AA388" s="218" t="str">
        <f t="shared" ref="AA388:AA451" si="48">IF(AD388=2,"นักเรียนซ้ำ","")</f>
        <v/>
      </c>
      <c r="AB388" s="218" t="str">
        <f t="shared" ref="AB388:AB451" si="49">IF(AC388=2,"เลขประจำตัวซ้ำ","")</f>
        <v/>
      </c>
      <c r="AC388" s="219">
        <f t="shared" si="45"/>
        <v>0</v>
      </c>
      <c r="AD388" s="219">
        <f t="shared" si="46"/>
        <v>1034</v>
      </c>
      <c r="AE388" s="220" t="str">
        <f t="shared" ref="AE388:AE451" si="50">IF(D388="เด็กชาย",1,IF(D388="นาย",1,IF(D388="เด็กหญิง",2,IF(D388="นางสาว",2,IF(D388="ด.ช.",1,IF(D388="ด.ญ.",2,IF(D388="น.ส.",2,"")))))))</f>
        <v/>
      </c>
      <c r="AF388" s="216" t="str">
        <f t="shared" si="44"/>
        <v>-</v>
      </c>
    </row>
    <row r="389" spans="1:32" ht="20.149999999999999" customHeight="1" x14ac:dyDescent="0.75">
      <c r="A389" s="31">
        <v>387</v>
      </c>
      <c r="B389" s="200"/>
      <c r="C389" s="201"/>
      <c r="D389" s="201"/>
      <c r="E389" s="389"/>
      <c r="F389" s="203"/>
      <c r="G389" s="217" t="str">
        <f t="shared" si="47"/>
        <v/>
      </c>
      <c r="H389" s="31" t="str">
        <f>IF(AND(B389=H$1),LOOKUP(9.99999999999999E+307,$H$2:H388)+1,"")</f>
        <v/>
      </c>
      <c r="I389" s="31" t="str">
        <f>IF(AND(B389=I$1),LOOKUP(9.99999999999999E+307,$I$2:I388)+1,"")</f>
        <v/>
      </c>
      <c r="J389" s="31" t="e">
        <f>IF(AND(B389=J$1),LOOKUP(9.99999999999999E+307,$J$2:J388)+1,"")</f>
        <v>#REF!</v>
      </c>
      <c r="K389" s="31" t="e">
        <f>IF(AND(B389=K$1),LOOKUP(9.99999999999999E+307,$K$2:K388)+1,"")</f>
        <v>#REF!</v>
      </c>
      <c r="L389" s="31" t="e">
        <f>IF(AND(B389=L$1),LOOKUP(9.99999999999999E+307,$L$2:L388)+1,"")</f>
        <v>#REF!</v>
      </c>
      <c r="M389" s="31">
        <f>IF(AND(B389=M$1),LOOKUP(9.99999999999999E+307,$M$2:M388)+1,"")</f>
        <v>221</v>
      </c>
      <c r="N389" s="31" t="e">
        <f>IF(AND(B389=N$1),LOOKUP(9.99999999999999E+307,$N$2:N388)+1,"")</f>
        <v>#REF!</v>
      </c>
      <c r="O389" s="31" t="e">
        <f>IF(AND($B389=O$1),LOOKUP(9.99999999999999E+307,$O$2:O388)+1,"")</f>
        <v>#REF!</v>
      </c>
      <c r="P389" s="31" t="e">
        <f>IF(AND($B389=P$1),LOOKUP(9.99999999999999E+307,$P$2:P388)+1,"")</f>
        <v>#REF!</v>
      </c>
      <c r="Q389" s="31" t="e">
        <f>IF(AND($B389=Q$1),LOOKUP(9.99999999999999E+307,$Q$2:Q388)+1,"")</f>
        <v>#REF!</v>
      </c>
      <c r="R389" s="31">
        <f>IF(AND($B389=R$1),LOOKUP(9.99999999999999E+307,$R$2:R388)+1,"")</f>
        <v>221</v>
      </c>
      <c r="S389" s="31">
        <f>IF(AND($B389=S$1),LOOKUP(9.99999999999999E+307,$S$2:S388)+1,"")</f>
        <v>221</v>
      </c>
      <c r="T389" s="221"/>
      <c r="U389" s="221"/>
      <c r="V389" s="221"/>
      <c r="AA389" s="218" t="str">
        <f t="shared" si="48"/>
        <v/>
      </c>
      <c r="AB389" s="218" t="str">
        <f t="shared" si="49"/>
        <v/>
      </c>
      <c r="AC389" s="219">
        <f t="shared" si="45"/>
        <v>0</v>
      </c>
      <c r="AD389" s="219">
        <f t="shared" si="46"/>
        <v>1034</v>
      </c>
      <c r="AE389" s="220" t="str">
        <f t="shared" si="50"/>
        <v/>
      </c>
      <c r="AF389" s="216" t="str">
        <f t="shared" si="44"/>
        <v>-</v>
      </c>
    </row>
    <row r="390" spans="1:32" ht="20.149999999999999" customHeight="1" x14ac:dyDescent="0.75">
      <c r="A390" s="31">
        <v>388</v>
      </c>
      <c r="B390" s="200"/>
      <c r="C390" s="201"/>
      <c r="D390" s="201"/>
      <c r="E390" s="389"/>
      <c r="F390" s="203"/>
      <c r="G390" s="217" t="str">
        <f t="shared" si="47"/>
        <v/>
      </c>
      <c r="H390" s="31" t="str">
        <f>IF(AND(B390=H$1),LOOKUP(9.99999999999999E+307,$H$2:H389)+1,"")</f>
        <v/>
      </c>
      <c r="I390" s="31" t="str">
        <f>IF(AND(B390=I$1),LOOKUP(9.99999999999999E+307,$I$2:I389)+1,"")</f>
        <v/>
      </c>
      <c r="J390" s="31" t="e">
        <f>IF(AND(B390=J$1),LOOKUP(9.99999999999999E+307,$J$2:J389)+1,"")</f>
        <v>#REF!</v>
      </c>
      <c r="K390" s="31" t="e">
        <f>IF(AND(B390=K$1),LOOKUP(9.99999999999999E+307,$K$2:K389)+1,"")</f>
        <v>#REF!</v>
      </c>
      <c r="L390" s="31" t="e">
        <f>IF(AND(B390=L$1),LOOKUP(9.99999999999999E+307,$L$2:L389)+1,"")</f>
        <v>#REF!</v>
      </c>
      <c r="M390" s="31">
        <f>IF(AND(B390=M$1),LOOKUP(9.99999999999999E+307,$M$2:M389)+1,"")</f>
        <v>222</v>
      </c>
      <c r="N390" s="31" t="e">
        <f>IF(AND(B390=N$1),LOOKUP(9.99999999999999E+307,$N$2:N389)+1,"")</f>
        <v>#REF!</v>
      </c>
      <c r="O390" s="31" t="e">
        <f>IF(AND($B390=O$1),LOOKUP(9.99999999999999E+307,$O$2:O389)+1,"")</f>
        <v>#REF!</v>
      </c>
      <c r="P390" s="31" t="e">
        <f>IF(AND($B390=P$1),LOOKUP(9.99999999999999E+307,$P$2:P389)+1,"")</f>
        <v>#REF!</v>
      </c>
      <c r="Q390" s="31" t="e">
        <f>IF(AND($B390=Q$1),LOOKUP(9.99999999999999E+307,$Q$2:Q389)+1,"")</f>
        <v>#REF!</v>
      </c>
      <c r="R390" s="31">
        <f>IF(AND($B390=R$1),LOOKUP(9.99999999999999E+307,$R$2:R389)+1,"")</f>
        <v>222</v>
      </c>
      <c r="S390" s="31">
        <f>IF(AND($B390=S$1),LOOKUP(9.99999999999999E+307,$S$2:S389)+1,"")</f>
        <v>222</v>
      </c>
      <c r="T390" s="221"/>
      <c r="U390" s="221"/>
      <c r="V390" s="221"/>
      <c r="AA390" s="218" t="str">
        <f t="shared" si="48"/>
        <v/>
      </c>
      <c r="AB390" s="218" t="str">
        <f t="shared" si="49"/>
        <v/>
      </c>
      <c r="AC390" s="219">
        <f t="shared" si="45"/>
        <v>0</v>
      </c>
      <c r="AD390" s="219">
        <f t="shared" si="46"/>
        <v>1034</v>
      </c>
      <c r="AE390" s="220" t="str">
        <f t="shared" si="50"/>
        <v/>
      </c>
      <c r="AF390" s="216" t="str">
        <f t="shared" si="44"/>
        <v>-</v>
      </c>
    </row>
    <row r="391" spans="1:32" ht="20.149999999999999" customHeight="1" x14ac:dyDescent="0.75">
      <c r="A391" s="31">
        <v>389</v>
      </c>
      <c r="B391" s="200"/>
      <c r="C391" s="201"/>
      <c r="D391" s="201"/>
      <c r="E391" s="389"/>
      <c r="F391" s="203"/>
      <c r="G391" s="217" t="str">
        <f t="shared" si="47"/>
        <v/>
      </c>
      <c r="H391" s="31" t="str">
        <f>IF(AND(B391=H$1),LOOKUP(9.99999999999999E+307,$H$2:H390)+1,"")</f>
        <v/>
      </c>
      <c r="I391" s="31" t="str">
        <f>IF(AND(B391=I$1),LOOKUP(9.99999999999999E+307,$I$2:I390)+1,"")</f>
        <v/>
      </c>
      <c r="J391" s="31" t="e">
        <f>IF(AND(B391=J$1),LOOKUP(9.99999999999999E+307,$J$2:J390)+1,"")</f>
        <v>#REF!</v>
      </c>
      <c r="K391" s="31" t="e">
        <f>IF(AND(B391=K$1),LOOKUP(9.99999999999999E+307,$K$2:K390)+1,"")</f>
        <v>#REF!</v>
      </c>
      <c r="L391" s="31" t="e">
        <f>IF(AND(B391=L$1),LOOKUP(9.99999999999999E+307,$L$2:L390)+1,"")</f>
        <v>#REF!</v>
      </c>
      <c r="M391" s="31">
        <f>IF(AND(B391=M$1),LOOKUP(9.99999999999999E+307,$M$2:M390)+1,"")</f>
        <v>223</v>
      </c>
      <c r="N391" s="31" t="e">
        <f>IF(AND(B391=N$1),LOOKUP(9.99999999999999E+307,$N$2:N390)+1,"")</f>
        <v>#REF!</v>
      </c>
      <c r="O391" s="31" t="e">
        <f>IF(AND($B391=O$1),LOOKUP(9.99999999999999E+307,$O$2:O390)+1,"")</f>
        <v>#REF!</v>
      </c>
      <c r="P391" s="31" t="e">
        <f>IF(AND($B391=P$1),LOOKUP(9.99999999999999E+307,$P$2:P390)+1,"")</f>
        <v>#REF!</v>
      </c>
      <c r="Q391" s="31" t="e">
        <f>IF(AND($B391=Q$1),LOOKUP(9.99999999999999E+307,$Q$2:Q390)+1,"")</f>
        <v>#REF!</v>
      </c>
      <c r="R391" s="31">
        <f>IF(AND($B391=R$1),LOOKUP(9.99999999999999E+307,$R$2:R390)+1,"")</f>
        <v>223</v>
      </c>
      <c r="S391" s="31">
        <f>IF(AND($B391=S$1),LOOKUP(9.99999999999999E+307,$S$2:S390)+1,"")</f>
        <v>223</v>
      </c>
      <c r="T391" s="221"/>
      <c r="U391" s="221"/>
      <c r="V391" s="221"/>
      <c r="AA391" s="218" t="str">
        <f t="shared" si="48"/>
        <v/>
      </c>
      <c r="AB391" s="218" t="str">
        <f t="shared" si="49"/>
        <v/>
      </c>
      <c r="AC391" s="219">
        <f t="shared" si="45"/>
        <v>0</v>
      </c>
      <c r="AD391" s="219">
        <f t="shared" si="46"/>
        <v>1034</v>
      </c>
      <c r="AE391" s="220" t="str">
        <f t="shared" si="50"/>
        <v/>
      </c>
      <c r="AF391" s="216" t="str">
        <f t="shared" si="44"/>
        <v>-</v>
      </c>
    </row>
    <row r="392" spans="1:32" ht="20.149999999999999" customHeight="1" x14ac:dyDescent="0.75">
      <c r="A392" s="31">
        <v>390</v>
      </c>
      <c r="B392" s="200"/>
      <c r="C392" s="201"/>
      <c r="D392" s="201"/>
      <c r="E392" s="389"/>
      <c r="F392" s="203"/>
      <c r="G392" s="217" t="str">
        <f t="shared" si="47"/>
        <v/>
      </c>
      <c r="H392" s="31" t="str">
        <f>IF(AND(B392=H$1),LOOKUP(9.99999999999999E+307,$H$2:H391)+1,"")</f>
        <v/>
      </c>
      <c r="I392" s="31" t="str">
        <f>IF(AND(B392=I$1),LOOKUP(9.99999999999999E+307,$I$2:I391)+1,"")</f>
        <v/>
      </c>
      <c r="J392" s="31" t="e">
        <f>IF(AND(B392=J$1),LOOKUP(9.99999999999999E+307,$J$2:J391)+1,"")</f>
        <v>#REF!</v>
      </c>
      <c r="K392" s="31" t="e">
        <f>IF(AND(B392=K$1),LOOKUP(9.99999999999999E+307,$K$2:K391)+1,"")</f>
        <v>#REF!</v>
      </c>
      <c r="L392" s="31" t="e">
        <f>IF(AND(B392=L$1),LOOKUP(9.99999999999999E+307,$L$2:L391)+1,"")</f>
        <v>#REF!</v>
      </c>
      <c r="M392" s="31">
        <f>IF(AND(B392=M$1),LOOKUP(9.99999999999999E+307,$M$2:M391)+1,"")</f>
        <v>224</v>
      </c>
      <c r="N392" s="31" t="e">
        <f>IF(AND(B392=N$1),LOOKUP(9.99999999999999E+307,$N$2:N391)+1,"")</f>
        <v>#REF!</v>
      </c>
      <c r="O392" s="31" t="e">
        <f>IF(AND($B392=O$1),LOOKUP(9.99999999999999E+307,$O$2:O391)+1,"")</f>
        <v>#REF!</v>
      </c>
      <c r="P392" s="31" t="e">
        <f>IF(AND($B392=P$1),LOOKUP(9.99999999999999E+307,$P$2:P391)+1,"")</f>
        <v>#REF!</v>
      </c>
      <c r="Q392" s="31" t="e">
        <f>IF(AND($B392=Q$1),LOOKUP(9.99999999999999E+307,$Q$2:Q391)+1,"")</f>
        <v>#REF!</v>
      </c>
      <c r="R392" s="31">
        <f>IF(AND($B392=R$1),LOOKUP(9.99999999999999E+307,$R$2:R391)+1,"")</f>
        <v>224</v>
      </c>
      <c r="S392" s="31">
        <f>IF(AND($B392=S$1),LOOKUP(9.99999999999999E+307,$S$2:S391)+1,"")</f>
        <v>224</v>
      </c>
      <c r="T392" s="221"/>
      <c r="U392" s="221"/>
      <c r="V392" s="221"/>
      <c r="AA392" s="218" t="str">
        <f t="shared" si="48"/>
        <v/>
      </c>
      <c r="AB392" s="218" t="str">
        <f t="shared" si="49"/>
        <v/>
      </c>
      <c r="AC392" s="219">
        <f t="shared" si="45"/>
        <v>0</v>
      </c>
      <c r="AD392" s="219">
        <f t="shared" si="46"/>
        <v>1034</v>
      </c>
      <c r="AE392" s="220" t="str">
        <f t="shared" si="50"/>
        <v/>
      </c>
      <c r="AF392" s="216" t="str">
        <f t="shared" si="44"/>
        <v>-</v>
      </c>
    </row>
    <row r="393" spans="1:32" ht="20.149999999999999" customHeight="1" x14ac:dyDescent="0.75">
      <c r="A393" s="31">
        <v>391</v>
      </c>
      <c r="B393" s="200"/>
      <c r="C393" s="201"/>
      <c r="D393" s="201"/>
      <c r="E393" s="389"/>
      <c r="F393" s="203"/>
      <c r="G393" s="217" t="str">
        <f t="shared" si="47"/>
        <v/>
      </c>
      <c r="H393" s="31" t="str">
        <f>IF(AND(B393=H$1),LOOKUP(9.99999999999999E+307,$H$2:H392)+1,"")</f>
        <v/>
      </c>
      <c r="I393" s="31" t="str">
        <f>IF(AND(B393=I$1),LOOKUP(9.99999999999999E+307,$I$2:I392)+1,"")</f>
        <v/>
      </c>
      <c r="J393" s="31" t="e">
        <f>IF(AND(B393=J$1),LOOKUP(9.99999999999999E+307,$J$2:J392)+1,"")</f>
        <v>#REF!</v>
      </c>
      <c r="K393" s="31" t="e">
        <f>IF(AND(B393=K$1),LOOKUP(9.99999999999999E+307,$K$2:K392)+1,"")</f>
        <v>#REF!</v>
      </c>
      <c r="L393" s="31" t="e">
        <f>IF(AND(B393=L$1),LOOKUP(9.99999999999999E+307,$L$2:L392)+1,"")</f>
        <v>#REF!</v>
      </c>
      <c r="M393" s="31">
        <f>IF(AND(B393=M$1),LOOKUP(9.99999999999999E+307,$M$2:M392)+1,"")</f>
        <v>225</v>
      </c>
      <c r="N393" s="31" t="e">
        <f>IF(AND(B393=N$1),LOOKUP(9.99999999999999E+307,$N$2:N392)+1,"")</f>
        <v>#REF!</v>
      </c>
      <c r="O393" s="31" t="e">
        <f>IF(AND($B393=O$1),LOOKUP(9.99999999999999E+307,$O$2:O392)+1,"")</f>
        <v>#REF!</v>
      </c>
      <c r="P393" s="31" t="e">
        <f>IF(AND($B393=P$1),LOOKUP(9.99999999999999E+307,$P$2:P392)+1,"")</f>
        <v>#REF!</v>
      </c>
      <c r="Q393" s="31" t="e">
        <f>IF(AND($B393=Q$1),LOOKUP(9.99999999999999E+307,$Q$2:Q392)+1,"")</f>
        <v>#REF!</v>
      </c>
      <c r="R393" s="31">
        <f>IF(AND($B393=R$1),LOOKUP(9.99999999999999E+307,$R$2:R392)+1,"")</f>
        <v>225</v>
      </c>
      <c r="S393" s="31">
        <f>IF(AND($B393=S$1),LOOKUP(9.99999999999999E+307,$S$2:S392)+1,"")</f>
        <v>225</v>
      </c>
      <c r="T393" s="221"/>
      <c r="U393" s="221"/>
      <c r="V393" s="221"/>
      <c r="AA393" s="218" t="str">
        <f t="shared" si="48"/>
        <v/>
      </c>
      <c r="AB393" s="218" t="str">
        <f t="shared" si="49"/>
        <v/>
      </c>
      <c r="AC393" s="219">
        <f t="shared" si="45"/>
        <v>0</v>
      </c>
      <c r="AD393" s="219">
        <f t="shared" si="46"/>
        <v>1034</v>
      </c>
      <c r="AE393" s="220" t="str">
        <f t="shared" si="50"/>
        <v/>
      </c>
      <c r="AF393" s="216" t="str">
        <f t="shared" si="44"/>
        <v>-</v>
      </c>
    </row>
    <row r="394" spans="1:32" ht="20.149999999999999" customHeight="1" x14ac:dyDescent="0.75">
      <c r="A394" s="31">
        <v>392</v>
      </c>
      <c r="B394" s="200"/>
      <c r="C394" s="201"/>
      <c r="D394" s="201"/>
      <c r="E394" s="389"/>
      <c r="F394" s="203"/>
      <c r="G394" s="217" t="str">
        <f t="shared" si="47"/>
        <v/>
      </c>
      <c r="H394" s="31" t="str">
        <f>IF(AND(B394=H$1),LOOKUP(9.99999999999999E+307,$H$2:H393)+1,"")</f>
        <v/>
      </c>
      <c r="I394" s="31" t="str">
        <f>IF(AND(B394=I$1),LOOKUP(9.99999999999999E+307,$I$2:I393)+1,"")</f>
        <v/>
      </c>
      <c r="J394" s="31" t="e">
        <f>IF(AND(B394=J$1),LOOKUP(9.99999999999999E+307,$J$2:J393)+1,"")</f>
        <v>#REF!</v>
      </c>
      <c r="K394" s="31" t="e">
        <f>IF(AND(B394=K$1),LOOKUP(9.99999999999999E+307,$K$2:K393)+1,"")</f>
        <v>#REF!</v>
      </c>
      <c r="L394" s="31" t="e">
        <f>IF(AND(B394=L$1),LOOKUP(9.99999999999999E+307,$L$2:L393)+1,"")</f>
        <v>#REF!</v>
      </c>
      <c r="M394" s="31">
        <f>IF(AND(B394=M$1),LOOKUP(9.99999999999999E+307,$M$2:M393)+1,"")</f>
        <v>226</v>
      </c>
      <c r="N394" s="31" t="e">
        <f>IF(AND(B394=N$1),LOOKUP(9.99999999999999E+307,$N$2:N393)+1,"")</f>
        <v>#REF!</v>
      </c>
      <c r="O394" s="31" t="e">
        <f>IF(AND($B394=O$1),LOOKUP(9.99999999999999E+307,$O$2:O393)+1,"")</f>
        <v>#REF!</v>
      </c>
      <c r="P394" s="31" t="e">
        <f>IF(AND($B394=P$1),LOOKUP(9.99999999999999E+307,$P$2:P393)+1,"")</f>
        <v>#REF!</v>
      </c>
      <c r="Q394" s="31" t="e">
        <f>IF(AND($B394=Q$1),LOOKUP(9.99999999999999E+307,$Q$2:Q393)+1,"")</f>
        <v>#REF!</v>
      </c>
      <c r="R394" s="31">
        <f>IF(AND($B394=R$1),LOOKUP(9.99999999999999E+307,$R$2:R393)+1,"")</f>
        <v>226</v>
      </c>
      <c r="S394" s="31">
        <f>IF(AND($B394=S$1),LOOKUP(9.99999999999999E+307,$S$2:S393)+1,"")</f>
        <v>226</v>
      </c>
      <c r="T394" s="221"/>
      <c r="U394" s="221"/>
      <c r="V394" s="221"/>
      <c r="AA394" s="218" t="str">
        <f t="shared" si="48"/>
        <v/>
      </c>
      <c r="AB394" s="218" t="str">
        <f t="shared" si="49"/>
        <v/>
      </c>
      <c r="AC394" s="219">
        <f t="shared" si="45"/>
        <v>0</v>
      </c>
      <c r="AD394" s="219">
        <f t="shared" si="46"/>
        <v>1034</v>
      </c>
      <c r="AE394" s="220" t="str">
        <f t="shared" si="50"/>
        <v/>
      </c>
      <c r="AF394" s="216" t="str">
        <f t="shared" si="44"/>
        <v>-</v>
      </c>
    </row>
    <row r="395" spans="1:32" ht="20.149999999999999" customHeight="1" x14ac:dyDescent="0.75">
      <c r="A395" s="31">
        <v>393</v>
      </c>
      <c r="B395" s="200"/>
      <c r="C395" s="201"/>
      <c r="D395" s="201"/>
      <c r="E395" s="389"/>
      <c r="F395" s="203"/>
      <c r="G395" s="217" t="str">
        <f t="shared" si="47"/>
        <v/>
      </c>
      <c r="H395" s="31" t="str">
        <f>IF(AND(B395=H$1),LOOKUP(9.99999999999999E+307,$H$2:H394)+1,"")</f>
        <v/>
      </c>
      <c r="I395" s="31" t="str">
        <f>IF(AND(B395=I$1),LOOKUP(9.99999999999999E+307,$I$2:I394)+1,"")</f>
        <v/>
      </c>
      <c r="J395" s="31" t="e">
        <f>IF(AND(B395=J$1),LOOKUP(9.99999999999999E+307,$J$2:J394)+1,"")</f>
        <v>#REF!</v>
      </c>
      <c r="K395" s="31" t="e">
        <f>IF(AND(B395=K$1),LOOKUP(9.99999999999999E+307,$K$2:K394)+1,"")</f>
        <v>#REF!</v>
      </c>
      <c r="L395" s="31" t="e">
        <f>IF(AND(B395=L$1),LOOKUP(9.99999999999999E+307,$L$2:L394)+1,"")</f>
        <v>#REF!</v>
      </c>
      <c r="M395" s="31">
        <f>IF(AND(B395=M$1),LOOKUP(9.99999999999999E+307,$M$2:M394)+1,"")</f>
        <v>227</v>
      </c>
      <c r="N395" s="31" t="e">
        <f>IF(AND(B395=N$1),LOOKUP(9.99999999999999E+307,$N$2:N394)+1,"")</f>
        <v>#REF!</v>
      </c>
      <c r="O395" s="31" t="e">
        <f>IF(AND($B395=O$1),LOOKUP(9.99999999999999E+307,$O$2:O394)+1,"")</f>
        <v>#REF!</v>
      </c>
      <c r="P395" s="31" t="e">
        <f>IF(AND($B395=P$1),LOOKUP(9.99999999999999E+307,$P$2:P394)+1,"")</f>
        <v>#REF!</v>
      </c>
      <c r="Q395" s="31" t="e">
        <f>IF(AND($B395=Q$1),LOOKUP(9.99999999999999E+307,$Q$2:Q394)+1,"")</f>
        <v>#REF!</v>
      </c>
      <c r="R395" s="31">
        <f>IF(AND($B395=R$1),LOOKUP(9.99999999999999E+307,$R$2:R394)+1,"")</f>
        <v>227</v>
      </c>
      <c r="S395" s="31">
        <f>IF(AND($B395=S$1),LOOKUP(9.99999999999999E+307,$S$2:S394)+1,"")</f>
        <v>227</v>
      </c>
      <c r="T395" s="221"/>
      <c r="U395" s="221"/>
      <c r="V395" s="221"/>
      <c r="AA395" s="218" t="str">
        <f t="shared" si="48"/>
        <v/>
      </c>
      <c r="AB395" s="218" t="str">
        <f t="shared" si="49"/>
        <v/>
      </c>
      <c r="AC395" s="219">
        <f t="shared" si="45"/>
        <v>0</v>
      </c>
      <c r="AD395" s="219">
        <f t="shared" si="46"/>
        <v>1034</v>
      </c>
      <c r="AE395" s="220" t="str">
        <f t="shared" si="50"/>
        <v/>
      </c>
      <c r="AF395" s="216" t="str">
        <f t="shared" si="44"/>
        <v>-</v>
      </c>
    </row>
    <row r="396" spans="1:32" ht="20.149999999999999" customHeight="1" x14ac:dyDescent="0.75">
      <c r="A396" s="31">
        <v>394</v>
      </c>
      <c r="B396" s="200"/>
      <c r="C396" s="201"/>
      <c r="D396" s="201"/>
      <c r="E396" s="389"/>
      <c r="F396" s="203"/>
      <c r="G396" s="217" t="str">
        <f t="shared" si="47"/>
        <v/>
      </c>
      <c r="H396" s="31" t="str">
        <f>IF(AND(B396=H$1),LOOKUP(9.99999999999999E+307,$H$2:H395)+1,"")</f>
        <v/>
      </c>
      <c r="I396" s="31" t="str">
        <f>IF(AND(B396=I$1),LOOKUP(9.99999999999999E+307,$I$2:I395)+1,"")</f>
        <v/>
      </c>
      <c r="J396" s="31" t="e">
        <f>IF(AND(B396=J$1),LOOKUP(9.99999999999999E+307,$J$2:J395)+1,"")</f>
        <v>#REF!</v>
      </c>
      <c r="K396" s="31" t="e">
        <f>IF(AND(B396=K$1),LOOKUP(9.99999999999999E+307,$K$2:K395)+1,"")</f>
        <v>#REF!</v>
      </c>
      <c r="L396" s="31" t="e">
        <f>IF(AND(B396=L$1),LOOKUP(9.99999999999999E+307,$L$2:L395)+1,"")</f>
        <v>#REF!</v>
      </c>
      <c r="M396" s="31">
        <f>IF(AND(B396=M$1),LOOKUP(9.99999999999999E+307,$M$2:M395)+1,"")</f>
        <v>228</v>
      </c>
      <c r="N396" s="31" t="e">
        <f>IF(AND(B396=N$1),LOOKUP(9.99999999999999E+307,$N$2:N395)+1,"")</f>
        <v>#REF!</v>
      </c>
      <c r="O396" s="31" t="e">
        <f>IF(AND($B396=O$1),LOOKUP(9.99999999999999E+307,$O$2:O395)+1,"")</f>
        <v>#REF!</v>
      </c>
      <c r="P396" s="31" t="e">
        <f>IF(AND($B396=P$1),LOOKUP(9.99999999999999E+307,$P$2:P395)+1,"")</f>
        <v>#REF!</v>
      </c>
      <c r="Q396" s="31" t="e">
        <f>IF(AND($B396=Q$1),LOOKUP(9.99999999999999E+307,$Q$2:Q395)+1,"")</f>
        <v>#REF!</v>
      </c>
      <c r="R396" s="31">
        <f>IF(AND($B396=R$1),LOOKUP(9.99999999999999E+307,$R$2:R395)+1,"")</f>
        <v>228</v>
      </c>
      <c r="S396" s="31">
        <f>IF(AND($B396=S$1),LOOKUP(9.99999999999999E+307,$S$2:S395)+1,"")</f>
        <v>228</v>
      </c>
      <c r="T396" s="221"/>
      <c r="U396" s="221"/>
      <c r="V396" s="221"/>
      <c r="AA396" s="218" t="str">
        <f t="shared" si="48"/>
        <v/>
      </c>
      <c r="AB396" s="218" t="str">
        <f t="shared" si="49"/>
        <v/>
      </c>
      <c r="AC396" s="219">
        <f t="shared" si="45"/>
        <v>0</v>
      </c>
      <c r="AD396" s="219">
        <f t="shared" si="46"/>
        <v>1034</v>
      </c>
      <c r="AE396" s="220" t="str">
        <f t="shared" si="50"/>
        <v/>
      </c>
      <c r="AF396" s="216" t="str">
        <f t="shared" si="44"/>
        <v>-</v>
      </c>
    </row>
    <row r="397" spans="1:32" ht="20.149999999999999" customHeight="1" x14ac:dyDescent="0.75">
      <c r="A397" s="31">
        <v>395</v>
      </c>
      <c r="B397" s="200"/>
      <c r="C397" s="201"/>
      <c r="D397" s="201"/>
      <c r="E397" s="389"/>
      <c r="F397" s="203"/>
      <c r="G397" s="217" t="str">
        <f t="shared" si="47"/>
        <v/>
      </c>
      <c r="H397" s="31" t="str">
        <f>IF(AND(B397=H$1),LOOKUP(9.99999999999999E+307,$H$2:H396)+1,"")</f>
        <v/>
      </c>
      <c r="I397" s="31" t="str">
        <f>IF(AND(B397=I$1),LOOKUP(9.99999999999999E+307,$I$2:I396)+1,"")</f>
        <v/>
      </c>
      <c r="J397" s="31" t="e">
        <f>IF(AND(B397=J$1),LOOKUP(9.99999999999999E+307,$J$2:J396)+1,"")</f>
        <v>#REF!</v>
      </c>
      <c r="K397" s="31" t="e">
        <f>IF(AND(B397=K$1),LOOKUP(9.99999999999999E+307,$K$2:K396)+1,"")</f>
        <v>#REF!</v>
      </c>
      <c r="L397" s="31" t="e">
        <f>IF(AND(B397=L$1),LOOKUP(9.99999999999999E+307,$L$2:L396)+1,"")</f>
        <v>#REF!</v>
      </c>
      <c r="M397" s="31">
        <f>IF(AND(B397=M$1),LOOKUP(9.99999999999999E+307,$M$2:M396)+1,"")</f>
        <v>229</v>
      </c>
      <c r="N397" s="31" t="e">
        <f>IF(AND(B397=N$1),LOOKUP(9.99999999999999E+307,$N$2:N396)+1,"")</f>
        <v>#REF!</v>
      </c>
      <c r="O397" s="31" t="e">
        <f>IF(AND($B397=O$1),LOOKUP(9.99999999999999E+307,$O$2:O396)+1,"")</f>
        <v>#REF!</v>
      </c>
      <c r="P397" s="31" t="e">
        <f>IF(AND($B397=P$1),LOOKUP(9.99999999999999E+307,$P$2:P396)+1,"")</f>
        <v>#REF!</v>
      </c>
      <c r="Q397" s="31" t="e">
        <f>IF(AND($B397=Q$1),LOOKUP(9.99999999999999E+307,$Q$2:Q396)+1,"")</f>
        <v>#REF!</v>
      </c>
      <c r="R397" s="31">
        <f>IF(AND($B397=R$1),LOOKUP(9.99999999999999E+307,$R$2:R396)+1,"")</f>
        <v>229</v>
      </c>
      <c r="S397" s="31">
        <f>IF(AND($B397=S$1),LOOKUP(9.99999999999999E+307,$S$2:S396)+1,"")</f>
        <v>229</v>
      </c>
      <c r="T397" s="221"/>
      <c r="U397" s="221"/>
      <c r="V397" s="221"/>
      <c r="AA397" s="218" t="str">
        <f t="shared" si="48"/>
        <v/>
      </c>
      <c r="AB397" s="218" t="str">
        <f t="shared" si="49"/>
        <v/>
      </c>
      <c r="AC397" s="219">
        <f t="shared" si="45"/>
        <v>0</v>
      </c>
      <c r="AD397" s="219">
        <f t="shared" si="46"/>
        <v>1034</v>
      </c>
      <c r="AE397" s="220" t="str">
        <f t="shared" si="50"/>
        <v/>
      </c>
      <c r="AF397" s="216" t="str">
        <f t="shared" si="44"/>
        <v>-</v>
      </c>
    </row>
    <row r="398" spans="1:32" ht="20.149999999999999" customHeight="1" x14ac:dyDescent="0.75">
      <c r="A398" s="31">
        <v>396</v>
      </c>
      <c r="B398" s="200"/>
      <c r="C398" s="201"/>
      <c r="D398" s="201"/>
      <c r="E398" s="389"/>
      <c r="F398" s="203"/>
      <c r="G398" s="217" t="str">
        <f t="shared" si="47"/>
        <v/>
      </c>
      <c r="H398" s="31" t="str">
        <f>IF(AND(B398=H$1),LOOKUP(9.99999999999999E+307,$H$2:H397)+1,"")</f>
        <v/>
      </c>
      <c r="I398" s="31" t="str">
        <f>IF(AND(B398=I$1),LOOKUP(9.99999999999999E+307,$I$2:I397)+1,"")</f>
        <v/>
      </c>
      <c r="J398" s="31" t="e">
        <f>IF(AND(B398=J$1),LOOKUP(9.99999999999999E+307,$J$2:J397)+1,"")</f>
        <v>#REF!</v>
      </c>
      <c r="K398" s="31" t="e">
        <f>IF(AND(B398=K$1),LOOKUP(9.99999999999999E+307,$K$2:K397)+1,"")</f>
        <v>#REF!</v>
      </c>
      <c r="L398" s="31" t="e">
        <f>IF(AND(B398=L$1),LOOKUP(9.99999999999999E+307,$L$2:L397)+1,"")</f>
        <v>#REF!</v>
      </c>
      <c r="M398" s="31">
        <f>IF(AND(B398=M$1),LOOKUP(9.99999999999999E+307,$M$2:M397)+1,"")</f>
        <v>230</v>
      </c>
      <c r="N398" s="31" t="e">
        <f>IF(AND(B398=N$1),LOOKUP(9.99999999999999E+307,$N$2:N397)+1,"")</f>
        <v>#REF!</v>
      </c>
      <c r="O398" s="31" t="e">
        <f>IF(AND($B398=O$1),LOOKUP(9.99999999999999E+307,$O$2:O397)+1,"")</f>
        <v>#REF!</v>
      </c>
      <c r="P398" s="31" t="e">
        <f>IF(AND($B398=P$1),LOOKUP(9.99999999999999E+307,$P$2:P397)+1,"")</f>
        <v>#REF!</v>
      </c>
      <c r="Q398" s="31" t="e">
        <f>IF(AND($B398=Q$1),LOOKUP(9.99999999999999E+307,$Q$2:Q397)+1,"")</f>
        <v>#REF!</v>
      </c>
      <c r="R398" s="31">
        <f>IF(AND($B398=R$1),LOOKUP(9.99999999999999E+307,$R$2:R397)+1,"")</f>
        <v>230</v>
      </c>
      <c r="S398" s="31">
        <f>IF(AND($B398=S$1),LOOKUP(9.99999999999999E+307,$S$2:S397)+1,"")</f>
        <v>230</v>
      </c>
      <c r="T398" s="221"/>
      <c r="U398" s="221"/>
      <c r="V398" s="221"/>
      <c r="AA398" s="218" t="str">
        <f t="shared" si="48"/>
        <v/>
      </c>
      <c r="AB398" s="218" t="str">
        <f t="shared" si="49"/>
        <v/>
      </c>
      <c r="AC398" s="219">
        <f t="shared" si="45"/>
        <v>0</v>
      </c>
      <c r="AD398" s="219">
        <f t="shared" si="46"/>
        <v>1034</v>
      </c>
      <c r="AE398" s="220" t="str">
        <f t="shared" si="50"/>
        <v/>
      </c>
      <c r="AF398" s="216" t="str">
        <f t="shared" si="44"/>
        <v>-</v>
      </c>
    </row>
    <row r="399" spans="1:32" ht="20.149999999999999" customHeight="1" x14ac:dyDescent="0.75">
      <c r="A399" s="31">
        <v>397</v>
      </c>
      <c r="B399" s="200"/>
      <c r="C399" s="201"/>
      <c r="D399" s="201"/>
      <c r="E399" s="389"/>
      <c r="F399" s="203"/>
      <c r="G399" s="217" t="str">
        <f t="shared" si="47"/>
        <v/>
      </c>
      <c r="H399" s="31" t="str">
        <f>IF(AND(B399=H$1),LOOKUP(9.99999999999999E+307,$H$2:H398)+1,"")</f>
        <v/>
      </c>
      <c r="I399" s="31" t="str">
        <f>IF(AND(B399=I$1),LOOKUP(9.99999999999999E+307,$I$2:I398)+1,"")</f>
        <v/>
      </c>
      <c r="J399" s="31" t="e">
        <f>IF(AND(B399=J$1),LOOKUP(9.99999999999999E+307,$J$2:J398)+1,"")</f>
        <v>#REF!</v>
      </c>
      <c r="K399" s="31" t="e">
        <f>IF(AND(B399=K$1),LOOKUP(9.99999999999999E+307,$K$2:K398)+1,"")</f>
        <v>#REF!</v>
      </c>
      <c r="L399" s="31" t="e">
        <f>IF(AND(B399=L$1),LOOKUP(9.99999999999999E+307,$L$2:L398)+1,"")</f>
        <v>#REF!</v>
      </c>
      <c r="M399" s="31">
        <f>IF(AND(B399=M$1),LOOKUP(9.99999999999999E+307,$M$2:M398)+1,"")</f>
        <v>231</v>
      </c>
      <c r="N399" s="31" t="e">
        <f>IF(AND(B399=N$1),LOOKUP(9.99999999999999E+307,$N$2:N398)+1,"")</f>
        <v>#REF!</v>
      </c>
      <c r="O399" s="31" t="e">
        <f>IF(AND($B399=O$1),LOOKUP(9.99999999999999E+307,$O$2:O398)+1,"")</f>
        <v>#REF!</v>
      </c>
      <c r="P399" s="31" t="e">
        <f>IF(AND($B399=P$1),LOOKUP(9.99999999999999E+307,$P$2:P398)+1,"")</f>
        <v>#REF!</v>
      </c>
      <c r="Q399" s="31" t="e">
        <f>IF(AND($B399=Q$1),LOOKUP(9.99999999999999E+307,$Q$2:Q398)+1,"")</f>
        <v>#REF!</v>
      </c>
      <c r="R399" s="31">
        <f>IF(AND($B399=R$1),LOOKUP(9.99999999999999E+307,$R$2:R398)+1,"")</f>
        <v>231</v>
      </c>
      <c r="S399" s="31">
        <f>IF(AND($B399=S$1),LOOKUP(9.99999999999999E+307,$S$2:S398)+1,"")</f>
        <v>231</v>
      </c>
      <c r="T399" s="221"/>
      <c r="U399" s="221"/>
      <c r="V399" s="221"/>
      <c r="AA399" s="218" t="str">
        <f t="shared" si="48"/>
        <v/>
      </c>
      <c r="AB399" s="218" t="str">
        <f t="shared" si="49"/>
        <v/>
      </c>
      <c r="AC399" s="219">
        <f t="shared" si="45"/>
        <v>0</v>
      </c>
      <c r="AD399" s="219">
        <f t="shared" si="46"/>
        <v>1034</v>
      </c>
      <c r="AE399" s="220" t="str">
        <f t="shared" si="50"/>
        <v/>
      </c>
      <c r="AF399" s="216" t="str">
        <f t="shared" si="44"/>
        <v>-</v>
      </c>
    </row>
    <row r="400" spans="1:32" ht="20.149999999999999" customHeight="1" x14ac:dyDescent="0.75">
      <c r="A400" s="31">
        <v>398</v>
      </c>
      <c r="B400" s="200"/>
      <c r="C400" s="201"/>
      <c r="D400" s="201"/>
      <c r="E400" s="389"/>
      <c r="F400" s="203"/>
      <c r="G400" s="217" t="str">
        <f t="shared" si="47"/>
        <v/>
      </c>
      <c r="H400" s="31" t="str">
        <f>IF(AND(B400=H$1),LOOKUP(9.99999999999999E+307,$H$2:H399)+1,"")</f>
        <v/>
      </c>
      <c r="I400" s="31" t="str">
        <f>IF(AND(B400=I$1),LOOKUP(9.99999999999999E+307,$I$2:I399)+1,"")</f>
        <v/>
      </c>
      <c r="J400" s="31" t="e">
        <f>IF(AND(B400=J$1),LOOKUP(9.99999999999999E+307,$J$2:J399)+1,"")</f>
        <v>#REF!</v>
      </c>
      <c r="K400" s="31" t="e">
        <f>IF(AND(B400=K$1),LOOKUP(9.99999999999999E+307,$K$2:K399)+1,"")</f>
        <v>#REF!</v>
      </c>
      <c r="L400" s="31" t="e">
        <f>IF(AND(B400=L$1),LOOKUP(9.99999999999999E+307,$L$2:L399)+1,"")</f>
        <v>#REF!</v>
      </c>
      <c r="M400" s="31">
        <f>IF(AND(B400=M$1),LOOKUP(9.99999999999999E+307,$M$2:M399)+1,"")</f>
        <v>232</v>
      </c>
      <c r="N400" s="31" t="e">
        <f>IF(AND(B400=N$1),LOOKUP(9.99999999999999E+307,$N$2:N399)+1,"")</f>
        <v>#REF!</v>
      </c>
      <c r="O400" s="31" t="e">
        <f>IF(AND($B400=O$1),LOOKUP(9.99999999999999E+307,$O$2:O399)+1,"")</f>
        <v>#REF!</v>
      </c>
      <c r="P400" s="31" t="e">
        <f>IF(AND($B400=P$1),LOOKUP(9.99999999999999E+307,$P$2:P399)+1,"")</f>
        <v>#REF!</v>
      </c>
      <c r="Q400" s="31" t="e">
        <f>IF(AND($B400=Q$1),LOOKUP(9.99999999999999E+307,$Q$2:Q399)+1,"")</f>
        <v>#REF!</v>
      </c>
      <c r="R400" s="31">
        <f>IF(AND($B400=R$1),LOOKUP(9.99999999999999E+307,$R$2:R399)+1,"")</f>
        <v>232</v>
      </c>
      <c r="S400" s="31">
        <f>IF(AND($B400=S$1),LOOKUP(9.99999999999999E+307,$S$2:S399)+1,"")</f>
        <v>232</v>
      </c>
      <c r="T400" s="221"/>
      <c r="U400" s="221"/>
      <c r="V400" s="221"/>
      <c r="AA400" s="218" t="str">
        <f t="shared" si="48"/>
        <v/>
      </c>
      <c r="AB400" s="218" t="str">
        <f t="shared" si="49"/>
        <v/>
      </c>
      <c r="AC400" s="219">
        <f t="shared" si="45"/>
        <v>0</v>
      </c>
      <c r="AD400" s="219">
        <f t="shared" si="46"/>
        <v>1034</v>
      </c>
      <c r="AE400" s="220" t="str">
        <f t="shared" si="50"/>
        <v/>
      </c>
      <c r="AF400" s="216" t="str">
        <f t="shared" si="44"/>
        <v>-</v>
      </c>
    </row>
    <row r="401" spans="1:32" ht="20.149999999999999" customHeight="1" x14ac:dyDescent="0.75">
      <c r="A401" s="31">
        <v>399</v>
      </c>
      <c r="B401" s="200"/>
      <c r="C401" s="201"/>
      <c r="D401" s="201"/>
      <c r="E401" s="389"/>
      <c r="F401" s="203"/>
      <c r="G401" s="217" t="str">
        <f t="shared" si="47"/>
        <v/>
      </c>
      <c r="H401" s="31" t="str">
        <f>IF(AND(B401=H$1),LOOKUP(9.99999999999999E+307,$H$2:H400)+1,"")</f>
        <v/>
      </c>
      <c r="I401" s="31" t="str">
        <f>IF(AND(B401=I$1),LOOKUP(9.99999999999999E+307,$I$2:I400)+1,"")</f>
        <v/>
      </c>
      <c r="J401" s="31" t="e">
        <f>IF(AND(B401=J$1),LOOKUP(9.99999999999999E+307,$J$2:J400)+1,"")</f>
        <v>#REF!</v>
      </c>
      <c r="K401" s="31" t="e">
        <f>IF(AND(B401=K$1),LOOKUP(9.99999999999999E+307,$K$2:K400)+1,"")</f>
        <v>#REF!</v>
      </c>
      <c r="L401" s="31" t="e">
        <f>IF(AND(B401=L$1),LOOKUP(9.99999999999999E+307,$L$2:L400)+1,"")</f>
        <v>#REF!</v>
      </c>
      <c r="M401" s="31">
        <f>IF(AND(B401=M$1),LOOKUP(9.99999999999999E+307,$M$2:M400)+1,"")</f>
        <v>233</v>
      </c>
      <c r="N401" s="31" t="e">
        <f>IF(AND(B401=N$1),LOOKUP(9.99999999999999E+307,$N$2:N400)+1,"")</f>
        <v>#REF!</v>
      </c>
      <c r="O401" s="31" t="e">
        <f>IF(AND($B401=O$1),LOOKUP(9.99999999999999E+307,$O$2:O400)+1,"")</f>
        <v>#REF!</v>
      </c>
      <c r="P401" s="31" t="e">
        <f>IF(AND($B401=P$1),LOOKUP(9.99999999999999E+307,$P$2:P400)+1,"")</f>
        <v>#REF!</v>
      </c>
      <c r="Q401" s="31" t="e">
        <f>IF(AND($B401=Q$1),LOOKUP(9.99999999999999E+307,$Q$2:Q400)+1,"")</f>
        <v>#REF!</v>
      </c>
      <c r="R401" s="31">
        <f>IF(AND($B401=R$1),LOOKUP(9.99999999999999E+307,$R$2:R400)+1,"")</f>
        <v>233</v>
      </c>
      <c r="S401" s="31">
        <f>IF(AND($B401=S$1),LOOKUP(9.99999999999999E+307,$S$2:S400)+1,"")</f>
        <v>233</v>
      </c>
      <c r="T401" s="221"/>
      <c r="U401" s="221"/>
      <c r="V401" s="221"/>
      <c r="AA401" s="218" t="str">
        <f t="shared" si="48"/>
        <v/>
      </c>
      <c r="AB401" s="218" t="str">
        <f t="shared" si="49"/>
        <v/>
      </c>
      <c r="AC401" s="219">
        <f t="shared" si="45"/>
        <v>0</v>
      </c>
      <c r="AD401" s="219">
        <f t="shared" si="46"/>
        <v>1034</v>
      </c>
      <c r="AE401" s="220" t="str">
        <f t="shared" si="50"/>
        <v/>
      </c>
      <c r="AF401" s="216" t="str">
        <f t="shared" si="44"/>
        <v>-</v>
      </c>
    </row>
    <row r="402" spans="1:32" ht="20.149999999999999" customHeight="1" x14ac:dyDescent="0.75">
      <c r="A402" s="31">
        <v>400</v>
      </c>
      <c r="B402" s="200"/>
      <c r="C402" s="201"/>
      <c r="D402" s="201"/>
      <c r="E402" s="389"/>
      <c r="F402" s="203"/>
      <c r="G402" s="217" t="str">
        <f t="shared" si="47"/>
        <v/>
      </c>
      <c r="H402" s="31" t="str">
        <f>IF(AND(B402=H$1),LOOKUP(9.99999999999999E+307,$H$2:H401)+1,"")</f>
        <v/>
      </c>
      <c r="I402" s="31" t="str">
        <f>IF(AND(B402=I$1),LOOKUP(9.99999999999999E+307,$I$2:I401)+1,"")</f>
        <v/>
      </c>
      <c r="J402" s="31" t="e">
        <f>IF(AND(B402=J$1),LOOKUP(9.99999999999999E+307,$J$2:J401)+1,"")</f>
        <v>#REF!</v>
      </c>
      <c r="K402" s="31" t="e">
        <f>IF(AND(B402=K$1),LOOKUP(9.99999999999999E+307,$K$2:K401)+1,"")</f>
        <v>#REF!</v>
      </c>
      <c r="L402" s="31" t="e">
        <f>IF(AND(B402=L$1),LOOKUP(9.99999999999999E+307,$L$2:L401)+1,"")</f>
        <v>#REF!</v>
      </c>
      <c r="M402" s="31">
        <f>IF(AND(B402=M$1),LOOKUP(9.99999999999999E+307,$M$2:M401)+1,"")</f>
        <v>234</v>
      </c>
      <c r="N402" s="31" t="e">
        <f>IF(AND(B402=N$1),LOOKUP(9.99999999999999E+307,$N$2:N401)+1,"")</f>
        <v>#REF!</v>
      </c>
      <c r="O402" s="31" t="e">
        <f>IF(AND($B402=O$1),LOOKUP(9.99999999999999E+307,$O$2:O401)+1,"")</f>
        <v>#REF!</v>
      </c>
      <c r="P402" s="31" t="e">
        <f>IF(AND($B402=P$1),LOOKUP(9.99999999999999E+307,$P$2:P401)+1,"")</f>
        <v>#REF!</v>
      </c>
      <c r="Q402" s="31" t="e">
        <f>IF(AND($B402=Q$1),LOOKUP(9.99999999999999E+307,$Q$2:Q401)+1,"")</f>
        <v>#REF!</v>
      </c>
      <c r="R402" s="31">
        <f>IF(AND($B402=R$1),LOOKUP(9.99999999999999E+307,$R$2:R401)+1,"")</f>
        <v>234</v>
      </c>
      <c r="S402" s="31">
        <f>IF(AND($B402=S$1),LOOKUP(9.99999999999999E+307,$S$2:S401)+1,"")</f>
        <v>234</v>
      </c>
      <c r="T402" s="221"/>
      <c r="U402" s="221"/>
      <c r="V402" s="221"/>
      <c r="AA402" s="218" t="str">
        <f t="shared" si="48"/>
        <v/>
      </c>
      <c r="AB402" s="218" t="str">
        <f t="shared" si="49"/>
        <v/>
      </c>
      <c r="AC402" s="219">
        <f t="shared" si="45"/>
        <v>0</v>
      </c>
      <c r="AD402" s="219">
        <f t="shared" si="46"/>
        <v>1034</v>
      </c>
      <c r="AE402" s="220" t="str">
        <f t="shared" si="50"/>
        <v/>
      </c>
      <c r="AF402" s="216" t="str">
        <f t="shared" si="44"/>
        <v>-</v>
      </c>
    </row>
    <row r="403" spans="1:32" ht="20.149999999999999" customHeight="1" x14ac:dyDescent="0.75">
      <c r="A403" s="31">
        <v>401</v>
      </c>
      <c r="B403" s="200"/>
      <c r="C403" s="201"/>
      <c r="D403" s="201"/>
      <c r="E403" s="389"/>
      <c r="F403" s="203"/>
      <c r="G403" s="217" t="str">
        <f t="shared" si="47"/>
        <v/>
      </c>
      <c r="H403" s="31" t="str">
        <f>IF(AND(B403=H$1),LOOKUP(9.99999999999999E+307,$H$2:H402)+1,"")</f>
        <v/>
      </c>
      <c r="I403" s="31" t="str">
        <f>IF(AND(B403=I$1),LOOKUP(9.99999999999999E+307,$I$2:I402)+1,"")</f>
        <v/>
      </c>
      <c r="J403" s="31" t="e">
        <f>IF(AND(B403=J$1),LOOKUP(9.99999999999999E+307,$J$2:J402)+1,"")</f>
        <v>#REF!</v>
      </c>
      <c r="K403" s="31" t="e">
        <f>IF(AND(B403=K$1),LOOKUP(9.99999999999999E+307,$K$2:K402)+1,"")</f>
        <v>#REF!</v>
      </c>
      <c r="L403" s="31" t="e">
        <f>IF(AND(B403=L$1),LOOKUP(9.99999999999999E+307,$L$2:L402)+1,"")</f>
        <v>#REF!</v>
      </c>
      <c r="M403" s="31">
        <f>IF(AND(B403=M$1),LOOKUP(9.99999999999999E+307,$M$2:M402)+1,"")</f>
        <v>235</v>
      </c>
      <c r="N403" s="31" t="e">
        <f>IF(AND(B403=N$1),LOOKUP(9.99999999999999E+307,$N$2:N402)+1,"")</f>
        <v>#REF!</v>
      </c>
      <c r="O403" s="31" t="e">
        <f>IF(AND($B403=O$1),LOOKUP(9.99999999999999E+307,$O$2:O402)+1,"")</f>
        <v>#REF!</v>
      </c>
      <c r="P403" s="31" t="e">
        <f>IF(AND($B403=P$1),LOOKUP(9.99999999999999E+307,$P$2:P402)+1,"")</f>
        <v>#REF!</v>
      </c>
      <c r="Q403" s="31" t="e">
        <f>IF(AND($B403=Q$1),LOOKUP(9.99999999999999E+307,$Q$2:Q402)+1,"")</f>
        <v>#REF!</v>
      </c>
      <c r="R403" s="31">
        <f>IF(AND($B403=R$1),LOOKUP(9.99999999999999E+307,$R$2:R402)+1,"")</f>
        <v>235</v>
      </c>
      <c r="S403" s="31">
        <f>IF(AND($B403=S$1),LOOKUP(9.99999999999999E+307,$S$2:S402)+1,"")</f>
        <v>235</v>
      </c>
      <c r="T403" s="221"/>
      <c r="U403" s="221"/>
      <c r="V403" s="221"/>
      <c r="AA403" s="218" t="str">
        <f t="shared" si="48"/>
        <v/>
      </c>
      <c r="AB403" s="218" t="str">
        <f t="shared" si="49"/>
        <v/>
      </c>
      <c r="AC403" s="219">
        <f t="shared" si="45"/>
        <v>0</v>
      </c>
      <c r="AD403" s="219">
        <f t="shared" si="46"/>
        <v>1034</v>
      </c>
      <c r="AE403" s="220" t="str">
        <f t="shared" si="50"/>
        <v/>
      </c>
      <c r="AF403" s="216" t="str">
        <f t="shared" si="44"/>
        <v>-</v>
      </c>
    </row>
    <row r="404" spans="1:32" ht="20.149999999999999" customHeight="1" x14ac:dyDescent="0.75">
      <c r="A404" s="31">
        <v>402</v>
      </c>
      <c r="B404" s="200"/>
      <c r="C404" s="201"/>
      <c r="D404" s="201"/>
      <c r="E404" s="389"/>
      <c r="F404" s="203"/>
      <c r="G404" s="217" t="str">
        <f t="shared" si="47"/>
        <v/>
      </c>
      <c r="H404" s="31" t="str">
        <f>IF(AND(B404=H$1),LOOKUP(9.99999999999999E+307,$H$2:H403)+1,"")</f>
        <v/>
      </c>
      <c r="I404" s="31" t="str">
        <f>IF(AND(B404=I$1),LOOKUP(9.99999999999999E+307,$I$2:I403)+1,"")</f>
        <v/>
      </c>
      <c r="J404" s="31" t="e">
        <f>IF(AND(B404=J$1),LOOKUP(9.99999999999999E+307,$J$2:J403)+1,"")</f>
        <v>#REF!</v>
      </c>
      <c r="K404" s="31" t="e">
        <f>IF(AND(B404=K$1),LOOKUP(9.99999999999999E+307,$K$2:K403)+1,"")</f>
        <v>#REF!</v>
      </c>
      <c r="L404" s="31" t="e">
        <f>IF(AND(B404=L$1),LOOKUP(9.99999999999999E+307,$L$2:L403)+1,"")</f>
        <v>#REF!</v>
      </c>
      <c r="M404" s="31">
        <f>IF(AND(B404=M$1),LOOKUP(9.99999999999999E+307,$M$2:M403)+1,"")</f>
        <v>236</v>
      </c>
      <c r="N404" s="31" t="e">
        <f>IF(AND(B404=N$1),LOOKUP(9.99999999999999E+307,$N$2:N403)+1,"")</f>
        <v>#REF!</v>
      </c>
      <c r="O404" s="31" t="e">
        <f>IF(AND($B404=O$1),LOOKUP(9.99999999999999E+307,$O$2:O403)+1,"")</f>
        <v>#REF!</v>
      </c>
      <c r="P404" s="31" t="e">
        <f>IF(AND($B404=P$1),LOOKUP(9.99999999999999E+307,$P$2:P403)+1,"")</f>
        <v>#REF!</v>
      </c>
      <c r="Q404" s="31" t="e">
        <f>IF(AND($B404=Q$1),LOOKUP(9.99999999999999E+307,$Q$2:Q403)+1,"")</f>
        <v>#REF!</v>
      </c>
      <c r="R404" s="31">
        <f>IF(AND($B404=R$1),LOOKUP(9.99999999999999E+307,$R$2:R403)+1,"")</f>
        <v>236</v>
      </c>
      <c r="S404" s="31">
        <f>IF(AND($B404=S$1),LOOKUP(9.99999999999999E+307,$S$2:S403)+1,"")</f>
        <v>236</v>
      </c>
      <c r="T404" s="221"/>
      <c r="U404" s="221"/>
      <c r="V404" s="221"/>
      <c r="AA404" s="218" t="str">
        <f t="shared" si="48"/>
        <v/>
      </c>
      <c r="AB404" s="218" t="str">
        <f t="shared" si="49"/>
        <v/>
      </c>
      <c r="AC404" s="219">
        <f t="shared" si="45"/>
        <v>0</v>
      </c>
      <c r="AD404" s="219">
        <f t="shared" si="46"/>
        <v>1034</v>
      </c>
      <c r="AE404" s="220" t="str">
        <f t="shared" si="50"/>
        <v/>
      </c>
      <c r="AF404" s="216" t="str">
        <f t="shared" si="44"/>
        <v>-</v>
      </c>
    </row>
    <row r="405" spans="1:32" ht="20.149999999999999" customHeight="1" x14ac:dyDescent="0.75">
      <c r="A405" s="31">
        <v>403</v>
      </c>
      <c r="B405" s="200"/>
      <c r="C405" s="201"/>
      <c r="D405" s="201"/>
      <c r="E405" s="389"/>
      <c r="F405" s="203"/>
      <c r="G405" s="217" t="str">
        <f t="shared" si="47"/>
        <v/>
      </c>
      <c r="H405" s="31" t="str">
        <f>IF(AND(B405=H$1),LOOKUP(9.99999999999999E+307,$H$2:H404)+1,"")</f>
        <v/>
      </c>
      <c r="I405" s="31" t="str">
        <f>IF(AND(B405=I$1),LOOKUP(9.99999999999999E+307,$I$2:I404)+1,"")</f>
        <v/>
      </c>
      <c r="J405" s="31" t="e">
        <f>IF(AND(B405=J$1),LOOKUP(9.99999999999999E+307,$J$2:J404)+1,"")</f>
        <v>#REF!</v>
      </c>
      <c r="K405" s="31" t="e">
        <f>IF(AND(B405=K$1),LOOKUP(9.99999999999999E+307,$K$2:K404)+1,"")</f>
        <v>#REF!</v>
      </c>
      <c r="L405" s="31" t="e">
        <f>IF(AND(B405=L$1),LOOKUP(9.99999999999999E+307,$L$2:L404)+1,"")</f>
        <v>#REF!</v>
      </c>
      <c r="M405" s="31">
        <f>IF(AND(B405=M$1),LOOKUP(9.99999999999999E+307,$M$2:M404)+1,"")</f>
        <v>237</v>
      </c>
      <c r="N405" s="31" t="e">
        <f>IF(AND(B405=N$1),LOOKUP(9.99999999999999E+307,$N$2:N404)+1,"")</f>
        <v>#REF!</v>
      </c>
      <c r="O405" s="31" t="e">
        <f>IF(AND($B405=O$1),LOOKUP(9.99999999999999E+307,$O$2:O404)+1,"")</f>
        <v>#REF!</v>
      </c>
      <c r="P405" s="31" t="e">
        <f>IF(AND($B405=P$1),LOOKUP(9.99999999999999E+307,$P$2:P404)+1,"")</f>
        <v>#REF!</v>
      </c>
      <c r="Q405" s="31" t="e">
        <f>IF(AND($B405=Q$1),LOOKUP(9.99999999999999E+307,$Q$2:Q404)+1,"")</f>
        <v>#REF!</v>
      </c>
      <c r="R405" s="31">
        <f>IF(AND($B405=R$1),LOOKUP(9.99999999999999E+307,$R$2:R404)+1,"")</f>
        <v>237</v>
      </c>
      <c r="S405" s="31">
        <f>IF(AND($B405=S$1),LOOKUP(9.99999999999999E+307,$S$2:S404)+1,"")</f>
        <v>237</v>
      </c>
      <c r="T405" s="221"/>
      <c r="U405" s="221"/>
      <c r="V405" s="221"/>
      <c r="AA405" s="218" t="str">
        <f t="shared" si="48"/>
        <v/>
      </c>
      <c r="AB405" s="218" t="str">
        <f t="shared" si="49"/>
        <v/>
      </c>
      <c r="AC405" s="219">
        <f t="shared" si="45"/>
        <v>0</v>
      </c>
      <c r="AD405" s="219">
        <f t="shared" si="46"/>
        <v>1034</v>
      </c>
      <c r="AE405" s="220" t="str">
        <f t="shared" si="50"/>
        <v/>
      </c>
      <c r="AF405" s="216" t="str">
        <f t="shared" si="44"/>
        <v>-</v>
      </c>
    </row>
    <row r="406" spans="1:32" ht="20.149999999999999" customHeight="1" x14ac:dyDescent="0.75">
      <c r="A406" s="31">
        <v>404</v>
      </c>
      <c r="B406" s="200"/>
      <c r="C406" s="201"/>
      <c r="D406" s="201"/>
      <c r="E406" s="389"/>
      <c r="F406" s="203"/>
      <c r="G406" s="217" t="str">
        <f t="shared" si="47"/>
        <v/>
      </c>
      <c r="H406" s="31" t="str">
        <f>IF(AND(B406=H$1),LOOKUP(9.99999999999999E+307,$H$2:H405)+1,"")</f>
        <v/>
      </c>
      <c r="I406" s="31" t="str">
        <f>IF(AND(B406=I$1),LOOKUP(9.99999999999999E+307,$I$2:I405)+1,"")</f>
        <v/>
      </c>
      <c r="J406" s="31" t="e">
        <f>IF(AND(B406=J$1),LOOKUP(9.99999999999999E+307,$J$2:J405)+1,"")</f>
        <v>#REF!</v>
      </c>
      <c r="K406" s="31" t="e">
        <f>IF(AND(B406=K$1),LOOKUP(9.99999999999999E+307,$K$2:K405)+1,"")</f>
        <v>#REF!</v>
      </c>
      <c r="L406" s="31" t="e">
        <f>IF(AND(B406=L$1),LOOKUP(9.99999999999999E+307,$L$2:L405)+1,"")</f>
        <v>#REF!</v>
      </c>
      <c r="M406" s="31">
        <f>IF(AND(B406=M$1),LOOKUP(9.99999999999999E+307,$M$2:M405)+1,"")</f>
        <v>238</v>
      </c>
      <c r="N406" s="31" t="e">
        <f>IF(AND(B406=N$1),LOOKUP(9.99999999999999E+307,$N$2:N405)+1,"")</f>
        <v>#REF!</v>
      </c>
      <c r="O406" s="31" t="e">
        <f>IF(AND($B406=O$1),LOOKUP(9.99999999999999E+307,$O$2:O405)+1,"")</f>
        <v>#REF!</v>
      </c>
      <c r="P406" s="31" t="e">
        <f>IF(AND($B406=P$1),LOOKUP(9.99999999999999E+307,$P$2:P405)+1,"")</f>
        <v>#REF!</v>
      </c>
      <c r="Q406" s="31" t="e">
        <f>IF(AND($B406=Q$1),LOOKUP(9.99999999999999E+307,$Q$2:Q405)+1,"")</f>
        <v>#REF!</v>
      </c>
      <c r="R406" s="31">
        <f>IF(AND($B406=R$1),LOOKUP(9.99999999999999E+307,$R$2:R405)+1,"")</f>
        <v>238</v>
      </c>
      <c r="S406" s="31">
        <f>IF(AND($B406=S$1),LOOKUP(9.99999999999999E+307,$S$2:S405)+1,"")</f>
        <v>238</v>
      </c>
      <c r="T406" s="221"/>
      <c r="U406" s="221"/>
      <c r="V406" s="221"/>
      <c r="AA406" s="218" t="str">
        <f t="shared" si="48"/>
        <v/>
      </c>
      <c r="AB406" s="218" t="str">
        <f t="shared" si="49"/>
        <v/>
      </c>
      <c r="AC406" s="219">
        <f t="shared" si="45"/>
        <v>0</v>
      </c>
      <c r="AD406" s="219">
        <f t="shared" si="46"/>
        <v>1034</v>
      </c>
      <c r="AE406" s="220" t="str">
        <f t="shared" si="50"/>
        <v/>
      </c>
      <c r="AF406" s="216" t="str">
        <f t="shared" si="44"/>
        <v>-</v>
      </c>
    </row>
    <row r="407" spans="1:32" ht="20.149999999999999" customHeight="1" x14ac:dyDescent="0.75">
      <c r="A407" s="31">
        <v>405</v>
      </c>
      <c r="B407" s="200"/>
      <c r="C407" s="201"/>
      <c r="D407" s="201"/>
      <c r="E407" s="389"/>
      <c r="F407" s="203"/>
      <c r="G407" s="217" t="str">
        <f t="shared" si="47"/>
        <v/>
      </c>
      <c r="H407" s="31" t="str">
        <f>IF(AND(B407=H$1),LOOKUP(9.99999999999999E+307,$H$2:H406)+1,"")</f>
        <v/>
      </c>
      <c r="I407" s="31" t="str">
        <f>IF(AND(B407=I$1),LOOKUP(9.99999999999999E+307,$I$2:I406)+1,"")</f>
        <v/>
      </c>
      <c r="J407" s="31" t="e">
        <f>IF(AND(B407=J$1),LOOKUP(9.99999999999999E+307,$J$2:J406)+1,"")</f>
        <v>#REF!</v>
      </c>
      <c r="K407" s="31" t="e">
        <f>IF(AND(B407=K$1),LOOKUP(9.99999999999999E+307,$K$2:K406)+1,"")</f>
        <v>#REF!</v>
      </c>
      <c r="L407" s="31" t="e">
        <f>IF(AND(B407=L$1),LOOKUP(9.99999999999999E+307,$L$2:L406)+1,"")</f>
        <v>#REF!</v>
      </c>
      <c r="M407" s="31">
        <f>IF(AND(B407=M$1),LOOKUP(9.99999999999999E+307,$M$2:M406)+1,"")</f>
        <v>239</v>
      </c>
      <c r="N407" s="31" t="e">
        <f>IF(AND(B407=N$1),LOOKUP(9.99999999999999E+307,$N$2:N406)+1,"")</f>
        <v>#REF!</v>
      </c>
      <c r="O407" s="31" t="e">
        <f>IF(AND($B407=O$1),LOOKUP(9.99999999999999E+307,$O$2:O406)+1,"")</f>
        <v>#REF!</v>
      </c>
      <c r="P407" s="31" t="e">
        <f>IF(AND($B407=P$1),LOOKUP(9.99999999999999E+307,$P$2:P406)+1,"")</f>
        <v>#REF!</v>
      </c>
      <c r="Q407" s="31" t="e">
        <f>IF(AND($B407=Q$1),LOOKUP(9.99999999999999E+307,$Q$2:Q406)+1,"")</f>
        <v>#REF!</v>
      </c>
      <c r="R407" s="31">
        <f>IF(AND($B407=R$1),LOOKUP(9.99999999999999E+307,$R$2:R406)+1,"")</f>
        <v>239</v>
      </c>
      <c r="S407" s="31">
        <f>IF(AND($B407=S$1),LOOKUP(9.99999999999999E+307,$S$2:S406)+1,"")</f>
        <v>239</v>
      </c>
      <c r="T407" s="221"/>
      <c r="U407" s="221"/>
      <c r="V407" s="221"/>
      <c r="AA407" s="218" t="str">
        <f t="shared" si="48"/>
        <v/>
      </c>
      <c r="AB407" s="218" t="str">
        <f t="shared" si="49"/>
        <v/>
      </c>
      <c r="AC407" s="219">
        <f t="shared" si="45"/>
        <v>0</v>
      </c>
      <c r="AD407" s="219">
        <f t="shared" si="46"/>
        <v>1034</v>
      </c>
      <c r="AE407" s="220" t="str">
        <f t="shared" si="50"/>
        <v/>
      </c>
      <c r="AF407" s="216" t="str">
        <f t="shared" si="44"/>
        <v>-</v>
      </c>
    </row>
    <row r="408" spans="1:32" ht="20.149999999999999" customHeight="1" x14ac:dyDescent="0.75">
      <c r="A408" s="31">
        <v>406</v>
      </c>
      <c r="B408" s="200"/>
      <c r="C408" s="201"/>
      <c r="D408" s="201"/>
      <c r="E408" s="389"/>
      <c r="F408" s="203"/>
      <c r="G408" s="217" t="str">
        <f t="shared" si="47"/>
        <v/>
      </c>
      <c r="H408" s="31" t="str">
        <f>IF(AND(B408=H$1),LOOKUP(9.99999999999999E+307,$H$2:H407)+1,"")</f>
        <v/>
      </c>
      <c r="I408" s="31" t="str">
        <f>IF(AND(B408=I$1),LOOKUP(9.99999999999999E+307,$I$2:I407)+1,"")</f>
        <v/>
      </c>
      <c r="J408" s="31" t="e">
        <f>IF(AND(B408=J$1),LOOKUP(9.99999999999999E+307,$J$2:J407)+1,"")</f>
        <v>#REF!</v>
      </c>
      <c r="K408" s="31" t="e">
        <f>IF(AND(B408=K$1),LOOKUP(9.99999999999999E+307,$K$2:K407)+1,"")</f>
        <v>#REF!</v>
      </c>
      <c r="L408" s="31" t="e">
        <f>IF(AND(B408=L$1),LOOKUP(9.99999999999999E+307,$L$2:L407)+1,"")</f>
        <v>#REF!</v>
      </c>
      <c r="M408" s="31">
        <f>IF(AND(B408=M$1),LOOKUP(9.99999999999999E+307,$M$2:M407)+1,"")</f>
        <v>240</v>
      </c>
      <c r="N408" s="31" t="e">
        <f>IF(AND(B408=N$1),LOOKUP(9.99999999999999E+307,$N$2:N407)+1,"")</f>
        <v>#REF!</v>
      </c>
      <c r="O408" s="31" t="e">
        <f>IF(AND($B408=O$1),LOOKUP(9.99999999999999E+307,$O$2:O407)+1,"")</f>
        <v>#REF!</v>
      </c>
      <c r="P408" s="31" t="e">
        <f>IF(AND($B408=P$1),LOOKUP(9.99999999999999E+307,$P$2:P407)+1,"")</f>
        <v>#REF!</v>
      </c>
      <c r="Q408" s="31" t="e">
        <f>IF(AND($B408=Q$1),LOOKUP(9.99999999999999E+307,$Q$2:Q407)+1,"")</f>
        <v>#REF!</v>
      </c>
      <c r="R408" s="31">
        <f>IF(AND($B408=R$1),LOOKUP(9.99999999999999E+307,$R$2:R407)+1,"")</f>
        <v>240</v>
      </c>
      <c r="S408" s="31">
        <f>IF(AND($B408=S$1),LOOKUP(9.99999999999999E+307,$S$2:S407)+1,"")</f>
        <v>240</v>
      </c>
      <c r="T408" s="221"/>
      <c r="U408" s="221"/>
      <c r="V408" s="221"/>
      <c r="AA408" s="218" t="str">
        <f t="shared" si="48"/>
        <v/>
      </c>
      <c r="AB408" s="218" t="str">
        <f t="shared" si="49"/>
        <v/>
      </c>
      <c r="AC408" s="219">
        <f t="shared" si="45"/>
        <v>0</v>
      </c>
      <c r="AD408" s="219">
        <f t="shared" si="46"/>
        <v>1034</v>
      </c>
      <c r="AE408" s="220" t="str">
        <f t="shared" si="50"/>
        <v/>
      </c>
      <c r="AF408" s="216" t="str">
        <f t="shared" si="44"/>
        <v>-</v>
      </c>
    </row>
    <row r="409" spans="1:32" ht="20.149999999999999" customHeight="1" x14ac:dyDescent="0.75">
      <c r="A409" s="31">
        <v>407</v>
      </c>
      <c r="B409" s="200"/>
      <c r="C409" s="201"/>
      <c r="D409" s="201"/>
      <c r="E409" s="389"/>
      <c r="F409" s="203"/>
      <c r="G409" s="217" t="str">
        <f t="shared" si="47"/>
        <v/>
      </c>
      <c r="H409" s="31" t="str">
        <f>IF(AND(B409=H$1),LOOKUP(9.99999999999999E+307,$H$2:H408)+1,"")</f>
        <v/>
      </c>
      <c r="I409" s="31" t="str">
        <f>IF(AND(B409=I$1),LOOKUP(9.99999999999999E+307,$I$2:I408)+1,"")</f>
        <v/>
      </c>
      <c r="J409" s="31" t="e">
        <f>IF(AND(B409=J$1),LOOKUP(9.99999999999999E+307,$J$2:J408)+1,"")</f>
        <v>#REF!</v>
      </c>
      <c r="K409" s="31" t="e">
        <f>IF(AND(B409=K$1),LOOKUP(9.99999999999999E+307,$K$2:K408)+1,"")</f>
        <v>#REF!</v>
      </c>
      <c r="L409" s="31" t="e">
        <f>IF(AND(B409=L$1),LOOKUP(9.99999999999999E+307,$L$2:L408)+1,"")</f>
        <v>#REF!</v>
      </c>
      <c r="M409" s="31">
        <f>IF(AND(B409=M$1),LOOKUP(9.99999999999999E+307,$M$2:M408)+1,"")</f>
        <v>241</v>
      </c>
      <c r="N409" s="31" t="e">
        <f>IF(AND(B409=N$1),LOOKUP(9.99999999999999E+307,$N$2:N408)+1,"")</f>
        <v>#REF!</v>
      </c>
      <c r="O409" s="31" t="e">
        <f>IF(AND($B409=O$1),LOOKUP(9.99999999999999E+307,$O$2:O408)+1,"")</f>
        <v>#REF!</v>
      </c>
      <c r="P409" s="31" t="e">
        <f>IF(AND($B409=P$1),LOOKUP(9.99999999999999E+307,$P$2:P408)+1,"")</f>
        <v>#REF!</v>
      </c>
      <c r="Q409" s="31" t="e">
        <f>IF(AND($B409=Q$1),LOOKUP(9.99999999999999E+307,$Q$2:Q408)+1,"")</f>
        <v>#REF!</v>
      </c>
      <c r="R409" s="31">
        <f>IF(AND($B409=R$1),LOOKUP(9.99999999999999E+307,$R$2:R408)+1,"")</f>
        <v>241</v>
      </c>
      <c r="S409" s="31">
        <f>IF(AND($B409=S$1),LOOKUP(9.99999999999999E+307,$S$2:S408)+1,"")</f>
        <v>241</v>
      </c>
      <c r="T409" s="221"/>
      <c r="U409" s="221"/>
      <c r="V409" s="221"/>
      <c r="AA409" s="218" t="str">
        <f t="shared" si="48"/>
        <v/>
      </c>
      <c r="AB409" s="218" t="str">
        <f t="shared" si="49"/>
        <v/>
      </c>
      <c r="AC409" s="219">
        <f t="shared" si="45"/>
        <v>0</v>
      </c>
      <c r="AD409" s="219">
        <f t="shared" si="46"/>
        <v>1034</v>
      </c>
      <c r="AE409" s="220" t="str">
        <f t="shared" si="50"/>
        <v/>
      </c>
      <c r="AF409" s="216" t="str">
        <f t="shared" si="44"/>
        <v>-</v>
      </c>
    </row>
    <row r="410" spans="1:32" ht="20.149999999999999" customHeight="1" x14ac:dyDescent="0.75">
      <c r="A410" s="31">
        <v>408</v>
      </c>
      <c r="B410" s="200"/>
      <c r="C410" s="201"/>
      <c r="D410" s="201"/>
      <c r="E410" s="389"/>
      <c r="F410" s="203"/>
      <c r="G410" s="217" t="str">
        <f t="shared" si="47"/>
        <v/>
      </c>
      <c r="H410" s="31" t="str">
        <f>IF(AND(B410=H$1),LOOKUP(9.99999999999999E+307,$H$2:H409)+1,"")</f>
        <v/>
      </c>
      <c r="I410" s="31" t="str">
        <f>IF(AND(B410=I$1),LOOKUP(9.99999999999999E+307,$I$2:I409)+1,"")</f>
        <v/>
      </c>
      <c r="J410" s="31" t="e">
        <f>IF(AND(B410=J$1),LOOKUP(9.99999999999999E+307,$J$2:J409)+1,"")</f>
        <v>#REF!</v>
      </c>
      <c r="K410" s="31" t="e">
        <f>IF(AND(B410=K$1),LOOKUP(9.99999999999999E+307,$K$2:K409)+1,"")</f>
        <v>#REF!</v>
      </c>
      <c r="L410" s="31" t="e">
        <f>IF(AND(B410=L$1),LOOKUP(9.99999999999999E+307,$L$2:L409)+1,"")</f>
        <v>#REF!</v>
      </c>
      <c r="M410" s="31">
        <f>IF(AND(B410=M$1),LOOKUP(9.99999999999999E+307,$M$2:M409)+1,"")</f>
        <v>242</v>
      </c>
      <c r="N410" s="31" t="e">
        <f>IF(AND(B410=N$1),LOOKUP(9.99999999999999E+307,$N$2:N409)+1,"")</f>
        <v>#REF!</v>
      </c>
      <c r="O410" s="31" t="e">
        <f>IF(AND($B410=O$1),LOOKUP(9.99999999999999E+307,$O$2:O409)+1,"")</f>
        <v>#REF!</v>
      </c>
      <c r="P410" s="31" t="e">
        <f>IF(AND($B410=P$1),LOOKUP(9.99999999999999E+307,$P$2:P409)+1,"")</f>
        <v>#REF!</v>
      </c>
      <c r="Q410" s="31" t="e">
        <f>IF(AND($B410=Q$1),LOOKUP(9.99999999999999E+307,$Q$2:Q409)+1,"")</f>
        <v>#REF!</v>
      </c>
      <c r="R410" s="31">
        <f>IF(AND($B410=R$1),LOOKUP(9.99999999999999E+307,$R$2:R409)+1,"")</f>
        <v>242</v>
      </c>
      <c r="S410" s="31">
        <f>IF(AND($B410=S$1),LOOKUP(9.99999999999999E+307,$S$2:S409)+1,"")</f>
        <v>242</v>
      </c>
      <c r="T410" s="221"/>
      <c r="U410" s="221"/>
      <c r="V410" s="221"/>
      <c r="AA410" s="218" t="str">
        <f t="shared" si="48"/>
        <v/>
      </c>
      <c r="AB410" s="218" t="str">
        <f t="shared" si="49"/>
        <v/>
      </c>
      <c r="AC410" s="219">
        <f t="shared" si="45"/>
        <v>0</v>
      </c>
      <c r="AD410" s="219">
        <f t="shared" si="46"/>
        <v>1034</v>
      </c>
      <c r="AE410" s="220" t="str">
        <f t="shared" si="50"/>
        <v/>
      </c>
      <c r="AF410" s="216" t="str">
        <f t="shared" si="44"/>
        <v>-</v>
      </c>
    </row>
    <row r="411" spans="1:32" ht="20.149999999999999" customHeight="1" x14ac:dyDescent="0.75">
      <c r="A411" s="31">
        <v>409</v>
      </c>
      <c r="B411" s="200"/>
      <c r="C411" s="201"/>
      <c r="D411" s="201"/>
      <c r="E411" s="389"/>
      <c r="F411" s="203"/>
      <c r="G411" s="217" t="str">
        <f t="shared" si="47"/>
        <v/>
      </c>
      <c r="H411" s="31" t="str">
        <f>IF(AND(B411=H$1),LOOKUP(9.99999999999999E+307,$H$2:H410)+1,"")</f>
        <v/>
      </c>
      <c r="I411" s="31" t="str">
        <f>IF(AND(B411=I$1),LOOKUP(9.99999999999999E+307,$I$2:I410)+1,"")</f>
        <v/>
      </c>
      <c r="J411" s="31" t="e">
        <f>IF(AND(B411=J$1),LOOKUP(9.99999999999999E+307,$J$2:J410)+1,"")</f>
        <v>#REF!</v>
      </c>
      <c r="K411" s="31" t="e">
        <f>IF(AND(B411=K$1),LOOKUP(9.99999999999999E+307,$K$2:K410)+1,"")</f>
        <v>#REF!</v>
      </c>
      <c r="L411" s="31" t="e">
        <f>IF(AND(B411=L$1),LOOKUP(9.99999999999999E+307,$L$2:L410)+1,"")</f>
        <v>#REF!</v>
      </c>
      <c r="M411" s="31">
        <f>IF(AND(B411=M$1),LOOKUP(9.99999999999999E+307,$M$2:M410)+1,"")</f>
        <v>243</v>
      </c>
      <c r="N411" s="31" t="e">
        <f>IF(AND(B411=N$1),LOOKUP(9.99999999999999E+307,$N$2:N410)+1,"")</f>
        <v>#REF!</v>
      </c>
      <c r="O411" s="31" t="e">
        <f>IF(AND($B411=O$1),LOOKUP(9.99999999999999E+307,$O$2:O410)+1,"")</f>
        <v>#REF!</v>
      </c>
      <c r="P411" s="31" t="e">
        <f>IF(AND($B411=P$1),LOOKUP(9.99999999999999E+307,$P$2:P410)+1,"")</f>
        <v>#REF!</v>
      </c>
      <c r="Q411" s="31" t="e">
        <f>IF(AND($B411=Q$1),LOOKUP(9.99999999999999E+307,$Q$2:Q410)+1,"")</f>
        <v>#REF!</v>
      </c>
      <c r="R411" s="31">
        <f>IF(AND($B411=R$1),LOOKUP(9.99999999999999E+307,$R$2:R410)+1,"")</f>
        <v>243</v>
      </c>
      <c r="S411" s="31">
        <f>IF(AND($B411=S$1),LOOKUP(9.99999999999999E+307,$S$2:S410)+1,"")</f>
        <v>243</v>
      </c>
      <c r="T411" s="221"/>
      <c r="U411" s="221"/>
      <c r="V411" s="221"/>
      <c r="AA411" s="218" t="str">
        <f t="shared" si="48"/>
        <v/>
      </c>
      <c r="AB411" s="218" t="str">
        <f t="shared" si="49"/>
        <v/>
      </c>
      <c r="AC411" s="219">
        <f t="shared" si="45"/>
        <v>0</v>
      </c>
      <c r="AD411" s="219">
        <f t="shared" si="46"/>
        <v>1034</v>
      </c>
      <c r="AE411" s="220" t="str">
        <f t="shared" si="50"/>
        <v/>
      </c>
      <c r="AF411" s="216" t="str">
        <f t="shared" si="44"/>
        <v>-</v>
      </c>
    </row>
    <row r="412" spans="1:32" ht="20.149999999999999" customHeight="1" x14ac:dyDescent="0.75">
      <c r="A412" s="31">
        <v>410</v>
      </c>
      <c r="B412" s="200"/>
      <c r="C412" s="201"/>
      <c r="D412" s="201"/>
      <c r="E412" s="389"/>
      <c r="F412" s="203"/>
      <c r="G412" s="217" t="str">
        <f t="shared" si="47"/>
        <v/>
      </c>
      <c r="H412" s="31" t="str">
        <f>IF(AND(B412=H$1),LOOKUP(9.99999999999999E+307,$H$2:H411)+1,"")</f>
        <v/>
      </c>
      <c r="I412" s="31" t="str">
        <f>IF(AND(B412=I$1),LOOKUP(9.99999999999999E+307,$I$2:I411)+1,"")</f>
        <v/>
      </c>
      <c r="J412" s="31" t="e">
        <f>IF(AND(B412=J$1),LOOKUP(9.99999999999999E+307,$J$2:J411)+1,"")</f>
        <v>#REF!</v>
      </c>
      <c r="K412" s="31" t="e">
        <f>IF(AND(B412=K$1),LOOKUP(9.99999999999999E+307,$K$2:K411)+1,"")</f>
        <v>#REF!</v>
      </c>
      <c r="L412" s="31" t="e">
        <f>IF(AND(B412=L$1),LOOKUP(9.99999999999999E+307,$L$2:L411)+1,"")</f>
        <v>#REF!</v>
      </c>
      <c r="M412" s="31">
        <f>IF(AND(B412=M$1),LOOKUP(9.99999999999999E+307,$M$2:M411)+1,"")</f>
        <v>244</v>
      </c>
      <c r="N412" s="31" t="e">
        <f>IF(AND(B412=N$1),LOOKUP(9.99999999999999E+307,$N$2:N411)+1,"")</f>
        <v>#REF!</v>
      </c>
      <c r="O412" s="31" t="e">
        <f>IF(AND($B412=O$1),LOOKUP(9.99999999999999E+307,$O$2:O411)+1,"")</f>
        <v>#REF!</v>
      </c>
      <c r="P412" s="31" t="e">
        <f>IF(AND($B412=P$1),LOOKUP(9.99999999999999E+307,$P$2:P411)+1,"")</f>
        <v>#REF!</v>
      </c>
      <c r="Q412" s="31" t="e">
        <f>IF(AND($B412=Q$1),LOOKUP(9.99999999999999E+307,$Q$2:Q411)+1,"")</f>
        <v>#REF!</v>
      </c>
      <c r="R412" s="31">
        <f>IF(AND($B412=R$1),LOOKUP(9.99999999999999E+307,$R$2:R411)+1,"")</f>
        <v>244</v>
      </c>
      <c r="S412" s="31">
        <f>IF(AND($B412=S$1),LOOKUP(9.99999999999999E+307,$S$2:S411)+1,"")</f>
        <v>244</v>
      </c>
      <c r="T412" s="221"/>
      <c r="U412" s="221"/>
      <c r="V412" s="221"/>
      <c r="AA412" s="218" t="str">
        <f t="shared" si="48"/>
        <v/>
      </c>
      <c r="AB412" s="218" t="str">
        <f t="shared" si="49"/>
        <v/>
      </c>
      <c r="AC412" s="219">
        <f t="shared" si="45"/>
        <v>0</v>
      </c>
      <c r="AD412" s="219">
        <f t="shared" si="46"/>
        <v>1034</v>
      </c>
      <c r="AE412" s="220" t="str">
        <f t="shared" si="50"/>
        <v/>
      </c>
      <c r="AF412" s="216" t="str">
        <f t="shared" si="44"/>
        <v>-</v>
      </c>
    </row>
    <row r="413" spans="1:32" ht="20.149999999999999" customHeight="1" x14ac:dyDescent="0.75">
      <c r="A413" s="31">
        <v>411</v>
      </c>
      <c r="B413" s="200"/>
      <c r="C413" s="201"/>
      <c r="D413" s="201"/>
      <c r="E413" s="389"/>
      <c r="F413" s="203"/>
      <c r="G413" s="217" t="str">
        <f t="shared" si="47"/>
        <v/>
      </c>
      <c r="H413" s="31" t="str">
        <f>IF(AND(B413=H$1),LOOKUP(9.99999999999999E+307,$H$2:H412)+1,"")</f>
        <v/>
      </c>
      <c r="I413" s="31" t="str">
        <f>IF(AND(B413=I$1),LOOKUP(9.99999999999999E+307,$I$2:I412)+1,"")</f>
        <v/>
      </c>
      <c r="J413" s="31" t="e">
        <f>IF(AND(B413=J$1),LOOKUP(9.99999999999999E+307,$J$2:J412)+1,"")</f>
        <v>#REF!</v>
      </c>
      <c r="K413" s="31" t="e">
        <f>IF(AND(B413=K$1),LOOKUP(9.99999999999999E+307,$K$2:K412)+1,"")</f>
        <v>#REF!</v>
      </c>
      <c r="L413" s="31" t="e">
        <f>IF(AND(B413=L$1),LOOKUP(9.99999999999999E+307,$L$2:L412)+1,"")</f>
        <v>#REF!</v>
      </c>
      <c r="M413" s="31">
        <f>IF(AND(B413=M$1),LOOKUP(9.99999999999999E+307,$M$2:M412)+1,"")</f>
        <v>245</v>
      </c>
      <c r="N413" s="31" t="e">
        <f>IF(AND(B413=N$1),LOOKUP(9.99999999999999E+307,$N$2:N412)+1,"")</f>
        <v>#REF!</v>
      </c>
      <c r="O413" s="31" t="e">
        <f>IF(AND($B413=O$1),LOOKUP(9.99999999999999E+307,$O$2:O412)+1,"")</f>
        <v>#REF!</v>
      </c>
      <c r="P413" s="31" t="e">
        <f>IF(AND($B413=P$1),LOOKUP(9.99999999999999E+307,$P$2:P412)+1,"")</f>
        <v>#REF!</v>
      </c>
      <c r="Q413" s="31" t="e">
        <f>IF(AND($B413=Q$1),LOOKUP(9.99999999999999E+307,$Q$2:Q412)+1,"")</f>
        <v>#REF!</v>
      </c>
      <c r="R413" s="31">
        <f>IF(AND($B413=R$1),LOOKUP(9.99999999999999E+307,$R$2:R412)+1,"")</f>
        <v>245</v>
      </c>
      <c r="S413" s="31">
        <f>IF(AND($B413=S$1),LOOKUP(9.99999999999999E+307,$S$2:S412)+1,"")</f>
        <v>245</v>
      </c>
      <c r="T413" s="221"/>
      <c r="U413" s="221"/>
      <c r="V413" s="221"/>
      <c r="AA413" s="218" t="str">
        <f t="shared" si="48"/>
        <v/>
      </c>
      <c r="AB413" s="218" t="str">
        <f t="shared" si="49"/>
        <v/>
      </c>
      <c r="AC413" s="219">
        <f t="shared" si="45"/>
        <v>0</v>
      </c>
      <c r="AD413" s="219">
        <f t="shared" si="46"/>
        <v>1034</v>
      </c>
      <c r="AE413" s="220" t="str">
        <f t="shared" si="50"/>
        <v/>
      </c>
      <c r="AF413" s="216" t="str">
        <f t="shared" si="44"/>
        <v>-</v>
      </c>
    </row>
    <row r="414" spans="1:32" ht="20.149999999999999" customHeight="1" x14ac:dyDescent="0.75">
      <c r="A414" s="31">
        <v>412</v>
      </c>
      <c r="B414" s="200"/>
      <c r="C414" s="201"/>
      <c r="D414" s="201"/>
      <c r="E414" s="389"/>
      <c r="F414" s="203"/>
      <c r="G414" s="217" t="str">
        <f t="shared" si="47"/>
        <v/>
      </c>
      <c r="H414" s="31" t="str">
        <f>IF(AND(B414=H$1),LOOKUP(9.99999999999999E+307,$H$2:H413)+1,"")</f>
        <v/>
      </c>
      <c r="I414" s="31" t="str">
        <f>IF(AND(B414=I$1),LOOKUP(9.99999999999999E+307,$I$2:I413)+1,"")</f>
        <v/>
      </c>
      <c r="J414" s="31" t="e">
        <f>IF(AND(B414=J$1),LOOKUP(9.99999999999999E+307,$J$2:J413)+1,"")</f>
        <v>#REF!</v>
      </c>
      <c r="K414" s="31" t="e">
        <f>IF(AND(B414=K$1),LOOKUP(9.99999999999999E+307,$K$2:K413)+1,"")</f>
        <v>#REF!</v>
      </c>
      <c r="L414" s="31" t="e">
        <f>IF(AND(B414=L$1),LOOKUP(9.99999999999999E+307,$L$2:L413)+1,"")</f>
        <v>#REF!</v>
      </c>
      <c r="M414" s="31">
        <f>IF(AND(B414=M$1),LOOKUP(9.99999999999999E+307,$M$2:M413)+1,"")</f>
        <v>246</v>
      </c>
      <c r="N414" s="31" t="e">
        <f>IF(AND(B414=N$1),LOOKUP(9.99999999999999E+307,$N$2:N413)+1,"")</f>
        <v>#REF!</v>
      </c>
      <c r="O414" s="31" t="e">
        <f>IF(AND($B414=O$1),LOOKUP(9.99999999999999E+307,$O$2:O413)+1,"")</f>
        <v>#REF!</v>
      </c>
      <c r="P414" s="31" t="e">
        <f>IF(AND($B414=P$1),LOOKUP(9.99999999999999E+307,$P$2:P413)+1,"")</f>
        <v>#REF!</v>
      </c>
      <c r="Q414" s="31" t="e">
        <f>IF(AND($B414=Q$1),LOOKUP(9.99999999999999E+307,$Q$2:Q413)+1,"")</f>
        <v>#REF!</v>
      </c>
      <c r="R414" s="31">
        <f>IF(AND($B414=R$1),LOOKUP(9.99999999999999E+307,$R$2:R413)+1,"")</f>
        <v>246</v>
      </c>
      <c r="S414" s="31">
        <f>IF(AND($B414=S$1),LOOKUP(9.99999999999999E+307,$S$2:S413)+1,"")</f>
        <v>246</v>
      </c>
      <c r="T414" s="221"/>
      <c r="U414" s="221"/>
      <c r="V414" s="221"/>
      <c r="AA414" s="218" t="str">
        <f t="shared" si="48"/>
        <v/>
      </c>
      <c r="AB414" s="218" t="str">
        <f t="shared" si="49"/>
        <v/>
      </c>
      <c r="AC414" s="219">
        <f t="shared" si="45"/>
        <v>0</v>
      </c>
      <c r="AD414" s="219">
        <f t="shared" si="46"/>
        <v>1034</v>
      </c>
      <c r="AE414" s="220" t="str">
        <f t="shared" si="50"/>
        <v/>
      </c>
      <c r="AF414" s="216" t="str">
        <f t="shared" si="44"/>
        <v>-</v>
      </c>
    </row>
    <row r="415" spans="1:32" ht="20.149999999999999" customHeight="1" x14ac:dyDescent="0.75">
      <c r="A415" s="31">
        <v>413</v>
      </c>
      <c r="B415" s="200"/>
      <c r="C415" s="201"/>
      <c r="D415" s="201"/>
      <c r="E415" s="389"/>
      <c r="F415" s="203"/>
      <c r="G415" s="217" t="str">
        <f t="shared" si="47"/>
        <v/>
      </c>
      <c r="H415" s="31" t="str">
        <f>IF(AND(B415=H$1),LOOKUP(9.99999999999999E+307,$H$2:H414)+1,"")</f>
        <v/>
      </c>
      <c r="I415" s="31" t="str">
        <f>IF(AND(B415=I$1),LOOKUP(9.99999999999999E+307,$I$2:I414)+1,"")</f>
        <v/>
      </c>
      <c r="J415" s="31" t="e">
        <f>IF(AND(B415=J$1),LOOKUP(9.99999999999999E+307,$J$2:J414)+1,"")</f>
        <v>#REF!</v>
      </c>
      <c r="K415" s="31" t="e">
        <f>IF(AND(B415=K$1),LOOKUP(9.99999999999999E+307,$K$2:K414)+1,"")</f>
        <v>#REF!</v>
      </c>
      <c r="L415" s="31" t="e">
        <f>IF(AND(B415=L$1),LOOKUP(9.99999999999999E+307,$L$2:L414)+1,"")</f>
        <v>#REF!</v>
      </c>
      <c r="M415" s="31">
        <f>IF(AND(B415=M$1),LOOKUP(9.99999999999999E+307,$M$2:M414)+1,"")</f>
        <v>247</v>
      </c>
      <c r="N415" s="31" t="e">
        <f>IF(AND(B415=N$1),LOOKUP(9.99999999999999E+307,$N$2:N414)+1,"")</f>
        <v>#REF!</v>
      </c>
      <c r="O415" s="31" t="e">
        <f>IF(AND($B415=O$1),LOOKUP(9.99999999999999E+307,$O$2:O414)+1,"")</f>
        <v>#REF!</v>
      </c>
      <c r="P415" s="31" t="e">
        <f>IF(AND($B415=P$1),LOOKUP(9.99999999999999E+307,$P$2:P414)+1,"")</f>
        <v>#REF!</v>
      </c>
      <c r="Q415" s="31" t="e">
        <f>IF(AND($B415=Q$1),LOOKUP(9.99999999999999E+307,$Q$2:Q414)+1,"")</f>
        <v>#REF!</v>
      </c>
      <c r="R415" s="31">
        <f>IF(AND($B415=R$1),LOOKUP(9.99999999999999E+307,$R$2:R414)+1,"")</f>
        <v>247</v>
      </c>
      <c r="S415" s="31">
        <f>IF(AND($B415=S$1),LOOKUP(9.99999999999999E+307,$S$2:S414)+1,"")</f>
        <v>247</v>
      </c>
      <c r="T415" s="221"/>
      <c r="U415" s="221"/>
      <c r="V415" s="221"/>
      <c r="AA415" s="218" t="str">
        <f t="shared" si="48"/>
        <v/>
      </c>
      <c r="AB415" s="218" t="str">
        <f t="shared" si="49"/>
        <v/>
      </c>
      <c r="AC415" s="219">
        <f t="shared" si="45"/>
        <v>0</v>
      </c>
      <c r="AD415" s="219">
        <f t="shared" si="46"/>
        <v>1034</v>
      </c>
      <c r="AE415" s="220" t="str">
        <f t="shared" si="50"/>
        <v/>
      </c>
      <c r="AF415" s="216" t="str">
        <f t="shared" si="44"/>
        <v>-</v>
      </c>
    </row>
    <row r="416" spans="1:32" ht="20.149999999999999" customHeight="1" x14ac:dyDescent="0.75">
      <c r="A416" s="31">
        <v>414</v>
      </c>
      <c r="B416" s="200"/>
      <c r="C416" s="201"/>
      <c r="D416" s="201"/>
      <c r="E416" s="389"/>
      <c r="F416" s="203"/>
      <c r="G416" s="217" t="str">
        <f t="shared" si="47"/>
        <v/>
      </c>
      <c r="H416" s="31" t="str">
        <f>IF(AND(B416=H$1),LOOKUP(9.99999999999999E+307,$H$2:H415)+1,"")</f>
        <v/>
      </c>
      <c r="I416" s="31" t="str">
        <f>IF(AND(B416=I$1),LOOKUP(9.99999999999999E+307,$I$2:I415)+1,"")</f>
        <v/>
      </c>
      <c r="J416" s="31" t="e">
        <f>IF(AND(B416=J$1),LOOKUP(9.99999999999999E+307,$J$2:J415)+1,"")</f>
        <v>#REF!</v>
      </c>
      <c r="K416" s="31" t="e">
        <f>IF(AND(B416=K$1),LOOKUP(9.99999999999999E+307,$K$2:K415)+1,"")</f>
        <v>#REF!</v>
      </c>
      <c r="L416" s="31" t="e">
        <f>IF(AND(B416=L$1),LOOKUP(9.99999999999999E+307,$L$2:L415)+1,"")</f>
        <v>#REF!</v>
      </c>
      <c r="M416" s="31">
        <f>IF(AND(B416=M$1),LOOKUP(9.99999999999999E+307,$M$2:M415)+1,"")</f>
        <v>248</v>
      </c>
      <c r="N416" s="31" t="e">
        <f>IF(AND(B416=N$1),LOOKUP(9.99999999999999E+307,$N$2:N415)+1,"")</f>
        <v>#REF!</v>
      </c>
      <c r="O416" s="31" t="e">
        <f>IF(AND($B416=O$1),LOOKUP(9.99999999999999E+307,$O$2:O415)+1,"")</f>
        <v>#REF!</v>
      </c>
      <c r="P416" s="31" t="e">
        <f>IF(AND($B416=P$1),LOOKUP(9.99999999999999E+307,$P$2:P415)+1,"")</f>
        <v>#REF!</v>
      </c>
      <c r="Q416" s="31" t="e">
        <f>IF(AND($B416=Q$1),LOOKUP(9.99999999999999E+307,$Q$2:Q415)+1,"")</f>
        <v>#REF!</v>
      </c>
      <c r="R416" s="31">
        <f>IF(AND($B416=R$1),LOOKUP(9.99999999999999E+307,$R$2:R415)+1,"")</f>
        <v>248</v>
      </c>
      <c r="S416" s="31">
        <f>IF(AND($B416=S$1),LOOKUP(9.99999999999999E+307,$S$2:S415)+1,"")</f>
        <v>248</v>
      </c>
      <c r="T416" s="221"/>
      <c r="U416" s="221"/>
      <c r="V416" s="221"/>
      <c r="AA416" s="218" t="str">
        <f t="shared" si="48"/>
        <v/>
      </c>
      <c r="AB416" s="218" t="str">
        <f t="shared" si="49"/>
        <v/>
      </c>
      <c r="AC416" s="219">
        <f t="shared" si="45"/>
        <v>0</v>
      </c>
      <c r="AD416" s="219">
        <f t="shared" si="46"/>
        <v>1034</v>
      </c>
      <c r="AE416" s="220" t="str">
        <f t="shared" si="50"/>
        <v/>
      </c>
      <c r="AF416" s="216" t="str">
        <f t="shared" si="44"/>
        <v>-</v>
      </c>
    </row>
    <row r="417" spans="1:32" ht="20.149999999999999" customHeight="1" x14ac:dyDescent="0.75">
      <c r="A417" s="31">
        <v>415</v>
      </c>
      <c r="B417" s="200"/>
      <c r="C417" s="201"/>
      <c r="D417" s="201"/>
      <c r="E417" s="389"/>
      <c r="F417" s="203"/>
      <c r="G417" s="217" t="str">
        <f t="shared" si="47"/>
        <v/>
      </c>
      <c r="H417" s="31" t="str">
        <f>IF(AND(B417=H$1),LOOKUP(9.99999999999999E+307,$H$2:H416)+1,"")</f>
        <v/>
      </c>
      <c r="I417" s="31" t="str">
        <f>IF(AND(B417=I$1),LOOKUP(9.99999999999999E+307,$I$2:I416)+1,"")</f>
        <v/>
      </c>
      <c r="J417" s="31" t="e">
        <f>IF(AND(B417=J$1),LOOKUP(9.99999999999999E+307,$J$2:J416)+1,"")</f>
        <v>#REF!</v>
      </c>
      <c r="K417" s="31" t="e">
        <f>IF(AND(B417=K$1),LOOKUP(9.99999999999999E+307,$K$2:K416)+1,"")</f>
        <v>#REF!</v>
      </c>
      <c r="L417" s="31" t="e">
        <f>IF(AND(B417=L$1),LOOKUP(9.99999999999999E+307,$L$2:L416)+1,"")</f>
        <v>#REF!</v>
      </c>
      <c r="M417" s="31">
        <f>IF(AND(B417=M$1),LOOKUP(9.99999999999999E+307,$M$2:M416)+1,"")</f>
        <v>249</v>
      </c>
      <c r="N417" s="31" t="e">
        <f>IF(AND(B417=N$1),LOOKUP(9.99999999999999E+307,$N$2:N416)+1,"")</f>
        <v>#REF!</v>
      </c>
      <c r="O417" s="31" t="e">
        <f>IF(AND($B417=O$1),LOOKUP(9.99999999999999E+307,$O$2:O416)+1,"")</f>
        <v>#REF!</v>
      </c>
      <c r="P417" s="31" t="e">
        <f>IF(AND($B417=P$1),LOOKUP(9.99999999999999E+307,$P$2:P416)+1,"")</f>
        <v>#REF!</v>
      </c>
      <c r="Q417" s="31" t="e">
        <f>IF(AND($B417=Q$1),LOOKUP(9.99999999999999E+307,$Q$2:Q416)+1,"")</f>
        <v>#REF!</v>
      </c>
      <c r="R417" s="31">
        <f>IF(AND($B417=R$1),LOOKUP(9.99999999999999E+307,$R$2:R416)+1,"")</f>
        <v>249</v>
      </c>
      <c r="S417" s="31">
        <f>IF(AND($B417=S$1),LOOKUP(9.99999999999999E+307,$S$2:S416)+1,"")</f>
        <v>249</v>
      </c>
      <c r="T417" s="221"/>
      <c r="U417" s="221"/>
      <c r="V417" s="221"/>
      <c r="AA417" s="218" t="str">
        <f t="shared" si="48"/>
        <v/>
      </c>
      <c r="AB417" s="218" t="str">
        <f t="shared" si="49"/>
        <v/>
      </c>
      <c r="AC417" s="219">
        <f t="shared" si="45"/>
        <v>0</v>
      </c>
      <c r="AD417" s="219">
        <f t="shared" si="46"/>
        <v>1034</v>
      </c>
      <c r="AE417" s="220" t="str">
        <f t="shared" si="50"/>
        <v/>
      </c>
      <c r="AF417" s="216" t="str">
        <f t="shared" si="44"/>
        <v>-</v>
      </c>
    </row>
    <row r="418" spans="1:32" ht="20.149999999999999" customHeight="1" x14ac:dyDescent="0.75">
      <c r="A418" s="31">
        <v>416</v>
      </c>
      <c r="B418" s="200"/>
      <c r="C418" s="201"/>
      <c r="D418" s="201"/>
      <c r="E418" s="389"/>
      <c r="F418" s="203"/>
      <c r="G418" s="217" t="str">
        <f t="shared" si="47"/>
        <v/>
      </c>
      <c r="H418" s="31" t="str">
        <f>IF(AND(B418=H$1),LOOKUP(9.99999999999999E+307,$H$2:H417)+1,"")</f>
        <v/>
      </c>
      <c r="I418" s="31" t="str">
        <f>IF(AND(B418=I$1),LOOKUP(9.99999999999999E+307,$I$2:I417)+1,"")</f>
        <v/>
      </c>
      <c r="J418" s="31" t="e">
        <f>IF(AND(B418=J$1),LOOKUP(9.99999999999999E+307,$J$2:J417)+1,"")</f>
        <v>#REF!</v>
      </c>
      <c r="K418" s="31" t="e">
        <f>IF(AND(B418=K$1),LOOKUP(9.99999999999999E+307,$K$2:K417)+1,"")</f>
        <v>#REF!</v>
      </c>
      <c r="L418" s="31" t="e">
        <f>IF(AND(B418=L$1),LOOKUP(9.99999999999999E+307,$L$2:L417)+1,"")</f>
        <v>#REF!</v>
      </c>
      <c r="M418" s="31">
        <f>IF(AND(B418=M$1),LOOKUP(9.99999999999999E+307,$M$2:M417)+1,"")</f>
        <v>250</v>
      </c>
      <c r="N418" s="31" t="e">
        <f>IF(AND(B418=N$1),LOOKUP(9.99999999999999E+307,$N$2:N417)+1,"")</f>
        <v>#REF!</v>
      </c>
      <c r="O418" s="31" t="e">
        <f>IF(AND($B418=O$1),LOOKUP(9.99999999999999E+307,$O$2:O417)+1,"")</f>
        <v>#REF!</v>
      </c>
      <c r="P418" s="31" t="e">
        <f>IF(AND($B418=P$1),LOOKUP(9.99999999999999E+307,$P$2:P417)+1,"")</f>
        <v>#REF!</v>
      </c>
      <c r="Q418" s="31" t="e">
        <f>IF(AND($B418=Q$1),LOOKUP(9.99999999999999E+307,$Q$2:Q417)+1,"")</f>
        <v>#REF!</v>
      </c>
      <c r="R418" s="31">
        <f>IF(AND($B418=R$1),LOOKUP(9.99999999999999E+307,$R$2:R417)+1,"")</f>
        <v>250</v>
      </c>
      <c r="S418" s="31">
        <f>IF(AND($B418=S$1),LOOKUP(9.99999999999999E+307,$S$2:S417)+1,"")</f>
        <v>250</v>
      </c>
      <c r="T418" s="221"/>
      <c r="U418" s="221"/>
      <c r="V418" s="221"/>
      <c r="AA418" s="218" t="str">
        <f t="shared" si="48"/>
        <v/>
      </c>
      <c r="AB418" s="218" t="str">
        <f t="shared" si="49"/>
        <v/>
      </c>
      <c r="AC418" s="219">
        <f t="shared" si="45"/>
        <v>0</v>
      </c>
      <c r="AD418" s="219">
        <f t="shared" si="46"/>
        <v>1034</v>
      </c>
      <c r="AE418" s="220" t="str">
        <f t="shared" si="50"/>
        <v/>
      </c>
      <c r="AF418" s="216" t="str">
        <f t="shared" si="44"/>
        <v>-</v>
      </c>
    </row>
    <row r="419" spans="1:32" ht="20.149999999999999" customHeight="1" x14ac:dyDescent="0.75">
      <c r="A419" s="31">
        <v>417</v>
      </c>
      <c r="B419" s="200"/>
      <c r="C419" s="201"/>
      <c r="D419" s="201"/>
      <c r="E419" s="389"/>
      <c r="F419" s="203"/>
      <c r="G419" s="217" t="str">
        <f t="shared" si="47"/>
        <v/>
      </c>
      <c r="H419" s="31" t="str">
        <f>IF(AND(B419=H$1),LOOKUP(9.99999999999999E+307,$H$2:H418)+1,"")</f>
        <v/>
      </c>
      <c r="I419" s="31" t="str">
        <f>IF(AND(B419=I$1),LOOKUP(9.99999999999999E+307,$I$2:I418)+1,"")</f>
        <v/>
      </c>
      <c r="J419" s="31" t="e">
        <f>IF(AND(B419=J$1),LOOKUP(9.99999999999999E+307,$J$2:J418)+1,"")</f>
        <v>#REF!</v>
      </c>
      <c r="K419" s="31" t="e">
        <f>IF(AND(B419=K$1),LOOKUP(9.99999999999999E+307,$K$2:K418)+1,"")</f>
        <v>#REF!</v>
      </c>
      <c r="L419" s="31" t="e">
        <f>IF(AND(B419=L$1),LOOKUP(9.99999999999999E+307,$L$2:L418)+1,"")</f>
        <v>#REF!</v>
      </c>
      <c r="M419" s="31">
        <f>IF(AND(B419=M$1),LOOKUP(9.99999999999999E+307,$M$2:M418)+1,"")</f>
        <v>251</v>
      </c>
      <c r="N419" s="31" t="e">
        <f>IF(AND(B419=N$1),LOOKUP(9.99999999999999E+307,$N$2:N418)+1,"")</f>
        <v>#REF!</v>
      </c>
      <c r="O419" s="31" t="e">
        <f>IF(AND($B419=O$1),LOOKUP(9.99999999999999E+307,$O$2:O418)+1,"")</f>
        <v>#REF!</v>
      </c>
      <c r="P419" s="31" t="e">
        <f>IF(AND($B419=P$1),LOOKUP(9.99999999999999E+307,$P$2:P418)+1,"")</f>
        <v>#REF!</v>
      </c>
      <c r="Q419" s="31" t="e">
        <f>IF(AND($B419=Q$1),LOOKUP(9.99999999999999E+307,$Q$2:Q418)+1,"")</f>
        <v>#REF!</v>
      </c>
      <c r="R419" s="31">
        <f>IF(AND($B419=R$1),LOOKUP(9.99999999999999E+307,$R$2:R418)+1,"")</f>
        <v>251</v>
      </c>
      <c r="S419" s="31">
        <f>IF(AND($B419=S$1),LOOKUP(9.99999999999999E+307,$S$2:S418)+1,"")</f>
        <v>251</v>
      </c>
      <c r="T419" s="221"/>
      <c r="U419" s="221"/>
      <c r="V419" s="221"/>
      <c r="AA419" s="218" t="str">
        <f t="shared" si="48"/>
        <v/>
      </c>
      <c r="AB419" s="218" t="str">
        <f t="shared" si="49"/>
        <v/>
      </c>
      <c r="AC419" s="219">
        <f t="shared" si="45"/>
        <v>0</v>
      </c>
      <c r="AD419" s="219">
        <f t="shared" si="46"/>
        <v>1034</v>
      </c>
      <c r="AE419" s="220" t="str">
        <f t="shared" si="50"/>
        <v/>
      </c>
      <c r="AF419" s="216" t="str">
        <f t="shared" si="44"/>
        <v>-</v>
      </c>
    </row>
    <row r="420" spans="1:32" ht="20.149999999999999" customHeight="1" x14ac:dyDescent="0.75">
      <c r="A420" s="31">
        <v>418</v>
      </c>
      <c r="B420" s="200"/>
      <c r="C420" s="201"/>
      <c r="D420" s="201"/>
      <c r="E420" s="389"/>
      <c r="F420" s="203"/>
      <c r="G420" s="217" t="str">
        <f t="shared" si="47"/>
        <v/>
      </c>
      <c r="H420" s="31" t="str">
        <f>IF(AND(B420=H$1),LOOKUP(9.99999999999999E+307,$H$2:H419)+1,"")</f>
        <v/>
      </c>
      <c r="I420" s="31" t="str">
        <f>IF(AND(B420=I$1),LOOKUP(9.99999999999999E+307,$I$2:I419)+1,"")</f>
        <v/>
      </c>
      <c r="J420" s="31" t="e">
        <f>IF(AND(B420=J$1),LOOKUP(9.99999999999999E+307,$J$2:J419)+1,"")</f>
        <v>#REF!</v>
      </c>
      <c r="K420" s="31" t="e">
        <f>IF(AND(B420=K$1),LOOKUP(9.99999999999999E+307,$K$2:K419)+1,"")</f>
        <v>#REF!</v>
      </c>
      <c r="L420" s="31" t="e">
        <f>IF(AND(B420=L$1),LOOKUP(9.99999999999999E+307,$L$2:L419)+1,"")</f>
        <v>#REF!</v>
      </c>
      <c r="M420" s="31">
        <f>IF(AND(B420=M$1),LOOKUP(9.99999999999999E+307,$M$2:M419)+1,"")</f>
        <v>252</v>
      </c>
      <c r="N420" s="31" t="e">
        <f>IF(AND(B420=N$1),LOOKUP(9.99999999999999E+307,$N$2:N419)+1,"")</f>
        <v>#REF!</v>
      </c>
      <c r="O420" s="31" t="e">
        <f>IF(AND($B420=O$1),LOOKUP(9.99999999999999E+307,$O$2:O419)+1,"")</f>
        <v>#REF!</v>
      </c>
      <c r="P420" s="31" t="e">
        <f>IF(AND($B420=P$1),LOOKUP(9.99999999999999E+307,$P$2:P419)+1,"")</f>
        <v>#REF!</v>
      </c>
      <c r="Q420" s="31" t="e">
        <f>IF(AND($B420=Q$1),LOOKUP(9.99999999999999E+307,$Q$2:Q419)+1,"")</f>
        <v>#REF!</v>
      </c>
      <c r="R420" s="31">
        <f>IF(AND($B420=R$1),LOOKUP(9.99999999999999E+307,$R$2:R419)+1,"")</f>
        <v>252</v>
      </c>
      <c r="S420" s="31">
        <f>IF(AND($B420=S$1),LOOKUP(9.99999999999999E+307,$S$2:S419)+1,"")</f>
        <v>252</v>
      </c>
      <c r="T420" s="221"/>
      <c r="U420" s="221"/>
      <c r="V420" s="221"/>
      <c r="AA420" s="218" t="str">
        <f t="shared" si="48"/>
        <v/>
      </c>
      <c r="AB420" s="218" t="str">
        <f t="shared" si="49"/>
        <v/>
      </c>
      <c r="AC420" s="219">
        <f t="shared" si="45"/>
        <v>0</v>
      </c>
      <c r="AD420" s="219">
        <f t="shared" si="46"/>
        <v>1034</v>
      </c>
      <c r="AE420" s="220" t="str">
        <f t="shared" si="50"/>
        <v/>
      </c>
      <c r="AF420" s="216" t="str">
        <f t="shared" si="44"/>
        <v>-</v>
      </c>
    </row>
    <row r="421" spans="1:32" ht="20.149999999999999" customHeight="1" x14ac:dyDescent="0.75">
      <c r="A421" s="31">
        <v>419</v>
      </c>
      <c r="B421" s="200"/>
      <c r="C421" s="201"/>
      <c r="D421" s="201"/>
      <c r="E421" s="389"/>
      <c r="F421" s="203"/>
      <c r="G421" s="217" t="str">
        <f t="shared" si="47"/>
        <v/>
      </c>
      <c r="H421" s="31" t="str">
        <f>IF(AND(B421=H$1),LOOKUP(9.99999999999999E+307,$H$2:H420)+1,"")</f>
        <v/>
      </c>
      <c r="I421" s="31" t="str">
        <f>IF(AND(B421=I$1),LOOKUP(9.99999999999999E+307,$I$2:I420)+1,"")</f>
        <v/>
      </c>
      <c r="J421" s="31" t="e">
        <f>IF(AND(B421=J$1),LOOKUP(9.99999999999999E+307,$J$2:J420)+1,"")</f>
        <v>#REF!</v>
      </c>
      <c r="K421" s="31" t="e">
        <f>IF(AND(B421=K$1),LOOKUP(9.99999999999999E+307,$K$2:K420)+1,"")</f>
        <v>#REF!</v>
      </c>
      <c r="L421" s="31" t="e">
        <f>IF(AND(B421=L$1),LOOKUP(9.99999999999999E+307,$L$2:L420)+1,"")</f>
        <v>#REF!</v>
      </c>
      <c r="M421" s="31">
        <f>IF(AND(B421=M$1),LOOKUP(9.99999999999999E+307,$M$2:M420)+1,"")</f>
        <v>253</v>
      </c>
      <c r="N421" s="31" t="e">
        <f>IF(AND(B421=N$1),LOOKUP(9.99999999999999E+307,$N$2:N420)+1,"")</f>
        <v>#REF!</v>
      </c>
      <c r="O421" s="31" t="e">
        <f>IF(AND($B421=O$1),LOOKUP(9.99999999999999E+307,$O$2:O420)+1,"")</f>
        <v>#REF!</v>
      </c>
      <c r="P421" s="31" t="e">
        <f>IF(AND($B421=P$1),LOOKUP(9.99999999999999E+307,$P$2:P420)+1,"")</f>
        <v>#REF!</v>
      </c>
      <c r="Q421" s="31" t="e">
        <f>IF(AND($B421=Q$1),LOOKUP(9.99999999999999E+307,$Q$2:Q420)+1,"")</f>
        <v>#REF!</v>
      </c>
      <c r="R421" s="31">
        <f>IF(AND($B421=R$1),LOOKUP(9.99999999999999E+307,$R$2:R420)+1,"")</f>
        <v>253</v>
      </c>
      <c r="S421" s="31">
        <f>IF(AND($B421=S$1),LOOKUP(9.99999999999999E+307,$S$2:S420)+1,"")</f>
        <v>253</v>
      </c>
      <c r="T421" s="221"/>
      <c r="U421" s="221"/>
      <c r="V421" s="221"/>
      <c r="AA421" s="218" t="str">
        <f t="shared" si="48"/>
        <v/>
      </c>
      <c r="AB421" s="218" t="str">
        <f t="shared" si="49"/>
        <v/>
      </c>
      <c r="AC421" s="219">
        <f t="shared" si="45"/>
        <v>0</v>
      </c>
      <c r="AD421" s="219">
        <f t="shared" si="46"/>
        <v>1034</v>
      </c>
      <c r="AE421" s="220" t="str">
        <f t="shared" si="50"/>
        <v/>
      </c>
      <c r="AF421" s="216" t="str">
        <f t="shared" si="44"/>
        <v>-</v>
      </c>
    </row>
    <row r="422" spans="1:32" ht="20.149999999999999" customHeight="1" x14ac:dyDescent="0.75">
      <c r="A422" s="31">
        <v>420</v>
      </c>
      <c r="B422" s="200"/>
      <c r="C422" s="201"/>
      <c r="D422" s="201"/>
      <c r="E422" s="389"/>
      <c r="F422" s="203"/>
      <c r="G422" s="217" t="str">
        <f t="shared" si="47"/>
        <v/>
      </c>
      <c r="H422" s="31" t="str">
        <f>IF(AND(B422=H$1),LOOKUP(9.99999999999999E+307,$H$2:H421)+1,"")</f>
        <v/>
      </c>
      <c r="I422" s="31" t="str">
        <f>IF(AND(B422=I$1),LOOKUP(9.99999999999999E+307,$I$2:I421)+1,"")</f>
        <v/>
      </c>
      <c r="J422" s="31" t="e">
        <f>IF(AND(B422=J$1),LOOKUP(9.99999999999999E+307,$J$2:J421)+1,"")</f>
        <v>#REF!</v>
      </c>
      <c r="K422" s="31" t="e">
        <f>IF(AND(B422=K$1),LOOKUP(9.99999999999999E+307,$K$2:K421)+1,"")</f>
        <v>#REF!</v>
      </c>
      <c r="L422" s="31" t="e">
        <f>IF(AND(B422=L$1),LOOKUP(9.99999999999999E+307,$L$2:L421)+1,"")</f>
        <v>#REF!</v>
      </c>
      <c r="M422" s="31">
        <f>IF(AND(B422=M$1),LOOKUP(9.99999999999999E+307,$M$2:M421)+1,"")</f>
        <v>254</v>
      </c>
      <c r="N422" s="31" t="e">
        <f>IF(AND(B422=N$1),LOOKUP(9.99999999999999E+307,$N$2:N421)+1,"")</f>
        <v>#REF!</v>
      </c>
      <c r="O422" s="31" t="e">
        <f>IF(AND($B422=O$1),LOOKUP(9.99999999999999E+307,$O$2:O421)+1,"")</f>
        <v>#REF!</v>
      </c>
      <c r="P422" s="31" t="e">
        <f>IF(AND($B422=P$1),LOOKUP(9.99999999999999E+307,$P$2:P421)+1,"")</f>
        <v>#REF!</v>
      </c>
      <c r="Q422" s="31" t="e">
        <f>IF(AND($B422=Q$1),LOOKUP(9.99999999999999E+307,$Q$2:Q421)+1,"")</f>
        <v>#REF!</v>
      </c>
      <c r="R422" s="31">
        <f>IF(AND($B422=R$1),LOOKUP(9.99999999999999E+307,$R$2:R421)+1,"")</f>
        <v>254</v>
      </c>
      <c r="S422" s="31">
        <f>IF(AND($B422=S$1),LOOKUP(9.99999999999999E+307,$S$2:S421)+1,"")</f>
        <v>254</v>
      </c>
      <c r="T422" s="221"/>
      <c r="U422" s="221"/>
      <c r="V422" s="221"/>
      <c r="AA422" s="218" t="str">
        <f t="shared" si="48"/>
        <v/>
      </c>
      <c r="AB422" s="218" t="str">
        <f t="shared" si="49"/>
        <v/>
      </c>
      <c r="AC422" s="219">
        <f t="shared" si="45"/>
        <v>0</v>
      </c>
      <c r="AD422" s="219">
        <f t="shared" si="46"/>
        <v>1034</v>
      </c>
      <c r="AE422" s="220" t="str">
        <f t="shared" si="50"/>
        <v/>
      </c>
      <c r="AF422" s="216" t="str">
        <f t="shared" si="44"/>
        <v>-</v>
      </c>
    </row>
    <row r="423" spans="1:32" ht="20.149999999999999" customHeight="1" x14ac:dyDescent="0.75">
      <c r="A423" s="31">
        <v>421</v>
      </c>
      <c r="B423" s="200"/>
      <c r="C423" s="201"/>
      <c r="D423" s="201"/>
      <c r="E423" s="389"/>
      <c r="F423" s="203"/>
      <c r="G423" s="217" t="str">
        <f t="shared" si="47"/>
        <v/>
      </c>
      <c r="H423" s="31" t="str">
        <f>IF(AND(B423=H$1),LOOKUP(9.99999999999999E+307,$H$2:H422)+1,"")</f>
        <v/>
      </c>
      <c r="I423" s="31" t="str">
        <f>IF(AND(B423=I$1),LOOKUP(9.99999999999999E+307,$I$2:I422)+1,"")</f>
        <v/>
      </c>
      <c r="J423" s="31" t="e">
        <f>IF(AND(B423=J$1),LOOKUP(9.99999999999999E+307,$J$2:J422)+1,"")</f>
        <v>#REF!</v>
      </c>
      <c r="K423" s="31" t="e">
        <f>IF(AND(B423=K$1),LOOKUP(9.99999999999999E+307,$K$2:K422)+1,"")</f>
        <v>#REF!</v>
      </c>
      <c r="L423" s="31" t="e">
        <f>IF(AND(B423=L$1),LOOKUP(9.99999999999999E+307,$L$2:L422)+1,"")</f>
        <v>#REF!</v>
      </c>
      <c r="M423" s="31">
        <f>IF(AND(B423=M$1),LOOKUP(9.99999999999999E+307,$M$2:M422)+1,"")</f>
        <v>255</v>
      </c>
      <c r="N423" s="31" t="e">
        <f>IF(AND(B423=N$1),LOOKUP(9.99999999999999E+307,$N$2:N422)+1,"")</f>
        <v>#REF!</v>
      </c>
      <c r="O423" s="31" t="e">
        <f>IF(AND($B423=O$1),LOOKUP(9.99999999999999E+307,$O$2:O422)+1,"")</f>
        <v>#REF!</v>
      </c>
      <c r="P423" s="31" t="e">
        <f>IF(AND($B423=P$1),LOOKUP(9.99999999999999E+307,$P$2:P422)+1,"")</f>
        <v>#REF!</v>
      </c>
      <c r="Q423" s="31" t="e">
        <f>IF(AND($B423=Q$1),LOOKUP(9.99999999999999E+307,$Q$2:Q422)+1,"")</f>
        <v>#REF!</v>
      </c>
      <c r="R423" s="31">
        <f>IF(AND($B423=R$1),LOOKUP(9.99999999999999E+307,$R$2:R422)+1,"")</f>
        <v>255</v>
      </c>
      <c r="S423" s="31">
        <f>IF(AND($B423=S$1),LOOKUP(9.99999999999999E+307,$S$2:S422)+1,"")</f>
        <v>255</v>
      </c>
      <c r="T423" s="221"/>
      <c r="U423" s="221"/>
      <c r="V423" s="221"/>
      <c r="AA423" s="218" t="str">
        <f t="shared" si="48"/>
        <v/>
      </c>
      <c r="AB423" s="218" t="str">
        <f t="shared" si="49"/>
        <v/>
      </c>
      <c r="AC423" s="219">
        <f t="shared" si="45"/>
        <v>0</v>
      </c>
      <c r="AD423" s="219">
        <f t="shared" si="46"/>
        <v>1034</v>
      </c>
      <c r="AE423" s="220" t="str">
        <f t="shared" si="50"/>
        <v/>
      </c>
      <c r="AF423" s="216" t="str">
        <f t="shared" si="44"/>
        <v>-</v>
      </c>
    </row>
    <row r="424" spans="1:32" ht="20.149999999999999" customHeight="1" x14ac:dyDescent="0.75">
      <c r="A424" s="31">
        <v>422</v>
      </c>
      <c r="B424" s="200"/>
      <c r="C424" s="201"/>
      <c r="D424" s="201"/>
      <c r="E424" s="389"/>
      <c r="F424" s="203"/>
      <c r="G424" s="217" t="str">
        <f t="shared" si="47"/>
        <v/>
      </c>
      <c r="H424" s="31" t="str">
        <f>IF(AND(B424=H$1),LOOKUP(9.99999999999999E+307,$H$2:H423)+1,"")</f>
        <v/>
      </c>
      <c r="I424" s="31" t="str">
        <f>IF(AND(B424=I$1),LOOKUP(9.99999999999999E+307,$I$2:I423)+1,"")</f>
        <v/>
      </c>
      <c r="J424" s="31" t="e">
        <f>IF(AND(B424=J$1),LOOKUP(9.99999999999999E+307,$J$2:J423)+1,"")</f>
        <v>#REF!</v>
      </c>
      <c r="K424" s="31" t="e">
        <f>IF(AND(B424=K$1),LOOKUP(9.99999999999999E+307,$K$2:K423)+1,"")</f>
        <v>#REF!</v>
      </c>
      <c r="L424" s="31" t="e">
        <f>IF(AND(B424=L$1),LOOKUP(9.99999999999999E+307,$L$2:L423)+1,"")</f>
        <v>#REF!</v>
      </c>
      <c r="M424" s="31">
        <f>IF(AND(B424=M$1),LOOKUP(9.99999999999999E+307,$M$2:M423)+1,"")</f>
        <v>256</v>
      </c>
      <c r="N424" s="31" t="e">
        <f>IF(AND(B424=N$1),LOOKUP(9.99999999999999E+307,$N$2:N423)+1,"")</f>
        <v>#REF!</v>
      </c>
      <c r="O424" s="31" t="e">
        <f>IF(AND($B424=O$1),LOOKUP(9.99999999999999E+307,$O$2:O423)+1,"")</f>
        <v>#REF!</v>
      </c>
      <c r="P424" s="31" t="e">
        <f>IF(AND($B424=P$1),LOOKUP(9.99999999999999E+307,$P$2:P423)+1,"")</f>
        <v>#REF!</v>
      </c>
      <c r="Q424" s="31" t="e">
        <f>IF(AND($B424=Q$1),LOOKUP(9.99999999999999E+307,$Q$2:Q423)+1,"")</f>
        <v>#REF!</v>
      </c>
      <c r="R424" s="31">
        <f>IF(AND($B424=R$1),LOOKUP(9.99999999999999E+307,$R$2:R423)+1,"")</f>
        <v>256</v>
      </c>
      <c r="S424" s="31">
        <f>IF(AND($B424=S$1),LOOKUP(9.99999999999999E+307,$S$2:S423)+1,"")</f>
        <v>256</v>
      </c>
      <c r="T424" s="221"/>
      <c r="U424" s="221"/>
      <c r="V424" s="221"/>
      <c r="AA424" s="218" t="str">
        <f t="shared" si="48"/>
        <v/>
      </c>
      <c r="AB424" s="218" t="str">
        <f t="shared" si="49"/>
        <v/>
      </c>
      <c r="AC424" s="219">
        <f t="shared" si="45"/>
        <v>0</v>
      </c>
      <c r="AD424" s="219">
        <f t="shared" si="46"/>
        <v>1034</v>
      </c>
      <c r="AE424" s="220" t="str">
        <f t="shared" si="50"/>
        <v/>
      </c>
      <c r="AF424" s="216" t="str">
        <f t="shared" si="44"/>
        <v>-</v>
      </c>
    </row>
    <row r="425" spans="1:32" ht="20.149999999999999" customHeight="1" x14ac:dyDescent="0.75">
      <c r="A425" s="31">
        <v>423</v>
      </c>
      <c r="B425" s="200"/>
      <c r="C425" s="201"/>
      <c r="D425" s="201"/>
      <c r="E425" s="389"/>
      <c r="F425" s="203"/>
      <c r="G425" s="217" t="str">
        <f t="shared" si="47"/>
        <v/>
      </c>
      <c r="H425" s="31" t="str">
        <f>IF(AND(B425=H$1),LOOKUP(9.99999999999999E+307,$H$2:H424)+1,"")</f>
        <v/>
      </c>
      <c r="I425" s="31" t="str">
        <f>IF(AND(B425=I$1),LOOKUP(9.99999999999999E+307,$I$2:I424)+1,"")</f>
        <v/>
      </c>
      <c r="J425" s="31" t="e">
        <f>IF(AND(B425=J$1),LOOKUP(9.99999999999999E+307,$J$2:J424)+1,"")</f>
        <v>#REF!</v>
      </c>
      <c r="K425" s="31" t="e">
        <f>IF(AND(B425=K$1),LOOKUP(9.99999999999999E+307,$K$2:K424)+1,"")</f>
        <v>#REF!</v>
      </c>
      <c r="L425" s="31" t="e">
        <f>IF(AND(B425=L$1),LOOKUP(9.99999999999999E+307,$L$2:L424)+1,"")</f>
        <v>#REF!</v>
      </c>
      <c r="M425" s="31">
        <f>IF(AND(B425=M$1),LOOKUP(9.99999999999999E+307,$M$2:M424)+1,"")</f>
        <v>257</v>
      </c>
      <c r="N425" s="31" t="e">
        <f>IF(AND(B425=N$1),LOOKUP(9.99999999999999E+307,$N$2:N424)+1,"")</f>
        <v>#REF!</v>
      </c>
      <c r="O425" s="31" t="e">
        <f>IF(AND($B425=O$1),LOOKUP(9.99999999999999E+307,$O$2:O424)+1,"")</f>
        <v>#REF!</v>
      </c>
      <c r="P425" s="31" t="e">
        <f>IF(AND($B425=P$1),LOOKUP(9.99999999999999E+307,$P$2:P424)+1,"")</f>
        <v>#REF!</v>
      </c>
      <c r="Q425" s="31" t="e">
        <f>IF(AND($B425=Q$1),LOOKUP(9.99999999999999E+307,$Q$2:Q424)+1,"")</f>
        <v>#REF!</v>
      </c>
      <c r="R425" s="31">
        <f>IF(AND($B425=R$1),LOOKUP(9.99999999999999E+307,$R$2:R424)+1,"")</f>
        <v>257</v>
      </c>
      <c r="S425" s="31">
        <f>IF(AND($B425=S$1),LOOKUP(9.99999999999999E+307,$S$2:S424)+1,"")</f>
        <v>257</v>
      </c>
      <c r="T425" s="221"/>
      <c r="U425" s="221"/>
      <c r="V425" s="221"/>
      <c r="AA425" s="218" t="str">
        <f t="shared" si="48"/>
        <v/>
      </c>
      <c r="AB425" s="218" t="str">
        <f t="shared" si="49"/>
        <v/>
      </c>
      <c r="AC425" s="219">
        <f t="shared" si="45"/>
        <v>0</v>
      </c>
      <c r="AD425" s="219">
        <f t="shared" si="46"/>
        <v>1034</v>
      </c>
      <c r="AE425" s="220" t="str">
        <f t="shared" si="50"/>
        <v/>
      </c>
      <c r="AF425" s="216" t="str">
        <f t="shared" si="44"/>
        <v>-</v>
      </c>
    </row>
    <row r="426" spans="1:32" ht="20.149999999999999" customHeight="1" x14ac:dyDescent="0.75">
      <c r="A426" s="31">
        <v>424</v>
      </c>
      <c r="B426" s="200"/>
      <c r="C426" s="201"/>
      <c r="D426" s="201"/>
      <c r="E426" s="389"/>
      <c r="F426" s="203"/>
      <c r="G426" s="217" t="str">
        <f t="shared" si="47"/>
        <v/>
      </c>
      <c r="H426" s="31" t="str">
        <f>IF(AND(B426=H$1),LOOKUP(9.99999999999999E+307,$H$2:H425)+1,"")</f>
        <v/>
      </c>
      <c r="I426" s="31" t="str">
        <f>IF(AND(B426=I$1),LOOKUP(9.99999999999999E+307,$I$2:I425)+1,"")</f>
        <v/>
      </c>
      <c r="J426" s="31" t="e">
        <f>IF(AND(B426=J$1),LOOKUP(9.99999999999999E+307,$J$2:J425)+1,"")</f>
        <v>#REF!</v>
      </c>
      <c r="K426" s="31" t="e">
        <f>IF(AND(B426=K$1),LOOKUP(9.99999999999999E+307,$K$2:K425)+1,"")</f>
        <v>#REF!</v>
      </c>
      <c r="L426" s="31" t="e">
        <f>IF(AND(B426=L$1),LOOKUP(9.99999999999999E+307,$L$2:L425)+1,"")</f>
        <v>#REF!</v>
      </c>
      <c r="M426" s="31">
        <f>IF(AND(B426=M$1),LOOKUP(9.99999999999999E+307,$M$2:M425)+1,"")</f>
        <v>258</v>
      </c>
      <c r="N426" s="31" t="e">
        <f>IF(AND(B426=N$1),LOOKUP(9.99999999999999E+307,$N$2:N425)+1,"")</f>
        <v>#REF!</v>
      </c>
      <c r="O426" s="31" t="e">
        <f>IF(AND($B426=O$1),LOOKUP(9.99999999999999E+307,$O$2:O425)+1,"")</f>
        <v>#REF!</v>
      </c>
      <c r="P426" s="31" t="e">
        <f>IF(AND($B426=P$1),LOOKUP(9.99999999999999E+307,$P$2:P425)+1,"")</f>
        <v>#REF!</v>
      </c>
      <c r="Q426" s="31" t="e">
        <f>IF(AND($B426=Q$1),LOOKUP(9.99999999999999E+307,$Q$2:Q425)+1,"")</f>
        <v>#REF!</v>
      </c>
      <c r="R426" s="31">
        <f>IF(AND($B426=R$1),LOOKUP(9.99999999999999E+307,$R$2:R425)+1,"")</f>
        <v>258</v>
      </c>
      <c r="S426" s="31">
        <f>IF(AND($B426=S$1),LOOKUP(9.99999999999999E+307,$S$2:S425)+1,"")</f>
        <v>258</v>
      </c>
      <c r="T426" s="221"/>
      <c r="U426" s="221"/>
      <c r="V426" s="221"/>
      <c r="AA426" s="218" t="str">
        <f t="shared" si="48"/>
        <v/>
      </c>
      <c r="AB426" s="218" t="str">
        <f t="shared" si="49"/>
        <v/>
      </c>
      <c r="AC426" s="219">
        <f t="shared" si="45"/>
        <v>0</v>
      </c>
      <c r="AD426" s="219">
        <f t="shared" si="46"/>
        <v>1034</v>
      </c>
      <c r="AE426" s="220" t="str">
        <f t="shared" si="50"/>
        <v/>
      </c>
      <c r="AF426" s="216" t="str">
        <f t="shared" si="44"/>
        <v>-</v>
      </c>
    </row>
    <row r="427" spans="1:32" ht="20.149999999999999" customHeight="1" x14ac:dyDescent="0.75">
      <c r="A427" s="31">
        <v>425</v>
      </c>
      <c r="B427" s="200"/>
      <c r="C427" s="201"/>
      <c r="D427" s="201"/>
      <c r="E427" s="389"/>
      <c r="F427" s="203"/>
      <c r="G427" s="217" t="str">
        <f t="shared" si="47"/>
        <v/>
      </c>
      <c r="H427" s="31" t="str">
        <f>IF(AND(B427=H$1),LOOKUP(9.99999999999999E+307,$H$2:H426)+1,"")</f>
        <v/>
      </c>
      <c r="I427" s="31" t="str">
        <f>IF(AND(B427=I$1),LOOKUP(9.99999999999999E+307,$I$2:I426)+1,"")</f>
        <v/>
      </c>
      <c r="J427" s="31" t="e">
        <f>IF(AND(B427=J$1),LOOKUP(9.99999999999999E+307,$J$2:J426)+1,"")</f>
        <v>#REF!</v>
      </c>
      <c r="K427" s="31" t="e">
        <f>IF(AND(B427=K$1),LOOKUP(9.99999999999999E+307,$K$2:K426)+1,"")</f>
        <v>#REF!</v>
      </c>
      <c r="L427" s="31" t="e">
        <f>IF(AND(B427=L$1),LOOKUP(9.99999999999999E+307,$L$2:L426)+1,"")</f>
        <v>#REF!</v>
      </c>
      <c r="M427" s="31">
        <f>IF(AND(B427=M$1),LOOKUP(9.99999999999999E+307,$M$2:M426)+1,"")</f>
        <v>259</v>
      </c>
      <c r="N427" s="31" t="e">
        <f>IF(AND(B427=N$1),LOOKUP(9.99999999999999E+307,$N$2:N426)+1,"")</f>
        <v>#REF!</v>
      </c>
      <c r="O427" s="31" t="e">
        <f>IF(AND($B427=O$1),LOOKUP(9.99999999999999E+307,$O$2:O426)+1,"")</f>
        <v>#REF!</v>
      </c>
      <c r="P427" s="31" t="e">
        <f>IF(AND($B427=P$1),LOOKUP(9.99999999999999E+307,$P$2:P426)+1,"")</f>
        <v>#REF!</v>
      </c>
      <c r="Q427" s="31" t="e">
        <f>IF(AND($B427=Q$1),LOOKUP(9.99999999999999E+307,$Q$2:Q426)+1,"")</f>
        <v>#REF!</v>
      </c>
      <c r="R427" s="31">
        <f>IF(AND($B427=R$1),LOOKUP(9.99999999999999E+307,$R$2:R426)+1,"")</f>
        <v>259</v>
      </c>
      <c r="S427" s="31">
        <f>IF(AND($B427=S$1),LOOKUP(9.99999999999999E+307,$S$2:S426)+1,"")</f>
        <v>259</v>
      </c>
      <c r="T427" s="221"/>
      <c r="U427" s="221"/>
      <c r="V427" s="221"/>
      <c r="AA427" s="218" t="str">
        <f t="shared" si="48"/>
        <v/>
      </c>
      <c r="AB427" s="218" t="str">
        <f t="shared" si="49"/>
        <v/>
      </c>
      <c r="AC427" s="219">
        <f t="shared" si="45"/>
        <v>0</v>
      </c>
      <c r="AD427" s="219">
        <f t="shared" si="46"/>
        <v>1034</v>
      </c>
      <c r="AE427" s="220" t="str">
        <f t="shared" si="50"/>
        <v/>
      </c>
      <c r="AF427" s="216" t="str">
        <f t="shared" si="44"/>
        <v>-</v>
      </c>
    </row>
    <row r="428" spans="1:32" ht="20.149999999999999" customHeight="1" x14ac:dyDescent="0.75">
      <c r="A428" s="31">
        <v>426</v>
      </c>
      <c r="B428" s="200"/>
      <c r="C428" s="201"/>
      <c r="D428" s="201"/>
      <c r="E428" s="389"/>
      <c r="F428" s="203"/>
      <c r="G428" s="217" t="str">
        <f t="shared" si="47"/>
        <v/>
      </c>
      <c r="H428" s="31" t="str">
        <f>IF(AND(B428=H$1),LOOKUP(9.99999999999999E+307,$H$2:H427)+1,"")</f>
        <v/>
      </c>
      <c r="I428" s="31" t="str">
        <f>IF(AND(B428=I$1),LOOKUP(9.99999999999999E+307,$I$2:I427)+1,"")</f>
        <v/>
      </c>
      <c r="J428" s="31" t="e">
        <f>IF(AND(B428=J$1),LOOKUP(9.99999999999999E+307,$J$2:J427)+1,"")</f>
        <v>#REF!</v>
      </c>
      <c r="K428" s="31" t="e">
        <f>IF(AND(B428=K$1),LOOKUP(9.99999999999999E+307,$K$2:K427)+1,"")</f>
        <v>#REF!</v>
      </c>
      <c r="L428" s="31" t="e">
        <f>IF(AND(B428=L$1),LOOKUP(9.99999999999999E+307,$L$2:L427)+1,"")</f>
        <v>#REF!</v>
      </c>
      <c r="M428" s="31">
        <f>IF(AND(B428=M$1),LOOKUP(9.99999999999999E+307,$M$2:M427)+1,"")</f>
        <v>260</v>
      </c>
      <c r="N428" s="31" t="e">
        <f>IF(AND(B428=N$1),LOOKUP(9.99999999999999E+307,$N$2:N427)+1,"")</f>
        <v>#REF!</v>
      </c>
      <c r="O428" s="31" t="e">
        <f>IF(AND($B428=O$1),LOOKUP(9.99999999999999E+307,$O$2:O427)+1,"")</f>
        <v>#REF!</v>
      </c>
      <c r="P428" s="31" t="e">
        <f>IF(AND($B428=P$1),LOOKUP(9.99999999999999E+307,$P$2:P427)+1,"")</f>
        <v>#REF!</v>
      </c>
      <c r="Q428" s="31" t="e">
        <f>IF(AND($B428=Q$1),LOOKUP(9.99999999999999E+307,$Q$2:Q427)+1,"")</f>
        <v>#REF!</v>
      </c>
      <c r="R428" s="31">
        <f>IF(AND($B428=R$1),LOOKUP(9.99999999999999E+307,$R$2:R427)+1,"")</f>
        <v>260</v>
      </c>
      <c r="S428" s="31">
        <f>IF(AND($B428=S$1),LOOKUP(9.99999999999999E+307,$S$2:S427)+1,"")</f>
        <v>260</v>
      </c>
      <c r="T428" s="221"/>
      <c r="U428" s="221"/>
      <c r="V428" s="221"/>
      <c r="AA428" s="218" t="str">
        <f t="shared" si="48"/>
        <v/>
      </c>
      <c r="AB428" s="218" t="str">
        <f t="shared" si="49"/>
        <v/>
      </c>
      <c r="AC428" s="219">
        <f t="shared" si="45"/>
        <v>0</v>
      </c>
      <c r="AD428" s="219">
        <f t="shared" si="46"/>
        <v>1034</v>
      </c>
      <c r="AE428" s="220" t="str">
        <f t="shared" si="50"/>
        <v/>
      </c>
      <c r="AF428" s="216" t="str">
        <f t="shared" si="44"/>
        <v>-</v>
      </c>
    </row>
    <row r="429" spans="1:32" ht="20.149999999999999" customHeight="1" x14ac:dyDescent="0.75">
      <c r="A429" s="31">
        <v>427</v>
      </c>
      <c r="B429" s="200"/>
      <c r="C429" s="201"/>
      <c r="D429" s="201"/>
      <c r="E429" s="389"/>
      <c r="F429" s="203"/>
      <c r="G429" s="217" t="str">
        <f t="shared" si="47"/>
        <v/>
      </c>
      <c r="H429" s="31" t="str">
        <f>IF(AND(B429=H$1),LOOKUP(9.99999999999999E+307,$H$2:H428)+1,"")</f>
        <v/>
      </c>
      <c r="I429" s="31" t="str">
        <f>IF(AND(B429=I$1),LOOKUP(9.99999999999999E+307,$I$2:I428)+1,"")</f>
        <v/>
      </c>
      <c r="J429" s="31" t="e">
        <f>IF(AND(B429=J$1),LOOKUP(9.99999999999999E+307,$J$2:J428)+1,"")</f>
        <v>#REF!</v>
      </c>
      <c r="K429" s="31" t="e">
        <f>IF(AND(B429=K$1),LOOKUP(9.99999999999999E+307,$K$2:K428)+1,"")</f>
        <v>#REF!</v>
      </c>
      <c r="L429" s="31" t="e">
        <f>IF(AND(B429=L$1),LOOKUP(9.99999999999999E+307,$L$2:L428)+1,"")</f>
        <v>#REF!</v>
      </c>
      <c r="M429" s="31">
        <f>IF(AND(B429=M$1),LOOKUP(9.99999999999999E+307,$M$2:M428)+1,"")</f>
        <v>261</v>
      </c>
      <c r="N429" s="31" t="e">
        <f>IF(AND(B429=N$1),LOOKUP(9.99999999999999E+307,$N$2:N428)+1,"")</f>
        <v>#REF!</v>
      </c>
      <c r="O429" s="31" t="e">
        <f>IF(AND($B429=O$1),LOOKUP(9.99999999999999E+307,$O$2:O428)+1,"")</f>
        <v>#REF!</v>
      </c>
      <c r="P429" s="31" t="e">
        <f>IF(AND($B429=P$1),LOOKUP(9.99999999999999E+307,$P$2:P428)+1,"")</f>
        <v>#REF!</v>
      </c>
      <c r="Q429" s="31" t="e">
        <f>IF(AND($B429=Q$1),LOOKUP(9.99999999999999E+307,$Q$2:Q428)+1,"")</f>
        <v>#REF!</v>
      </c>
      <c r="R429" s="31">
        <f>IF(AND($B429=R$1),LOOKUP(9.99999999999999E+307,$R$2:R428)+1,"")</f>
        <v>261</v>
      </c>
      <c r="S429" s="31">
        <f>IF(AND($B429=S$1),LOOKUP(9.99999999999999E+307,$S$2:S428)+1,"")</f>
        <v>261</v>
      </c>
      <c r="T429" s="221"/>
      <c r="U429" s="221"/>
      <c r="V429" s="221"/>
      <c r="AA429" s="218" t="str">
        <f t="shared" si="48"/>
        <v/>
      </c>
      <c r="AB429" s="218" t="str">
        <f t="shared" si="49"/>
        <v/>
      </c>
      <c r="AC429" s="219">
        <f t="shared" si="45"/>
        <v>0</v>
      </c>
      <c r="AD429" s="219">
        <f t="shared" si="46"/>
        <v>1034</v>
      </c>
      <c r="AE429" s="220" t="str">
        <f t="shared" si="50"/>
        <v/>
      </c>
      <c r="AF429" s="216" t="str">
        <f t="shared" si="44"/>
        <v>-</v>
      </c>
    </row>
    <row r="430" spans="1:32" ht="20.149999999999999" customHeight="1" x14ac:dyDescent="0.75">
      <c r="A430" s="31">
        <v>428</v>
      </c>
      <c r="B430" s="200"/>
      <c r="C430" s="201"/>
      <c r="D430" s="201"/>
      <c r="E430" s="389"/>
      <c r="F430" s="203"/>
      <c r="G430" s="217" t="str">
        <f t="shared" si="47"/>
        <v/>
      </c>
      <c r="H430" s="31" t="str">
        <f>IF(AND(B430=H$1),LOOKUP(9.99999999999999E+307,$H$2:H429)+1,"")</f>
        <v/>
      </c>
      <c r="I430" s="31" t="str">
        <f>IF(AND(B430=I$1),LOOKUP(9.99999999999999E+307,$I$2:I429)+1,"")</f>
        <v/>
      </c>
      <c r="J430" s="31" t="e">
        <f>IF(AND(B430=J$1),LOOKUP(9.99999999999999E+307,$J$2:J429)+1,"")</f>
        <v>#REF!</v>
      </c>
      <c r="K430" s="31" t="e">
        <f>IF(AND(B430=K$1),LOOKUP(9.99999999999999E+307,$K$2:K429)+1,"")</f>
        <v>#REF!</v>
      </c>
      <c r="L430" s="31" t="e">
        <f>IF(AND(B430=L$1),LOOKUP(9.99999999999999E+307,$L$2:L429)+1,"")</f>
        <v>#REF!</v>
      </c>
      <c r="M430" s="31">
        <f>IF(AND(B430=M$1),LOOKUP(9.99999999999999E+307,$M$2:M429)+1,"")</f>
        <v>262</v>
      </c>
      <c r="N430" s="31" t="e">
        <f>IF(AND(B430=N$1),LOOKUP(9.99999999999999E+307,$N$2:N429)+1,"")</f>
        <v>#REF!</v>
      </c>
      <c r="O430" s="31" t="e">
        <f>IF(AND($B430=O$1),LOOKUP(9.99999999999999E+307,$O$2:O429)+1,"")</f>
        <v>#REF!</v>
      </c>
      <c r="P430" s="31" t="e">
        <f>IF(AND($B430=P$1),LOOKUP(9.99999999999999E+307,$P$2:P429)+1,"")</f>
        <v>#REF!</v>
      </c>
      <c r="Q430" s="31" t="e">
        <f>IF(AND($B430=Q$1),LOOKUP(9.99999999999999E+307,$Q$2:Q429)+1,"")</f>
        <v>#REF!</v>
      </c>
      <c r="R430" s="31">
        <f>IF(AND($B430=R$1),LOOKUP(9.99999999999999E+307,$R$2:R429)+1,"")</f>
        <v>262</v>
      </c>
      <c r="S430" s="31">
        <f>IF(AND($B430=S$1),LOOKUP(9.99999999999999E+307,$S$2:S429)+1,"")</f>
        <v>262</v>
      </c>
      <c r="T430" s="221"/>
      <c r="U430" s="221"/>
      <c r="V430" s="221"/>
      <c r="AA430" s="218" t="str">
        <f t="shared" si="48"/>
        <v/>
      </c>
      <c r="AB430" s="218" t="str">
        <f t="shared" si="49"/>
        <v/>
      </c>
      <c r="AC430" s="219">
        <f t="shared" si="45"/>
        <v>0</v>
      </c>
      <c r="AD430" s="219">
        <f t="shared" si="46"/>
        <v>1034</v>
      </c>
      <c r="AE430" s="220" t="str">
        <f t="shared" si="50"/>
        <v/>
      </c>
      <c r="AF430" s="216" t="str">
        <f t="shared" si="44"/>
        <v>-</v>
      </c>
    </row>
    <row r="431" spans="1:32" ht="20.149999999999999" customHeight="1" x14ac:dyDescent="0.75">
      <c r="A431" s="31">
        <v>429</v>
      </c>
      <c r="B431" s="200"/>
      <c r="C431" s="201"/>
      <c r="D431" s="201"/>
      <c r="E431" s="389"/>
      <c r="F431" s="203"/>
      <c r="G431" s="217" t="str">
        <f t="shared" si="47"/>
        <v/>
      </c>
      <c r="H431" s="31" t="str">
        <f>IF(AND(B431=H$1),LOOKUP(9.99999999999999E+307,$H$2:H430)+1,"")</f>
        <v/>
      </c>
      <c r="I431" s="31" t="str">
        <f>IF(AND(B431=I$1),LOOKUP(9.99999999999999E+307,$I$2:I430)+1,"")</f>
        <v/>
      </c>
      <c r="J431" s="31" t="e">
        <f>IF(AND(B431=J$1),LOOKUP(9.99999999999999E+307,$J$2:J430)+1,"")</f>
        <v>#REF!</v>
      </c>
      <c r="K431" s="31" t="e">
        <f>IF(AND(B431=K$1),LOOKUP(9.99999999999999E+307,$K$2:K430)+1,"")</f>
        <v>#REF!</v>
      </c>
      <c r="L431" s="31" t="e">
        <f>IF(AND(B431=L$1),LOOKUP(9.99999999999999E+307,$L$2:L430)+1,"")</f>
        <v>#REF!</v>
      </c>
      <c r="M431" s="31">
        <f>IF(AND(B431=M$1),LOOKUP(9.99999999999999E+307,$M$2:M430)+1,"")</f>
        <v>263</v>
      </c>
      <c r="N431" s="31" t="e">
        <f>IF(AND(B431=N$1),LOOKUP(9.99999999999999E+307,$N$2:N430)+1,"")</f>
        <v>#REF!</v>
      </c>
      <c r="O431" s="31" t="e">
        <f>IF(AND($B431=O$1),LOOKUP(9.99999999999999E+307,$O$2:O430)+1,"")</f>
        <v>#REF!</v>
      </c>
      <c r="P431" s="31" t="e">
        <f>IF(AND($B431=P$1),LOOKUP(9.99999999999999E+307,$P$2:P430)+1,"")</f>
        <v>#REF!</v>
      </c>
      <c r="Q431" s="31" t="e">
        <f>IF(AND($B431=Q$1),LOOKUP(9.99999999999999E+307,$Q$2:Q430)+1,"")</f>
        <v>#REF!</v>
      </c>
      <c r="R431" s="31">
        <f>IF(AND($B431=R$1),LOOKUP(9.99999999999999E+307,$R$2:R430)+1,"")</f>
        <v>263</v>
      </c>
      <c r="S431" s="31">
        <f>IF(AND($B431=S$1),LOOKUP(9.99999999999999E+307,$S$2:S430)+1,"")</f>
        <v>263</v>
      </c>
      <c r="T431" s="221"/>
      <c r="U431" s="221"/>
      <c r="V431" s="221"/>
      <c r="AA431" s="218" t="str">
        <f t="shared" si="48"/>
        <v/>
      </c>
      <c r="AB431" s="218" t="str">
        <f t="shared" si="49"/>
        <v/>
      </c>
      <c r="AC431" s="219">
        <f t="shared" si="45"/>
        <v>0</v>
      </c>
      <c r="AD431" s="219">
        <f t="shared" si="46"/>
        <v>1034</v>
      </c>
      <c r="AE431" s="220" t="str">
        <f t="shared" si="50"/>
        <v/>
      </c>
      <c r="AF431" s="216" t="str">
        <f t="shared" ref="AF431:AF494" si="51">CONCATENATE(B431,"-",AE431)</f>
        <v>-</v>
      </c>
    </row>
    <row r="432" spans="1:32" ht="20.149999999999999" customHeight="1" x14ac:dyDescent="0.75">
      <c r="A432" s="31">
        <v>430</v>
      </c>
      <c r="B432" s="200"/>
      <c r="C432" s="201"/>
      <c r="D432" s="201"/>
      <c r="E432" s="389"/>
      <c r="F432" s="203"/>
      <c r="G432" s="217" t="str">
        <f t="shared" si="47"/>
        <v/>
      </c>
      <c r="H432" s="31" t="str">
        <f>IF(AND(B432=H$1),LOOKUP(9.99999999999999E+307,$H$2:H431)+1,"")</f>
        <v/>
      </c>
      <c r="I432" s="31" t="str">
        <f>IF(AND(B432=I$1),LOOKUP(9.99999999999999E+307,$I$2:I431)+1,"")</f>
        <v/>
      </c>
      <c r="J432" s="31" t="e">
        <f>IF(AND(B432=J$1),LOOKUP(9.99999999999999E+307,$J$2:J431)+1,"")</f>
        <v>#REF!</v>
      </c>
      <c r="K432" s="31" t="e">
        <f>IF(AND(B432=K$1),LOOKUP(9.99999999999999E+307,$K$2:K431)+1,"")</f>
        <v>#REF!</v>
      </c>
      <c r="L432" s="31" t="e">
        <f>IF(AND(B432=L$1),LOOKUP(9.99999999999999E+307,$L$2:L431)+1,"")</f>
        <v>#REF!</v>
      </c>
      <c r="M432" s="31">
        <f>IF(AND(B432=M$1),LOOKUP(9.99999999999999E+307,$M$2:M431)+1,"")</f>
        <v>264</v>
      </c>
      <c r="N432" s="31" t="e">
        <f>IF(AND(B432=N$1),LOOKUP(9.99999999999999E+307,$N$2:N431)+1,"")</f>
        <v>#REF!</v>
      </c>
      <c r="O432" s="31" t="e">
        <f>IF(AND($B432=O$1),LOOKUP(9.99999999999999E+307,$O$2:O431)+1,"")</f>
        <v>#REF!</v>
      </c>
      <c r="P432" s="31" t="e">
        <f>IF(AND($B432=P$1),LOOKUP(9.99999999999999E+307,$P$2:P431)+1,"")</f>
        <v>#REF!</v>
      </c>
      <c r="Q432" s="31" t="e">
        <f>IF(AND($B432=Q$1),LOOKUP(9.99999999999999E+307,$Q$2:Q431)+1,"")</f>
        <v>#REF!</v>
      </c>
      <c r="R432" s="31">
        <f>IF(AND($B432=R$1),LOOKUP(9.99999999999999E+307,$R$2:R431)+1,"")</f>
        <v>264</v>
      </c>
      <c r="S432" s="31">
        <f>IF(AND($B432=S$1),LOOKUP(9.99999999999999E+307,$S$2:S431)+1,"")</f>
        <v>264</v>
      </c>
      <c r="T432" s="221"/>
      <c r="U432" s="221"/>
      <c r="V432" s="221"/>
      <c r="AA432" s="218" t="str">
        <f t="shared" si="48"/>
        <v/>
      </c>
      <c r="AB432" s="218" t="str">
        <f t="shared" si="49"/>
        <v/>
      </c>
      <c r="AC432" s="219">
        <f t="shared" si="45"/>
        <v>0</v>
      </c>
      <c r="AD432" s="219">
        <f t="shared" si="46"/>
        <v>1034</v>
      </c>
      <c r="AE432" s="220" t="str">
        <f t="shared" si="50"/>
        <v/>
      </c>
      <c r="AF432" s="216" t="str">
        <f t="shared" si="51"/>
        <v>-</v>
      </c>
    </row>
    <row r="433" spans="1:32" ht="20.149999999999999" customHeight="1" x14ac:dyDescent="0.75">
      <c r="A433" s="31">
        <v>431</v>
      </c>
      <c r="B433" s="200"/>
      <c r="C433" s="201"/>
      <c r="D433" s="201"/>
      <c r="E433" s="389"/>
      <c r="F433" s="203"/>
      <c r="G433" s="217" t="str">
        <f t="shared" si="47"/>
        <v/>
      </c>
      <c r="H433" s="31" t="str">
        <f>IF(AND(B433=H$1),LOOKUP(9.99999999999999E+307,$H$2:H432)+1,"")</f>
        <v/>
      </c>
      <c r="I433" s="31" t="str">
        <f>IF(AND(B433=I$1),LOOKUP(9.99999999999999E+307,$I$2:I432)+1,"")</f>
        <v/>
      </c>
      <c r="J433" s="31" t="e">
        <f>IF(AND(B433=J$1),LOOKUP(9.99999999999999E+307,$J$2:J432)+1,"")</f>
        <v>#REF!</v>
      </c>
      <c r="K433" s="31" t="e">
        <f>IF(AND(B433=K$1),LOOKUP(9.99999999999999E+307,$K$2:K432)+1,"")</f>
        <v>#REF!</v>
      </c>
      <c r="L433" s="31" t="e">
        <f>IF(AND(B433=L$1),LOOKUP(9.99999999999999E+307,$L$2:L432)+1,"")</f>
        <v>#REF!</v>
      </c>
      <c r="M433" s="31">
        <f>IF(AND(B433=M$1),LOOKUP(9.99999999999999E+307,$M$2:M432)+1,"")</f>
        <v>265</v>
      </c>
      <c r="N433" s="31" t="e">
        <f>IF(AND(B433=N$1),LOOKUP(9.99999999999999E+307,$N$2:N432)+1,"")</f>
        <v>#REF!</v>
      </c>
      <c r="O433" s="31" t="e">
        <f>IF(AND($B433=O$1),LOOKUP(9.99999999999999E+307,$O$2:O432)+1,"")</f>
        <v>#REF!</v>
      </c>
      <c r="P433" s="31" t="e">
        <f>IF(AND($B433=P$1),LOOKUP(9.99999999999999E+307,$P$2:P432)+1,"")</f>
        <v>#REF!</v>
      </c>
      <c r="Q433" s="31" t="e">
        <f>IF(AND($B433=Q$1),LOOKUP(9.99999999999999E+307,$Q$2:Q432)+1,"")</f>
        <v>#REF!</v>
      </c>
      <c r="R433" s="31">
        <f>IF(AND($B433=R$1),LOOKUP(9.99999999999999E+307,$R$2:R432)+1,"")</f>
        <v>265</v>
      </c>
      <c r="S433" s="31">
        <f>IF(AND($B433=S$1),LOOKUP(9.99999999999999E+307,$S$2:S432)+1,"")</f>
        <v>265</v>
      </c>
      <c r="T433" s="221"/>
      <c r="U433" s="221"/>
      <c r="V433" s="221"/>
      <c r="AA433" s="218" t="str">
        <f t="shared" si="48"/>
        <v/>
      </c>
      <c r="AB433" s="218" t="str">
        <f t="shared" si="49"/>
        <v/>
      </c>
      <c r="AC433" s="219">
        <f t="shared" si="45"/>
        <v>0</v>
      </c>
      <c r="AD433" s="219">
        <f t="shared" si="46"/>
        <v>1034</v>
      </c>
      <c r="AE433" s="220" t="str">
        <f t="shared" si="50"/>
        <v/>
      </c>
      <c r="AF433" s="216" t="str">
        <f t="shared" si="51"/>
        <v>-</v>
      </c>
    </row>
    <row r="434" spans="1:32" ht="20.149999999999999" customHeight="1" x14ac:dyDescent="0.75">
      <c r="A434" s="31">
        <v>432</v>
      </c>
      <c r="B434" s="200"/>
      <c r="C434" s="201"/>
      <c r="D434" s="201"/>
      <c r="E434" s="389"/>
      <c r="F434" s="203"/>
      <c r="G434" s="217" t="str">
        <f t="shared" si="47"/>
        <v/>
      </c>
      <c r="H434" s="31" t="str">
        <f>IF(AND(B434=H$1),LOOKUP(9.99999999999999E+307,$H$2:H433)+1,"")</f>
        <v/>
      </c>
      <c r="I434" s="31" t="str">
        <f>IF(AND(B434=I$1),LOOKUP(9.99999999999999E+307,$I$2:I433)+1,"")</f>
        <v/>
      </c>
      <c r="J434" s="31" t="e">
        <f>IF(AND(B434=J$1),LOOKUP(9.99999999999999E+307,$J$2:J433)+1,"")</f>
        <v>#REF!</v>
      </c>
      <c r="K434" s="31" t="e">
        <f>IF(AND(B434=K$1),LOOKUP(9.99999999999999E+307,$K$2:K433)+1,"")</f>
        <v>#REF!</v>
      </c>
      <c r="L434" s="31" t="e">
        <f>IF(AND(B434=L$1),LOOKUP(9.99999999999999E+307,$L$2:L433)+1,"")</f>
        <v>#REF!</v>
      </c>
      <c r="M434" s="31">
        <f>IF(AND(B434=M$1),LOOKUP(9.99999999999999E+307,$M$2:M433)+1,"")</f>
        <v>266</v>
      </c>
      <c r="N434" s="31" t="e">
        <f>IF(AND(B434=N$1),LOOKUP(9.99999999999999E+307,$N$2:N433)+1,"")</f>
        <v>#REF!</v>
      </c>
      <c r="O434" s="31" t="e">
        <f>IF(AND($B434=O$1),LOOKUP(9.99999999999999E+307,$O$2:O433)+1,"")</f>
        <v>#REF!</v>
      </c>
      <c r="P434" s="31" t="e">
        <f>IF(AND($B434=P$1),LOOKUP(9.99999999999999E+307,$P$2:P433)+1,"")</f>
        <v>#REF!</v>
      </c>
      <c r="Q434" s="31" t="e">
        <f>IF(AND($B434=Q$1),LOOKUP(9.99999999999999E+307,$Q$2:Q433)+1,"")</f>
        <v>#REF!</v>
      </c>
      <c r="R434" s="31">
        <f>IF(AND($B434=R$1),LOOKUP(9.99999999999999E+307,$R$2:R433)+1,"")</f>
        <v>266</v>
      </c>
      <c r="S434" s="31">
        <f>IF(AND($B434=S$1),LOOKUP(9.99999999999999E+307,$S$2:S433)+1,"")</f>
        <v>266</v>
      </c>
      <c r="T434" s="221"/>
      <c r="U434" s="221"/>
      <c r="V434" s="221"/>
      <c r="AA434" s="218" t="str">
        <f t="shared" si="48"/>
        <v/>
      </c>
      <c r="AB434" s="218" t="str">
        <f t="shared" si="49"/>
        <v/>
      </c>
      <c r="AC434" s="219">
        <f t="shared" si="45"/>
        <v>0</v>
      </c>
      <c r="AD434" s="219">
        <f t="shared" si="46"/>
        <v>1034</v>
      </c>
      <c r="AE434" s="220" t="str">
        <f t="shared" si="50"/>
        <v/>
      </c>
      <c r="AF434" s="216" t="str">
        <f t="shared" si="51"/>
        <v>-</v>
      </c>
    </row>
    <row r="435" spans="1:32" ht="20.149999999999999" customHeight="1" x14ac:dyDescent="0.75">
      <c r="A435" s="31">
        <v>433</v>
      </c>
      <c r="B435" s="200"/>
      <c r="C435" s="201"/>
      <c r="D435" s="201"/>
      <c r="E435" s="389"/>
      <c r="F435" s="203"/>
      <c r="G435" s="217" t="str">
        <f t="shared" si="47"/>
        <v/>
      </c>
      <c r="H435" s="31" t="str">
        <f>IF(AND(B435=H$1),LOOKUP(9.99999999999999E+307,$H$2:H434)+1,"")</f>
        <v/>
      </c>
      <c r="I435" s="31" t="str">
        <f>IF(AND(B435=I$1),LOOKUP(9.99999999999999E+307,$I$2:I434)+1,"")</f>
        <v/>
      </c>
      <c r="J435" s="31" t="e">
        <f>IF(AND(B435=J$1),LOOKUP(9.99999999999999E+307,$J$2:J434)+1,"")</f>
        <v>#REF!</v>
      </c>
      <c r="K435" s="31" t="e">
        <f>IF(AND(B435=K$1),LOOKUP(9.99999999999999E+307,$K$2:K434)+1,"")</f>
        <v>#REF!</v>
      </c>
      <c r="L435" s="31" t="e">
        <f>IF(AND(B435=L$1),LOOKUP(9.99999999999999E+307,$L$2:L434)+1,"")</f>
        <v>#REF!</v>
      </c>
      <c r="M435" s="31">
        <f>IF(AND(B435=M$1),LOOKUP(9.99999999999999E+307,$M$2:M434)+1,"")</f>
        <v>267</v>
      </c>
      <c r="N435" s="31" t="e">
        <f>IF(AND(B435=N$1),LOOKUP(9.99999999999999E+307,$N$2:N434)+1,"")</f>
        <v>#REF!</v>
      </c>
      <c r="O435" s="31" t="e">
        <f>IF(AND($B435=O$1),LOOKUP(9.99999999999999E+307,$O$2:O434)+1,"")</f>
        <v>#REF!</v>
      </c>
      <c r="P435" s="31" t="e">
        <f>IF(AND($B435=P$1),LOOKUP(9.99999999999999E+307,$P$2:P434)+1,"")</f>
        <v>#REF!</v>
      </c>
      <c r="Q435" s="31" t="e">
        <f>IF(AND($B435=Q$1),LOOKUP(9.99999999999999E+307,$Q$2:Q434)+1,"")</f>
        <v>#REF!</v>
      </c>
      <c r="R435" s="31">
        <f>IF(AND($B435=R$1),LOOKUP(9.99999999999999E+307,$R$2:R434)+1,"")</f>
        <v>267</v>
      </c>
      <c r="S435" s="31">
        <f>IF(AND($B435=S$1),LOOKUP(9.99999999999999E+307,$S$2:S434)+1,"")</f>
        <v>267</v>
      </c>
      <c r="T435" s="221"/>
      <c r="U435" s="221"/>
      <c r="V435" s="221"/>
      <c r="AA435" s="218" t="str">
        <f t="shared" si="48"/>
        <v/>
      </c>
      <c r="AB435" s="218" t="str">
        <f t="shared" si="49"/>
        <v/>
      </c>
      <c r="AC435" s="219">
        <f t="shared" si="45"/>
        <v>0</v>
      </c>
      <c r="AD435" s="219">
        <f t="shared" si="46"/>
        <v>1034</v>
      </c>
      <c r="AE435" s="220" t="str">
        <f t="shared" si="50"/>
        <v/>
      </c>
      <c r="AF435" s="216" t="str">
        <f t="shared" si="51"/>
        <v>-</v>
      </c>
    </row>
    <row r="436" spans="1:32" ht="20.149999999999999" customHeight="1" x14ac:dyDescent="0.75">
      <c r="A436" s="31">
        <v>434</v>
      </c>
      <c r="B436" s="200"/>
      <c r="C436" s="201"/>
      <c r="D436" s="201"/>
      <c r="E436" s="389"/>
      <c r="F436" s="203"/>
      <c r="G436" s="217" t="str">
        <f t="shared" si="47"/>
        <v/>
      </c>
      <c r="H436" s="31" t="str">
        <f>IF(AND(B436=H$1),LOOKUP(9.99999999999999E+307,$H$2:H435)+1,"")</f>
        <v/>
      </c>
      <c r="I436" s="31" t="str">
        <f>IF(AND(B436=I$1),LOOKUP(9.99999999999999E+307,$I$2:I435)+1,"")</f>
        <v/>
      </c>
      <c r="J436" s="31" t="e">
        <f>IF(AND(B436=J$1),LOOKUP(9.99999999999999E+307,$J$2:J435)+1,"")</f>
        <v>#REF!</v>
      </c>
      <c r="K436" s="31" t="e">
        <f>IF(AND(B436=K$1),LOOKUP(9.99999999999999E+307,$K$2:K435)+1,"")</f>
        <v>#REF!</v>
      </c>
      <c r="L436" s="31" t="e">
        <f>IF(AND(B436=L$1),LOOKUP(9.99999999999999E+307,$L$2:L435)+1,"")</f>
        <v>#REF!</v>
      </c>
      <c r="M436" s="31">
        <f>IF(AND(B436=M$1),LOOKUP(9.99999999999999E+307,$M$2:M435)+1,"")</f>
        <v>268</v>
      </c>
      <c r="N436" s="31" t="e">
        <f>IF(AND(B436=N$1),LOOKUP(9.99999999999999E+307,$N$2:N435)+1,"")</f>
        <v>#REF!</v>
      </c>
      <c r="O436" s="31" t="e">
        <f>IF(AND($B436=O$1),LOOKUP(9.99999999999999E+307,$O$2:O435)+1,"")</f>
        <v>#REF!</v>
      </c>
      <c r="P436" s="31" t="e">
        <f>IF(AND($B436=P$1),LOOKUP(9.99999999999999E+307,$P$2:P435)+1,"")</f>
        <v>#REF!</v>
      </c>
      <c r="Q436" s="31" t="e">
        <f>IF(AND($B436=Q$1),LOOKUP(9.99999999999999E+307,$Q$2:Q435)+1,"")</f>
        <v>#REF!</v>
      </c>
      <c r="R436" s="31">
        <f>IF(AND($B436=R$1),LOOKUP(9.99999999999999E+307,$R$2:R435)+1,"")</f>
        <v>268</v>
      </c>
      <c r="S436" s="31">
        <f>IF(AND($B436=S$1),LOOKUP(9.99999999999999E+307,$S$2:S435)+1,"")</f>
        <v>268</v>
      </c>
      <c r="T436" s="221"/>
      <c r="U436" s="221"/>
      <c r="V436" s="221"/>
      <c r="AA436" s="218" t="str">
        <f t="shared" si="48"/>
        <v/>
      </c>
      <c r="AB436" s="218" t="str">
        <f t="shared" si="49"/>
        <v/>
      </c>
      <c r="AC436" s="219">
        <f t="shared" si="45"/>
        <v>0</v>
      </c>
      <c r="AD436" s="219">
        <f t="shared" si="46"/>
        <v>1034</v>
      </c>
      <c r="AE436" s="220" t="str">
        <f t="shared" si="50"/>
        <v/>
      </c>
      <c r="AF436" s="216" t="str">
        <f t="shared" si="51"/>
        <v>-</v>
      </c>
    </row>
    <row r="437" spans="1:32" ht="20.149999999999999" customHeight="1" x14ac:dyDescent="0.75">
      <c r="A437" s="31">
        <v>435</v>
      </c>
      <c r="B437" s="200"/>
      <c r="C437" s="201"/>
      <c r="D437" s="201"/>
      <c r="E437" s="389"/>
      <c r="F437" s="203"/>
      <c r="G437" s="217" t="str">
        <f t="shared" si="47"/>
        <v/>
      </c>
      <c r="H437" s="31" t="str">
        <f>IF(AND(B437=H$1),LOOKUP(9.99999999999999E+307,$H$2:H436)+1,"")</f>
        <v/>
      </c>
      <c r="I437" s="31" t="str">
        <f>IF(AND(B437=I$1),LOOKUP(9.99999999999999E+307,$I$2:I436)+1,"")</f>
        <v/>
      </c>
      <c r="J437" s="31" t="e">
        <f>IF(AND(B437=J$1),LOOKUP(9.99999999999999E+307,$J$2:J436)+1,"")</f>
        <v>#REF!</v>
      </c>
      <c r="K437" s="31" t="e">
        <f>IF(AND(B437=K$1),LOOKUP(9.99999999999999E+307,$K$2:K436)+1,"")</f>
        <v>#REF!</v>
      </c>
      <c r="L437" s="31" t="e">
        <f>IF(AND(B437=L$1),LOOKUP(9.99999999999999E+307,$L$2:L436)+1,"")</f>
        <v>#REF!</v>
      </c>
      <c r="M437" s="31">
        <f>IF(AND(B437=M$1),LOOKUP(9.99999999999999E+307,$M$2:M436)+1,"")</f>
        <v>269</v>
      </c>
      <c r="N437" s="31" t="e">
        <f>IF(AND(B437=N$1),LOOKUP(9.99999999999999E+307,$N$2:N436)+1,"")</f>
        <v>#REF!</v>
      </c>
      <c r="O437" s="31" t="e">
        <f>IF(AND($B437=O$1),LOOKUP(9.99999999999999E+307,$O$2:O436)+1,"")</f>
        <v>#REF!</v>
      </c>
      <c r="P437" s="31" t="e">
        <f>IF(AND($B437=P$1),LOOKUP(9.99999999999999E+307,$P$2:P436)+1,"")</f>
        <v>#REF!</v>
      </c>
      <c r="Q437" s="31" t="e">
        <f>IF(AND($B437=Q$1),LOOKUP(9.99999999999999E+307,$Q$2:Q436)+1,"")</f>
        <v>#REF!</v>
      </c>
      <c r="R437" s="31">
        <f>IF(AND($B437=R$1),LOOKUP(9.99999999999999E+307,$R$2:R436)+1,"")</f>
        <v>269</v>
      </c>
      <c r="S437" s="31">
        <f>IF(AND($B437=S$1),LOOKUP(9.99999999999999E+307,$S$2:S436)+1,"")</f>
        <v>269</v>
      </c>
      <c r="T437" s="221"/>
      <c r="U437" s="221"/>
      <c r="V437" s="221"/>
      <c r="AA437" s="218" t="str">
        <f t="shared" si="48"/>
        <v/>
      </c>
      <c r="AB437" s="218" t="str">
        <f t="shared" si="49"/>
        <v/>
      </c>
      <c r="AC437" s="219">
        <f t="shared" si="45"/>
        <v>0</v>
      </c>
      <c r="AD437" s="219">
        <f t="shared" si="46"/>
        <v>1034</v>
      </c>
      <c r="AE437" s="220" t="str">
        <f t="shared" si="50"/>
        <v/>
      </c>
      <c r="AF437" s="216" t="str">
        <f t="shared" si="51"/>
        <v>-</v>
      </c>
    </row>
    <row r="438" spans="1:32" ht="20.149999999999999" customHeight="1" x14ac:dyDescent="0.75">
      <c r="A438" s="31">
        <v>436</v>
      </c>
      <c r="B438" s="200"/>
      <c r="C438" s="201"/>
      <c r="D438" s="201"/>
      <c r="E438" s="389"/>
      <c r="F438" s="203"/>
      <c r="G438" s="217" t="str">
        <f t="shared" si="47"/>
        <v/>
      </c>
      <c r="H438" s="31" t="str">
        <f>IF(AND(B438=H$1),LOOKUP(9.99999999999999E+307,$H$2:H437)+1,"")</f>
        <v/>
      </c>
      <c r="I438" s="31" t="str">
        <f>IF(AND(B438=I$1),LOOKUP(9.99999999999999E+307,$I$2:I437)+1,"")</f>
        <v/>
      </c>
      <c r="J438" s="31" t="e">
        <f>IF(AND(B438=J$1),LOOKUP(9.99999999999999E+307,$J$2:J437)+1,"")</f>
        <v>#REF!</v>
      </c>
      <c r="K438" s="31" t="e">
        <f>IF(AND(B438=K$1),LOOKUP(9.99999999999999E+307,$K$2:K437)+1,"")</f>
        <v>#REF!</v>
      </c>
      <c r="L438" s="31" t="e">
        <f>IF(AND(B438=L$1),LOOKUP(9.99999999999999E+307,$L$2:L437)+1,"")</f>
        <v>#REF!</v>
      </c>
      <c r="M438" s="31">
        <f>IF(AND(B438=M$1),LOOKUP(9.99999999999999E+307,$M$2:M437)+1,"")</f>
        <v>270</v>
      </c>
      <c r="N438" s="31" t="e">
        <f>IF(AND(B438=N$1),LOOKUP(9.99999999999999E+307,$N$2:N437)+1,"")</f>
        <v>#REF!</v>
      </c>
      <c r="O438" s="31" t="e">
        <f>IF(AND($B438=O$1),LOOKUP(9.99999999999999E+307,$O$2:O437)+1,"")</f>
        <v>#REF!</v>
      </c>
      <c r="P438" s="31" t="e">
        <f>IF(AND($B438=P$1),LOOKUP(9.99999999999999E+307,$P$2:P437)+1,"")</f>
        <v>#REF!</v>
      </c>
      <c r="Q438" s="31" t="e">
        <f>IF(AND($B438=Q$1),LOOKUP(9.99999999999999E+307,$Q$2:Q437)+1,"")</f>
        <v>#REF!</v>
      </c>
      <c r="R438" s="31">
        <f>IF(AND($B438=R$1),LOOKUP(9.99999999999999E+307,$R$2:R437)+1,"")</f>
        <v>270</v>
      </c>
      <c r="S438" s="31">
        <f>IF(AND($B438=S$1),LOOKUP(9.99999999999999E+307,$S$2:S437)+1,"")</f>
        <v>270</v>
      </c>
      <c r="T438" s="221"/>
      <c r="U438" s="221"/>
      <c r="V438" s="221"/>
      <c r="AA438" s="218" t="str">
        <f t="shared" si="48"/>
        <v/>
      </c>
      <c r="AB438" s="218" t="str">
        <f t="shared" si="49"/>
        <v/>
      </c>
      <c r="AC438" s="219">
        <f t="shared" si="45"/>
        <v>0</v>
      </c>
      <c r="AD438" s="219">
        <f t="shared" si="46"/>
        <v>1034</v>
      </c>
      <c r="AE438" s="220" t="str">
        <f t="shared" si="50"/>
        <v/>
      </c>
      <c r="AF438" s="216" t="str">
        <f t="shared" si="51"/>
        <v>-</v>
      </c>
    </row>
    <row r="439" spans="1:32" ht="20.149999999999999" customHeight="1" x14ac:dyDescent="0.75">
      <c r="A439" s="31">
        <v>437</v>
      </c>
      <c r="B439" s="200"/>
      <c r="C439" s="201"/>
      <c r="D439" s="201"/>
      <c r="E439" s="389"/>
      <c r="F439" s="203"/>
      <c r="G439" s="217" t="str">
        <f t="shared" si="47"/>
        <v/>
      </c>
      <c r="H439" s="31" t="str">
        <f>IF(AND(B439=H$1),LOOKUP(9.99999999999999E+307,$H$2:H438)+1,"")</f>
        <v/>
      </c>
      <c r="I439" s="31" t="str">
        <f>IF(AND(B439=I$1),LOOKUP(9.99999999999999E+307,$I$2:I438)+1,"")</f>
        <v/>
      </c>
      <c r="J439" s="31" t="e">
        <f>IF(AND(B439=J$1),LOOKUP(9.99999999999999E+307,$J$2:J438)+1,"")</f>
        <v>#REF!</v>
      </c>
      <c r="K439" s="31" t="e">
        <f>IF(AND(B439=K$1),LOOKUP(9.99999999999999E+307,$K$2:K438)+1,"")</f>
        <v>#REF!</v>
      </c>
      <c r="L439" s="31" t="e">
        <f>IF(AND(B439=L$1),LOOKUP(9.99999999999999E+307,$L$2:L438)+1,"")</f>
        <v>#REF!</v>
      </c>
      <c r="M439" s="31">
        <f>IF(AND(B439=M$1),LOOKUP(9.99999999999999E+307,$M$2:M438)+1,"")</f>
        <v>271</v>
      </c>
      <c r="N439" s="31" t="e">
        <f>IF(AND(B439=N$1),LOOKUP(9.99999999999999E+307,$N$2:N438)+1,"")</f>
        <v>#REF!</v>
      </c>
      <c r="O439" s="31" t="e">
        <f>IF(AND($B439=O$1),LOOKUP(9.99999999999999E+307,$O$2:O438)+1,"")</f>
        <v>#REF!</v>
      </c>
      <c r="P439" s="31" t="e">
        <f>IF(AND($B439=P$1),LOOKUP(9.99999999999999E+307,$P$2:P438)+1,"")</f>
        <v>#REF!</v>
      </c>
      <c r="Q439" s="31" t="e">
        <f>IF(AND($B439=Q$1),LOOKUP(9.99999999999999E+307,$Q$2:Q438)+1,"")</f>
        <v>#REF!</v>
      </c>
      <c r="R439" s="31">
        <f>IF(AND($B439=R$1),LOOKUP(9.99999999999999E+307,$R$2:R438)+1,"")</f>
        <v>271</v>
      </c>
      <c r="S439" s="31">
        <f>IF(AND($B439=S$1),LOOKUP(9.99999999999999E+307,$S$2:S438)+1,"")</f>
        <v>271</v>
      </c>
      <c r="T439" s="221"/>
      <c r="U439" s="221"/>
      <c r="V439" s="221"/>
      <c r="AA439" s="218" t="str">
        <f t="shared" si="48"/>
        <v/>
      </c>
      <c r="AB439" s="218" t="str">
        <f t="shared" si="49"/>
        <v/>
      </c>
      <c r="AC439" s="219">
        <f t="shared" si="45"/>
        <v>0</v>
      </c>
      <c r="AD439" s="219">
        <f t="shared" si="46"/>
        <v>1034</v>
      </c>
      <c r="AE439" s="220" t="str">
        <f t="shared" si="50"/>
        <v/>
      </c>
      <c r="AF439" s="216" t="str">
        <f t="shared" si="51"/>
        <v>-</v>
      </c>
    </row>
    <row r="440" spans="1:32" ht="20.149999999999999" customHeight="1" x14ac:dyDescent="0.75">
      <c r="A440" s="31">
        <v>438</v>
      </c>
      <c r="B440" s="200"/>
      <c r="C440" s="201"/>
      <c r="D440" s="201"/>
      <c r="E440" s="389"/>
      <c r="F440" s="203"/>
      <c r="G440" s="217" t="str">
        <f t="shared" si="47"/>
        <v/>
      </c>
      <c r="H440" s="31" t="str">
        <f>IF(AND(B440=H$1),LOOKUP(9.99999999999999E+307,$H$2:H439)+1,"")</f>
        <v/>
      </c>
      <c r="I440" s="31" t="str">
        <f>IF(AND(B440=I$1),LOOKUP(9.99999999999999E+307,$I$2:I439)+1,"")</f>
        <v/>
      </c>
      <c r="J440" s="31" t="e">
        <f>IF(AND(B440=J$1),LOOKUP(9.99999999999999E+307,$J$2:J439)+1,"")</f>
        <v>#REF!</v>
      </c>
      <c r="K440" s="31" t="e">
        <f>IF(AND(B440=K$1),LOOKUP(9.99999999999999E+307,$K$2:K439)+1,"")</f>
        <v>#REF!</v>
      </c>
      <c r="L440" s="31" t="e">
        <f>IF(AND(B440=L$1),LOOKUP(9.99999999999999E+307,$L$2:L439)+1,"")</f>
        <v>#REF!</v>
      </c>
      <c r="M440" s="31">
        <f>IF(AND(B440=M$1),LOOKUP(9.99999999999999E+307,$M$2:M439)+1,"")</f>
        <v>272</v>
      </c>
      <c r="N440" s="31" t="e">
        <f>IF(AND(B440=N$1),LOOKUP(9.99999999999999E+307,$N$2:N439)+1,"")</f>
        <v>#REF!</v>
      </c>
      <c r="O440" s="31" t="e">
        <f>IF(AND($B440=O$1),LOOKUP(9.99999999999999E+307,$O$2:O439)+1,"")</f>
        <v>#REF!</v>
      </c>
      <c r="P440" s="31" t="e">
        <f>IF(AND($B440=P$1),LOOKUP(9.99999999999999E+307,$P$2:P439)+1,"")</f>
        <v>#REF!</v>
      </c>
      <c r="Q440" s="31" t="e">
        <f>IF(AND($B440=Q$1),LOOKUP(9.99999999999999E+307,$Q$2:Q439)+1,"")</f>
        <v>#REF!</v>
      </c>
      <c r="R440" s="31">
        <f>IF(AND($B440=R$1),LOOKUP(9.99999999999999E+307,$R$2:R439)+1,"")</f>
        <v>272</v>
      </c>
      <c r="S440" s="31">
        <f>IF(AND($B440=S$1),LOOKUP(9.99999999999999E+307,$S$2:S439)+1,"")</f>
        <v>272</v>
      </c>
      <c r="T440" s="221"/>
      <c r="U440" s="221"/>
      <c r="V440" s="221"/>
      <c r="AA440" s="218" t="str">
        <f t="shared" si="48"/>
        <v/>
      </c>
      <c r="AB440" s="218" t="str">
        <f t="shared" si="49"/>
        <v/>
      </c>
      <c r="AC440" s="219">
        <f t="shared" si="45"/>
        <v>0</v>
      </c>
      <c r="AD440" s="219">
        <f t="shared" si="46"/>
        <v>1034</v>
      </c>
      <c r="AE440" s="220" t="str">
        <f t="shared" si="50"/>
        <v/>
      </c>
      <c r="AF440" s="216" t="str">
        <f t="shared" si="51"/>
        <v>-</v>
      </c>
    </row>
    <row r="441" spans="1:32" ht="20.149999999999999" customHeight="1" x14ac:dyDescent="0.75">
      <c r="A441" s="31">
        <v>439</v>
      </c>
      <c r="B441" s="200"/>
      <c r="C441" s="201"/>
      <c r="D441" s="201"/>
      <c r="E441" s="389"/>
      <c r="F441" s="203"/>
      <c r="G441" s="217" t="str">
        <f t="shared" si="47"/>
        <v/>
      </c>
      <c r="H441" s="31" t="str">
        <f>IF(AND(B441=H$1),LOOKUP(9.99999999999999E+307,$H$2:H440)+1,"")</f>
        <v/>
      </c>
      <c r="I441" s="31" t="str">
        <f>IF(AND(B441=I$1),LOOKUP(9.99999999999999E+307,$I$2:I440)+1,"")</f>
        <v/>
      </c>
      <c r="J441" s="31" t="e">
        <f>IF(AND(B441=J$1),LOOKUP(9.99999999999999E+307,$J$2:J440)+1,"")</f>
        <v>#REF!</v>
      </c>
      <c r="K441" s="31" t="e">
        <f>IF(AND(B441=K$1),LOOKUP(9.99999999999999E+307,$K$2:K440)+1,"")</f>
        <v>#REF!</v>
      </c>
      <c r="L441" s="31" t="e">
        <f>IF(AND(B441=L$1),LOOKUP(9.99999999999999E+307,$L$2:L440)+1,"")</f>
        <v>#REF!</v>
      </c>
      <c r="M441" s="31">
        <f>IF(AND(B441=M$1),LOOKUP(9.99999999999999E+307,$M$2:M440)+1,"")</f>
        <v>273</v>
      </c>
      <c r="N441" s="31" t="e">
        <f>IF(AND(B441=N$1),LOOKUP(9.99999999999999E+307,$N$2:N440)+1,"")</f>
        <v>#REF!</v>
      </c>
      <c r="O441" s="31" t="e">
        <f>IF(AND($B441=O$1),LOOKUP(9.99999999999999E+307,$O$2:O440)+1,"")</f>
        <v>#REF!</v>
      </c>
      <c r="P441" s="31" t="e">
        <f>IF(AND($B441=P$1),LOOKUP(9.99999999999999E+307,$P$2:P440)+1,"")</f>
        <v>#REF!</v>
      </c>
      <c r="Q441" s="31" t="e">
        <f>IF(AND($B441=Q$1),LOOKUP(9.99999999999999E+307,$Q$2:Q440)+1,"")</f>
        <v>#REF!</v>
      </c>
      <c r="R441" s="31">
        <f>IF(AND($B441=R$1),LOOKUP(9.99999999999999E+307,$R$2:R440)+1,"")</f>
        <v>273</v>
      </c>
      <c r="S441" s="31">
        <f>IF(AND($B441=S$1),LOOKUP(9.99999999999999E+307,$S$2:S440)+1,"")</f>
        <v>273</v>
      </c>
      <c r="T441" s="221"/>
      <c r="U441" s="221"/>
      <c r="V441" s="221"/>
      <c r="AA441" s="218" t="str">
        <f t="shared" si="48"/>
        <v/>
      </c>
      <c r="AB441" s="218" t="str">
        <f t="shared" si="49"/>
        <v/>
      </c>
      <c r="AC441" s="219">
        <f t="shared" si="45"/>
        <v>0</v>
      </c>
      <c r="AD441" s="219">
        <f t="shared" si="46"/>
        <v>1034</v>
      </c>
      <c r="AE441" s="220" t="str">
        <f t="shared" si="50"/>
        <v/>
      </c>
      <c r="AF441" s="216" t="str">
        <f t="shared" si="51"/>
        <v>-</v>
      </c>
    </row>
    <row r="442" spans="1:32" ht="20.149999999999999" customHeight="1" x14ac:dyDescent="0.75">
      <c r="A442" s="31">
        <v>440</v>
      </c>
      <c r="B442" s="200"/>
      <c r="C442" s="201"/>
      <c r="D442" s="201"/>
      <c r="E442" s="389"/>
      <c r="F442" s="203"/>
      <c r="G442" s="217" t="str">
        <f t="shared" si="47"/>
        <v/>
      </c>
      <c r="H442" s="31" t="str">
        <f>IF(AND(B442=H$1),LOOKUP(9.99999999999999E+307,$H$2:H441)+1,"")</f>
        <v/>
      </c>
      <c r="I442" s="31" t="str">
        <f>IF(AND(B442=I$1),LOOKUP(9.99999999999999E+307,$I$2:I441)+1,"")</f>
        <v/>
      </c>
      <c r="J442" s="31" t="e">
        <f>IF(AND(B442=J$1),LOOKUP(9.99999999999999E+307,$J$2:J441)+1,"")</f>
        <v>#REF!</v>
      </c>
      <c r="K442" s="31" t="e">
        <f>IF(AND(B442=K$1),LOOKUP(9.99999999999999E+307,$K$2:K441)+1,"")</f>
        <v>#REF!</v>
      </c>
      <c r="L442" s="31" t="e">
        <f>IF(AND(B442=L$1),LOOKUP(9.99999999999999E+307,$L$2:L441)+1,"")</f>
        <v>#REF!</v>
      </c>
      <c r="M442" s="31">
        <f>IF(AND(B442=M$1),LOOKUP(9.99999999999999E+307,$M$2:M441)+1,"")</f>
        <v>274</v>
      </c>
      <c r="N442" s="31" t="e">
        <f>IF(AND(B442=N$1),LOOKUP(9.99999999999999E+307,$N$2:N441)+1,"")</f>
        <v>#REF!</v>
      </c>
      <c r="O442" s="31" t="e">
        <f>IF(AND($B442=O$1),LOOKUP(9.99999999999999E+307,$O$2:O441)+1,"")</f>
        <v>#REF!</v>
      </c>
      <c r="P442" s="31" t="e">
        <f>IF(AND($B442=P$1),LOOKUP(9.99999999999999E+307,$P$2:P441)+1,"")</f>
        <v>#REF!</v>
      </c>
      <c r="Q442" s="31" t="e">
        <f>IF(AND($B442=Q$1),LOOKUP(9.99999999999999E+307,$Q$2:Q441)+1,"")</f>
        <v>#REF!</v>
      </c>
      <c r="R442" s="31">
        <f>IF(AND($B442=R$1),LOOKUP(9.99999999999999E+307,$R$2:R441)+1,"")</f>
        <v>274</v>
      </c>
      <c r="S442" s="31">
        <f>IF(AND($B442=S$1),LOOKUP(9.99999999999999E+307,$S$2:S441)+1,"")</f>
        <v>274</v>
      </c>
      <c r="T442" s="221"/>
      <c r="U442" s="221"/>
      <c r="V442" s="221"/>
      <c r="AA442" s="218" t="str">
        <f t="shared" si="48"/>
        <v/>
      </c>
      <c r="AB442" s="218" t="str">
        <f t="shared" si="49"/>
        <v/>
      </c>
      <c r="AC442" s="219">
        <f t="shared" si="45"/>
        <v>0</v>
      </c>
      <c r="AD442" s="219">
        <f t="shared" si="46"/>
        <v>1034</v>
      </c>
      <c r="AE442" s="220" t="str">
        <f t="shared" si="50"/>
        <v/>
      </c>
      <c r="AF442" s="216" t="str">
        <f t="shared" si="51"/>
        <v>-</v>
      </c>
    </row>
    <row r="443" spans="1:32" ht="20.149999999999999" customHeight="1" x14ac:dyDescent="0.75">
      <c r="A443" s="31">
        <v>441</v>
      </c>
      <c r="B443" s="200"/>
      <c r="C443" s="201"/>
      <c r="D443" s="201"/>
      <c r="E443" s="389"/>
      <c r="F443" s="203"/>
      <c r="G443" s="217" t="str">
        <f t="shared" si="47"/>
        <v/>
      </c>
      <c r="H443" s="31" t="str">
        <f>IF(AND(B443=H$1),LOOKUP(9.99999999999999E+307,$H$2:H442)+1,"")</f>
        <v/>
      </c>
      <c r="I443" s="31" t="str">
        <f>IF(AND(B443=I$1),LOOKUP(9.99999999999999E+307,$I$2:I442)+1,"")</f>
        <v/>
      </c>
      <c r="J443" s="31" t="e">
        <f>IF(AND(B443=J$1),LOOKUP(9.99999999999999E+307,$J$2:J442)+1,"")</f>
        <v>#REF!</v>
      </c>
      <c r="K443" s="31" t="e">
        <f>IF(AND(B443=K$1),LOOKUP(9.99999999999999E+307,$K$2:K442)+1,"")</f>
        <v>#REF!</v>
      </c>
      <c r="L443" s="31" t="e">
        <f>IF(AND(B443=L$1),LOOKUP(9.99999999999999E+307,$L$2:L442)+1,"")</f>
        <v>#REF!</v>
      </c>
      <c r="M443" s="31">
        <f>IF(AND(B443=M$1),LOOKUP(9.99999999999999E+307,$M$2:M442)+1,"")</f>
        <v>275</v>
      </c>
      <c r="N443" s="31" t="e">
        <f>IF(AND(B443=N$1),LOOKUP(9.99999999999999E+307,$N$2:N442)+1,"")</f>
        <v>#REF!</v>
      </c>
      <c r="O443" s="31" t="e">
        <f>IF(AND($B443=O$1),LOOKUP(9.99999999999999E+307,$O$2:O442)+1,"")</f>
        <v>#REF!</v>
      </c>
      <c r="P443" s="31" t="e">
        <f>IF(AND($B443=P$1),LOOKUP(9.99999999999999E+307,$P$2:P442)+1,"")</f>
        <v>#REF!</v>
      </c>
      <c r="Q443" s="31" t="e">
        <f>IF(AND($B443=Q$1),LOOKUP(9.99999999999999E+307,$Q$2:Q442)+1,"")</f>
        <v>#REF!</v>
      </c>
      <c r="R443" s="31">
        <f>IF(AND($B443=R$1),LOOKUP(9.99999999999999E+307,$R$2:R442)+1,"")</f>
        <v>275</v>
      </c>
      <c r="S443" s="31">
        <f>IF(AND($B443=S$1),LOOKUP(9.99999999999999E+307,$S$2:S442)+1,"")</f>
        <v>275</v>
      </c>
      <c r="T443" s="221"/>
      <c r="U443" s="221"/>
      <c r="V443" s="221"/>
      <c r="AA443" s="218" t="str">
        <f t="shared" si="48"/>
        <v/>
      </c>
      <c r="AB443" s="218" t="str">
        <f t="shared" si="49"/>
        <v/>
      </c>
      <c r="AC443" s="219">
        <f t="shared" si="45"/>
        <v>0</v>
      </c>
      <c r="AD443" s="219">
        <f t="shared" si="46"/>
        <v>1034</v>
      </c>
      <c r="AE443" s="220" t="str">
        <f t="shared" si="50"/>
        <v/>
      </c>
      <c r="AF443" s="216" t="str">
        <f t="shared" si="51"/>
        <v>-</v>
      </c>
    </row>
    <row r="444" spans="1:32" ht="20.149999999999999" customHeight="1" x14ac:dyDescent="0.75">
      <c r="A444" s="31">
        <v>442</v>
      </c>
      <c r="B444" s="200"/>
      <c r="C444" s="201"/>
      <c r="D444" s="201"/>
      <c r="E444" s="389"/>
      <c r="F444" s="203"/>
      <c r="G444" s="217" t="str">
        <f t="shared" si="47"/>
        <v/>
      </c>
      <c r="H444" s="31" t="str">
        <f>IF(AND(B444=H$1),LOOKUP(9.99999999999999E+307,$H$2:H443)+1,"")</f>
        <v/>
      </c>
      <c r="I444" s="31" t="str">
        <f>IF(AND(B444=I$1),LOOKUP(9.99999999999999E+307,$I$2:I443)+1,"")</f>
        <v/>
      </c>
      <c r="J444" s="31" t="e">
        <f>IF(AND(B444=J$1),LOOKUP(9.99999999999999E+307,$J$2:J443)+1,"")</f>
        <v>#REF!</v>
      </c>
      <c r="K444" s="31" t="e">
        <f>IF(AND(B444=K$1),LOOKUP(9.99999999999999E+307,$K$2:K443)+1,"")</f>
        <v>#REF!</v>
      </c>
      <c r="L444" s="31" t="e">
        <f>IF(AND(B444=L$1),LOOKUP(9.99999999999999E+307,$L$2:L443)+1,"")</f>
        <v>#REF!</v>
      </c>
      <c r="M444" s="31">
        <f>IF(AND(B444=M$1),LOOKUP(9.99999999999999E+307,$M$2:M443)+1,"")</f>
        <v>276</v>
      </c>
      <c r="N444" s="31" t="e">
        <f>IF(AND(B444=N$1),LOOKUP(9.99999999999999E+307,$N$2:N443)+1,"")</f>
        <v>#REF!</v>
      </c>
      <c r="O444" s="31" t="e">
        <f>IF(AND($B444=O$1),LOOKUP(9.99999999999999E+307,$O$2:O443)+1,"")</f>
        <v>#REF!</v>
      </c>
      <c r="P444" s="31" t="e">
        <f>IF(AND($B444=P$1),LOOKUP(9.99999999999999E+307,$P$2:P443)+1,"")</f>
        <v>#REF!</v>
      </c>
      <c r="Q444" s="31" t="e">
        <f>IF(AND($B444=Q$1),LOOKUP(9.99999999999999E+307,$Q$2:Q443)+1,"")</f>
        <v>#REF!</v>
      </c>
      <c r="R444" s="31">
        <f>IF(AND($B444=R$1),LOOKUP(9.99999999999999E+307,$R$2:R443)+1,"")</f>
        <v>276</v>
      </c>
      <c r="S444" s="31">
        <f>IF(AND($B444=S$1),LOOKUP(9.99999999999999E+307,$S$2:S443)+1,"")</f>
        <v>276</v>
      </c>
      <c r="T444" s="221"/>
      <c r="U444" s="221"/>
      <c r="V444" s="221"/>
      <c r="AA444" s="218" t="str">
        <f t="shared" si="48"/>
        <v/>
      </c>
      <c r="AB444" s="218" t="str">
        <f t="shared" si="49"/>
        <v/>
      </c>
      <c r="AC444" s="219">
        <f t="shared" si="45"/>
        <v>0</v>
      </c>
      <c r="AD444" s="219">
        <f t="shared" si="46"/>
        <v>1034</v>
      </c>
      <c r="AE444" s="220" t="str">
        <f t="shared" si="50"/>
        <v/>
      </c>
      <c r="AF444" s="216" t="str">
        <f t="shared" si="51"/>
        <v>-</v>
      </c>
    </row>
    <row r="445" spans="1:32" ht="20.149999999999999" customHeight="1" x14ac:dyDescent="0.75">
      <c r="A445" s="31">
        <v>443</v>
      </c>
      <c r="B445" s="200"/>
      <c r="C445" s="201"/>
      <c r="D445" s="201"/>
      <c r="E445" s="389"/>
      <c r="F445" s="203"/>
      <c r="G445" s="217" t="str">
        <f t="shared" si="47"/>
        <v/>
      </c>
      <c r="H445" s="31" t="str">
        <f>IF(AND(B445=H$1),LOOKUP(9.99999999999999E+307,$H$2:H444)+1,"")</f>
        <v/>
      </c>
      <c r="I445" s="31" t="str">
        <f>IF(AND(B445=I$1),LOOKUP(9.99999999999999E+307,$I$2:I444)+1,"")</f>
        <v/>
      </c>
      <c r="J445" s="31" t="e">
        <f>IF(AND(B445=J$1),LOOKUP(9.99999999999999E+307,$J$2:J444)+1,"")</f>
        <v>#REF!</v>
      </c>
      <c r="K445" s="31" t="e">
        <f>IF(AND(B445=K$1),LOOKUP(9.99999999999999E+307,$K$2:K444)+1,"")</f>
        <v>#REF!</v>
      </c>
      <c r="L445" s="31" t="e">
        <f>IF(AND(B445=L$1),LOOKUP(9.99999999999999E+307,$L$2:L444)+1,"")</f>
        <v>#REF!</v>
      </c>
      <c r="M445" s="31">
        <f>IF(AND(B445=M$1),LOOKUP(9.99999999999999E+307,$M$2:M444)+1,"")</f>
        <v>277</v>
      </c>
      <c r="N445" s="31" t="e">
        <f>IF(AND(B445=N$1),LOOKUP(9.99999999999999E+307,$N$2:N444)+1,"")</f>
        <v>#REF!</v>
      </c>
      <c r="O445" s="31" t="e">
        <f>IF(AND($B445=O$1),LOOKUP(9.99999999999999E+307,$O$2:O444)+1,"")</f>
        <v>#REF!</v>
      </c>
      <c r="P445" s="31" t="e">
        <f>IF(AND($B445=P$1),LOOKUP(9.99999999999999E+307,$P$2:P444)+1,"")</f>
        <v>#REF!</v>
      </c>
      <c r="Q445" s="31" t="e">
        <f>IF(AND($B445=Q$1),LOOKUP(9.99999999999999E+307,$Q$2:Q444)+1,"")</f>
        <v>#REF!</v>
      </c>
      <c r="R445" s="31">
        <f>IF(AND($B445=R$1),LOOKUP(9.99999999999999E+307,$R$2:R444)+1,"")</f>
        <v>277</v>
      </c>
      <c r="S445" s="31">
        <f>IF(AND($B445=S$1),LOOKUP(9.99999999999999E+307,$S$2:S444)+1,"")</f>
        <v>277</v>
      </c>
      <c r="T445" s="221"/>
      <c r="U445" s="221"/>
      <c r="V445" s="221"/>
      <c r="AA445" s="218" t="str">
        <f t="shared" si="48"/>
        <v/>
      </c>
      <c r="AB445" s="218" t="str">
        <f t="shared" si="49"/>
        <v/>
      </c>
      <c r="AC445" s="219">
        <f t="shared" si="45"/>
        <v>0</v>
      </c>
      <c r="AD445" s="219">
        <f t="shared" si="46"/>
        <v>1034</v>
      </c>
      <c r="AE445" s="220" t="str">
        <f t="shared" si="50"/>
        <v/>
      </c>
      <c r="AF445" s="216" t="str">
        <f t="shared" si="51"/>
        <v>-</v>
      </c>
    </row>
    <row r="446" spans="1:32" ht="20.149999999999999" customHeight="1" x14ac:dyDescent="0.75">
      <c r="A446" s="31">
        <v>444</v>
      </c>
      <c r="B446" s="200"/>
      <c r="C446" s="201"/>
      <c r="D446" s="201"/>
      <c r="E446" s="389"/>
      <c r="F446" s="203"/>
      <c r="G446" s="217" t="str">
        <f t="shared" si="47"/>
        <v/>
      </c>
      <c r="H446" s="31" t="str">
        <f>IF(AND(B446=H$1),LOOKUP(9.99999999999999E+307,$H$2:H445)+1,"")</f>
        <v/>
      </c>
      <c r="I446" s="31" t="str">
        <f>IF(AND(B446=I$1),LOOKUP(9.99999999999999E+307,$I$2:I445)+1,"")</f>
        <v/>
      </c>
      <c r="J446" s="31" t="e">
        <f>IF(AND(B446=J$1),LOOKUP(9.99999999999999E+307,$J$2:J445)+1,"")</f>
        <v>#REF!</v>
      </c>
      <c r="K446" s="31" t="e">
        <f>IF(AND(B446=K$1),LOOKUP(9.99999999999999E+307,$K$2:K445)+1,"")</f>
        <v>#REF!</v>
      </c>
      <c r="L446" s="31" t="e">
        <f>IF(AND(B446=L$1),LOOKUP(9.99999999999999E+307,$L$2:L445)+1,"")</f>
        <v>#REF!</v>
      </c>
      <c r="M446" s="31">
        <f>IF(AND(B446=M$1),LOOKUP(9.99999999999999E+307,$M$2:M445)+1,"")</f>
        <v>278</v>
      </c>
      <c r="N446" s="31" t="e">
        <f>IF(AND(B446=N$1),LOOKUP(9.99999999999999E+307,$N$2:N445)+1,"")</f>
        <v>#REF!</v>
      </c>
      <c r="O446" s="31" t="e">
        <f>IF(AND($B446=O$1),LOOKUP(9.99999999999999E+307,$O$2:O445)+1,"")</f>
        <v>#REF!</v>
      </c>
      <c r="P446" s="31" t="e">
        <f>IF(AND($B446=P$1),LOOKUP(9.99999999999999E+307,$P$2:P445)+1,"")</f>
        <v>#REF!</v>
      </c>
      <c r="Q446" s="31" t="e">
        <f>IF(AND($B446=Q$1),LOOKUP(9.99999999999999E+307,$Q$2:Q445)+1,"")</f>
        <v>#REF!</v>
      </c>
      <c r="R446" s="31">
        <f>IF(AND($B446=R$1),LOOKUP(9.99999999999999E+307,$R$2:R445)+1,"")</f>
        <v>278</v>
      </c>
      <c r="S446" s="31">
        <f>IF(AND($B446=S$1),LOOKUP(9.99999999999999E+307,$S$2:S445)+1,"")</f>
        <v>278</v>
      </c>
      <c r="T446" s="221"/>
      <c r="U446" s="221"/>
      <c r="V446" s="221"/>
      <c r="AA446" s="218" t="str">
        <f t="shared" si="48"/>
        <v/>
      </c>
      <c r="AB446" s="218" t="str">
        <f t="shared" si="49"/>
        <v/>
      </c>
      <c r="AC446" s="219">
        <f t="shared" si="45"/>
        <v>0</v>
      </c>
      <c r="AD446" s="219">
        <f t="shared" si="46"/>
        <v>1034</v>
      </c>
      <c r="AE446" s="220" t="str">
        <f t="shared" si="50"/>
        <v/>
      </c>
      <c r="AF446" s="216" t="str">
        <f t="shared" si="51"/>
        <v>-</v>
      </c>
    </row>
    <row r="447" spans="1:32" ht="20.149999999999999" customHeight="1" x14ac:dyDescent="0.75">
      <c r="A447" s="31">
        <v>445</v>
      </c>
      <c r="B447" s="200"/>
      <c r="C447" s="201"/>
      <c r="D447" s="201"/>
      <c r="E447" s="389"/>
      <c r="F447" s="203"/>
      <c r="G447" s="217" t="str">
        <f t="shared" si="47"/>
        <v/>
      </c>
      <c r="H447" s="31" t="str">
        <f>IF(AND(B447=H$1),LOOKUP(9.99999999999999E+307,$H$2:H446)+1,"")</f>
        <v/>
      </c>
      <c r="I447" s="31" t="str">
        <f>IF(AND(B447=I$1),LOOKUP(9.99999999999999E+307,$I$2:I446)+1,"")</f>
        <v/>
      </c>
      <c r="J447" s="31" t="e">
        <f>IF(AND(B447=J$1),LOOKUP(9.99999999999999E+307,$J$2:J446)+1,"")</f>
        <v>#REF!</v>
      </c>
      <c r="K447" s="31" t="e">
        <f>IF(AND(B447=K$1),LOOKUP(9.99999999999999E+307,$K$2:K446)+1,"")</f>
        <v>#REF!</v>
      </c>
      <c r="L447" s="31" t="e">
        <f>IF(AND(B447=L$1),LOOKUP(9.99999999999999E+307,$L$2:L446)+1,"")</f>
        <v>#REF!</v>
      </c>
      <c r="M447" s="31">
        <f>IF(AND(B447=M$1),LOOKUP(9.99999999999999E+307,$M$2:M446)+1,"")</f>
        <v>279</v>
      </c>
      <c r="N447" s="31" t="e">
        <f>IF(AND(B447=N$1),LOOKUP(9.99999999999999E+307,$N$2:N446)+1,"")</f>
        <v>#REF!</v>
      </c>
      <c r="O447" s="31" t="e">
        <f>IF(AND($B447=O$1),LOOKUP(9.99999999999999E+307,$O$2:O446)+1,"")</f>
        <v>#REF!</v>
      </c>
      <c r="P447" s="31" t="e">
        <f>IF(AND($B447=P$1),LOOKUP(9.99999999999999E+307,$P$2:P446)+1,"")</f>
        <v>#REF!</v>
      </c>
      <c r="Q447" s="31" t="e">
        <f>IF(AND($B447=Q$1),LOOKUP(9.99999999999999E+307,$Q$2:Q446)+1,"")</f>
        <v>#REF!</v>
      </c>
      <c r="R447" s="31">
        <f>IF(AND($B447=R$1),LOOKUP(9.99999999999999E+307,$R$2:R446)+1,"")</f>
        <v>279</v>
      </c>
      <c r="S447" s="31">
        <f>IF(AND($B447=S$1),LOOKUP(9.99999999999999E+307,$S$2:S446)+1,"")</f>
        <v>279</v>
      </c>
      <c r="T447" s="221"/>
      <c r="U447" s="221"/>
      <c r="V447" s="221"/>
      <c r="AA447" s="218" t="str">
        <f t="shared" si="48"/>
        <v/>
      </c>
      <c r="AB447" s="218" t="str">
        <f t="shared" si="49"/>
        <v/>
      </c>
      <c r="AC447" s="219">
        <f t="shared" si="45"/>
        <v>0</v>
      </c>
      <c r="AD447" s="219">
        <f t="shared" si="46"/>
        <v>1034</v>
      </c>
      <c r="AE447" s="220" t="str">
        <f t="shared" si="50"/>
        <v/>
      </c>
      <c r="AF447" s="216" t="str">
        <f t="shared" si="51"/>
        <v>-</v>
      </c>
    </row>
    <row r="448" spans="1:32" ht="20.149999999999999" customHeight="1" x14ac:dyDescent="0.75">
      <c r="A448" s="31">
        <v>446</v>
      </c>
      <c r="B448" s="200"/>
      <c r="C448" s="201"/>
      <c r="D448" s="201"/>
      <c r="E448" s="389"/>
      <c r="F448" s="203"/>
      <c r="G448" s="217" t="str">
        <f t="shared" si="47"/>
        <v/>
      </c>
      <c r="H448" s="31" t="str">
        <f>IF(AND(B448=H$1),LOOKUP(9.99999999999999E+307,$H$2:H447)+1,"")</f>
        <v/>
      </c>
      <c r="I448" s="31" t="str">
        <f>IF(AND(B448=I$1),LOOKUP(9.99999999999999E+307,$I$2:I447)+1,"")</f>
        <v/>
      </c>
      <c r="J448" s="31" t="e">
        <f>IF(AND(B448=J$1),LOOKUP(9.99999999999999E+307,$J$2:J447)+1,"")</f>
        <v>#REF!</v>
      </c>
      <c r="K448" s="31" t="e">
        <f>IF(AND(B448=K$1),LOOKUP(9.99999999999999E+307,$K$2:K447)+1,"")</f>
        <v>#REF!</v>
      </c>
      <c r="L448" s="31" t="e">
        <f>IF(AND(B448=L$1),LOOKUP(9.99999999999999E+307,$L$2:L447)+1,"")</f>
        <v>#REF!</v>
      </c>
      <c r="M448" s="31">
        <f>IF(AND(B448=M$1),LOOKUP(9.99999999999999E+307,$M$2:M447)+1,"")</f>
        <v>280</v>
      </c>
      <c r="N448" s="31" t="e">
        <f>IF(AND(B448=N$1),LOOKUP(9.99999999999999E+307,$N$2:N447)+1,"")</f>
        <v>#REF!</v>
      </c>
      <c r="O448" s="31" t="e">
        <f>IF(AND($B448=O$1),LOOKUP(9.99999999999999E+307,$O$2:O447)+1,"")</f>
        <v>#REF!</v>
      </c>
      <c r="P448" s="31" t="e">
        <f>IF(AND($B448=P$1),LOOKUP(9.99999999999999E+307,$P$2:P447)+1,"")</f>
        <v>#REF!</v>
      </c>
      <c r="Q448" s="31" t="e">
        <f>IF(AND($B448=Q$1),LOOKUP(9.99999999999999E+307,$Q$2:Q447)+1,"")</f>
        <v>#REF!</v>
      </c>
      <c r="R448" s="31">
        <f>IF(AND($B448=R$1),LOOKUP(9.99999999999999E+307,$R$2:R447)+1,"")</f>
        <v>280</v>
      </c>
      <c r="S448" s="31">
        <f>IF(AND($B448=S$1),LOOKUP(9.99999999999999E+307,$S$2:S447)+1,"")</f>
        <v>280</v>
      </c>
      <c r="T448" s="221"/>
      <c r="U448" s="221"/>
      <c r="V448" s="221"/>
      <c r="AA448" s="218" t="str">
        <f t="shared" si="48"/>
        <v/>
      </c>
      <c r="AB448" s="218" t="str">
        <f t="shared" si="49"/>
        <v/>
      </c>
      <c r="AC448" s="219">
        <f t="shared" si="45"/>
        <v>0</v>
      </c>
      <c r="AD448" s="219">
        <f t="shared" si="46"/>
        <v>1034</v>
      </c>
      <c r="AE448" s="220" t="str">
        <f t="shared" si="50"/>
        <v/>
      </c>
      <c r="AF448" s="216" t="str">
        <f t="shared" si="51"/>
        <v>-</v>
      </c>
    </row>
    <row r="449" spans="1:32" ht="20.149999999999999" customHeight="1" x14ac:dyDescent="0.75">
      <c r="A449" s="31">
        <v>447</v>
      </c>
      <c r="B449" s="200"/>
      <c r="C449" s="201"/>
      <c r="D449" s="201"/>
      <c r="E449" s="389"/>
      <c r="F449" s="203"/>
      <c r="G449" s="217" t="str">
        <f t="shared" si="47"/>
        <v/>
      </c>
      <c r="H449" s="31" t="str">
        <f>IF(AND(B449=H$1),LOOKUP(9.99999999999999E+307,$H$2:H448)+1,"")</f>
        <v/>
      </c>
      <c r="I449" s="31" t="str">
        <f>IF(AND(B449=I$1),LOOKUP(9.99999999999999E+307,$I$2:I448)+1,"")</f>
        <v/>
      </c>
      <c r="J449" s="31" t="e">
        <f>IF(AND(B449=J$1),LOOKUP(9.99999999999999E+307,$J$2:J448)+1,"")</f>
        <v>#REF!</v>
      </c>
      <c r="K449" s="31" t="e">
        <f>IF(AND(B449=K$1),LOOKUP(9.99999999999999E+307,$K$2:K448)+1,"")</f>
        <v>#REF!</v>
      </c>
      <c r="L449" s="31" t="e">
        <f>IF(AND(B449=L$1),LOOKUP(9.99999999999999E+307,$L$2:L448)+1,"")</f>
        <v>#REF!</v>
      </c>
      <c r="M449" s="31">
        <f>IF(AND(B449=M$1),LOOKUP(9.99999999999999E+307,$M$2:M448)+1,"")</f>
        <v>281</v>
      </c>
      <c r="N449" s="31" t="e">
        <f>IF(AND(B449=N$1),LOOKUP(9.99999999999999E+307,$N$2:N448)+1,"")</f>
        <v>#REF!</v>
      </c>
      <c r="O449" s="31" t="e">
        <f>IF(AND($B449=O$1),LOOKUP(9.99999999999999E+307,$O$2:O448)+1,"")</f>
        <v>#REF!</v>
      </c>
      <c r="P449" s="31" t="e">
        <f>IF(AND($B449=P$1),LOOKUP(9.99999999999999E+307,$P$2:P448)+1,"")</f>
        <v>#REF!</v>
      </c>
      <c r="Q449" s="31" t="e">
        <f>IF(AND($B449=Q$1),LOOKUP(9.99999999999999E+307,$Q$2:Q448)+1,"")</f>
        <v>#REF!</v>
      </c>
      <c r="R449" s="31">
        <f>IF(AND($B449=R$1),LOOKUP(9.99999999999999E+307,$R$2:R448)+1,"")</f>
        <v>281</v>
      </c>
      <c r="S449" s="31">
        <f>IF(AND($B449=S$1),LOOKUP(9.99999999999999E+307,$S$2:S448)+1,"")</f>
        <v>281</v>
      </c>
      <c r="T449" s="221"/>
      <c r="U449" s="221"/>
      <c r="V449" s="221"/>
      <c r="AA449" s="218" t="str">
        <f t="shared" si="48"/>
        <v/>
      </c>
      <c r="AB449" s="218" t="str">
        <f t="shared" si="49"/>
        <v/>
      </c>
      <c r="AC449" s="219">
        <f t="shared" si="45"/>
        <v>0</v>
      </c>
      <c r="AD449" s="219">
        <f t="shared" si="46"/>
        <v>1034</v>
      </c>
      <c r="AE449" s="220" t="str">
        <f t="shared" si="50"/>
        <v/>
      </c>
      <c r="AF449" s="216" t="str">
        <f t="shared" si="51"/>
        <v>-</v>
      </c>
    </row>
    <row r="450" spans="1:32" ht="20.149999999999999" customHeight="1" x14ac:dyDescent="0.75">
      <c r="A450" s="31">
        <v>448</v>
      </c>
      <c r="B450" s="200"/>
      <c r="C450" s="201"/>
      <c r="D450" s="201"/>
      <c r="E450" s="389"/>
      <c r="F450" s="203"/>
      <c r="G450" s="217" t="str">
        <f t="shared" si="47"/>
        <v/>
      </c>
      <c r="H450" s="31" t="str">
        <f>IF(AND(B450=H$1),LOOKUP(9.99999999999999E+307,$H$2:H449)+1,"")</f>
        <v/>
      </c>
      <c r="I450" s="31" t="str">
        <f>IF(AND(B450=I$1),LOOKUP(9.99999999999999E+307,$I$2:I449)+1,"")</f>
        <v/>
      </c>
      <c r="J450" s="31" t="e">
        <f>IF(AND(B450=J$1),LOOKUP(9.99999999999999E+307,$J$2:J449)+1,"")</f>
        <v>#REF!</v>
      </c>
      <c r="K450" s="31" t="e">
        <f>IF(AND(B450=K$1),LOOKUP(9.99999999999999E+307,$K$2:K449)+1,"")</f>
        <v>#REF!</v>
      </c>
      <c r="L450" s="31" t="e">
        <f>IF(AND(B450=L$1),LOOKUP(9.99999999999999E+307,$L$2:L449)+1,"")</f>
        <v>#REF!</v>
      </c>
      <c r="M450" s="31">
        <f>IF(AND(B450=M$1),LOOKUP(9.99999999999999E+307,$M$2:M449)+1,"")</f>
        <v>282</v>
      </c>
      <c r="N450" s="31" t="e">
        <f>IF(AND(B450=N$1),LOOKUP(9.99999999999999E+307,$N$2:N449)+1,"")</f>
        <v>#REF!</v>
      </c>
      <c r="O450" s="31" t="e">
        <f>IF(AND($B450=O$1),LOOKUP(9.99999999999999E+307,$O$2:O449)+1,"")</f>
        <v>#REF!</v>
      </c>
      <c r="P450" s="31" t="e">
        <f>IF(AND($B450=P$1),LOOKUP(9.99999999999999E+307,$P$2:P449)+1,"")</f>
        <v>#REF!</v>
      </c>
      <c r="Q450" s="31" t="e">
        <f>IF(AND($B450=Q$1),LOOKUP(9.99999999999999E+307,$Q$2:Q449)+1,"")</f>
        <v>#REF!</v>
      </c>
      <c r="R450" s="31">
        <f>IF(AND($B450=R$1),LOOKUP(9.99999999999999E+307,$R$2:R449)+1,"")</f>
        <v>282</v>
      </c>
      <c r="S450" s="31">
        <f>IF(AND($B450=S$1),LOOKUP(9.99999999999999E+307,$S$2:S449)+1,"")</f>
        <v>282</v>
      </c>
      <c r="T450" s="221"/>
      <c r="U450" s="221"/>
      <c r="V450" s="221"/>
      <c r="AA450" s="218" t="str">
        <f t="shared" si="48"/>
        <v/>
      </c>
      <c r="AB450" s="218" t="str">
        <f t="shared" si="49"/>
        <v/>
      </c>
      <c r="AC450" s="219">
        <f t="shared" si="45"/>
        <v>0</v>
      </c>
      <c r="AD450" s="219">
        <f t="shared" si="46"/>
        <v>1034</v>
      </c>
      <c r="AE450" s="220" t="str">
        <f t="shared" si="50"/>
        <v/>
      </c>
      <c r="AF450" s="216" t="str">
        <f t="shared" si="51"/>
        <v>-</v>
      </c>
    </row>
    <row r="451" spans="1:32" ht="20.149999999999999" customHeight="1" x14ac:dyDescent="0.75">
      <c r="A451" s="31">
        <v>449</v>
      </c>
      <c r="B451" s="200"/>
      <c r="C451" s="201"/>
      <c r="D451" s="201"/>
      <c r="E451" s="389"/>
      <c r="F451" s="203"/>
      <c r="G451" s="217" t="str">
        <f t="shared" si="47"/>
        <v/>
      </c>
      <c r="H451" s="31" t="str">
        <f>IF(AND(B451=H$1),LOOKUP(9.99999999999999E+307,$H$2:H450)+1,"")</f>
        <v/>
      </c>
      <c r="I451" s="31" t="str">
        <f>IF(AND(B451=I$1),LOOKUP(9.99999999999999E+307,$I$2:I450)+1,"")</f>
        <v/>
      </c>
      <c r="J451" s="31" t="e">
        <f>IF(AND(B451=J$1),LOOKUP(9.99999999999999E+307,$J$2:J450)+1,"")</f>
        <v>#REF!</v>
      </c>
      <c r="K451" s="31" t="e">
        <f>IF(AND(B451=K$1),LOOKUP(9.99999999999999E+307,$K$2:K450)+1,"")</f>
        <v>#REF!</v>
      </c>
      <c r="L451" s="31" t="e">
        <f>IF(AND(B451=L$1),LOOKUP(9.99999999999999E+307,$L$2:L450)+1,"")</f>
        <v>#REF!</v>
      </c>
      <c r="M451" s="31">
        <f>IF(AND(B451=M$1),LOOKUP(9.99999999999999E+307,$M$2:M450)+1,"")</f>
        <v>283</v>
      </c>
      <c r="N451" s="31" t="e">
        <f>IF(AND(B451=N$1),LOOKUP(9.99999999999999E+307,$N$2:N450)+1,"")</f>
        <v>#REF!</v>
      </c>
      <c r="O451" s="31" t="e">
        <f>IF(AND($B451=O$1),LOOKUP(9.99999999999999E+307,$O$2:O450)+1,"")</f>
        <v>#REF!</v>
      </c>
      <c r="P451" s="31" t="e">
        <f>IF(AND($B451=P$1),LOOKUP(9.99999999999999E+307,$P$2:P450)+1,"")</f>
        <v>#REF!</v>
      </c>
      <c r="Q451" s="31" t="e">
        <f>IF(AND($B451=Q$1),LOOKUP(9.99999999999999E+307,$Q$2:Q450)+1,"")</f>
        <v>#REF!</v>
      </c>
      <c r="R451" s="31">
        <f>IF(AND($B451=R$1),LOOKUP(9.99999999999999E+307,$R$2:R450)+1,"")</f>
        <v>283</v>
      </c>
      <c r="S451" s="31">
        <f>IF(AND($B451=S$1),LOOKUP(9.99999999999999E+307,$S$2:S450)+1,"")</f>
        <v>283</v>
      </c>
      <c r="T451" s="221"/>
      <c r="U451" s="221"/>
      <c r="V451" s="221"/>
      <c r="AA451" s="218" t="str">
        <f t="shared" si="48"/>
        <v/>
      </c>
      <c r="AB451" s="218" t="str">
        <f t="shared" si="49"/>
        <v/>
      </c>
      <c r="AC451" s="219">
        <f t="shared" ref="AC451:AC514" si="52">COUNTIF($C$3:$C$1202,C451)</f>
        <v>0</v>
      </c>
      <c r="AD451" s="219">
        <f t="shared" ref="AD451:AD514" si="53">SUMPRODUCT(--(E451&amp;F451=$E$3:$E$1202&amp;$F$3:$F$1202))</f>
        <v>1034</v>
      </c>
      <c r="AE451" s="220" t="str">
        <f t="shared" si="50"/>
        <v/>
      </c>
      <c r="AF451" s="216" t="str">
        <f t="shared" si="51"/>
        <v>-</v>
      </c>
    </row>
    <row r="452" spans="1:32" ht="20.149999999999999" customHeight="1" x14ac:dyDescent="0.75">
      <c r="A452" s="31">
        <v>450</v>
      </c>
      <c r="B452" s="200"/>
      <c r="C452" s="201"/>
      <c r="D452" s="201"/>
      <c r="E452" s="389"/>
      <c r="F452" s="203"/>
      <c r="G452" s="217" t="str">
        <f t="shared" ref="G452:G515" si="54">B452&amp;C452</f>
        <v/>
      </c>
      <c r="H452" s="31" t="str">
        <f>IF(AND(B452=H$1),LOOKUP(9.99999999999999E+307,$H$2:H451)+1,"")</f>
        <v/>
      </c>
      <c r="I452" s="31" t="str">
        <f>IF(AND(B452=I$1),LOOKUP(9.99999999999999E+307,$I$2:I451)+1,"")</f>
        <v/>
      </c>
      <c r="J452" s="31" t="e">
        <f>IF(AND(B452=J$1),LOOKUP(9.99999999999999E+307,$J$2:J451)+1,"")</f>
        <v>#REF!</v>
      </c>
      <c r="K452" s="31" t="e">
        <f>IF(AND(B452=K$1),LOOKUP(9.99999999999999E+307,$K$2:K451)+1,"")</f>
        <v>#REF!</v>
      </c>
      <c r="L452" s="31" t="e">
        <f>IF(AND(B452=L$1),LOOKUP(9.99999999999999E+307,$L$2:L451)+1,"")</f>
        <v>#REF!</v>
      </c>
      <c r="M452" s="31">
        <f>IF(AND(B452=M$1),LOOKUP(9.99999999999999E+307,$M$2:M451)+1,"")</f>
        <v>284</v>
      </c>
      <c r="N452" s="31" t="e">
        <f>IF(AND(B452=N$1),LOOKUP(9.99999999999999E+307,$N$2:N451)+1,"")</f>
        <v>#REF!</v>
      </c>
      <c r="O452" s="31" t="e">
        <f>IF(AND($B452=O$1),LOOKUP(9.99999999999999E+307,$O$2:O451)+1,"")</f>
        <v>#REF!</v>
      </c>
      <c r="P452" s="31" t="e">
        <f>IF(AND($B452=P$1),LOOKUP(9.99999999999999E+307,$P$2:P451)+1,"")</f>
        <v>#REF!</v>
      </c>
      <c r="Q452" s="31" t="e">
        <f>IF(AND($B452=Q$1),LOOKUP(9.99999999999999E+307,$Q$2:Q451)+1,"")</f>
        <v>#REF!</v>
      </c>
      <c r="R452" s="31">
        <f>IF(AND($B452=R$1),LOOKUP(9.99999999999999E+307,$R$2:R451)+1,"")</f>
        <v>284</v>
      </c>
      <c r="S452" s="31">
        <f>IF(AND($B452=S$1),LOOKUP(9.99999999999999E+307,$S$2:S451)+1,"")</f>
        <v>284</v>
      </c>
      <c r="T452" s="221"/>
      <c r="U452" s="221"/>
      <c r="V452" s="221"/>
      <c r="AA452" s="218" t="str">
        <f t="shared" ref="AA452:AA515" si="55">IF(AD452=2,"นักเรียนซ้ำ","")</f>
        <v/>
      </c>
      <c r="AB452" s="218" t="str">
        <f t="shared" ref="AB452:AB515" si="56">IF(AC452=2,"เลขประจำตัวซ้ำ","")</f>
        <v/>
      </c>
      <c r="AC452" s="219">
        <f t="shared" si="52"/>
        <v>0</v>
      </c>
      <c r="AD452" s="219">
        <f t="shared" si="53"/>
        <v>1034</v>
      </c>
      <c r="AE452" s="220" t="str">
        <f t="shared" ref="AE452:AE515" si="57">IF(D452="เด็กชาย",1,IF(D452="นาย",1,IF(D452="เด็กหญิง",2,IF(D452="นางสาว",2,IF(D452="ด.ช.",1,IF(D452="ด.ญ.",2,IF(D452="น.ส.",2,"")))))))</f>
        <v/>
      </c>
      <c r="AF452" s="216" t="str">
        <f t="shared" si="51"/>
        <v>-</v>
      </c>
    </row>
    <row r="453" spans="1:32" ht="20.149999999999999" customHeight="1" x14ac:dyDescent="0.75">
      <c r="A453" s="31">
        <v>451</v>
      </c>
      <c r="B453" s="200"/>
      <c r="C453" s="201"/>
      <c r="D453" s="201"/>
      <c r="E453" s="389"/>
      <c r="F453" s="203"/>
      <c r="G453" s="217" t="str">
        <f t="shared" si="54"/>
        <v/>
      </c>
      <c r="H453" s="31" t="str">
        <f>IF(AND(B453=H$1),LOOKUP(9.99999999999999E+307,$H$2:H452)+1,"")</f>
        <v/>
      </c>
      <c r="I453" s="31" t="str">
        <f>IF(AND(B453=I$1),LOOKUP(9.99999999999999E+307,$I$2:I452)+1,"")</f>
        <v/>
      </c>
      <c r="J453" s="31" t="e">
        <f>IF(AND(B453=J$1),LOOKUP(9.99999999999999E+307,$J$2:J452)+1,"")</f>
        <v>#REF!</v>
      </c>
      <c r="K453" s="31" t="e">
        <f>IF(AND(B453=K$1),LOOKUP(9.99999999999999E+307,$K$2:K452)+1,"")</f>
        <v>#REF!</v>
      </c>
      <c r="L453" s="31" t="e">
        <f>IF(AND(B453=L$1),LOOKUP(9.99999999999999E+307,$L$2:L452)+1,"")</f>
        <v>#REF!</v>
      </c>
      <c r="M453" s="31">
        <f>IF(AND(B453=M$1),LOOKUP(9.99999999999999E+307,$M$2:M452)+1,"")</f>
        <v>285</v>
      </c>
      <c r="N453" s="31" t="e">
        <f>IF(AND(B453=N$1),LOOKUP(9.99999999999999E+307,$N$2:N452)+1,"")</f>
        <v>#REF!</v>
      </c>
      <c r="O453" s="31" t="e">
        <f>IF(AND($B453=O$1),LOOKUP(9.99999999999999E+307,$O$2:O452)+1,"")</f>
        <v>#REF!</v>
      </c>
      <c r="P453" s="31" t="e">
        <f>IF(AND($B453=P$1),LOOKUP(9.99999999999999E+307,$P$2:P452)+1,"")</f>
        <v>#REF!</v>
      </c>
      <c r="Q453" s="31" t="e">
        <f>IF(AND($B453=Q$1),LOOKUP(9.99999999999999E+307,$Q$2:Q452)+1,"")</f>
        <v>#REF!</v>
      </c>
      <c r="R453" s="31">
        <f>IF(AND($B453=R$1),LOOKUP(9.99999999999999E+307,$R$2:R452)+1,"")</f>
        <v>285</v>
      </c>
      <c r="S453" s="31">
        <f>IF(AND($B453=S$1),LOOKUP(9.99999999999999E+307,$S$2:S452)+1,"")</f>
        <v>285</v>
      </c>
      <c r="T453" s="221"/>
      <c r="U453" s="221"/>
      <c r="V453" s="221"/>
      <c r="AA453" s="218" t="str">
        <f t="shared" si="55"/>
        <v/>
      </c>
      <c r="AB453" s="218" t="str">
        <f t="shared" si="56"/>
        <v/>
      </c>
      <c r="AC453" s="219">
        <f t="shared" si="52"/>
        <v>0</v>
      </c>
      <c r="AD453" s="219">
        <f t="shared" si="53"/>
        <v>1034</v>
      </c>
      <c r="AE453" s="220" t="str">
        <f t="shared" si="57"/>
        <v/>
      </c>
      <c r="AF453" s="216" t="str">
        <f t="shared" si="51"/>
        <v>-</v>
      </c>
    </row>
    <row r="454" spans="1:32" ht="20.149999999999999" customHeight="1" x14ac:dyDescent="0.75">
      <c r="A454" s="31">
        <v>452</v>
      </c>
      <c r="B454" s="200"/>
      <c r="C454" s="201"/>
      <c r="D454" s="201"/>
      <c r="E454" s="389"/>
      <c r="F454" s="203"/>
      <c r="G454" s="217" t="str">
        <f t="shared" si="54"/>
        <v/>
      </c>
      <c r="H454" s="31" t="str">
        <f>IF(AND(B454=H$1),LOOKUP(9.99999999999999E+307,$H$2:H453)+1,"")</f>
        <v/>
      </c>
      <c r="I454" s="31" t="str">
        <f>IF(AND(B454=I$1),LOOKUP(9.99999999999999E+307,$I$2:I453)+1,"")</f>
        <v/>
      </c>
      <c r="J454" s="31" t="e">
        <f>IF(AND(B454=J$1),LOOKUP(9.99999999999999E+307,$J$2:J453)+1,"")</f>
        <v>#REF!</v>
      </c>
      <c r="K454" s="31" t="e">
        <f>IF(AND(B454=K$1),LOOKUP(9.99999999999999E+307,$K$2:K453)+1,"")</f>
        <v>#REF!</v>
      </c>
      <c r="L454" s="31" t="e">
        <f>IF(AND(B454=L$1),LOOKUP(9.99999999999999E+307,$L$2:L453)+1,"")</f>
        <v>#REF!</v>
      </c>
      <c r="M454" s="31">
        <f>IF(AND(B454=M$1),LOOKUP(9.99999999999999E+307,$M$2:M453)+1,"")</f>
        <v>286</v>
      </c>
      <c r="N454" s="31" t="e">
        <f>IF(AND(B454=N$1),LOOKUP(9.99999999999999E+307,$N$2:N453)+1,"")</f>
        <v>#REF!</v>
      </c>
      <c r="O454" s="31" t="e">
        <f>IF(AND($B454=O$1),LOOKUP(9.99999999999999E+307,$O$2:O453)+1,"")</f>
        <v>#REF!</v>
      </c>
      <c r="P454" s="31" t="e">
        <f>IF(AND($B454=P$1),LOOKUP(9.99999999999999E+307,$P$2:P453)+1,"")</f>
        <v>#REF!</v>
      </c>
      <c r="Q454" s="31" t="e">
        <f>IF(AND($B454=Q$1),LOOKUP(9.99999999999999E+307,$Q$2:Q453)+1,"")</f>
        <v>#REF!</v>
      </c>
      <c r="R454" s="31">
        <f>IF(AND($B454=R$1),LOOKUP(9.99999999999999E+307,$R$2:R453)+1,"")</f>
        <v>286</v>
      </c>
      <c r="S454" s="31">
        <f>IF(AND($B454=S$1),LOOKUP(9.99999999999999E+307,$S$2:S453)+1,"")</f>
        <v>286</v>
      </c>
      <c r="T454" s="221"/>
      <c r="U454" s="221"/>
      <c r="V454" s="221"/>
      <c r="AA454" s="218" t="str">
        <f t="shared" si="55"/>
        <v/>
      </c>
      <c r="AB454" s="218" t="str">
        <f t="shared" si="56"/>
        <v/>
      </c>
      <c r="AC454" s="219">
        <f t="shared" si="52"/>
        <v>0</v>
      </c>
      <c r="AD454" s="219">
        <f t="shared" si="53"/>
        <v>1034</v>
      </c>
      <c r="AE454" s="220" t="str">
        <f t="shared" si="57"/>
        <v/>
      </c>
      <c r="AF454" s="216" t="str">
        <f t="shared" si="51"/>
        <v>-</v>
      </c>
    </row>
    <row r="455" spans="1:32" ht="20.149999999999999" customHeight="1" x14ac:dyDescent="0.75">
      <c r="A455" s="31">
        <v>453</v>
      </c>
      <c r="B455" s="200"/>
      <c r="C455" s="201"/>
      <c r="D455" s="201"/>
      <c r="E455" s="389"/>
      <c r="F455" s="203"/>
      <c r="G455" s="217" t="str">
        <f t="shared" si="54"/>
        <v/>
      </c>
      <c r="H455" s="31" t="str">
        <f>IF(AND(B455=H$1),LOOKUP(9.99999999999999E+307,$H$2:H454)+1,"")</f>
        <v/>
      </c>
      <c r="I455" s="31" t="str">
        <f>IF(AND(B455=I$1),LOOKUP(9.99999999999999E+307,$I$2:I454)+1,"")</f>
        <v/>
      </c>
      <c r="J455" s="31" t="e">
        <f>IF(AND(B455=J$1),LOOKUP(9.99999999999999E+307,$J$2:J454)+1,"")</f>
        <v>#REF!</v>
      </c>
      <c r="K455" s="31" t="e">
        <f>IF(AND(B455=K$1),LOOKUP(9.99999999999999E+307,$K$2:K454)+1,"")</f>
        <v>#REF!</v>
      </c>
      <c r="L455" s="31" t="e">
        <f>IF(AND(B455=L$1),LOOKUP(9.99999999999999E+307,$L$2:L454)+1,"")</f>
        <v>#REF!</v>
      </c>
      <c r="M455" s="31">
        <f>IF(AND(B455=M$1),LOOKUP(9.99999999999999E+307,$M$2:M454)+1,"")</f>
        <v>287</v>
      </c>
      <c r="N455" s="31" t="e">
        <f>IF(AND(B455=N$1),LOOKUP(9.99999999999999E+307,$N$2:N454)+1,"")</f>
        <v>#REF!</v>
      </c>
      <c r="O455" s="31" t="e">
        <f>IF(AND($B455=O$1),LOOKUP(9.99999999999999E+307,$O$2:O454)+1,"")</f>
        <v>#REF!</v>
      </c>
      <c r="P455" s="31" t="e">
        <f>IF(AND($B455=P$1),LOOKUP(9.99999999999999E+307,$P$2:P454)+1,"")</f>
        <v>#REF!</v>
      </c>
      <c r="Q455" s="31" t="e">
        <f>IF(AND($B455=Q$1),LOOKUP(9.99999999999999E+307,$Q$2:Q454)+1,"")</f>
        <v>#REF!</v>
      </c>
      <c r="R455" s="31">
        <f>IF(AND($B455=R$1),LOOKUP(9.99999999999999E+307,$R$2:R454)+1,"")</f>
        <v>287</v>
      </c>
      <c r="S455" s="31">
        <f>IF(AND($B455=S$1),LOOKUP(9.99999999999999E+307,$S$2:S454)+1,"")</f>
        <v>287</v>
      </c>
      <c r="T455" s="221"/>
      <c r="U455" s="221"/>
      <c r="V455" s="221"/>
      <c r="AA455" s="218" t="str">
        <f t="shared" si="55"/>
        <v/>
      </c>
      <c r="AB455" s="218" t="str">
        <f t="shared" si="56"/>
        <v/>
      </c>
      <c r="AC455" s="219">
        <f t="shared" si="52"/>
        <v>0</v>
      </c>
      <c r="AD455" s="219">
        <f t="shared" si="53"/>
        <v>1034</v>
      </c>
      <c r="AE455" s="220" t="str">
        <f t="shared" si="57"/>
        <v/>
      </c>
      <c r="AF455" s="216" t="str">
        <f t="shared" si="51"/>
        <v>-</v>
      </c>
    </row>
    <row r="456" spans="1:32" ht="20.149999999999999" customHeight="1" x14ac:dyDescent="0.75">
      <c r="A456" s="31">
        <v>454</v>
      </c>
      <c r="B456" s="200"/>
      <c r="C456" s="201"/>
      <c r="D456" s="201"/>
      <c r="E456" s="389"/>
      <c r="F456" s="203"/>
      <c r="G456" s="217" t="str">
        <f t="shared" si="54"/>
        <v/>
      </c>
      <c r="H456" s="31" t="str">
        <f>IF(AND(B456=H$1),LOOKUP(9.99999999999999E+307,$H$2:H455)+1,"")</f>
        <v/>
      </c>
      <c r="I456" s="31" t="str">
        <f>IF(AND(B456=I$1),LOOKUP(9.99999999999999E+307,$I$2:I455)+1,"")</f>
        <v/>
      </c>
      <c r="J456" s="31" t="e">
        <f>IF(AND(B456=J$1),LOOKUP(9.99999999999999E+307,$J$2:J455)+1,"")</f>
        <v>#REF!</v>
      </c>
      <c r="K456" s="31" t="e">
        <f>IF(AND(B456=K$1),LOOKUP(9.99999999999999E+307,$K$2:K455)+1,"")</f>
        <v>#REF!</v>
      </c>
      <c r="L456" s="31" t="e">
        <f>IF(AND(B456=L$1),LOOKUP(9.99999999999999E+307,$L$2:L455)+1,"")</f>
        <v>#REF!</v>
      </c>
      <c r="M456" s="31">
        <f>IF(AND(B456=M$1),LOOKUP(9.99999999999999E+307,$M$2:M455)+1,"")</f>
        <v>288</v>
      </c>
      <c r="N456" s="31" t="e">
        <f>IF(AND(B456=N$1),LOOKUP(9.99999999999999E+307,$N$2:N455)+1,"")</f>
        <v>#REF!</v>
      </c>
      <c r="O456" s="31" t="e">
        <f>IF(AND($B456=O$1),LOOKUP(9.99999999999999E+307,$O$2:O455)+1,"")</f>
        <v>#REF!</v>
      </c>
      <c r="P456" s="31" t="e">
        <f>IF(AND($B456=P$1),LOOKUP(9.99999999999999E+307,$P$2:P455)+1,"")</f>
        <v>#REF!</v>
      </c>
      <c r="Q456" s="31" t="e">
        <f>IF(AND($B456=Q$1),LOOKUP(9.99999999999999E+307,$Q$2:Q455)+1,"")</f>
        <v>#REF!</v>
      </c>
      <c r="R456" s="31">
        <f>IF(AND($B456=R$1),LOOKUP(9.99999999999999E+307,$R$2:R455)+1,"")</f>
        <v>288</v>
      </c>
      <c r="S456" s="31">
        <f>IF(AND($B456=S$1),LOOKUP(9.99999999999999E+307,$S$2:S455)+1,"")</f>
        <v>288</v>
      </c>
      <c r="T456" s="221"/>
      <c r="U456" s="221"/>
      <c r="V456" s="221"/>
      <c r="AA456" s="218" t="str">
        <f t="shared" si="55"/>
        <v/>
      </c>
      <c r="AB456" s="218" t="str">
        <f t="shared" si="56"/>
        <v/>
      </c>
      <c r="AC456" s="219">
        <f t="shared" si="52"/>
        <v>0</v>
      </c>
      <c r="AD456" s="219">
        <f t="shared" si="53"/>
        <v>1034</v>
      </c>
      <c r="AE456" s="220" t="str">
        <f t="shared" si="57"/>
        <v/>
      </c>
      <c r="AF456" s="216" t="str">
        <f t="shared" si="51"/>
        <v>-</v>
      </c>
    </row>
    <row r="457" spans="1:32" ht="20.149999999999999" customHeight="1" x14ac:dyDescent="0.75">
      <c r="A457" s="31">
        <v>455</v>
      </c>
      <c r="B457" s="200"/>
      <c r="C457" s="201"/>
      <c r="D457" s="201"/>
      <c r="E457" s="389"/>
      <c r="F457" s="203"/>
      <c r="G457" s="217" t="str">
        <f t="shared" si="54"/>
        <v/>
      </c>
      <c r="H457" s="31" t="str">
        <f>IF(AND(B457=H$1),LOOKUP(9.99999999999999E+307,$H$2:H456)+1,"")</f>
        <v/>
      </c>
      <c r="I457" s="31" t="str">
        <f>IF(AND(B457=I$1),LOOKUP(9.99999999999999E+307,$I$2:I456)+1,"")</f>
        <v/>
      </c>
      <c r="J457" s="31" t="e">
        <f>IF(AND(B457=J$1),LOOKUP(9.99999999999999E+307,$J$2:J456)+1,"")</f>
        <v>#REF!</v>
      </c>
      <c r="K457" s="31" t="e">
        <f>IF(AND(B457=K$1),LOOKUP(9.99999999999999E+307,$K$2:K456)+1,"")</f>
        <v>#REF!</v>
      </c>
      <c r="L457" s="31" t="e">
        <f>IF(AND(B457=L$1),LOOKUP(9.99999999999999E+307,$L$2:L456)+1,"")</f>
        <v>#REF!</v>
      </c>
      <c r="M457" s="31">
        <f>IF(AND(B457=M$1),LOOKUP(9.99999999999999E+307,$M$2:M456)+1,"")</f>
        <v>289</v>
      </c>
      <c r="N457" s="31" t="e">
        <f>IF(AND(B457=N$1),LOOKUP(9.99999999999999E+307,$N$2:N456)+1,"")</f>
        <v>#REF!</v>
      </c>
      <c r="O457" s="31" t="e">
        <f>IF(AND($B457=O$1),LOOKUP(9.99999999999999E+307,$O$2:O456)+1,"")</f>
        <v>#REF!</v>
      </c>
      <c r="P457" s="31" t="e">
        <f>IF(AND($B457=P$1),LOOKUP(9.99999999999999E+307,$P$2:P456)+1,"")</f>
        <v>#REF!</v>
      </c>
      <c r="Q457" s="31" t="e">
        <f>IF(AND($B457=Q$1),LOOKUP(9.99999999999999E+307,$Q$2:Q456)+1,"")</f>
        <v>#REF!</v>
      </c>
      <c r="R457" s="31">
        <f>IF(AND($B457=R$1),LOOKUP(9.99999999999999E+307,$R$2:R456)+1,"")</f>
        <v>289</v>
      </c>
      <c r="S457" s="31">
        <f>IF(AND($B457=S$1),LOOKUP(9.99999999999999E+307,$S$2:S456)+1,"")</f>
        <v>289</v>
      </c>
      <c r="T457" s="221"/>
      <c r="U457" s="221"/>
      <c r="V457" s="221"/>
      <c r="AA457" s="218" t="str">
        <f t="shared" si="55"/>
        <v/>
      </c>
      <c r="AB457" s="218" t="str">
        <f t="shared" si="56"/>
        <v/>
      </c>
      <c r="AC457" s="219">
        <f t="shared" si="52"/>
        <v>0</v>
      </c>
      <c r="AD457" s="219">
        <f t="shared" si="53"/>
        <v>1034</v>
      </c>
      <c r="AE457" s="220" t="str">
        <f t="shared" si="57"/>
        <v/>
      </c>
      <c r="AF457" s="216" t="str">
        <f t="shared" si="51"/>
        <v>-</v>
      </c>
    </row>
    <row r="458" spans="1:32" ht="20.149999999999999" customHeight="1" x14ac:dyDescent="0.75">
      <c r="A458" s="31">
        <v>456</v>
      </c>
      <c r="B458" s="200"/>
      <c r="C458" s="201"/>
      <c r="D458" s="201"/>
      <c r="E458" s="389"/>
      <c r="F458" s="203"/>
      <c r="G458" s="217" t="str">
        <f t="shared" si="54"/>
        <v/>
      </c>
      <c r="H458" s="31" t="str">
        <f>IF(AND(B458=H$1),LOOKUP(9.99999999999999E+307,$H$2:H457)+1,"")</f>
        <v/>
      </c>
      <c r="I458" s="31" t="str">
        <f>IF(AND(B458=I$1),LOOKUP(9.99999999999999E+307,$I$2:I457)+1,"")</f>
        <v/>
      </c>
      <c r="J458" s="31" t="e">
        <f>IF(AND(B458=J$1),LOOKUP(9.99999999999999E+307,$J$2:J457)+1,"")</f>
        <v>#REF!</v>
      </c>
      <c r="K458" s="31" t="e">
        <f>IF(AND(B458=K$1),LOOKUP(9.99999999999999E+307,$K$2:K457)+1,"")</f>
        <v>#REF!</v>
      </c>
      <c r="L458" s="31" t="e">
        <f>IF(AND(B458=L$1),LOOKUP(9.99999999999999E+307,$L$2:L457)+1,"")</f>
        <v>#REF!</v>
      </c>
      <c r="M458" s="31">
        <f>IF(AND(B458=M$1),LOOKUP(9.99999999999999E+307,$M$2:M457)+1,"")</f>
        <v>290</v>
      </c>
      <c r="N458" s="31" t="e">
        <f>IF(AND(B458=N$1),LOOKUP(9.99999999999999E+307,$N$2:N457)+1,"")</f>
        <v>#REF!</v>
      </c>
      <c r="O458" s="31" t="e">
        <f>IF(AND($B458=O$1),LOOKUP(9.99999999999999E+307,$O$2:O457)+1,"")</f>
        <v>#REF!</v>
      </c>
      <c r="P458" s="31" t="e">
        <f>IF(AND($B458=P$1),LOOKUP(9.99999999999999E+307,$P$2:P457)+1,"")</f>
        <v>#REF!</v>
      </c>
      <c r="Q458" s="31" t="e">
        <f>IF(AND($B458=Q$1),LOOKUP(9.99999999999999E+307,$Q$2:Q457)+1,"")</f>
        <v>#REF!</v>
      </c>
      <c r="R458" s="31">
        <f>IF(AND($B458=R$1),LOOKUP(9.99999999999999E+307,$R$2:R457)+1,"")</f>
        <v>290</v>
      </c>
      <c r="S458" s="31">
        <f>IF(AND($B458=S$1),LOOKUP(9.99999999999999E+307,$S$2:S457)+1,"")</f>
        <v>290</v>
      </c>
      <c r="T458" s="221"/>
      <c r="U458" s="221"/>
      <c r="V458" s="221"/>
      <c r="AA458" s="218" t="str">
        <f t="shared" si="55"/>
        <v/>
      </c>
      <c r="AB458" s="218" t="str">
        <f t="shared" si="56"/>
        <v/>
      </c>
      <c r="AC458" s="219">
        <f t="shared" si="52"/>
        <v>0</v>
      </c>
      <c r="AD458" s="219">
        <f t="shared" si="53"/>
        <v>1034</v>
      </c>
      <c r="AE458" s="220" t="str">
        <f t="shared" si="57"/>
        <v/>
      </c>
      <c r="AF458" s="216" t="str">
        <f t="shared" si="51"/>
        <v>-</v>
      </c>
    </row>
    <row r="459" spans="1:32" ht="20.149999999999999" customHeight="1" x14ac:dyDescent="0.75">
      <c r="A459" s="31">
        <v>457</v>
      </c>
      <c r="B459" s="200"/>
      <c r="C459" s="201"/>
      <c r="D459" s="201"/>
      <c r="E459" s="389"/>
      <c r="F459" s="203"/>
      <c r="G459" s="217" t="str">
        <f t="shared" si="54"/>
        <v/>
      </c>
      <c r="H459" s="31" t="str">
        <f>IF(AND(B459=H$1),LOOKUP(9.99999999999999E+307,$H$2:H458)+1,"")</f>
        <v/>
      </c>
      <c r="I459" s="31" t="str">
        <f>IF(AND(B459=I$1),LOOKUP(9.99999999999999E+307,$I$2:I458)+1,"")</f>
        <v/>
      </c>
      <c r="J459" s="31" t="e">
        <f>IF(AND(B459=J$1),LOOKUP(9.99999999999999E+307,$J$2:J458)+1,"")</f>
        <v>#REF!</v>
      </c>
      <c r="K459" s="31" t="e">
        <f>IF(AND(B459=K$1),LOOKUP(9.99999999999999E+307,$K$2:K458)+1,"")</f>
        <v>#REF!</v>
      </c>
      <c r="L459" s="31" t="e">
        <f>IF(AND(B459=L$1),LOOKUP(9.99999999999999E+307,$L$2:L458)+1,"")</f>
        <v>#REF!</v>
      </c>
      <c r="M459" s="31">
        <f>IF(AND(B459=M$1),LOOKUP(9.99999999999999E+307,$M$2:M458)+1,"")</f>
        <v>291</v>
      </c>
      <c r="N459" s="31" t="e">
        <f>IF(AND(B459=N$1),LOOKUP(9.99999999999999E+307,$N$2:N458)+1,"")</f>
        <v>#REF!</v>
      </c>
      <c r="O459" s="31" t="e">
        <f>IF(AND($B459=O$1),LOOKUP(9.99999999999999E+307,$O$2:O458)+1,"")</f>
        <v>#REF!</v>
      </c>
      <c r="P459" s="31" t="e">
        <f>IF(AND($B459=P$1),LOOKUP(9.99999999999999E+307,$P$2:P458)+1,"")</f>
        <v>#REF!</v>
      </c>
      <c r="Q459" s="31" t="e">
        <f>IF(AND($B459=Q$1),LOOKUP(9.99999999999999E+307,$Q$2:Q458)+1,"")</f>
        <v>#REF!</v>
      </c>
      <c r="R459" s="31">
        <f>IF(AND($B459=R$1),LOOKUP(9.99999999999999E+307,$R$2:R458)+1,"")</f>
        <v>291</v>
      </c>
      <c r="S459" s="31">
        <f>IF(AND($B459=S$1),LOOKUP(9.99999999999999E+307,$S$2:S458)+1,"")</f>
        <v>291</v>
      </c>
      <c r="T459" s="221"/>
      <c r="U459" s="221"/>
      <c r="V459" s="221"/>
      <c r="AA459" s="218" t="str">
        <f t="shared" si="55"/>
        <v/>
      </c>
      <c r="AB459" s="218" t="str">
        <f t="shared" si="56"/>
        <v/>
      </c>
      <c r="AC459" s="219">
        <f t="shared" si="52"/>
        <v>0</v>
      </c>
      <c r="AD459" s="219">
        <f t="shared" si="53"/>
        <v>1034</v>
      </c>
      <c r="AE459" s="220" t="str">
        <f t="shared" si="57"/>
        <v/>
      </c>
      <c r="AF459" s="216" t="str">
        <f t="shared" si="51"/>
        <v>-</v>
      </c>
    </row>
    <row r="460" spans="1:32" ht="20.149999999999999" customHeight="1" x14ac:dyDescent="0.75">
      <c r="A460" s="31">
        <v>458</v>
      </c>
      <c r="B460" s="200"/>
      <c r="C460" s="201"/>
      <c r="D460" s="201"/>
      <c r="E460" s="389"/>
      <c r="F460" s="203"/>
      <c r="G460" s="217" t="str">
        <f t="shared" si="54"/>
        <v/>
      </c>
      <c r="H460" s="31" t="str">
        <f>IF(AND(B460=H$1),LOOKUP(9.99999999999999E+307,$H$2:H459)+1,"")</f>
        <v/>
      </c>
      <c r="I460" s="31" t="str">
        <f>IF(AND(B460=I$1),LOOKUP(9.99999999999999E+307,$I$2:I459)+1,"")</f>
        <v/>
      </c>
      <c r="J460" s="31" t="e">
        <f>IF(AND(B460=J$1),LOOKUP(9.99999999999999E+307,$J$2:J459)+1,"")</f>
        <v>#REF!</v>
      </c>
      <c r="K460" s="31" t="e">
        <f>IF(AND(B460=K$1),LOOKUP(9.99999999999999E+307,$K$2:K459)+1,"")</f>
        <v>#REF!</v>
      </c>
      <c r="L460" s="31" t="e">
        <f>IF(AND(B460=L$1),LOOKUP(9.99999999999999E+307,$L$2:L459)+1,"")</f>
        <v>#REF!</v>
      </c>
      <c r="M460" s="31">
        <f>IF(AND(B460=M$1),LOOKUP(9.99999999999999E+307,$M$2:M459)+1,"")</f>
        <v>292</v>
      </c>
      <c r="N460" s="31" t="e">
        <f>IF(AND(B460=N$1),LOOKUP(9.99999999999999E+307,$N$2:N459)+1,"")</f>
        <v>#REF!</v>
      </c>
      <c r="O460" s="31" t="e">
        <f>IF(AND($B460=O$1),LOOKUP(9.99999999999999E+307,$O$2:O459)+1,"")</f>
        <v>#REF!</v>
      </c>
      <c r="P460" s="31" t="e">
        <f>IF(AND($B460=P$1),LOOKUP(9.99999999999999E+307,$P$2:P459)+1,"")</f>
        <v>#REF!</v>
      </c>
      <c r="Q460" s="31" t="e">
        <f>IF(AND($B460=Q$1),LOOKUP(9.99999999999999E+307,$Q$2:Q459)+1,"")</f>
        <v>#REF!</v>
      </c>
      <c r="R460" s="31">
        <f>IF(AND($B460=R$1),LOOKUP(9.99999999999999E+307,$R$2:R459)+1,"")</f>
        <v>292</v>
      </c>
      <c r="S460" s="31">
        <f>IF(AND($B460=S$1),LOOKUP(9.99999999999999E+307,$S$2:S459)+1,"")</f>
        <v>292</v>
      </c>
      <c r="T460" s="221"/>
      <c r="U460" s="221"/>
      <c r="V460" s="221"/>
      <c r="AA460" s="218" t="str">
        <f t="shared" si="55"/>
        <v/>
      </c>
      <c r="AB460" s="218" t="str">
        <f t="shared" si="56"/>
        <v/>
      </c>
      <c r="AC460" s="219">
        <f t="shared" si="52"/>
        <v>0</v>
      </c>
      <c r="AD460" s="219">
        <f t="shared" si="53"/>
        <v>1034</v>
      </c>
      <c r="AE460" s="220" t="str">
        <f t="shared" si="57"/>
        <v/>
      </c>
      <c r="AF460" s="216" t="str">
        <f t="shared" si="51"/>
        <v>-</v>
      </c>
    </row>
    <row r="461" spans="1:32" ht="20.149999999999999" customHeight="1" x14ac:dyDescent="0.75">
      <c r="A461" s="31">
        <v>459</v>
      </c>
      <c r="B461" s="200"/>
      <c r="C461" s="201"/>
      <c r="D461" s="201"/>
      <c r="E461" s="389"/>
      <c r="F461" s="203"/>
      <c r="G461" s="217" t="str">
        <f t="shared" si="54"/>
        <v/>
      </c>
      <c r="H461" s="31" t="str">
        <f>IF(AND(B461=H$1),LOOKUP(9.99999999999999E+307,$H$2:H460)+1,"")</f>
        <v/>
      </c>
      <c r="I461" s="31" t="str">
        <f>IF(AND(B461=I$1),LOOKUP(9.99999999999999E+307,$I$2:I460)+1,"")</f>
        <v/>
      </c>
      <c r="J461" s="31" t="e">
        <f>IF(AND(B461=J$1),LOOKUP(9.99999999999999E+307,$J$2:J460)+1,"")</f>
        <v>#REF!</v>
      </c>
      <c r="K461" s="31" t="e">
        <f>IF(AND(B461=K$1),LOOKUP(9.99999999999999E+307,$K$2:K460)+1,"")</f>
        <v>#REF!</v>
      </c>
      <c r="L461" s="31" t="e">
        <f>IF(AND(B461=L$1),LOOKUP(9.99999999999999E+307,$L$2:L460)+1,"")</f>
        <v>#REF!</v>
      </c>
      <c r="M461" s="31">
        <f>IF(AND(B461=M$1),LOOKUP(9.99999999999999E+307,$M$2:M460)+1,"")</f>
        <v>293</v>
      </c>
      <c r="N461" s="31" t="e">
        <f>IF(AND(B461=N$1),LOOKUP(9.99999999999999E+307,$N$2:N460)+1,"")</f>
        <v>#REF!</v>
      </c>
      <c r="O461" s="31" t="e">
        <f>IF(AND($B461=O$1),LOOKUP(9.99999999999999E+307,$O$2:O460)+1,"")</f>
        <v>#REF!</v>
      </c>
      <c r="P461" s="31" t="e">
        <f>IF(AND($B461=P$1),LOOKUP(9.99999999999999E+307,$P$2:P460)+1,"")</f>
        <v>#REF!</v>
      </c>
      <c r="Q461" s="31" t="e">
        <f>IF(AND($B461=Q$1),LOOKUP(9.99999999999999E+307,$Q$2:Q460)+1,"")</f>
        <v>#REF!</v>
      </c>
      <c r="R461" s="31">
        <f>IF(AND($B461=R$1),LOOKUP(9.99999999999999E+307,$R$2:R460)+1,"")</f>
        <v>293</v>
      </c>
      <c r="S461" s="31">
        <f>IF(AND($B461=S$1),LOOKUP(9.99999999999999E+307,$S$2:S460)+1,"")</f>
        <v>293</v>
      </c>
      <c r="T461" s="221"/>
      <c r="U461" s="221"/>
      <c r="V461" s="221"/>
      <c r="AA461" s="218" t="str">
        <f t="shared" si="55"/>
        <v/>
      </c>
      <c r="AB461" s="218" t="str">
        <f t="shared" si="56"/>
        <v/>
      </c>
      <c r="AC461" s="219">
        <f t="shared" si="52"/>
        <v>0</v>
      </c>
      <c r="AD461" s="219">
        <f t="shared" si="53"/>
        <v>1034</v>
      </c>
      <c r="AE461" s="220" t="str">
        <f t="shared" si="57"/>
        <v/>
      </c>
      <c r="AF461" s="216" t="str">
        <f t="shared" si="51"/>
        <v>-</v>
      </c>
    </row>
    <row r="462" spans="1:32" ht="20.149999999999999" customHeight="1" x14ac:dyDescent="0.75">
      <c r="A462" s="31">
        <v>460</v>
      </c>
      <c r="B462" s="200"/>
      <c r="C462" s="201"/>
      <c r="D462" s="201"/>
      <c r="E462" s="389"/>
      <c r="F462" s="203"/>
      <c r="G462" s="217" t="str">
        <f t="shared" si="54"/>
        <v/>
      </c>
      <c r="H462" s="31" t="str">
        <f>IF(AND(B462=H$1),LOOKUP(9.99999999999999E+307,$H$2:H461)+1,"")</f>
        <v/>
      </c>
      <c r="I462" s="31" t="str">
        <f>IF(AND(B462=I$1),LOOKUP(9.99999999999999E+307,$I$2:I461)+1,"")</f>
        <v/>
      </c>
      <c r="J462" s="31" t="e">
        <f>IF(AND(B462=J$1),LOOKUP(9.99999999999999E+307,$J$2:J461)+1,"")</f>
        <v>#REF!</v>
      </c>
      <c r="K462" s="31" t="e">
        <f>IF(AND(B462=K$1),LOOKUP(9.99999999999999E+307,$K$2:K461)+1,"")</f>
        <v>#REF!</v>
      </c>
      <c r="L462" s="31" t="e">
        <f>IF(AND(B462=L$1),LOOKUP(9.99999999999999E+307,$L$2:L461)+1,"")</f>
        <v>#REF!</v>
      </c>
      <c r="M462" s="31">
        <f>IF(AND(B462=M$1),LOOKUP(9.99999999999999E+307,$M$2:M461)+1,"")</f>
        <v>294</v>
      </c>
      <c r="N462" s="31" t="e">
        <f>IF(AND(B462=N$1),LOOKUP(9.99999999999999E+307,$N$2:N461)+1,"")</f>
        <v>#REF!</v>
      </c>
      <c r="O462" s="31" t="e">
        <f>IF(AND($B462=O$1),LOOKUP(9.99999999999999E+307,$O$2:O461)+1,"")</f>
        <v>#REF!</v>
      </c>
      <c r="P462" s="31" t="e">
        <f>IF(AND($B462=P$1),LOOKUP(9.99999999999999E+307,$P$2:P461)+1,"")</f>
        <v>#REF!</v>
      </c>
      <c r="Q462" s="31" t="e">
        <f>IF(AND($B462=Q$1),LOOKUP(9.99999999999999E+307,$Q$2:Q461)+1,"")</f>
        <v>#REF!</v>
      </c>
      <c r="R462" s="31">
        <f>IF(AND($B462=R$1),LOOKUP(9.99999999999999E+307,$R$2:R461)+1,"")</f>
        <v>294</v>
      </c>
      <c r="S462" s="31">
        <f>IF(AND($B462=S$1),LOOKUP(9.99999999999999E+307,$S$2:S461)+1,"")</f>
        <v>294</v>
      </c>
      <c r="T462" s="221"/>
      <c r="U462" s="221"/>
      <c r="V462" s="221"/>
      <c r="AA462" s="218" t="str">
        <f t="shared" si="55"/>
        <v/>
      </c>
      <c r="AB462" s="218" t="str">
        <f t="shared" si="56"/>
        <v/>
      </c>
      <c r="AC462" s="219">
        <f t="shared" si="52"/>
        <v>0</v>
      </c>
      <c r="AD462" s="219">
        <f t="shared" si="53"/>
        <v>1034</v>
      </c>
      <c r="AE462" s="220" t="str">
        <f t="shared" si="57"/>
        <v/>
      </c>
      <c r="AF462" s="216" t="str">
        <f t="shared" si="51"/>
        <v>-</v>
      </c>
    </row>
    <row r="463" spans="1:32" ht="20.149999999999999" customHeight="1" x14ac:dyDescent="0.75">
      <c r="A463" s="31">
        <v>461</v>
      </c>
      <c r="B463" s="200"/>
      <c r="C463" s="201"/>
      <c r="D463" s="201"/>
      <c r="E463" s="389"/>
      <c r="F463" s="203"/>
      <c r="G463" s="217" t="str">
        <f t="shared" si="54"/>
        <v/>
      </c>
      <c r="H463" s="31" t="str">
        <f>IF(AND(B463=H$1),LOOKUP(9.99999999999999E+307,$H$2:H462)+1,"")</f>
        <v/>
      </c>
      <c r="I463" s="31" t="str">
        <f>IF(AND(B463=I$1),LOOKUP(9.99999999999999E+307,$I$2:I462)+1,"")</f>
        <v/>
      </c>
      <c r="J463" s="31" t="e">
        <f>IF(AND(B463=J$1),LOOKUP(9.99999999999999E+307,$J$2:J462)+1,"")</f>
        <v>#REF!</v>
      </c>
      <c r="K463" s="31" t="e">
        <f>IF(AND(B463=K$1),LOOKUP(9.99999999999999E+307,$K$2:K462)+1,"")</f>
        <v>#REF!</v>
      </c>
      <c r="L463" s="31" t="e">
        <f>IF(AND(B463=L$1),LOOKUP(9.99999999999999E+307,$L$2:L462)+1,"")</f>
        <v>#REF!</v>
      </c>
      <c r="M463" s="31">
        <f>IF(AND(B463=M$1),LOOKUP(9.99999999999999E+307,$M$2:M462)+1,"")</f>
        <v>295</v>
      </c>
      <c r="N463" s="31" t="e">
        <f>IF(AND(B463=N$1),LOOKUP(9.99999999999999E+307,$N$2:N462)+1,"")</f>
        <v>#REF!</v>
      </c>
      <c r="O463" s="31" t="e">
        <f>IF(AND($B463=O$1),LOOKUP(9.99999999999999E+307,$O$2:O462)+1,"")</f>
        <v>#REF!</v>
      </c>
      <c r="P463" s="31" t="e">
        <f>IF(AND($B463=P$1),LOOKUP(9.99999999999999E+307,$P$2:P462)+1,"")</f>
        <v>#REF!</v>
      </c>
      <c r="Q463" s="31" t="e">
        <f>IF(AND($B463=Q$1),LOOKUP(9.99999999999999E+307,$Q$2:Q462)+1,"")</f>
        <v>#REF!</v>
      </c>
      <c r="R463" s="31">
        <f>IF(AND($B463=R$1),LOOKUP(9.99999999999999E+307,$R$2:R462)+1,"")</f>
        <v>295</v>
      </c>
      <c r="S463" s="31">
        <f>IF(AND($B463=S$1),LOOKUP(9.99999999999999E+307,$S$2:S462)+1,"")</f>
        <v>295</v>
      </c>
      <c r="T463" s="221"/>
      <c r="U463" s="221"/>
      <c r="V463" s="221"/>
      <c r="AA463" s="218" t="str">
        <f t="shared" si="55"/>
        <v/>
      </c>
      <c r="AB463" s="218" t="str">
        <f t="shared" si="56"/>
        <v/>
      </c>
      <c r="AC463" s="219">
        <f t="shared" si="52"/>
        <v>0</v>
      </c>
      <c r="AD463" s="219">
        <f t="shared" si="53"/>
        <v>1034</v>
      </c>
      <c r="AE463" s="220" t="str">
        <f t="shared" si="57"/>
        <v/>
      </c>
      <c r="AF463" s="216" t="str">
        <f t="shared" si="51"/>
        <v>-</v>
      </c>
    </row>
    <row r="464" spans="1:32" ht="20.149999999999999" customHeight="1" x14ac:dyDescent="0.75">
      <c r="A464" s="31">
        <v>462</v>
      </c>
      <c r="B464" s="200"/>
      <c r="C464" s="201"/>
      <c r="D464" s="201"/>
      <c r="E464" s="389"/>
      <c r="F464" s="203"/>
      <c r="G464" s="217" t="str">
        <f t="shared" si="54"/>
        <v/>
      </c>
      <c r="H464" s="31" t="str">
        <f>IF(AND(B464=H$1),LOOKUP(9.99999999999999E+307,$H$2:H463)+1,"")</f>
        <v/>
      </c>
      <c r="I464" s="31" t="str">
        <f>IF(AND(B464=I$1),LOOKUP(9.99999999999999E+307,$I$2:I463)+1,"")</f>
        <v/>
      </c>
      <c r="J464" s="31" t="e">
        <f>IF(AND(B464=J$1),LOOKUP(9.99999999999999E+307,$J$2:J463)+1,"")</f>
        <v>#REF!</v>
      </c>
      <c r="K464" s="31" t="e">
        <f>IF(AND(B464=K$1),LOOKUP(9.99999999999999E+307,$K$2:K463)+1,"")</f>
        <v>#REF!</v>
      </c>
      <c r="L464" s="31" t="e">
        <f>IF(AND(B464=L$1),LOOKUP(9.99999999999999E+307,$L$2:L463)+1,"")</f>
        <v>#REF!</v>
      </c>
      <c r="M464" s="31">
        <f>IF(AND(B464=M$1),LOOKUP(9.99999999999999E+307,$M$2:M463)+1,"")</f>
        <v>296</v>
      </c>
      <c r="N464" s="31" t="e">
        <f>IF(AND(B464=N$1),LOOKUP(9.99999999999999E+307,$N$2:N463)+1,"")</f>
        <v>#REF!</v>
      </c>
      <c r="O464" s="31" t="e">
        <f>IF(AND($B464=O$1),LOOKUP(9.99999999999999E+307,$O$2:O463)+1,"")</f>
        <v>#REF!</v>
      </c>
      <c r="P464" s="31" t="e">
        <f>IF(AND($B464=P$1),LOOKUP(9.99999999999999E+307,$P$2:P463)+1,"")</f>
        <v>#REF!</v>
      </c>
      <c r="Q464" s="31" t="e">
        <f>IF(AND($B464=Q$1),LOOKUP(9.99999999999999E+307,$Q$2:Q463)+1,"")</f>
        <v>#REF!</v>
      </c>
      <c r="R464" s="31">
        <f>IF(AND($B464=R$1),LOOKUP(9.99999999999999E+307,$R$2:R463)+1,"")</f>
        <v>296</v>
      </c>
      <c r="S464" s="31">
        <f>IF(AND($B464=S$1),LOOKUP(9.99999999999999E+307,$S$2:S463)+1,"")</f>
        <v>296</v>
      </c>
      <c r="T464" s="221"/>
      <c r="U464" s="221"/>
      <c r="V464" s="221"/>
      <c r="AA464" s="218" t="str">
        <f t="shared" si="55"/>
        <v/>
      </c>
      <c r="AB464" s="218" t="str">
        <f t="shared" si="56"/>
        <v/>
      </c>
      <c r="AC464" s="219">
        <f t="shared" si="52"/>
        <v>0</v>
      </c>
      <c r="AD464" s="219">
        <f t="shared" si="53"/>
        <v>1034</v>
      </c>
      <c r="AE464" s="220" t="str">
        <f t="shared" si="57"/>
        <v/>
      </c>
      <c r="AF464" s="216" t="str">
        <f t="shared" si="51"/>
        <v>-</v>
      </c>
    </row>
    <row r="465" spans="1:32" ht="20.149999999999999" customHeight="1" x14ac:dyDescent="0.75">
      <c r="A465" s="31">
        <v>463</v>
      </c>
      <c r="B465" s="200"/>
      <c r="C465" s="201"/>
      <c r="D465" s="201"/>
      <c r="E465" s="389"/>
      <c r="F465" s="203"/>
      <c r="G465" s="217" t="str">
        <f t="shared" si="54"/>
        <v/>
      </c>
      <c r="H465" s="31" t="str">
        <f>IF(AND(B465=H$1),LOOKUP(9.99999999999999E+307,$H$2:H464)+1,"")</f>
        <v/>
      </c>
      <c r="I465" s="31" t="str">
        <f>IF(AND(B465=I$1),LOOKUP(9.99999999999999E+307,$I$2:I464)+1,"")</f>
        <v/>
      </c>
      <c r="J465" s="31" t="e">
        <f>IF(AND(B465=J$1),LOOKUP(9.99999999999999E+307,$J$2:J464)+1,"")</f>
        <v>#REF!</v>
      </c>
      <c r="K465" s="31" t="e">
        <f>IF(AND(B465=K$1),LOOKUP(9.99999999999999E+307,$K$2:K464)+1,"")</f>
        <v>#REF!</v>
      </c>
      <c r="L465" s="31" t="e">
        <f>IF(AND(B465=L$1),LOOKUP(9.99999999999999E+307,$L$2:L464)+1,"")</f>
        <v>#REF!</v>
      </c>
      <c r="M465" s="31">
        <f>IF(AND(B465=M$1),LOOKUP(9.99999999999999E+307,$M$2:M464)+1,"")</f>
        <v>297</v>
      </c>
      <c r="N465" s="31" t="e">
        <f>IF(AND(B465=N$1),LOOKUP(9.99999999999999E+307,$N$2:N464)+1,"")</f>
        <v>#REF!</v>
      </c>
      <c r="O465" s="31" t="e">
        <f>IF(AND($B465=O$1),LOOKUP(9.99999999999999E+307,$O$2:O464)+1,"")</f>
        <v>#REF!</v>
      </c>
      <c r="P465" s="31" t="e">
        <f>IF(AND($B465=P$1),LOOKUP(9.99999999999999E+307,$P$2:P464)+1,"")</f>
        <v>#REF!</v>
      </c>
      <c r="Q465" s="31" t="e">
        <f>IF(AND($B465=Q$1),LOOKUP(9.99999999999999E+307,$Q$2:Q464)+1,"")</f>
        <v>#REF!</v>
      </c>
      <c r="R465" s="31">
        <f>IF(AND($B465=R$1),LOOKUP(9.99999999999999E+307,$R$2:R464)+1,"")</f>
        <v>297</v>
      </c>
      <c r="S465" s="31">
        <f>IF(AND($B465=S$1),LOOKUP(9.99999999999999E+307,$S$2:S464)+1,"")</f>
        <v>297</v>
      </c>
      <c r="T465" s="221"/>
      <c r="U465" s="221"/>
      <c r="V465" s="221"/>
      <c r="AA465" s="218" t="str">
        <f t="shared" si="55"/>
        <v/>
      </c>
      <c r="AB465" s="218" t="str">
        <f t="shared" si="56"/>
        <v/>
      </c>
      <c r="AC465" s="219">
        <f t="shared" si="52"/>
        <v>0</v>
      </c>
      <c r="AD465" s="219">
        <f t="shared" si="53"/>
        <v>1034</v>
      </c>
      <c r="AE465" s="220" t="str">
        <f t="shared" si="57"/>
        <v/>
      </c>
      <c r="AF465" s="216" t="str">
        <f t="shared" si="51"/>
        <v>-</v>
      </c>
    </row>
    <row r="466" spans="1:32" ht="20.149999999999999" customHeight="1" x14ac:dyDescent="0.75">
      <c r="A466" s="31">
        <v>464</v>
      </c>
      <c r="B466" s="200"/>
      <c r="C466" s="201"/>
      <c r="D466" s="201"/>
      <c r="E466" s="389"/>
      <c r="F466" s="203"/>
      <c r="G466" s="217" t="str">
        <f t="shared" si="54"/>
        <v/>
      </c>
      <c r="H466" s="31" t="str">
        <f>IF(AND(B466=H$1),LOOKUP(9.99999999999999E+307,$H$2:H465)+1,"")</f>
        <v/>
      </c>
      <c r="I466" s="31" t="str">
        <f>IF(AND(B466=I$1),LOOKUP(9.99999999999999E+307,$I$2:I465)+1,"")</f>
        <v/>
      </c>
      <c r="J466" s="31" t="e">
        <f>IF(AND(B466=J$1),LOOKUP(9.99999999999999E+307,$J$2:J465)+1,"")</f>
        <v>#REF!</v>
      </c>
      <c r="K466" s="31" t="e">
        <f>IF(AND(B466=K$1),LOOKUP(9.99999999999999E+307,$K$2:K465)+1,"")</f>
        <v>#REF!</v>
      </c>
      <c r="L466" s="31" t="e">
        <f>IF(AND(B466=L$1),LOOKUP(9.99999999999999E+307,$L$2:L465)+1,"")</f>
        <v>#REF!</v>
      </c>
      <c r="M466" s="31">
        <f>IF(AND(B466=M$1),LOOKUP(9.99999999999999E+307,$M$2:M465)+1,"")</f>
        <v>298</v>
      </c>
      <c r="N466" s="31" t="e">
        <f>IF(AND(B466=N$1),LOOKUP(9.99999999999999E+307,$N$2:N465)+1,"")</f>
        <v>#REF!</v>
      </c>
      <c r="O466" s="31" t="e">
        <f>IF(AND($B466=O$1),LOOKUP(9.99999999999999E+307,$O$2:O465)+1,"")</f>
        <v>#REF!</v>
      </c>
      <c r="P466" s="31" t="e">
        <f>IF(AND($B466=P$1),LOOKUP(9.99999999999999E+307,$P$2:P465)+1,"")</f>
        <v>#REF!</v>
      </c>
      <c r="Q466" s="31" t="e">
        <f>IF(AND($B466=Q$1),LOOKUP(9.99999999999999E+307,$Q$2:Q465)+1,"")</f>
        <v>#REF!</v>
      </c>
      <c r="R466" s="31">
        <f>IF(AND($B466=R$1),LOOKUP(9.99999999999999E+307,$R$2:R465)+1,"")</f>
        <v>298</v>
      </c>
      <c r="S466" s="31">
        <f>IF(AND($B466=S$1),LOOKUP(9.99999999999999E+307,$S$2:S465)+1,"")</f>
        <v>298</v>
      </c>
      <c r="T466" s="221"/>
      <c r="U466" s="221"/>
      <c r="V466" s="221"/>
      <c r="AA466" s="218" t="str">
        <f t="shared" si="55"/>
        <v/>
      </c>
      <c r="AB466" s="218" t="str">
        <f t="shared" si="56"/>
        <v/>
      </c>
      <c r="AC466" s="219">
        <f t="shared" si="52"/>
        <v>0</v>
      </c>
      <c r="AD466" s="219">
        <f t="shared" si="53"/>
        <v>1034</v>
      </c>
      <c r="AE466" s="220" t="str">
        <f t="shared" si="57"/>
        <v/>
      </c>
      <c r="AF466" s="216" t="str">
        <f t="shared" si="51"/>
        <v>-</v>
      </c>
    </row>
    <row r="467" spans="1:32" ht="20.149999999999999" customHeight="1" x14ac:dyDescent="0.75">
      <c r="A467" s="31">
        <v>465</v>
      </c>
      <c r="B467" s="200"/>
      <c r="C467" s="201"/>
      <c r="D467" s="201"/>
      <c r="E467" s="389"/>
      <c r="F467" s="203"/>
      <c r="G467" s="217" t="str">
        <f t="shared" si="54"/>
        <v/>
      </c>
      <c r="H467" s="31" t="str">
        <f>IF(AND(B467=H$1),LOOKUP(9.99999999999999E+307,$H$2:H466)+1,"")</f>
        <v/>
      </c>
      <c r="I467" s="31" t="str">
        <f>IF(AND(B467=I$1),LOOKUP(9.99999999999999E+307,$I$2:I466)+1,"")</f>
        <v/>
      </c>
      <c r="J467" s="31" t="e">
        <f>IF(AND(B467=J$1),LOOKUP(9.99999999999999E+307,$J$2:J466)+1,"")</f>
        <v>#REF!</v>
      </c>
      <c r="K467" s="31" t="e">
        <f>IF(AND(B467=K$1),LOOKUP(9.99999999999999E+307,$K$2:K466)+1,"")</f>
        <v>#REF!</v>
      </c>
      <c r="L467" s="31" t="e">
        <f>IF(AND(B467=L$1),LOOKUP(9.99999999999999E+307,$L$2:L466)+1,"")</f>
        <v>#REF!</v>
      </c>
      <c r="M467" s="31">
        <f>IF(AND(B467=M$1),LOOKUP(9.99999999999999E+307,$M$2:M466)+1,"")</f>
        <v>299</v>
      </c>
      <c r="N467" s="31" t="e">
        <f>IF(AND(B467=N$1),LOOKUP(9.99999999999999E+307,$N$2:N466)+1,"")</f>
        <v>#REF!</v>
      </c>
      <c r="O467" s="31" t="e">
        <f>IF(AND($B467=O$1),LOOKUP(9.99999999999999E+307,$O$2:O466)+1,"")</f>
        <v>#REF!</v>
      </c>
      <c r="P467" s="31" t="e">
        <f>IF(AND($B467=P$1),LOOKUP(9.99999999999999E+307,$P$2:P466)+1,"")</f>
        <v>#REF!</v>
      </c>
      <c r="Q467" s="31" t="e">
        <f>IF(AND($B467=Q$1),LOOKUP(9.99999999999999E+307,$Q$2:Q466)+1,"")</f>
        <v>#REF!</v>
      </c>
      <c r="R467" s="31">
        <f>IF(AND($B467=R$1),LOOKUP(9.99999999999999E+307,$R$2:R466)+1,"")</f>
        <v>299</v>
      </c>
      <c r="S467" s="31">
        <f>IF(AND($B467=S$1),LOOKUP(9.99999999999999E+307,$S$2:S466)+1,"")</f>
        <v>299</v>
      </c>
      <c r="T467" s="221"/>
      <c r="U467" s="221"/>
      <c r="V467" s="221"/>
      <c r="AA467" s="218" t="str">
        <f t="shared" si="55"/>
        <v/>
      </c>
      <c r="AB467" s="218" t="str">
        <f t="shared" si="56"/>
        <v/>
      </c>
      <c r="AC467" s="219">
        <f t="shared" si="52"/>
        <v>0</v>
      </c>
      <c r="AD467" s="219">
        <f t="shared" si="53"/>
        <v>1034</v>
      </c>
      <c r="AE467" s="220" t="str">
        <f t="shared" si="57"/>
        <v/>
      </c>
      <c r="AF467" s="216" t="str">
        <f t="shared" si="51"/>
        <v>-</v>
      </c>
    </row>
    <row r="468" spans="1:32" ht="20.149999999999999" customHeight="1" x14ac:dyDescent="0.75">
      <c r="A468" s="31">
        <v>466</v>
      </c>
      <c r="B468" s="200"/>
      <c r="C468" s="201"/>
      <c r="D468" s="201"/>
      <c r="E468" s="389"/>
      <c r="F468" s="203"/>
      <c r="G468" s="217" t="str">
        <f t="shared" si="54"/>
        <v/>
      </c>
      <c r="H468" s="31" t="str">
        <f>IF(AND(B468=H$1),LOOKUP(9.99999999999999E+307,$H$2:H467)+1,"")</f>
        <v/>
      </c>
      <c r="I468" s="31" t="str">
        <f>IF(AND(B468=I$1),LOOKUP(9.99999999999999E+307,$I$2:I467)+1,"")</f>
        <v/>
      </c>
      <c r="J468" s="31" t="e">
        <f>IF(AND(B468=J$1),LOOKUP(9.99999999999999E+307,$J$2:J467)+1,"")</f>
        <v>#REF!</v>
      </c>
      <c r="K468" s="31" t="e">
        <f>IF(AND(B468=K$1),LOOKUP(9.99999999999999E+307,$K$2:K467)+1,"")</f>
        <v>#REF!</v>
      </c>
      <c r="L468" s="31" t="e">
        <f>IF(AND(B468=L$1),LOOKUP(9.99999999999999E+307,$L$2:L467)+1,"")</f>
        <v>#REF!</v>
      </c>
      <c r="M468" s="31">
        <f>IF(AND(B468=M$1),LOOKUP(9.99999999999999E+307,$M$2:M467)+1,"")</f>
        <v>300</v>
      </c>
      <c r="N468" s="31" t="e">
        <f>IF(AND(B468=N$1),LOOKUP(9.99999999999999E+307,$N$2:N467)+1,"")</f>
        <v>#REF!</v>
      </c>
      <c r="O468" s="31" t="e">
        <f>IF(AND($B468=O$1),LOOKUP(9.99999999999999E+307,$O$2:O467)+1,"")</f>
        <v>#REF!</v>
      </c>
      <c r="P468" s="31" t="e">
        <f>IF(AND($B468=P$1),LOOKUP(9.99999999999999E+307,$P$2:P467)+1,"")</f>
        <v>#REF!</v>
      </c>
      <c r="Q468" s="31" t="e">
        <f>IF(AND($B468=Q$1),LOOKUP(9.99999999999999E+307,$Q$2:Q467)+1,"")</f>
        <v>#REF!</v>
      </c>
      <c r="R468" s="31">
        <f>IF(AND($B468=R$1),LOOKUP(9.99999999999999E+307,$R$2:R467)+1,"")</f>
        <v>300</v>
      </c>
      <c r="S468" s="31">
        <f>IF(AND($B468=S$1),LOOKUP(9.99999999999999E+307,$S$2:S467)+1,"")</f>
        <v>300</v>
      </c>
      <c r="T468" s="221"/>
      <c r="U468" s="221"/>
      <c r="V468" s="221"/>
      <c r="AA468" s="218" t="str">
        <f t="shared" si="55"/>
        <v/>
      </c>
      <c r="AB468" s="218" t="str">
        <f t="shared" si="56"/>
        <v/>
      </c>
      <c r="AC468" s="219">
        <f t="shared" si="52"/>
        <v>0</v>
      </c>
      <c r="AD468" s="219">
        <f t="shared" si="53"/>
        <v>1034</v>
      </c>
      <c r="AE468" s="220" t="str">
        <f t="shared" si="57"/>
        <v/>
      </c>
      <c r="AF468" s="216" t="str">
        <f t="shared" si="51"/>
        <v>-</v>
      </c>
    </row>
    <row r="469" spans="1:32" ht="20.149999999999999" customHeight="1" x14ac:dyDescent="0.75">
      <c r="A469" s="31">
        <v>467</v>
      </c>
      <c r="B469" s="200"/>
      <c r="C469" s="201"/>
      <c r="D469" s="201"/>
      <c r="E469" s="389"/>
      <c r="F469" s="203"/>
      <c r="G469" s="217" t="str">
        <f t="shared" si="54"/>
        <v/>
      </c>
      <c r="H469" s="31" t="str">
        <f>IF(AND(B469=H$1),LOOKUP(9.99999999999999E+307,$H$2:H468)+1,"")</f>
        <v/>
      </c>
      <c r="I469" s="31" t="str">
        <f>IF(AND(B469=I$1),LOOKUP(9.99999999999999E+307,$I$2:I468)+1,"")</f>
        <v/>
      </c>
      <c r="J469" s="31" t="e">
        <f>IF(AND(B469=J$1),LOOKUP(9.99999999999999E+307,$J$2:J468)+1,"")</f>
        <v>#REF!</v>
      </c>
      <c r="K469" s="31" t="e">
        <f>IF(AND(B469=K$1),LOOKUP(9.99999999999999E+307,$K$2:K468)+1,"")</f>
        <v>#REF!</v>
      </c>
      <c r="L469" s="31" t="e">
        <f>IF(AND(B469=L$1),LOOKUP(9.99999999999999E+307,$L$2:L468)+1,"")</f>
        <v>#REF!</v>
      </c>
      <c r="M469" s="31">
        <f>IF(AND(B469=M$1),LOOKUP(9.99999999999999E+307,$M$2:M468)+1,"")</f>
        <v>301</v>
      </c>
      <c r="N469" s="31" t="e">
        <f>IF(AND(B469=N$1),LOOKUP(9.99999999999999E+307,$N$2:N468)+1,"")</f>
        <v>#REF!</v>
      </c>
      <c r="O469" s="31" t="e">
        <f>IF(AND($B469=O$1),LOOKUP(9.99999999999999E+307,$O$2:O468)+1,"")</f>
        <v>#REF!</v>
      </c>
      <c r="P469" s="31" t="e">
        <f>IF(AND($B469=P$1),LOOKUP(9.99999999999999E+307,$P$2:P468)+1,"")</f>
        <v>#REF!</v>
      </c>
      <c r="Q469" s="31" t="e">
        <f>IF(AND($B469=Q$1),LOOKUP(9.99999999999999E+307,$Q$2:Q468)+1,"")</f>
        <v>#REF!</v>
      </c>
      <c r="R469" s="31">
        <f>IF(AND($B469=R$1),LOOKUP(9.99999999999999E+307,$R$2:R468)+1,"")</f>
        <v>301</v>
      </c>
      <c r="S469" s="31">
        <f>IF(AND($B469=S$1),LOOKUP(9.99999999999999E+307,$S$2:S468)+1,"")</f>
        <v>301</v>
      </c>
      <c r="T469" s="221"/>
      <c r="U469" s="221"/>
      <c r="V469" s="221"/>
      <c r="AA469" s="218" t="str">
        <f t="shared" si="55"/>
        <v/>
      </c>
      <c r="AB469" s="218" t="str">
        <f t="shared" si="56"/>
        <v/>
      </c>
      <c r="AC469" s="219">
        <f t="shared" si="52"/>
        <v>0</v>
      </c>
      <c r="AD469" s="219">
        <f t="shared" si="53"/>
        <v>1034</v>
      </c>
      <c r="AE469" s="220" t="str">
        <f t="shared" si="57"/>
        <v/>
      </c>
      <c r="AF469" s="216" t="str">
        <f t="shared" si="51"/>
        <v>-</v>
      </c>
    </row>
    <row r="470" spans="1:32" ht="20.149999999999999" customHeight="1" x14ac:dyDescent="0.75">
      <c r="A470" s="31">
        <v>468</v>
      </c>
      <c r="B470" s="200"/>
      <c r="C470" s="201"/>
      <c r="D470" s="201"/>
      <c r="E470" s="389"/>
      <c r="F470" s="203"/>
      <c r="G470" s="217" t="str">
        <f t="shared" si="54"/>
        <v/>
      </c>
      <c r="H470" s="31" t="str">
        <f>IF(AND(B470=H$1),LOOKUP(9.99999999999999E+307,$H$2:H469)+1,"")</f>
        <v/>
      </c>
      <c r="I470" s="31" t="str">
        <f>IF(AND(B470=I$1),LOOKUP(9.99999999999999E+307,$I$2:I469)+1,"")</f>
        <v/>
      </c>
      <c r="J470" s="31" t="e">
        <f>IF(AND(B470=J$1),LOOKUP(9.99999999999999E+307,$J$2:J469)+1,"")</f>
        <v>#REF!</v>
      </c>
      <c r="K470" s="31" t="e">
        <f>IF(AND(B470=K$1),LOOKUP(9.99999999999999E+307,$K$2:K469)+1,"")</f>
        <v>#REF!</v>
      </c>
      <c r="L470" s="31" t="e">
        <f>IF(AND(B470=L$1),LOOKUP(9.99999999999999E+307,$L$2:L469)+1,"")</f>
        <v>#REF!</v>
      </c>
      <c r="M470" s="31">
        <f>IF(AND(B470=M$1),LOOKUP(9.99999999999999E+307,$M$2:M469)+1,"")</f>
        <v>302</v>
      </c>
      <c r="N470" s="31" t="e">
        <f>IF(AND(B470=N$1),LOOKUP(9.99999999999999E+307,$N$2:N469)+1,"")</f>
        <v>#REF!</v>
      </c>
      <c r="O470" s="31" t="e">
        <f>IF(AND($B470=O$1),LOOKUP(9.99999999999999E+307,$O$2:O469)+1,"")</f>
        <v>#REF!</v>
      </c>
      <c r="P470" s="31" t="e">
        <f>IF(AND($B470=P$1),LOOKUP(9.99999999999999E+307,$P$2:P469)+1,"")</f>
        <v>#REF!</v>
      </c>
      <c r="Q470" s="31" t="e">
        <f>IF(AND($B470=Q$1),LOOKUP(9.99999999999999E+307,$Q$2:Q469)+1,"")</f>
        <v>#REF!</v>
      </c>
      <c r="R470" s="31">
        <f>IF(AND($B470=R$1),LOOKUP(9.99999999999999E+307,$R$2:R469)+1,"")</f>
        <v>302</v>
      </c>
      <c r="S470" s="31">
        <f>IF(AND($B470=S$1),LOOKUP(9.99999999999999E+307,$S$2:S469)+1,"")</f>
        <v>302</v>
      </c>
      <c r="T470" s="221"/>
      <c r="U470" s="221"/>
      <c r="V470" s="221"/>
      <c r="AA470" s="218" t="str">
        <f t="shared" si="55"/>
        <v/>
      </c>
      <c r="AB470" s="218" t="str">
        <f t="shared" si="56"/>
        <v/>
      </c>
      <c r="AC470" s="219">
        <f t="shared" si="52"/>
        <v>0</v>
      </c>
      <c r="AD470" s="219">
        <f t="shared" si="53"/>
        <v>1034</v>
      </c>
      <c r="AE470" s="220" t="str">
        <f t="shared" si="57"/>
        <v/>
      </c>
      <c r="AF470" s="216" t="str">
        <f t="shared" si="51"/>
        <v>-</v>
      </c>
    </row>
    <row r="471" spans="1:32" ht="20.149999999999999" customHeight="1" x14ac:dyDescent="0.75">
      <c r="A471" s="31">
        <v>469</v>
      </c>
      <c r="B471" s="200"/>
      <c r="C471" s="201"/>
      <c r="D471" s="201"/>
      <c r="E471" s="389"/>
      <c r="F471" s="203"/>
      <c r="G471" s="217" t="str">
        <f t="shared" si="54"/>
        <v/>
      </c>
      <c r="H471" s="31" t="str">
        <f>IF(AND(B471=H$1),LOOKUP(9.99999999999999E+307,$H$2:H470)+1,"")</f>
        <v/>
      </c>
      <c r="I471" s="31" t="str">
        <f>IF(AND(B471=I$1),LOOKUP(9.99999999999999E+307,$I$2:I470)+1,"")</f>
        <v/>
      </c>
      <c r="J471" s="31" t="e">
        <f>IF(AND(B471=J$1),LOOKUP(9.99999999999999E+307,$J$2:J470)+1,"")</f>
        <v>#REF!</v>
      </c>
      <c r="K471" s="31" t="e">
        <f>IF(AND(B471=K$1),LOOKUP(9.99999999999999E+307,$K$2:K470)+1,"")</f>
        <v>#REF!</v>
      </c>
      <c r="L471" s="31" t="e">
        <f>IF(AND(B471=L$1),LOOKUP(9.99999999999999E+307,$L$2:L470)+1,"")</f>
        <v>#REF!</v>
      </c>
      <c r="M471" s="31">
        <f>IF(AND(B471=M$1),LOOKUP(9.99999999999999E+307,$M$2:M470)+1,"")</f>
        <v>303</v>
      </c>
      <c r="N471" s="31" t="e">
        <f>IF(AND(B471=N$1),LOOKUP(9.99999999999999E+307,$N$2:N470)+1,"")</f>
        <v>#REF!</v>
      </c>
      <c r="O471" s="31" t="e">
        <f>IF(AND($B471=O$1),LOOKUP(9.99999999999999E+307,$O$2:O470)+1,"")</f>
        <v>#REF!</v>
      </c>
      <c r="P471" s="31" t="e">
        <f>IF(AND($B471=P$1),LOOKUP(9.99999999999999E+307,$P$2:P470)+1,"")</f>
        <v>#REF!</v>
      </c>
      <c r="Q471" s="31" t="e">
        <f>IF(AND($B471=Q$1),LOOKUP(9.99999999999999E+307,$Q$2:Q470)+1,"")</f>
        <v>#REF!</v>
      </c>
      <c r="R471" s="31">
        <f>IF(AND($B471=R$1),LOOKUP(9.99999999999999E+307,$R$2:R470)+1,"")</f>
        <v>303</v>
      </c>
      <c r="S471" s="31">
        <f>IF(AND($B471=S$1),LOOKUP(9.99999999999999E+307,$S$2:S470)+1,"")</f>
        <v>303</v>
      </c>
      <c r="T471" s="221"/>
      <c r="U471" s="221"/>
      <c r="V471" s="221"/>
      <c r="AA471" s="218" t="str">
        <f t="shared" si="55"/>
        <v/>
      </c>
      <c r="AB471" s="218" t="str">
        <f t="shared" si="56"/>
        <v/>
      </c>
      <c r="AC471" s="219">
        <f t="shared" si="52"/>
        <v>0</v>
      </c>
      <c r="AD471" s="219">
        <f t="shared" si="53"/>
        <v>1034</v>
      </c>
      <c r="AE471" s="220" t="str">
        <f t="shared" si="57"/>
        <v/>
      </c>
      <c r="AF471" s="216" t="str">
        <f t="shared" si="51"/>
        <v>-</v>
      </c>
    </row>
    <row r="472" spans="1:32" ht="20.149999999999999" customHeight="1" x14ac:dyDescent="0.75">
      <c r="A472" s="31">
        <v>470</v>
      </c>
      <c r="B472" s="200"/>
      <c r="C472" s="201"/>
      <c r="D472" s="201"/>
      <c r="E472" s="389"/>
      <c r="F472" s="203"/>
      <c r="G472" s="217" t="str">
        <f t="shared" si="54"/>
        <v/>
      </c>
      <c r="H472" s="31" t="str">
        <f>IF(AND(B472=H$1),LOOKUP(9.99999999999999E+307,$H$2:H471)+1,"")</f>
        <v/>
      </c>
      <c r="I472" s="31" t="str">
        <f>IF(AND(B472=I$1),LOOKUP(9.99999999999999E+307,$I$2:I471)+1,"")</f>
        <v/>
      </c>
      <c r="J472" s="31" t="e">
        <f>IF(AND(B472=J$1),LOOKUP(9.99999999999999E+307,$J$2:J471)+1,"")</f>
        <v>#REF!</v>
      </c>
      <c r="K472" s="31" t="e">
        <f>IF(AND(B472=K$1),LOOKUP(9.99999999999999E+307,$K$2:K471)+1,"")</f>
        <v>#REF!</v>
      </c>
      <c r="L472" s="31" t="e">
        <f>IF(AND(B472=L$1),LOOKUP(9.99999999999999E+307,$L$2:L471)+1,"")</f>
        <v>#REF!</v>
      </c>
      <c r="M472" s="31">
        <f>IF(AND(B472=M$1),LOOKUP(9.99999999999999E+307,$M$2:M471)+1,"")</f>
        <v>304</v>
      </c>
      <c r="N472" s="31" t="e">
        <f>IF(AND(B472=N$1),LOOKUP(9.99999999999999E+307,$N$2:N471)+1,"")</f>
        <v>#REF!</v>
      </c>
      <c r="O472" s="31" t="e">
        <f>IF(AND($B472=O$1),LOOKUP(9.99999999999999E+307,$O$2:O471)+1,"")</f>
        <v>#REF!</v>
      </c>
      <c r="P472" s="31" t="e">
        <f>IF(AND($B472=P$1),LOOKUP(9.99999999999999E+307,$P$2:P471)+1,"")</f>
        <v>#REF!</v>
      </c>
      <c r="Q472" s="31" t="e">
        <f>IF(AND($B472=Q$1),LOOKUP(9.99999999999999E+307,$Q$2:Q471)+1,"")</f>
        <v>#REF!</v>
      </c>
      <c r="R472" s="31">
        <f>IF(AND($B472=R$1),LOOKUP(9.99999999999999E+307,$R$2:R471)+1,"")</f>
        <v>304</v>
      </c>
      <c r="S472" s="31">
        <f>IF(AND($B472=S$1),LOOKUP(9.99999999999999E+307,$S$2:S471)+1,"")</f>
        <v>304</v>
      </c>
      <c r="T472" s="221"/>
      <c r="U472" s="221"/>
      <c r="V472" s="221"/>
      <c r="AA472" s="218" t="str">
        <f t="shared" si="55"/>
        <v/>
      </c>
      <c r="AB472" s="218" t="str">
        <f t="shared" si="56"/>
        <v/>
      </c>
      <c r="AC472" s="219">
        <f t="shared" si="52"/>
        <v>0</v>
      </c>
      <c r="AD472" s="219">
        <f t="shared" si="53"/>
        <v>1034</v>
      </c>
      <c r="AE472" s="220" t="str">
        <f t="shared" si="57"/>
        <v/>
      </c>
      <c r="AF472" s="216" t="str">
        <f t="shared" si="51"/>
        <v>-</v>
      </c>
    </row>
    <row r="473" spans="1:32" ht="20.149999999999999" customHeight="1" x14ac:dyDescent="0.75">
      <c r="A473" s="31">
        <v>471</v>
      </c>
      <c r="B473" s="200"/>
      <c r="C473" s="201"/>
      <c r="D473" s="201"/>
      <c r="E473" s="389"/>
      <c r="F473" s="203"/>
      <c r="G473" s="217" t="str">
        <f t="shared" si="54"/>
        <v/>
      </c>
      <c r="H473" s="31" t="str">
        <f>IF(AND(B473=H$1),LOOKUP(9.99999999999999E+307,$H$2:H472)+1,"")</f>
        <v/>
      </c>
      <c r="I473" s="31" t="str">
        <f>IF(AND(B473=I$1),LOOKUP(9.99999999999999E+307,$I$2:I472)+1,"")</f>
        <v/>
      </c>
      <c r="J473" s="31" t="e">
        <f>IF(AND(B473=J$1),LOOKUP(9.99999999999999E+307,$J$2:J472)+1,"")</f>
        <v>#REF!</v>
      </c>
      <c r="K473" s="31" t="e">
        <f>IF(AND(B473=K$1),LOOKUP(9.99999999999999E+307,$K$2:K472)+1,"")</f>
        <v>#REF!</v>
      </c>
      <c r="L473" s="31" t="e">
        <f>IF(AND(B473=L$1),LOOKUP(9.99999999999999E+307,$L$2:L472)+1,"")</f>
        <v>#REF!</v>
      </c>
      <c r="M473" s="31">
        <f>IF(AND(B473=M$1),LOOKUP(9.99999999999999E+307,$M$2:M472)+1,"")</f>
        <v>305</v>
      </c>
      <c r="N473" s="31" t="e">
        <f>IF(AND(B473=N$1),LOOKUP(9.99999999999999E+307,$N$2:N472)+1,"")</f>
        <v>#REF!</v>
      </c>
      <c r="O473" s="31" t="e">
        <f>IF(AND($B473=O$1),LOOKUP(9.99999999999999E+307,$O$2:O472)+1,"")</f>
        <v>#REF!</v>
      </c>
      <c r="P473" s="31" t="e">
        <f>IF(AND($B473=P$1),LOOKUP(9.99999999999999E+307,$P$2:P472)+1,"")</f>
        <v>#REF!</v>
      </c>
      <c r="Q473" s="31" t="e">
        <f>IF(AND($B473=Q$1),LOOKUP(9.99999999999999E+307,$Q$2:Q472)+1,"")</f>
        <v>#REF!</v>
      </c>
      <c r="R473" s="31">
        <f>IF(AND($B473=R$1),LOOKUP(9.99999999999999E+307,$R$2:R472)+1,"")</f>
        <v>305</v>
      </c>
      <c r="S473" s="31">
        <f>IF(AND($B473=S$1),LOOKUP(9.99999999999999E+307,$S$2:S472)+1,"")</f>
        <v>305</v>
      </c>
      <c r="T473" s="221"/>
      <c r="U473" s="221"/>
      <c r="V473" s="221"/>
      <c r="AA473" s="218" t="str">
        <f t="shared" si="55"/>
        <v/>
      </c>
      <c r="AB473" s="218" t="str">
        <f t="shared" si="56"/>
        <v/>
      </c>
      <c r="AC473" s="219">
        <f t="shared" si="52"/>
        <v>0</v>
      </c>
      <c r="AD473" s="219">
        <f t="shared" si="53"/>
        <v>1034</v>
      </c>
      <c r="AE473" s="220" t="str">
        <f t="shared" si="57"/>
        <v/>
      </c>
      <c r="AF473" s="216" t="str">
        <f t="shared" si="51"/>
        <v>-</v>
      </c>
    </row>
    <row r="474" spans="1:32" ht="20.149999999999999" customHeight="1" x14ac:dyDescent="0.75">
      <c r="A474" s="31">
        <v>472</v>
      </c>
      <c r="B474" s="200"/>
      <c r="C474" s="201"/>
      <c r="D474" s="201"/>
      <c r="E474" s="389"/>
      <c r="F474" s="203"/>
      <c r="G474" s="217" t="str">
        <f t="shared" si="54"/>
        <v/>
      </c>
      <c r="H474" s="31" t="str">
        <f>IF(AND(B474=H$1),LOOKUP(9.99999999999999E+307,$H$2:H473)+1,"")</f>
        <v/>
      </c>
      <c r="I474" s="31" t="str">
        <f>IF(AND(B474=I$1),LOOKUP(9.99999999999999E+307,$I$2:I473)+1,"")</f>
        <v/>
      </c>
      <c r="J474" s="31" t="e">
        <f>IF(AND(B474=J$1),LOOKUP(9.99999999999999E+307,$J$2:J473)+1,"")</f>
        <v>#REF!</v>
      </c>
      <c r="K474" s="31" t="e">
        <f>IF(AND(B474=K$1),LOOKUP(9.99999999999999E+307,$K$2:K473)+1,"")</f>
        <v>#REF!</v>
      </c>
      <c r="L474" s="31" t="e">
        <f>IF(AND(B474=L$1),LOOKUP(9.99999999999999E+307,$L$2:L473)+1,"")</f>
        <v>#REF!</v>
      </c>
      <c r="M474" s="31">
        <f>IF(AND(B474=M$1),LOOKUP(9.99999999999999E+307,$M$2:M473)+1,"")</f>
        <v>306</v>
      </c>
      <c r="N474" s="31" t="e">
        <f>IF(AND(B474=N$1),LOOKUP(9.99999999999999E+307,$N$2:N473)+1,"")</f>
        <v>#REF!</v>
      </c>
      <c r="O474" s="31" t="e">
        <f>IF(AND($B474=O$1),LOOKUP(9.99999999999999E+307,$O$2:O473)+1,"")</f>
        <v>#REF!</v>
      </c>
      <c r="P474" s="31" t="e">
        <f>IF(AND($B474=P$1),LOOKUP(9.99999999999999E+307,$P$2:P473)+1,"")</f>
        <v>#REF!</v>
      </c>
      <c r="Q474" s="31" t="e">
        <f>IF(AND($B474=Q$1),LOOKUP(9.99999999999999E+307,$Q$2:Q473)+1,"")</f>
        <v>#REF!</v>
      </c>
      <c r="R474" s="31">
        <f>IF(AND($B474=R$1),LOOKUP(9.99999999999999E+307,$R$2:R473)+1,"")</f>
        <v>306</v>
      </c>
      <c r="S474" s="31">
        <f>IF(AND($B474=S$1),LOOKUP(9.99999999999999E+307,$S$2:S473)+1,"")</f>
        <v>306</v>
      </c>
      <c r="T474" s="221"/>
      <c r="U474" s="221"/>
      <c r="V474" s="221"/>
      <c r="AA474" s="218" t="str">
        <f t="shared" si="55"/>
        <v/>
      </c>
      <c r="AB474" s="218" t="str">
        <f t="shared" si="56"/>
        <v/>
      </c>
      <c r="AC474" s="219">
        <f t="shared" si="52"/>
        <v>0</v>
      </c>
      <c r="AD474" s="219">
        <f t="shared" si="53"/>
        <v>1034</v>
      </c>
      <c r="AE474" s="220" t="str">
        <f t="shared" si="57"/>
        <v/>
      </c>
      <c r="AF474" s="216" t="str">
        <f t="shared" si="51"/>
        <v>-</v>
      </c>
    </row>
    <row r="475" spans="1:32" ht="20.149999999999999" customHeight="1" x14ac:dyDescent="0.75">
      <c r="A475" s="31">
        <v>473</v>
      </c>
      <c r="B475" s="200"/>
      <c r="C475" s="201"/>
      <c r="D475" s="201"/>
      <c r="E475" s="389"/>
      <c r="F475" s="203"/>
      <c r="G475" s="217" t="str">
        <f t="shared" si="54"/>
        <v/>
      </c>
      <c r="H475" s="31" t="str">
        <f>IF(AND(B475=H$1),LOOKUP(9.99999999999999E+307,$H$2:H474)+1,"")</f>
        <v/>
      </c>
      <c r="I475" s="31" t="str">
        <f>IF(AND(B475=I$1),LOOKUP(9.99999999999999E+307,$I$2:I474)+1,"")</f>
        <v/>
      </c>
      <c r="J475" s="31" t="e">
        <f>IF(AND(B475=J$1),LOOKUP(9.99999999999999E+307,$J$2:J474)+1,"")</f>
        <v>#REF!</v>
      </c>
      <c r="K475" s="31" t="e">
        <f>IF(AND(B475=K$1),LOOKUP(9.99999999999999E+307,$K$2:K474)+1,"")</f>
        <v>#REF!</v>
      </c>
      <c r="L475" s="31" t="e">
        <f>IF(AND(B475=L$1),LOOKUP(9.99999999999999E+307,$L$2:L474)+1,"")</f>
        <v>#REF!</v>
      </c>
      <c r="M475" s="31">
        <f>IF(AND(B475=M$1),LOOKUP(9.99999999999999E+307,$M$2:M474)+1,"")</f>
        <v>307</v>
      </c>
      <c r="N475" s="31" t="e">
        <f>IF(AND(B475=N$1),LOOKUP(9.99999999999999E+307,$N$2:N474)+1,"")</f>
        <v>#REF!</v>
      </c>
      <c r="O475" s="31" t="e">
        <f>IF(AND($B475=O$1),LOOKUP(9.99999999999999E+307,$O$2:O474)+1,"")</f>
        <v>#REF!</v>
      </c>
      <c r="P475" s="31" t="e">
        <f>IF(AND($B475=P$1),LOOKUP(9.99999999999999E+307,$P$2:P474)+1,"")</f>
        <v>#REF!</v>
      </c>
      <c r="Q475" s="31" t="e">
        <f>IF(AND($B475=Q$1),LOOKUP(9.99999999999999E+307,$Q$2:Q474)+1,"")</f>
        <v>#REF!</v>
      </c>
      <c r="R475" s="31">
        <f>IF(AND($B475=R$1),LOOKUP(9.99999999999999E+307,$R$2:R474)+1,"")</f>
        <v>307</v>
      </c>
      <c r="S475" s="31">
        <f>IF(AND($B475=S$1),LOOKUP(9.99999999999999E+307,$S$2:S474)+1,"")</f>
        <v>307</v>
      </c>
      <c r="T475" s="221"/>
      <c r="U475" s="221"/>
      <c r="V475" s="221"/>
      <c r="AA475" s="218" t="str">
        <f t="shared" si="55"/>
        <v/>
      </c>
      <c r="AB475" s="218" t="str">
        <f t="shared" si="56"/>
        <v/>
      </c>
      <c r="AC475" s="219">
        <f t="shared" si="52"/>
        <v>0</v>
      </c>
      <c r="AD475" s="219">
        <f t="shared" si="53"/>
        <v>1034</v>
      </c>
      <c r="AE475" s="220" t="str">
        <f t="shared" si="57"/>
        <v/>
      </c>
      <c r="AF475" s="216" t="str">
        <f t="shared" si="51"/>
        <v>-</v>
      </c>
    </row>
    <row r="476" spans="1:32" ht="20.149999999999999" customHeight="1" x14ac:dyDescent="0.75">
      <c r="A476" s="31">
        <v>474</v>
      </c>
      <c r="B476" s="200"/>
      <c r="C476" s="201"/>
      <c r="D476" s="201"/>
      <c r="E476" s="389"/>
      <c r="F476" s="203"/>
      <c r="G476" s="217" t="str">
        <f t="shared" si="54"/>
        <v/>
      </c>
      <c r="H476" s="31" t="str">
        <f>IF(AND(B476=H$1),LOOKUP(9.99999999999999E+307,$H$2:H475)+1,"")</f>
        <v/>
      </c>
      <c r="I476" s="31" t="str">
        <f>IF(AND(B476=I$1),LOOKUP(9.99999999999999E+307,$I$2:I475)+1,"")</f>
        <v/>
      </c>
      <c r="J476" s="31" t="e">
        <f>IF(AND(B476=J$1),LOOKUP(9.99999999999999E+307,$J$2:J475)+1,"")</f>
        <v>#REF!</v>
      </c>
      <c r="K476" s="31" t="e">
        <f>IF(AND(B476=K$1),LOOKUP(9.99999999999999E+307,$K$2:K475)+1,"")</f>
        <v>#REF!</v>
      </c>
      <c r="L476" s="31" t="e">
        <f>IF(AND(B476=L$1),LOOKUP(9.99999999999999E+307,$L$2:L475)+1,"")</f>
        <v>#REF!</v>
      </c>
      <c r="M476" s="31">
        <f>IF(AND(B476=M$1),LOOKUP(9.99999999999999E+307,$M$2:M475)+1,"")</f>
        <v>308</v>
      </c>
      <c r="N476" s="31" t="e">
        <f>IF(AND(B476=N$1),LOOKUP(9.99999999999999E+307,$N$2:N475)+1,"")</f>
        <v>#REF!</v>
      </c>
      <c r="O476" s="31" t="e">
        <f>IF(AND($B476=O$1),LOOKUP(9.99999999999999E+307,$O$2:O475)+1,"")</f>
        <v>#REF!</v>
      </c>
      <c r="P476" s="31" t="e">
        <f>IF(AND($B476=P$1),LOOKUP(9.99999999999999E+307,$P$2:P475)+1,"")</f>
        <v>#REF!</v>
      </c>
      <c r="Q476" s="31" t="e">
        <f>IF(AND($B476=Q$1),LOOKUP(9.99999999999999E+307,$Q$2:Q475)+1,"")</f>
        <v>#REF!</v>
      </c>
      <c r="R476" s="31">
        <f>IF(AND($B476=R$1),LOOKUP(9.99999999999999E+307,$R$2:R475)+1,"")</f>
        <v>308</v>
      </c>
      <c r="S476" s="31">
        <f>IF(AND($B476=S$1),LOOKUP(9.99999999999999E+307,$S$2:S475)+1,"")</f>
        <v>308</v>
      </c>
      <c r="T476" s="221"/>
      <c r="U476" s="221"/>
      <c r="V476" s="221"/>
      <c r="AA476" s="218" t="str">
        <f t="shared" si="55"/>
        <v/>
      </c>
      <c r="AB476" s="218" t="str">
        <f t="shared" si="56"/>
        <v/>
      </c>
      <c r="AC476" s="219">
        <f t="shared" si="52"/>
        <v>0</v>
      </c>
      <c r="AD476" s="219">
        <f t="shared" si="53"/>
        <v>1034</v>
      </c>
      <c r="AE476" s="220" t="str">
        <f t="shared" si="57"/>
        <v/>
      </c>
      <c r="AF476" s="216" t="str">
        <f t="shared" si="51"/>
        <v>-</v>
      </c>
    </row>
    <row r="477" spans="1:32" ht="20.149999999999999" customHeight="1" x14ac:dyDescent="0.75">
      <c r="A477" s="31">
        <v>475</v>
      </c>
      <c r="B477" s="200"/>
      <c r="C477" s="201"/>
      <c r="D477" s="201"/>
      <c r="E477" s="389"/>
      <c r="F477" s="203"/>
      <c r="G477" s="217" t="str">
        <f t="shared" si="54"/>
        <v/>
      </c>
      <c r="H477" s="31" t="str">
        <f>IF(AND(B477=H$1),LOOKUP(9.99999999999999E+307,$H$2:H476)+1,"")</f>
        <v/>
      </c>
      <c r="I477" s="31" t="str">
        <f>IF(AND(B477=I$1),LOOKUP(9.99999999999999E+307,$I$2:I476)+1,"")</f>
        <v/>
      </c>
      <c r="J477" s="31" t="e">
        <f>IF(AND(B477=J$1),LOOKUP(9.99999999999999E+307,$J$2:J476)+1,"")</f>
        <v>#REF!</v>
      </c>
      <c r="K477" s="31" t="e">
        <f>IF(AND(B477=K$1),LOOKUP(9.99999999999999E+307,$K$2:K476)+1,"")</f>
        <v>#REF!</v>
      </c>
      <c r="L477" s="31" t="e">
        <f>IF(AND(B477=L$1),LOOKUP(9.99999999999999E+307,$L$2:L476)+1,"")</f>
        <v>#REF!</v>
      </c>
      <c r="M477" s="31">
        <f>IF(AND(B477=M$1),LOOKUP(9.99999999999999E+307,$M$2:M476)+1,"")</f>
        <v>309</v>
      </c>
      <c r="N477" s="31" t="e">
        <f>IF(AND(B477=N$1),LOOKUP(9.99999999999999E+307,$N$2:N476)+1,"")</f>
        <v>#REF!</v>
      </c>
      <c r="O477" s="31" t="e">
        <f>IF(AND($B477=O$1),LOOKUP(9.99999999999999E+307,$O$2:O476)+1,"")</f>
        <v>#REF!</v>
      </c>
      <c r="P477" s="31" t="e">
        <f>IF(AND($B477=P$1),LOOKUP(9.99999999999999E+307,$P$2:P476)+1,"")</f>
        <v>#REF!</v>
      </c>
      <c r="Q477" s="31" t="e">
        <f>IF(AND($B477=Q$1),LOOKUP(9.99999999999999E+307,$Q$2:Q476)+1,"")</f>
        <v>#REF!</v>
      </c>
      <c r="R477" s="31">
        <f>IF(AND($B477=R$1),LOOKUP(9.99999999999999E+307,$R$2:R476)+1,"")</f>
        <v>309</v>
      </c>
      <c r="S477" s="31">
        <f>IF(AND($B477=S$1),LOOKUP(9.99999999999999E+307,$S$2:S476)+1,"")</f>
        <v>309</v>
      </c>
      <c r="T477" s="221"/>
      <c r="U477" s="221"/>
      <c r="V477" s="221"/>
      <c r="AA477" s="218" t="str">
        <f t="shared" si="55"/>
        <v/>
      </c>
      <c r="AB477" s="218" t="str">
        <f t="shared" si="56"/>
        <v/>
      </c>
      <c r="AC477" s="219">
        <f t="shared" si="52"/>
        <v>0</v>
      </c>
      <c r="AD477" s="219">
        <f t="shared" si="53"/>
        <v>1034</v>
      </c>
      <c r="AE477" s="220" t="str">
        <f t="shared" si="57"/>
        <v/>
      </c>
      <c r="AF477" s="216" t="str">
        <f t="shared" si="51"/>
        <v>-</v>
      </c>
    </row>
    <row r="478" spans="1:32" ht="20.149999999999999" customHeight="1" x14ac:dyDescent="0.75">
      <c r="A478" s="31">
        <v>476</v>
      </c>
      <c r="B478" s="200"/>
      <c r="C478" s="201"/>
      <c r="D478" s="201"/>
      <c r="E478" s="389"/>
      <c r="F478" s="203"/>
      <c r="G478" s="217" t="str">
        <f t="shared" si="54"/>
        <v/>
      </c>
      <c r="H478" s="31" t="str">
        <f>IF(AND(B478=H$1),LOOKUP(9.99999999999999E+307,$H$2:H477)+1,"")</f>
        <v/>
      </c>
      <c r="I478" s="31" t="str">
        <f>IF(AND(B478=I$1),LOOKUP(9.99999999999999E+307,$I$2:I477)+1,"")</f>
        <v/>
      </c>
      <c r="J478" s="31" t="e">
        <f>IF(AND(B478=J$1),LOOKUP(9.99999999999999E+307,$J$2:J477)+1,"")</f>
        <v>#REF!</v>
      </c>
      <c r="K478" s="31" t="e">
        <f>IF(AND(B478=K$1),LOOKUP(9.99999999999999E+307,$K$2:K477)+1,"")</f>
        <v>#REF!</v>
      </c>
      <c r="L478" s="31" t="e">
        <f>IF(AND(B478=L$1),LOOKUP(9.99999999999999E+307,$L$2:L477)+1,"")</f>
        <v>#REF!</v>
      </c>
      <c r="M478" s="31">
        <f>IF(AND(B478=M$1),LOOKUP(9.99999999999999E+307,$M$2:M477)+1,"")</f>
        <v>310</v>
      </c>
      <c r="N478" s="31" t="e">
        <f>IF(AND(B478=N$1),LOOKUP(9.99999999999999E+307,$N$2:N477)+1,"")</f>
        <v>#REF!</v>
      </c>
      <c r="O478" s="31" t="e">
        <f>IF(AND($B478=O$1),LOOKUP(9.99999999999999E+307,$O$2:O477)+1,"")</f>
        <v>#REF!</v>
      </c>
      <c r="P478" s="31" t="e">
        <f>IF(AND($B478=P$1),LOOKUP(9.99999999999999E+307,$P$2:P477)+1,"")</f>
        <v>#REF!</v>
      </c>
      <c r="Q478" s="31" t="e">
        <f>IF(AND($B478=Q$1),LOOKUP(9.99999999999999E+307,$Q$2:Q477)+1,"")</f>
        <v>#REF!</v>
      </c>
      <c r="R478" s="31">
        <f>IF(AND($B478=R$1),LOOKUP(9.99999999999999E+307,$R$2:R477)+1,"")</f>
        <v>310</v>
      </c>
      <c r="S478" s="31">
        <f>IF(AND($B478=S$1),LOOKUP(9.99999999999999E+307,$S$2:S477)+1,"")</f>
        <v>310</v>
      </c>
      <c r="T478" s="221"/>
      <c r="U478" s="221"/>
      <c r="V478" s="221"/>
      <c r="AA478" s="218" t="str">
        <f t="shared" si="55"/>
        <v/>
      </c>
      <c r="AB478" s="218" t="str">
        <f t="shared" si="56"/>
        <v/>
      </c>
      <c r="AC478" s="219">
        <f t="shared" si="52"/>
        <v>0</v>
      </c>
      <c r="AD478" s="219">
        <f t="shared" si="53"/>
        <v>1034</v>
      </c>
      <c r="AE478" s="220" t="str">
        <f t="shared" si="57"/>
        <v/>
      </c>
      <c r="AF478" s="216" t="str">
        <f t="shared" si="51"/>
        <v>-</v>
      </c>
    </row>
    <row r="479" spans="1:32" ht="20.149999999999999" customHeight="1" x14ac:dyDescent="0.75">
      <c r="A479" s="31">
        <v>477</v>
      </c>
      <c r="B479" s="200"/>
      <c r="C479" s="201"/>
      <c r="D479" s="201"/>
      <c r="E479" s="389"/>
      <c r="F479" s="203"/>
      <c r="G479" s="217" t="str">
        <f t="shared" si="54"/>
        <v/>
      </c>
      <c r="H479" s="31" t="str">
        <f>IF(AND(B479=H$1),LOOKUP(9.99999999999999E+307,$H$2:H478)+1,"")</f>
        <v/>
      </c>
      <c r="I479" s="31" t="str">
        <f>IF(AND(B479=I$1),LOOKUP(9.99999999999999E+307,$I$2:I478)+1,"")</f>
        <v/>
      </c>
      <c r="J479" s="31" t="e">
        <f>IF(AND(B479=J$1),LOOKUP(9.99999999999999E+307,$J$2:J478)+1,"")</f>
        <v>#REF!</v>
      </c>
      <c r="K479" s="31" t="e">
        <f>IF(AND(B479=K$1),LOOKUP(9.99999999999999E+307,$K$2:K478)+1,"")</f>
        <v>#REF!</v>
      </c>
      <c r="L479" s="31" t="e">
        <f>IF(AND(B479=L$1),LOOKUP(9.99999999999999E+307,$L$2:L478)+1,"")</f>
        <v>#REF!</v>
      </c>
      <c r="M479" s="31">
        <f>IF(AND(B479=M$1),LOOKUP(9.99999999999999E+307,$M$2:M478)+1,"")</f>
        <v>311</v>
      </c>
      <c r="N479" s="31" t="e">
        <f>IF(AND(B479=N$1),LOOKUP(9.99999999999999E+307,$N$2:N478)+1,"")</f>
        <v>#REF!</v>
      </c>
      <c r="O479" s="31" t="e">
        <f>IF(AND($B479=O$1),LOOKUP(9.99999999999999E+307,$O$2:O478)+1,"")</f>
        <v>#REF!</v>
      </c>
      <c r="P479" s="31" t="e">
        <f>IF(AND($B479=P$1),LOOKUP(9.99999999999999E+307,$P$2:P478)+1,"")</f>
        <v>#REF!</v>
      </c>
      <c r="Q479" s="31" t="e">
        <f>IF(AND($B479=Q$1),LOOKUP(9.99999999999999E+307,$Q$2:Q478)+1,"")</f>
        <v>#REF!</v>
      </c>
      <c r="R479" s="31">
        <f>IF(AND($B479=R$1),LOOKUP(9.99999999999999E+307,$R$2:R478)+1,"")</f>
        <v>311</v>
      </c>
      <c r="S479" s="31">
        <f>IF(AND($B479=S$1),LOOKUP(9.99999999999999E+307,$S$2:S478)+1,"")</f>
        <v>311</v>
      </c>
      <c r="T479" s="221"/>
      <c r="U479" s="221"/>
      <c r="V479" s="221"/>
      <c r="AA479" s="218" t="str">
        <f t="shared" si="55"/>
        <v/>
      </c>
      <c r="AB479" s="218" t="str">
        <f t="shared" si="56"/>
        <v/>
      </c>
      <c r="AC479" s="219">
        <f t="shared" si="52"/>
        <v>0</v>
      </c>
      <c r="AD479" s="219">
        <f t="shared" si="53"/>
        <v>1034</v>
      </c>
      <c r="AE479" s="220" t="str">
        <f t="shared" si="57"/>
        <v/>
      </c>
      <c r="AF479" s="216" t="str">
        <f t="shared" si="51"/>
        <v>-</v>
      </c>
    </row>
    <row r="480" spans="1:32" ht="20.149999999999999" customHeight="1" x14ac:dyDescent="0.75">
      <c r="A480" s="31">
        <v>478</v>
      </c>
      <c r="B480" s="200"/>
      <c r="C480" s="201"/>
      <c r="D480" s="201"/>
      <c r="E480" s="389"/>
      <c r="F480" s="203"/>
      <c r="G480" s="217" t="str">
        <f t="shared" si="54"/>
        <v/>
      </c>
      <c r="H480" s="31" t="str">
        <f>IF(AND(B480=H$1),LOOKUP(9.99999999999999E+307,$H$2:H479)+1,"")</f>
        <v/>
      </c>
      <c r="I480" s="31" t="str">
        <f>IF(AND(B480=I$1),LOOKUP(9.99999999999999E+307,$I$2:I479)+1,"")</f>
        <v/>
      </c>
      <c r="J480" s="31" t="e">
        <f>IF(AND(B480=J$1),LOOKUP(9.99999999999999E+307,$J$2:J479)+1,"")</f>
        <v>#REF!</v>
      </c>
      <c r="K480" s="31" t="e">
        <f>IF(AND(B480=K$1),LOOKUP(9.99999999999999E+307,$K$2:K479)+1,"")</f>
        <v>#REF!</v>
      </c>
      <c r="L480" s="31" t="e">
        <f>IF(AND(B480=L$1),LOOKUP(9.99999999999999E+307,$L$2:L479)+1,"")</f>
        <v>#REF!</v>
      </c>
      <c r="M480" s="31">
        <f>IF(AND(B480=M$1),LOOKUP(9.99999999999999E+307,$M$2:M479)+1,"")</f>
        <v>312</v>
      </c>
      <c r="N480" s="31" t="e">
        <f>IF(AND(B480=N$1),LOOKUP(9.99999999999999E+307,$N$2:N479)+1,"")</f>
        <v>#REF!</v>
      </c>
      <c r="O480" s="31" t="e">
        <f>IF(AND($B480=O$1),LOOKUP(9.99999999999999E+307,$O$2:O479)+1,"")</f>
        <v>#REF!</v>
      </c>
      <c r="P480" s="31" t="e">
        <f>IF(AND($B480=P$1),LOOKUP(9.99999999999999E+307,$P$2:P479)+1,"")</f>
        <v>#REF!</v>
      </c>
      <c r="Q480" s="31" t="e">
        <f>IF(AND($B480=Q$1),LOOKUP(9.99999999999999E+307,$Q$2:Q479)+1,"")</f>
        <v>#REF!</v>
      </c>
      <c r="R480" s="31">
        <f>IF(AND($B480=R$1),LOOKUP(9.99999999999999E+307,$R$2:R479)+1,"")</f>
        <v>312</v>
      </c>
      <c r="S480" s="31">
        <f>IF(AND($B480=S$1),LOOKUP(9.99999999999999E+307,$S$2:S479)+1,"")</f>
        <v>312</v>
      </c>
      <c r="T480" s="221"/>
      <c r="U480" s="221"/>
      <c r="V480" s="221"/>
      <c r="AA480" s="218" t="str">
        <f t="shared" si="55"/>
        <v/>
      </c>
      <c r="AB480" s="218" t="str">
        <f t="shared" si="56"/>
        <v/>
      </c>
      <c r="AC480" s="219">
        <f t="shared" si="52"/>
        <v>0</v>
      </c>
      <c r="AD480" s="219">
        <f t="shared" si="53"/>
        <v>1034</v>
      </c>
      <c r="AE480" s="220" t="str">
        <f t="shared" si="57"/>
        <v/>
      </c>
      <c r="AF480" s="216" t="str">
        <f t="shared" si="51"/>
        <v>-</v>
      </c>
    </row>
    <row r="481" spans="1:32" ht="20.149999999999999" customHeight="1" x14ac:dyDescent="0.75">
      <c r="A481" s="31">
        <v>479</v>
      </c>
      <c r="B481" s="200"/>
      <c r="C481" s="201"/>
      <c r="D481" s="201"/>
      <c r="E481" s="389"/>
      <c r="F481" s="203"/>
      <c r="G481" s="217" t="str">
        <f t="shared" si="54"/>
        <v/>
      </c>
      <c r="H481" s="31" t="str">
        <f>IF(AND(B481=H$1),LOOKUP(9.99999999999999E+307,$H$2:H480)+1,"")</f>
        <v/>
      </c>
      <c r="I481" s="31" t="str">
        <f>IF(AND(B481=I$1),LOOKUP(9.99999999999999E+307,$I$2:I480)+1,"")</f>
        <v/>
      </c>
      <c r="J481" s="31" t="e">
        <f>IF(AND(B481=J$1),LOOKUP(9.99999999999999E+307,$J$2:J480)+1,"")</f>
        <v>#REF!</v>
      </c>
      <c r="K481" s="31" t="e">
        <f>IF(AND(B481=K$1),LOOKUP(9.99999999999999E+307,$K$2:K480)+1,"")</f>
        <v>#REF!</v>
      </c>
      <c r="L481" s="31" t="e">
        <f>IF(AND(B481=L$1),LOOKUP(9.99999999999999E+307,$L$2:L480)+1,"")</f>
        <v>#REF!</v>
      </c>
      <c r="M481" s="31">
        <f>IF(AND(B481=M$1),LOOKUP(9.99999999999999E+307,$M$2:M480)+1,"")</f>
        <v>313</v>
      </c>
      <c r="N481" s="31" t="e">
        <f>IF(AND(B481=N$1),LOOKUP(9.99999999999999E+307,$N$2:N480)+1,"")</f>
        <v>#REF!</v>
      </c>
      <c r="O481" s="31" t="e">
        <f>IF(AND($B481=O$1),LOOKUP(9.99999999999999E+307,$O$2:O480)+1,"")</f>
        <v>#REF!</v>
      </c>
      <c r="P481" s="31" t="e">
        <f>IF(AND($B481=P$1),LOOKUP(9.99999999999999E+307,$P$2:P480)+1,"")</f>
        <v>#REF!</v>
      </c>
      <c r="Q481" s="31" t="e">
        <f>IF(AND($B481=Q$1),LOOKUP(9.99999999999999E+307,$Q$2:Q480)+1,"")</f>
        <v>#REF!</v>
      </c>
      <c r="R481" s="31">
        <f>IF(AND($B481=R$1),LOOKUP(9.99999999999999E+307,$R$2:R480)+1,"")</f>
        <v>313</v>
      </c>
      <c r="S481" s="31">
        <f>IF(AND($B481=S$1),LOOKUP(9.99999999999999E+307,$S$2:S480)+1,"")</f>
        <v>313</v>
      </c>
      <c r="T481" s="221"/>
      <c r="U481" s="221"/>
      <c r="V481" s="221"/>
      <c r="AA481" s="218" t="str">
        <f t="shared" si="55"/>
        <v/>
      </c>
      <c r="AB481" s="218" t="str">
        <f t="shared" si="56"/>
        <v/>
      </c>
      <c r="AC481" s="219">
        <f t="shared" si="52"/>
        <v>0</v>
      </c>
      <c r="AD481" s="219">
        <f t="shared" si="53"/>
        <v>1034</v>
      </c>
      <c r="AE481" s="220" t="str">
        <f t="shared" si="57"/>
        <v/>
      </c>
      <c r="AF481" s="216" t="str">
        <f t="shared" si="51"/>
        <v>-</v>
      </c>
    </row>
    <row r="482" spans="1:32" ht="20.149999999999999" customHeight="1" x14ac:dyDescent="0.75">
      <c r="A482" s="31">
        <v>480</v>
      </c>
      <c r="B482" s="200"/>
      <c r="C482" s="201"/>
      <c r="D482" s="201"/>
      <c r="E482" s="389"/>
      <c r="F482" s="203"/>
      <c r="G482" s="217" t="str">
        <f t="shared" si="54"/>
        <v/>
      </c>
      <c r="H482" s="31" t="str">
        <f>IF(AND(B482=H$1),LOOKUP(9.99999999999999E+307,$H$2:H481)+1,"")</f>
        <v/>
      </c>
      <c r="I482" s="31" t="str">
        <f>IF(AND(B482=I$1),LOOKUP(9.99999999999999E+307,$I$2:I481)+1,"")</f>
        <v/>
      </c>
      <c r="J482" s="31" t="e">
        <f>IF(AND(B482=J$1),LOOKUP(9.99999999999999E+307,$J$2:J481)+1,"")</f>
        <v>#REF!</v>
      </c>
      <c r="K482" s="31" t="e">
        <f>IF(AND(B482=K$1),LOOKUP(9.99999999999999E+307,$K$2:K481)+1,"")</f>
        <v>#REF!</v>
      </c>
      <c r="L482" s="31" t="e">
        <f>IF(AND(B482=L$1),LOOKUP(9.99999999999999E+307,$L$2:L481)+1,"")</f>
        <v>#REF!</v>
      </c>
      <c r="M482" s="31">
        <f>IF(AND(B482=M$1),LOOKUP(9.99999999999999E+307,$M$2:M481)+1,"")</f>
        <v>314</v>
      </c>
      <c r="N482" s="31" t="e">
        <f>IF(AND(B482=N$1),LOOKUP(9.99999999999999E+307,$N$2:N481)+1,"")</f>
        <v>#REF!</v>
      </c>
      <c r="O482" s="31" t="e">
        <f>IF(AND($B482=O$1),LOOKUP(9.99999999999999E+307,$O$2:O481)+1,"")</f>
        <v>#REF!</v>
      </c>
      <c r="P482" s="31" t="e">
        <f>IF(AND($B482=P$1),LOOKUP(9.99999999999999E+307,$P$2:P481)+1,"")</f>
        <v>#REF!</v>
      </c>
      <c r="Q482" s="31" t="e">
        <f>IF(AND($B482=Q$1),LOOKUP(9.99999999999999E+307,$Q$2:Q481)+1,"")</f>
        <v>#REF!</v>
      </c>
      <c r="R482" s="31">
        <f>IF(AND($B482=R$1),LOOKUP(9.99999999999999E+307,$R$2:R481)+1,"")</f>
        <v>314</v>
      </c>
      <c r="S482" s="31">
        <f>IF(AND($B482=S$1),LOOKUP(9.99999999999999E+307,$S$2:S481)+1,"")</f>
        <v>314</v>
      </c>
      <c r="T482" s="221"/>
      <c r="U482" s="221"/>
      <c r="V482" s="221"/>
      <c r="AA482" s="218" t="str">
        <f t="shared" si="55"/>
        <v/>
      </c>
      <c r="AB482" s="218" t="str">
        <f t="shared" si="56"/>
        <v/>
      </c>
      <c r="AC482" s="219">
        <f t="shared" si="52"/>
        <v>0</v>
      </c>
      <c r="AD482" s="219">
        <f t="shared" si="53"/>
        <v>1034</v>
      </c>
      <c r="AE482" s="220" t="str">
        <f t="shared" si="57"/>
        <v/>
      </c>
      <c r="AF482" s="216" t="str">
        <f t="shared" si="51"/>
        <v>-</v>
      </c>
    </row>
    <row r="483" spans="1:32" ht="20.149999999999999" customHeight="1" x14ac:dyDescent="0.75">
      <c r="A483" s="31">
        <v>481</v>
      </c>
      <c r="B483" s="200"/>
      <c r="C483" s="201"/>
      <c r="D483" s="201"/>
      <c r="E483" s="389"/>
      <c r="F483" s="203"/>
      <c r="G483" s="217" t="str">
        <f t="shared" si="54"/>
        <v/>
      </c>
      <c r="H483" s="31" t="str">
        <f>IF(AND(B483=H$1),LOOKUP(9.99999999999999E+307,$H$2:H482)+1,"")</f>
        <v/>
      </c>
      <c r="I483" s="31" t="str">
        <f>IF(AND(B483=I$1),LOOKUP(9.99999999999999E+307,$I$2:I482)+1,"")</f>
        <v/>
      </c>
      <c r="J483" s="31" t="e">
        <f>IF(AND(B483=J$1),LOOKUP(9.99999999999999E+307,$J$2:J482)+1,"")</f>
        <v>#REF!</v>
      </c>
      <c r="K483" s="31" t="e">
        <f>IF(AND(B483=K$1),LOOKUP(9.99999999999999E+307,$K$2:K482)+1,"")</f>
        <v>#REF!</v>
      </c>
      <c r="L483" s="31" t="e">
        <f>IF(AND(B483=L$1),LOOKUP(9.99999999999999E+307,$L$2:L482)+1,"")</f>
        <v>#REF!</v>
      </c>
      <c r="M483" s="31">
        <f>IF(AND(B483=M$1),LOOKUP(9.99999999999999E+307,$M$2:M482)+1,"")</f>
        <v>315</v>
      </c>
      <c r="N483" s="31" t="e">
        <f>IF(AND(B483=N$1),LOOKUP(9.99999999999999E+307,$N$2:N482)+1,"")</f>
        <v>#REF!</v>
      </c>
      <c r="O483" s="31" t="e">
        <f>IF(AND($B483=O$1),LOOKUP(9.99999999999999E+307,$O$2:O482)+1,"")</f>
        <v>#REF!</v>
      </c>
      <c r="P483" s="31" t="e">
        <f>IF(AND($B483=P$1),LOOKUP(9.99999999999999E+307,$P$2:P482)+1,"")</f>
        <v>#REF!</v>
      </c>
      <c r="Q483" s="31" t="e">
        <f>IF(AND($B483=Q$1),LOOKUP(9.99999999999999E+307,$Q$2:Q482)+1,"")</f>
        <v>#REF!</v>
      </c>
      <c r="R483" s="31">
        <f>IF(AND($B483=R$1),LOOKUP(9.99999999999999E+307,$R$2:R482)+1,"")</f>
        <v>315</v>
      </c>
      <c r="S483" s="31">
        <f>IF(AND($B483=S$1),LOOKUP(9.99999999999999E+307,$S$2:S482)+1,"")</f>
        <v>315</v>
      </c>
      <c r="T483" s="221"/>
      <c r="U483" s="221"/>
      <c r="V483" s="221"/>
      <c r="AA483" s="218" t="str">
        <f t="shared" si="55"/>
        <v/>
      </c>
      <c r="AB483" s="218" t="str">
        <f t="shared" si="56"/>
        <v/>
      </c>
      <c r="AC483" s="219">
        <f t="shared" si="52"/>
        <v>0</v>
      </c>
      <c r="AD483" s="219">
        <f t="shared" si="53"/>
        <v>1034</v>
      </c>
      <c r="AE483" s="220" t="str">
        <f t="shared" si="57"/>
        <v/>
      </c>
      <c r="AF483" s="216" t="str">
        <f t="shared" si="51"/>
        <v>-</v>
      </c>
    </row>
    <row r="484" spans="1:32" ht="20.149999999999999" customHeight="1" x14ac:dyDescent="0.75">
      <c r="A484" s="31">
        <v>482</v>
      </c>
      <c r="B484" s="200"/>
      <c r="C484" s="201"/>
      <c r="D484" s="201"/>
      <c r="E484" s="389"/>
      <c r="F484" s="203"/>
      <c r="G484" s="217" t="str">
        <f t="shared" si="54"/>
        <v/>
      </c>
      <c r="H484" s="31" t="str">
        <f>IF(AND(B484=H$1),LOOKUP(9.99999999999999E+307,$H$2:H483)+1,"")</f>
        <v/>
      </c>
      <c r="I484" s="31" t="str">
        <f>IF(AND(B484=I$1),LOOKUP(9.99999999999999E+307,$I$2:I483)+1,"")</f>
        <v/>
      </c>
      <c r="J484" s="31" t="e">
        <f>IF(AND(B484=J$1),LOOKUP(9.99999999999999E+307,$J$2:J483)+1,"")</f>
        <v>#REF!</v>
      </c>
      <c r="K484" s="31" t="e">
        <f>IF(AND(B484=K$1),LOOKUP(9.99999999999999E+307,$K$2:K483)+1,"")</f>
        <v>#REF!</v>
      </c>
      <c r="L484" s="31" t="e">
        <f>IF(AND(B484=L$1),LOOKUP(9.99999999999999E+307,$L$2:L483)+1,"")</f>
        <v>#REF!</v>
      </c>
      <c r="M484" s="31">
        <f>IF(AND(B484=M$1),LOOKUP(9.99999999999999E+307,$M$2:M483)+1,"")</f>
        <v>316</v>
      </c>
      <c r="N484" s="31" t="e">
        <f>IF(AND(B484=N$1),LOOKUP(9.99999999999999E+307,$N$2:N483)+1,"")</f>
        <v>#REF!</v>
      </c>
      <c r="O484" s="31" t="e">
        <f>IF(AND($B484=O$1),LOOKUP(9.99999999999999E+307,$O$2:O483)+1,"")</f>
        <v>#REF!</v>
      </c>
      <c r="P484" s="31" t="e">
        <f>IF(AND($B484=P$1),LOOKUP(9.99999999999999E+307,$P$2:P483)+1,"")</f>
        <v>#REF!</v>
      </c>
      <c r="Q484" s="31" t="e">
        <f>IF(AND($B484=Q$1),LOOKUP(9.99999999999999E+307,$Q$2:Q483)+1,"")</f>
        <v>#REF!</v>
      </c>
      <c r="R484" s="31">
        <f>IF(AND($B484=R$1),LOOKUP(9.99999999999999E+307,$R$2:R483)+1,"")</f>
        <v>316</v>
      </c>
      <c r="S484" s="31">
        <f>IF(AND($B484=S$1),LOOKUP(9.99999999999999E+307,$S$2:S483)+1,"")</f>
        <v>316</v>
      </c>
      <c r="T484" s="221"/>
      <c r="U484" s="221"/>
      <c r="V484" s="221"/>
      <c r="AA484" s="218" t="str">
        <f t="shared" si="55"/>
        <v/>
      </c>
      <c r="AB484" s="218" t="str">
        <f t="shared" si="56"/>
        <v/>
      </c>
      <c r="AC484" s="219">
        <f t="shared" si="52"/>
        <v>0</v>
      </c>
      <c r="AD484" s="219">
        <f t="shared" si="53"/>
        <v>1034</v>
      </c>
      <c r="AE484" s="220" t="str">
        <f t="shared" si="57"/>
        <v/>
      </c>
      <c r="AF484" s="216" t="str">
        <f t="shared" si="51"/>
        <v>-</v>
      </c>
    </row>
    <row r="485" spans="1:32" ht="20.149999999999999" customHeight="1" x14ac:dyDescent="0.75">
      <c r="A485" s="31">
        <v>483</v>
      </c>
      <c r="B485" s="200"/>
      <c r="C485" s="201"/>
      <c r="D485" s="201"/>
      <c r="E485" s="389"/>
      <c r="F485" s="203"/>
      <c r="G485" s="217" t="str">
        <f t="shared" si="54"/>
        <v/>
      </c>
      <c r="H485" s="31" t="str">
        <f>IF(AND(B485=H$1),LOOKUP(9.99999999999999E+307,$H$2:H484)+1,"")</f>
        <v/>
      </c>
      <c r="I485" s="31" t="str">
        <f>IF(AND(B485=I$1),LOOKUP(9.99999999999999E+307,$I$2:I484)+1,"")</f>
        <v/>
      </c>
      <c r="J485" s="31" t="e">
        <f>IF(AND(B485=J$1),LOOKUP(9.99999999999999E+307,$J$2:J484)+1,"")</f>
        <v>#REF!</v>
      </c>
      <c r="K485" s="31" t="e">
        <f>IF(AND(B485=K$1),LOOKUP(9.99999999999999E+307,$K$2:K484)+1,"")</f>
        <v>#REF!</v>
      </c>
      <c r="L485" s="31" t="e">
        <f>IF(AND(B485=L$1),LOOKUP(9.99999999999999E+307,$L$2:L484)+1,"")</f>
        <v>#REF!</v>
      </c>
      <c r="M485" s="31">
        <f>IF(AND(B485=M$1),LOOKUP(9.99999999999999E+307,$M$2:M484)+1,"")</f>
        <v>317</v>
      </c>
      <c r="N485" s="31" t="e">
        <f>IF(AND(B485=N$1),LOOKUP(9.99999999999999E+307,$N$2:N484)+1,"")</f>
        <v>#REF!</v>
      </c>
      <c r="O485" s="31" t="e">
        <f>IF(AND($B485=O$1),LOOKUP(9.99999999999999E+307,$O$2:O484)+1,"")</f>
        <v>#REF!</v>
      </c>
      <c r="P485" s="31" t="e">
        <f>IF(AND($B485=P$1),LOOKUP(9.99999999999999E+307,$P$2:P484)+1,"")</f>
        <v>#REF!</v>
      </c>
      <c r="Q485" s="31" t="e">
        <f>IF(AND($B485=Q$1),LOOKUP(9.99999999999999E+307,$Q$2:Q484)+1,"")</f>
        <v>#REF!</v>
      </c>
      <c r="R485" s="31">
        <f>IF(AND($B485=R$1),LOOKUP(9.99999999999999E+307,$R$2:R484)+1,"")</f>
        <v>317</v>
      </c>
      <c r="S485" s="31">
        <f>IF(AND($B485=S$1),LOOKUP(9.99999999999999E+307,$S$2:S484)+1,"")</f>
        <v>317</v>
      </c>
      <c r="T485" s="221"/>
      <c r="U485" s="221"/>
      <c r="V485" s="221"/>
      <c r="AA485" s="218" t="str">
        <f t="shared" si="55"/>
        <v/>
      </c>
      <c r="AB485" s="218" t="str">
        <f t="shared" si="56"/>
        <v/>
      </c>
      <c r="AC485" s="219">
        <f t="shared" si="52"/>
        <v>0</v>
      </c>
      <c r="AD485" s="219">
        <f t="shared" si="53"/>
        <v>1034</v>
      </c>
      <c r="AE485" s="220" t="str">
        <f t="shared" si="57"/>
        <v/>
      </c>
      <c r="AF485" s="216" t="str">
        <f t="shared" si="51"/>
        <v>-</v>
      </c>
    </row>
    <row r="486" spans="1:32" ht="20.149999999999999" customHeight="1" x14ac:dyDescent="0.75">
      <c r="A486" s="31">
        <v>484</v>
      </c>
      <c r="B486" s="200"/>
      <c r="C486" s="201"/>
      <c r="D486" s="201"/>
      <c r="E486" s="389"/>
      <c r="F486" s="203"/>
      <c r="G486" s="217" t="str">
        <f t="shared" si="54"/>
        <v/>
      </c>
      <c r="H486" s="31" t="str">
        <f>IF(AND(B486=H$1),LOOKUP(9.99999999999999E+307,$H$2:H485)+1,"")</f>
        <v/>
      </c>
      <c r="I486" s="31" t="str">
        <f>IF(AND(B486=I$1),LOOKUP(9.99999999999999E+307,$I$2:I485)+1,"")</f>
        <v/>
      </c>
      <c r="J486" s="31" t="e">
        <f>IF(AND(B486=J$1),LOOKUP(9.99999999999999E+307,$J$2:J485)+1,"")</f>
        <v>#REF!</v>
      </c>
      <c r="K486" s="31" t="e">
        <f>IF(AND(B486=K$1),LOOKUP(9.99999999999999E+307,$K$2:K485)+1,"")</f>
        <v>#REF!</v>
      </c>
      <c r="L486" s="31" t="e">
        <f>IF(AND(B486=L$1),LOOKUP(9.99999999999999E+307,$L$2:L485)+1,"")</f>
        <v>#REF!</v>
      </c>
      <c r="M486" s="31">
        <f>IF(AND(B486=M$1),LOOKUP(9.99999999999999E+307,$M$2:M485)+1,"")</f>
        <v>318</v>
      </c>
      <c r="N486" s="31" t="e">
        <f>IF(AND(B486=N$1),LOOKUP(9.99999999999999E+307,$N$2:N485)+1,"")</f>
        <v>#REF!</v>
      </c>
      <c r="O486" s="31" t="e">
        <f>IF(AND($B486=O$1),LOOKUP(9.99999999999999E+307,$O$2:O485)+1,"")</f>
        <v>#REF!</v>
      </c>
      <c r="P486" s="31" t="e">
        <f>IF(AND($B486=P$1),LOOKUP(9.99999999999999E+307,$P$2:P485)+1,"")</f>
        <v>#REF!</v>
      </c>
      <c r="Q486" s="31" t="e">
        <f>IF(AND($B486=Q$1),LOOKUP(9.99999999999999E+307,$Q$2:Q485)+1,"")</f>
        <v>#REF!</v>
      </c>
      <c r="R486" s="31">
        <f>IF(AND($B486=R$1),LOOKUP(9.99999999999999E+307,$R$2:R485)+1,"")</f>
        <v>318</v>
      </c>
      <c r="S486" s="31">
        <f>IF(AND($B486=S$1),LOOKUP(9.99999999999999E+307,$S$2:S485)+1,"")</f>
        <v>318</v>
      </c>
      <c r="T486" s="221"/>
      <c r="U486" s="221"/>
      <c r="V486" s="221"/>
      <c r="AA486" s="218" t="str">
        <f t="shared" si="55"/>
        <v/>
      </c>
      <c r="AB486" s="218" t="str">
        <f t="shared" si="56"/>
        <v/>
      </c>
      <c r="AC486" s="219">
        <f t="shared" si="52"/>
        <v>0</v>
      </c>
      <c r="AD486" s="219">
        <f t="shared" si="53"/>
        <v>1034</v>
      </c>
      <c r="AE486" s="220" t="str">
        <f t="shared" si="57"/>
        <v/>
      </c>
      <c r="AF486" s="216" t="str">
        <f t="shared" si="51"/>
        <v>-</v>
      </c>
    </row>
    <row r="487" spans="1:32" ht="20.149999999999999" customHeight="1" x14ac:dyDescent="0.75">
      <c r="A487" s="31">
        <v>485</v>
      </c>
      <c r="B487" s="200"/>
      <c r="C487" s="201"/>
      <c r="D487" s="201"/>
      <c r="E487" s="389"/>
      <c r="F487" s="203"/>
      <c r="G487" s="217" t="str">
        <f t="shared" si="54"/>
        <v/>
      </c>
      <c r="H487" s="31" t="str">
        <f>IF(AND(B487=H$1),LOOKUP(9.99999999999999E+307,$H$2:H486)+1,"")</f>
        <v/>
      </c>
      <c r="I487" s="31" t="str">
        <f>IF(AND(B487=I$1),LOOKUP(9.99999999999999E+307,$I$2:I486)+1,"")</f>
        <v/>
      </c>
      <c r="J487" s="31" t="e">
        <f>IF(AND(B487=J$1),LOOKUP(9.99999999999999E+307,$J$2:J486)+1,"")</f>
        <v>#REF!</v>
      </c>
      <c r="K487" s="31" t="e">
        <f>IF(AND(B487=K$1),LOOKUP(9.99999999999999E+307,$K$2:K486)+1,"")</f>
        <v>#REF!</v>
      </c>
      <c r="L487" s="31" t="e">
        <f>IF(AND(B487=L$1),LOOKUP(9.99999999999999E+307,$L$2:L486)+1,"")</f>
        <v>#REF!</v>
      </c>
      <c r="M487" s="31">
        <f>IF(AND(B487=M$1),LOOKUP(9.99999999999999E+307,$M$2:M486)+1,"")</f>
        <v>319</v>
      </c>
      <c r="N487" s="31" t="e">
        <f>IF(AND(B487=N$1),LOOKUP(9.99999999999999E+307,$N$2:N486)+1,"")</f>
        <v>#REF!</v>
      </c>
      <c r="O487" s="31" t="e">
        <f>IF(AND($B487=O$1),LOOKUP(9.99999999999999E+307,$O$2:O486)+1,"")</f>
        <v>#REF!</v>
      </c>
      <c r="P487" s="31" t="e">
        <f>IF(AND($B487=P$1),LOOKUP(9.99999999999999E+307,$P$2:P486)+1,"")</f>
        <v>#REF!</v>
      </c>
      <c r="Q487" s="31" t="e">
        <f>IF(AND($B487=Q$1),LOOKUP(9.99999999999999E+307,$Q$2:Q486)+1,"")</f>
        <v>#REF!</v>
      </c>
      <c r="R487" s="31">
        <f>IF(AND($B487=R$1),LOOKUP(9.99999999999999E+307,$R$2:R486)+1,"")</f>
        <v>319</v>
      </c>
      <c r="S487" s="31">
        <f>IF(AND($B487=S$1),LOOKUP(9.99999999999999E+307,$S$2:S486)+1,"")</f>
        <v>319</v>
      </c>
      <c r="T487" s="221"/>
      <c r="U487" s="221"/>
      <c r="V487" s="221"/>
      <c r="AA487" s="218" t="str">
        <f t="shared" si="55"/>
        <v/>
      </c>
      <c r="AB487" s="218" t="str">
        <f t="shared" si="56"/>
        <v/>
      </c>
      <c r="AC487" s="219">
        <f t="shared" si="52"/>
        <v>0</v>
      </c>
      <c r="AD487" s="219">
        <f t="shared" si="53"/>
        <v>1034</v>
      </c>
      <c r="AE487" s="220" t="str">
        <f t="shared" si="57"/>
        <v/>
      </c>
      <c r="AF487" s="216" t="str">
        <f t="shared" si="51"/>
        <v>-</v>
      </c>
    </row>
    <row r="488" spans="1:32" ht="20.149999999999999" customHeight="1" x14ac:dyDescent="0.75">
      <c r="A488" s="31">
        <v>486</v>
      </c>
      <c r="B488" s="200"/>
      <c r="C488" s="201"/>
      <c r="D488" s="201"/>
      <c r="E488" s="389"/>
      <c r="F488" s="203"/>
      <c r="G488" s="217" t="str">
        <f t="shared" si="54"/>
        <v/>
      </c>
      <c r="H488" s="31" t="str">
        <f>IF(AND(B488=H$1),LOOKUP(9.99999999999999E+307,$H$2:H487)+1,"")</f>
        <v/>
      </c>
      <c r="I488" s="31" t="str">
        <f>IF(AND(B488=I$1),LOOKUP(9.99999999999999E+307,$I$2:I487)+1,"")</f>
        <v/>
      </c>
      <c r="J488" s="31" t="e">
        <f>IF(AND(B488=J$1),LOOKUP(9.99999999999999E+307,$J$2:J487)+1,"")</f>
        <v>#REF!</v>
      </c>
      <c r="K488" s="31" t="e">
        <f>IF(AND(B488=K$1),LOOKUP(9.99999999999999E+307,$K$2:K487)+1,"")</f>
        <v>#REF!</v>
      </c>
      <c r="L488" s="31" t="e">
        <f>IF(AND(B488=L$1),LOOKUP(9.99999999999999E+307,$L$2:L487)+1,"")</f>
        <v>#REF!</v>
      </c>
      <c r="M488" s="31">
        <f>IF(AND(B488=M$1),LOOKUP(9.99999999999999E+307,$M$2:M487)+1,"")</f>
        <v>320</v>
      </c>
      <c r="N488" s="31" t="e">
        <f>IF(AND(B488=N$1),LOOKUP(9.99999999999999E+307,$N$2:N487)+1,"")</f>
        <v>#REF!</v>
      </c>
      <c r="O488" s="31" t="e">
        <f>IF(AND($B488=O$1),LOOKUP(9.99999999999999E+307,$O$2:O487)+1,"")</f>
        <v>#REF!</v>
      </c>
      <c r="P488" s="31" t="e">
        <f>IF(AND($B488=P$1),LOOKUP(9.99999999999999E+307,$P$2:P487)+1,"")</f>
        <v>#REF!</v>
      </c>
      <c r="Q488" s="31" t="e">
        <f>IF(AND($B488=Q$1),LOOKUP(9.99999999999999E+307,$Q$2:Q487)+1,"")</f>
        <v>#REF!</v>
      </c>
      <c r="R488" s="31">
        <f>IF(AND($B488=R$1),LOOKUP(9.99999999999999E+307,$R$2:R487)+1,"")</f>
        <v>320</v>
      </c>
      <c r="S488" s="31">
        <f>IF(AND($B488=S$1),LOOKUP(9.99999999999999E+307,$S$2:S487)+1,"")</f>
        <v>320</v>
      </c>
      <c r="T488" s="221"/>
      <c r="U488" s="221"/>
      <c r="V488" s="221"/>
      <c r="AA488" s="218" t="str">
        <f t="shared" si="55"/>
        <v/>
      </c>
      <c r="AB488" s="218" t="str">
        <f t="shared" si="56"/>
        <v/>
      </c>
      <c r="AC488" s="219">
        <f t="shared" si="52"/>
        <v>0</v>
      </c>
      <c r="AD488" s="219">
        <f t="shared" si="53"/>
        <v>1034</v>
      </c>
      <c r="AE488" s="220" t="str">
        <f t="shared" si="57"/>
        <v/>
      </c>
      <c r="AF488" s="216" t="str">
        <f t="shared" si="51"/>
        <v>-</v>
      </c>
    </row>
    <row r="489" spans="1:32" ht="20.149999999999999" customHeight="1" x14ac:dyDescent="0.75">
      <c r="A489" s="31">
        <v>487</v>
      </c>
      <c r="B489" s="200"/>
      <c r="C489" s="201"/>
      <c r="D489" s="201"/>
      <c r="E489" s="389"/>
      <c r="F489" s="203"/>
      <c r="G489" s="217" t="str">
        <f t="shared" si="54"/>
        <v/>
      </c>
      <c r="H489" s="31" t="str">
        <f>IF(AND(B489=H$1),LOOKUP(9.99999999999999E+307,$H$2:H488)+1,"")</f>
        <v/>
      </c>
      <c r="I489" s="31" t="str">
        <f>IF(AND(B489=I$1),LOOKUP(9.99999999999999E+307,$I$2:I488)+1,"")</f>
        <v/>
      </c>
      <c r="J489" s="31" t="e">
        <f>IF(AND(B489=J$1),LOOKUP(9.99999999999999E+307,$J$2:J488)+1,"")</f>
        <v>#REF!</v>
      </c>
      <c r="K489" s="31" t="e">
        <f>IF(AND(B489=K$1),LOOKUP(9.99999999999999E+307,$K$2:K488)+1,"")</f>
        <v>#REF!</v>
      </c>
      <c r="L489" s="31" t="e">
        <f>IF(AND(B489=L$1),LOOKUP(9.99999999999999E+307,$L$2:L488)+1,"")</f>
        <v>#REF!</v>
      </c>
      <c r="M489" s="31">
        <f>IF(AND(B489=M$1),LOOKUP(9.99999999999999E+307,$M$2:M488)+1,"")</f>
        <v>321</v>
      </c>
      <c r="N489" s="31" t="e">
        <f>IF(AND(B489=N$1),LOOKUP(9.99999999999999E+307,$N$2:N488)+1,"")</f>
        <v>#REF!</v>
      </c>
      <c r="O489" s="31" t="e">
        <f>IF(AND($B489=O$1),LOOKUP(9.99999999999999E+307,$O$2:O488)+1,"")</f>
        <v>#REF!</v>
      </c>
      <c r="P489" s="31" t="e">
        <f>IF(AND($B489=P$1),LOOKUP(9.99999999999999E+307,$P$2:P488)+1,"")</f>
        <v>#REF!</v>
      </c>
      <c r="Q489" s="31" t="e">
        <f>IF(AND($B489=Q$1),LOOKUP(9.99999999999999E+307,$Q$2:Q488)+1,"")</f>
        <v>#REF!</v>
      </c>
      <c r="R489" s="31">
        <f>IF(AND($B489=R$1),LOOKUP(9.99999999999999E+307,$R$2:R488)+1,"")</f>
        <v>321</v>
      </c>
      <c r="S489" s="31">
        <f>IF(AND($B489=S$1),LOOKUP(9.99999999999999E+307,$S$2:S488)+1,"")</f>
        <v>321</v>
      </c>
      <c r="T489" s="221"/>
      <c r="U489" s="221"/>
      <c r="V489" s="221"/>
      <c r="AA489" s="218" t="str">
        <f t="shared" si="55"/>
        <v/>
      </c>
      <c r="AB489" s="218" t="str">
        <f t="shared" si="56"/>
        <v/>
      </c>
      <c r="AC489" s="219">
        <f t="shared" si="52"/>
        <v>0</v>
      </c>
      <c r="AD489" s="219">
        <f t="shared" si="53"/>
        <v>1034</v>
      </c>
      <c r="AE489" s="220" t="str">
        <f t="shared" si="57"/>
        <v/>
      </c>
      <c r="AF489" s="216" t="str">
        <f t="shared" si="51"/>
        <v>-</v>
      </c>
    </row>
    <row r="490" spans="1:32" ht="20.149999999999999" customHeight="1" x14ac:dyDescent="0.75">
      <c r="A490" s="31">
        <v>488</v>
      </c>
      <c r="B490" s="200"/>
      <c r="C490" s="201"/>
      <c r="D490" s="201"/>
      <c r="E490" s="389"/>
      <c r="F490" s="203"/>
      <c r="G490" s="217" t="str">
        <f t="shared" si="54"/>
        <v/>
      </c>
      <c r="H490" s="31" t="str">
        <f>IF(AND(B490=H$1),LOOKUP(9.99999999999999E+307,$H$2:H489)+1,"")</f>
        <v/>
      </c>
      <c r="I490" s="31" t="str">
        <f>IF(AND(B490=I$1),LOOKUP(9.99999999999999E+307,$I$2:I489)+1,"")</f>
        <v/>
      </c>
      <c r="J490" s="31" t="e">
        <f>IF(AND(B490=J$1),LOOKUP(9.99999999999999E+307,$J$2:J489)+1,"")</f>
        <v>#REF!</v>
      </c>
      <c r="K490" s="31" t="e">
        <f>IF(AND(B490=K$1),LOOKUP(9.99999999999999E+307,$K$2:K489)+1,"")</f>
        <v>#REF!</v>
      </c>
      <c r="L490" s="31" t="e">
        <f>IF(AND(B490=L$1),LOOKUP(9.99999999999999E+307,$L$2:L489)+1,"")</f>
        <v>#REF!</v>
      </c>
      <c r="M490" s="31">
        <f>IF(AND(B490=M$1),LOOKUP(9.99999999999999E+307,$M$2:M489)+1,"")</f>
        <v>322</v>
      </c>
      <c r="N490" s="31" t="e">
        <f>IF(AND(B490=N$1),LOOKUP(9.99999999999999E+307,$N$2:N489)+1,"")</f>
        <v>#REF!</v>
      </c>
      <c r="O490" s="31" t="e">
        <f>IF(AND($B490=O$1),LOOKUP(9.99999999999999E+307,$O$2:O489)+1,"")</f>
        <v>#REF!</v>
      </c>
      <c r="P490" s="31" t="e">
        <f>IF(AND($B490=P$1),LOOKUP(9.99999999999999E+307,$P$2:P489)+1,"")</f>
        <v>#REF!</v>
      </c>
      <c r="Q490" s="31" t="e">
        <f>IF(AND($B490=Q$1),LOOKUP(9.99999999999999E+307,$Q$2:Q489)+1,"")</f>
        <v>#REF!</v>
      </c>
      <c r="R490" s="31">
        <f>IF(AND($B490=R$1),LOOKUP(9.99999999999999E+307,$R$2:R489)+1,"")</f>
        <v>322</v>
      </c>
      <c r="S490" s="31">
        <f>IF(AND($B490=S$1),LOOKUP(9.99999999999999E+307,$S$2:S489)+1,"")</f>
        <v>322</v>
      </c>
      <c r="T490" s="221"/>
      <c r="U490" s="221"/>
      <c r="V490" s="221"/>
      <c r="AA490" s="218" t="str">
        <f t="shared" si="55"/>
        <v/>
      </c>
      <c r="AB490" s="218" t="str">
        <f t="shared" si="56"/>
        <v/>
      </c>
      <c r="AC490" s="219">
        <f t="shared" si="52"/>
        <v>0</v>
      </c>
      <c r="AD490" s="219">
        <f t="shared" si="53"/>
        <v>1034</v>
      </c>
      <c r="AE490" s="220" t="str">
        <f t="shared" si="57"/>
        <v/>
      </c>
      <c r="AF490" s="216" t="str">
        <f t="shared" si="51"/>
        <v>-</v>
      </c>
    </row>
    <row r="491" spans="1:32" ht="20.149999999999999" customHeight="1" x14ac:dyDescent="0.75">
      <c r="A491" s="31">
        <v>489</v>
      </c>
      <c r="B491" s="200"/>
      <c r="C491" s="201"/>
      <c r="D491" s="201"/>
      <c r="E491" s="389"/>
      <c r="F491" s="203"/>
      <c r="G491" s="217" t="str">
        <f t="shared" si="54"/>
        <v/>
      </c>
      <c r="H491" s="31" t="str">
        <f>IF(AND(B491=H$1),LOOKUP(9.99999999999999E+307,$H$2:H490)+1,"")</f>
        <v/>
      </c>
      <c r="I491" s="31" t="str">
        <f>IF(AND(B491=I$1),LOOKUP(9.99999999999999E+307,$I$2:I490)+1,"")</f>
        <v/>
      </c>
      <c r="J491" s="31" t="e">
        <f>IF(AND(B491=J$1),LOOKUP(9.99999999999999E+307,$J$2:J490)+1,"")</f>
        <v>#REF!</v>
      </c>
      <c r="K491" s="31" t="e">
        <f>IF(AND(B491=K$1),LOOKUP(9.99999999999999E+307,$K$2:K490)+1,"")</f>
        <v>#REF!</v>
      </c>
      <c r="L491" s="31" t="e">
        <f>IF(AND(B491=L$1),LOOKUP(9.99999999999999E+307,$L$2:L490)+1,"")</f>
        <v>#REF!</v>
      </c>
      <c r="M491" s="31">
        <f>IF(AND(B491=M$1),LOOKUP(9.99999999999999E+307,$M$2:M490)+1,"")</f>
        <v>323</v>
      </c>
      <c r="N491" s="31" t="e">
        <f>IF(AND(B491=N$1),LOOKUP(9.99999999999999E+307,$N$2:N490)+1,"")</f>
        <v>#REF!</v>
      </c>
      <c r="O491" s="31" t="e">
        <f>IF(AND($B491=O$1),LOOKUP(9.99999999999999E+307,$O$2:O490)+1,"")</f>
        <v>#REF!</v>
      </c>
      <c r="P491" s="31" t="e">
        <f>IF(AND($B491=P$1),LOOKUP(9.99999999999999E+307,$P$2:P490)+1,"")</f>
        <v>#REF!</v>
      </c>
      <c r="Q491" s="31" t="e">
        <f>IF(AND($B491=Q$1),LOOKUP(9.99999999999999E+307,$Q$2:Q490)+1,"")</f>
        <v>#REF!</v>
      </c>
      <c r="R491" s="31">
        <f>IF(AND($B491=R$1),LOOKUP(9.99999999999999E+307,$R$2:R490)+1,"")</f>
        <v>323</v>
      </c>
      <c r="S491" s="31">
        <f>IF(AND($B491=S$1),LOOKUP(9.99999999999999E+307,$S$2:S490)+1,"")</f>
        <v>323</v>
      </c>
      <c r="T491" s="221"/>
      <c r="U491" s="221"/>
      <c r="V491" s="221"/>
      <c r="AA491" s="218" t="str">
        <f t="shared" si="55"/>
        <v/>
      </c>
      <c r="AB491" s="218" t="str">
        <f t="shared" si="56"/>
        <v/>
      </c>
      <c r="AC491" s="219">
        <f t="shared" si="52"/>
        <v>0</v>
      </c>
      <c r="AD491" s="219">
        <f t="shared" si="53"/>
        <v>1034</v>
      </c>
      <c r="AE491" s="220" t="str">
        <f t="shared" si="57"/>
        <v/>
      </c>
      <c r="AF491" s="216" t="str">
        <f t="shared" si="51"/>
        <v>-</v>
      </c>
    </row>
    <row r="492" spans="1:32" ht="20.149999999999999" customHeight="1" x14ac:dyDescent="0.75">
      <c r="A492" s="31">
        <v>490</v>
      </c>
      <c r="B492" s="200"/>
      <c r="C492" s="201"/>
      <c r="D492" s="201"/>
      <c r="E492" s="389"/>
      <c r="F492" s="203"/>
      <c r="G492" s="217" t="str">
        <f t="shared" si="54"/>
        <v/>
      </c>
      <c r="H492" s="31" t="str">
        <f>IF(AND(B492=H$1),LOOKUP(9.99999999999999E+307,$H$2:H491)+1,"")</f>
        <v/>
      </c>
      <c r="I492" s="31" t="str">
        <f>IF(AND(B492=I$1),LOOKUP(9.99999999999999E+307,$I$2:I491)+1,"")</f>
        <v/>
      </c>
      <c r="J492" s="31" t="e">
        <f>IF(AND(B492=J$1),LOOKUP(9.99999999999999E+307,$J$2:J491)+1,"")</f>
        <v>#REF!</v>
      </c>
      <c r="K492" s="31" t="e">
        <f>IF(AND(B492=K$1),LOOKUP(9.99999999999999E+307,$K$2:K491)+1,"")</f>
        <v>#REF!</v>
      </c>
      <c r="L492" s="31" t="e">
        <f>IF(AND(B492=L$1),LOOKUP(9.99999999999999E+307,$L$2:L491)+1,"")</f>
        <v>#REF!</v>
      </c>
      <c r="M492" s="31">
        <f>IF(AND(B492=M$1),LOOKUP(9.99999999999999E+307,$M$2:M491)+1,"")</f>
        <v>324</v>
      </c>
      <c r="N492" s="31" t="e">
        <f>IF(AND(B492=N$1),LOOKUP(9.99999999999999E+307,$N$2:N491)+1,"")</f>
        <v>#REF!</v>
      </c>
      <c r="O492" s="31" t="e">
        <f>IF(AND($B492=O$1),LOOKUP(9.99999999999999E+307,$O$2:O491)+1,"")</f>
        <v>#REF!</v>
      </c>
      <c r="P492" s="31" t="e">
        <f>IF(AND($B492=P$1),LOOKUP(9.99999999999999E+307,$P$2:P491)+1,"")</f>
        <v>#REF!</v>
      </c>
      <c r="Q492" s="31" t="e">
        <f>IF(AND($B492=Q$1),LOOKUP(9.99999999999999E+307,$Q$2:Q491)+1,"")</f>
        <v>#REF!</v>
      </c>
      <c r="R492" s="31">
        <f>IF(AND($B492=R$1),LOOKUP(9.99999999999999E+307,$R$2:R491)+1,"")</f>
        <v>324</v>
      </c>
      <c r="S492" s="31">
        <f>IF(AND($B492=S$1),LOOKUP(9.99999999999999E+307,$S$2:S491)+1,"")</f>
        <v>324</v>
      </c>
      <c r="T492" s="221"/>
      <c r="U492" s="221"/>
      <c r="V492" s="221"/>
      <c r="AA492" s="218" t="str">
        <f t="shared" si="55"/>
        <v/>
      </c>
      <c r="AB492" s="218" t="str">
        <f t="shared" si="56"/>
        <v/>
      </c>
      <c r="AC492" s="219">
        <f t="shared" si="52"/>
        <v>0</v>
      </c>
      <c r="AD492" s="219">
        <f t="shared" si="53"/>
        <v>1034</v>
      </c>
      <c r="AE492" s="220" t="str">
        <f t="shared" si="57"/>
        <v/>
      </c>
      <c r="AF492" s="216" t="str">
        <f t="shared" si="51"/>
        <v>-</v>
      </c>
    </row>
    <row r="493" spans="1:32" ht="20.149999999999999" customHeight="1" x14ac:dyDescent="0.75">
      <c r="A493" s="31">
        <v>491</v>
      </c>
      <c r="B493" s="200"/>
      <c r="C493" s="201"/>
      <c r="D493" s="201"/>
      <c r="E493" s="389"/>
      <c r="F493" s="203"/>
      <c r="G493" s="217" t="str">
        <f t="shared" si="54"/>
        <v/>
      </c>
      <c r="H493" s="31" t="str">
        <f>IF(AND(B493=H$1),LOOKUP(9.99999999999999E+307,$H$2:H492)+1,"")</f>
        <v/>
      </c>
      <c r="I493" s="31" t="str">
        <f>IF(AND(B493=I$1),LOOKUP(9.99999999999999E+307,$I$2:I492)+1,"")</f>
        <v/>
      </c>
      <c r="J493" s="31" t="e">
        <f>IF(AND(B493=J$1),LOOKUP(9.99999999999999E+307,$J$2:J492)+1,"")</f>
        <v>#REF!</v>
      </c>
      <c r="K493" s="31" t="e">
        <f>IF(AND(B493=K$1),LOOKUP(9.99999999999999E+307,$K$2:K492)+1,"")</f>
        <v>#REF!</v>
      </c>
      <c r="L493" s="31" t="e">
        <f>IF(AND(B493=L$1),LOOKUP(9.99999999999999E+307,$L$2:L492)+1,"")</f>
        <v>#REF!</v>
      </c>
      <c r="M493" s="31">
        <f>IF(AND(B493=M$1),LOOKUP(9.99999999999999E+307,$M$2:M492)+1,"")</f>
        <v>325</v>
      </c>
      <c r="N493" s="31" t="e">
        <f>IF(AND(B493=N$1),LOOKUP(9.99999999999999E+307,$N$2:N492)+1,"")</f>
        <v>#REF!</v>
      </c>
      <c r="O493" s="31" t="e">
        <f>IF(AND($B493=O$1),LOOKUP(9.99999999999999E+307,$O$2:O492)+1,"")</f>
        <v>#REF!</v>
      </c>
      <c r="P493" s="31" t="e">
        <f>IF(AND($B493=P$1),LOOKUP(9.99999999999999E+307,$P$2:P492)+1,"")</f>
        <v>#REF!</v>
      </c>
      <c r="Q493" s="31" t="e">
        <f>IF(AND($B493=Q$1),LOOKUP(9.99999999999999E+307,$Q$2:Q492)+1,"")</f>
        <v>#REF!</v>
      </c>
      <c r="R493" s="31">
        <f>IF(AND($B493=R$1),LOOKUP(9.99999999999999E+307,$R$2:R492)+1,"")</f>
        <v>325</v>
      </c>
      <c r="S493" s="31">
        <f>IF(AND($B493=S$1),LOOKUP(9.99999999999999E+307,$S$2:S492)+1,"")</f>
        <v>325</v>
      </c>
      <c r="T493" s="221"/>
      <c r="U493" s="221"/>
      <c r="V493" s="221"/>
      <c r="AA493" s="218" t="str">
        <f t="shared" si="55"/>
        <v/>
      </c>
      <c r="AB493" s="218" t="str">
        <f t="shared" si="56"/>
        <v/>
      </c>
      <c r="AC493" s="219">
        <f t="shared" si="52"/>
        <v>0</v>
      </c>
      <c r="AD493" s="219">
        <f t="shared" si="53"/>
        <v>1034</v>
      </c>
      <c r="AE493" s="220" t="str">
        <f t="shared" si="57"/>
        <v/>
      </c>
      <c r="AF493" s="216" t="str">
        <f t="shared" si="51"/>
        <v>-</v>
      </c>
    </row>
    <row r="494" spans="1:32" ht="20.149999999999999" customHeight="1" x14ac:dyDescent="0.75">
      <c r="A494" s="31">
        <v>492</v>
      </c>
      <c r="B494" s="200"/>
      <c r="C494" s="201"/>
      <c r="D494" s="201"/>
      <c r="E494" s="389"/>
      <c r="F494" s="203"/>
      <c r="G494" s="217" t="str">
        <f t="shared" si="54"/>
        <v/>
      </c>
      <c r="H494" s="31" t="str">
        <f>IF(AND(B494=H$1),LOOKUP(9.99999999999999E+307,$H$2:H493)+1,"")</f>
        <v/>
      </c>
      <c r="I494" s="31" t="str">
        <f>IF(AND(B494=I$1),LOOKUP(9.99999999999999E+307,$I$2:I493)+1,"")</f>
        <v/>
      </c>
      <c r="J494" s="31" t="e">
        <f>IF(AND(B494=J$1),LOOKUP(9.99999999999999E+307,$J$2:J493)+1,"")</f>
        <v>#REF!</v>
      </c>
      <c r="K494" s="31" t="e">
        <f>IF(AND(B494=K$1),LOOKUP(9.99999999999999E+307,$K$2:K493)+1,"")</f>
        <v>#REF!</v>
      </c>
      <c r="L494" s="31" t="e">
        <f>IF(AND(B494=L$1),LOOKUP(9.99999999999999E+307,$L$2:L493)+1,"")</f>
        <v>#REF!</v>
      </c>
      <c r="M494" s="31">
        <f>IF(AND(B494=M$1),LOOKUP(9.99999999999999E+307,$M$2:M493)+1,"")</f>
        <v>326</v>
      </c>
      <c r="N494" s="31" t="e">
        <f>IF(AND(B494=N$1),LOOKUP(9.99999999999999E+307,$N$2:N493)+1,"")</f>
        <v>#REF!</v>
      </c>
      <c r="O494" s="31" t="e">
        <f>IF(AND($B494=O$1),LOOKUP(9.99999999999999E+307,$O$2:O493)+1,"")</f>
        <v>#REF!</v>
      </c>
      <c r="P494" s="31" t="e">
        <f>IF(AND($B494=P$1),LOOKUP(9.99999999999999E+307,$P$2:P493)+1,"")</f>
        <v>#REF!</v>
      </c>
      <c r="Q494" s="31" t="e">
        <f>IF(AND($B494=Q$1),LOOKUP(9.99999999999999E+307,$Q$2:Q493)+1,"")</f>
        <v>#REF!</v>
      </c>
      <c r="R494" s="31">
        <f>IF(AND($B494=R$1),LOOKUP(9.99999999999999E+307,$R$2:R493)+1,"")</f>
        <v>326</v>
      </c>
      <c r="S494" s="31">
        <f>IF(AND($B494=S$1),LOOKUP(9.99999999999999E+307,$S$2:S493)+1,"")</f>
        <v>326</v>
      </c>
      <c r="T494" s="221"/>
      <c r="U494" s="221"/>
      <c r="V494" s="221"/>
      <c r="AA494" s="218" t="str">
        <f t="shared" si="55"/>
        <v/>
      </c>
      <c r="AB494" s="218" t="str">
        <f t="shared" si="56"/>
        <v/>
      </c>
      <c r="AC494" s="219">
        <f t="shared" si="52"/>
        <v>0</v>
      </c>
      <c r="AD494" s="219">
        <f t="shared" si="53"/>
        <v>1034</v>
      </c>
      <c r="AE494" s="220" t="str">
        <f t="shared" si="57"/>
        <v/>
      </c>
      <c r="AF494" s="216" t="str">
        <f t="shared" si="51"/>
        <v>-</v>
      </c>
    </row>
    <row r="495" spans="1:32" ht="20.149999999999999" customHeight="1" x14ac:dyDescent="0.75">
      <c r="A495" s="31">
        <v>493</v>
      </c>
      <c r="B495" s="200"/>
      <c r="C495" s="201"/>
      <c r="D495" s="201"/>
      <c r="E495" s="389"/>
      <c r="F495" s="203"/>
      <c r="G495" s="217" t="str">
        <f t="shared" si="54"/>
        <v/>
      </c>
      <c r="H495" s="31" t="str">
        <f>IF(AND(B495=H$1),LOOKUP(9.99999999999999E+307,$H$2:H494)+1,"")</f>
        <v/>
      </c>
      <c r="I495" s="31" t="str">
        <f>IF(AND(B495=I$1),LOOKUP(9.99999999999999E+307,$I$2:I494)+1,"")</f>
        <v/>
      </c>
      <c r="J495" s="31" t="e">
        <f>IF(AND(B495=J$1),LOOKUP(9.99999999999999E+307,$J$2:J494)+1,"")</f>
        <v>#REF!</v>
      </c>
      <c r="K495" s="31" t="e">
        <f>IF(AND(B495=K$1),LOOKUP(9.99999999999999E+307,$K$2:K494)+1,"")</f>
        <v>#REF!</v>
      </c>
      <c r="L495" s="31" t="e">
        <f>IF(AND(B495=L$1),LOOKUP(9.99999999999999E+307,$L$2:L494)+1,"")</f>
        <v>#REF!</v>
      </c>
      <c r="M495" s="31">
        <f>IF(AND(B495=M$1),LOOKUP(9.99999999999999E+307,$M$2:M494)+1,"")</f>
        <v>327</v>
      </c>
      <c r="N495" s="31" t="e">
        <f>IF(AND(B495=N$1),LOOKUP(9.99999999999999E+307,$N$2:N494)+1,"")</f>
        <v>#REF!</v>
      </c>
      <c r="O495" s="31" t="e">
        <f>IF(AND($B495=O$1),LOOKUP(9.99999999999999E+307,$O$2:O494)+1,"")</f>
        <v>#REF!</v>
      </c>
      <c r="P495" s="31" t="e">
        <f>IF(AND($B495=P$1),LOOKUP(9.99999999999999E+307,$P$2:P494)+1,"")</f>
        <v>#REF!</v>
      </c>
      <c r="Q495" s="31" t="e">
        <f>IF(AND($B495=Q$1),LOOKUP(9.99999999999999E+307,$Q$2:Q494)+1,"")</f>
        <v>#REF!</v>
      </c>
      <c r="R495" s="31">
        <f>IF(AND($B495=R$1),LOOKUP(9.99999999999999E+307,$R$2:R494)+1,"")</f>
        <v>327</v>
      </c>
      <c r="S495" s="31">
        <f>IF(AND($B495=S$1),LOOKUP(9.99999999999999E+307,$S$2:S494)+1,"")</f>
        <v>327</v>
      </c>
      <c r="T495" s="221"/>
      <c r="U495" s="221"/>
      <c r="V495" s="221"/>
      <c r="AA495" s="218" t="str">
        <f t="shared" si="55"/>
        <v/>
      </c>
      <c r="AB495" s="218" t="str">
        <f t="shared" si="56"/>
        <v/>
      </c>
      <c r="AC495" s="219">
        <f t="shared" si="52"/>
        <v>0</v>
      </c>
      <c r="AD495" s="219">
        <f t="shared" si="53"/>
        <v>1034</v>
      </c>
      <c r="AE495" s="220" t="str">
        <f t="shared" si="57"/>
        <v/>
      </c>
      <c r="AF495" s="216" t="str">
        <f t="shared" ref="AF495:AF558" si="58">CONCATENATE(B495,"-",AE495)</f>
        <v>-</v>
      </c>
    </row>
    <row r="496" spans="1:32" ht="20.149999999999999" customHeight="1" x14ac:dyDescent="0.75">
      <c r="A496" s="31">
        <v>494</v>
      </c>
      <c r="B496" s="200"/>
      <c r="C496" s="201"/>
      <c r="D496" s="201"/>
      <c r="E496" s="389"/>
      <c r="F496" s="203"/>
      <c r="G496" s="217" t="str">
        <f t="shared" si="54"/>
        <v/>
      </c>
      <c r="H496" s="31" t="str">
        <f>IF(AND(B496=H$1),LOOKUP(9.99999999999999E+307,$H$2:H495)+1,"")</f>
        <v/>
      </c>
      <c r="I496" s="31" t="str">
        <f>IF(AND(B496=I$1),LOOKUP(9.99999999999999E+307,$I$2:I495)+1,"")</f>
        <v/>
      </c>
      <c r="J496" s="31" t="e">
        <f>IF(AND(B496=J$1),LOOKUP(9.99999999999999E+307,$J$2:J495)+1,"")</f>
        <v>#REF!</v>
      </c>
      <c r="K496" s="31" t="e">
        <f>IF(AND(B496=K$1),LOOKUP(9.99999999999999E+307,$K$2:K495)+1,"")</f>
        <v>#REF!</v>
      </c>
      <c r="L496" s="31" t="e">
        <f>IF(AND(B496=L$1),LOOKUP(9.99999999999999E+307,$L$2:L495)+1,"")</f>
        <v>#REF!</v>
      </c>
      <c r="M496" s="31">
        <f>IF(AND(B496=M$1),LOOKUP(9.99999999999999E+307,$M$2:M495)+1,"")</f>
        <v>328</v>
      </c>
      <c r="N496" s="31" t="e">
        <f>IF(AND(B496=N$1),LOOKUP(9.99999999999999E+307,$N$2:N495)+1,"")</f>
        <v>#REF!</v>
      </c>
      <c r="O496" s="31" t="e">
        <f>IF(AND($B496=O$1),LOOKUP(9.99999999999999E+307,$O$2:O495)+1,"")</f>
        <v>#REF!</v>
      </c>
      <c r="P496" s="31" t="e">
        <f>IF(AND($B496=P$1),LOOKUP(9.99999999999999E+307,$P$2:P495)+1,"")</f>
        <v>#REF!</v>
      </c>
      <c r="Q496" s="31" t="e">
        <f>IF(AND($B496=Q$1),LOOKUP(9.99999999999999E+307,$Q$2:Q495)+1,"")</f>
        <v>#REF!</v>
      </c>
      <c r="R496" s="31">
        <f>IF(AND($B496=R$1),LOOKUP(9.99999999999999E+307,$R$2:R495)+1,"")</f>
        <v>328</v>
      </c>
      <c r="S496" s="31">
        <f>IF(AND($B496=S$1),LOOKUP(9.99999999999999E+307,$S$2:S495)+1,"")</f>
        <v>328</v>
      </c>
      <c r="T496" s="221"/>
      <c r="U496" s="221"/>
      <c r="V496" s="221"/>
      <c r="AA496" s="218" t="str">
        <f t="shared" si="55"/>
        <v/>
      </c>
      <c r="AB496" s="218" t="str">
        <f t="shared" si="56"/>
        <v/>
      </c>
      <c r="AC496" s="219">
        <f t="shared" si="52"/>
        <v>0</v>
      </c>
      <c r="AD496" s="219">
        <f t="shared" si="53"/>
        <v>1034</v>
      </c>
      <c r="AE496" s="220" t="str">
        <f t="shared" si="57"/>
        <v/>
      </c>
      <c r="AF496" s="216" t="str">
        <f t="shared" si="58"/>
        <v>-</v>
      </c>
    </row>
    <row r="497" spans="1:32" ht="20.149999999999999" customHeight="1" x14ac:dyDescent="0.75">
      <c r="A497" s="31">
        <v>495</v>
      </c>
      <c r="B497" s="200"/>
      <c r="C497" s="201"/>
      <c r="D497" s="201"/>
      <c r="E497" s="389"/>
      <c r="F497" s="203"/>
      <c r="G497" s="217" t="str">
        <f t="shared" si="54"/>
        <v/>
      </c>
      <c r="H497" s="31" t="str">
        <f>IF(AND(B497=H$1),LOOKUP(9.99999999999999E+307,$H$2:H496)+1,"")</f>
        <v/>
      </c>
      <c r="I497" s="31" t="str">
        <f>IF(AND(B497=I$1),LOOKUP(9.99999999999999E+307,$I$2:I496)+1,"")</f>
        <v/>
      </c>
      <c r="J497" s="31" t="e">
        <f>IF(AND(B497=J$1),LOOKUP(9.99999999999999E+307,$J$2:J496)+1,"")</f>
        <v>#REF!</v>
      </c>
      <c r="K497" s="31" t="e">
        <f>IF(AND(B497=K$1),LOOKUP(9.99999999999999E+307,$K$2:K496)+1,"")</f>
        <v>#REF!</v>
      </c>
      <c r="L497" s="31" t="e">
        <f>IF(AND(B497=L$1),LOOKUP(9.99999999999999E+307,$L$2:L496)+1,"")</f>
        <v>#REF!</v>
      </c>
      <c r="M497" s="31">
        <f>IF(AND(B497=M$1),LOOKUP(9.99999999999999E+307,$M$2:M496)+1,"")</f>
        <v>329</v>
      </c>
      <c r="N497" s="31" t="e">
        <f>IF(AND(B497=N$1),LOOKUP(9.99999999999999E+307,$N$2:N496)+1,"")</f>
        <v>#REF!</v>
      </c>
      <c r="O497" s="31" t="e">
        <f>IF(AND($B497=O$1),LOOKUP(9.99999999999999E+307,$O$2:O496)+1,"")</f>
        <v>#REF!</v>
      </c>
      <c r="P497" s="31" t="e">
        <f>IF(AND($B497=P$1),LOOKUP(9.99999999999999E+307,$P$2:P496)+1,"")</f>
        <v>#REF!</v>
      </c>
      <c r="Q497" s="31" t="e">
        <f>IF(AND($B497=Q$1),LOOKUP(9.99999999999999E+307,$Q$2:Q496)+1,"")</f>
        <v>#REF!</v>
      </c>
      <c r="R497" s="31">
        <f>IF(AND($B497=R$1),LOOKUP(9.99999999999999E+307,$R$2:R496)+1,"")</f>
        <v>329</v>
      </c>
      <c r="S497" s="31">
        <f>IF(AND($B497=S$1),LOOKUP(9.99999999999999E+307,$S$2:S496)+1,"")</f>
        <v>329</v>
      </c>
      <c r="T497" s="221"/>
      <c r="U497" s="221"/>
      <c r="V497" s="221"/>
      <c r="AA497" s="218" t="str">
        <f t="shared" si="55"/>
        <v/>
      </c>
      <c r="AB497" s="218" t="str">
        <f t="shared" si="56"/>
        <v/>
      </c>
      <c r="AC497" s="219">
        <f t="shared" si="52"/>
        <v>0</v>
      </c>
      <c r="AD497" s="219">
        <f t="shared" si="53"/>
        <v>1034</v>
      </c>
      <c r="AE497" s="220" t="str">
        <f t="shared" si="57"/>
        <v/>
      </c>
      <c r="AF497" s="216" t="str">
        <f t="shared" si="58"/>
        <v>-</v>
      </c>
    </row>
    <row r="498" spans="1:32" ht="20.149999999999999" customHeight="1" x14ac:dyDescent="0.75">
      <c r="A498" s="31">
        <v>496</v>
      </c>
      <c r="B498" s="200"/>
      <c r="C498" s="201"/>
      <c r="D498" s="201"/>
      <c r="E498" s="389"/>
      <c r="F498" s="203"/>
      <c r="G498" s="217" t="str">
        <f t="shared" si="54"/>
        <v/>
      </c>
      <c r="H498" s="31" t="str">
        <f>IF(AND(B498=H$1),LOOKUP(9.99999999999999E+307,$H$2:H497)+1,"")</f>
        <v/>
      </c>
      <c r="I498" s="31" t="str">
        <f>IF(AND(B498=I$1),LOOKUP(9.99999999999999E+307,$I$2:I497)+1,"")</f>
        <v/>
      </c>
      <c r="J498" s="31" t="e">
        <f>IF(AND(B498=J$1),LOOKUP(9.99999999999999E+307,$J$2:J497)+1,"")</f>
        <v>#REF!</v>
      </c>
      <c r="K498" s="31" t="e">
        <f>IF(AND(B498=K$1),LOOKUP(9.99999999999999E+307,$K$2:K497)+1,"")</f>
        <v>#REF!</v>
      </c>
      <c r="L498" s="31" t="e">
        <f>IF(AND(B498=L$1),LOOKUP(9.99999999999999E+307,$L$2:L497)+1,"")</f>
        <v>#REF!</v>
      </c>
      <c r="M498" s="31">
        <f>IF(AND(B498=M$1),LOOKUP(9.99999999999999E+307,$M$2:M497)+1,"")</f>
        <v>330</v>
      </c>
      <c r="N498" s="31" t="e">
        <f>IF(AND(B498=N$1),LOOKUP(9.99999999999999E+307,$N$2:N497)+1,"")</f>
        <v>#REF!</v>
      </c>
      <c r="O498" s="31" t="e">
        <f>IF(AND($B498=O$1),LOOKUP(9.99999999999999E+307,$O$2:O497)+1,"")</f>
        <v>#REF!</v>
      </c>
      <c r="P498" s="31" t="e">
        <f>IF(AND($B498=P$1),LOOKUP(9.99999999999999E+307,$P$2:P497)+1,"")</f>
        <v>#REF!</v>
      </c>
      <c r="Q498" s="31" t="e">
        <f>IF(AND($B498=Q$1),LOOKUP(9.99999999999999E+307,$Q$2:Q497)+1,"")</f>
        <v>#REF!</v>
      </c>
      <c r="R498" s="31">
        <f>IF(AND($B498=R$1),LOOKUP(9.99999999999999E+307,$R$2:R497)+1,"")</f>
        <v>330</v>
      </c>
      <c r="S498" s="31">
        <f>IF(AND($B498=S$1),LOOKUP(9.99999999999999E+307,$S$2:S497)+1,"")</f>
        <v>330</v>
      </c>
      <c r="T498" s="221"/>
      <c r="U498" s="221"/>
      <c r="V498" s="221"/>
      <c r="AA498" s="218" t="str">
        <f t="shared" si="55"/>
        <v/>
      </c>
      <c r="AB498" s="218" t="str">
        <f t="shared" si="56"/>
        <v/>
      </c>
      <c r="AC498" s="219">
        <f t="shared" si="52"/>
        <v>0</v>
      </c>
      <c r="AD498" s="219">
        <f t="shared" si="53"/>
        <v>1034</v>
      </c>
      <c r="AE498" s="220" t="str">
        <f t="shared" si="57"/>
        <v/>
      </c>
      <c r="AF498" s="216" t="str">
        <f t="shared" si="58"/>
        <v>-</v>
      </c>
    </row>
    <row r="499" spans="1:32" ht="20.149999999999999" customHeight="1" x14ac:dyDescent="0.75">
      <c r="A499" s="31">
        <v>497</v>
      </c>
      <c r="B499" s="200"/>
      <c r="C499" s="201"/>
      <c r="D499" s="201"/>
      <c r="E499" s="389"/>
      <c r="F499" s="203"/>
      <c r="G499" s="217" t="str">
        <f t="shared" si="54"/>
        <v/>
      </c>
      <c r="H499" s="31" t="str">
        <f>IF(AND(B499=H$1),LOOKUP(9.99999999999999E+307,$H$2:H498)+1,"")</f>
        <v/>
      </c>
      <c r="I499" s="31" t="str">
        <f>IF(AND(B499=I$1),LOOKUP(9.99999999999999E+307,$I$2:I498)+1,"")</f>
        <v/>
      </c>
      <c r="J499" s="31" t="e">
        <f>IF(AND(B499=J$1),LOOKUP(9.99999999999999E+307,$J$2:J498)+1,"")</f>
        <v>#REF!</v>
      </c>
      <c r="K499" s="31" t="e">
        <f>IF(AND(B499=K$1),LOOKUP(9.99999999999999E+307,$K$2:K498)+1,"")</f>
        <v>#REF!</v>
      </c>
      <c r="L499" s="31" t="e">
        <f>IF(AND(B499=L$1),LOOKUP(9.99999999999999E+307,$L$2:L498)+1,"")</f>
        <v>#REF!</v>
      </c>
      <c r="M499" s="31">
        <f>IF(AND(B499=M$1),LOOKUP(9.99999999999999E+307,$M$2:M498)+1,"")</f>
        <v>331</v>
      </c>
      <c r="N499" s="31" t="e">
        <f>IF(AND(B499=N$1),LOOKUP(9.99999999999999E+307,$N$2:N498)+1,"")</f>
        <v>#REF!</v>
      </c>
      <c r="O499" s="31" t="e">
        <f>IF(AND($B499=O$1),LOOKUP(9.99999999999999E+307,$O$2:O498)+1,"")</f>
        <v>#REF!</v>
      </c>
      <c r="P499" s="31" t="e">
        <f>IF(AND($B499=P$1),LOOKUP(9.99999999999999E+307,$P$2:P498)+1,"")</f>
        <v>#REF!</v>
      </c>
      <c r="Q499" s="31" t="e">
        <f>IF(AND($B499=Q$1),LOOKUP(9.99999999999999E+307,$Q$2:Q498)+1,"")</f>
        <v>#REF!</v>
      </c>
      <c r="R499" s="31">
        <f>IF(AND($B499=R$1),LOOKUP(9.99999999999999E+307,$R$2:R498)+1,"")</f>
        <v>331</v>
      </c>
      <c r="S499" s="31">
        <f>IF(AND($B499=S$1),LOOKUP(9.99999999999999E+307,$S$2:S498)+1,"")</f>
        <v>331</v>
      </c>
      <c r="T499" s="221"/>
      <c r="U499" s="221"/>
      <c r="V499" s="221"/>
      <c r="AA499" s="218" t="str">
        <f t="shared" si="55"/>
        <v/>
      </c>
      <c r="AB499" s="218" t="str">
        <f t="shared" si="56"/>
        <v/>
      </c>
      <c r="AC499" s="219">
        <f t="shared" si="52"/>
        <v>0</v>
      </c>
      <c r="AD499" s="219">
        <f t="shared" si="53"/>
        <v>1034</v>
      </c>
      <c r="AE499" s="220" t="str">
        <f t="shared" si="57"/>
        <v/>
      </c>
      <c r="AF499" s="216" t="str">
        <f t="shared" si="58"/>
        <v>-</v>
      </c>
    </row>
    <row r="500" spans="1:32" ht="20.149999999999999" customHeight="1" x14ac:dyDescent="0.75">
      <c r="A500" s="31">
        <v>498</v>
      </c>
      <c r="B500" s="200"/>
      <c r="C500" s="201"/>
      <c r="D500" s="201"/>
      <c r="E500" s="389"/>
      <c r="F500" s="203"/>
      <c r="G500" s="217" t="str">
        <f t="shared" si="54"/>
        <v/>
      </c>
      <c r="H500" s="31" t="str">
        <f>IF(AND(B500=H$1),LOOKUP(9.99999999999999E+307,$H$2:H499)+1,"")</f>
        <v/>
      </c>
      <c r="I500" s="31" t="str">
        <f>IF(AND(B500=I$1),LOOKUP(9.99999999999999E+307,$I$2:I499)+1,"")</f>
        <v/>
      </c>
      <c r="J500" s="31" t="e">
        <f>IF(AND(B500=J$1),LOOKUP(9.99999999999999E+307,$J$2:J499)+1,"")</f>
        <v>#REF!</v>
      </c>
      <c r="K500" s="31" t="e">
        <f>IF(AND(B500=K$1),LOOKUP(9.99999999999999E+307,$K$2:K499)+1,"")</f>
        <v>#REF!</v>
      </c>
      <c r="L500" s="31" t="e">
        <f>IF(AND(B500=L$1),LOOKUP(9.99999999999999E+307,$L$2:L499)+1,"")</f>
        <v>#REF!</v>
      </c>
      <c r="M500" s="31">
        <f>IF(AND(B500=M$1),LOOKUP(9.99999999999999E+307,$M$2:M499)+1,"")</f>
        <v>332</v>
      </c>
      <c r="N500" s="31" t="e">
        <f>IF(AND(B500=N$1),LOOKUP(9.99999999999999E+307,$N$2:N499)+1,"")</f>
        <v>#REF!</v>
      </c>
      <c r="O500" s="31" t="e">
        <f>IF(AND($B500=O$1),LOOKUP(9.99999999999999E+307,$O$2:O499)+1,"")</f>
        <v>#REF!</v>
      </c>
      <c r="P500" s="31" t="e">
        <f>IF(AND($B500=P$1),LOOKUP(9.99999999999999E+307,$P$2:P499)+1,"")</f>
        <v>#REF!</v>
      </c>
      <c r="Q500" s="31" t="e">
        <f>IF(AND($B500=Q$1),LOOKUP(9.99999999999999E+307,$Q$2:Q499)+1,"")</f>
        <v>#REF!</v>
      </c>
      <c r="R500" s="31">
        <f>IF(AND($B500=R$1),LOOKUP(9.99999999999999E+307,$R$2:R499)+1,"")</f>
        <v>332</v>
      </c>
      <c r="S500" s="31">
        <f>IF(AND($B500=S$1),LOOKUP(9.99999999999999E+307,$S$2:S499)+1,"")</f>
        <v>332</v>
      </c>
      <c r="T500" s="221"/>
      <c r="U500" s="221"/>
      <c r="V500" s="221"/>
      <c r="AA500" s="218" t="str">
        <f t="shared" si="55"/>
        <v/>
      </c>
      <c r="AB500" s="218" t="str">
        <f t="shared" si="56"/>
        <v/>
      </c>
      <c r="AC500" s="219">
        <f t="shared" si="52"/>
        <v>0</v>
      </c>
      <c r="AD500" s="219">
        <f t="shared" si="53"/>
        <v>1034</v>
      </c>
      <c r="AE500" s="220" t="str">
        <f t="shared" si="57"/>
        <v/>
      </c>
      <c r="AF500" s="216" t="str">
        <f t="shared" si="58"/>
        <v>-</v>
      </c>
    </row>
    <row r="501" spans="1:32" ht="20.149999999999999" customHeight="1" x14ac:dyDescent="0.75">
      <c r="A501" s="31">
        <v>499</v>
      </c>
      <c r="B501" s="200"/>
      <c r="C501" s="201"/>
      <c r="D501" s="201"/>
      <c r="E501" s="389"/>
      <c r="F501" s="203"/>
      <c r="G501" s="217" t="str">
        <f t="shared" si="54"/>
        <v/>
      </c>
      <c r="H501" s="31" t="str">
        <f>IF(AND(B501=H$1),LOOKUP(9.99999999999999E+307,$H$2:H500)+1,"")</f>
        <v/>
      </c>
      <c r="I501" s="31" t="str">
        <f>IF(AND(B501=I$1),LOOKUP(9.99999999999999E+307,$I$2:I500)+1,"")</f>
        <v/>
      </c>
      <c r="J501" s="31" t="e">
        <f>IF(AND(B501=J$1),LOOKUP(9.99999999999999E+307,$J$2:J500)+1,"")</f>
        <v>#REF!</v>
      </c>
      <c r="K501" s="31" t="e">
        <f>IF(AND(B501=K$1),LOOKUP(9.99999999999999E+307,$K$2:K500)+1,"")</f>
        <v>#REF!</v>
      </c>
      <c r="L501" s="31" t="e">
        <f>IF(AND(B501=L$1),LOOKUP(9.99999999999999E+307,$L$2:L500)+1,"")</f>
        <v>#REF!</v>
      </c>
      <c r="M501" s="31">
        <f>IF(AND(B501=M$1),LOOKUP(9.99999999999999E+307,$M$2:M500)+1,"")</f>
        <v>333</v>
      </c>
      <c r="N501" s="31" t="e">
        <f>IF(AND(B501=N$1),LOOKUP(9.99999999999999E+307,$N$2:N500)+1,"")</f>
        <v>#REF!</v>
      </c>
      <c r="O501" s="31" t="e">
        <f>IF(AND($B501=O$1),LOOKUP(9.99999999999999E+307,$O$2:O500)+1,"")</f>
        <v>#REF!</v>
      </c>
      <c r="P501" s="31" t="e">
        <f>IF(AND($B501=P$1),LOOKUP(9.99999999999999E+307,$P$2:P500)+1,"")</f>
        <v>#REF!</v>
      </c>
      <c r="Q501" s="31" t="e">
        <f>IF(AND($B501=Q$1),LOOKUP(9.99999999999999E+307,$Q$2:Q500)+1,"")</f>
        <v>#REF!</v>
      </c>
      <c r="R501" s="31">
        <f>IF(AND($B501=R$1),LOOKUP(9.99999999999999E+307,$R$2:R500)+1,"")</f>
        <v>333</v>
      </c>
      <c r="S501" s="31">
        <f>IF(AND($B501=S$1),LOOKUP(9.99999999999999E+307,$S$2:S500)+1,"")</f>
        <v>333</v>
      </c>
      <c r="T501" s="221"/>
      <c r="U501" s="221"/>
      <c r="V501" s="221"/>
      <c r="AA501" s="218" t="str">
        <f t="shared" si="55"/>
        <v/>
      </c>
      <c r="AB501" s="218" t="str">
        <f t="shared" si="56"/>
        <v/>
      </c>
      <c r="AC501" s="219">
        <f t="shared" si="52"/>
        <v>0</v>
      </c>
      <c r="AD501" s="219">
        <f t="shared" si="53"/>
        <v>1034</v>
      </c>
      <c r="AE501" s="220" t="str">
        <f t="shared" si="57"/>
        <v/>
      </c>
      <c r="AF501" s="216" t="str">
        <f t="shared" si="58"/>
        <v>-</v>
      </c>
    </row>
    <row r="502" spans="1:32" ht="20.149999999999999" customHeight="1" x14ac:dyDescent="0.75">
      <c r="A502" s="31">
        <v>500</v>
      </c>
      <c r="B502" s="200"/>
      <c r="C502" s="201"/>
      <c r="D502" s="201"/>
      <c r="E502" s="389"/>
      <c r="F502" s="203"/>
      <c r="G502" s="217" t="str">
        <f t="shared" si="54"/>
        <v/>
      </c>
      <c r="H502" s="31" t="str">
        <f>IF(AND(B502=H$1),LOOKUP(9.99999999999999E+307,$H$2:H501)+1,"")</f>
        <v/>
      </c>
      <c r="I502" s="31" t="str">
        <f>IF(AND(B502=I$1),LOOKUP(9.99999999999999E+307,$I$2:I501)+1,"")</f>
        <v/>
      </c>
      <c r="J502" s="31" t="e">
        <f>IF(AND(B502=J$1),LOOKUP(9.99999999999999E+307,$J$2:J501)+1,"")</f>
        <v>#REF!</v>
      </c>
      <c r="K502" s="31" t="e">
        <f>IF(AND(B502=K$1),LOOKUP(9.99999999999999E+307,$K$2:K501)+1,"")</f>
        <v>#REF!</v>
      </c>
      <c r="L502" s="31" t="e">
        <f>IF(AND(B502=L$1),LOOKUP(9.99999999999999E+307,$L$2:L501)+1,"")</f>
        <v>#REF!</v>
      </c>
      <c r="M502" s="31">
        <f>IF(AND(B502=M$1),LOOKUP(9.99999999999999E+307,$M$2:M501)+1,"")</f>
        <v>334</v>
      </c>
      <c r="N502" s="31" t="e">
        <f>IF(AND(B502=N$1),LOOKUP(9.99999999999999E+307,$N$2:N501)+1,"")</f>
        <v>#REF!</v>
      </c>
      <c r="O502" s="31" t="e">
        <f>IF(AND($B502=O$1),LOOKUP(9.99999999999999E+307,$O$2:O501)+1,"")</f>
        <v>#REF!</v>
      </c>
      <c r="P502" s="31" t="e">
        <f>IF(AND($B502=P$1),LOOKUP(9.99999999999999E+307,$P$2:P501)+1,"")</f>
        <v>#REF!</v>
      </c>
      <c r="Q502" s="31" t="e">
        <f>IF(AND($B502=Q$1),LOOKUP(9.99999999999999E+307,$Q$2:Q501)+1,"")</f>
        <v>#REF!</v>
      </c>
      <c r="R502" s="31">
        <f>IF(AND($B502=R$1),LOOKUP(9.99999999999999E+307,$R$2:R501)+1,"")</f>
        <v>334</v>
      </c>
      <c r="S502" s="31">
        <f>IF(AND($B502=S$1),LOOKUP(9.99999999999999E+307,$S$2:S501)+1,"")</f>
        <v>334</v>
      </c>
      <c r="T502" s="221"/>
      <c r="U502" s="221"/>
      <c r="V502" s="221"/>
      <c r="AA502" s="218" t="str">
        <f t="shared" si="55"/>
        <v/>
      </c>
      <c r="AB502" s="218" t="str">
        <f t="shared" si="56"/>
        <v/>
      </c>
      <c r="AC502" s="219">
        <f t="shared" si="52"/>
        <v>0</v>
      </c>
      <c r="AD502" s="219">
        <f t="shared" si="53"/>
        <v>1034</v>
      </c>
      <c r="AE502" s="220" t="str">
        <f t="shared" si="57"/>
        <v/>
      </c>
      <c r="AF502" s="216" t="str">
        <f t="shared" si="58"/>
        <v>-</v>
      </c>
    </row>
    <row r="503" spans="1:32" ht="20.149999999999999" customHeight="1" x14ac:dyDescent="0.75">
      <c r="A503" s="31">
        <v>501</v>
      </c>
      <c r="B503" s="200"/>
      <c r="C503" s="201"/>
      <c r="D503" s="201"/>
      <c r="E503" s="389"/>
      <c r="F503" s="203"/>
      <c r="G503" s="217" t="str">
        <f t="shared" si="54"/>
        <v/>
      </c>
      <c r="H503" s="31" t="str">
        <f>IF(AND(B503=H$1),LOOKUP(9.99999999999999E+307,$H$2:H502)+1,"")</f>
        <v/>
      </c>
      <c r="I503" s="31" t="str">
        <f>IF(AND(B503=I$1),LOOKUP(9.99999999999999E+307,$I$2:I502)+1,"")</f>
        <v/>
      </c>
      <c r="J503" s="31" t="e">
        <f>IF(AND(B503=J$1),LOOKUP(9.99999999999999E+307,$J$2:J502)+1,"")</f>
        <v>#REF!</v>
      </c>
      <c r="K503" s="31" t="e">
        <f>IF(AND(B503=K$1),LOOKUP(9.99999999999999E+307,$K$2:K502)+1,"")</f>
        <v>#REF!</v>
      </c>
      <c r="L503" s="31" t="e">
        <f>IF(AND(B503=L$1),LOOKUP(9.99999999999999E+307,$L$2:L502)+1,"")</f>
        <v>#REF!</v>
      </c>
      <c r="M503" s="31">
        <f>IF(AND(B503=M$1),LOOKUP(9.99999999999999E+307,$M$2:M502)+1,"")</f>
        <v>335</v>
      </c>
      <c r="N503" s="31" t="e">
        <f>IF(AND(B503=N$1),LOOKUP(9.99999999999999E+307,$N$2:N502)+1,"")</f>
        <v>#REF!</v>
      </c>
      <c r="O503" s="31" t="e">
        <f>IF(AND($B503=O$1),LOOKUP(9.99999999999999E+307,$O$2:O502)+1,"")</f>
        <v>#REF!</v>
      </c>
      <c r="P503" s="31" t="e">
        <f>IF(AND($B503=P$1),LOOKUP(9.99999999999999E+307,$P$2:P502)+1,"")</f>
        <v>#REF!</v>
      </c>
      <c r="Q503" s="31" t="e">
        <f>IF(AND($B503=Q$1),LOOKUP(9.99999999999999E+307,$Q$2:Q502)+1,"")</f>
        <v>#REF!</v>
      </c>
      <c r="R503" s="31">
        <f>IF(AND($B503=R$1),LOOKUP(9.99999999999999E+307,$R$2:R502)+1,"")</f>
        <v>335</v>
      </c>
      <c r="S503" s="31">
        <f>IF(AND($B503=S$1),LOOKUP(9.99999999999999E+307,$S$2:S502)+1,"")</f>
        <v>335</v>
      </c>
      <c r="T503" s="221"/>
      <c r="U503" s="221"/>
      <c r="V503" s="221"/>
      <c r="AA503" s="218" t="str">
        <f t="shared" si="55"/>
        <v/>
      </c>
      <c r="AB503" s="218" t="str">
        <f t="shared" si="56"/>
        <v/>
      </c>
      <c r="AC503" s="219">
        <f t="shared" si="52"/>
        <v>0</v>
      </c>
      <c r="AD503" s="219">
        <f t="shared" si="53"/>
        <v>1034</v>
      </c>
      <c r="AE503" s="220" t="str">
        <f t="shared" si="57"/>
        <v/>
      </c>
      <c r="AF503" s="216" t="str">
        <f t="shared" si="58"/>
        <v>-</v>
      </c>
    </row>
    <row r="504" spans="1:32" ht="20.149999999999999" customHeight="1" x14ac:dyDescent="0.75">
      <c r="A504" s="31">
        <v>502</v>
      </c>
      <c r="B504" s="200"/>
      <c r="C504" s="201"/>
      <c r="D504" s="201"/>
      <c r="E504" s="389"/>
      <c r="F504" s="203"/>
      <c r="G504" s="217" t="str">
        <f t="shared" si="54"/>
        <v/>
      </c>
      <c r="H504" s="31" t="str">
        <f>IF(AND(B504=H$1),LOOKUP(9.99999999999999E+307,$H$2:H503)+1,"")</f>
        <v/>
      </c>
      <c r="I504" s="31" t="str">
        <f>IF(AND(B504=I$1),LOOKUP(9.99999999999999E+307,$I$2:I503)+1,"")</f>
        <v/>
      </c>
      <c r="J504" s="31" t="e">
        <f>IF(AND(B504=J$1),LOOKUP(9.99999999999999E+307,$J$2:J503)+1,"")</f>
        <v>#REF!</v>
      </c>
      <c r="K504" s="31" t="e">
        <f>IF(AND(B504=K$1),LOOKUP(9.99999999999999E+307,$K$2:K503)+1,"")</f>
        <v>#REF!</v>
      </c>
      <c r="L504" s="31" t="e">
        <f>IF(AND(B504=L$1),LOOKUP(9.99999999999999E+307,$L$2:L503)+1,"")</f>
        <v>#REF!</v>
      </c>
      <c r="M504" s="31">
        <f>IF(AND(B504=M$1),LOOKUP(9.99999999999999E+307,$M$2:M503)+1,"")</f>
        <v>336</v>
      </c>
      <c r="N504" s="31" t="e">
        <f>IF(AND(B504=N$1),LOOKUP(9.99999999999999E+307,$N$2:N503)+1,"")</f>
        <v>#REF!</v>
      </c>
      <c r="O504" s="31" t="e">
        <f>IF(AND($B504=O$1),LOOKUP(9.99999999999999E+307,$O$2:O503)+1,"")</f>
        <v>#REF!</v>
      </c>
      <c r="P504" s="31" t="e">
        <f>IF(AND($B504=P$1),LOOKUP(9.99999999999999E+307,$P$2:P503)+1,"")</f>
        <v>#REF!</v>
      </c>
      <c r="Q504" s="31" t="e">
        <f>IF(AND($B504=Q$1),LOOKUP(9.99999999999999E+307,$Q$2:Q503)+1,"")</f>
        <v>#REF!</v>
      </c>
      <c r="R504" s="31">
        <f>IF(AND($B504=R$1),LOOKUP(9.99999999999999E+307,$R$2:R503)+1,"")</f>
        <v>336</v>
      </c>
      <c r="S504" s="31">
        <f>IF(AND($B504=S$1),LOOKUP(9.99999999999999E+307,$S$2:S503)+1,"")</f>
        <v>336</v>
      </c>
      <c r="T504" s="221"/>
      <c r="U504" s="221"/>
      <c r="V504" s="221"/>
      <c r="AA504" s="218" t="str">
        <f t="shared" si="55"/>
        <v/>
      </c>
      <c r="AB504" s="218" t="str">
        <f t="shared" si="56"/>
        <v/>
      </c>
      <c r="AC504" s="219">
        <f t="shared" si="52"/>
        <v>0</v>
      </c>
      <c r="AD504" s="219">
        <f t="shared" si="53"/>
        <v>1034</v>
      </c>
      <c r="AE504" s="220" t="str">
        <f t="shared" si="57"/>
        <v/>
      </c>
      <c r="AF504" s="216" t="str">
        <f t="shared" si="58"/>
        <v>-</v>
      </c>
    </row>
    <row r="505" spans="1:32" ht="20.149999999999999" customHeight="1" x14ac:dyDescent="0.75">
      <c r="A505" s="31">
        <v>503</v>
      </c>
      <c r="B505" s="200"/>
      <c r="C505" s="201"/>
      <c r="D505" s="201"/>
      <c r="E505" s="389"/>
      <c r="F505" s="203"/>
      <c r="G505" s="217" t="str">
        <f t="shared" si="54"/>
        <v/>
      </c>
      <c r="H505" s="31" t="str">
        <f>IF(AND(B505=H$1),LOOKUP(9.99999999999999E+307,$H$2:H504)+1,"")</f>
        <v/>
      </c>
      <c r="I505" s="31" t="str">
        <f>IF(AND(B505=I$1),LOOKUP(9.99999999999999E+307,$I$2:I504)+1,"")</f>
        <v/>
      </c>
      <c r="J505" s="31" t="e">
        <f>IF(AND(B505=J$1),LOOKUP(9.99999999999999E+307,$J$2:J504)+1,"")</f>
        <v>#REF!</v>
      </c>
      <c r="K505" s="31" t="e">
        <f>IF(AND(B505=K$1),LOOKUP(9.99999999999999E+307,$K$2:K504)+1,"")</f>
        <v>#REF!</v>
      </c>
      <c r="L505" s="31" t="e">
        <f>IF(AND(B505=L$1),LOOKUP(9.99999999999999E+307,$L$2:L504)+1,"")</f>
        <v>#REF!</v>
      </c>
      <c r="M505" s="31">
        <f>IF(AND(B505=M$1),LOOKUP(9.99999999999999E+307,$M$2:M504)+1,"")</f>
        <v>337</v>
      </c>
      <c r="N505" s="31" t="e">
        <f>IF(AND(B505=N$1),LOOKUP(9.99999999999999E+307,$N$2:N504)+1,"")</f>
        <v>#REF!</v>
      </c>
      <c r="O505" s="31" t="e">
        <f>IF(AND($B505=O$1),LOOKUP(9.99999999999999E+307,$O$2:O504)+1,"")</f>
        <v>#REF!</v>
      </c>
      <c r="P505" s="31" t="e">
        <f>IF(AND($B505=P$1),LOOKUP(9.99999999999999E+307,$P$2:P504)+1,"")</f>
        <v>#REF!</v>
      </c>
      <c r="Q505" s="31" t="e">
        <f>IF(AND($B505=Q$1),LOOKUP(9.99999999999999E+307,$Q$2:Q504)+1,"")</f>
        <v>#REF!</v>
      </c>
      <c r="R505" s="31">
        <f>IF(AND($B505=R$1),LOOKUP(9.99999999999999E+307,$R$2:R504)+1,"")</f>
        <v>337</v>
      </c>
      <c r="S505" s="31">
        <f>IF(AND($B505=S$1),LOOKUP(9.99999999999999E+307,$S$2:S504)+1,"")</f>
        <v>337</v>
      </c>
      <c r="T505" s="221"/>
      <c r="U505" s="221"/>
      <c r="V505" s="221"/>
      <c r="AA505" s="218" t="str">
        <f t="shared" si="55"/>
        <v/>
      </c>
      <c r="AB505" s="218" t="str">
        <f t="shared" si="56"/>
        <v/>
      </c>
      <c r="AC505" s="219">
        <f t="shared" si="52"/>
        <v>0</v>
      </c>
      <c r="AD505" s="219">
        <f t="shared" si="53"/>
        <v>1034</v>
      </c>
      <c r="AE505" s="220" t="str">
        <f t="shared" si="57"/>
        <v/>
      </c>
      <c r="AF505" s="216" t="str">
        <f t="shared" si="58"/>
        <v>-</v>
      </c>
    </row>
    <row r="506" spans="1:32" ht="20.149999999999999" customHeight="1" x14ac:dyDescent="0.75">
      <c r="A506" s="31">
        <v>504</v>
      </c>
      <c r="B506" s="200"/>
      <c r="C506" s="201"/>
      <c r="D506" s="201"/>
      <c r="E506" s="389"/>
      <c r="F506" s="203"/>
      <c r="G506" s="217" t="str">
        <f t="shared" si="54"/>
        <v/>
      </c>
      <c r="H506" s="31" t="str">
        <f>IF(AND(B506=H$1),LOOKUP(9.99999999999999E+307,$H$2:H505)+1,"")</f>
        <v/>
      </c>
      <c r="I506" s="31" t="str">
        <f>IF(AND(B506=I$1),LOOKUP(9.99999999999999E+307,$I$2:I505)+1,"")</f>
        <v/>
      </c>
      <c r="J506" s="31" t="e">
        <f>IF(AND(B506=J$1),LOOKUP(9.99999999999999E+307,$J$2:J505)+1,"")</f>
        <v>#REF!</v>
      </c>
      <c r="K506" s="31" t="e">
        <f>IF(AND(B506=K$1),LOOKUP(9.99999999999999E+307,$K$2:K505)+1,"")</f>
        <v>#REF!</v>
      </c>
      <c r="L506" s="31" t="e">
        <f>IF(AND(B506=L$1),LOOKUP(9.99999999999999E+307,$L$2:L505)+1,"")</f>
        <v>#REF!</v>
      </c>
      <c r="M506" s="31">
        <f>IF(AND(B506=M$1),LOOKUP(9.99999999999999E+307,$M$2:M505)+1,"")</f>
        <v>338</v>
      </c>
      <c r="N506" s="31" t="e">
        <f>IF(AND(B506=N$1),LOOKUP(9.99999999999999E+307,$N$2:N505)+1,"")</f>
        <v>#REF!</v>
      </c>
      <c r="O506" s="31" t="e">
        <f>IF(AND($B506=O$1),LOOKUP(9.99999999999999E+307,$O$2:O505)+1,"")</f>
        <v>#REF!</v>
      </c>
      <c r="P506" s="31" t="e">
        <f>IF(AND($B506=P$1),LOOKUP(9.99999999999999E+307,$P$2:P505)+1,"")</f>
        <v>#REF!</v>
      </c>
      <c r="Q506" s="31" t="e">
        <f>IF(AND($B506=Q$1),LOOKUP(9.99999999999999E+307,$Q$2:Q505)+1,"")</f>
        <v>#REF!</v>
      </c>
      <c r="R506" s="31">
        <f>IF(AND($B506=R$1),LOOKUP(9.99999999999999E+307,$R$2:R505)+1,"")</f>
        <v>338</v>
      </c>
      <c r="S506" s="31">
        <f>IF(AND($B506=S$1),LOOKUP(9.99999999999999E+307,$S$2:S505)+1,"")</f>
        <v>338</v>
      </c>
      <c r="T506" s="221"/>
      <c r="U506" s="221"/>
      <c r="V506" s="221"/>
      <c r="AA506" s="218" t="str">
        <f t="shared" si="55"/>
        <v/>
      </c>
      <c r="AB506" s="218" t="str">
        <f t="shared" si="56"/>
        <v/>
      </c>
      <c r="AC506" s="219">
        <f t="shared" si="52"/>
        <v>0</v>
      </c>
      <c r="AD506" s="219">
        <f t="shared" si="53"/>
        <v>1034</v>
      </c>
      <c r="AE506" s="220" t="str">
        <f t="shared" si="57"/>
        <v/>
      </c>
      <c r="AF506" s="216" t="str">
        <f t="shared" si="58"/>
        <v>-</v>
      </c>
    </row>
    <row r="507" spans="1:32" ht="20.149999999999999" customHeight="1" x14ac:dyDescent="0.75">
      <c r="A507" s="31">
        <v>505</v>
      </c>
      <c r="B507" s="200"/>
      <c r="C507" s="201"/>
      <c r="D507" s="201"/>
      <c r="E507" s="389"/>
      <c r="F507" s="203"/>
      <c r="G507" s="217" t="str">
        <f t="shared" si="54"/>
        <v/>
      </c>
      <c r="H507" s="31" t="str">
        <f>IF(AND(B507=H$1),LOOKUP(9.99999999999999E+307,$H$2:H506)+1,"")</f>
        <v/>
      </c>
      <c r="I507" s="31" t="str">
        <f>IF(AND(B507=I$1),LOOKUP(9.99999999999999E+307,$I$2:I506)+1,"")</f>
        <v/>
      </c>
      <c r="J507" s="31" t="e">
        <f>IF(AND(B507=J$1),LOOKUP(9.99999999999999E+307,$J$2:J506)+1,"")</f>
        <v>#REF!</v>
      </c>
      <c r="K507" s="31" t="e">
        <f>IF(AND(B507=K$1),LOOKUP(9.99999999999999E+307,$K$2:K506)+1,"")</f>
        <v>#REF!</v>
      </c>
      <c r="L507" s="31" t="e">
        <f>IF(AND(B507=L$1),LOOKUP(9.99999999999999E+307,$L$2:L506)+1,"")</f>
        <v>#REF!</v>
      </c>
      <c r="M507" s="31">
        <f>IF(AND(B507=M$1),LOOKUP(9.99999999999999E+307,$M$2:M506)+1,"")</f>
        <v>339</v>
      </c>
      <c r="N507" s="31" t="e">
        <f>IF(AND(B507=N$1),LOOKUP(9.99999999999999E+307,$N$2:N506)+1,"")</f>
        <v>#REF!</v>
      </c>
      <c r="O507" s="31" t="e">
        <f>IF(AND($B507=O$1),LOOKUP(9.99999999999999E+307,$O$2:O506)+1,"")</f>
        <v>#REF!</v>
      </c>
      <c r="P507" s="31" t="e">
        <f>IF(AND($B507=P$1),LOOKUP(9.99999999999999E+307,$P$2:P506)+1,"")</f>
        <v>#REF!</v>
      </c>
      <c r="Q507" s="31" t="e">
        <f>IF(AND($B507=Q$1),LOOKUP(9.99999999999999E+307,$Q$2:Q506)+1,"")</f>
        <v>#REF!</v>
      </c>
      <c r="R507" s="31">
        <f>IF(AND($B507=R$1),LOOKUP(9.99999999999999E+307,$R$2:R506)+1,"")</f>
        <v>339</v>
      </c>
      <c r="S507" s="31">
        <f>IF(AND($B507=S$1),LOOKUP(9.99999999999999E+307,$S$2:S506)+1,"")</f>
        <v>339</v>
      </c>
      <c r="T507" s="221"/>
      <c r="U507" s="221"/>
      <c r="V507" s="221"/>
      <c r="AA507" s="218" t="str">
        <f t="shared" si="55"/>
        <v/>
      </c>
      <c r="AB507" s="218" t="str">
        <f t="shared" si="56"/>
        <v/>
      </c>
      <c r="AC507" s="219">
        <f t="shared" si="52"/>
        <v>0</v>
      </c>
      <c r="AD507" s="219">
        <f t="shared" si="53"/>
        <v>1034</v>
      </c>
      <c r="AE507" s="220" t="str">
        <f t="shared" si="57"/>
        <v/>
      </c>
      <c r="AF507" s="216" t="str">
        <f t="shared" si="58"/>
        <v>-</v>
      </c>
    </row>
    <row r="508" spans="1:32" ht="20.149999999999999" customHeight="1" x14ac:dyDescent="0.75">
      <c r="A508" s="31">
        <v>506</v>
      </c>
      <c r="B508" s="200"/>
      <c r="C508" s="201"/>
      <c r="D508" s="201"/>
      <c r="E508" s="389"/>
      <c r="F508" s="203"/>
      <c r="G508" s="217" t="str">
        <f t="shared" si="54"/>
        <v/>
      </c>
      <c r="H508" s="31" t="str">
        <f>IF(AND(B508=H$1),LOOKUP(9.99999999999999E+307,$H$2:H507)+1,"")</f>
        <v/>
      </c>
      <c r="I508" s="31" t="str">
        <f>IF(AND(B508=I$1),LOOKUP(9.99999999999999E+307,$I$2:I507)+1,"")</f>
        <v/>
      </c>
      <c r="J508" s="31" t="e">
        <f>IF(AND(B508=J$1),LOOKUP(9.99999999999999E+307,$J$2:J507)+1,"")</f>
        <v>#REF!</v>
      </c>
      <c r="K508" s="31" t="e">
        <f>IF(AND(B508=K$1),LOOKUP(9.99999999999999E+307,$K$2:K507)+1,"")</f>
        <v>#REF!</v>
      </c>
      <c r="L508" s="31" t="e">
        <f>IF(AND(B508=L$1),LOOKUP(9.99999999999999E+307,$L$2:L507)+1,"")</f>
        <v>#REF!</v>
      </c>
      <c r="M508" s="31">
        <f>IF(AND(B508=M$1),LOOKUP(9.99999999999999E+307,$M$2:M507)+1,"")</f>
        <v>340</v>
      </c>
      <c r="N508" s="31" t="e">
        <f>IF(AND(B508=N$1),LOOKUP(9.99999999999999E+307,$N$2:N507)+1,"")</f>
        <v>#REF!</v>
      </c>
      <c r="O508" s="31" t="e">
        <f>IF(AND($B508=O$1),LOOKUP(9.99999999999999E+307,$O$2:O507)+1,"")</f>
        <v>#REF!</v>
      </c>
      <c r="P508" s="31" t="e">
        <f>IF(AND($B508=P$1),LOOKUP(9.99999999999999E+307,$P$2:P507)+1,"")</f>
        <v>#REF!</v>
      </c>
      <c r="Q508" s="31" t="e">
        <f>IF(AND($B508=Q$1),LOOKUP(9.99999999999999E+307,$Q$2:Q507)+1,"")</f>
        <v>#REF!</v>
      </c>
      <c r="R508" s="31">
        <f>IF(AND($B508=R$1),LOOKUP(9.99999999999999E+307,$R$2:R507)+1,"")</f>
        <v>340</v>
      </c>
      <c r="S508" s="31">
        <f>IF(AND($B508=S$1),LOOKUP(9.99999999999999E+307,$S$2:S507)+1,"")</f>
        <v>340</v>
      </c>
      <c r="T508" s="221"/>
      <c r="U508" s="221"/>
      <c r="V508" s="221"/>
      <c r="AA508" s="218" t="str">
        <f t="shared" si="55"/>
        <v/>
      </c>
      <c r="AB508" s="218" t="str">
        <f t="shared" si="56"/>
        <v/>
      </c>
      <c r="AC508" s="219">
        <f t="shared" si="52"/>
        <v>0</v>
      </c>
      <c r="AD508" s="219">
        <f t="shared" si="53"/>
        <v>1034</v>
      </c>
      <c r="AE508" s="220" t="str">
        <f t="shared" si="57"/>
        <v/>
      </c>
      <c r="AF508" s="216" t="str">
        <f t="shared" si="58"/>
        <v>-</v>
      </c>
    </row>
    <row r="509" spans="1:32" ht="20.149999999999999" customHeight="1" x14ac:dyDescent="0.75">
      <c r="A509" s="31">
        <v>507</v>
      </c>
      <c r="B509" s="200"/>
      <c r="C509" s="201"/>
      <c r="D509" s="201"/>
      <c r="E509" s="389"/>
      <c r="F509" s="203"/>
      <c r="G509" s="217" t="str">
        <f t="shared" si="54"/>
        <v/>
      </c>
      <c r="H509" s="31" t="str">
        <f>IF(AND(B509=H$1),LOOKUP(9.99999999999999E+307,$H$2:H508)+1,"")</f>
        <v/>
      </c>
      <c r="I509" s="31" t="str">
        <f>IF(AND(B509=I$1),LOOKUP(9.99999999999999E+307,$I$2:I508)+1,"")</f>
        <v/>
      </c>
      <c r="J509" s="31" t="e">
        <f>IF(AND(B509=J$1),LOOKUP(9.99999999999999E+307,$J$2:J508)+1,"")</f>
        <v>#REF!</v>
      </c>
      <c r="K509" s="31" t="e">
        <f>IF(AND(B509=K$1),LOOKUP(9.99999999999999E+307,$K$2:K508)+1,"")</f>
        <v>#REF!</v>
      </c>
      <c r="L509" s="31" t="e">
        <f>IF(AND(B509=L$1),LOOKUP(9.99999999999999E+307,$L$2:L508)+1,"")</f>
        <v>#REF!</v>
      </c>
      <c r="M509" s="31">
        <f>IF(AND(B509=M$1),LOOKUP(9.99999999999999E+307,$M$2:M508)+1,"")</f>
        <v>341</v>
      </c>
      <c r="N509" s="31" t="e">
        <f>IF(AND(B509=N$1),LOOKUP(9.99999999999999E+307,$N$2:N508)+1,"")</f>
        <v>#REF!</v>
      </c>
      <c r="O509" s="31" t="e">
        <f>IF(AND($B509=O$1),LOOKUP(9.99999999999999E+307,$O$2:O508)+1,"")</f>
        <v>#REF!</v>
      </c>
      <c r="P509" s="31" t="e">
        <f>IF(AND($B509=P$1),LOOKUP(9.99999999999999E+307,$P$2:P508)+1,"")</f>
        <v>#REF!</v>
      </c>
      <c r="Q509" s="31" t="e">
        <f>IF(AND($B509=Q$1),LOOKUP(9.99999999999999E+307,$Q$2:Q508)+1,"")</f>
        <v>#REF!</v>
      </c>
      <c r="R509" s="31">
        <f>IF(AND($B509=R$1),LOOKUP(9.99999999999999E+307,$R$2:R508)+1,"")</f>
        <v>341</v>
      </c>
      <c r="S509" s="31">
        <f>IF(AND($B509=S$1),LOOKUP(9.99999999999999E+307,$S$2:S508)+1,"")</f>
        <v>341</v>
      </c>
      <c r="T509" s="221"/>
      <c r="U509" s="221"/>
      <c r="V509" s="221"/>
      <c r="AA509" s="218" t="str">
        <f t="shared" si="55"/>
        <v/>
      </c>
      <c r="AB509" s="218" t="str">
        <f t="shared" si="56"/>
        <v/>
      </c>
      <c r="AC509" s="219">
        <f t="shared" si="52"/>
        <v>0</v>
      </c>
      <c r="AD509" s="219">
        <f t="shared" si="53"/>
        <v>1034</v>
      </c>
      <c r="AE509" s="220" t="str">
        <f t="shared" si="57"/>
        <v/>
      </c>
      <c r="AF509" s="216" t="str">
        <f t="shared" si="58"/>
        <v>-</v>
      </c>
    </row>
    <row r="510" spans="1:32" ht="20.149999999999999" customHeight="1" x14ac:dyDescent="0.75">
      <c r="A510" s="31">
        <v>508</v>
      </c>
      <c r="B510" s="200"/>
      <c r="C510" s="201"/>
      <c r="D510" s="201"/>
      <c r="E510" s="389"/>
      <c r="F510" s="203"/>
      <c r="G510" s="217" t="str">
        <f t="shared" si="54"/>
        <v/>
      </c>
      <c r="H510" s="31" t="str">
        <f>IF(AND(B510=H$1),LOOKUP(9.99999999999999E+307,$H$2:H509)+1,"")</f>
        <v/>
      </c>
      <c r="I510" s="31" t="str">
        <f>IF(AND(B510=I$1),LOOKUP(9.99999999999999E+307,$I$2:I509)+1,"")</f>
        <v/>
      </c>
      <c r="J510" s="31" t="e">
        <f>IF(AND(B510=J$1),LOOKUP(9.99999999999999E+307,$J$2:J509)+1,"")</f>
        <v>#REF!</v>
      </c>
      <c r="K510" s="31" t="e">
        <f>IF(AND(B510=K$1),LOOKUP(9.99999999999999E+307,$K$2:K509)+1,"")</f>
        <v>#REF!</v>
      </c>
      <c r="L510" s="31" t="e">
        <f>IF(AND(B510=L$1),LOOKUP(9.99999999999999E+307,$L$2:L509)+1,"")</f>
        <v>#REF!</v>
      </c>
      <c r="M510" s="31">
        <f>IF(AND(B510=M$1),LOOKUP(9.99999999999999E+307,$M$2:M509)+1,"")</f>
        <v>342</v>
      </c>
      <c r="N510" s="31" t="e">
        <f>IF(AND(B510=N$1),LOOKUP(9.99999999999999E+307,$N$2:N509)+1,"")</f>
        <v>#REF!</v>
      </c>
      <c r="O510" s="31" t="e">
        <f>IF(AND($B510=O$1),LOOKUP(9.99999999999999E+307,$O$2:O509)+1,"")</f>
        <v>#REF!</v>
      </c>
      <c r="P510" s="31" t="e">
        <f>IF(AND($B510=P$1),LOOKUP(9.99999999999999E+307,$P$2:P509)+1,"")</f>
        <v>#REF!</v>
      </c>
      <c r="Q510" s="31" t="e">
        <f>IF(AND($B510=Q$1),LOOKUP(9.99999999999999E+307,$Q$2:Q509)+1,"")</f>
        <v>#REF!</v>
      </c>
      <c r="R510" s="31">
        <f>IF(AND($B510=R$1),LOOKUP(9.99999999999999E+307,$R$2:R509)+1,"")</f>
        <v>342</v>
      </c>
      <c r="S510" s="31">
        <f>IF(AND($B510=S$1),LOOKUP(9.99999999999999E+307,$S$2:S509)+1,"")</f>
        <v>342</v>
      </c>
      <c r="T510" s="221"/>
      <c r="U510" s="221"/>
      <c r="V510" s="221"/>
      <c r="AA510" s="218" t="str">
        <f t="shared" si="55"/>
        <v/>
      </c>
      <c r="AB510" s="218" t="str">
        <f t="shared" si="56"/>
        <v/>
      </c>
      <c r="AC510" s="219">
        <f t="shared" si="52"/>
        <v>0</v>
      </c>
      <c r="AD510" s="219">
        <f t="shared" si="53"/>
        <v>1034</v>
      </c>
      <c r="AE510" s="220" t="str">
        <f t="shared" si="57"/>
        <v/>
      </c>
      <c r="AF510" s="216" t="str">
        <f t="shared" si="58"/>
        <v>-</v>
      </c>
    </row>
    <row r="511" spans="1:32" ht="20.149999999999999" customHeight="1" x14ac:dyDescent="0.75">
      <c r="A511" s="31">
        <v>509</v>
      </c>
      <c r="B511" s="200"/>
      <c r="C511" s="201"/>
      <c r="D511" s="201"/>
      <c r="E511" s="389"/>
      <c r="F511" s="203"/>
      <c r="G511" s="217" t="str">
        <f t="shared" si="54"/>
        <v/>
      </c>
      <c r="H511" s="31" t="str">
        <f>IF(AND(B511=H$1),LOOKUP(9.99999999999999E+307,$H$2:H510)+1,"")</f>
        <v/>
      </c>
      <c r="I511" s="31" t="str">
        <f>IF(AND(B511=I$1),LOOKUP(9.99999999999999E+307,$I$2:I510)+1,"")</f>
        <v/>
      </c>
      <c r="J511" s="31" t="e">
        <f>IF(AND(B511=J$1),LOOKUP(9.99999999999999E+307,$J$2:J510)+1,"")</f>
        <v>#REF!</v>
      </c>
      <c r="K511" s="31" t="e">
        <f>IF(AND(B511=K$1),LOOKUP(9.99999999999999E+307,$K$2:K510)+1,"")</f>
        <v>#REF!</v>
      </c>
      <c r="L511" s="31" t="e">
        <f>IF(AND(B511=L$1),LOOKUP(9.99999999999999E+307,$L$2:L510)+1,"")</f>
        <v>#REF!</v>
      </c>
      <c r="M511" s="31">
        <f>IF(AND(B511=M$1),LOOKUP(9.99999999999999E+307,$M$2:M510)+1,"")</f>
        <v>343</v>
      </c>
      <c r="N511" s="31" t="e">
        <f>IF(AND(B511=N$1),LOOKUP(9.99999999999999E+307,$N$2:N510)+1,"")</f>
        <v>#REF!</v>
      </c>
      <c r="O511" s="31" t="e">
        <f>IF(AND($B511=O$1),LOOKUP(9.99999999999999E+307,$O$2:O510)+1,"")</f>
        <v>#REF!</v>
      </c>
      <c r="P511" s="31" t="e">
        <f>IF(AND($B511=P$1),LOOKUP(9.99999999999999E+307,$P$2:P510)+1,"")</f>
        <v>#REF!</v>
      </c>
      <c r="Q511" s="31" t="e">
        <f>IF(AND($B511=Q$1),LOOKUP(9.99999999999999E+307,$Q$2:Q510)+1,"")</f>
        <v>#REF!</v>
      </c>
      <c r="R511" s="31">
        <f>IF(AND($B511=R$1),LOOKUP(9.99999999999999E+307,$R$2:R510)+1,"")</f>
        <v>343</v>
      </c>
      <c r="S511" s="31">
        <f>IF(AND($B511=S$1),LOOKUP(9.99999999999999E+307,$S$2:S510)+1,"")</f>
        <v>343</v>
      </c>
      <c r="T511" s="221"/>
      <c r="U511" s="221"/>
      <c r="V511" s="221"/>
      <c r="AA511" s="218" t="str">
        <f t="shared" si="55"/>
        <v/>
      </c>
      <c r="AB511" s="218" t="str">
        <f t="shared" si="56"/>
        <v/>
      </c>
      <c r="AC511" s="219">
        <f t="shared" si="52"/>
        <v>0</v>
      </c>
      <c r="AD511" s="219">
        <f t="shared" si="53"/>
        <v>1034</v>
      </c>
      <c r="AE511" s="220" t="str">
        <f t="shared" si="57"/>
        <v/>
      </c>
      <c r="AF511" s="216" t="str">
        <f t="shared" si="58"/>
        <v>-</v>
      </c>
    </row>
    <row r="512" spans="1:32" ht="20.149999999999999" customHeight="1" x14ac:dyDescent="0.75">
      <c r="A512" s="31">
        <v>510</v>
      </c>
      <c r="B512" s="200"/>
      <c r="C512" s="201"/>
      <c r="D512" s="201"/>
      <c r="E512" s="389"/>
      <c r="F512" s="203"/>
      <c r="G512" s="217" t="str">
        <f t="shared" si="54"/>
        <v/>
      </c>
      <c r="H512" s="31" t="str">
        <f>IF(AND(B512=H$1),LOOKUP(9.99999999999999E+307,$H$2:H511)+1,"")</f>
        <v/>
      </c>
      <c r="I512" s="31" t="str">
        <f>IF(AND(B512=I$1),LOOKUP(9.99999999999999E+307,$I$2:I511)+1,"")</f>
        <v/>
      </c>
      <c r="J512" s="31" t="e">
        <f>IF(AND(B512=J$1),LOOKUP(9.99999999999999E+307,$J$2:J511)+1,"")</f>
        <v>#REF!</v>
      </c>
      <c r="K512" s="31" t="e">
        <f>IF(AND(B512=K$1),LOOKUP(9.99999999999999E+307,$K$2:K511)+1,"")</f>
        <v>#REF!</v>
      </c>
      <c r="L512" s="31" t="e">
        <f>IF(AND(B512=L$1),LOOKUP(9.99999999999999E+307,$L$2:L511)+1,"")</f>
        <v>#REF!</v>
      </c>
      <c r="M512" s="31">
        <f>IF(AND(B512=M$1),LOOKUP(9.99999999999999E+307,$M$2:M511)+1,"")</f>
        <v>344</v>
      </c>
      <c r="N512" s="31" t="e">
        <f>IF(AND(B512=N$1),LOOKUP(9.99999999999999E+307,$N$2:N511)+1,"")</f>
        <v>#REF!</v>
      </c>
      <c r="O512" s="31" t="e">
        <f>IF(AND($B512=O$1),LOOKUP(9.99999999999999E+307,$O$2:O511)+1,"")</f>
        <v>#REF!</v>
      </c>
      <c r="P512" s="31" t="e">
        <f>IF(AND($B512=P$1),LOOKUP(9.99999999999999E+307,$P$2:P511)+1,"")</f>
        <v>#REF!</v>
      </c>
      <c r="Q512" s="31" t="e">
        <f>IF(AND($B512=Q$1),LOOKUP(9.99999999999999E+307,$Q$2:Q511)+1,"")</f>
        <v>#REF!</v>
      </c>
      <c r="R512" s="31">
        <f>IF(AND($B512=R$1),LOOKUP(9.99999999999999E+307,$R$2:R511)+1,"")</f>
        <v>344</v>
      </c>
      <c r="S512" s="31">
        <f>IF(AND($B512=S$1),LOOKUP(9.99999999999999E+307,$S$2:S511)+1,"")</f>
        <v>344</v>
      </c>
      <c r="T512" s="221"/>
      <c r="U512" s="221"/>
      <c r="V512" s="221"/>
      <c r="AA512" s="218" t="str">
        <f t="shared" si="55"/>
        <v/>
      </c>
      <c r="AB512" s="218" t="str">
        <f t="shared" si="56"/>
        <v/>
      </c>
      <c r="AC512" s="219">
        <f t="shared" si="52"/>
        <v>0</v>
      </c>
      <c r="AD512" s="219">
        <f t="shared" si="53"/>
        <v>1034</v>
      </c>
      <c r="AE512" s="220" t="str">
        <f t="shared" si="57"/>
        <v/>
      </c>
      <c r="AF512" s="216" t="str">
        <f t="shared" si="58"/>
        <v>-</v>
      </c>
    </row>
    <row r="513" spans="1:32" ht="20.149999999999999" customHeight="1" x14ac:dyDescent="0.75">
      <c r="A513" s="31">
        <v>511</v>
      </c>
      <c r="B513" s="200"/>
      <c r="C513" s="201"/>
      <c r="D513" s="201"/>
      <c r="E513" s="389"/>
      <c r="F513" s="203"/>
      <c r="G513" s="217" t="str">
        <f t="shared" si="54"/>
        <v/>
      </c>
      <c r="H513" s="31" t="str">
        <f>IF(AND(B513=H$1),LOOKUP(9.99999999999999E+307,$H$2:H512)+1,"")</f>
        <v/>
      </c>
      <c r="I513" s="31" t="str">
        <f>IF(AND(B513=I$1),LOOKUP(9.99999999999999E+307,$I$2:I512)+1,"")</f>
        <v/>
      </c>
      <c r="J513" s="31" t="e">
        <f>IF(AND(B513=J$1),LOOKUP(9.99999999999999E+307,$J$2:J512)+1,"")</f>
        <v>#REF!</v>
      </c>
      <c r="K513" s="31" t="e">
        <f>IF(AND(B513=K$1),LOOKUP(9.99999999999999E+307,$K$2:K512)+1,"")</f>
        <v>#REF!</v>
      </c>
      <c r="L513" s="31" t="e">
        <f>IF(AND(B513=L$1),LOOKUP(9.99999999999999E+307,$L$2:L512)+1,"")</f>
        <v>#REF!</v>
      </c>
      <c r="M513" s="31">
        <f>IF(AND(B513=M$1),LOOKUP(9.99999999999999E+307,$M$2:M512)+1,"")</f>
        <v>345</v>
      </c>
      <c r="N513" s="31" t="e">
        <f>IF(AND(B513=N$1),LOOKUP(9.99999999999999E+307,$N$2:N512)+1,"")</f>
        <v>#REF!</v>
      </c>
      <c r="O513" s="31" t="e">
        <f>IF(AND($B513=O$1),LOOKUP(9.99999999999999E+307,$O$2:O512)+1,"")</f>
        <v>#REF!</v>
      </c>
      <c r="P513" s="31" t="e">
        <f>IF(AND($B513=P$1),LOOKUP(9.99999999999999E+307,$P$2:P512)+1,"")</f>
        <v>#REF!</v>
      </c>
      <c r="Q513" s="31" t="e">
        <f>IF(AND($B513=Q$1),LOOKUP(9.99999999999999E+307,$Q$2:Q512)+1,"")</f>
        <v>#REF!</v>
      </c>
      <c r="R513" s="31">
        <f>IF(AND($B513=R$1),LOOKUP(9.99999999999999E+307,$R$2:R512)+1,"")</f>
        <v>345</v>
      </c>
      <c r="S513" s="31">
        <f>IF(AND($B513=S$1),LOOKUP(9.99999999999999E+307,$S$2:S512)+1,"")</f>
        <v>345</v>
      </c>
      <c r="T513" s="221"/>
      <c r="U513" s="221"/>
      <c r="V513" s="221"/>
      <c r="AA513" s="218" t="str">
        <f t="shared" si="55"/>
        <v/>
      </c>
      <c r="AB513" s="218" t="str">
        <f t="shared" si="56"/>
        <v/>
      </c>
      <c r="AC513" s="219">
        <f t="shared" si="52"/>
        <v>0</v>
      </c>
      <c r="AD513" s="219">
        <f t="shared" si="53"/>
        <v>1034</v>
      </c>
      <c r="AE513" s="220" t="str">
        <f t="shared" si="57"/>
        <v/>
      </c>
      <c r="AF513" s="216" t="str">
        <f t="shared" si="58"/>
        <v>-</v>
      </c>
    </row>
    <row r="514" spans="1:32" ht="20.149999999999999" customHeight="1" x14ac:dyDescent="0.75">
      <c r="A514" s="31">
        <v>512</v>
      </c>
      <c r="B514" s="200"/>
      <c r="C514" s="201"/>
      <c r="D514" s="201"/>
      <c r="E514" s="389"/>
      <c r="F514" s="203"/>
      <c r="G514" s="217" t="str">
        <f t="shared" si="54"/>
        <v/>
      </c>
      <c r="H514" s="31" t="str">
        <f>IF(AND(B514=H$1),LOOKUP(9.99999999999999E+307,$H$2:H513)+1,"")</f>
        <v/>
      </c>
      <c r="I514" s="31" t="str">
        <f>IF(AND(B514=I$1),LOOKUP(9.99999999999999E+307,$I$2:I513)+1,"")</f>
        <v/>
      </c>
      <c r="J514" s="31" t="e">
        <f>IF(AND(B514=J$1),LOOKUP(9.99999999999999E+307,$J$2:J513)+1,"")</f>
        <v>#REF!</v>
      </c>
      <c r="K514" s="31" t="e">
        <f>IF(AND(B514=K$1),LOOKUP(9.99999999999999E+307,$K$2:K513)+1,"")</f>
        <v>#REF!</v>
      </c>
      <c r="L514" s="31" t="e">
        <f>IF(AND(B514=L$1),LOOKUP(9.99999999999999E+307,$L$2:L513)+1,"")</f>
        <v>#REF!</v>
      </c>
      <c r="M514" s="31">
        <f>IF(AND(B514=M$1),LOOKUP(9.99999999999999E+307,$M$2:M513)+1,"")</f>
        <v>346</v>
      </c>
      <c r="N514" s="31" t="e">
        <f>IF(AND(B514=N$1),LOOKUP(9.99999999999999E+307,$N$2:N513)+1,"")</f>
        <v>#REF!</v>
      </c>
      <c r="O514" s="31" t="e">
        <f>IF(AND($B514=O$1),LOOKUP(9.99999999999999E+307,$O$2:O513)+1,"")</f>
        <v>#REF!</v>
      </c>
      <c r="P514" s="31" t="e">
        <f>IF(AND($B514=P$1),LOOKUP(9.99999999999999E+307,$P$2:P513)+1,"")</f>
        <v>#REF!</v>
      </c>
      <c r="Q514" s="31" t="e">
        <f>IF(AND($B514=Q$1),LOOKUP(9.99999999999999E+307,$Q$2:Q513)+1,"")</f>
        <v>#REF!</v>
      </c>
      <c r="R514" s="31">
        <f>IF(AND($B514=R$1),LOOKUP(9.99999999999999E+307,$R$2:R513)+1,"")</f>
        <v>346</v>
      </c>
      <c r="S514" s="31">
        <f>IF(AND($B514=S$1),LOOKUP(9.99999999999999E+307,$S$2:S513)+1,"")</f>
        <v>346</v>
      </c>
      <c r="T514" s="221"/>
      <c r="U514" s="221"/>
      <c r="V514" s="221"/>
      <c r="AA514" s="218" t="str">
        <f t="shared" si="55"/>
        <v/>
      </c>
      <c r="AB514" s="218" t="str">
        <f t="shared" si="56"/>
        <v/>
      </c>
      <c r="AC514" s="219">
        <f t="shared" si="52"/>
        <v>0</v>
      </c>
      <c r="AD514" s="219">
        <f t="shared" si="53"/>
        <v>1034</v>
      </c>
      <c r="AE514" s="220" t="str">
        <f t="shared" si="57"/>
        <v/>
      </c>
      <c r="AF514" s="216" t="str">
        <f t="shared" si="58"/>
        <v>-</v>
      </c>
    </row>
    <row r="515" spans="1:32" ht="20.149999999999999" customHeight="1" x14ac:dyDescent="0.75">
      <c r="A515" s="31">
        <v>513</v>
      </c>
      <c r="B515" s="200"/>
      <c r="C515" s="201"/>
      <c r="D515" s="201"/>
      <c r="E515" s="389"/>
      <c r="F515" s="203"/>
      <c r="G515" s="217" t="str">
        <f t="shared" si="54"/>
        <v/>
      </c>
      <c r="H515" s="31" t="str">
        <f>IF(AND(B515=H$1),LOOKUP(9.99999999999999E+307,$H$2:H514)+1,"")</f>
        <v/>
      </c>
      <c r="I515" s="31" t="str">
        <f>IF(AND(B515=I$1),LOOKUP(9.99999999999999E+307,$I$2:I514)+1,"")</f>
        <v/>
      </c>
      <c r="J515" s="31" t="e">
        <f>IF(AND(B515=J$1),LOOKUP(9.99999999999999E+307,$J$2:J514)+1,"")</f>
        <v>#REF!</v>
      </c>
      <c r="K515" s="31" t="e">
        <f>IF(AND(B515=K$1),LOOKUP(9.99999999999999E+307,$K$2:K514)+1,"")</f>
        <v>#REF!</v>
      </c>
      <c r="L515" s="31" t="e">
        <f>IF(AND(B515=L$1),LOOKUP(9.99999999999999E+307,$L$2:L514)+1,"")</f>
        <v>#REF!</v>
      </c>
      <c r="M515" s="31">
        <f>IF(AND(B515=M$1),LOOKUP(9.99999999999999E+307,$M$2:M514)+1,"")</f>
        <v>347</v>
      </c>
      <c r="N515" s="31" t="e">
        <f>IF(AND(B515=N$1),LOOKUP(9.99999999999999E+307,$N$2:N514)+1,"")</f>
        <v>#REF!</v>
      </c>
      <c r="O515" s="31" t="e">
        <f>IF(AND($B515=O$1),LOOKUP(9.99999999999999E+307,$O$2:O514)+1,"")</f>
        <v>#REF!</v>
      </c>
      <c r="P515" s="31" t="e">
        <f>IF(AND($B515=P$1),LOOKUP(9.99999999999999E+307,$P$2:P514)+1,"")</f>
        <v>#REF!</v>
      </c>
      <c r="Q515" s="31" t="e">
        <f>IF(AND($B515=Q$1),LOOKUP(9.99999999999999E+307,$Q$2:Q514)+1,"")</f>
        <v>#REF!</v>
      </c>
      <c r="R515" s="31">
        <f>IF(AND($B515=R$1),LOOKUP(9.99999999999999E+307,$R$2:R514)+1,"")</f>
        <v>347</v>
      </c>
      <c r="S515" s="31">
        <f>IF(AND($B515=S$1),LOOKUP(9.99999999999999E+307,$S$2:S514)+1,"")</f>
        <v>347</v>
      </c>
      <c r="T515" s="221"/>
      <c r="U515" s="221"/>
      <c r="V515" s="221"/>
      <c r="AA515" s="218" t="str">
        <f t="shared" si="55"/>
        <v/>
      </c>
      <c r="AB515" s="218" t="str">
        <f t="shared" si="56"/>
        <v/>
      </c>
      <c r="AC515" s="219">
        <f t="shared" ref="AC515:AC578" si="59">COUNTIF($C$3:$C$1202,C515)</f>
        <v>0</v>
      </c>
      <c r="AD515" s="219">
        <f t="shared" ref="AD515:AD578" si="60">SUMPRODUCT(--(E515&amp;F515=$E$3:$E$1202&amp;$F$3:$F$1202))</f>
        <v>1034</v>
      </c>
      <c r="AE515" s="220" t="str">
        <f t="shared" si="57"/>
        <v/>
      </c>
      <c r="AF515" s="216" t="str">
        <f t="shared" si="58"/>
        <v>-</v>
      </c>
    </row>
    <row r="516" spans="1:32" ht="20.149999999999999" customHeight="1" x14ac:dyDescent="0.75">
      <c r="A516" s="31">
        <v>514</v>
      </c>
      <c r="B516" s="200"/>
      <c r="C516" s="201"/>
      <c r="D516" s="201"/>
      <c r="E516" s="389"/>
      <c r="F516" s="203"/>
      <c r="G516" s="217" t="str">
        <f t="shared" ref="G516:G579" si="61">B516&amp;C516</f>
        <v/>
      </c>
      <c r="H516" s="31" t="str">
        <f>IF(AND(B516=H$1),LOOKUP(9.99999999999999E+307,$H$2:H515)+1,"")</f>
        <v/>
      </c>
      <c r="I516" s="31" t="str">
        <f>IF(AND(B516=I$1),LOOKUP(9.99999999999999E+307,$I$2:I515)+1,"")</f>
        <v/>
      </c>
      <c r="J516" s="31" t="e">
        <f>IF(AND(B516=J$1),LOOKUP(9.99999999999999E+307,$J$2:J515)+1,"")</f>
        <v>#REF!</v>
      </c>
      <c r="K516" s="31" t="e">
        <f>IF(AND(B516=K$1),LOOKUP(9.99999999999999E+307,$K$2:K515)+1,"")</f>
        <v>#REF!</v>
      </c>
      <c r="L516" s="31" t="e">
        <f>IF(AND(B516=L$1),LOOKUP(9.99999999999999E+307,$L$2:L515)+1,"")</f>
        <v>#REF!</v>
      </c>
      <c r="M516" s="31">
        <f>IF(AND(B516=M$1),LOOKUP(9.99999999999999E+307,$M$2:M515)+1,"")</f>
        <v>348</v>
      </c>
      <c r="N516" s="31" t="e">
        <f>IF(AND(B516=N$1),LOOKUP(9.99999999999999E+307,$N$2:N515)+1,"")</f>
        <v>#REF!</v>
      </c>
      <c r="O516" s="31" t="e">
        <f>IF(AND($B516=O$1),LOOKUP(9.99999999999999E+307,$O$2:O515)+1,"")</f>
        <v>#REF!</v>
      </c>
      <c r="P516" s="31" t="e">
        <f>IF(AND($B516=P$1),LOOKUP(9.99999999999999E+307,$P$2:P515)+1,"")</f>
        <v>#REF!</v>
      </c>
      <c r="Q516" s="31" t="e">
        <f>IF(AND($B516=Q$1),LOOKUP(9.99999999999999E+307,$Q$2:Q515)+1,"")</f>
        <v>#REF!</v>
      </c>
      <c r="R516" s="31">
        <f>IF(AND($B516=R$1),LOOKUP(9.99999999999999E+307,$R$2:R515)+1,"")</f>
        <v>348</v>
      </c>
      <c r="S516" s="31">
        <f>IF(AND($B516=S$1),LOOKUP(9.99999999999999E+307,$S$2:S515)+1,"")</f>
        <v>348</v>
      </c>
      <c r="T516" s="221"/>
      <c r="U516" s="221"/>
      <c r="V516" s="221"/>
      <c r="AA516" s="218" t="str">
        <f t="shared" ref="AA516:AA579" si="62">IF(AD516=2,"นักเรียนซ้ำ","")</f>
        <v/>
      </c>
      <c r="AB516" s="218" t="str">
        <f t="shared" ref="AB516:AB579" si="63">IF(AC516=2,"เลขประจำตัวซ้ำ","")</f>
        <v/>
      </c>
      <c r="AC516" s="219">
        <f t="shared" si="59"/>
        <v>0</v>
      </c>
      <c r="AD516" s="219">
        <f t="shared" si="60"/>
        <v>1034</v>
      </c>
      <c r="AE516" s="220" t="str">
        <f t="shared" ref="AE516:AE579" si="64">IF(D516="เด็กชาย",1,IF(D516="นาย",1,IF(D516="เด็กหญิง",2,IF(D516="นางสาว",2,IF(D516="ด.ช.",1,IF(D516="ด.ญ.",2,IF(D516="น.ส.",2,"")))))))</f>
        <v/>
      </c>
      <c r="AF516" s="216" t="str">
        <f t="shared" si="58"/>
        <v>-</v>
      </c>
    </row>
    <row r="517" spans="1:32" ht="20.149999999999999" customHeight="1" x14ac:dyDescent="0.75">
      <c r="A517" s="31">
        <v>515</v>
      </c>
      <c r="B517" s="200"/>
      <c r="C517" s="201"/>
      <c r="D517" s="201"/>
      <c r="E517" s="389"/>
      <c r="F517" s="203"/>
      <c r="G517" s="217" t="str">
        <f t="shared" si="61"/>
        <v/>
      </c>
      <c r="H517" s="31" t="str">
        <f>IF(AND(B517=H$1),LOOKUP(9.99999999999999E+307,$H$2:H516)+1,"")</f>
        <v/>
      </c>
      <c r="I517" s="31" t="str">
        <f>IF(AND(B517=I$1),LOOKUP(9.99999999999999E+307,$I$2:I516)+1,"")</f>
        <v/>
      </c>
      <c r="J517" s="31" t="e">
        <f>IF(AND(B517=J$1),LOOKUP(9.99999999999999E+307,$J$2:J516)+1,"")</f>
        <v>#REF!</v>
      </c>
      <c r="K517" s="31" t="e">
        <f>IF(AND(B517=K$1),LOOKUP(9.99999999999999E+307,$K$2:K516)+1,"")</f>
        <v>#REF!</v>
      </c>
      <c r="L517" s="31" t="e">
        <f>IF(AND(B517=L$1),LOOKUP(9.99999999999999E+307,$L$2:L516)+1,"")</f>
        <v>#REF!</v>
      </c>
      <c r="M517" s="31">
        <f>IF(AND(B517=M$1),LOOKUP(9.99999999999999E+307,$M$2:M516)+1,"")</f>
        <v>349</v>
      </c>
      <c r="N517" s="31" t="e">
        <f>IF(AND(B517=N$1),LOOKUP(9.99999999999999E+307,$N$2:N516)+1,"")</f>
        <v>#REF!</v>
      </c>
      <c r="O517" s="31" t="e">
        <f>IF(AND($B517=O$1),LOOKUP(9.99999999999999E+307,$O$2:O516)+1,"")</f>
        <v>#REF!</v>
      </c>
      <c r="P517" s="31" t="e">
        <f>IF(AND($B517=P$1),LOOKUP(9.99999999999999E+307,$P$2:P516)+1,"")</f>
        <v>#REF!</v>
      </c>
      <c r="Q517" s="31" t="e">
        <f>IF(AND($B517=Q$1),LOOKUP(9.99999999999999E+307,$Q$2:Q516)+1,"")</f>
        <v>#REF!</v>
      </c>
      <c r="R517" s="31">
        <f>IF(AND($B517=R$1),LOOKUP(9.99999999999999E+307,$R$2:R516)+1,"")</f>
        <v>349</v>
      </c>
      <c r="S517" s="31">
        <f>IF(AND($B517=S$1),LOOKUP(9.99999999999999E+307,$S$2:S516)+1,"")</f>
        <v>349</v>
      </c>
      <c r="T517" s="221"/>
      <c r="U517" s="221"/>
      <c r="V517" s="221"/>
      <c r="AA517" s="218" t="str">
        <f t="shared" si="62"/>
        <v/>
      </c>
      <c r="AB517" s="218" t="str">
        <f t="shared" si="63"/>
        <v/>
      </c>
      <c r="AC517" s="219">
        <f t="shared" si="59"/>
        <v>0</v>
      </c>
      <c r="AD517" s="219">
        <f t="shared" si="60"/>
        <v>1034</v>
      </c>
      <c r="AE517" s="220" t="str">
        <f t="shared" si="64"/>
        <v/>
      </c>
      <c r="AF517" s="216" t="str">
        <f t="shared" si="58"/>
        <v>-</v>
      </c>
    </row>
    <row r="518" spans="1:32" ht="20.149999999999999" customHeight="1" x14ac:dyDescent="0.75">
      <c r="A518" s="31">
        <v>516</v>
      </c>
      <c r="B518" s="200"/>
      <c r="C518" s="201"/>
      <c r="D518" s="201"/>
      <c r="E518" s="389"/>
      <c r="F518" s="203"/>
      <c r="G518" s="217" t="str">
        <f t="shared" si="61"/>
        <v/>
      </c>
      <c r="H518" s="31" t="str">
        <f>IF(AND(B518=H$1),LOOKUP(9.99999999999999E+307,$H$2:H517)+1,"")</f>
        <v/>
      </c>
      <c r="I518" s="31" t="str">
        <f>IF(AND(B518=I$1),LOOKUP(9.99999999999999E+307,$I$2:I517)+1,"")</f>
        <v/>
      </c>
      <c r="J518" s="31" t="e">
        <f>IF(AND(B518=J$1),LOOKUP(9.99999999999999E+307,$J$2:J517)+1,"")</f>
        <v>#REF!</v>
      </c>
      <c r="K518" s="31" t="e">
        <f>IF(AND(B518=K$1),LOOKUP(9.99999999999999E+307,$K$2:K517)+1,"")</f>
        <v>#REF!</v>
      </c>
      <c r="L518" s="31" t="e">
        <f>IF(AND(B518=L$1),LOOKUP(9.99999999999999E+307,$L$2:L517)+1,"")</f>
        <v>#REF!</v>
      </c>
      <c r="M518" s="31">
        <f>IF(AND(B518=M$1),LOOKUP(9.99999999999999E+307,$M$2:M517)+1,"")</f>
        <v>350</v>
      </c>
      <c r="N518" s="31" t="e">
        <f>IF(AND(B518=N$1),LOOKUP(9.99999999999999E+307,$N$2:N517)+1,"")</f>
        <v>#REF!</v>
      </c>
      <c r="O518" s="31" t="e">
        <f>IF(AND($B518=O$1),LOOKUP(9.99999999999999E+307,$O$2:O517)+1,"")</f>
        <v>#REF!</v>
      </c>
      <c r="P518" s="31" t="e">
        <f>IF(AND($B518=P$1),LOOKUP(9.99999999999999E+307,$P$2:P517)+1,"")</f>
        <v>#REF!</v>
      </c>
      <c r="Q518" s="31" t="e">
        <f>IF(AND($B518=Q$1),LOOKUP(9.99999999999999E+307,$Q$2:Q517)+1,"")</f>
        <v>#REF!</v>
      </c>
      <c r="R518" s="31">
        <f>IF(AND($B518=R$1),LOOKUP(9.99999999999999E+307,$R$2:R517)+1,"")</f>
        <v>350</v>
      </c>
      <c r="S518" s="31">
        <f>IF(AND($B518=S$1),LOOKUP(9.99999999999999E+307,$S$2:S517)+1,"")</f>
        <v>350</v>
      </c>
      <c r="T518" s="221"/>
      <c r="U518" s="221"/>
      <c r="V518" s="221"/>
      <c r="AA518" s="218" t="str">
        <f t="shared" si="62"/>
        <v/>
      </c>
      <c r="AB518" s="218" t="str">
        <f t="shared" si="63"/>
        <v/>
      </c>
      <c r="AC518" s="219">
        <f t="shared" si="59"/>
        <v>0</v>
      </c>
      <c r="AD518" s="219">
        <f t="shared" si="60"/>
        <v>1034</v>
      </c>
      <c r="AE518" s="220" t="str">
        <f t="shared" si="64"/>
        <v/>
      </c>
      <c r="AF518" s="216" t="str">
        <f t="shared" si="58"/>
        <v>-</v>
      </c>
    </row>
    <row r="519" spans="1:32" ht="20.149999999999999" customHeight="1" x14ac:dyDescent="0.75">
      <c r="A519" s="31">
        <v>517</v>
      </c>
      <c r="B519" s="200"/>
      <c r="C519" s="201"/>
      <c r="D519" s="201"/>
      <c r="E519" s="389"/>
      <c r="F519" s="203"/>
      <c r="G519" s="217" t="str">
        <f t="shared" si="61"/>
        <v/>
      </c>
      <c r="H519" s="31" t="str">
        <f>IF(AND(B519=H$1),LOOKUP(9.99999999999999E+307,$H$2:H518)+1,"")</f>
        <v/>
      </c>
      <c r="I519" s="31" t="str">
        <f>IF(AND(B519=I$1),LOOKUP(9.99999999999999E+307,$I$2:I518)+1,"")</f>
        <v/>
      </c>
      <c r="J519" s="31" t="e">
        <f>IF(AND(B519=J$1),LOOKUP(9.99999999999999E+307,$J$2:J518)+1,"")</f>
        <v>#REF!</v>
      </c>
      <c r="K519" s="31" t="e">
        <f>IF(AND(B519=K$1),LOOKUP(9.99999999999999E+307,$K$2:K518)+1,"")</f>
        <v>#REF!</v>
      </c>
      <c r="L519" s="31" t="e">
        <f>IF(AND(B519=L$1),LOOKUP(9.99999999999999E+307,$L$2:L518)+1,"")</f>
        <v>#REF!</v>
      </c>
      <c r="M519" s="31">
        <f>IF(AND(B519=M$1),LOOKUP(9.99999999999999E+307,$M$2:M518)+1,"")</f>
        <v>351</v>
      </c>
      <c r="N519" s="31" t="e">
        <f>IF(AND(B519=N$1),LOOKUP(9.99999999999999E+307,$N$2:N518)+1,"")</f>
        <v>#REF!</v>
      </c>
      <c r="O519" s="31" t="e">
        <f>IF(AND($B519=O$1),LOOKUP(9.99999999999999E+307,$O$2:O518)+1,"")</f>
        <v>#REF!</v>
      </c>
      <c r="P519" s="31" t="e">
        <f>IF(AND($B519=P$1),LOOKUP(9.99999999999999E+307,$P$2:P518)+1,"")</f>
        <v>#REF!</v>
      </c>
      <c r="Q519" s="31" t="e">
        <f>IF(AND($B519=Q$1),LOOKUP(9.99999999999999E+307,$Q$2:Q518)+1,"")</f>
        <v>#REF!</v>
      </c>
      <c r="R519" s="31">
        <f>IF(AND($B519=R$1),LOOKUP(9.99999999999999E+307,$R$2:R518)+1,"")</f>
        <v>351</v>
      </c>
      <c r="S519" s="31">
        <f>IF(AND($B519=S$1),LOOKUP(9.99999999999999E+307,$S$2:S518)+1,"")</f>
        <v>351</v>
      </c>
      <c r="T519" s="221"/>
      <c r="U519" s="221"/>
      <c r="V519" s="221"/>
      <c r="AA519" s="218" t="str">
        <f t="shared" si="62"/>
        <v/>
      </c>
      <c r="AB519" s="218" t="str">
        <f t="shared" si="63"/>
        <v/>
      </c>
      <c r="AC519" s="219">
        <f t="shared" si="59"/>
        <v>0</v>
      </c>
      <c r="AD519" s="219">
        <f t="shared" si="60"/>
        <v>1034</v>
      </c>
      <c r="AE519" s="220" t="str">
        <f t="shared" si="64"/>
        <v/>
      </c>
      <c r="AF519" s="216" t="str">
        <f t="shared" si="58"/>
        <v>-</v>
      </c>
    </row>
    <row r="520" spans="1:32" ht="20.149999999999999" customHeight="1" x14ac:dyDescent="0.75">
      <c r="A520" s="31">
        <v>518</v>
      </c>
      <c r="B520" s="200"/>
      <c r="C520" s="201"/>
      <c r="D520" s="201"/>
      <c r="E520" s="389"/>
      <c r="F520" s="203"/>
      <c r="G520" s="217" t="str">
        <f t="shared" si="61"/>
        <v/>
      </c>
      <c r="H520" s="31" t="str">
        <f>IF(AND(B520=H$1),LOOKUP(9.99999999999999E+307,$H$2:H519)+1,"")</f>
        <v/>
      </c>
      <c r="I520" s="31" t="str">
        <f>IF(AND(B520=I$1),LOOKUP(9.99999999999999E+307,$I$2:I519)+1,"")</f>
        <v/>
      </c>
      <c r="J520" s="31" t="e">
        <f>IF(AND(B520=J$1),LOOKUP(9.99999999999999E+307,$J$2:J519)+1,"")</f>
        <v>#REF!</v>
      </c>
      <c r="K520" s="31" t="e">
        <f>IF(AND(B520=K$1),LOOKUP(9.99999999999999E+307,$K$2:K519)+1,"")</f>
        <v>#REF!</v>
      </c>
      <c r="L520" s="31" t="e">
        <f>IF(AND(B520=L$1),LOOKUP(9.99999999999999E+307,$L$2:L519)+1,"")</f>
        <v>#REF!</v>
      </c>
      <c r="M520" s="31">
        <f>IF(AND(B520=M$1),LOOKUP(9.99999999999999E+307,$M$2:M519)+1,"")</f>
        <v>352</v>
      </c>
      <c r="N520" s="31" t="e">
        <f>IF(AND(B520=N$1),LOOKUP(9.99999999999999E+307,$N$2:N519)+1,"")</f>
        <v>#REF!</v>
      </c>
      <c r="O520" s="31" t="e">
        <f>IF(AND($B520=O$1),LOOKUP(9.99999999999999E+307,$O$2:O519)+1,"")</f>
        <v>#REF!</v>
      </c>
      <c r="P520" s="31" t="e">
        <f>IF(AND($B520=P$1),LOOKUP(9.99999999999999E+307,$P$2:P519)+1,"")</f>
        <v>#REF!</v>
      </c>
      <c r="Q520" s="31" t="e">
        <f>IF(AND($B520=Q$1),LOOKUP(9.99999999999999E+307,$Q$2:Q519)+1,"")</f>
        <v>#REF!</v>
      </c>
      <c r="R520" s="31">
        <f>IF(AND($B520=R$1),LOOKUP(9.99999999999999E+307,$R$2:R519)+1,"")</f>
        <v>352</v>
      </c>
      <c r="S520" s="31">
        <f>IF(AND($B520=S$1),LOOKUP(9.99999999999999E+307,$S$2:S519)+1,"")</f>
        <v>352</v>
      </c>
      <c r="T520" s="221"/>
      <c r="U520" s="221"/>
      <c r="V520" s="221"/>
      <c r="AA520" s="218" t="str">
        <f t="shared" si="62"/>
        <v/>
      </c>
      <c r="AB520" s="218" t="str">
        <f t="shared" si="63"/>
        <v/>
      </c>
      <c r="AC520" s="219">
        <f t="shared" si="59"/>
        <v>0</v>
      </c>
      <c r="AD520" s="219">
        <f t="shared" si="60"/>
        <v>1034</v>
      </c>
      <c r="AE520" s="220" t="str">
        <f t="shared" si="64"/>
        <v/>
      </c>
      <c r="AF520" s="216" t="str">
        <f t="shared" si="58"/>
        <v>-</v>
      </c>
    </row>
    <row r="521" spans="1:32" ht="20.149999999999999" customHeight="1" x14ac:dyDescent="0.75">
      <c r="A521" s="31">
        <v>519</v>
      </c>
      <c r="B521" s="200"/>
      <c r="C521" s="201"/>
      <c r="D521" s="201"/>
      <c r="E521" s="389"/>
      <c r="F521" s="203"/>
      <c r="G521" s="217" t="str">
        <f t="shared" si="61"/>
        <v/>
      </c>
      <c r="H521" s="31" t="str">
        <f>IF(AND(B521=H$1),LOOKUP(9.99999999999999E+307,$H$2:H520)+1,"")</f>
        <v/>
      </c>
      <c r="I521" s="31" t="str">
        <f>IF(AND(B521=I$1),LOOKUP(9.99999999999999E+307,$I$2:I520)+1,"")</f>
        <v/>
      </c>
      <c r="J521" s="31" t="e">
        <f>IF(AND(B521=J$1),LOOKUP(9.99999999999999E+307,$J$2:J520)+1,"")</f>
        <v>#REF!</v>
      </c>
      <c r="K521" s="31" t="e">
        <f>IF(AND(B521=K$1),LOOKUP(9.99999999999999E+307,$K$2:K520)+1,"")</f>
        <v>#REF!</v>
      </c>
      <c r="L521" s="31" t="e">
        <f>IF(AND(B521=L$1),LOOKUP(9.99999999999999E+307,$L$2:L520)+1,"")</f>
        <v>#REF!</v>
      </c>
      <c r="M521" s="31">
        <f>IF(AND(B521=M$1),LOOKUP(9.99999999999999E+307,$M$2:M520)+1,"")</f>
        <v>353</v>
      </c>
      <c r="N521" s="31" t="e">
        <f>IF(AND(B521=N$1),LOOKUP(9.99999999999999E+307,$N$2:N520)+1,"")</f>
        <v>#REF!</v>
      </c>
      <c r="O521" s="31" t="e">
        <f>IF(AND($B521=O$1),LOOKUP(9.99999999999999E+307,$O$2:O520)+1,"")</f>
        <v>#REF!</v>
      </c>
      <c r="P521" s="31" t="e">
        <f>IF(AND($B521=P$1),LOOKUP(9.99999999999999E+307,$P$2:P520)+1,"")</f>
        <v>#REF!</v>
      </c>
      <c r="Q521" s="31" t="e">
        <f>IF(AND($B521=Q$1),LOOKUP(9.99999999999999E+307,$Q$2:Q520)+1,"")</f>
        <v>#REF!</v>
      </c>
      <c r="R521" s="31">
        <f>IF(AND($B521=R$1),LOOKUP(9.99999999999999E+307,$R$2:R520)+1,"")</f>
        <v>353</v>
      </c>
      <c r="S521" s="31">
        <f>IF(AND($B521=S$1),LOOKUP(9.99999999999999E+307,$S$2:S520)+1,"")</f>
        <v>353</v>
      </c>
      <c r="T521" s="221"/>
      <c r="U521" s="221"/>
      <c r="V521" s="221"/>
      <c r="AA521" s="218" t="str">
        <f t="shared" si="62"/>
        <v/>
      </c>
      <c r="AB521" s="218" t="str">
        <f t="shared" si="63"/>
        <v/>
      </c>
      <c r="AC521" s="219">
        <f t="shared" si="59"/>
        <v>0</v>
      </c>
      <c r="AD521" s="219">
        <f t="shared" si="60"/>
        <v>1034</v>
      </c>
      <c r="AE521" s="220" t="str">
        <f t="shared" si="64"/>
        <v/>
      </c>
      <c r="AF521" s="216" t="str">
        <f t="shared" si="58"/>
        <v>-</v>
      </c>
    </row>
    <row r="522" spans="1:32" ht="20.149999999999999" customHeight="1" x14ac:dyDescent="0.75">
      <c r="A522" s="31">
        <v>520</v>
      </c>
      <c r="B522" s="200"/>
      <c r="C522" s="201"/>
      <c r="D522" s="201"/>
      <c r="E522" s="389"/>
      <c r="F522" s="203"/>
      <c r="G522" s="217" t="str">
        <f t="shared" si="61"/>
        <v/>
      </c>
      <c r="H522" s="31" t="str">
        <f>IF(AND(B522=H$1),LOOKUP(9.99999999999999E+307,$H$2:H521)+1,"")</f>
        <v/>
      </c>
      <c r="I522" s="31" t="str">
        <f>IF(AND(B522=I$1),LOOKUP(9.99999999999999E+307,$I$2:I521)+1,"")</f>
        <v/>
      </c>
      <c r="J522" s="31" t="e">
        <f>IF(AND(B522=J$1),LOOKUP(9.99999999999999E+307,$J$2:J521)+1,"")</f>
        <v>#REF!</v>
      </c>
      <c r="K522" s="31" t="e">
        <f>IF(AND(B522=K$1),LOOKUP(9.99999999999999E+307,$K$2:K521)+1,"")</f>
        <v>#REF!</v>
      </c>
      <c r="L522" s="31" t="e">
        <f>IF(AND(B522=L$1),LOOKUP(9.99999999999999E+307,$L$2:L521)+1,"")</f>
        <v>#REF!</v>
      </c>
      <c r="M522" s="31">
        <f>IF(AND(B522=M$1),LOOKUP(9.99999999999999E+307,$M$2:M521)+1,"")</f>
        <v>354</v>
      </c>
      <c r="N522" s="31" t="e">
        <f>IF(AND(B522=N$1),LOOKUP(9.99999999999999E+307,$N$2:N521)+1,"")</f>
        <v>#REF!</v>
      </c>
      <c r="O522" s="31" t="e">
        <f>IF(AND($B522=O$1),LOOKUP(9.99999999999999E+307,$O$2:O521)+1,"")</f>
        <v>#REF!</v>
      </c>
      <c r="P522" s="31" t="e">
        <f>IF(AND($B522=P$1),LOOKUP(9.99999999999999E+307,$P$2:P521)+1,"")</f>
        <v>#REF!</v>
      </c>
      <c r="Q522" s="31" t="e">
        <f>IF(AND($B522=Q$1),LOOKUP(9.99999999999999E+307,$Q$2:Q521)+1,"")</f>
        <v>#REF!</v>
      </c>
      <c r="R522" s="31">
        <f>IF(AND($B522=R$1),LOOKUP(9.99999999999999E+307,$R$2:R521)+1,"")</f>
        <v>354</v>
      </c>
      <c r="S522" s="31">
        <f>IF(AND($B522=S$1),LOOKUP(9.99999999999999E+307,$S$2:S521)+1,"")</f>
        <v>354</v>
      </c>
      <c r="T522" s="221"/>
      <c r="U522" s="221"/>
      <c r="V522" s="221"/>
      <c r="AA522" s="218" t="str">
        <f t="shared" si="62"/>
        <v/>
      </c>
      <c r="AB522" s="218" t="str">
        <f t="shared" si="63"/>
        <v/>
      </c>
      <c r="AC522" s="219">
        <f t="shared" si="59"/>
        <v>0</v>
      </c>
      <c r="AD522" s="219">
        <f t="shared" si="60"/>
        <v>1034</v>
      </c>
      <c r="AE522" s="220" t="str">
        <f t="shared" si="64"/>
        <v/>
      </c>
      <c r="AF522" s="216" t="str">
        <f t="shared" si="58"/>
        <v>-</v>
      </c>
    </row>
    <row r="523" spans="1:32" ht="20.149999999999999" customHeight="1" x14ac:dyDescent="0.75">
      <c r="A523" s="31">
        <v>521</v>
      </c>
      <c r="B523" s="200"/>
      <c r="C523" s="201"/>
      <c r="D523" s="201"/>
      <c r="E523" s="389"/>
      <c r="F523" s="203"/>
      <c r="G523" s="217" t="str">
        <f t="shared" si="61"/>
        <v/>
      </c>
      <c r="H523" s="31" t="str">
        <f>IF(AND(B523=H$1),LOOKUP(9.99999999999999E+307,$H$2:H522)+1,"")</f>
        <v/>
      </c>
      <c r="I523" s="31" t="str">
        <f>IF(AND(B523=I$1),LOOKUP(9.99999999999999E+307,$I$2:I522)+1,"")</f>
        <v/>
      </c>
      <c r="J523" s="31" t="e">
        <f>IF(AND(B523=J$1),LOOKUP(9.99999999999999E+307,$J$2:J522)+1,"")</f>
        <v>#REF!</v>
      </c>
      <c r="K523" s="31" t="e">
        <f>IF(AND(B523=K$1),LOOKUP(9.99999999999999E+307,$K$2:K522)+1,"")</f>
        <v>#REF!</v>
      </c>
      <c r="L523" s="31" t="e">
        <f>IF(AND(B523=L$1),LOOKUP(9.99999999999999E+307,$L$2:L522)+1,"")</f>
        <v>#REF!</v>
      </c>
      <c r="M523" s="31">
        <f>IF(AND(B523=M$1),LOOKUP(9.99999999999999E+307,$M$2:M522)+1,"")</f>
        <v>355</v>
      </c>
      <c r="N523" s="31" t="e">
        <f>IF(AND(B523=N$1),LOOKUP(9.99999999999999E+307,$N$2:N522)+1,"")</f>
        <v>#REF!</v>
      </c>
      <c r="O523" s="31" t="e">
        <f>IF(AND($B523=O$1),LOOKUP(9.99999999999999E+307,$O$2:O522)+1,"")</f>
        <v>#REF!</v>
      </c>
      <c r="P523" s="31" t="e">
        <f>IF(AND($B523=P$1),LOOKUP(9.99999999999999E+307,$P$2:P522)+1,"")</f>
        <v>#REF!</v>
      </c>
      <c r="Q523" s="31" t="e">
        <f>IF(AND($B523=Q$1),LOOKUP(9.99999999999999E+307,$Q$2:Q522)+1,"")</f>
        <v>#REF!</v>
      </c>
      <c r="R523" s="31">
        <f>IF(AND($B523=R$1),LOOKUP(9.99999999999999E+307,$R$2:R522)+1,"")</f>
        <v>355</v>
      </c>
      <c r="S523" s="31">
        <f>IF(AND($B523=S$1),LOOKUP(9.99999999999999E+307,$S$2:S522)+1,"")</f>
        <v>355</v>
      </c>
      <c r="T523" s="221"/>
      <c r="U523" s="221"/>
      <c r="V523" s="221"/>
      <c r="AA523" s="218" t="str">
        <f t="shared" si="62"/>
        <v/>
      </c>
      <c r="AB523" s="218" t="str">
        <f t="shared" si="63"/>
        <v/>
      </c>
      <c r="AC523" s="219">
        <f t="shared" si="59"/>
        <v>0</v>
      </c>
      <c r="AD523" s="219">
        <f t="shared" si="60"/>
        <v>1034</v>
      </c>
      <c r="AE523" s="220" t="str">
        <f t="shared" si="64"/>
        <v/>
      </c>
      <c r="AF523" s="216" t="str">
        <f t="shared" si="58"/>
        <v>-</v>
      </c>
    </row>
    <row r="524" spans="1:32" ht="20.149999999999999" customHeight="1" x14ac:dyDescent="0.75">
      <c r="A524" s="31">
        <v>522</v>
      </c>
      <c r="B524" s="200"/>
      <c r="C524" s="201"/>
      <c r="D524" s="201"/>
      <c r="E524" s="389"/>
      <c r="F524" s="203"/>
      <c r="G524" s="217" t="str">
        <f t="shared" si="61"/>
        <v/>
      </c>
      <c r="H524" s="31" t="str">
        <f>IF(AND(B524=H$1),LOOKUP(9.99999999999999E+307,$H$2:H523)+1,"")</f>
        <v/>
      </c>
      <c r="I524" s="31" t="str">
        <f>IF(AND(B524=I$1),LOOKUP(9.99999999999999E+307,$I$2:I523)+1,"")</f>
        <v/>
      </c>
      <c r="J524" s="31" t="e">
        <f>IF(AND(B524=J$1),LOOKUP(9.99999999999999E+307,$J$2:J523)+1,"")</f>
        <v>#REF!</v>
      </c>
      <c r="K524" s="31" t="e">
        <f>IF(AND(B524=K$1),LOOKUP(9.99999999999999E+307,$K$2:K523)+1,"")</f>
        <v>#REF!</v>
      </c>
      <c r="L524" s="31" t="e">
        <f>IF(AND(B524=L$1),LOOKUP(9.99999999999999E+307,$L$2:L523)+1,"")</f>
        <v>#REF!</v>
      </c>
      <c r="M524" s="31">
        <f>IF(AND(B524=M$1),LOOKUP(9.99999999999999E+307,$M$2:M523)+1,"")</f>
        <v>356</v>
      </c>
      <c r="N524" s="31" t="e">
        <f>IF(AND(B524=N$1),LOOKUP(9.99999999999999E+307,$N$2:N523)+1,"")</f>
        <v>#REF!</v>
      </c>
      <c r="O524" s="31" t="e">
        <f>IF(AND($B524=O$1),LOOKUP(9.99999999999999E+307,$O$2:O523)+1,"")</f>
        <v>#REF!</v>
      </c>
      <c r="P524" s="31" t="e">
        <f>IF(AND($B524=P$1),LOOKUP(9.99999999999999E+307,$P$2:P523)+1,"")</f>
        <v>#REF!</v>
      </c>
      <c r="Q524" s="31" t="e">
        <f>IF(AND($B524=Q$1),LOOKUP(9.99999999999999E+307,$Q$2:Q523)+1,"")</f>
        <v>#REF!</v>
      </c>
      <c r="R524" s="31">
        <f>IF(AND($B524=R$1),LOOKUP(9.99999999999999E+307,$R$2:R523)+1,"")</f>
        <v>356</v>
      </c>
      <c r="S524" s="31">
        <f>IF(AND($B524=S$1),LOOKUP(9.99999999999999E+307,$S$2:S523)+1,"")</f>
        <v>356</v>
      </c>
      <c r="T524" s="221"/>
      <c r="U524" s="221"/>
      <c r="V524" s="221"/>
      <c r="AA524" s="218" t="str">
        <f t="shared" si="62"/>
        <v/>
      </c>
      <c r="AB524" s="218" t="str">
        <f t="shared" si="63"/>
        <v/>
      </c>
      <c r="AC524" s="219">
        <f t="shared" si="59"/>
        <v>0</v>
      </c>
      <c r="AD524" s="219">
        <f t="shared" si="60"/>
        <v>1034</v>
      </c>
      <c r="AE524" s="220" t="str">
        <f t="shared" si="64"/>
        <v/>
      </c>
      <c r="AF524" s="216" t="str">
        <f t="shared" si="58"/>
        <v>-</v>
      </c>
    </row>
    <row r="525" spans="1:32" ht="20.149999999999999" customHeight="1" x14ac:dyDescent="0.75">
      <c r="A525" s="31">
        <v>523</v>
      </c>
      <c r="B525" s="200"/>
      <c r="C525" s="201"/>
      <c r="D525" s="201"/>
      <c r="E525" s="389"/>
      <c r="F525" s="203"/>
      <c r="G525" s="217" t="str">
        <f t="shared" si="61"/>
        <v/>
      </c>
      <c r="H525" s="31" t="str">
        <f>IF(AND(B525=H$1),LOOKUP(9.99999999999999E+307,$H$2:H524)+1,"")</f>
        <v/>
      </c>
      <c r="I525" s="31" t="str">
        <f>IF(AND(B525=I$1),LOOKUP(9.99999999999999E+307,$I$2:I524)+1,"")</f>
        <v/>
      </c>
      <c r="J525" s="31" t="e">
        <f>IF(AND(B525=J$1),LOOKUP(9.99999999999999E+307,$J$2:J524)+1,"")</f>
        <v>#REF!</v>
      </c>
      <c r="K525" s="31" t="e">
        <f>IF(AND(B525=K$1),LOOKUP(9.99999999999999E+307,$K$2:K524)+1,"")</f>
        <v>#REF!</v>
      </c>
      <c r="L525" s="31" t="e">
        <f>IF(AND(B525=L$1),LOOKUP(9.99999999999999E+307,$L$2:L524)+1,"")</f>
        <v>#REF!</v>
      </c>
      <c r="M525" s="31">
        <f>IF(AND(B525=M$1),LOOKUP(9.99999999999999E+307,$M$2:M524)+1,"")</f>
        <v>357</v>
      </c>
      <c r="N525" s="31" t="e">
        <f>IF(AND(B525=N$1),LOOKUP(9.99999999999999E+307,$N$2:N524)+1,"")</f>
        <v>#REF!</v>
      </c>
      <c r="O525" s="31" t="e">
        <f>IF(AND($B525=O$1),LOOKUP(9.99999999999999E+307,$O$2:O524)+1,"")</f>
        <v>#REF!</v>
      </c>
      <c r="P525" s="31" t="e">
        <f>IF(AND($B525=P$1),LOOKUP(9.99999999999999E+307,$P$2:P524)+1,"")</f>
        <v>#REF!</v>
      </c>
      <c r="Q525" s="31" t="e">
        <f>IF(AND($B525=Q$1),LOOKUP(9.99999999999999E+307,$Q$2:Q524)+1,"")</f>
        <v>#REF!</v>
      </c>
      <c r="R525" s="31">
        <f>IF(AND($B525=R$1),LOOKUP(9.99999999999999E+307,$R$2:R524)+1,"")</f>
        <v>357</v>
      </c>
      <c r="S525" s="31">
        <f>IF(AND($B525=S$1),LOOKUP(9.99999999999999E+307,$S$2:S524)+1,"")</f>
        <v>357</v>
      </c>
      <c r="T525" s="221"/>
      <c r="U525" s="221"/>
      <c r="V525" s="221"/>
      <c r="AA525" s="218" t="str">
        <f t="shared" si="62"/>
        <v/>
      </c>
      <c r="AB525" s="218" t="str">
        <f t="shared" si="63"/>
        <v/>
      </c>
      <c r="AC525" s="219">
        <f t="shared" si="59"/>
        <v>0</v>
      </c>
      <c r="AD525" s="219">
        <f t="shared" si="60"/>
        <v>1034</v>
      </c>
      <c r="AE525" s="220" t="str">
        <f t="shared" si="64"/>
        <v/>
      </c>
      <c r="AF525" s="216" t="str">
        <f t="shared" si="58"/>
        <v>-</v>
      </c>
    </row>
    <row r="526" spans="1:32" ht="20.149999999999999" customHeight="1" x14ac:dyDescent="0.75">
      <c r="A526" s="31">
        <v>524</v>
      </c>
      <c r="B526" s="200"/>
      <c r="C526" s="201"/>
      <c r="D526" s="201"/>
      <c r="E526" s="389"/>
      <c r="F526" s="203"/>
      <c r="G526" s="217" t="str">
        <f t="shared" si="61"/>
        <v/>
      </c>
      <c r="H526" s="31" t="str">
        <f>IF(AND(B526=H$1),LOOKUP(9.99999999999999E+307,$H$2:H525)+1,"")</f>
        <v/>
      </c>
      <c r="I526" s="31" t="str">
        <f>IF(AND(B526=I$1),LOOKUP(9.99999999999999E+307,$I$2:I525)+1,"")</f>
        <v/>
      </c>
      <c r="J526" s="31" t="e">
        <f>IF(AND(B526=J$1),LOOKUP(9.99999999999999E+307,$J$2:J525)+1,"")</f>
        <v>#REF!</v>
      </c>
      <c r="K526" s="31" t="e">
        <f>IF(AND(B526=K$1),LOOKUP(9.99999999999999E+307,$K$2:K525)+1,"")</f>
        <v>#REF!</v>
      </c>
      <c r="L526" s="31" t="e">
        <f>IF(AND(B526=L$1),LOOKUP(9.99999999999999E+307,$L$2:L525)+1,"")</f>
        <v>#REF!</v>
      </c>
      <c r="M526" s="31">
        <f>IF(AND(B526=M$1),LOOKUP(9.99999999999999E+307,$M$2:M525)+1,"")</f>
        <v>358</v>
      </c>
      <c r="N526" s="31" t="e">
        <f>IF(AND(B526=N$1),LOOKUP(9.99999999999999E+307,$N$2:N525)+1,"")</f>
        <v>#REF!</v>
      </c>
      <c r="O526" s="31" t="e">
        <f>IF(AND($B526=O$1),LOOKUP(9.99999999999999E+307,$O$2:O525)+1,"")</f>
        <v>#REF!</v>
      </c>
      <c r="P526" s="31" t="e">
        <f>IF(AND($B526=P$1),LOOKUP(9.99999999999999E+307,$P$2:P525)+1,"")</f>
        <v>#REF!</v>
      </c>
      <c r="Q526" s="31" t="e">
        <f>IF(AND($B526=Q$1),LOOKUP(9.99999999999999E+307,$Q$2:Q525)+1,"")</f>
        <v>#REF!</v>
      </c>
      <c r="R526" s="31">
        <f>IF(AND($B526=R$1),LOOKUP(9.99999999999999E+307,$R$2:R525)+1,"")</f>
        <v>358</v>
      </c>
      <c r="S526" s="31">
        <f>IF(AND($B526=S$1),LOOKUP(9.99999999999999E+307,$S$2:S525)+1,"")</f>
        <v>358</v>
      </c>
      <c r="T526" s="221"/>
      <c r="U526" s="221"/>
      <c r="V526" s="221"/>
      <c r="AA526" s="218" t="str">
        <f t="shared" si="62"/>
        <v/>
      </c>
      <c r="AB526" s="218" t="str">
        <f t="shared" si="63"/>
        <v/>
      </c>
      <c r="AC526" s="219">
        <f t="shared" si="59"/>
        <v>0</v>
      </c>
      <c r="AD526" s="219">
        <f t="shared" si="60"/>
        <v>1034</v>
      </c>
      <c r="AE526" s="220" t="str">
        <f t="shared" si="64"/>
        <v/>
      </c>
      <c r="AF526" s="216" t="str">
        <f t="shared" si="58"/>
        <v>-</v>
      </c>
    </row>
    <row r="527" spans="1:32" ht="20.149999999999999" customHeight="1" x14ac:dyDescent="0.75">
      <c r="A527" s="31">
        <v>525</v>
      </c>
      <c r="B527" s="200"/>
      <c r="C527" s="201"/>
      <c r="D527" s="201"/>
      <c r="E527" s="389"/>
      <c r="F527" s="203"/>
      <c r="G527" s="217" t="str">
        <f t="shared" si="61"/>
        <v/>
      </c>
      <c r="H527" s="31" t="str">
        <f>IF(AND(B527=H$1),LOOKUP(9.99999999999999E+307,$H$2:H526)+1,"")</f>
        <v/>
      </c>
      <c r="I527" s="31" t="str">
        <f>IF(AND(B527=I$1),LOOKUP(9.99999999999999E+307,$I$2:I526)+1,"")</f>
        <v/>
      </c>
      <c r="J527" s="31" t="e">
        <f>IF(AND(B527=J$1),LOOKUP(9.99999999999999E+307,$J$2:J526)+1,"")</f>
        <v>#REF!</v>
      </c>
      <c r="K527" s="31" t="e">
        <f>IF(AND(B527=K$1),LOOKUP(9.99999999999999E+307,$K$2:K526)+1,"")</f>
        <v>#REF!</v>
      </c>
      <c r="L527" s="31" t="e">
        <f>IF(AND(B527=L$1),LOOKUP(9.99999999999999E+307,$L$2:L526)+1,"")</f>
        <v>#REF!</v>
      </c>
      <c r="M527" s="31">
        <f>IF(AND(B527=M$1),LOOKUP(9.99999999999999E+307,$M$2:M526)+1,"")</f>
        <v>359</v>
      </c>
      <c r="N527" s="31" t="e">
        <f>IF(AND(B527=N$1),LOOKUP(9.99999999999999E+307,$N$2:N526)+1,"")</f>
        <v>#REF!</v>
      </c>
      <c r="O527" s="31" t="e">
        <f>IF(AND($B527=O$1),LOOKUP(9.99999999999999E+307,$O$2:O526)+1,"")</f>
        <v>#REF!</v>
      </c>
      <c r="P527" s="31" t="e">
        <f>IF(AND($B527=P$1),LOOKUP(9.99999999999999E+307,$P$2:P526)+1,"")</f>
        <v>#REF!</v>
      </c>
      <c r="Q527" s="31" t="e">
        <f>IF(AND($B527=Q$1),LOOKUP(9.99999999999999E+307,$Q$2:Q526)+1,"")</f>
        <v>#REF!</v>
      </c>
      <c r="R527" s="31">
        <f>IF(AND($B527=R$1),LOOKUP(9.99999999999999E+307,$R$2:R526)+1,"")</f>
        <v>359</v>
      </c>
      <c r="S527" s="31">
        <f>IF(AND($B527=S$1),LOOKUP(9.99999999999999E+307,$S$2:S526)+1,"")</f>
        <v>359</v>
      </c>
      <c r="T527" s="221"/>
      <c r="U527" s="221"/>
      <c r="V527" s="221"/>
      <c r="AA527" s="218" t="str">
        <f t="shared" si="62"/>
        <v/>
      </c>
      <c r="AB527" s="218" t="str">
        <f t="shared" si="63"/>
        <v/>
      </c>
      <c r="AC527" s="219">
        <f t="shared" si="59"/>
        <v>0</v>
      </c>
      <c r="AD527" s="219">
        <f t="shared" si="60"/>
        <v>1034</v>
      </c>
      <c r="AE527" s="220" t="str">
        <f t="shared" si="64"/>
        <v/>
      </c>
      <c r="AF527" s="216" t="str">
        <f t="shared" si="58"/>
        <v>-</v>
      </c>
    </row>
    <row r="528" spans="1:32" ht="20.149999999999999" customHeight="1" x14ac:dyDescent="0.75">
      <c r="A528" s="31">
        <v>526</v>
      </c>
      <c r="B528" s="200"/>
      <c r="C528" s="201"/>
      <c r="D528" s="201"/>
      <c r="E528" s="389"/>
      <c r="F528" s="203"/>
      <c r="G528" s="217" t="str">
        <f t="shared" si="61"/>
        <v/>
      </c>
      <c r="H528" s="31" t="str">
        <f>IF(AND(B528=H$1),LOOKUP(9.99999999999999E+307,$H$2:H527)+1,"")</f>
        <v/>
      </c>
      <c r="I528" s="31" t="str">
        <f>IF(AND(B528=I$1),LOOKUP(9.99999999999999E+307,$I$2:I527)+1,"")</f>
        <v/>
      </c>
      <c r="J528" s="31" t="e">
        <f>IF(AND(B528=J$1),LOOKUP(9.99999999999999E+307,$J$2:J527)+1,"")</f>
        <v>#REF!</v>
      </c>
      <c r="K528" s="31" t="e">
        <f>IF(AND(B528=K$1),LOOKUP(9.99999999999999E+307,$K$2:K527)+1,"")</f>
        <v>#REF!</v>
      </c>
      <c r="L528" s="31" t="e">
        <f>IF(AND(B528=L$1),LOOKUP(9.99999999999999E+307,$L$2:L527)+1,"")</f>
        <v>#REF!</v>
      </c>
      <c r="M528" s="31">
        <f>IF(AND(B528=M$1),LOOKUP(9.99999999999999E+307,$M$2:M527)+1,"")</f>
        <v>360</v>
      </c>
      <c r="N528" s="31" t="e">
        <f>IF(AND(B528=N$1),LOOKUP(9.99999999999999E+307,$N$2:N527)+1,"")</f>
        <v>#REF!</v>
      </c>
      <c r="O528" s="31" t="e">
        <f>IF(AND($B528=O$1),LOOKUP(9.99999999999999E+307,$O$2:O527)+1,"")</f>
        <v>#REF!</v>
      </c>
      <c r="P528" s="31" t="e">
        <f>IF(AND($B528=P$1),LOOKUP(9.99999999999999E+307,$P$2:P527)+1,"")</f>
        <v>#REF!</v>
      </c>
      <c r="Q528" s="31" t="e">
        <f>IF(AND($B528=Q$1),LOOKUP(9.99999999999999E+307,$Q$2:Q527)+1,"")</f>
        <v>#REF!</v>
      </c>
      <c r="R528" s="31">
        <f>IF(AND($B528=R$1),LOOKUP(9.99999999999999E+307,$R$2:R527)+1,"")</f>
        <v>360</v>
      </c>
      <c r="S528" s="31">
        <f>IF(AND($B528=S$1),LOOKUP(9.99999999999999E+307,$S$2:S527)+1,"")</f>
        <v>360</v>
      </c>
      <c r="T528" s="221"/>
      <c r="U528" s="221"/>
      <c r="V528" s="221"/>
      <c r="AA528" s="218" t="str">
        <f t="shared" si="62"/>
        <v/>
      </c>
      <c r="AB528" s="218" t="str">
        <f t="shared" si="63"/>
        <v/>
      </c>
      <c r="AC528" s="219">
        <f t="shared" si="59"/>
        <v>0</v>
      </c>
      <c r="AD528" s="219">
        <f t="shared" si="60"/>
        <v>1034</v>
      </c>
      <c r="AE528" s="220" t="str">
        <f t="shared" si="64"/>
        <v/>
      </c>
      <c r="AF528" s="216" t="str">
        <f t="shared" si="58"/>
        <v>-</v>
      </c>
    </row>
    <row r="529" spans="1:32" ht="20.149999999999999" customHeight="1" x14ac:dyDescent="0.75">
      <c r="A529" s="31">
        <v>527</v>
      </c>
      <c r="B529" s="200"/>
      <c r="C529" s="201"/>
      <c r="D529" s="201"/>
      <c r="E529" s="389"/>
      <c r="F529" s="203"/>
      <c r="G529" s="217" t="str">
        <f t="shared" si="61"/>
        <v/>
      </c>
      <c r="H529" s="31" t="str">
        <f>IF(AND(B529=H$1),LOOKUP(9.99999999999999E+307,$H$2:H528)+1,"")</f>
        <v/>
      </c>
      <c r="I529" s="31" t="str">
        <f>IF(AND(B529=I$1),LOOKUP(9.99999999999999E+307,$I$2:I528)+1,"")</f>
        <v/>
      </c>
      <c r="J529" s="31" t="e">
        <f>IF(AND(B529=J$1),LOOKUP(9.99999999999999E+307,$J$2:J528)+1,"")</f>
        <v>#REF!</v>
      </c>
      <c r="K529" s="31" t="e">
        <f>IF(AND(B529=K$1),LOOKUP(9.99999999999999E+307,$K$2:K528)+1,"")</f>
        <v>#REF!</v>
      </c>
      <c r="L529" s="31" t="e">
        <f>IF(AND(B529=L$1),LOOKUP(9.99999999999999E+307,$L$2:L528)+1,"")</f>
        <v>#REF!</v>
      </c>
      <c r="M529" s="31">
        <f>IF(AND(B529=M$1),LOOKUP(9.99999999999999E+307,$M$2:M528)+1,"")</f>
        <v>361</v>
      </c>
      <c r="N529" s="31" t="e">
        <f>IF(AND(B529=N$1),LOOKUP(9.99999999999999E+307,$N$2:N528)+1,"")</f>
        <v>#REF!</v>
      </c>
      <c r="O529" s="31" t="e">
        <f>IF(AND($B529=O$1),LOOKUP(9.99999999999999E+307,$O$2:O528)+1,"")</f>
        <v>#REF!</v>
      </c>
      <c r="P529" s="31" t="e">
        <f>IF(AND($B529=P$1),LOOKUP(9.99999999999999E+307,$P$2:P528)+1,"")</f>
        <v>#REF!</v>
      </c>
      <c r="Q529" s="31" t="e">
        <f>IF(AND($B529=Q$1),LOOKUP(9.99999999999999E+307,$Q$2:Q528)+1,"")</f>
        <v>#REF!</v>
      </c>
      <c r="R529" s="31">
        <f>IF(AND($B529=R$1),LOOKUP(9.99999999999999E+307,$R$2:R528)+1,"")</f>
        <v>361</v>
      </c>
      <c r="S529" s="31">
        <f>IF(AND($B529=S$1),LOOKUP(9.99999999999999E+307,$S$2:S528)+1,"")</f>
        <v>361</v>
      </c>
      <c r="T529" s="221"/>
      <c r="U529" s="221"/>
      <c r="V529" s="221"/>
      <c r="AA529" s="218" t="str">
        <f t="shared" si="62"/>
        <v/>
      </c>
      <c r="AB529" s="218" t="str">
        <f t="shared" si="63"/>
        <v/>
      </c>
      <c r="AC529" s="219">
        <f t="shared" si="59"/>
        <v>0</v>
      </c>
      <c r="AD529" s="219">
        <f t="shared" si="60"/>
        <v>1034</v>
      </c>
      <c r="AE529" s="220" t="str">
        <f t="shared" si="64"/>
        <v/>
      </c>
      <c r="AF529" s="216" t="str">
        <f t="shared" si="58"/>
        <v>-</v>
      </c>
    </row>
    <row r="530" spans="1:32" ht="20.149999999999999" customHeight="1" x14ac:dyDescent="0.75">
      <c r="A530" s="31">
        <v>528</v>
      </c>
      <c r="B530" s="200"/>
      <c r="C530" s="201"/>
      <c r="D530" s="201"/>
      <c r="E530" s="389"/>
      <c r="F530" s="203"/>
      <c r="G530" s="217" t="str">
        <f t="shared" si="61"/>
        <v/>
      </c>
      <c r="H530" s="31" t="str">
        <f>IF(AND(B530=H$1),LOOKUP(9.99999999999999E+307,$H$2:H529)+1,"")</f>
        <v/>
      </c>
      <c r="I530" s="31" t="str">
        <f>IF(AND(B530=I$1),LOOKUP(9.99999999999999E+307,$I$2:I529)+1,"")</f>
        <v/>
      </c>
      <c r="J530" s="31" t="e">
        <f>IF(AND(B530=J$1),LOOKUP(9.99999999999999E+307,$J$2:J529)+1,"")</f>
        <v>#REF!</v>
      </c>
      <c r="K530" s="31" t="e">
        <f>IF(AND(B530=K$1),LOOKUP(9.99999999999999E+307,$K$2:K529)+1,"")</f>
        <v>#REF!</v>
      </c>
      <c r="L530" s="31" t="e">
        <f>IF(AND(B530=L$1),LOOKUP(9.99999999999999E+307,$L$2:L529)+1,"")</f>
        <v>#REF!</v>
      </c>
      <c r="M530" s="31">
        <f>IF(AND(B530=M$1),LOOKUP(9.99999999999999E+307,$M$2:M529)+1,"")</f>
        <v>362</v>
      </c>
      <c r="N530" s="31" t="e">
        <f>IF(AND(B530=N$1),LOOKUP(9.99999999999999E+307,$N$2:N529)+1,"")</f>
        <v>#REF!</v>
      </c>
      <c r="O530" s="31" t="e">
        <f>IF(AND($B530=O$1),LOOKUP(9.99999999999999E+307,$O$2:O529)+1,"")</f>
        <v>#REF!</v>
      </c>
      <c r="P530" s="31" t="e">
        <f>IF(AND($B530=P$1),LOOKUP(9.99999999999999E+307,$P$2:P529)+1,"")</f>
        <v>#REF!</v>
      </c>
      <c r="Q530" s="31" t="e">
        <f>IF(AND($B530=Q$1),LOOKUP(9.99999999999999E+307,$Q$2:Q529)+1,"")</f>
        <v>#REF!</v>
      </c>
      <c r="R530" s="31">
        <f>IF(AND($B530=R$1),LOOKUP(9.99999999999999E+307,$R$2:R529)+1,"")</f>
        <v>362</v>
      </c>
      <c r="S530" s="31">
        <f>IF(AND($B530=S$1),LOOKUP(9.99999999999999E+307,$S$2:S529)+1,"")</f>
        <v>362</v>
      </c>
      <c r="T530" s="221"/>
      <c r="U530" s="221"/>
      <c r="V530" s="221"/>
      <c r="AA530" s="218" t="str">
        <f t="shared" si="62"/>
        <v/>
      </c>
      <c r="AB530" s="218" t="str">
        <f t="shared" si="63"/>
        <v/>
      </c>
      <c r="AC530" s="219">
        <f t="shared" si="59"/>
        <v>0</v>
      </c>
      <c r="AD530" s="219">
        <f t="shared" si="60"/>
        <v>1034</v>
      </c>
      <c r="AE530" s="220" t="str">
        <f t="shared" si="64"/>
        <v/>
      </c>
      <c r="AF530" s="216" t="str">
        <f t="shared" si="58"/>
        <v>-</v>
      </c>
    </row>
    <row r="531" spans="1:32" ht="20.149999999999999" customHeight="1" x14ac:dyDescent="0.75">
      <c r="A531" s="31">
        <v>529</v>
      </c>
      <c r="B531" s="200"/>
      <c r="C531" s="201"/>
      <c r="D531" s="201"/>
      <c r="E531" s="389"/>
      <c r="F531" s="203"/>
      <c r="G531" s="217" t="str">
        <f t="shared" si="61"/>
        <v/>
      </c>
      <c r="H531" s="31" t="str">
        <f>IF(AND(B531=H$1),LOOKUP(9.99999999999999E+307,$H$2:H530)+1,"")</f>
        <v/>
      </c>
      <c r="I531" s="31" t="str">
        <f>IF(AND(B531=I$1),LOOKUP(9.99999999999999E+307,$I$2:I530)+1,"")</f>
        <v/>
      </c>
      <c r="J531" s="31" t="e">
        <f>IF(AND(B531=J$1),LOOKUP(9.99999999999999E+307,$J$2:J530)+1,"")</f>
        <v>#REF!</v>
      </c>
      <c r="K531" s="31" t="e">
        <f>IF(AND(B531=K$1),LOOKUP(9.99999999999999E+307,$K$2:K530)+1,"")</f>
        <v>#REF!</v>
      </c>
      <c r="L531" s="31" t="e">
        <f>IF(AND(B531=L$1),LOOKUP(9.99999999999999E+307,$L$2:L530)+1,"")</f>
        <v>#REF!</v>
      </c>
      <c r="M531" s="31">
        <f>IF(AND(B531=M$1),LOOKUP(9.99999999999999E+307,$M$2:M530)+1,"")</f>
        <v>363</v>
      </c>
      <c r="N531" s="31" t="e">
        <f>IF(AND(B531=N$1),LOOKUP(9.99999999999999E+307,$N$2:N530)+1,"")</f>
        <v>#REF!</v>
      </c>
      <c r="O531" s="31" t="e">
        <f>IF(AND($B531=O$1),LOOKUP(9.99999999999999E+307,$O$2:O530)+1,"")</f>
        <v>#REF!</v>
      </c>
      <c r="P531" s="31" t="e">
        <f>IF(AND($B531=P$1),LOOKUP(9.99999999999999E+307,$P$2:P530)+1,"")</f>
        <v>#REF!</v>
      </c>
      <c r="Q531" s="31" t="e">
        <f>IF(AND($B531=Q$1),LOOKUP(9.99999999999999E+307,$Q$2:Q530)+1,"")</f>
        <v>#REF!</v>
      </c>
      <c r="R531" s="31">
        <f>IF(AND($B531=R$1),LOOKUP(9.99999999999999E+307,$R$2:R530)+1,"")</f>
        <v>363</v>
      </c>
      <c r="S531" s="31">
        <f>IF(AND($B531=S$1),LOOKUP(9.99999999999999E+307,$S$2:S530)+1,"")</f>
        <v>363</v>
      </c>
      <c r="T531" s="221"/>
      <c r="U531" s="221"/>
      <c r="V531" s="221"/>
      <c r="AA531" s="218" t="str">
        <f t="shared" si="62"/>
        <v/>
      </c>
      <c r="AB531" s="218" t="str">
        <f t="shared" si="63"/>
        <v/>
      </c>
      <c r="AC531" s="219">
        <f t="shared" si="59"/>
        <v>0</v>
      </c>
      <c r="AD531" s="219">
        <f t="shared" si="60"/>
        <v>1034</v>
      </c>
      <c r="AE531" s="220" t="str">
        <f t="shared" si="64"/>
        <v/>
      </c>
      <c r="AF531" s="216" t="str">
        <f t="shared" si="58"/>
        <v>-</v>
      </c>
    </row>
    <row r="532" spans="1:32" ht="20.149999999999999" customHeight="1" x14ac:dyDescent="0.75">
      <c r="A532" s="31">
        <v>530</v>
      </c>
      <c r="B532" s="200"/>
      <c r="C532" s="201"/>
      <c r="D532" s="201"/>
      <c r="E532" s="389"/>
      <c r="F532" s="203"/>
      <c r="G532" s="217" t="str">
        <f t="shared" si="61"/>
        <v/>
      </c>
      <c r="H532" s="31" t="str">
        <f>IF(AND(B532=H$1),LOOKUP(9.99999999999999E+307,$H$2:H531)+1,"")</f>
        <v/>
      </c>
      <c r="I532" s="31" t="str">
        <f>IF(AND(B532=I$1),LOOKUP(9.99999999999999E+307,$I$2:I531)+1,"")</f>
        <v/>
      </c>
      <c r="J532" s="31" t="e">
        <f>IF(AND(B532=J$1),LOOKUP(9.99999999999999E+307,$J$2:J531)+1,"")</f>
        <v>#REF!</v>
      </c>
      <c r="K532" s="31" t="e">
        <f>IF(AND(B532=K$1),LOOKUP(9.99999999999999E+307,$K$2:K531)+1,"")</f>
        <v>#REF!</v>
      </c>
      <c r="L532" s="31" t="e">
        <f>IF(AND(B532=L$1),LOOKUP(9.99999999999999E+307,$L$2:L531)+1,"")</f>
        <v>#REF!</v>
      </c>
      <c r="M532" s="31">
        <f>IF(AND(B532=M$1),LOOKUP(9.99999999999999E+307,$M$2:M531)+1,"")</f>
        <v>364</v>
      </c>
      <c r="N532" s="31" t="e">
        <f>IF(AND(B532=N$1),LOOKUP(9.99999999999999E+307,$N$2:N531)+1,"")</f>
        <v>#REF!</v>
      </c>
      <c r="O532" s="31" t="e">
        <f>IF(AND($B532=O$1),LOOKUP(9.99999999999999E+307,$O$2:O531)+1,"")</f>
        <v>#REF!</v>
      </c>
      <c r="P532" s="31" t="e">
        <f>IF(AND($B532=P$1),LOOKUP(9.99999999999999E+307,$P$2:P531)+1,"")</f>
        <v>#REF!</v>
      </c>
      <c r="Q532" s="31" t="e">
        <f>IF(AND($B532=Q$1),LOOKUP(9.99999999999999E+307,$Q$2:Q531)+1,"")</f>
        <v>#REF!</v>
      </c>
      <c r="R532" s="31">
        <f>IF(AND($B532=R$1),LOOKUP(9.99999999999999E+307,$R$2:R531)+1,"")</f>
        <v>364</v>
      </c>
      <c r="S532" s="31">
        <f>IF(AND($B532=S$1),LOOKUP(9.99999999999999E+307,$S$2:S531)+1,"")</f>
        <v>364</v>
      </c>
      <c r="T532" s="221"/>
      <c r="U532" s="221"/>
      <c r="V532" s="221"/>
      <c r="AA532" s="218" t="str">
        <f t="shared" si="62"/>
        <v/>
      </c>
      <c r="AB532" s="218" t="str">
        <f t="shared" si="63"/>
        <v/>
      </c>
      <c r="AC532" s="219">
        <f t="shared" si="59"/>
        <v>0</v>
      </c>
      <c r="AD532" s="219">
        <f t="shared" si="60"/>
        <v>1034</v>
      </c>
      <c r="AE532" s="220" t="str">
        <f t="shared" si="64"/>
        <v/>
      </c>
      <c r="AF532" s="216" t="str">
        <f t="shared" si="58"/>
        <v>-</v>
      </c>
    </row>
    <row r="533" spans="1:32" ht="20.149999999999999" customHeight="1" x14ac:dyDescent="0.75">
      <c r="A533" s="31">
        <v>531</v>
      </c>
      <c r="B533" s="200"/>
      <c r="C533" s="201"/>
      <c r="D533" s="201"/>
      <c r="E533" s="389"/>
      <c r="F533" s="203"/>
      <c r="G533" s="217" t="str">
        <f t="shared" si="61"/>
        <v/>
      </c>
      <c r="H533" s="31" t="str">
        <f>IF(AND(B533=H$1),LOOKUP(9.99999999999999E+307,$H$2:H532)+1,"")</f>
        <v/>
      </c>
      <c r="I533" s="31" t="str">
        <f>IF(AND(B533=I$1),LOOKUP(9.99999999999999E+307,$I$2:I532)+1,"")</f>
        <v/>
      </c>
      <c r="J533" s="31" t="e">
        <f>IF(AND(B533=J$1),LOOKUP(9.99999999999999E+307,$J$2:J532)+1,"")</f>
        <v>#REF!</v>
      </c>
      <c r="K533" s="31" t="e">
        <f>IF(AND(B533=K$1),LOOKUP(9.99999999999999E+307,$K$2:K532)+1,"")</f>
        <v>#REF!</v>
      </c>
      <c r="L533" s="31" t="e">
        <f>IF(AND(B533=L$1),LOOKUP(9.99999999999999E+307,$L$2:L532)+1,"")</f>
        <v>#REF!</v>
      </c>
      <c r="M533" s="31">
        <f>IF(AND(B533=M$1),LOOKUP(9.99999999999999E+307,$M$2:M532)+1,"")</f>
        <v>365</v>
      </c>
      <c r="N533" s="31" t="e">
        <f>IF(AND(B533=N$1),LOOKUP(9.99999999999999E+307,$N$2:N532)+1,"")</f>
        <v>#REF!</v>
      </c>
      <c r="O533" s="31" t="e">
        <f>IF(AND($B533=O$1),LOOKUP(9.99999999999999E+307,$O$2:O532)+1,"")</f>
        <v>#REF!</v>
      </c>
      <c r="P533" s="31" t="e">
        <f>IF(AND($B533=P$1),LOOKUP(9.99999999999999E+307,$P$2:P532)+1,"")</f>
        <v>#REF!</v>
      </c>
      <c r="Q533" s="31" t="e">
        <f>IF(AND($B533=Q$1),LOOKUP(9.99999999999999E+307,$Q$2:Q532)+1,"")</f>
        <v>#REF!</v>
      </c>
      <c r="R533" s="31">
        <f>IF(AND($B533=R$1),LOOKUP(9.99999999999999E+307,$R$2:R532)+1,"")</f>
        <v>365</v>
      </c>
      <c r="S533" s="31">
        <f>IF(AND($B533=S$1),LOOKUP(9.99999999999999E+307,$S$2:S532)+1,"")</f>
        <v>365</v>
      </c>
      <c r="T533" s="221"/>
      <c r="U533" s="221"/>
      <c r="V533" s="221"/>
      <c r="AA533" s="218" t="str">
        <f t="shared" si="62"/>
        <v/>
      </c>
      <c r="AB533" s="218" t="str">
        <f t="shared" si="63"/>
        <v/>
      </c>
      <c r="AC533" s="219">
        <f t="shared" si="59"/>
        <v>0</v>
      </c>
      <c r="AD533" s="219">
        <f t="shared" si="60"/>
        <v>1034</v>
      </c>
      <c r="AE533" s="220" t="str">
        <f t="shared" si="64"/>
        <v/>
      </c>
      <c r="AF533" s="216" t="str">
        <f t="shared" si="58"/>
        <v>-</v>
      </c>
    </row>
    <row r="534" spans="1:32" ht="20.149999999999999" customHeight="1" x14ac:dyDescent="0.75">
      <c r="A534" s="31">
        <v>532</v>
      </c>
      <c r="B534" s="200"/>
      <c r="C534" s="201"/>
      <c r="D534" s="201"/>
      <c r="E534" s="389"/>
      <c r="F534" s="203"/>
      <c r="G534" s="217" t="str">
        <f t="shared" si="61"/>
        <v/>
      </c>
      <c r="H534" s="31" t="str">
        <f>IF(AND(B534=H$1),LOOKUP(9.99999999999999E+307,$H$2:H533)+1,"")</f>
        <v/>
      </c>
      <c r="I534" s="31" t="str">
        <f>IF(AND(B534=I$1),LOOKUP(9.99999999999999E+307,$I$2:I533)+1,"")</f>
        <v/>
      </c>
      <c r="J534" s="31" t="e">
        <f>IF(AND(B534=J$1),LOOKUP(9.99999999999999E+307,$J$2:J533)+1,"")</f>
        <v>#REF!</v>
      </c>
      <c r="K534" s="31" t="e">
        <f>IF(AND(B534=K$1),LOOKUP(9.99999999999999E+307,$K$2:K533)+1,"")</f>
        <v>#REF!</v>
      </c>
      <c r="L534" s="31" t="e">
        <f>IF(AND(B534=L$1),LOOKUP(9.99999999999999E+307,$L$2:L533)+1,"")</f>
        <v>#REF!</v>
      </c>
      <c r="M534" s="31">
        <f>IF(AND(B534=M$1),LOOKUP(9.99999999999999E+307,$M$2:M533)+1,"")</f>
        <v>366</v>
      </c>
      <c r="N534" s="31" t="e">
        <f>IF(AND(B534=N$1),LOOKUP(9.99999999999999E+307,$N$2:N533)+1,"")</f>
        <v>#REF!</v>
      </c>
      <c r="O534" s="31" t="e">
        <f>IF(AND($B534=O$1),LOOKUP(9.99999999999999E+307,$O$2:O533)+1,"")</f>
        <v>#REF!</v>
      </c>
      <c r="P534" s="31" t="e">
        <f>IF(AND($B534=P$1),LOOKUP(9.99999999999999E+307,$P$2:P533)+1,"")</f>
        <v>#REF!</v>
      </c>
      <c r="Q534" s="31" t="e">
        <f>IF(AND($B534=Q$1),LOOKUP(9.99999999999999E+307,$Q$2:Q533)+1,"")</f>
        <v>#REF!</v>
      </c>
      <c r="R534" s="31">
        <f>IF(AND($B534=R$1),LOOKUP(9.99999999999999E+307,$R$2:R533)+1,"")</f>
        <v>366</v>
      </c>
      <c r="S534" s="31">
        <f>IF(AND($B534=S$1),LOOKUP(9.99999999999999E+307,$S$2:S533)+1,"")</f>
        <v>366</v>
      </c>
      <c r="T534" s="221"/>
      <c r="U534" s="221"/>
      <c r="V534" s="221"/>
      <c r="AA534" s="218" t="str">
        <f t="shared" si="62"/>
        <v/>
      </c>
      <c r="AB534" s="218" t="str">
        <f t="shared" si="63"/>
        <v/>
      </c>
      <c r="AC534" s="219">
        <f t="shared" si="59"/>
        <v>0</v>
      </c>
      <c r="AD534" s="219">
        <f t="shared" si="60"/>
        <v>1034</v>
      </c>
      <c r="AE534" s="220" t="str">
        <f t="shared" si="64"/>
        <v/>
      </c>
      <c r="AF534" s="216" t="str">
        <f t="shared" si="58"/>
        <v>-</v>
      </c>
    </row>
    <row r="535" spans="1:32" ht="20.149999999999999" customHeight="1" x14ac:dyDescent="0.75">
      <c r="A535" s="31">
        <v>533</v>
      </c>
      <c r="B535" s="200"/>
      <c r="C535" s="201"/>
      <c r="D535" s="201"/>
      <c r="E535" s="389"/>
      <c r="F535" s="203"/>
      <c r="G535" s="217" t="str">
        <f t="shared" si="61"/>
        <v/>
      </c>
      <c r="H535" s="31" t="str">
        <f>IF(AND(B535=H$1),LOOKUP(9.99999999999999E+307,$H$2:H534)+1,"")</f>
        <v/>
      </c>
      <c r="I535" s="31" t="str">
        <f>IF(AND(B535=I$1),LOOKUP(9.99999999999999E+307,$I$2:I534)+1,"")</f>
        <v/>
      </c>
      <c r="J535" s="31" t="e">
        <f>IF(AND(B535=J$1),LOOKUP(9.99999999999999E+307,$J$2:J534)+1,"")</f>
        <v>#REF!</v>
      </c>
      <c r="K535" s="31" t="e">
        <f>IF(AND(B535=K$1),LOOKUP(9.99999999999999E+307,$K$2:K534)+1,"")</f>
        <v>#REF!</v>
      </c>
      <c r="L535" s="31" t="e">
        <f>IF(AND(B535=L$1),LOOKUP(9.99999999999999E+307,$L$2:L534)+1,"")</f>
        <v>#REF!</v>
      </c>
      <c r="M535" s="31">
        <f>IF(AND(B535=M$1),LOOKUP(9.99999999999999E+307,$M$2:M534)+1,"")</f>
        <v>367</v>
      </c>
      <c r="N535" s="31" t="e">
        <f>IF(AND(B535=N$1),LOOKUP(9.99999999999999E+307,$N$2:N534)+1,"")</f>
        <v>#REF!</v>
      </c>
      <c r="O535" s="31" t="e">
        <f>IF(AND($B535=O$1),LOOKUP(9.99999999999999E+307,$O$2:O534)+1,"")</f>
        <v>#REF!</v>
      </c>
      <c r="P535" s="31" t="e">
        <f>IF(AND($B535=P$1),LOOKUP(9.99999999999999E+307,$P$2:P534)+1,"")</f>
        <v>#REF!</v>
      </c>
      <c r="Q535" s="31" t="e">
        <f>IF(AND($B535=Q$1),LOOKUP(9.99999999999999E+307,$Q$2:Q534)+1,"")</f>
        <v>#REF!</v>
      </c>
      <c r="R535" s="31">
        <f>IF(AND($B535=R$1),LOOKUP(9.99999999999999E+307,$R$2:R534)+1,"")</f>
        <v>367</v>
      </c>
      <c r="S535" s="31">
        <f>IF(AND($B535=S$1),LOOKUP(9.99999999999999E+307,$S$2:S534)+1,"")</f>
        <v>367</v>
      </c>
      <c r="T535" s="221"/>
      <c r="U535" s="221"/>
      <c r="V535" s="221"/>
      <c r="AA535" s="218" t="str">
        <f t="shared" si="62"/>
        <v/>
      </c>
      <c r="AB535" s="218" t="str">
        <f t="shared" si="63"/>
        <v/>
      </c>
      <c r="AC535" s="219">
        <f t="shared" si="59"/>
        <v>0</v>
      </c>
      <c r="AD535" s="219">
        <f t="shared" si="60"/>
        <v>1034</v>
      </c>
      <c r="AE535" s="220" t="str">
        <f t="shared" si="64"/>
        <v/>
      </c>
      <c r="AF535" s="216" t="str">
        <f t="shared" si="58"/>
        <v>-</v>
      </c>
    </row>
    <row r="536" spans="1:32" ht="20.149999999999999" customHeight="1" x14ac:dyDescent="0.75">
      <c r="A536" s="31">
        <v>534</v>
      </c>
      <c r="B536" s="200"/>
      <c r="C536" s="201"/>
      <c r="D536" s="201"/>
      <c r="E536" s="389"/>
      <c r="F536" s="203"/>
      <c r="G536" s="217" t="str">
        <f t="shared" si="61"/>
        <v/>
      </c>
      <c r="H536" s="31" t="str">
        <f>IF(AND(B536=H$1),LOOKUP(9.99999999999999E+307,$H$2:H535)+1,"")</f>
        <v/>
      </c>
      <c r="I536" s="31" t="str">
        <f>IF(AND(B536=I$1),LOOKUP(9.99999999999999E+307,$I$2:I535)+1,"")</f>
        <v/>
      </c>
      <c r="J536" s="31" t="e">
        <f>IF(AND(B536=J$1),LOOKUP(9.99999999999999E+307,$J$2:J535)+1,"")</f>
        <v>#REF!</v>
      </c>
      <c r="K536" s="31" t="e">
        <f>IF(AND(B536=K$1),LOOKUP(9.99999999999999E+307,$K$2:K535)+1,"")</f>
        <v>#REF!</v>
      </c>
      <c r="L536" s="31" t="e">
        <f>IF(AND(B536=L$1),LOOKUP(9.99999999999999E+307,$L$2:L535)+1,"")</f>
        <v>#REF!</v>
      </c>
      <c r="M536" s="31">
        <f>IF(AND(B536=M$1),LOOKUP(9.99999999999999E+307,$M$2:M535)+1,"")</f>
        <v>368</v>
      </c>
      <c r="N536" s="31" t="e">
        <f>IF(AND(B536=N$1),LOOKUP(9.99999999999999E+307,$N$2:N535)+1,"")</f>
        <v>#REF!</v>
      </c>
      <c r="O536" s="31" t="e">
        <f>IF(AND($B536=O$1),LOOKUP(9.99999999999999E+307,$O$2:O535)+1,"")</f>
        <v>#REF!</v>
      </c>
      <c r="P536" s="31" t="e">
        <f>IF(AND($B536=P$1),LOOKUP(9.99999999999999E+307,$P$2:P535)+1,"")</f>
        <v>#REF!</v>
      </c>
      <c r="Q536" s="31" t="e">
        <f>IF(AND($B536=Q$1),LOOKUP(9.99999999999999E+307,$Q$2:Q535)+1,"")</f>
        <v>#REF!</v>
      </c>
      <c r="R536" s="31">
        <f>IF(AND($B536=R$1),LOOKUP(9.99999999999999E+307,$R$2:R535)+1,"")</f>
        <v>368</v>
      </c>
      <c r="S536" s="31">
        <f>IF(AND($B536=S$1),LOOKUP(9.99999999999999E+307,$S$2:S535)+1,"")</f>
        <v>368</v>
      </c>
      <c r="T536" s="221"/>
      <c r="U536" s="221"/>
      <c r="V536" s="221"/>
      <c r="AA536" s="218" t="str">
        <f t="shared" si="62"/>
        <v/>
      </c>
      <c r="AB536" s="218" t="str">
        <f t="shared" si="63"/>
        <v/>
      </c>
      <c r="AC536" s="219">
        <f t="shared" si="59"/>
        <v>0</v>
      </c>
      <c r="AD536" s="219">
        <f t="shared" si="60"/>
        <v>1034</v>
      </c>
      <c r="AE536" s="220" t="str">
        <f t="shared" si="64"/>
        <v/>
      </c>
      <c r="AF536" s="216" t="str">
        <f t="shared" si="58"/>
        <v>-</v>
      </c>
    </row>
    <row r="537" spans="1:32" ht="20.149999999999999" customHeight="1" x14ac:dyDescent="0.75">
      <c r="A537" s="31">
        <v>535</v>
      </c>
      <c r="B537" s="200"/>
      <c r="C537" s="201"/>
      <c r="D537" s="201"/>
      <c r="E537" s="389"/>
      <c r="F537" s="203"/>
      <c r="G537" s="217" t="str">
        <f t="shared" si="61"/>
        <v/>
      </c>
      <c r="H537" s="31" t="str">
        <f>IF(AND(B537=H$1),LOOKUP(9.99999999999999E+307,$H$2:H536)+1,"")</f>
        <v/>
      </c>
      <c r="I537" s="31" t="str">
        <f>IF(AND(B537=I$1),LOOKUP(9.99999999999999E+307,$I$2:I536)+1,"")</f>
        <v/>
      </c>
      <c r="J537" s="31" t="e">
        <f>IF(AND(B537=J$1),LOOKUP(9.99999999999999E+307,$J$2:J536)+1,"")</f>
        <v>#REF!</v>
      </c>
      <c r="K537" s="31" t="e">
        <f>IF(AND(B537=K$1),LOOKUP(9.99999999999999E+307,$K$2:K536)+1,"")</f>
        <v>#REF!</v>
      </c>
      <c r="L537" s="31" t="e">
        <f>IF(AND(B537=L$1),LOOKUP(9.99999999999999E+307,$L$2:L536)+1,"")</f>
        <v>#REF!</v>
      </c>
      <c r="M537" s="31">
        <f>IF(AND(B537=M$1),LOOKUP(9.99999999999999E+307,$M$2:M536)+1,"")</f>
        <v>369</v>
      </c>
      <c r="N537" s="31" t="e">
        <f>IF(AND(B537=N$1),LOOKUP(9.99999999999999E+307,$N$2:N536)+1,"")</f>
        <v>#REF!</v>
      </c>
      <c r="O537" s="31" t="e">
        <f>IF(AND($B537=O$1),LOOKUP(9.99999999999999E+307,$O$2:O536)+1,"")</f>
        <v>#REF!</v>
      </c>
      <c r="P537" s="31" t="e">
        <f>IF(AND($B537=P$1),LOOKUP(9.99999999999999E+307,$P$2:P536)+1,"")</f>
        <v>#REF!</v>
      </c>
      <c r="Q537" s="31" t="e">
        <f>IF(AND($B537=Q$1),LOOKUP(9.99999999999999E+307,$Q$2:Q536)+1,"")</f>
        <v>#REF!</v>
      </c>
      <c r="R537" s="31">
        <f>IF(AND($B537=R$1),LOOKUP(9.99999999999999E+307,$R$2:R536)+1,"")</f>
        <v>369</v>
      </c>
      <c r="S537" s="31">
        <f>IF(AND($B537=S$1),LOOKUP(9.99999999999999E+307,$S$2:S536)+1,"")</f>
        <v>369</v>
      </c>
      <c r="T537" s="221"/>
      <c r="U537" s="221"/>
      <c r="V537" s="221"/>
      <c r="AA537" s="218" t="str">
        <f t="shared" si="62"/>
        <v/>
      </c>
      <c r="AB537" s="218" t="str">
        <f t="shared" si="63"/>
        <v/>
      </c>
      <c r="AC537" s="219">
        <f t="shared" si="59"/>
        <v>0</v>
      </c>
      <c r="AD537" s="219">
        <f t="shared" si="60"/>
        <v>1034</v>
      </c>
      <c r="AE537" s="220" t="str">
        <f t="shared" si="64"/>
        <v/>
      </c>
      <c r="AF537" s="216" t="str">
        <f t="shared" si="58"/>
        <v>-</v>
      </c>
    </row>
    <row r="538" spans="1:32" ht="20.149999999999999" customHeight="1" x14ac:dyDescent="0.75">
      <c r="A538" s="31">
        <v>536</v>
      </c>
      <c r="B538" s="200"/>
      <c r="C538" s="201"/>
      <c r="D538" s="201"/>
      <c r="E538" s="389"/>
      <c r="F538" s="203"/>
      <c r="G538" s="217" t="str">
        <f t="shared" si="61"/>
        <v/>
      </c>
      <c r="H538" s="31" t="str">
        <f>IF(AND(B538=H$1),LOOKUP(9.99999999999999E+307,$H$2:H537)+1,"")</f>
        <v/>
      </c>
      <c r="I538" s="31" t="str">
        <f>IF(AND(B538=I$1),LOOKUP(9.99999999999999E+307,$I$2:I537)+1,"")</f>
        <v/>
      </c>
      <c r="J538" s="31" t="e">
        <f>IF(AND(B538=J$1),LOOKUP(9.99999999999999E+307,$J$2:J537)+1,"")</f>
        <v>#REF!</v>
      </c>
      <c r="K538" s="31" t="e">
        <f>IF(AND(B538=K$1),LOOKUP(9.99999999999999E+307,$K$2:K537)+1,"")</f>
        <v>#REF!</v>
      </c>
      <c r="L538" s="31" t="e">
        <f>IF(AND(B538=L$1),LOOKUP(9.99999999999999E+307,$L$2:L537)+1,"")</f>
        <v>#REF!</v>
      </c>
      <c r="M538" s="31">
        <f>IF(AND(B538=M$1),LOOKUP(9.99999999999999E+307,$M$2:M537)+1,"")</f>
        <v>370</v>
      </c>
      <c r="N538" s="31" t="e">
        <f>IF(AND(B538=N$1),LOOKUP(9.99999999999999E+307,$N$2:N537)+1,"")</f>
        <v>#REF!</v>
      </c>
      <c r="O538" s="31" t="e">
        <f>IF(AND($B538=O$1),LOOKUP(9.99999999999999E+307,$O$2:O537)+1,"")</f>
        <v>#REF!</v>
      </c>
      <c r="P538" s="31" t="e">
        <f>IF(AND($B538=P$1),LOOKUP(9.99999999999999E+307,$P$2:P537)+1,"")</f>
        <v>#REF!</v>
      </c>
      <c r="Q538" s="31" t="e">
        <f>IF(AND($B538=Q$1),LOOKUP(9.99999999999999E+307,$Q$2:Q537)+1,"")</f>
        <v>#REF!</v>
      </c>
      <c r="R538" s="31">
        <f>IF(AND($B538=R$1),LOOKUP(9.99999999999999E+307,$R$2:R537)+1,"")</f>
        <v>370</v>
      </c>
      <c r="S538" s="31">
        <f>IF(AND($B538=S$1),LOOKUP(9.99999999999999E+307,$S$2:S537)+1,"")</f>
        <v>370</v>
      </c>
      <c r="T538" s="221"/>
      <c r="U538" s="221"/>
      <c r="V538" s="221"/>
      <c r="AA538" s="218" t="str">
        <f t="shared" si="62"/>
        <v/>
      </c>
      <c r="AB538" s="218" t="str">
        <f t="shared" si="63"/>
        <v/>
      </c>
      <c r="AC538" s="219">
        <f t="shared" si="59"/>
        <v>0</v>
      </c>
      <c r="AD538" s="219">
        <f t="shared" si="60"/>
        <v>1034</v>
      </c>
      <c r="AE538" s="220" t="str">
        <f t="shared" si="64"/>
        <v/>
      </c>
      <c r="AF538" s="216" t="str">
        <f t="shared" si="58"/>
        <v>-</v>
      </c>
    </row>
    <row r="539" spans="1:32" ht="20.149999999999999" customHeight="1" x14ac:dyDescent="0.75">
      <c r="A539" s="31">
        <v>537</v>
      </c>
      <c r="B539" s="200"/>
      <c r="C539" s="201"/>
      <c r="D539" s="201"/>
      <c r="E539" s="389"/>
      <c r="F539" s="203"/>
      <c r="G539" s="217" t="str">
        <f t="shared" si="61"/>
        <v/>
      </c>
      <c r="H539" s="31" t="str">
        <f>IF(AND(B539=H$1),LOOKUP(9.99999999999999E+307,$H$2:H538)+1,"")</f>
        <v/>
      </c>
      <c r="I539" s="31" t="str">
        <f>IF(AND(B539=I$1),LOOKUP(9.99999999999999E+307,$I$2:I538)+1,"")</f>
        <v/>
      </c>
      <c r="J539" s="31" t="e">
        <f>IF(AND(B539=J$1),LOOKUP(9.99999999999999E+307,$J$2:J538)+1,"")</f>
        <v>#REF!</v>
      </c>
      <c r="K539" s="31" t="e">
        <f>IF(AND(B539=K$1),LOOKUP(9.99999999999999E+307,$K$2:K538)+1,"")</f>
        <v>#REF!</v>
      </c>
      <c r="L539" s="31" t="e">
        <f>IF(AND(B539=L$1),LOOKUP(9.99999999999999E+307,$L$2:L538)+1,"")</f>
        <v>#REF!</v>
      </c>
      <c r="M539" s="31">
        <f>IF(AND(B539=M$1),LOOKUP(9.99999999999999E+307,$M$2:M538)+1,"")</f>
        <v>371</v>
      </c>
      <c r="N539" s="31" t="e">
        <f>IF(AND(B539=N$1),LOOKUP(9.99999999999999E+307,$N$2:N538)+1,"")</f>
        <v>#REF!</v>
      </c>
      <c r="O539" s="31" t="e">
        <f>IF(AND($B539=O$1),LOOKUP(9.99999999999999E+307,$O$2:O538)+1,"")</f>
        <v>#REF!</v>
      </c>
      <c r="P539" s="31" t="e">
        <f>IF(AND($B539=P$1),LOOKUP(9.99999999999999E+307,$P$2:P538)+1,"")</f>
        <v>#REF!</v>
      </c>
      <c r="Q539" s="31" t="e">
        <f>IF(AND($B539=Q$1),LOOKUP(9.99999999999999E+307,$Q$2:Q538)+1,"")</f>
        <v>#REF!</v>
      </c>
      <c r="R539" s="31">
        <f>IF(AND($B539=R$1),LOOKUP(9.99999999999999E+307,$R$2:R538)+1,"")</f>
        <v>371</v>
      </c>
      <c r="S539" s="31">
        <f>IF(AND($B539=S$1),LOOKUP(9.99999999999999E+307,$S$2:S538)+1,"")</f>
        <v>371</v>
      </c>
      <c r="T539" s="221"/>
      <c r="U539" s="221"/>
      <c r="V539" s="221"/>
      <c r="AA539" s="218" t="str">
        <f t="shared" si="62"/>
        <v/>
      </c>
      <c r="AB539" s="218" t="str">
        <f t="shared" si="63"/>
        <v/>
      </c>
      <c r="AC539" s="219">
        <f t="shared" si="59"/>
        <v>0</v>
      </c>
      <c r="AD539" s="219">
        <f t="shared" si="60"/>
        <v>1034</v>
      </c>
      <c r="AE539" s="220" t="str">
        <f t="shared" si="64"/>
        <v/>
      </c>
      <c r="AF539" s="216" t="str">
        <f t="shared" si="58"/>
        <v>-</v>
      </c>
    </row>
    <row r="540" spans="1:32" ht="20.149999999999999" customHeight="1" x14ac:dyDescent="0.75">
      <c r="A540" s="31">
        <v>538</v>
      </c>
      <c r="B540" s="200"/>
      <c r="C540" s="201"/>
      <c r="D540" s="201"/>
      <c r="E540" s="389"/>
      <c r="F540" s="203"/>
      <c r="G540" s="217" t="str">
        <f t="shared" si="61"/>
        <v/>
      </c>
      <c r="H540" s="31" t="str">
        <f>IF(AND(B540=H$1),LOOKUP(9.99999999999999E+307,$H$2:H539)+1,"")</f>
        <v/>
      </c>
      <c r="I540" s="31" t="str">
        <f>IF(AND(B540=I$1),LOOKUP(9.99999999999999E+307,$I$2:I539)+1,"")</f>
        <v/>
      </c>
      <c r="J540" s="31" t="e">
        <f>IF(AND(B540=J$1),LOOKUP(9.99999999999999E+307,$J$2:J539)+1,"")</f>
        <v>#REF!</v>
      </c>
      <c r="K540" s="31" t="e">
        <f>IF(AND(B540=K$1),LOOKUP(9.99999999999999E+307,$K$2:K539)+1,"")</f>
        <v>#REF!</v>
      </c>
      <c r="L540" s="31" t="e">
        <f>IF(AND(B540=L$1),LOOKUP(9.99999999999999E+307,$L$2:L539)+1,"")</f>
        <v>#REF!</v>
      </c>
      <c r="M540" s="31">
        <f>IF(AND(B540=M$1),LOOKUP(9.99999999999999E+307,$M$2:M539)+1,"")</f>
        <v>372</v>
      </c>
      <c r="N540" s="31" t="e">
        <f>IF(AND(B540=N$1),LOOKUP(9.99999999999999E+307,$N$2:N539)+1,"")</f>
        <v>#REF!</v>
      </c>
      <c r="O540" s="31" t="e">
        <f>IF(AND($B540=O$1),LOOKUP(9.99999999999999E+307,$O$2:O539)+1,"")</f>
        <v>#REF!</v>
      </c>
      <c r="P540" s="31" t="e">
        <f>IF(AND($B540=P$1),LOOKUP(9.99999999999999E+307,$P$2:P539)+1,"")</f>
        <v>#REF!</v>
      </c>
      <c r="Q540" s="31" t="e">
        <f>IF(AND($B540=Q$1),LOOKUP(9.99999999999999E+307,$Q$2:Q539)+1,"")</f>
        <v>#REF!</v>
      </c>
      <c r="R540" s="31">
        <f>IF(AND($B540=R$1),LOOKUP(9.99999999999999E+307,$R$2:R539)+1,"")</f>
        <v>372</v>
      </c>
      <c r="S540" s="31">
        <f>IF(AND($B540=S$1),LOOKUP(9.99999999999999E+307,$S$2:S539)+1,"")</f>
        <v>372</v>
      </c>
      <c r="T540" s="221"/>
      <c r="U540" s="221"/>
      <c r="V540" s="221"/>
      <c r="AA540" s="218" t="str">
        <f t="shared" si="62"/>
        <v/>
      </c>
      <c r="AB540" s="218" t="str">
        <f t="shared" si="63"/>
        <v/>
      </c>
      <c r="AC540" s="219">
        <f t="shared" si="59"/>
        <v>0</v>
      </c>
      <c r="AD540" s="219">
        <f t="shared" si="60"/>
        <v>1034</v>
      </c>
      <c r="AE540" s="220" t="str">
        <f t="shared" si="64"/>
        <v/>
      </c>
      <c r="AF540" s="216" t="str">
        <f t="shared" si="58"/>
        <v>-</v>
      </c>
    </row>
    <row r="541" spans="1:32" ht="20.149999999999999" customHeight="1" x14ac:dyDescent="0.75">
      <c r="A541" s="31">
        <v>539</v>
      </c>
      <c r="B541" s="200"/>
      <c r="C541" s="201"/>
      <c r="D541" s="201"/>
      <c r="E541" s="389"/>
      <c r="F541" s="203"/>
      <c r="G541" s="217" t="str">
        <f t="shared" si="61"/>
        <v/>
      </c>
      <c r="H541" s="31" t="str">
        <f>IF(AND(B541=H$1),LOOKUP(9.99999999999999E+307,$H$2:H540)+1,"")</f>
        <v/>
      </c>
      <c r="I541" s="31" t="str">
        <f>IF(AND(B541=I$1),LOOKUP(9.99999999999999E+307,$I$2:I540)+1,"")</f>
        <v/>
      </c>
      <c r="J541" s="31" t="e">
        <f>IF(AND(B541=J$1),LOOKUP(9.99999999999999E+307,$J$2:J540)+1,"")</f>
        <v>#REF!</v>
      </c>
      <c r="K541" s="31" t="e">
        <f>IF(AND(B541=K$1),LOOKUP(9.99999999999999E+307,$K$2:K540)+1,"")</f>
        <v>#REF!</v>
      </c>
      <c r="L541" s="31" t="e">
        <f>IF(AND(B541=L$1),LOOKUP(9.99999999999999E+307,$L$2:L540)+1,"")</f>
        <v>#REF!</v>
      </c>
      <c r="M541" s="31">
        <f>IF(AND(B541=M$1),LOOKUP(9.99999999999999E+307,$M$2:M540)+1,"")</f>
        <v>373</v>
      </c>
      <c r="N541" s="31" t="e">
        <f>IF(AND(B541=N$1),LOOKUP(9.99999999999999E+307,$N$2:N540)+1,"")</f>
        <v>#REF!</v>
      </c>
      <c r="O541" s="31" t="e">
        <f>IF(AND($B541=O$1),LOOKUP(9.99999999999999E+307,$O$2:O540)+1,"")</f>
        <v>#REF!</v>
      </c>
      <c r="P541" s="31" t="e">
        <f>IF(AND($B541=P$1),LOOKUP(9.99999999999999E+307,$P$2:P540)+1,"")</f>
        <v>#REF!</v>
      </c>
      <c r="Q541" s="31" t="e">
        <f>IF(AND($B541=Q$1),LOOKUP(9.99999999999999E+307,$Q$2:Q540)+1,"")</f>
        <v>#REF!</v>
      </c>
      <c r="R541" s="31">
        <f>IF(AND($B541=R$1),LOOKUP(9.99999999999999E+307,$R$2:R540)+1,"")</f>
        <v>373</v>
      </c>
      <c r="S541" s="31">
        <f>IF(AND($B541=S$1),LOOKUP(9.99999999999999E+307,$S$2:S540)+1,"")</f>
        <v>373</v>
      </c>
      <c r="T541" s="221"/>
      <c r="U541" s="221"/>
      <c r="V541" s="221"/>
      <c r="AA541" s="218" t="str">
        <f t="shared" si="62"/>
        <v/>
      </c>
      <c r="AB541" s="218" t="str">
        <f t="shared" si="63"/>
        <v/>
      </c>
      <c r="AC541" s="219">
        <f t="shared" si="59"/>
        <v>0</v>
      </c>
      <c r="AD541" s="219">
        <f t="shared" si="60"/>
        <v>1034</v>
      </c>
      <c r="AE541" s="220" t="str">
        <f t="shared" si="64"/>
        <v/>
      </c>
      <c r="AF541" s="216" t="str">
        <f t="shared" si="58"/>
        <v>-</v>
      </c>
    </row>
    <row r="542" spans="1:32" ht="20.149999999999999" customHeight="1" x14ac:dyDescent="0.75">
      <c r="A542" s="31">
        <v>540</v>
      </c>
      <c r="B542" s="200"/>
      <c r="C542" s="201"/>
      <c r="D542" s="201"/>
      <c r="E542" s="389"/>
      <c r="F542" s="203"/>
      <c r="G542" s="217" t="str">
        <f t="shared" si="61"/>
        <v/>
      </c>
      <c r="H542" s="31" t="str">
        <f>IF(AND(B542=H$1),LOOKUP(9.99999999999999E+307,$H$2:H541)+1,"")</f>
        <v/>
      </c>
      <c r="I542" s="31" t="str">
        <f>IF(AND(B542=I$1),LOOKUP(9.99999999999999E+307,$I$2:I541)+1,"")</f>
        <v/>
      </c>
      <c r="J542" s="31" t="e">
        <f>IF(AND(B542=J$1),LOOKUP(9.99999999999999E+307,$J$2:J541)+1,"")</f>
        <v>#REF!</v>
      </c>
      <c r="K542" s="31" t="e">
        <f>IF(AND(B542=K$1),LOOKUP(9.99999999999999E+307,$K$2:K541)+1,"")</f>
        <v>#REF!</v>
      </c>
      <c r="L542" s="31" t="e">
        <f>IF(AND(B542=L$1),LOOKUP(9.99999999999999E+307,$L$2:L541)+1,"")</f>
        <v>#REF!</v>
      </c>
      <c r="M542" s="31">
        <f>IF(AND(B542=M$1),LOOKUP(9.99999999999999E+307,$M$2:M541)+1,"")</f>
        <v>374</v>
      </c>
      <c r="N542" s="31" t="e">
        <f>IF(AND(B542=N$1),LOOKUP(9.99999999999999E+307,$N$2:N541)+1,"")</f>
        <v>#REF!</v>
      </c>
      <c r="O542" s="31" t="e">
        <f>IF(AND($B542=O$1),LOOKUP(9.99999999999999E+307,$O$2:O541)+1,"")</f>
        <v>#REF!</v>
      </c>
      <c r="P542" s="31" t="e">
        <f>IF(AND($B542=P$1),LOOKUP(9.99999999999999E+307,$P$2:P541)+1,"")</f>
        <v>#REF!</v>
      </c>
      <c r="Q542" s="31" t="e">
        <f>IF(AND($B542=Q$1),LOOKUP(9.99999999999999E+307,$Q$2:Q541)+1,"")</f>
        <v>#REF!</v>
      </c>
      <c r="R542" s="31">
        <f>IF(AND($B542=R$1),LOOKUP(9.99999999999999E+307,$R$2:R541)+1,"")</f>
        <v>374</v>
      </c>
      <c r="S542" s="31">
        <f>IF(AND($B542=S$1),LOOKUP(9.99999999999999E+307,$S$2:S541)+1,"")</f>
        <v>374</v>
      </c>
      <c r="T542" s="221"/>
      <c r="U542" s="221"/>
      <c r="V542" s="221"/>
      <c r="AA542" s="218" t="str">
        <f t="shared" si="62"/>
        <v/>
      </c>
      <c r="AB542" s="218" t="str">
        <f t="shared" si="63"/>
        <v/>
      </c>
      <c r="AC542" s="219">
        <f t="shared" si="59"/>
        <v>0</v>
      </c>
      <c r="AD542" s="219">
        <f t="shared" si="60"/>
        <v>1034</v>
      </c>
      <c r="AE542" s="220" t="str">
        <f t="shared" si="64"/>
        <v/>
      </c>
      <c r="AF542" s="216" t="str">
        <f t="shared" si="58"/>
        <v>-</v>
      </c>
    </row>
    <row r="543" spans="1:32" ht="20.149999999999999" customHeight="1" x14ac:dyDescent="0.75">
      <c r="A543" s="31">
        <v>541</v>
      </c>
      <c r="B543" s="200"/>
      <c r="C543" s="201"/>
      <c r="D543" s="201"/>
      <c r="E543" s="389"/>
      <c r="F543" s="203"/>
      <c r="G543" s="217" t="str">
        <f t="shared" si="61"/>
        <v/>
      </c>
      <c r="H543" s="31" t="str">
        <f>IF(AND(B543=H$1),LOOKUP(9.99999999999999E+307,$H$2:H542)+1,"")</f>
        <v/>
      </c>
      <c r="I543" s="31" t="str">
        <f>IF(AND(B543=I$1),LOOKUP(9.99999999999999E+307,$I$2:I542)+1,"")</f>
        <v/>
      </c>
      <c r="J543" s="31" t="e">
        <f>IF(AND(B543=J$1),LOOKUP(9.99999999999999E+307,$J$2:J542)+1,"")</f>
        <v>#REF!</v>
      </c>
      <c r="K543" s="31" t="e">
        <f>IF(AND(B543=K$1),LOOKUP(9.99999999999999E+307,$K$2:K542)+1,"")</f>
        <v>#REF!</v>
      </c>
      <c r="L543" s="31" t="e">
        <f>IF(AND(B543=L$1),LOOKUP(9.99999999999999E+307,$L$2:L542)+1,"")</f>
        <v>#REF!</v>
      </c>
      <c r="M543" s="31">
        <f>IF(AND(B543=M$1),LOOKUP(9.99999999999999E+307,$M$2:M542)+1,"")</f>
        <v>375</v>
      </c>
      <c r="N543" s="31" t="e">
        <f>IF(AND(B543=N$1),LOOKUP(9.99999999999999E+307,$N$2:N542)+1,"")</f>
        <v>#REF!</v>
      </c>
      <c r="O543" s="31" t="e">
        <f>IF(AND($B543=O$1),LOOKUP(9.99999999999999E+307,$O$2:O542)+1,"")</f>
        <v>#REF!</v>
      </c>
      <c r="P543" s="31" t="e">
        <f>IF(AND($B543=P$1),LOOKUP(9.99999999999999E+307,$P$2:P542)+1,"")</f>
        <v>#REF!</v>
      </c>
      <c r="Q543" s="31" t="e">
        <f>IF(AND($B543=Q$1),LOOKUP(9.99999999999999E+307,$Q$2:Q542)+1,"")</f>
        <v>#REF!</v>
      </c>
      <c r="R543" s="31">
        <f>IF(AND($B543=R$1),LOOKUP(9.99999999999999E+307,$R$2:R542)+1,"")</f>
        <v>375</v>
      </c>
      <c r="S543" s="31">
        <f>IF(AND($B543=S$1),LOOKUP(9.99999999999999E+307,$S$2:S542)+1,"")</f>
        <v>375</v>
      </c>
      <c r="T543" s="221"/>
      <c r="U543" s="221"/>
      <c r="V543" s="221"/>
      <c r="AA543" s="218" t="str">
        <f t="shared" si="62"/>
        <v/>
      </c>
      <c r="AB543" s="218" t="str">
        <f t="shared" si="63"/>
        <v/>
      </c>
      <c r="AC543" s="219">
        <f t="shared" si="59"/>
        <v>0</v>
      </c>
      <c r="AD543" s="219">
        <f t="shared" si="60"/>
        <v>1034</v>
      </c>
      <c r="AE543" s="220" t="str">
        <f t="shared" si="64"/>
        <v/>
      </c>
      <c r="AF543" s="216" t="str">
        <f t="shared" si="58"/>
        <v>-</v>
      </c>
    </row>
    <row r="544" spans="1:32" ht="20.149999999999999" customHeight="1" x14ac:dyDescent="0.75">
      <c r="A544" s="31">
        <v>542</v>
      </c>
      <c r="B544" s="200"/>
      <c r="C544" s="201"/>
      <c r="D544" s="201"/>
      <c r="E544" s="389"/>
      <c r="F544" s="203"/>
      <c r="G544" s="217" t="str">
        <f t="shared" si="61"/>
        <v/>
      </c>
      <c r="H544" s="31" t="str">
        <f>IF(AND(B544=H$1),LOOKUP(9.99999999999999E+307,$H$2:H543)+1,"")</f>
        <v/>
      </c>
      <c r="I544" s="31" t="str">
        <f>IF(AND(B544=I$1),LOOKUP(9.99999999999999E+307,$I$2:I543)+1,"")</f>
        <v/>
      </c>
      <c r="J544" s="31" t="e">
        <f>IF(AND(B544=J$1),LOOKUP(9.99999999999999E+307,$J$2:J543)+1,"")</f>
        <v>#REF!</v>
      </c>
      <c r="K544" s="31" t="e">
        <f>IF(AND(B544=K$1),LOOKUP(9.99999999999999E+307,$K$2:K543)+1,"")</f>
        <v>#REF!</v>
      </c>
      <c r="L544" s="31" t="e">
        <f>IF(AND(B544=L$1),LOOKUP(9.99999999999999E+307,$L$2:L543)+1,"")</f>
        <v>#REF!</v>
      </c>
      <c r="M544" s="31">
        <f>IF(AND(B544=M$1),LOOKUP(9.99999999999999E+307,$M$2:M543)+1,"")</f>
        <v>376</v>
      </c>
      <c r="N544" s="31" t="e">
        <f>IF(AND(B544=N$1),LOOKUP(9.99999999999999E+307,$N$2:N543)+1,"")</f>
        <v>#REF!</v>
      </c>
      <c r="O544" s="31" t="e">
        <f>IF(AND($B544=O$1),LOOKUP(9.99999999999999E+307,$O$2:O543)+1,"")</f>
        <v>#REF!</v>
      </c>
      <c r="P544" s="31" t="e">
        <f>IF(AND($B544=P$1),LOOKUP(9.99999999999999E+307,$P$2:P543)+1,"")</f>
        <v>#REF!</v>
      </c>
      <c r="Q544" s="31" t="e">
        <f>IF(AND($B544=Q$1),LOOKUP(9.99999999999999E+307,$Q$2:Q543)+1,"")</f>
        <v>#REF!</v>
      </c>
      <c r="R544" s="31">
        <f>IF(AND($B544=R$1),LOOKUP(9.99999999999999E+307,$R$2:R543)+1,"")</f>
        <v>376</v>
      </c>
      <c r="S544" s="31">
        <f>IF(AND($B544=S$1),LOOKUP(9.99999999999999E+307,$S$2:S543)+1,"")</f>
        <v>376</v>
      </c>
      <c r="T544" s="221"/>
      <c r="U544" s="221"/>
      <c r="V544" s="221"/>
      <c r="AA544" s="218" t="str">
        <f t="shared" si="62"/>
        <v/>
      </c>
      <c r="AB544" s="218" t="str">
        <f t="shared" si="63"/>
        <v/>
      </c>
      <c r="AC544" s="219">
        <f t="shared" si="59"/>
        <v>0</v>
      </c>
      <c r="AD544" s="219">
        <f t="shared" si="60"/>
        <v>1034</v>
      </c>
      <c r="AE544" s="220" t="str">
        <f t="shared" si="64"/>
        <v/>
      </c>
      <c r="AF544" s="216" t="str">
        <f t="shared" si="58"/>
        <v>-</v>
      </c>
    </row>
    <row r="545" spans="1:32" ht="20.149999999999999" customHeight="1" x14ac:dyDescent="0.75">
      <c r="A545" s="31">
        <v>543</v>
      </c>
      <c r="B545" s="200"/>
      <c r="C545" s="201"/>
      <c r="D545" s="201"/>
      <c r="E545" s="389"/>
      <c r="F545" s="203"/>
      <c r="G545" s="217" t="str">
        <f t="shared" si="61"/>
        <v/>
      </c>
      <c r="H545" s="31" t="str">
        <f>IF(AND(B545=H$1),LOOKUP(9.99999999999999E+307,$H$2:H544)+1,"")</f>
        <v/>
      </c>
      <c r="I545" s="31" t="str">
        <f>IF(AND(B545=I$1),LOOKUP(9.99999999999999E+307,$I$2:I544)+1,"")</f>
        <v/>
      </c>
      <c r="J545" s="31" t="e">
        <f>IF(AND(B545=J$1),LOOKUP(9.99999999999999E+307,$J$2:J544)+1,"")</f>
        <v>#REF!</v>
      </c>
      <c r="K545" s="31" t="e">
        <f>IF(AND(B545=K$1),LOOKUP(9.99999999999999E+307,$K$2:K544)+1,"")</f>
        <v>#REF!</v>
      </c>
      <c r="L545" s="31" t="e">
        <f>IF(AND(B545=L$1),LOOKUP(9.99999999999999E+307,$L$2:L544)+1,"")</f>
        <v>#REF!</v>
      </c>
      <c r="M545" s="31">
        <f>IF(AND(B545=M$1),LOOKUP(9.99999999999999E+307,$M$2:M544)+1,"")</f>
        <v>377</v>
      </c>
      <c r="N545" s="31" t="e">
        <f>IF(AND(B545=N$1),LOOKUP(9.99999999999999E+307,$N$2:N544)+1,"")</f>
        <v>#REF!</v>
      </c>
      <c r="O545" s="31" t="e">
        <f>IF(AND($B545=O$1),LOOKUP(9.99999999999999E+307,$O$2:O544)+1,"")</f>
        <v>#REF!</v>
      </c>
      <c r="P545" s="31" t="e">
        <f>IF(AND($B545=P$1),LOOKUP(9.99999999999999E+307,$P$2:P544)+1,"")</f>
        <v>#REF!</v>
      </c>
      <c r="Q545" s="31" t="e">
        <f>IF(AND($B545=Q$1),LOOKUP(9.99999999999999E+307,$Q$2:Q544)+1,"")</f>
        <v>#REF!</v>
      </c>
      <c r="R545" s="31">
        <f>IF(AND($B545=R$1),LOOKUP(9.99999999999999E+307,$R$2:R544)+1,"")</f>
        <v>377</v>
      </c>
      <c r="S545" s="31">
        <f>IF(AND($B545=S$1),LOOKUP(9.99999999999999E+307,$S$2:S544)+1,"")</f>
        <v>377</v>
      </c>
      <c r="T545" s="221"/>
      <c r="U545" s="221"/>
      <c r="V545" s="221"/>
      <c r="AA545" s="218" t="str">
        <f t="shared" si="62"/>
        <v/>
      </c>
      <c r="AB545" s="218" t="str">
        <f t="shared" si="63"/>
        <v/>
      </c>
      <c r="AC545" s="219">
        <f t="shared" si="59"/>
        <v>0</v>
      </c>
      <c r="AD545" s="219">
        <f t="shared" si="60"/>
        <v>1034</v>
      </c>
      <c r="AE545" s="220" t="str">
        <f t="shared" si="64"/>
        <v/>
      </c>
      <c r="AF545" s="216" t="str">
        <f t="shared" si="58"/>
        <v>-</v>
      </c>
    </row>
    <row r="546" spans="1:32" ht="20.149999999999999" customHeight="1" x14ac:dyDescent="0.75">
      <c r="A546" s="31">
        <v>544</v>
      </c>
      <c r="B546" s="200"/>
      <c r="C546" s="201"/>
      <c r="D546" s="201"/>
      <c r="E546" s="389"/>
      <c r="F546" s="203"/>
      <c r="G546" s="217" t="str">
        <f t="shared" si="61"/>
        <v/>
      </c>
      <c r="H546" s="31" t="str">
        <f>IF(AND(B546=H$1),LOOKUP(9.99999999999999E+307,$H$2:H545)+1,"")</f>
        <v/>
      </c>
      <c r="I546" s="31" t="str">
        <f>IF(AND(B546=I$1),LOOKUP(9.99999999999999E+307,$I$2:I545)+1,"")</f>
        <v/>
      </c>
      <c r="J546" s="31" t="e">
        <f>IF(AND(B546=J$1),LOOKUP(9.99999999999999E+307,$J$2:J545)+1,"")</f>
        <v>#REF!</v>
      </c>
      <c r="K546" s="31" t="e">
        <f>IF(AND(B546=K$1),LOOKUP(9.99999999999999E+307,$K$2:K545)+1,"")</f>
        <v>#REF!</v>
      </c>
      <c r="L546" s="31" t="e">
        <f>IF(AND(B546=L$1),LOOKUP(9.99999999999999E+307,$L$2:L545)+1,"")</f>
        <v>#REF!</v>
      </c>
      <c r="M546" s="31">
        <f>IF(AND(B546=M$1),LOOKUP(9.99999999999999E+307,$M$2:M545)+1,"")</f>
        <v>378</v>
      </c>
      <c r="N546" s="31" t="e">
        <f>IF(AND(B546=N$1),LOOKUP(9.99999999999999E+307,$N$2:N545)+1,"")</f>
        <v>#REF!</v>
      </c>
      <c r="O546" s="31" t="e">
        <f>IF(AND($B546=O$1),LOOKUP(9.99999999999999E+307,$O$2:O545)+1,"")</f>
        <v>#REF!</v>
      </c>
      <c r="P546" s="31" t="e">
        <f>IF(AND($B546=P$1),LOOKUP(9.99999999999999E+307,$P$2:P545)+1,"")</f>
        <v>#REF!</v>
      </c>
      <c r="Q546" s="31" t="e">
        <f>IF(AND($B546=Q$1),LOOKUP(9.99999999999999E+307,$Q$2:Q545)+1,"")</f>
        <v>#REF!</v>
      </c>
      <c r="R546" s="31">
        <f>IF(AND($B546=R$1),LOOKUP(9.99999999999999E+307,$R$2:R545)+1,"")</f>
        <v>378</v>
      </c>
      <c r="S546" s="31">
        <f>IF(AND($B546=S$1),LOOKUP(9.99999999999999E+307,$S$2:S545)+1,"")</f>
        <v>378</v>
      </c>
      <c r="T546" s="221"/>
      <c r="U546" s="221"/>
      <c r="V546" s="221"/>
      <c r="AA546" s="218" t="str">
        <f t="shared" si="62"/>
        <v/>
      </c>
      <c r="AB546" s="218" t="str">
        <f t="shared" si="63"/>
        <v/>
      </c>
      <c r="AC546" s="219">
        <f t="shared" si="59"/>
        <v>0</v>
      </c>
      <c r="AD546" s="219">
        <f t="shared" si="60"/>
        <v>1034</v>
      </c>
      <c r="AE546" s="220" t="str">
        <f t="shared" si="64"/>
        <v/>
      </c>
      <c r="AF546" s="216" t="str">
        <f t="shared" si="58"/>
        <v>-</v>
      </c>
    </row>
    <row r="547" spans="1:32" ht="20.149999999999999" customHeight="1" x14ac:dyDescent="0.75">
      <c r="A547" s="31">
        <v>545</v>
      </c>
      <c r="B547" s="200"/>
      <c r="C547" s="201"/>
      <c r="D547" s="201"/>
      <c r="E547" s="389"/>
      <c r="F547" s="203"/>
      <c r="G547" s="217" t="str">
        <f t="shared" si="61"/>
        <v/>
      </c>
      <c r="H547" s="31" t="str">
        <f>IF(AND(B547=H$1),LOOKUP(9.99999999999999E+307,$H$2:H546)+1,"")</f>
        <v/>
      </c>
      <c r="I547" s="31" t="str">
        <f>IF(AND(B547=I$1),LOOKUP(9.99999999999999E+307,$I$2:I546)+1,"")</f>
        <v/>
      </c>
      <c r="J547" s="31" t="e">
        <f>IF(AND(B547=J$1),LOOKUP(9.99999999999999E+307,$J$2:J546)+1,"")</f>
        <v>#REF!</v>
      </c>
      <c r="K547" s="31" t="e">
        <f>IF(AND(B547=K$1),LOOKUP(9.99999999999999E+307,$K$2:K546)+1,"")</f>
        <v>#REF!</v>
      </c>
      <c r="L547" s="31" t="e">
        <f>IF(AND(B547=L$1),LOOKUP(9.99999999999999E+307,$L$2:L546)+1,"")</f>
        <v>#REF!</v>
      </c>
      <c r="M547" s="31">
        <f>IF(AND(B547=M$1),LOOKUP(9.99999999999999E+307,$M$2:M546)+1,"")</f>
        <v>379</v>
      </c>
      <c r="N547" s="31" t="e">
        <f>IF(AND(B547=N$1),LOOKUP(9.99999999999999E+307,$N$2:N546)+1,"")</f>
        <v>#REF!</v>
      </c>
      <c r="O547" s="31" t="e">
        <f>IF(AND($B547=O$1),LOOKUP(9.99999999999999E+307,$O$2:O546)+1,"")</f>
        <v>#REF!</v>
      </c>
      <c r="P547" s="31" t="e">
        <f>IF(AND($B547=P$1),LOOKUP(9.99999999999999E+307,$P$2:P546)+1,"")</f>
        <v>#REF!</v>
      </c>
      <c r="Q547" s="31" t="e">
        <f>IF(AND($B547=Q$1),LOOKUP(9.99999999999999E+307,$Q$2:Q546)+1,"")</f>
        <v>#REF!</v>
      </c>
      <c r="R547" s="31">
        <f>IF(AND($B547=R$1),LOOKUP(9.99999999999999E+307,$R$2:R546)+1,"")</f>
        <v>379</v>
      </c>
      <c r="S547" s="31">
        <f>IF(AND($B547=S$1),LOOKUP(9.99999999999999E+307,$S$2:S546)+1,"")</f>
        <v>379</v>
      </c>
      <c r="T547" s="221"/>
      <c r="U547" s="221"/>
      <c r="V547" s="221"/>
      <c r="AA547" s="218" t="str">
        <f t="shared" si="62"/>
        <v/>
      </c>
      <c r="AB547" s="218" t="str">
        <f t="shared" si="63"/>
        <v/>
      </c>
      <c r="AC547" s="219">
        <f t="shared" si="59"/>
        <v>0</v>
      </c>
      <c r="AD547" s="219">
        <f t="shared" si="60"/>
        <v>1034</v>
      </c>
      <c r="AE547" s="220" t="str">
        <f t="shared" si="64"/>
        <v/>
      </c>
      <c r="AF547" s="216" t="str">
        <f t="shared" si="58"/>
        <v>-</v>
      </c>
    </row>
    <row r="548" spans="1:32" ht="20.149999999999999" customHeight="1" x14ac:dyDescent="0.75">
      <c r="A548" s="31">
        <v>546</v>
      </c>
      <c r="B548" s="200"/>
      <c r="C548" s="201"/>
      <c r="D548" s="201"/>
      <c r="E548" s="389"/>
      <c r="F548" s="203"/>
      <c r="G548" s="217" t="str">
        <f t="shared" si="61"/>
        <v/>
      </c>
      <c r="H548" s="31" t="str">
        <f>IF(AND(B548=H$1),LOOKUP(9.99999999999999E+307,$H$2:H547)+1,"")</f>
        <v/>
      </c>
      <c r="I548" s="31" t="str">
        <f>IF(AND(B548=I$1),LOOKUP(9.99999999999999E+307,$I$2:I547)+1,"")</f>
        <v/>
      </c>
      <c r="J548" s="31" t="e">
        <f>IF(AND(B548=J$1),LOOKUP(9.99999999999999E+307,$J$2:J547)+1,"")</f>
        <v>#REF!</v>
      </c>
      <c r="K548" s="31" t="e">
        <f>IF(AND(B548=K$1),LOOKUP(9.99999999999999E+307,$K$2:K547)+1,"")</f>
        <v>#REF!</v>
      </c>
      <c r="L548" s="31" t="e">
        <f>IF(AND(B548=L$1),LOOKUP(9.99999999999999E+307,$L$2:L547)+1,"")</f>
        <v>#REF!</v>
      </c>
      <c r="M548" s="31">
        <f>IF(AND(B548=M$1),LOOKUP(9.99999999999999E+307,$M$2:M547)+1,"")</f>
        <v>380</v>
      </c>
      <c r="N548" s="31" t="e">
        <f>IF(AND(B548=N$1),LOOKUP(9.99999999999999E+307,$N$2:N547)+1,"")</f>
        <v>#REF!</v>
      </c>
      <c r="O548" s="31" t="e">
        <f>IF(AND($B548=O$1),LOOKUP(9.99999999999999E+307,$O$2:O547)+1,"")</f>
        <v>#REF!</v>
      </c>
      <c r="P548" s="31" t="e">
        <f>IF(AND($B548=P$1),LOOKUP(9.99999999999999E+307,$P$2:P547)+1,"")</f>
        <v>#REF!</v>
      </c>
      <c r="Q548" s="31" t="e">
        <f>IF(AND($B548=Q$1),LOOKUP(9.99999999999999E+307,$Q$2:Q547)+1,"")</f>
        <v>#REF!</v>
      </c>
      <c r="R548" s="31">
        <f>IF(AND($B548=R$1),LOOKUP(9.99999999999999E+307,$R$2:R547)+1,"")</f>
        <v>380</v>
      </c>
      <c r="S548" s="31">
        <f>IF(AND($B548=S$1),LOOKUP(9.99999999999999E+307,$S$2:S547)+1,"")</f>
        <v>380</v>
      </c>
      <c r="T548" s="221"/>
      <c r="U548" s="221"/>
      <c r="V548" s="221"/>
      <c r="AA548" s="218" t="str">
        <f t="shared" si="62"/>
        <v/>
      </c>
      <c r="AB548" s="218" t="str">
        <f t="shared" si="63"/>
        <v/>
      </c>
      <c r="AC548" s="219">
        <f t="shared" si="59"/>
        <v>0</v>
      </c>
      <c r="AD548" s="219">
        <f t="shared" si="60"/>
        <v>1034</v>
      </c>
      <c r="AE548" s="220" t="str">
        <f t="shared" si="64"/>
        <v/>
      </c>
      <c r="AF548" s="216" t="str">
        <f t="shared" si="58"/>
        <v>-</v>
      </c>
    </row>
    <row r="549" spans="1:32" ht="20.149999999999999" customHeight="1" x14ac:dyDescent="0.75">
      <c r="A549" s="31">
        <v>547</v>
      </c>
      <c r="B549" s="200"/>
      <c r="C549" s="201"/>
      <c r="D549" s="201"/>
      <c r="E549" s="389"/>
      <c r="F549" s="203"/>
      <c r="G549" s="217" t="str">
        <f t="shared" si="61"/>
        <v/>
      </c>
      <c r="H549" s="31" t="str">
        <f>IF(AND(B549=H$1),LOOKUP(9.99999999999999E+307,$H$2:H548)+1,"")</f>
        <v/>
      </c>
      <c r="I549" s="31" t="str">
        <f>IF(AND(B549=I$1),LOOKUP(9.99999999999999E+307,$I$2:I548)+1,"")</f>
        <v/>
      </c>
      <c r="J549" s="31" t="e">
        <f>IF(AND(B549=J$1),LOOKUP(9.99999999999999E+307,$J$2:J548)+1,"")</f>
        <v>#REF!</v>
      </c>
      <c r="K549" s="31" t="e">
        <f>IF(AND(B549=K$1),LOOKUP(9.99999999999999E+307,$K$2:K548)+1,"")</f>
        <v>#REF!</v>
      </c>
      <c r="L549" s="31" t="e">
        <f>IF(AND(B549=L$1),LOOKUP(9.99999999999999E+307,$L$2:L548)+1,"")</f>
        <v>#REF!</v>
      </c>
      <c r="M549" s="31">
        <f>IF(AND(B549=M$1),LOOKUP(9.99999999999999E+307,$M$2:M548)+1,"")</f>
        <v>381</v>
      </c>
      <c r="N549" s="31" t="e">
        <f>IF(AND(B549=N$1),LOOKUP(9.99999999999999E+307,$N$2:N548)+1,"")</f>
        <v>#REF!</v>
      </c>
      <c r="O549" s="31" t="e">
        <f>IF(AND($B549=O$1),LOOKUP(9.99999999999999E+307,$O$2:O548)+1,"")</f>
        <v>#REF!</v>
      </c>
      <c r="P549" s="31" t="e">
        <f>IF(AND($B549=P$1),LOOKUP(9.99999999999999E+307,$P$2:P548)+1,"")</f>
        <v>#REF!</v>
      </c>
      <c r="Q549" s="31" t="e">
        <f>IF(AND($B549=Q$1),LOOKUP(9.99999999999999E+307,$Q$2:Q548)+1,"")</f>
        <v>#REF!</v>
      </c>
      <c r="R549" s="31">
        <f>IF(AND($B549=R$1),LOOKUP(9.99999999999999E+307,$R$2:R548)+1,"")</f>
        <v>381</v>
      </c>
      <c r="S549" s="31">
        <f>IF(AND($B549=S$1),LOOKUP(9.99999999999999E+307,$S$2:S548)+1,"")</f>
        <v>381</v>
      </c>
      <c r="T549" s="221"/>
      <c r="U549" s="221"/>
      <c r="V549" s="221"/>
      <c r="AA549" s="218" t="str">
        <f t="shared" si="62"/>
        <v/>
      </c>
      <c r="AB549" s="218" t="str">
        <f t="shared" si="63"/>
        <v/>
      </c>
      <c r="AC549" s="219">
        <f t="shared" si="59"/>
        <v>0</v>
      </c>
      <c r="AD549" s="219">
        <f t="shared" si="60"/>
        <v>1034</v>
      </c>
      <c r="AE549" s="220" t="str">
        <f t="shared" si="64"/>
        <v/>
      </c>
      <c r="AF549" s="216" t="str">
        <f t="shared" si="58"/>
        <v>-</v>
      </c>
    </row>
    <row r="550" spans="1:32" ht="20.149999999999999" customHeight="1" x14ac:dyDescent="0.75">
      <c r="A550" s="31">
        <v>548</v>
      </c>
      <c r="B550" s="200"/>
      <c r="C550" s="201"/>
      <c r="D550" s="201"/>
      <c r="E550" s="389"/>
      <c r="F550" s="203"/>
      <c r="G550" s="217" t="str">
        <f t="shared" si="61"/>
        <v/>
      </c>
      <c r="H550" s="31" t="str">
        <f>IF(AND(B550=H$1),LOOKUP(9.99999999999999E+307,$H$2:H549)+1,"")</f>
        <v/>
      </c>
      <c r="I550" s="31" t="str">
        <f>IF(AND(B550=I$1),LOOKUP(9.99999999999999E+307,$I$2:I549)+1,"")</f>
        <v/>
      </c>
      <c r="J550" s="31" t="e">
        <f>IF(AND(B550=J$1),LOOKUP(9.99999999999999E+307,$J$2:J549)+1,"")</f>
        <v>#REF!</v>
      </c>
      <c r="K550" s="31" t="e">
        <f>IF(AND(B550=K$1),LOOKUP(9.99999999999999E+307,$K$2:K549)+1,"")</f>
        <v>#REF!</v>
      </c>
      <c r="L550" s="31" t="e">
        <f>IF(AND(B550=L$1),LOOKUP(9.99999999999999E+307,$L$2:L549)+1,"")</f>
        <v>#REF!</v>
      </c>
      <c r="M550" s="31">
        <f>IF(AND(B550=M$1),LOOKUP(9.99999999999999E+307,$M$2:M549)+1,"")</f>
        <v>382</v>
      </c>
      <c r="N550" s="31" t="e">
        <f>IF(AND(B550=N$1),LOOKUP(9.99999999999999E+307,$N$2:N549)+1,"")</f>
        <v>#REF!</v>
      </c>
      <c r="O550" s="31" t="e">
        <f>IF(AND($B550=O$1),LOOKUP(9.99999999999999E+307,$O$2:O549)+1,"")</f>
        <v>#REF!</v>
      </c>
      <c r="P550" s="31" t="e">
        <f>IF(AND($B550=P$1),LOOKUP(9.99999999999999E+307,$P$2:P549)+1,"")</f>
        <v>#REF!</v>
      </c>
      <c r="Q550" s="31" t="e">
        <f>IF(AND($B550=Q$1),LOOKUP(9.99999999999999E+307,$Q$2:Q549)+1,"")</f>
        <v>#REF!</v>
      </c>
      <c r="R550" s="31">
        <f>IF(AND($B550=R$1),LOOKUP(9.99999999999999E+307,$R$2:R549)+1,"")</f>
        <v>382</v>
      </c>
      <c r="S550" s="31">
        <f>IF(AND($B550=S$1),LOOKUP(9.99999999999999E+307,$S$2:S549)+1,"")</f>
        <v>382</v>
      </c>
      <c r="T550" s="221"/>
      <c r="U550" s="221"/>
      <c r="V550" s="221"/>
      <c r="AA550" s="218" t="str">
        <f t="shared" si="62"/>
        <v/>
      </c>
      <c r="AB550" s="218" t="str">
        <f t="shared" si="63"/>
        <v/>
      </c>
      <c r="AC550" s="219">
        <f t="shared" si="59"/>
        <v>0</v>
      </c>
      <c r="AD550" s="219">
        <f t="shared" si="60"/>
        <v>1034</v>
      </c>
      <c r="AE550" s="220" t="str">
        <f t="shared" si="64"/>
        <v/>
      </c>
      <c r="AF550" s="216" t="str">
        <f t="shared" si="58"/>
        <v>-</v>
      </c>
    </row>
    <row r="551" spans="1:32" ht="20.149999999999999" customHeight="1" x14ac:dyDescent="0.75">
      <c r="A551" s="31">
        <v>549</v>
      </c>
      <c r="B551" s="200"/>
      <c r="C551" s="201"/>
      <c r="D551" s="201"/>
      <c r="E551" s="389"/>
      <c r="F551" s="203"/>
      <c r="G551" s="217" t="str">
        <f t="shared" si="61"/>
        <v/>
      </c>
      <c r="H551" s="31" t="str">
        <f>IF(AND(B551=H$1),LOOKUP(9.99999999999999E+307,$H$2:H550)+1,"")</f>
        <v/>
      </c>
      <c r="I551" s="31" t="str">
        <f>IF(AND(B551=I$1),LOOKUP(9.99999999999999E+307,$I$2:I550)+1,"")</f>
        <v/>
      </c>
      <c r="J551" s="31" t="e">
        <f>IF(AND(B551=J$1),LOOKUP(9.99999999999999E+307,$J$2:J550)+1,"")</f>
        <v>#REF!</v>
      </c>
      <c r="K551" s="31" t="e">
        <f>IF(AND(B551=K$1),LOOKUP(9.99999999999999E+307,$K$2:K550)+1,"")</f>
        <v>#REF!</v>
      </c>
      <c r="L551" s="31" t="e">
        <f>IF(AND(B551=L$1),LOOKUP(9.99999999999999E+307,$L$2:L550)+1,"")</f>
        <v>#REF!</v>
      </c>
      <c r="M551" s="31">
        <f>IF(AND(B551=M$1),LOOKUP(9.99999999999999E+307,$M$2:M550)+1,"")</f>
        <v>383</v>
      </c>
      <c r="N551" s="31" t="e">
        <f>IF(AND(B551=N$1),LOOKUP(9.99999999999999E+307,$N$2:N550)+1,"")</f>
        <v>#REF!</v>
      </c>
      <c r="O551" s="31" t="e">
        <f>IF(AND($B551=O$1),LOOKUP(9.99999999999999E+307,$O$2:O550)+1,"")</f>
        <v>#REF!</v>
      </c>
      <c r="P551" s="31" t="e">
        <f>IF(AND($B551=P$1),LOOKUP(9.99999999999999E+307,$P$2:P550)+1,"")</f>
        <v>#REF!</v>
      </c>
      <c r="Q551" s="31" t="e">
        <f>IF(AND($B551=Q$1),LOOKUP(9.99999999999999E+307,$Q$2:Q550)+1,"")</f>
        <v>#REF!</v>
      </c>
      <c r="R551" s="31">
        <f>IF(AND($B551=R$1),LOOKUP(9.99999999999999E+307,$R$2:R550)+1,"")</f>
        <v>383</v>
      </c>
      <c r="S551" s="31">
        <f>IF(AND($B551=S$1),LOOKUP(9.99999999999999E+307,$S$2:S550)+1,"")</f>
        <v>383</v>
      </c>
      <c r="T551" s="221"/>
      <c r="U551" s="221"/>
      <c r="V551" s="221"/>
      <c r="AA551" s="218" t="str">
        <f t="shared" si="62"/>
        <v/>
      </c>
      <c r="AB551" s="218" t="str">
        <f t="shared" si="63"/>
        <v/>
      </c>
      <c r="AC551" s="219">
        <f t="shared" si="59"/>
        <v>0</v>
      </c>
      <c r="AD551" s="219">
        <f t="shared" si="60"/>
        <v>1034</v>
      </c>
      <c r="AE551" s="220" t="str">
        <f t="shared" si="64"/>
        <v/>
      </c>
      <c r="AF551" s="216" t="str">
        <f t="shared" si="58"/>
        <v>-</v>
      </c>
    </row>
    <row r="552" spans="1:32" ht="20.149999999999999" customHeight="1" x14ac:dyDescent="0.75">
      <c r="A552" s="31">
        <v>550</v>
      </c>
      <c r="B552" s="200"/>
      <c r="C552" s="201"/>
      <c r="D552" s="201"/>
      <c r="E552" s="389"/>
      <c r="F552" s="203"/>
      <c r="G552" s="217" t="str">
        <f t="shared" si="61"/>
        <v/>
      </c>
      <c r="H552" s="31" t="str">
        <f>IF(AND(B552=H$1),LOOKUP(9.99999999999999E+307,$H$2:H551)+1,"")</f>
        <v/>
      </c>
      <c r="I552" s="31" t="str">
        <f>IF(AND(B552=I$1),LOOKUP(9.99999999999999E+307,$I$2:I551)+1,"")</f>
        <v/>
      </c>
      <c r="J552" s="31" t="e">
        <f>IF(AND(B552=J$1),LOOKUP(9.99999999999999E+307,$J$2:J551)+1,"")</f>
        <v>#REF!</v>
      </c>
      <c r="K552" s="31" t="e">
        <f>IF(AND(B552=K$1),LOOKUP(9.99999999999999E+307,$K$2:K551)+1,"")</f>
        <v>#REF!</v>
      </c>
      <c r="L552" s="31" t="e">
        <f>IF(AND(B552=L$1),LOOKUP(9.99999999999999E+307,$L$2:L551)+1,"")</f>
        <v>#REF!</v>
      </c>
      <c r="M552" s="31">
        <f>IF(AND(B552=M$1),LOOKUP(9.99999999999999E+307,$M$2:M551)+1,"")</f>
        <v>384</v>
      </c>
      <c r="N552" s="31" t="e">
        <f>IF(AND(B552=N$1),LOOKUP(9.99999999999999E+307,$N$2:N551)+1,"")</f>
        <v>#REF!</v>
      </c>
      <c r="O552" s="31" t="e">
        <f>IF(AND($B552=O$1),LOOKUP(9.99999999999999E+307,$O$2:O551)+1,"")</f>
        <v>#REF!</v>
      </c>
      <c r="P552" s="31" t="e">
        <f>IF(AND($B552=P$1),LOOKUP(9.99999999999999E+307,$P$2:P551)+1,"")</f>
        <v>#REF!</v>
      </c>
      <c r="Q552" s="31" t="e">
        <f>IF(AND($B552=Q$1),LOOKUP(9.99999999999999E+307,$Q$2:Q551)+1,"")</f>
        <v>#REF!</v>
      </c>
      <c r="R552" s="31">
        <f>IF(AND($B552=R$1),LOOKUP(9.99999999999999E+307,$R$2:R551)+1,"")</f>
        <v>384</v>
      </c>
      <c r="S552" s="31">
        <f>IF(AND($B552=S$1),LOOKUP(9.99999999999999E+307,$S$2:S551)+1,"")</f>
        <v>384</v>
      </c>
      <c r="T552" s="221"/>
      <c r="U552" s="221"/>
      <c r="V552" s="221"/>
      <c r="AA552" s="218" t="str">
        <f t="shared" si="62"/>
        <v/>
      </c>
      <c r="AB552" s="218" t="str">
        <f t="shared" si="63"/>
        <v/>
      </c>
      <c r="AC552" s="219">
        <f t="shared" si="59"/>
        <v>0</v>
      </c>
      <c r="AD552" s="219">
        <f t="shared" si="60"/>
        <v>1034</v>
      </c>
      <c r="AE552" s="220" t="str">
        <f t="shared" si="64"/>
        <v/>
      </c>
      <c r="AF552" s="216" t="str">
        <f t="shared" si="58"/>
        <v>-</v>
      </c>
    </row>
    <row r="553" spans="1:32" ht="20.149999999999999" customHeight="1" x14ac:dyDescent="0.75">
      <c r="A553" s="31">
        <v>551</v>
      </c>
      <c r="B553" s="200"/>
      <c r="C553" s="201"/>
      <c r="D553" s="201"/>
      <c r="E553" s="389"/>
      <c r="F553" s="203"/>
      <c r="G553" s="217" t="str">
        <f t="shared" si="61"/>
        <v/>
      </c>
      <c r="H553" s="31" t="str">
        <f>IF(AND(B553=H$1),LOOKUP(9.99999999999999E+307,$H$2:H552)+1,"")</f>
        <v/>
      </c>
      <c r="I553" s="31" t="str">
        <f>IF(AND(B553=I$1),LOOKUP(9.99999999999999E+307,$I$2:I552)+1,"")</f>
        <v/>
      </c>
      <c r="J553" s="31" t="e">
        <f>IF(AND(B553=J$1),LOOKUP(9.99999999999999E+307,$J$2:J552)+1,"")</f>
        <v>#REF!</v>
      </c>
      <c r="K553" s="31" t="e">
        <f>IF(AND(B553=K$1),LOOKUP(9.99999999999999E+307,$K$2:K552)+1,"")</f>
        <v>#REF!</v>
      </c>
      <c r="L553" s="31" t="e">
        <f>IF(AND(B553=L$1),LOOKUP(9.99999999999999E+307,$L$2:L552)+1,"")</f>
        <v>#REF!</v>
      </c>
      <c r="M553" s="31">
        <f>IF(AND(B553=M$1),LOOKUP(9.99999999999999E+307,$M$2:M552)+1,"")</f>
        <v>385</v>
      </c>
      <c r="N553" s="31" t="e">
        <f>IF(AND(B553=N$1),LOOKUP(9.99999999999999E+307,$N$2:N552)+1,"")</f>
        <v>#REF!</v>
      </c>
      <c r="O553" s="31" t="e">
        <f>IF(AND($B553=O$1),LOOKUP(9.99999999999999E+307,$O$2:O552)+1,"")</f>
        <v>#REF!</v>
      </c>
      <c r="P553" s="31" t="e">
        <f>IF(AND($B553=P$1),LOOKUP(9.99999999999999E+307,$P$2:P552)+1,"")</f>
        <v>#REF!</v>
      </c>
      <c r="Q553" s="31" t="e">
        <f>IF(AND($B553=Q$1),LOOKUP(9.99999999999999E+307,$Q$2:Q552)+1,"")</f>
        <v>#REF!</v>
      </c>
      <c r="R553" s="31">
        <f>IF(AND($B553=R$1),LOOKUP(9.99999999999999E+307,$R$2:R552)+1,"")</f>
        <v>385</v>
      </c>
      <c r="S553" s="31">
        <f>IF(AND($B553=S$1),LOOKUP(9.99999999999999E+307,$S$2:S552)+1,"")</f>
        <v>385</v>
      </c>
      <c r="T553" s="221"/>
      <c r="U553" s="221"/>
      <c r="V553" s="221"/>
      <c r="AA553" s="218" t="str">
        <f t="shared" si="62"/>
        <v/>
      </c>
      <c r="AB553" s="218" t="str">
        <f t="shared" si="63"/>
        <v/>
      </c>
      <c r="AC553" s="219">
        <f t="shared" si="59"/>
        <v>0</v>
      </c>
      <c r="AD553" s="219">
        <f t="shared" si="60"/>
        <v>1034</v>
      </c>
      <c r="AE553" s="220" t="str">
        <f t="shared" si="64"/>
        <v/>
      </c>
      <c r="AF553" s="216" t="str">
        <f t="shared" si="58"/>
        <v>-</v>
      </c>
    </row>
    <row r="554" spans="1:32" ht="20.149999999999999" customHeight="1" x14ac:dyDescent="0.75">
      <c r="A554" s="31">
        <v>552</v>
      </c>
      <c r="B554" s="200"/>
      <c r="C554" s="201"/>
      <c r="D554" s="201"/>
      <c r="E554" s="389"/>
      <c r="F554" s="203"/>
      <c r="G554" s="217" t="str">
        <f t="shared" si="61"/>
        <v/>
      </c>
      <c r="H554" s="31" t="str">
        <f>IF(AND(B554=H$1),LOOKUP(9.99999999999999E+307,$H$2:H553)+1,"")</f>
        <v/>
      </c>
      <c r="I554" s="31" t="str">
        <f>IF(AND(B554=I$1),LOOKUP(9.99999999999999E+307,$I$2:I553)+1,"")</f>
        <v/>
      </c>
      <c r="J554" s="31" t="e">
        <f>IF(AND(B554=J$1),LOOKUP(9.99999999999999E+307,$J$2:J553)+1,"")</f>
        <v>#REF!</v>
      </c>
      <c r="K554" s="31" t="e">
        <f>IF(AND(B554=K$1),LOOKUP(9.99999999999999E+307,$K$2:K553)+1,"")</f>
        <v>#REF!</v>
      </c>
      <c r="L554" s="31" t="e">
        <f>IF(AND(B554=L$1),LOOKUP(9.99999999999999E+307,$L$2:L553)+1,"")</f>
        <v>#REF!</v>
      </c>
      <c r="M554" s="31">
        <f>IF(AND(B554=M$1),LOOKUP(9.99999999999999E+307,$M$2:M553)+1,"")</f>
        <v>386</v>
      </c>
      <c r="N554" s="31" t="e">
        <f>IF(AND(B554=N$1),LOOKUP(9.99999999999999E+307,$N$2:N553)+1,"")</f>
        <v>#REF!</v>
      </c>
      <c r="O554" s="31" t="e">
        <f>IF(AND($B554=O$1),LOOKUP(9.99999999999999E+307,$O$2:O553)+1,"")</f>
        <v>#REF!</v>
      </c>
      <c r="P554" s="31" t="e">
        <f>IF(AND($B554=P$1),LOOKUP(9.99999999999999E+307,$P$2:P553)+1,"")</f>
        <v>#REF!</v>
      </c>
      <c r="Q554" s="31" t="e">
        <f>IF(AND($B554=Q$1),LOOKUP(9.99999999999999E+307,$Q$2:Q553)+1,"")</f>
        <v>#REF!</v>
      </c>
      <c r="R554" s="31">
        <f>IF(AND($B554=R$1),LOOKUP(9.99999999999999E+307,$R$2:R553)+1,"")</f>
        <v>386</v>
      </c>
      <c r="S554" s="31">
        <f>IF(AND($B554=S$1),LOOKUP(9.99999999999999E+307,$S$2:S553)+1,"")</f>
        <v>386</v>
      </c>
      <c r="T554" s="221"/>
      <c r="U554" s="221"/>
      <c r="V554" s="221"/>
      <c r="AA554" s="218" t="str">
        <f t="shared" si="62"/>
        <v/>
      </c>
      <c r="AB554" s="218" t="str">
        <f t="shared" si="63"/>
        <v/>
      </c>
      <c r="AC554" s="219">
        <f t="shared" si="59"/>
        <v>0</v>
      </c>
      <c r="AD554" s="219">
        <f t="shared" si="60"/>
        <v>1034</v>
      </c>
      <c r="AE554" s="220" t="str">
        <f t="shared" si="64"/>
        <v/>
      </c>
      <c r="AF554" s="216" t="str">
        <f t="shared" si="58"/>
        <v>-</v>
      </c>
    </row>
    <row r="555" spans="1:32" ht="20.149999999999999" customHeight="1" x14ac:dyDescent="0.75">
      <c r="A555" s="31">
        <v>553</v>
      </c>
      <c r="B555" s="200"/>
      <c r="C555" s="201"/>
      <c r="D555" s="201"/>
      <c r="E555" s="389"/>
      <c r="F555" s="203"/>
      <c r="G555" s="217" t="str">
        <f t="shared" si="61"/>
        <v/>
      </c>
      <c r="H555" s="31" t="str">
        <f>IF(AND(B555=H$1),LOOKUP(9.99999999999999E+307,$H$2:H554)+1,"")</f>
        <v/>
      </c>
      <c r="I555" s="31" t="str">
        <f>IF(AND(B555=I$1),LOOKUP(9.99999999999999E+307,$I$2:I554)+1,"")</f>
        <v/>
      </c>
      <c r="J555" s="31" t="e">
        <f>IF(AND(B555=J$1),LOOKUP(9.99999999999999E+307,$J$2:J554)+1,"")</f>
        <v>#REF!</v>
      </c>
      <c r="K555" s="31" t="e">
        <f>IF(AND(B555=K$1),LOOKUP(9.99999999999999E+307,$K$2:K554)+1,"")</f>
        <v>#REF!</v>
      </c>
      <c r="L555" s="31" t="e">
        <f>IF(AND(B555=L$1),LOOKUP(9.99999999999999E+307,$L$2:L554)+1,"")</f>
        <v>#REF!</v>
      </c>
      <c r="M555" s="31">
        <f>IF(AND(B555=M$1),LOOKUP(9.99999999999999E+307,$M$2:M554)+1,"")</f>
        <v>387</v>
      </c>
      <c r="N555" s="31" t="e">
        <f>IF(AND(B555=N$1),LOOKUP(9.99999999999999E+307,$N$2:N554)+1,"")</f>
        <v>#REF!</v>
      </c>
      <c r="O555" s="31" t="e">
        <f>IF(AND($B555=O$1),LOOKUP(9.99999999999999E+307,$O$2:O554)+1,"")</f>
        <v>#REF!</v>
      </c>
      <c r="P555" s="31" t="e">
        <f>IF(AND($B555=P$1),LOOKUP(9.99999999999999E+307,$P$2:P554)+1,"")</f>
        <v>#REF!</v>
      </c>
      <c r="Q555" s="31" t="e">
        <f>IF(AND($B555=Q$1),LOOKUP(9.99999999999999E+307,$Q$2:Q554)+1,"")</f>
        <v>#REF!</v>
      </c>
      <c r="R555" s="31">
        <f>IF(AND($B555=R$1),LOOKUP(9.99999999999999E+307,$R$2:R554)+1,"")</f>
        <v>387</v>
      </c>
      <c r="S555" s="31">
        <f>IF(AND($B555=S$1),LOOKUP(9.99999999999999E+307,$S$2:S554)+1,"")</f>
        <v>387</v>
      </c>
      <c r="T555" s="221"/>
      <c r="U555" s="221"/>
      <c r="V555" s="221"/>
      <c r="AA555" s="218" t="str">
        <f t="shared" si="62"/>
        <v/>
      </c>
      <c r="AB555" s="218" t="str">
        <f t="shared" si="63"/>
        <v/>
      </c>
      <c r="AC555" s="219">
        <f t="shared" si="59"/>
        <v>0</v>
      </c>
      <c r="AD555" s="219">
        <f t="shared" si="60"/>
        <v>1034</v>
      </c>
      <c r="AE555" s="220" t="str">
        <f t="shared" si="64"/>
        <v/>
      </c>
      <c r="AF555" s="216" t="str">
        <f t="shared" si="58"/>
        <v>-</v>
      </c>
    </row>
    <row r="556" spans="1:32" ht="20.149999999999999" customHeight="1" x14ac:dyDescent="0.75">
      <c r="A556" s="31">
        <v>554</v>
      </c>
      <c r="B556" s="200"/>
      <c r="C556" s="201"/>
      <c r="D556" s="201"/>
      <c r="E556" s="389"/>
      <c r="F556" s="203"/>
      <c r="G556" s="217" t="str">
        <f t="shared" si="61"/>
        <v/>
      </c>
      <c r="H556" s="31" t="str">
        <f>IF(AND(B556=H$1),LOOKUP(9.99999999999999E+307,$H$2:H555)+1,"")</f>
        <v/>
      </c>
      <c r="I556" s="31" t="str">
        <f>IF(AND(B556=I$1),LOOKUP(9.99999999999999E+307,$I$2:I555)+1,"")</f>
        <v/>
      </c>
      <c r="J556" s="31" t="e">
        <f>IF(AND(B556=J$1),LOOKUP(9.99999999999999E+307,$J$2:J555)+1,"")</f>
        <v>#REF!</v>
      </c>
      <c r="K556" s="31" t="e">
        <f>IF(AND(B556=K$1),LOOKUP(9.99999999999999E+307,$K$2:K555)+1,"")</f>
        <v>#REF!</v>
      </c>
      <c r="L556" s="31" t="e">
        <f>IF(AND(B556=L$1),LOOKUP(9.99999999999999E+307,$L$2:L555)+1,"")</f>
        <v>#REF!</v>
      </c>
      <c r="M556" s="31">
        <f>IF(AND(B556=M$1),LOOKUP(9.99999999999999E+307,$M$2:M555)+1,"")</f>
        <v>388</v>
      </c>
      <c r="N556" s="31" t="e">
        <f>IF(AND(B556=N$1),LOOKUP(9.99999999999999E+307,$N$2:N555)+1,"")</f>
        <v>#REF!</v>
      </c>
      <c r="O556" s="31" t="e">
        <f>IF(AND($B556=O$1),LOOKUP(9.99999999999999E+307,$O$2:O555)+1,"")</f>
        <v>#REF!</v>
      </c>
      <c r="P556" s="31" t="e">
        <f>IF(AND($B556=P$1),LOOKUP(9.99999999999999E+307,$P$2:P555)+1,"")</f>
        <v>#REF!</v>
      </c>
      <c r="Q556" s="31" t="e">
        <f>IF(AND($B556=Q$1),LOOKUP(9.99999999999999E+307,$Q$2:Q555)+1,"")</f>
        <v>#REF!</v>
      </c>
      <c r="R556" s="31">
        <f>IF(AND($B556=R$1),LOOKUP(9.99999999999999E+307,$R$2:R555)+1,"")</f>
        <v>388</v>
      </c>
      <c r="S556" s="31">
        <f>IF(AND($B556=S$1),LOOKUP(9.99999999999999E+307,$S$2:S555)+1,"")</f>
        <v>388</v>
      </c>
      <c r="T556" s="221"/>
      <c r="U556" s="221"/>
      <c r="V556" s="221"/>
      <c r="AA556" s="218" t="str">
        <f t="shared" si="62"/>
        <v/>
      </c>
      <c r="AB556" s="218" t="str">
        <f t="shared" si="63"/>
        <v/>
      </c>
      <c r="AC556" s="219">
        <f t="shared" si="59"/>
        <v>0</v>
      </c>
      <c r="AD556" s="219">
        <f t="shared" si="60"/>
        <v>1034</v>
      </c>
      <c r="AE556" s="220" t="str">
        <f t="shared" si="64"/>
        <v/>
      </c>
      <c r="AF556" s="216" t="str">
        <f t="shared" si="58"/>
        <v>-</v>
      </c>
    </row>
    <row r="557" spans="1:32" ht="20.149999999999999" customHeight="1" x14ac:dyDescent="0.75">
      <c r="A557" s="31">
        <v>555</v>
      </c>
      <c r="B557" s="200"/>
      <c r="C557" s="201"/>
      <c r="D557" s="201"/>
      <c r="E557" s="389"/>
      <c r="F557" s="203"/>
      <c r="G557" s="217" t="str">
        <f t="shared" si="61"/>
        <v/>
      </c>
      <c r="H557" s="31" t="str">
        <f>IF(AND(B557=H$1),LOOKUP(9.99999999999999E+307,$H$2:H556)+1,"")</f>
        <v/>
      </c>
      <c r="I557" s="31" t="str">
        <f>IF(AND(B557=I$1),LOOKUP(9.99999999999999E+307,$I$2:I556)+1,"")</f>
        <v/>
      </c>
      <c r="J557" s="31" t="e">
        <f>IF(AND(B557=J$1),LOOKUP(9.99999999999999E+307,$J$2:J556)+1,"")</f>
        <v>#REF!</v>
      </c>
      <c r="K557" s="31" t="e">
        <f>IF(AND(B557=K$1),LOOKUP(9.99999999999999E+307,$K$2:K556)+1,"")</f>
        <v>#REF!</v>
      </c>
      <c r="L557" s="31" t="e">
        <f>IF(AND(B557=L$1),LOOKUP(9.99999999999999E+307,$L$2:L556)+1,"")</f>
        <v>#REF!</v>
      </c>
      <c r="M557" s="31">
        <f>IF(AND(B557=M$1),LOOKUP(9.99999999999999E+307,$M$2:M556)+1,"")</f>
        <v>389</v>
      </c>
      <c r="N557" s="31" t="e">
        <f>IF(AND(B557=N$1),LOOKUP(9.99999999999999E+307,$N$2:N556)+1,"")</f>
        <v>#REF!</v>
      </c>
      <c r="O557" s="31" t="e">
        <f>IF(AND($B557=O$1),LOOKUP(9.99999999999999E+307,$O$2:O556)+1,"")</f>
        <v>#REF!</v>
      </c>
      <c r="P557" s="31" t="e">
        <f>IF(AND($B557=P$1),LOOKUP(9.99999999999999E+307,$P$2:P556)+1,"")</f>
        <v>#REF!</v>
      </c>
      <c r="Q557" s="31" t="e">
        <f>IF(AND($B557=Q$1),LOOKUP(9.99999999999999E+307,$Q$2:Q556)+1,"")</f>
        <v>#REF!</v>
      </c>
      <c r="R557" s="31">
        <f>IF(AND($B557=R$1),LOOKUP(9.99999999999999E+307,$R$2:R556)+1,"")</f>
        <v>389</v>
      </c>
      <c r="S557" s="31">
        <f>IF(AND($B557=S$1),LOOKUP(9.99999999999999E+307,$S$2:S556)+1,"")</f>
        <v>389</v>
      </c>
      <c r="T557" s="221"/>
      <c r="U557" s="221"/>
      <c r="V557" s="221"/>
      <c r="AA557" s="218" t="str">
        <f t="shared" si="62"/>
        <v/>
      </c>
      <c r="AB557" s="218" t="str">
        <f t="shared" si="63"/>
        <v/>
      </c>
      <c r="AC557" s="219">
        <f t="shared" si="59"/>
        <v>0</v>
      </c>
      <c r="AD557" s="219">
        <f t="shared" si="60"/>
        <v>1034</v>
      </c>
      <c r="AE557" s="220" t="str">
        <f t="shared" si="64"/>
        <v/>
      </c>
      <c r="AF557" s="216" t="str">
        <f t="shared" si="58"/>
        <v>-</v>
      </c>
    </row>
    <row r="558" spans="1:32" ht="20.149999999999999" customHeight="1" x14ac:dyDescent="0.75">
      <c r="A558" s="31">
        <v>556</v>
      </c>
      <c r="B558" s="200"/>
      <c r="C558" s="201"/>
      <c r="D558" s="201"/>
      <c r="E558" s="389"/>
      <c r="F558" s="203"/>
      <c r="G558" s="217" t="str">
        <f t="shared" si="61"/>
        <v/>
      </c>
      <c r="H558" s="31" t="str">
        <f>IF(AND(B558=H$1),LOOKUP(9.99999999999999E+307,$H$2:H557)+1,"")</f>
        <v/>
      </c>
      <c r="I558" s="31" t="str">
        <f>IF(AND(B558=I$1),LOOKUP(9.99999999999999E+307,$I$2:I557)+1,"")</f>
        <v/>
      </c>
      <c r="J558" s="31" t="e">
        <f>IF(AND(B558=J$1),LOOKUP(9.99999999999999E+307,$J$2:J557)+1,"")</f>
        <v>#REF!</v>
      </c>
      <c r="K558" s="31" t="e">
        <f>IF(AND(B558=K$1),LOOKUP(9.99999999999999E+307,$K$2:K557)+1,"")</f>
        <v>#REF!</v>
      </c>
      <c r="L558" s="31" t="e">
        <f>IF(AND(B558=L$1),LOOKUP(9.99999999999999E+307,$L$2:L557)+1,"")</f>
        <v>#REF!</v>
      </c>
      <c r="M558" s="31">
        <f>IF(AND(B558=M$1),LOOKUP(9.99999999999999E+307,$M$2:M557)+1,"")</f>
        <v>390</v>
      </c>
      <c r="N558" s="31" t="e">
        <f>IF(AND(B558=N$1),LOOKUP(9.99999999999999E+307,$N$2:N557)+1,"")</f>
        <v>#REF!</v>
      </c>
      <c r="O558" s="31" t="e">
        <f>IF(AND($B558=O$1),LOOKUP(9.99999999999999E+307,$O$2:O557)+1,"")</f>
        <v>#REF!</v>
      </c>
      <c r="P558" s="31" t="e">
        <f>IF(AND($B558=P$1),LOOKUP(9.99999999999999E+307,$P$2:P557)+1,"")</f>
        <v>#REF!</v>
      </c>
      <c r="Q558" s="31" t="e">
        <f>IF(AND($B558=Q$1),LOOKUP(9.99999999999999E+307,$Q$2:Q557)+1,"")</f>
        <v>#REF!</v>
      </c>
      <c r="R558" s="31">
        <f>IF(AND($B558=R$1),LOOKUP(9.99999999999999E+307,$R$2:R557)+1,"")</f>
        <v>390</v>
      </c>
      <c r="S558" s="31">
        <f>IF(AND($B558=S$1),LOOKUP(9.99999999999999E+307,$S$2:S557)+1,"")</f>
        <v>390</v>
      </c>
      <c r="T558" s="221"/>
      <c r="U558" s="221"/>
      <c r="V558" s="221"/>
      <c r="AA558" s="218" t="str">
        <f t="shared" si="62"/>
        <v/>
      </c>
      <c r="AB558" s="218" t="str">
        <f t="shared" si="63"/>
        <v/>
      </c>
      <c r="AC558" s="219">
        <f t="shared" si="59"/>
        <v>0</v>
      </c>
      <c r="AD558" s="219">
        <f t="shared" si="60"/>
        <v>1034</v>
      </c>
      <c r="AE558" s="220" t="str">
        <f t="shared" si="64"/>
        <v/>
      </c>
      <c r="AF558" s="216" t="str">
        <f t="shared" si="58"/>
        <v>-</v>
      </c>
    </row>
    <row r="559" spans="1:32" ht="20.149999999999999" customHeight="1" x14ac:dyDescent="0.75">
      <c r="A559" s="31">
        <v>557</v>
      </c>
      <c r="B559" s="200"/>
      <c r="C559" s="201"/>
      <c r="D559" s="201"/>
      <c r="E559" s="389"/>
      <c r="F559" s="203"/>
      <c r="G559" s="217" t="str">
        <f t="shared" si="61"/>
        <v/>
      </c>
      <c r="H559" s="31" t="str">
        <f>IF(AND(B559=H$1),LOOKUP(9.99999999999999E+307,$H$2:H558)+1,"")</f>
        <v/>
      </c>
      <c r="I559" s="31" t="str">
        <f>IF(AND(B559=I$1),LOOKUP(9.99999999999999E+307,$I$2:I558)+1,"")</f>
        <v/>
      </c>
      <c r="J559" s="31" t="e">
        <f>IF(AND(B559=J$1),LOOKUP(9.99999999999999E+307,$J$2:J558)+1,"")</f>
        <v>#REF!</v>
      </c>
      <c r="K559" s="31" t="e">
        <f>IF(AND(B559=K$1),LOOKUP(9.99999999999999E+307,$K$2:K558)+1,"")</f>
        <v>#REF!</v>
      </c>
      <c r="L559" s="31" t="e">
        <f>IF(AND(B559=L$1),LOOKUP(9.99999999999999E+307,$L$2:L558)+1,"")</f>
        <v>#REF!</v>
      </c>
      <c r="M559" s="31">
        <f>IF(AND(B559=M$1),LOOKUP(9.99999999999999E+307,$M$2:M558)+1,"")</f>
        <v>391</v>
      </c>
      <c r="N559" s="31" t="e">
        <f>IF(AND(B559=N$1),LOOKUP(9.99999999999999E+307,$N$2:N558)+1,"")</f>
        <v>#REF!</v>
      </c>
      <c r="O559" s="31" t="e">
        <f>IF(AND($B559=O$1),LOOKUP(9.99999999999999E+307,$O$2:O558)+1,"")</f>
        <v>#REF!</v>
      </c>
      <c r="P559" s="31" t="e">
        <f>IF(AND($B559=P$1),LOOKUP(9.99999999999999E+307,$P$2:P558)+1,"")</f>
        <v>#REF!</v>
      </c>
      <c r="Q559" s="31" t="e">
        <f>IF(AND($B559=Q$1),LOOKUP(9.99999999999999E+307,$Q$2:Q558)+1,"")</f>
        <v>#REF!</v>
      </c>
      <c r="R559" s="31">
        <f>IF(AND($B559=R$1),LOOKUP(9.99999999999999E+307,$R$2:R558)+1,"")</f>
        <v>391</v>
      </c>
      <c r="S559" s="31">
        <f>IF(AND($B559=S$1),LOOKUP(9.99999999999999E+307,$S$2:S558)+1,"")</f>
        <v>391</v>
      </c>
      <c r="T559" s="221"/>
      <c r="U559" s="221"/>
      <c r="V559" s="221"/>
      <c r="AA559" s="218" t="str">
        <f t="shared" si="62"/>
        <v/>
      </c>
      <c r="AB559" s="218" t="str">
        <f t="shared" si="63"/>
        <v/>
      </c>
      <c r="AC559" s="219">
        <f t="shared" si="59"/>
        <v>0</v>
      </c>
      <c r="AD559" s="219">
        <f t="shared" si="60"/>
        <v>1034</v>
      </c>
      <c r="AE559" s="220" t="str">
        <f t="shared" si="64"/>
        <v/>
      </c>
      <c r="AF559" s="216" t="str">
        <f t="shared" ref="AF559:AF622" si="65">CONCATENATE(B559,"-",AE559)</f>
        <v>-</v>
      </c>
    </row>
    <row r="560" spans="1:32" ht="20.149999999999999" customHeight="1" x14ac:dyDescent="0.75">
      <c r="A560" s="31">
        <v>558</v>
      </c>
      <c r="B560" s="200"/>
      <c r="C560" s="201"/>
      <c r="D560" s="201"/>
      <c r="E560" s="389"/>
      <c r="F560" s="203"/>
      <c r="G560" s="217" t="str">
        <f t="shared" si="61"/>
        <v/>
      </c>
      <c r="H560" s="31" t="str">
        <f>IF(AND(B560=H$1),LOOKUP(9.99999999999999E+307,$H$2:H559)+1,"")</f>
        <v/>
      </c>
      <c r="I560" s="31" t="str">
        <f>IF(AND(B560=I$1),LOOKUP(9.99999999999999E+307,$I$2:I559)+1,"")</f>
        <v/>
      </c>
      <c r="J560" s="31" t="e">
        <f>IF(AND(B560=J$1),LOOKUP(9.99999999999999E+307,$J$2:J559)+1,"")</f>
        <v>#REF!</v>
      </c>
      <c r="K560" s="31" t="e">
        <f>IF(AND(B560=K$1),LOOKUP(9.99999999999999E+307,$K$2:K559)+1,"")</f>
        <v>#REF!</v>
      </c>
      <c r="L560" s="31" t="e">
        <f>IF(AND(B560=L$1),LOOKUP(9.99999999999999E+307,$L$2:L559)+1,"")</f>
        <v>#REF!</v>
      </c>
      <c r="M560" s="31">
        <f>IF(AND(B560=M$1),LOOKUP(9.99999999999999E+307,$M$2:M559)+1,"")</f>
        <v>392</v>
      </c>
      <c r="N560" s="31" t="e">
        <f>IF(AND(B560=N$1),LOOKUP(9.99999999999999E+307,$N$2:N559)+1,"")</f>
        <v>#REF!</v>
      </c>
      <c r="O560" s="31" t="e">
        <f>IF(AND($B560=O$1),LOOKUP(9.99999999999999E+307,$O$2:O559)+1,"")</f>
        <v>#REF!</v>
      </c>
      <c r="P560" s="31" t="e">
        <f>IF(AND($B560=P$1),LOOKUP(9.99999999999999E+307,$P$2:P559)+1,"")</f>
        <v>#REF!</v>
      </c>
      <c r="Q560" s="31" t="e">
        <f>IF(AND($B560=Q$1),LOOKUP(9.99999999999999E+307,$Q$2:Q559)+1,"")</f>
        <v>#REF!</v>
      </c>
      <c r="R560" s="31">
        <f>IF(AND($B560=R$1),LOOKUP(9.99999999999999E+307,$R$2:R559)+1,"")</f>
        <v>392</v>
      </c>
      <c r="S560" s="31">
        <f>IF(AND($B560=S$1),LOOKUP(9.99999999999999E+307,$S$2:S559)+1,"")</f>
        <v>392</v>
      </c>
      <c r="T560" s="221"/>
      <c r="U560" s="221"/>
      <c r="V560" s="221"/>
      <c r="AA560" s="218" t="str">
        <f t="shared" si="62"/>
        <v/>
      </c>
      <c r="AB560" s="218" t="str">
        <f t="shared" si="63"/>
        <v/>
      </c>
      <c r="AC560" s="219">
        <f t="shared" si="59"/>
        <v>0</v>
      </c>
      <c r="AD560" s="219">
        <f t="shared" si="60"/>
        <v>1034</v>
      </c>
      <c r="AE560" s="220" t="str">
        <f t="shared" si="64"/>
        <v/>
      </c>
      <c r="AF560" s="216" t="str">
        <f t="shared" si="65"/>
        <v>-</v>
      </c>
    </row>
    <row r="561" spans="1:32" ht="20.149999999999999" customHeight="1" x14ac:dyDescent="0.75">
      <c r="A561" s="31">
        <v>559</v>
      </c>
      <c r="B561" s="200"/>
      <c r="C561" s="201"/>
      <c r="D561" s="201"/>
      <c r="E561" s="389"/>
      <c r="F561" s="203"/>
      <c r="G561" s="217" t="str">
        <f t="shared" si="61"/>
        <v/>
      </c>
      <c r="H561" s="31" t="str">
        <f>IF(AND(B561=H$1),LOOKUP(9.99999999999999E+307,$H$2:H560)+1,"")</f>
        <v/>
      </c>
      <c r="I561" s="31" t="str">
        <f>IF(AND(B561=I$1),LOOKUP(9.99999999999999E+307,$I$2:I560)+1,"")</f>
        <v/>
      </c>
      <c r="J561" s="31" t="e">
        <f>IF(AND(B561=J$1),LOOKUP(9.99999999999999E+307,$J$2:J560)+1,"")</f>
        <v>#REF!</v>
      </c>
      <c r="K561" s="31" t="e">
        <f>IF(AND(B561=K$1),LOOKUP(9.99999999999999E+307,$K$2:K560)+1,"")</f>
        <v>#REF!</v>
      </c>
      <c r="L561" s="31" t="e">
        <f>IF(AND(B561=L$1),LOOKUP(9.99999999999999E+307,$L$2:L560)+1,"")</f>
        <v>#REF!</v>
      </c>
      <c r="M561" s="31">
        <f>IF(AND(B561=M$1),LOOKUP(9.99999999999999E+307,$M$2:M560)+1,"")</f>
        <v>393</v>
      </c>
      <c r="N561" s="31" t="e">
        <f>IF(AND(B561=N$1),LOOKUP(9.99999999999999E+307,$N$2:N560)+1,"")</f>
        <v>#REF!</v>
      </c>
      <c r="O561" s="31" t="e">
        <f>IF(AND($B561=O$1),LOOKUP(9.99999999999999E+307,$O$2:O560)+1,"")</f>
        <v>#REF!</v>
      </c>
      <c r="P561" s="31" t="e">
        <f>IF(AND($B561=P$1),LOOKUP(9.99999999999999E+307,$P$2:P560)+1,"")</f>
        <v>#REF!</v>
      </c>
      <c r="Q561" s="31" t="e">
        <f>IF(AND($B561=Q$1),LOOKUP(9.99999999999999E+307,$Q$2:Q560)+1,"")</f>
        <v>#REF!</v>
      </c>
      <c r="R561" s="31">
        <f>IF(AND($B561=R$1),LOOKUP(9.99999999999999E+307,$R$2:R560)+1,"")</f>
        <v>393</v>
      </c>
      <c r="S561" s="31">
        <f>IF(AND($B561=S$1),LOOKUP(9.99999999999999E+307,$S$2:S560)+1,"")</f>
        <v>393</v>
      </c>
      <c r="T561" s="221"/>
      <c r="U561" s="221"/>
      <c r="V561" s="221"/>
      <c r="AA561" s="218" t="str">
        <f t="shared" si="62"/>
        <v/>
      </c>
      <c r="AB561" s="218" t="str">
        <f t="shared" si="63"/>
        <v/>
      </c>
      <c r="AC561" s="219">
        <f t="shared" si="59"/>
        <v>0</v>
      </c>
      <c r="AD561" s="219">
        <f t="shared" si="60"/>
        <v>1034</v>
      </c>
      <c r="AE561" s="220" t="str">
        <f t="shared" si="64"/>
        <v/>
      </c>
      <c r="AF561" s="216" t="str">
        <f t="shared" si="65"/>
        <v>-</v>
      </c>
    </row>
    <row r="562" spans="1:32" ht="20.149999999999999" customHeight="1" x14ac:dyDescent="0.75">
      <c r="A562" s="31">
        <v>560</v>
      </c>
      <c r="B562" s="200"/>
      <c r="C562" s="201"/>
      <c r="D562" s="201"/>
      <c r="E562" s="389"/>
      <c r="F562" s="203"/>
      <c r="G562" s="217" t="str">
        <f t="shared" si="61"/>
        <v/>
      </c>
      <c r="H562" s="31" t="str">
        <f>IF(AND(B562=H$1),LOOKUP(9.99999999999999E+307,$H$2:H561)+1,"")</f>
        <v/>
      </c>
      <c r="I562" s="31" t="str">
        <f>IF(AND(B562=I$1),LOOKUP(9.99999999999999E+307,$I$2:I561)+1,"")</f>
        <v/>
      </c>
      <c r="J562" s="31" t="e">
        <f>IF(AND(B562=J$1),LOOKUP(9.99999999999999E+307,$J$2:J561)+1,"")</f>
        <v>#REF!</v>
      </c>
      <c r="K562" s="31" t="e">
        <f>IF(AND(B562=K$1),LOOKUP(9.99999999999999E+307,$K$2:K561)+1,"")</f>
        <v>#REF!</v>
      </c>
      <c r="L562" s="31" t="e">
        <f>IF(AND(B562=L$1),LOOKUP(9.99999999999999E+307,$L$2:L561)+1,"")</f>
        <v>#REF!</v>
      </c>
      <c r="M562" s="31">
        <f>IF(AND(B562=M$1),LOOKUP(9.99999999999999E+307,$M$2:M561)+1,"")</f>
        <v>394</v>
      </c>
      <c r="N562" s="31" t="e">
        <f>IF(AND(B562=N$1),LOOKUP(9.99999999999999E+307,$N$2:N561)+1,"")</f>
        <v>#REF!</v>
      </c>
      <c r="O562" s="31" t="e">
        <f>IF(AND($B562=O$1),LOOKUP(9.99999999999999E+307,$O$2:O561)+1,"")</f>
        <v>#REF!</v>
      </c>
      <c r="P562" s="31" t="e">
        <f>IF(AND($B562=P$1),LOOKUP(9.99999999999999E+307,$P$2:P561)+1,"")</f>
        <v>#REF!</v>
      </c>
      <c r="Q562" s="31" t="e">
        <f>IF(AND($B562=Q$1),LOOKUP(9.99999999999999E+307,$Q$2:Q561)+1,"")</f>
        <v>#REF!</v>
      </c>
      <c r="R562" s="31">
        <f>IF(AND($B562=R$1),LOOKUP(9.99999999999999E+307,$R$2:R561)+1,"")</f>
        <v>394</v>
      </c>
      <c r="S562" s="31">
        <f>IF(AND($B562=S$1),LOOKUP(9.99999999999999E+307,$S$2:S561)+1,"")</f>
        <v>394</v>
      </c>
      <c r="T562" s="221"/>
      <c r="U562" s="221"/>
      <c r="V562" s="221"/>
      <c r="AA562" s="218" t="str">
        <f t="shared" si="62"/>
        <v/>
      </c>
      <c r="AB562" s="218" t="str">
        <f t="shared" si="63"/>
        <v/>
      </c>
      <c r="AC562" s="219">
        <f t="shared" si="59"/>
        <v>0</v>
      </c>
      <c r="AD562" s="219">
        <f t="shared" si="60"/>
        <v>1034</v>
      </c>
      <c r="AE562" s="220" t="str">
        <f t="shared" si="64"/>
        <v/>
      </c>
      <c r="AF562" s="216" t="str">
        <f t="shared" si="65"/>
        <v>-</v>
      </c>
    </row>
    <row r="563" spans="1:32" ht="20.149999999999999" customHeight="1" x14ac:dyDescent="0.75">
      <c r="A563" s="31">
        <v>561</v>
      </c>
      <c r="B563" s="200"/>
      <c r="C563" s="201"/>
      <c r="D563" s="201"/>
      <c r="E563" s="389"/>
      <c r="F563" s="203"/>
      <c r="G563" s="217" t="str">
        <f t="shared" si="61"/>
        <v/>
      </c>
      <c r="H563" s="31" t="str">
        <f>IF(AND(B563=H$1),LOOKUP(9.99999999999999E+307,$H$2:H562)+1,"")</f>
        <v/>
      </c>
      <c r="I563" s="31" t="str">
        <f>IF(AND(B563=I$1),LOOKUP(9.99999999999999E+307,$I$2:I562)+1,"")</f>
        <v/>
      </c>
      <c r="J563" s="31" t="e">
        <f>IF(AND(B563=J$1),LOOKUP(9.99999999999999E+307,$J$2:J562)+1,"")</f>
        <v>#REF!</v>
      </c>
      <c r="K563" s="31" t="e">
        <f>IF(AND(B563=K$1),LOOKUP(9.99999999999999E+307,$K$2:K562)+1,"")</f>
        <v>#REF!</v>
      </c>
      <c r="L563" s="31" t="e">
        <f>IF(AND(B563=L$1),LOOKUP(9.99999999999999E+307,$L$2:L562)+1,"")</f>
        <v>#REF!</v>
      </c>
      <c r="M563" s="31">
        <f>IF(AND(B563=M$1),LOOKUP(9.99999999999999E+307,$M$2:M562)+1,"")</f>
        <v>395</v>
      </c>
      <c r="N563" s="31" t="e">
        <f>IF(AND(B563=N$1),LOOKUP(9.99999999999999E+307,$N$2:N562)+1,"")</f>
        <v>#REF!</v>
      </c>
      <c r="O563" s="31" t="e">
        <f>IF(AND($B563=O$1),LOOKUP(9.99999999999999E+307,$O$2:O562)+1,"")</f>
        <v>#REF!</v>
      </c>
      <c r="P563" s="31" t="e">
        <f>IF(AND($B563=P$1),LOOKUP(9.99999999999999E+307,$P$2:P562)+1,"")</f>
        <v>#REF!</v>
      </c>
      <c r="Q563" s="31" t="e">
        <f>IF(AND($B563=Q$1),LOOKUP(9.99999999999999E+307,$Q$2:Q562)+1,"")</f>
        <v>#REF!</v>
      </c>
      <c r="R563" s="31">
        <f>IF(AND($B563=R$1),LOOKUP(9.99999999999999E+307,$R$2:R562)+1,"")</f>
        <v>395</v>
      </c>
      <c r="S563" s="31">
        <f>IF(AND($B563=S$1),LOOKUP(9.99999999999999E+307,$S$2:S562)+1,"")</f>
        <v>395</v>
      </c>
      <c r="T563" s="221"/>
      <c r="U563" s="221"/>
      <c r="V563" s="221"/>
      <c r="AA563" s="218" t="str">
        <f t="shared" si="62"/>
        <v/>
      </c>
      <c r="AB563" s="218" t="str">
        <f t="shared" si="63"/>
        <v/>
      </c>
      <c r="AC563" s="219">
        <f t="shared" si="59"/>
        <v>0</v>
      </c>
      <c r="AD563" s="219">
        <f t="shared" si="60"/>
        <v>1034</v>
      </c>
      <c r="AE563" s="220" t="str">
        <f t="shared" si="64"/>
        <v/>
      </c>
      <c r="AF563" s="216" t="str">
        <f t="shared" si="65"/>
        <v>-</v>
      </c>
    </row>
    <row r="564" spans="1:32" ht="20.149999999999999" customHeight="1" x14ac:dyDescent="0.75">
      <c r="A564" s="31">
        <v>562</v>
      </c>
      <c r="B564" s="200"/>
      <c r="C564" s="201"/>
      <c r="D564" s="201"/>
      <c r="E564" s="389"/>
      <c r="F564" s="203"/>
      <c r="G564" s="217" t="str">
        <f t="shared" si="61"/>
        <v/>
      </c>
      <c r="H564" s="31" t="str">
        <f>IF(AND(B564=H$1),LOOKUP(9.99999999999999E+307,$H$2:H563)+1,"")</f>
        <v/>
      </c>
      <c r="I564" s="31" t="str">
        <f>IF(AND(B564=I$1),LOOKUP(9.99999999999999E+307,$I$2:I563)+1,"")</f>
        <v/>
      </c>
      <c r="J564" s="31" t="e">
        <f>IF(AND(B564=J$1),LOOKUP(9.99999999999999E+307,$J$2:J563)+1,"")</f>
        <v>#REF!</v>
      </c>
      <c r="K564" s="31" t="e">
        <f>IF(AND(B564=K$1),LOOKUP(9.99999999999999E+307,$K$2:K563)+1,"")</f>
        <v>#REF!</v>
      </c>
      <c r="L564" s="31" t="e">
        <f>IF(AND(B564=L$1),LOOKUP(9.99999999999999E+307,$L$2:L563)+1,"")</f>
        <v>#REF!</v>
      </c>
      <c r="M564" s="31">
        <f>IF(AND(B564=M$1),LOOKUP(9.99999999999999E+307,$M$2:M563)+1,"")</f>
        <v>396</v>
      </c>
      <c r="N564" s="31" t="e">
        <f>IF(AND(B564=N$1),LOOKUP(9.99999999999999E+307,$N$2:N563)+1,"")</f>
        <v>#REF!</v>
      </c>
      <c r="O564" s="31" t="e">
        <f>IF(AND($B564=O$1),LOOKUP(9.99999999999999E+307,$O$2:O563)+1,"")</f>
        <v>#REF!</v>
      </c>
      <c r="P564" s="31" t="e">
        <f>IF(AND($B564=P$1),LOOKUP(9.99999999999999E+307,$P$2:P563)+1,"")</f>
        <v>#REF!</v>
      </c>
      <c r="Q564" s="31" t="e">
        <f>IF(AND($B564=Q$1),LOOKUP(9.99999999999999E+307,$Q$2:Q563)+1,"")</f>
        <v>#REF!</v>
      </c>
      <c r="R564" s="31">
        <f>IF(AND($B564=R$1),LOOKUP(9.99999999999999E+307,$R$2:R563)+1,"")</f>
        <v>396</v>
      </c>
      <c r="S564" s="31">
        <f>IF(AND($B564=S$1),LOOKUP(9.99999999999999E+307,$S$2:S563)+1,"")</f>
        <v>396</v>
      </c>
      <c r="T564" s="221"/>
      <c r="U564" s="221"/>
      <c r="V564" s="221"/>
      <c r="AA564" s="218" t="str">
        <f t="shared" si="62"/>
        <v/>
      </c>
      <c r="AB564" s="218" t="str">
        <f t="shared" si="63"/>
        <v/>
      </c>
      <c r="AC564" s="219">
        <f t="shared" si="59"/>
        <v>0</v>
      </c>
      <c r="AD564" s="219">
        <f t="shared" si="60"/>
        <v>1034</v>
      </c>
      <c r="AE564" s="220" t="str">
        <f t="shared" si="64"/>
        <v/>
      </c>
      <c r="AF564" s="216" t="str">
        <f t="shared" si="65"/>
        <v>-</v>
      </c>
    </row>
    <row r="565" spans="1:32" ht="20.149999999999999" customHeight="1" x14ac:dyDescent="0.75">
      <c r="A565" s="31">
        <v>563</v>
      </c>
      <c r="B565" s="200"/>
      <c r="C565" s="201"/>
      <c r="D565" s="201"/>
      <c r="E565" s="389"/>
      <c r="F565" s="203"/>
      <c r="G565" s="217" t="str">
        <f t="shared" si="61"/>
        <v/>
      </c>
      <c r="H565" s="31" t="str">
        <f>IF(AND(B565=H$1),LOOKUP(9.99999999999999E+307,$H$2:H564)+1,"")</f>
        <v/>
      </c>
      <c r="I565" s="31" t="str">
        <f>IF(AND(B565=I$1),LOOKUP(9.99999999999999E+307,$I$2:I564)+1,"")</f>
        <v/>
      </c>
      <c r="J565" s="31" t="e">
        <f>IF(AND(B565=J$1),LOOKUP(9.99999999999999E+307,$J$2:J564)+1,"")</f>
        <v>#REF!</v>
      </c>
      <c r="K565" s="31" t="e">
        <f>IF(AND(B565=K$1),LOOKUP(9.99999999999999E+307,$K$2:K564)+1,"")</f>
        <v>#REF!</v>
      </c>
      <c r="L565" s="31" t="e">
        <f>IF(AND(B565=L$1),LOOKUP(9.99999999999999E+307,$L$2:L564)+1,"")</f>
        <v>#REF!</v>
      </c>
      <c r="M565" s="31">
        <f>IF(AND(B565=M$1),LOOKUP(9.99999999999999E+307,$M$2:M564)+1,"")</f>
        <v>397</v>
      </c>
      <c r="N565" s="31" t="e">
        <f>IF(AND(B565=N$1),LOOKUP(9.99999999999999E+307,$N$2:N564)+1,"")</f>
        <v>#REF!</v>
      </c>
      <c r="O565" s="31" t="e">
        <f>IF(AND($B565=O$1),LOOKUP(9.99999999999999E+307,$O$2:O564)+1,"")</f>
        <v>#REF!</v>
      </c>
      <c r="P565" s="31" t="e">
        <f>IF(AND($B565=P$1),LOOKUP(9.99999999999999E+307,$P$2:P564)+1,"")</f>
        <v>#REF!</v>
      </c>
      <c r="Q565" s="31" t="e">
        <f>IF(AND($B565=Q$1),LOOKUP(9.99999999999999E+307,$Q$2:Q564)+1,"")</f>
        <v>#REF!</v>
      </c>
      <c r="R565" s="31">
        <f>IF(AND($B565=R$1),LOOKUP(9.99999999999999E+307,$R$2:R564)+1,"")</f>
        <v>397</v>
      </c>
      <c r="S565" s="31">
        <f>IF(AND($B565=S$1),LOOKUP(9.99999999999999E+307,$S$2:S564)+1,"")</f>
        <v>397</v>
      </c>
      <c r="T565" s="221"/>
      <c r="U565" s="221"/>
      <c r="V565" s="221"/>
      <c r="AA565" s="218" t="str">
        <f t="shared" si="62"/>
        <v/>
      </c>
      <c r="AB565" s="218" t="str">
        <f t="shared" si="63"/>
        <v/>
      </c>
      <c r="AC565" s="219">
        <f t="shared" si="59"/>
        <v>0</v>
      </c>
      <c r="AD565" s="219">
        <f t="shared" si="60"/>
        <v>1034</v>
      </c>
      <c r="AE565" s="220" t="str">
        <f t="shared" si="64"/>
        <v/>
      </c>
      <c r="AF565" s="216" t="str">
        <f t="shared" si="65"/>
        <v>-</v>
      </c>
    </row>
    <row r="566" spans="1:32" ht="20.149999999999999" customHeight="1" x14ac:dyDescent="0.75">
      <c r="A566" s="31">
        <v>564</v>
      </c>
      <c r="B566" s="200"/>
      <c r="C566" s="201"/>
      <c r="D566" s="201"/>
      <c r="E566" s="389"/>
      <c r="F566" s="203"/>
      <c r="G566" s="217" t="str">
        <f t="shared" si="61"/>
        <v/>
      </c>
      <c r="H566" s="31" t="str">
        <f>IF(AND(B566=H$1),LOOKUP(9.99999999999999E+307,$H$2:H565)+1,"")</f>
        <v/>
      </c>
      <c r="I566" s="31" t="str">
        <f>IF(AND(B566=I$1),LOOKUP(9.99999999999999E+307,$I$2:I565)+1,"")</f>
        <v/>
      </c>
      <c r="J566" s="31" t="e">
        <f>IF(AND(B566=J$1),LOOKUP(9.99999999999999E+307,$J$2:J565)+1,"")</f>
        <v>#REF!</v>
      </c>
      <c r="K566" s="31" t="e">
        <f>IF(AND(B566=K$1),LOOKUP(9.99999999999999E+307,$K$2:K565)+1,"")</f>
        <v>#REF!</v>
      </c>
      <c r="L566" s="31" t="e">
        <f>IF(AND(B566=L$1),LOOKUP(9.99999999999999E+307,$L$2:L565)+1,"")</f>
        <v>#REF!</v>
      </c>
      <c r="M566" s="31">
        <f>IF(AND(B566=M$1),LOOKUP(9.99999999999999E+307,$M$2:M565)+1,"")</f>
        <v>398</v>
      </c>
      <c r="N566" s="31" t="e">
        <f>IF(AND(B566=N$1),LOOKUP(9.99999999999999E+307,$N$2:N565)+1,"")</f>
        <v>#REF!</v>
      </c>
      <c r="O566" s="31" t="e">
        <f>IF(AND($B566=O$1),LOOKUP(9.99999999999999E+307,$O$2:O565)+1,"")</f>
        <v>#REF!</v>
      </c>
      <c r="P566" s="31" t="e">
        <f>IF(AND($B566=P$1),LOOKUP(9.99999999999999E+307,$P$2:P565)+1,"")</f>
        <v>#REF!</v>
      </c>
      <c r="Q566" s="31" t="e">
        <f>IF(AND($B566=Q$1),LOOKUP(9.99999999999999E+307,$Q$2:Q565)+1,"")</f>
        <v>#REF!</v>
      </c>
      <c r="R566" s="31">
        <f>IF(AND($B566=R$1),LOOKUP(9.99999999999999E+307,$R$2:R565)+1,"")</f>
        <v>398</v>
      </c>
      <c r="S566" s="31">
        <f>IF(AND($B566=S$1),LOOKUP(9.99999999999999E+307,$S$2:S565)+1,"")</f>
        <v>398</v>
      </c>
      <c r="T566" s="221"/>
      <c r="U566" s="221"/>
      <c r="V566" s="221"/>
      <c r="AA566" s="218" t="str">
        <f t="shared" si="62"/>
        <v/>
      </c>
      <c r="AB566" s="218" t="str">
        <f t="shared" si="63"/>
        <v/>
      </c>
      <c r="AC566" s="219">
        <f t="shared" si="59"/>
        <v>0</v>
      </c>
      <c r="AD566" s="219">
        <f t="shared" si="60"/>
        <v>1034</v>
      </c>
      <c r="AE566" s="220" t="str">
        <f t="shared" si="64"/>
        <v/>
      </c>
      <c r="AF566" s="216" t="str">
        <f t="shared" si="65"/>
        <v>-</v>
      </c>
    </row>
    <row r="567" spans="1:32" ht="20.149999999999999" customHeight="1" x14ac:dyDescent="0.75">
      <c r="A567" s="31">
        <v>565</v>
      </c>
      <c r="B567" s="200"/>
      <c r="C567" s="201"/>
      <c r="D567" s="201"/>
      <c r="E567" s="389"/>
      <c r="F567" s="203"/>
      <c r="G567" s="217" t="str">
        <f t="shared" si="61"/>
        <v/>
      </c>
      <c r="H567" s="31" t="str">
        <f>IF(AND(B567=H$1),LOOKUP(9.99999999999999E+307,$H$2:H566)+1,"")</f>
        <v/>
      </c>
      <c r="I567" s="31" t="str">
        <f>IF(AND(B567=I$1),LOOKUP(9.99999999999999E+307,$I$2:I566)+1,"")</f>
        <v/>
      </c>
      <c r="J567" s="31" t="e">
        <f>IF(AND(B567=J$1),LOOKUP(9.99999999999999E+307,$J$2:J566)+1,"")</f>
        <v>#REF!</v>
      </c>
      <c r="K567" s="31" t="e">
        <f>IF(AND(B567=K$1),LOOKUP(9.99999999999999E+307,$K$2:K566)+1,"")</f>
        <v>#REF!</v>
      </c>
      <c r="L567" s="31" t="e">
        <f>IF(AND(B567=L$1),LOOKUP(9.99999999999999E+307,$L$2:L566)+1,"")</f>
        <v>#REF!</v>
      </c>
      <c r="M567" s="31">
        <f>IF(AND(B567=M$1),LOOKUP(9.99999999999999E+307,$M$2:M566)+1,"")</f>
        <v>399</v>
      </c>
      <c r="N567" s="31" t="e">
        <f>IF(AND(B567=N$1),LOOKUP(9.99999999999999E+307,$N$2:N566)+1,"")</f>
        <v>#REF!</v>
      </c>
      <c r="O567" s="31" t="e">
        <f>IF(AND($B567=O$1),LOOKUP(9.99999999999999E+307,$O$2:O566)+1,"")</f>
        <v>#REF!</v>
      </c>
      <c r="P567" s="31" t="e">
        <f>IF(AND($B567=P$1),LOOKUP(9.99999999999999E+307,$P$2:P566)+1,"")</f>
        <v>#REF!</v>
      </c>
      <c r="Q567" s="31" t="e">
        <f>IF(AND($B567=Q$1),LOOKUP(9.99999999999999E+307,$Q$2:Q566)+1,"")</f>
        <v>#REF!</v>
      </c>
      <c r="R567" s="31">
        <f>IF(AND($B567=R$1),LOOKUP(9.99999999999999E+307,$R$2:R566)+1,"")</f>
        <v>399</v>
      </c>
      <c r="S567" s="31">
        <f>IF(AND($B567=S$1),LOOKUP(9.99999999999999E+307,$S$2:S566)+1,"")</f>
        <v>399</v>
      </c>
      <c r="T567" s="221"/>
      <c r="U567" s="221"/>
      <c r="V567" s="221"/>
      <c r="AA567" s="218" t="str">
        <f t="shared" si="62"/>
        <v/>
      </c>
      <c r="AB567" s="218" t="str">
        <f t="shared" si="63"/>
        <v/>
      </c>
      <c r="AC567" s="219">
        <f t="shared" si="59"/>
        <v>0</v>
      </c>
      <c r="AD567" s="219">
        <f t="shared" si="60"/>
        <v>1034</v>
      </c>
      <c r="AE567" s="220" t="str">
        <f t="shared" si="64"/>
        <v/>
      </c>
      <c r="AF567" s="216" t="str">
        <f t="shared" si="65"/>
        <v>-</v>
      </c>
    </row>
    <row r="568" spans="1:32" ht="20.149999999999999" customHeight="1" x14ac:dyDescent="0.75">
      <c r="A568" s="31">
        <v>566</v>
      </c>
      <c r="B568" s="200"/>
      <c r="C568" s="201"/>
      <c r="D568" s="201"/>
      <c r="E568" s="389"/>
      <c r="F568" s="203"/>
      <c r="G568" s="217" t="str">
        <f t="shared" si="61"/>
        <v/>
      </c>
      <c r="H568" s="31" t="str">
        <f>IF(AND(B568=H$1),LOOKUP(9.99999999999999E+307,$H$2:H567)+1,"")</f>
        <v/>
      </c>
      <c r="I568" s="31" t="str">
        <f>IF(AND(B568=I$1),LOOKUP(9.99999999999999E+307,$I$2:I567)+1,"")</f>
        <v/>
      </c>
      <c r="J568" s="31" t="e">
        <f>IF(AND(B568=J$1),LOOKUP(9.99999999999999E+307,$J$2:J567)+1,"")</f>
        <v>#REF!</v>
      </c>
      <c r="K568" s="31" t="e">
        <f>IF(AND(B568=K$1),LOOKUP(9.99999999999999E+307,$K$2:K567)+1,"")</f>
        <v>#REF!</v>
      </c>
      <c r="L568" s="31" t="e">
        <f>IF(AND(B568=L$1),LOOKUP(9.99999999999999E+307,$L$2:L567)+1,"")</f>
        <v>#REF!</v>
      </c>
      <c r="M568" s="31">
        <f>IF(AND(B568=M$1),LOOKUP(9.99999999999999E+307,$M$2:M567)+1,"")</f>
        <v>400</v>
      </c>
      <c r="N568" s="31" t="e">
        <f>IF(AND(B568=N$1),LOOKUP(9.99999999999999E+307,$N$2:N567)+1,"")</f>
        <v>#REF!</v>
      </c>
      <c r="O568" s="31" t="e">
        <f>IF(AND($B568=O$1),LOOKUP(9.99999999999999E+307,$O$2:O567)+1,"")</f>
        <v>#REF!</v>
      </c>
      <c r="P568" s="31" t="e">
        <f>IF(AND($B568=P$1),LOOKUP(9.99999999999999E+307,$P$2:P567)+1,"")</f>
        <v>#REF!</v>
      </c>
      <c r="Q568" s="31" t="e">
        <f>IF(AND($B568=Q$1),LOOKUP(9.99999999999999E+307,$Q$2:Q567)+1,"")</f>
        <v>#REF!</v>
      </c>
      <c r="R568" s="31">
        <f>IF(AND($B568=R$1),LOOKUP(9.99999999999999E+307,$R$2:R567)+1,"")</f>
        <v>400</v>
      </c>
      <c r="S568" s="31">
        <f>IF(AND($B568=S$1),LOOKUP(9.99999999999999E+307,$S$2:S567)+1,"")</f>
        <v>400</v>
      </c>
      <c r="T568" s="221"/>
      <c r="U568" s="221"/>
      <c r="V568" s="221"/>
      <c r="AA568" s="218" t="str">
        <f t="shared" si="62"/>
        <v/>
      </c>
      <c r="AB568" s="218" t="str">
        <f t="shared" si="63"/>
        <v/>
      </c>
      <c r="AC568" s="219">
        <f t="shared" si="59"/>
        <v>0</v>
      </c>
      <c r="AD568" s="219">
        <f t="shared" si="60"/>
        <v>1034</v>
      </c>
      <c r="AE568" s="220" t="str">
        <f t="shared" si="64"/>
        <v/>
      </c>
      <c r="AF568" s="216" t="str">
        <f t="shared" si="65"/>
        <v>-</v>
      </c>
    </row>
    <row r="569" spans="1:32" ht="20.149999999999999" customHeight="1" x14ac:dyDescent="0.75">
      <c r="A569" s="31">
        <v>567</v>
      </c>
      <c r="B569" s="200"/>
      <c r="C569" s="201"/>
      <c r="D569" s="201"/>
      <c r="E569" s="389"/>
      <c r="F569" s="203"/>
      <c r="G569" s="217" t="str">
        <f t="shared" si="61"/>
        <v/>
      </c>
      <c r="H569" s="31" t="str">
        <f>IF(AND(B569=H$1),LOOKUP(9.99999999999999E+307,$H$2:H568)+1,"")</f>
        <v/>
      </c>
      <c r="I569" s="31" t="str">
        <f>IF(AND(B569=I$1),LOOKUP(9.99999999999999E+307,$I$2:I568)+1,"")</f>
        <v/>
      </c>
      <c r="J569" s="31" t="e">
        <f>IF(AND(B569=J$1),LOOKUP(9.99999999999999E+307,$J$2:J568)+1,"")</f>
        <v>#REF!</v>
      </c>
      <c r="K569" s="31" t="e">
        <f>IF(AND(B569=K$1),LOOKUP(9.99999999999999E+307,$K$2:K568)+1,"")</f>
        <v>#REF!</v>
      </c>
      <c r="L569" s="31" t="e">
        <f>IF(AND(B569=L$1),LOOKUP(9.99999999999999E+307,$L$2:L568)+1,"")</f>
        <v>#REF!</v>
      </c>
      <c r="M569" s="31">
        <f>IF(AND(B569=M$1),LOOKUP(9.99999999999999E+307,$M$2:M568)+1,"")</f>
        <v>401</v>
      </c>
      <c r="N569" s="31" t="e">
        <f>IF(AND(B569=N$1),LOOKUP(9.99999999999999E+307,$N$2:N568)+1,"")</f>
        <v>#REF!</v>
      </c>
      <c r="O569" s="31" t="e">
        <f>IF(AND($B569=O$1),LOOKUP(9.99999999999999E+307,$O$2:O568)+1,"")</f>
        <v>#REF!</v>
      </c>
      <c r="P569" s="31" t="e">
        <f>IF(AND($B569=P$1),LOOKUP(9.99999999999999E+307,$P$2:P568)+1,"")</f>
        <v>#REF!</v>
      </c>
      <c r="Q569" s="31" t="e">
        <f>IF(AND($B569=Q$1),LOOKUP(9.99999999999999E+307,$Q$2:Q568)+1,"")</f>
        <v>#REF!</v>
      </c>
      <c r="R569" s="31">
        <f>IF(AND($B569=R$1),LOOKUP(9.99999999999999E+307,$R$2:R568)+1,"")</f>
        <v>401</v>
      </c>
      <c r="S569" s="31">
        <f>IF(AND($B569=S$1),LOOKUP(9.99999999999999E+307,$S$2:S568)+1,"")</f>
        <v>401</v>
      </c>
      <c r="T569" s="221"/>
      <c r="U569" s="221"/>
      <c r="V569" s="221"/>
      <c r="AA569" s="218" t="str">
        <f t="shared" si="62"/>
        <v/>
      </c>
      <c r="AB569" s="218" t="str">
        <f t="shared" si="63"/>
        <v/>
      </c>
      <c r="AC569" s="219">
        <f t="shared" si="59"/>
        <v>0</v>
      </c>
      <c r="AD569" s="219">
        <f t="shared" si="60"/>
        <v>1034</v>
      </c>
      <c r="AE569" s="220" t="str">
        <f t="shared" si="64"/>
        <v/>
      </c>
      <c r="AF569" s="216" t="str">
        <f t="shared" si="65"/>
        <v>-</v>
      </c>
    </row>
    <row r="570" spans="1:32" ht="20.149999999999999" customHeight="1" x14ac:dyDescent="0.75">
      <c r="A570" s="31">
        <v>568</v>
      </c>
      <c r="B570" s="200"/>
      <c r="C570" s="201"/>
      <c r="D570" s="201"/>
      <c r="E570" s="389"/>
      <c r="F570" s="203"/>
      <c r="G570" s="217" t="str">
        <f t="shared" si="61"/>
        <v/>
      </c>
      <c r="H570" s="31" t="str">
        <f>IF(AND(B570=H$1),LOOKUP(9.99999999999999E+307,$H$2:H569)+1,"")</f>
        <v/>
      </c>
      <c r="I570" s="31" t="str">
        <f>IF(AND(B570=I$1),LOOKUP(9.99999999999999E+307,$I$2:I569)+1,"")</f>
        <v/>
      </c>
      <c r="J570" s="31" t="e">
        <f>IF(AND(B570=J$1),LOOKUP(9.99999999999999E+307,$J$2:J569)+1,"")</f>
        <v>#REF!</v>
      </c>
      <c r="K570" s="31" t="e">
        <f>IF(AND(B570=K$1),LOOKUP(9.99999999999999E+307,$K$2:K569)+1,"")</f>
        <v>#REF!</v>
      </c>
      <c r="L570" s="31" t="e">
        <f>IF(AND(B570=L$1),LOOKUP(9.99999999999999E+307,$L$2:L569)+1,"")</f>
        <v>#REF!</v>
      </c>
      <c r="M570" s="31">
        <f>IF(AND(B570=M$1),LOOKUP(9.99999999999999E+307,$M$2:M569)+1,"")</f>
        <v>402</v>
      </c>
      <c r="N570" s="31" t="e">
        <f>IF(AND(B570=N$1),LOOKUP(9.99999999999999E+307,$N$2:N569)+1,"")</f>
        <v>#REF!</v>
      </c>
      <c r="O570" s="31" t="e">
        <f>IF(AND($B570=O$1),LOOKUP(9.99999999999999E+307,$O$2:O569)+1,"")</f>
        <v>#REF!</v>
      </c>
      <c r="P570" s="31" t="e">
        <f>IF(AND($B570=P$1),LOOKUP(9.99999999999999E+307,$P$2:P569)+1,"")</f>
        <v>#REF!</v>
      </c>
      <c r="Q570" s="31" t="e">
        <f>IF(AND($B570=Q$1),LOOKUP(9.99999999999999E+307,$Q$2:Q569)+1,"")</f>
        <v>#REF!</v>
      </c>
      <c r="R570" s="31">
        <f>IF(AND($B570=R$1),LOOKUP(9.99999999999999E+307,$R$2:R569)+1,"")</f>
        <v>402</v>
      </c>
      <c r="S570" s="31">
        <f>IF(AND($B570=S$1),LOOKUP(9.99999999999999E+307,$S$2:S569)+1,"")</f>
        <v>402</v>
      </c>
      <c r="T570" s="221"/>
      <c r="U570" s="221"/>
      <c r="V570" s="221"/>
      <c r="AA570" s="218" t="str">
        <f t="shared" si="62"/>
        <v/>
      </c>
      <c r="AB570" s="218" t="str">
        <f t="shared" si="63"/>
        <v/>
      </c>
      <c r="AC570" s="219">
        <f t="shared" si="59"/>
        <v>0</v>
      </c>
      <c r="AD570" s="219">
        <f t="shared" si="60"/>
        <v>1034</v>
      </c>
      <c r="AE570" s="220" t="str">
        <f t="shared" si="64"/>
        <v/>
      </c>
      <c r="AF570" s="216" t="str">
        <f t="shared" si="65"/>
        <v>-</v>
      </c>
    </row>
    <row r="571" spans="1:32" ht="20.149999999999999" customHeight="1" x14ac:dyDescent="0.75">
      <c r="A571" s="31">
        <v>569</v>
      </c>
      <c r="B571" s="269"/>
      <c r="C571" s="270"/>
      <c r="D571" s="270"/>
      <c r="E571" s="271"/>
      <c r="F571" s="272"/>
      <c r="G571" s="217" t="str">
        <f t="shared" si="61"/>
        <v/>
      </c>
      <c r="H571" s="31" t="str">
        <f>IF(AND(B571=H$1),LOOKUP(9.99999999999999E+307,$H$2:H570)+1,"")</f>
        <v/>
      </c>
      <c r="I571" s="31" t="str">
        <f>IF(AND(B571=I$1),LOOKUP(9.99999999999999E+307,$I$2:I570)+1,"")</f>
        <v/>
      </c>
      <c r="J571" s="31" t="e">
        <f>IF(AND(B571=J$1),LOOKUP(9.99999999999999E+307,$J$2:J570)+1,"")</f>
        <v>#REF!</v>
      </c>
      <c r="K571" s="31" t="e">
        <f>IF(AND(B571=K$1),LOOKUP(9.99999999999999E+307,$K$2:K570)+1,"")</f>
        <v>#REF!</v>
      </c>
      <c r="L571" s="31" t="e">
        <f>IF(AND(B571=L$1),LOOKUP(9.99999999999999E+307,$L$2:L570)+1,"")</f>
        <v>#REF!</v>
      </c>
      <c r="M571" s="31">
        <f>IF(AND(B571=M$1),LOOKUP(9.99999999999999E+307,$M$2:M570)+1,"")</f>
        <v>403</v>
      </c>
      <c r="N571" s="31" t="e">
        <f>IF(AND(B571=N$1),LOOKUP(9.99999999999999E+307,$N$2:N570)+1,"")</f>
        <v>#REF!</v>
      </c>
      <c r="O571" s="31" t="e">
        <f>IF(AND($B571=O$1),LOOKUP(9.99999999999999E+307,$O$2:O570)+1,"")</f>
        <v>#REF!</v>
      </c>
      <c r="P571" s="31" t="e">
        <f>IF(AND($B571=P$1),LOOKUP(9.99999999999999E+307,$P$2:P570)+1,"")</f>
        <v>#REF!</v>
      </c>
      <c r="Q571" s="31" t="e">
        <f>IF(AND($B571=Q$1),LOOKUP(9.99999999999999E+307,$Q$2:Q570)+1,"")</f>
        <v>#REF!</v>
      </c>
      <c r="R571" s="31">
        <f>IF(AND($B571=R$1),LOOKUP(9.99999999999999E+307,$R$2:R570)+1,"")</f>
        <v>403</v>
      </c>
      <c r="S571" s="31">
        <f>IF(AND($B571=S$1),LOOKUP(9.99999999999999E+307,$S$2:S570)+1,"")</f>
        <v>403</v>
      </c>
      <c r="T571" s="221"/>
      <c r="U571" s="221"/>
      <c r="V571" s="221"/>
      <c r="AA571" s="218" t="str">
        <f t="shared" si="62"/>
        <v/>
      </c>
      <c r="AB571" s="218" t="str">
        <f t="shared" si="63"/>
        <v/>
      </c>
      <c r="AC571" s="219">
        <f t="shared" si="59"/>
        <v>0</v>
      </c>
      <c r="AD571" s="219">
        <f t="shared" si="60"/>
        <v>1034</v>
      </c>
      <c r="AE571" s="220" t="str">
        <f t="shared" si="64"/>
        <v/>
      </c>
      <c r="AF571" s="216" t="str">
        <f t="shared" si="65"/>
        <v>-</v>
      </c>
    </row>
    <row r="572" spans="1:32" ht="20.149999999999999" customHeight="1" x14ac:dyDescent="0.75">
      <c r="A572" s="31">
        <v>570</v>
      </c>
      <c r="B572" s="269"/>
      <c r="C572" s="270"/>
      <c r="D572" s="270"/>
      <c r="E572" s="271"/>
      <c r="F572" s="272"/>
      <c r="G572" s="217" t="str">
        <f t="shared" si="61"/>
        <v/>
      </c>
      <c r="H572" s="31" t="str">
        <f>IF(AND(B572=H$1),LOOKUP(9.99999999999999E+307,$H$2:H571)+1,"")</f>
        <v/>
      </c>
      <c r="I572" s="31" t="str">
        <f>IF(AND(B572=I$1),LOOKUP(9.99999999999999E+307,$I$2:I571)+1,"")</f>
        <v/>
      </c>
      <c r="J572" s="31" t="e">
        <f>IF(AND(B572=J$1),LOOKUP(9.99999999999999E+307,$J$2:J571)+1,"")</f>
        <v>#REF!</v>
      </c>
      <c r="K572" s="31" t="e">
        <f>IF(AND(B572=K$1),LOOKUP(9.99999999999999E+307,$K$2:K571)+1,"")</f>
        <v>#REF!</v>
      </c>
      <c r="L572" s="31" t="e">
        <f>IF(AND(B572=L$1),LOOKUP(9.99999999999999E+307,$L$2:L571)+1,"")</f>
        <v>#REF!</v>
      </c>
      <c r="M572" s="31">
        <f>IF(AND(B572=M$1),LOOKUP(9.99999999999999E+307,$M$2:M571)+1,"")</f>
        <v>404</v>
      </c>
      <c r="N572" s="31" t="e">
        <f>IF(AND(B572=N$1),LOOKUP(9.99999999999999E+307,$N$2:N571)+1,"")</f>
        <v>#REF!</v>
      </c>
      <c r="O572" s="31" t="e">
        <f>IF(AND($B572=O$1),LOOKUP(9.99999999999999E+307,$O$2:O571)+1,"")</f>
        <v>#REF!</v>
      </c>
      <c r="P572" s="31" t="e">
        <f>IF(AND($B572=P$1),LOOKUP(9.99999999999999E+307,$P$2:P571)+1,"")</f>
        <v>#REF!</v>
      </c>
      <c r="Q572" s="31" t="e">
        <f>IF(AND($B572=Q$1),LOOKUP(9.99999999999999E+307,$Q$2:Q571)+1,"")</f>
        <v>#REF!</v>
      </c>
      <c r="R572" s="31">
        <f>IF(AND($B572=R$1),LOOKUP(9.99999999999999E+307,$R$2:R571)+1,"")</f>
        <v>404</v>
      </c>
      <c r="S572" s="31">
        <f>IF(AND($B572=S$1),LOOKUP(9.99999999999999E+307,$S$2:S571)+1,"")</f>
        <v>404</v>
      </c>
      <c r="T572" s="221"/>
      <c r="U572" s="221"/>
      <c r="V572" s="221"/>
      <c r="AA572" s="218" t="str">
        <f t="shared" si="62"/>
        <v/>
      </c>
      <c r="AB572" s="218" t="str">
        <f t="shared" si="63"/>
        <v/>
      </c>
      <c r="AC572" s="219">
        <f t="shared" si="59"/>
        <v>0</v>
      </c>
      <c r="AD572" s="219">
        <f t="shared" si="60"/>
        <v>1034</v>
      </c>
      <c r="AE572" s="220" t="str">
        <f t="shared" si="64"/>
        <v/>
      </c>
      <c r="AF572" s="216" t="str">
        <f t="shared" si="65"/>
        <v>-</v>
      </c>
    </row>
    <row r="573" spans="1:32" ht="20.149999999999999" customHeight="1" x14ac:dyDescent="0.75">
      <c r="A573" s="31">
        <v>571</v>
      </c>
      <c r="B573" s="269"/>
      <c r="C573" s="270"/>
      <c r="D573" s="270"/>
      <c r="E573" s="271"/>
      <c r="F573" s="272"/>
      <c r="G573" s="217" t="str">
        <f t="shared" si="61"/>
        <v/>
      </c>
      <c r="H573" s="31" t="str">
        <f>IF(AND(B573=H$1),LOOKUP(9.99999999999999E+307,$H$2:H572)+1,"")</f>
        <v/>
      </c>
      <c r="I573" s="31" t="str">
        <f>IF(AND(B573=I$1),LOOKUP(9.99999999999999E+307,$I$2:I572)+1,"")</f>
        <v/>
      </c>
      <c r="J573" s="31" t="e">
        <f>IF(AND(B573=J$1),LOOKUP(9.99999999999999E+307,$J$2:J572)+1,"")</f>
        <v>#REF!</v>
      </c>
      <c r="K573" s="31" t="e">
        <f>IF(AND(B573=K$1),LOOKUP(9.99999999999999E+307,$K$2:K572)+1,"")</f>
        <v>#REF!</v>
      </c>
      <c r="L573" s="31" t="e">
        <f>IF(AND(B573=L$1),LOOKUP(9.99999999999999E+307,$L$2:L572)+1,"")</f>
        <v>#REF!</v>
      </c>
      <c r="M573" s="31">
        <f>IF(AND(B573=M$1),LOOKUP(9.99999999999999E+307,$M$2:M572)+1,"")</f>
        <v>405</v>
      </c>
      <c r="N573" s="31" t="e">
        <f>IF(AND(B573=N$1),LOOKUP(9.99999999999999E+307,$N$2:N572)+1,"")</f>
        <v>#REF!</v>
      </c>
      <c r="O573" s="31" t="e">
        <f>IF(AND($B573=O$1),LOOKUP(9.99999999999999E+307,$O$2:O572)+1,"")</f>
        <v>#REF!</v>
      </c>
      <c r="P573" s="31" t="e">
        <f>IF(AND($B573=P$1),LOOKUP(9.99999999999999E+307,$P$2:P572)+1,"")</f>
        <v>#REF!</v>
      </c>
      <c r="Q573" s="31" t="e">
        <f>IF(AND($B573=Q$1),LOOKUP(9.99999999999999E+307,$Q$2:Q572)+1,"")</f>
        <v>#REF!</v>
      </c>
      <c r="R573" s="31">
        <f>IF(AND($B573=R$1),LOOKUP(9.99999999999999E+307,$R$2:R572)+1,"")</f>
        <v>405</v>
      </c>
      <c r="S573" s="31">
        <f>IF(AND($B573=S$1),LOOKUP(9.99999999999999E+307,$S$2:S572)+1,"")</f>
        <v>405</v>
      </c>
      <c r="T573" s="221"/>
      <c r="U573" s="221"/>
      <c r="V573" s="221"/>
      <c r="AA573" s="218" t="str">
        <f t="shared" si="62"/>
        <v/>
      </c>
      <c r="AB573" s="218" t="str">
        <f t="shared" si="63"/>
        <v/>
      </c>
      <c r="AC573" s="219">
        <f t="shared" si="59"/>
        <v>0</v>
      </c>
      <c r="AD573" s="219">
        <f t="shared" si="60"/>
        <v>1034</v>
      </c>
      <c r="AE573" s="220" t="str">
        <f t="shared" si="64"/>
        <v/>
      </c>
      <c r="AF573" s="216" t="str">
        <f t="shared" si="65"/>
        <v>-</v>
      </c>
    </row>
    <row r="574" spans="1:32" ht="20.149999999999999" customHeight="1" x14ac:dyDescent="0.75">
      <c r="A574" s="31">
        <v>572</v>
      </c>
      <c r="B574" s="269"/>
      <c r="C574" s="270"/>
      <c r="D574" s="270"/>
      <c r="E574" s="271"/>
      <c r="F574" s="272"/>
      <c r="G574" s="217" t="str">
        <f t="shared" si="61"/>
        <v/>
      </c>
      <c r="H574" s="31" t="str">
        <f>IF(AND(B574=H$1),LOOKUP(9.99999999999999E+307,$H$2:H573)+1,"")</f>
        <v/>
      </c>
      <c r="I574" s="31" t="str">
        <f>IF(AND(B574=I$1),LOOKUP(9.99999999999999E+307,$I$2:I573)+1,"")</f>
        <v/>
      </c>
      <c r="J574" s="31" t="e">
        <f>IF(AND(B574=J$1),LOOKUP(9.99999999999999E+307,$J$2:J573)+1,"")</f>
        <v>#REF!</v>
      </c>
      <c r="K574" s="31" t="e">
        <f>IF(AND(B574=K$1),LOOKUP(9.99999999999999E+307,$K$2:K573)+1,"")</f>
        <v>#REF!</v>
      </c>
      <c r="L574" s="31" t="e">
        <f>IF(AND(B574=L$1),LOOKUP(9.99999999999999E+307,$L$2:L573)+1,"")</f>
        <v>#REF!</v>
      </c>
      <c r="M574" s="31">
        <f>IF(AND(B574=M$1),LOOKUP(9.99999999999999E+307,$M$2:M573)+1,"")</f>
        <v>406</v>
      </c>
      <c r="N574" s="31" t="e">
        <f>IF(AND(B574=N$1),LOOKUP(9.99999999999999E+307,$N$2:N573)+1,"")</f>
        <v>#REF!</v>
      </c>
      <c r="O574" s="31" t="e">
        <f>IF(AND($B574=O$1),LOOKUP(9.99999999999999E+307,$O$2:O573)+1,"")</f>
        <v>#REF!</v>
      </c>
      <c r="P574" s="31" t="e">
        <f>IF(AND($B574=P$1),LOOKUP(9.99999999999999E+307,$P$2:P573)+1,"")</f>
        <v>#REF!</v>
      </c>
      <c r="Q574" s="31" t="e">
        <f>IF(AND($B574=Q$1),LOOKUP(9.99999999999999E+307,$Q$2:Q573)+1,"")</f>
        <v>#REF!</v>
      </c>
      <c r="R574" s="31">
        <f>IF(AND($B574=R$1),LOOKUP(9.99999999999999E+307,$R$2:R573)+1,"")</f>
        <v>406</v>
      </c>
      <c r="S574" s="31">
        <f>IF(AND($B574=S$1),LOOKUP(9.99999999999999E+307,$S$2:S573)+1,"")</f>
        <v>406</v>
      </c>
      <c r="T574" s="221"/>
      <c r="U574" s="221"/>
      <c r="V574" s="221"/>
      <c r="AA574" s="218" t="str">
        <f t="shared" si="62"/>
        <v/>
      </c>
      <c r="AB574" s="218" t="str">
        <f t="shared" si="63"/>
        <v/>
      </c>
      <c r="AC574" s="219">
        <f t="shared" si="59"/>
        <v>0</v>
      </c>
      <c r="AD574" s="219">
        <f t="shared" si="60"/>
        <v>1034</v>
      </c>
      <c r="AE574" s="220" t="str">
        <f t="shared" si="64"/>
        <v/>
      </c>
      <c r="AF574" s="216" t="str">
        <f t="shared" si="65"/>
        <v>-</v>
      </c>
    </row>
    <row r="575" spans="1:32" ht="20.149999999999999" customHeight="1" x14ac:dyDescent="0.75">
      <c r="A575" s="31">
        <v>573</v>
      </c>
      <c r="B575" s="269"/>
      <c r="C575" s="270"/>
      <c r="D575" s="270"/>
      <c r="E575" s="271"/>
      <c r="F575" s="272"/>
      <c r="G575" s="217" t="str">
        <f t="shared" si="61"/>
        <v/>
      </c>
      <c r="H575" s="31" t="str">
        <f>IF(AND(B575=H$1),LOOKUP(9.99999999999999E+307,$H$2:H574)+1,"")</f>
        <v/>
      </c>
      <c r="I575" s="31" t="str">
        <f>IF(AND(B575=I$1),LOOKUP(9.99999999999999E+307,$I$2:I574)+1,"")</f>
        <v/>
      </c>
      <c r="J575" s="31" t="e">
        <f>IF(AND(B575=J$1),LOOKUP(9.99999999999999E+307,$J$2:J574)+1,"")</f>
        <v>#REF!</v>
      </c>
      <c r="K575" s="31" t="e">
        <f>IF(AND(B575=K$1),LOOKUP(9.99999999999999E+307,$K$2:K574)+1,"")</f>
        <v>#REF!</v>
      </c>
      <c r="L575" s="31" t="e">
        <f>IF(AND(B575=L$1),LOOKUP(9.99999999999999E+307,$L$2:L574)+1,"")</f>
        <v>#REF!</v>
      </c>
      <c r="M575" s="31">
        <f>IF(AND(B575=M$1),LOOKUP(9.99999999999999E+307,$M$2:M574)+1,"")</f>
        <v>407</v>
      </c>
      <c r="N575" s="31" t="e">
        <f>IF(AND(B575=N$1),LOOKUP(9.99999999999999E+307,$N$2:N574)+1,"")</f>
        <v>#REF!</v>
      </c>
      <c r="O575" s="31" t="e">
        <f>IF(AND($B575=O$1),LOOKUP(9.99999999999999E+307,$O$2:O574)+1,"")</f>
        <v>#REF!</v>
      </c>
      <c r="P575" s="31" t="e">
        <f>IF(AND($B575=P$1),LOOKUP(9.99999999999999E+307,$P$2:P574)+1,"")</f>
        <v>#REF!</v>
      </c>
      <c r="Q575" s="31" t="e">
        <f>IF(AND($B575=Q$1),LOOKUP(9.99999999999999E+307,$Q$2:Q574)+1,"")</f>
        <v>#REF!</v>
      </c>
      <c r="R575" s="31">
        <f>IF(AND($B575=R$1),LOOKUP(9.99999999999999E+307,$R$2:R574)+1,"")</f>
        <v>407</v>
      </c>
      <c r="S575" s="31">
        <f>IF(AND($B575=S$1),LOOKUP(9.99999999999999E+307,$S$2:S574)+1,"")</f>
        <v>407</v>
      </c>
      <c r="T575" s="221"/>
      <c r="U575" s="221"/>
      <c r="V575" s="221"/>
      <c r="AA575" s="218" t="str">
        <f t="shared" si="62"/>
        <v/>
      </c>
      <c r="AB575" s="218" t="str">
        <f t="shared" si="63"/>
        <v/>
      </c>
      <c r="AC575" s="219">
        <f t="shared" si="59"/>
        <v>0</v>
      </c>
      <c r="AD575" s="219">
        <f t="shared" si="60"/>
        <v>1034</v>
      </c>
      <c r="AE575" s="220" t="str">
        <f t="shared" si="64"/>
        <v/>
      </c>
      <c r="AF575" s="216" t="str">
        <f t="shared" si="65"/>
        <v>-</v>
      </c>
    </row>
    <row r="576" spans="1:32" ht="20.149999999999999" customHeight="1" x14ac:dyDescent="0.75">
      <c r="A576" s="31">
        <v>574</v>
      </c>
      <c r="B576" s="269"/>
      <c r="C576" s="270"/>
      <c r="D576" s="270"/>
      <c r="E576" s="271"/>
      <c r="F576" s="272"/>
      <c r="G576" s="217" t="str">
        <f t="shared" si="61"/>
        <v/>
      </c>
      <c r="H576" s="31" t="str">
        <f>IF(AND(B576=H$1),LOOKUP(9.99999999999999E+307,$H$2:H575)+1,"")</f>
        <v/>
      </c>
      <c r="I576" s="31" t="str">
        <f>IF(AND(B576=I$1),LOOKUP(9.99999999999999E+307,$I$2:I575)+1,"")</f>
        <v/>
      </c>
      <c r="J576" s="31" t="e">
        <f>IF(AND(B576=J$1),LOOKUP(9.99999999999999E+307,$J$2:J575)+1,"")</f>
        <v>#REF!</v>
      </c>
      <c r="K576" s="31" t="e">
        <f>IF(AND(B576=K$1),LOOKUP(9.99999999999999E+307,$K$2:K575)+1,"")</f>
        <v>#REF!</v>
      </c>
      <c r="L576" s="31" t="e">
        <f>IF(AND(B576=L$1),LOOKUP(9.99999999999999E+307,$L$2:L575)+1,"")</f>
        <v>#REF!</v>
      </c>
      <c r="M576" s="31">
        <f>IF(AND(B576=M$1),LOOKUP(9.99999999999999E+307,$M$2:M575)+1,"")</f>
        <v>408</v>
      </c>
      <c r="N576" s="31" t="e">
        <f>IF(AND(B576=N$1),LOOKUP(9.99999999999999E+307,$N$2:N575)+1,"")</f>
        <v>#REF!</v>
      </c>
      <c r="O576" s="31" t="e">
        <f>IF(AND($B576=O$1),LOOKUP(9.99999999999999E+307,$O$2:O575)+1,"")</f>
        <v>#REF!</v>
      </c>
      <c r="P576" s="31" t="e">
        <f>IF(AND($B576=P$1),LOOKUP(9.99999999999999E+307,$P$2:P575)+1,"")</f>
        <v>#REF!</v>
      </c>
      <c r="Q576" s="31" t="e">
        <f>IF(AND($B576=Q$1),LOOKUP(9.99999999999999E+307,$Q$2:Q575)+1,"")</f>
        <v>#REF!</v>
      </c>
      <c r="R576" s="31">
        <f>IF(AND($B576=R$1),LOOKUP(9.99999999999999E+307,$R$2:R575)+1,"")</f>
        <v>408</v>
      </c>
      <c r="S576" s="31">
        <f>IF(AND($B576=S$1),LOOKUP(9.99999999999999E+307,$S$2:S575)+1,"")</f>
        <v>408</v>
      </c>
      <c r="T576" s="221"/>
      <c r="U576" s="221"/>
      <c r="V576" s="221"/>
      <c r="AA576" s="218" t="str">
        <f t="shared" si="62"/>
        <v/>
      </c>
      <c r="AB576" s="218" t="str">
        <f t="shared" si="63"/>
        <v/>
      </c>
      <c r="AC576" s="219">
        <f t="shared" si="59"/>
        <v>0</v>
      </c>
      <c r="AD576" s="219">
        <f t="shared" si="60"/>
        <v>1034</v>
      </c>
      <c r="AE576" s="220" t="str">
        <f t="shared" si="64"/>
        <v/>
      </c>
      <c r="AF576" s="216" t="str">
        <f t="shared" si="65"/>
        <v>-</v>
      </c>
    </row>
    <row r="577" spans="1:32" ht="20.149999999999999" customHeight="1" x14ac:dyDescent="0.75">
      <c r="A577" s="31">
        <v>575</v>
      </c>
      <c r="B577" s="269"/>
      <c r="C577" s="270"/>
      <c r="D577" s="270"/>
      <c r="E577" s="271"/>
      <c r="F577" s="272"/>
      <c r="G577" s="217" t="str">
        <f t="shared" si="61"/>
        <v/>
      </c>
      <c r="H577" s="31" t="str">
        <f>IF(AND(B577=H$1),LOOKUP(9.99999999999999E+307,$H$2:H576)+1,"")</f>
        <v/>
      </c>
      <c r="I577" s="31" t="str">
        <f>IF(AND(B577=I$1),LOOKUP(9.99999999999999E+307,$I$2:I576)+1,"")</f>
        <v/>
      </c>
      <c r="J577" s="31" t="e">
        <f>IF(AND(B577=J$1),LOOKUP(9.99999999999999E+307,$J$2:J576)+1,"")</f>
        <v>#REF!</v>
      </c>
      <c r="K577" s="31" t="e">
        <f>IF(AND(B577=K$1),LOOKUP(9.99999999999999E+307,$K$2:K576)+1,"")</f>
        <v>#REF!</v>
      </c>
      <c r="L577" s="31" t="e">
        <f>IF(AND(B577=L$1),LOOKUP(9.99999999999999E+307,$L$2:L576)+1,"")</f>
        <v>#REF!</v>
      </c>
      <c r="M577" s="31">
        <f>IF(AND(B577=M$1),LOOKUP(9.99999999999999E+307,$M$2:M576)+1,"")</f>
        <v>409</v>
      </c>
      <c r="N577" s="31" t="e">
        <f>IF(AND(B577=N$1),LOOKUP(9.99999999999999E+307,$N$2:N576)+1,"")</f>
        <v>#REF!</v>
      </c>
      <c r="O577" s="31" t="e">
        <f>IF(AND($B577=O$1),LOOKUP(9.99999999999999E+307,$O$2:O576)+1,"")</f>
        <v>#REF!</v>
      </c>
      <c r="P577" s="31" t="e">
        <f>IF(AND($B577=P$1),LOOKUP(9.99999999999999E+307,$P$2:P576)+1,"")</f>
        <v>#REF!</v>
      </c>
      <c r="Q577" s="31" t="e">
        <f>IF(AND($B577=Q$1),LOOKUP(9.99999999999999E+307,$Q$2:Q576)+1,"")</f>
        <v>#REF!</v>
      </c>
      <c r="R577" s="31">
        <f>IF(AND($B577=R$1),LOOKUP(9.99999999999999E+307,$R$2:R576)+1,"")</f>
        <v>409</v>
      </c>
      <c r="S577" s="31">
        <f>IF(AND($B577=S$1),LOOKUP(9.99999999999999E+307,$S$2:S576)+1,"")</f>
        <v>409</v>
      </c>
      <c r="T577" s="221"/>
      <c r="U577" s="221"/>
      <c r="V577" s="221"/>
      <c r="AA577" s="218" t="str">
        <f t="shared" si="62"/>
        <v/>
      </c>
      <c r="AB577" s="218" t="str">
        <f t="shared" si="63"/>
        <v/>
      </c>
      <c r="AC577" s="219">
        <f t="shared" si="59"/>
        <v>0</v>
      </c>
      <c r="AD577" s="219">
        <f t="shared" si="60"/>
        <v>1034</v>
      </c>
      <c r="AE577" s="220" t="str">
        <f t="shared" si="64"/>
        <v/>
      </c>
      <c r="AF577" s="216" t="str">
        <f t="shared" si="65"/>
        <v>-</v>
      </c>
    </row>
    <row r="578" spans="1:32" ht="20.149999999999999" customHeight="1" x14ac:dyDescent="0.75">
      <c r="A578" s="31">
        <v>576</v>
      </c>
      <c r="B578" s="289"/>
      <c r="C578" s="270"/>
      <c r="D578" s="270"/>
      <c r="E578" s="272"/>
      <c r="F578" s="272"/>
      <c r="G578" s="217" t="str">
        <f t="shared" si="61"/>
        <v/>
      </c>
      <c r="H578" s="31" t="str">
        <f>IF(AND(B578=H$1),LOOKUP(9.99999999999999E+307,$H$2:H577)+1,"")</f>
        <v/>
      </c>
      <c r="I578" s="31" t="str">
        <f>IF(AND(B578=I$1),LOOKUP(9.99999999999999E+307,$I$2:I577)+1,"")</f>
        <v/>
      </c>
      <c r="J578" s="31" t="e">
        <f>IF(AND(B578=J$1),LOOKUP(9.99999999999999E+307,$J$2:J577)+1,"")</f>
        <v>#REF!</v>
      </c>
      <c r="K578" s="31" t="e">
        <f>IF(AND(B578=K$1),LOOKUP(9.99999999999999E+307,$K$2:K577)+1,"")</f>
        <v>#REF!</v>
      </c>
      <c r="L578" s="31" t="e">
        <f>IF(AND(B578=L$1),LOOKUP(9.99999999999999E+307,$L$2:L577)+1,"")</f>
        <v>#REF!</v>
      </c>
      <c r="M578" s="31">
        <f>IF(AND(B578=M$1),LOOKUP(9.99999999999999E+307,$M$2:M577)+1,"")</f>
        <v>410</v>
      </c>
      <c r="N578" s="31" t="e">
        <f>IF(AND(B578=N$1),LOOKUP(9.99999999999999E+307,$N$2:N577)+1,"")</f>
        <v>#REF!</v>
      </c>
      <c r="O578" s="31" t="e">
        <f>IF(AND($B578=O$1),LOOKUP(9.99999999999999E+307,$O$2:O577)+1,"")</f>
        <v>#REF!</v>
      </c>
      <c r="P578" s="31" t="e">
        <f>IF(AND($B578=P$1),LOOKUP(9.99999999999999E+307,$P$2:P577)+1,"")</f>
        <v>#REF!</v>
      </c>
      <c r="Q578" s="31" t="e">
        <f>IF(AND($B578=Q$1),LOOKUP(9.99999999999999E+307,$Q$2:Q577)+1,"")</f>
        <v>#REF!</v>
      </c>
      <c r="R578" s="31">
        <f>IF(AND($B578=R$1),LOOKUP(9.99999999999999E+307,$R$2:R577)+1,"")</f>
        <v>410</v>
      </c>
      <c r="S578" s="31">
        <f>IF(AND($B578=S$1),LOOKUP(9.99999999999999E+307,$S$2:S577)+1,"")</f>
        <v>410</v>
      </c>
      <c r="T578" s="221"/>
      <c r="U578" s="221"/>
      <c r="V578" s="221"/>
      <c r="AA578" s="218" t="str">
        <f t="shared" si="62"/>
        <v/>
      </c>
      <c r="AB578" s="218" t="str">
        <f t="shared" si="63"/>
        <v/>
      </c>
      <c r="AC578" s="219">
        <f t="shared" si="59"/>
        <v>0</v>
      </c>
      <c r="AD578" s="219">
        <f t="shared" si="60"/>
        <v>1034</v>
      </c>
      <c r="AE578" s="220" t="str">
        <f t="shared" si="64"/>
        <v/>
      </c>
      <c r="AF578" s="216" t="str">
        <f t="shared" si="65"/>
        <v>-</v>
      </c>
    </row>
    <row r="579" spans="1:32" ht="20.149999999999999" customHeight="1" x14ac:dyDescent="0.75">
      <c r="A579" s="31">
        <v>577</v>
      </c>
      <c r="B579" s="289"/>
      <c r="C579" s="270"/>
      <c r="D579" s="270"/>
      <c r="E579" s="272"/>
      <c r="F579" s="272"/>
      <c r="G579" s="217" t="str">
        <f t="shared" si="61"/>
        <v/>
      </c>
      <c r="H579" s="31" t="str">
        <f>IF(AND(B579=H$1),LOOKUP(9.99999999999999E+307,$H$2:H578)+1,"")</f>
        <v/>
      </c>
      <c r="I579" s="31" t="str">
        <f>IF(AND(B579=I$1),LOOKUP(9.99999999999999E+307,$I$2:I578)+1,"")</f>
        <v/>
      </c>
      <c r="J579" s="31" t="e">
        <f>IF(AND(B579=J$1),LOOKUP(9.99999999999999E+307,$J$2:J578)+1,"")</f>
        <v>#REF!</v>
      </c>
      <c r="K579" s="31" t="e">
        <f>IF(AND(B579=K$1),LOOKUP(9.99999999999999E+307,$K$2:K578)+1,"")</f>
        <v>#REF!</v>
      </c>
      <c r="L579" s="31" t="e">
        <f>IF(AND(B579=L$1),LOOKUP(9.99999999999999E+307,$L$2:L578)+1,"")</f>
        <v>#REF!</v>
      </c>
      <c r="M579" s="31">
        <f>IF(AND(B579=M$1),LOOKUP(9.99999999999999E+307,$M$2:M578)+1,"")</f>
        <v>411</v>
      </c>
      <c r="N579" s="31" t="e">
        <f>IF(AND(B579=N$1),LOOKUP(9.99999999999999E+307,$N$2:N578)+1,"")</f>
        <v>#REF!</v>
      </c>
      <c r="O579" s="31" t="e">
        <f>IF(AND($B579=O$1),LOOKUP(9.99999999999999E+307,$O$2:O578)+1,"")</f>
        <v>#REF!</v>
      </c>
      <c r="P579" s="31" t="e">
        <f>IF(AND($B579=P$1),LOOKUP(9.99999999999999E+307,$P$2:P578)+1,"")</f>
        <v>#REF!</v>
      </c>
      <c r="Q579" s="31" t="e">
        <f>IF(AND($B579=Q$1),LOOKUP(9.99999999999999E+307,$Q$2:Q578)+1,"")</f>
        <v>#REF!</v>
      </c>
      <c r="R579" s="31">
        <f>IF(AND($B579=R$1),LOOKUP(9.99999999999999E+307,$R$2:R578)+1,"")</f>
        <v>411</v>
      </c>
      <c r="S579" s="31">
        <f>IF(AND($B579=S$1),LOOKUP(9.99999999999999E+307,$S$2:S578)+1,"")</f>
        <v>411</v>
      </c>
      <c r="T579" s="221"/>
      <c r="U579" s="221"/>
      <c r="V579" s="221"/>
      <c r="AA579" s="218" t="str">
        <f t="shared" si="62"/>
        <v/>
      </c>
      <c r="AB579" s="218" t="str">
        <f t="shared" si="63"/>
        <v/>
      </c>
      <c r="AC579" s="219">
        <f t="shared" ref="AC579:AC642" si="66">COUNTIF($C$3:$C$1202,C579)</f>
        <v>0</v>
      </c>
      <c r="AD579" s="219">
        <f t="shared" ref="AD579:AD642" si="67">SUMPRODUCT(--(E579&amp;F579=$E$3:$E$1202&amp;$F$3:$F$1202))</f>
        <v>1034</v>
      </c>
      <c r="AE579" s="220" t="str">
        <f t="shared" si="64"/>
        <v/>
      </c>
      <c r="AF579" s="216" t="str">
        <f t="shared" si="65"/>
        <v>-</v>
      </c>
    </row>
    <row r="580" spans="1:32" ht="20.149999999999999" customHeight="1" x14ac:dyDescent="0.75">
      <c r="A580" s="31">
        <v>578</v>
      </c>
      <c r="B580" s="289"/>
      <c r="C580" s="270"/>
      <c r="D580" s="270"/>
      <c r="E580" s="272"/>
      <c r="F580" s="272"/>
      <c r="G580" s="217" t="str">
        <f t="shared" ref="G580:G643" si="68">B580&amp;C580</f>
        <v/>
      </c>
      <c r="H580" s="31" t="str">
        <f>IF(AND(B580=H$1),LOOKUP(9.99999999999999E+307,$H$2:H579)+1,"")</f>
        <v/>
      </c>
      <c r="I580" s="31" t="str">
        <f>IF(AND(B580=I$1),LOOKUP(9.99999999999999E+307,$I$2:I579)+1,"")</f>
        <v/>
      </c>
      <c r="J580" s="31" t="e">
        <f>IF(AND(B580=J$1),LOOKUP(9.99999999999999E+307,$J$2:J579)+1,"")</f>
        <v>#REF!</v>
      </c>
      <c r="K580" s="31" t="e">
        <f>IF(AND(B580=K$1),LOOKUP(9.99999999999999E+307,$K$2:K579)+1,"")</f>
        <v>#REF!</v>
      </c>
      <c r="L580" s="31" t="e">
        <f>IF(AND(B580=L$1),LOOKUP(9.99999999999999E+307,$L$2:L579)+1,"")</f>
        <v>#REF!</v>
      </c>
      <c r="M580" s="31">
        <f>IF(AND(B580=M$1),LOOKUP(9.99999999999999E+307,$M$2:M579)+1,"")</f>
        <v>412</v>
      </c>
      <c r="N580" s="31" t="e">
        <f>IF(AND(B580=N$1),LOOKUP(9.99999999999999E+307,$N$2:N579)+1,"")</f>
        <v>#REF!</v>
      </c>
      <c r="O580" s="31" t="e">
        <f>IF(AND($B580=O$1),LOOKUP(9.99999999999999E+307,$O$2:O579)+1,"")</f>
        <v>#REF!</v>
      </c>
      <c r="P580" s="31" t="e">
        <f>IF(AND($B580=P$1),LOOKUP(9.99999999999999E+307,$P$2:P579)+1,"")</f>
        <v>#REF!</v>
      </c>
      <c r="Q580" s="31" t="e">
        <f>IF(AND($B580=Q$1),LOOKUP(9.99999999999999E+307,$Q$2:Q579)+1,"")</f>
        <v>#REF!</v>
      </c>
      <c r="R580" s="31">
        <f>IF(AND($B580=R$1),LOOKUP(9.99999999999999E+307,$R$2:R579)+1,"")</f>
        <v>412</v>
      </c>
      <c r="S580" s="31">
        <f>IF(AND($B580=S$1),LOOKUP(9.99999999999999E+307,$S$2:S579)+1,"")</f>
        <v>412</v>
      </c>
      <c r="T580" s="221"/>
      <c r="U580" s="221"/>
      <c r="V580" s="221"/>
      <c r="AA580" s="218" t="str">
        <f t="shared" ref="AA580:AA643" si="69">IF(AD580=2,"นักเรียนซ้ำ","")</f>
        <v/>
      </c>
      <c r="AB580" s="218" t="str">
        <f t="shared" ref="AB580:AB643" si="70">IF(AC580=2,"เลขประจำตัวซ้ำ","")</f>
        <v/>
      </c>
      <c r="AC580" s="219">
        <f t="shared" si="66"/>
        <v>0</v>
      </c>
      <c r="AD580" s="219">
        <f t="shared" si="67"/>
        <v>1034</v>
      </c>
      <c r="AE580" s="220" t="str">
        <f t="shared" ref="AE580:AE643" si="71">IF(D580="เด็กชาย",1,IF(D580="นาย",1,IF(D580="เด็กหญิง",2,IF(D580="นางสาว",2,IF(D580="ด.ช.",1,IF(D580="ด.ญ.",2,IF(D580="น.ส.",2,"")))))))</f>
        <v/>
      </c>
      <c r="AF580" s="216" t="str">
        <f t="shared" si="65"/>
        <v>-</v>
      </c>
    </row>
    <row r="581" spans="1:32" ht="20.149999999999999" customHeight="1" x14ac:dyDescent="0.75">
      <c r="A581" s="31">
        <v>579</v>
      </c>
      <c r="B581" s="289"/>
      <c r="C581" s="270"/>
      <c r="D581" s="270"/>
      <c r="E581" s="272"/>
      <c r="F581" s="272"/>
      <c r="G581" s="217" t="str">
        <f t="shared" si="68"/>
        <v/>
      </c>
      <c r="H581" s="31" t="str">
        <f>IF(AND(B581=H$1),LOOKUP(9.99999999999999E+307,$H$2:H580)+1,"")</f>
        <v/>
      </c>
      <c r="I581" s="31" t="str">
        <f>IF(AND(B581=I$1),LOOKUP(9.99999999999999E+307,$I$2:I580)+1,"")</f>
        <v/>
      </c>
      <c r="J581" s="31" t="e">
        <f>IF(AND(B581=J$1),LOOKUP(9.99999999999999E+307,$J$2:J580)+1,"")</f>
        <v>#REF!</v>
      </c>
      <c r="K581" s="31" t="e">
        <f>IF(AND(B581=K$1),LOOKUP(9.99999999999999E+307,$K$2:K580)+1,"")</f>
        <v>#REF!</v>
      </c>
      <c r="L581" s="31" t="e">
        <f>IF(AND(B581=L$1),LOOKUP(9.99999999999999E+307,$L$2:L580)+1,"")</f>
        <v>#REF!</v>
      </c>
      <c r="M581" s="31">
        <f>IF(AND(B581=M$1),LOOKUP(9.99999999999999E+307,$M$2:M580)+1,"")</f>
        <v>413</v>
      </c>
      <c r="N581" s="31" t="e">
        <f>IF(AND(B581=N$1),LOOKUP(9.99999999999999E+307,$N$2:N580)+1,"")</f>
        <v>#REF!</v>
      </c>
      <c r="O581" s="31" t="e">
        <f>IF(AND($B581=O$1),LOOKUP(9.99999999999999E+307,$O$2:O580)+1,"")</f>
        <v>#REF!</v>
      </c>
      <c r="P581" s="31" t="e">
        <f>IF(AND($B581=P$1),LOOKUP(9.99999999999999E+307,$P$2:P580)+1,"")</f>
        <v>#REF!</v>
      </c>
      <c r="Q581" s="31" t="e">
        <f>IF(AND($B581=Q$1),LOOKUP(9.99999999999999E+307,$Q$2:Q580)+1,"")</f>
        <v>#REF!</v>
      </c>
      <c r="R581" s="31">
        <f>IF(AND($B581=R$1),LOOKUP(9.99999999999999E+307,$R$2:R580)+1,"")</f>
        <v>413</v>
      </c>
      <c r="S581" s="31">
        <f>IF(AND($B581=S$1),LOOKUP(9.99999999999999E+307,$S$2:S580)+1,"")</f>
        <v>413</v>
      </c>
      <c r="T581" s="221"/>
      <c r="U581" s="221"/>
      <c r="V581" s="221"/>
      <c r="AA581" s="218" t="str">
        <f t="shared" si="69"/>
        <v/>
      </c>
      <c r="AB581" s="218" t="str">
        <f t="shared" si="70"/>
        <v/>
      </c>
      <c r="AC581" s="219">
        <f t="shared" si="66"/>
        <v>0</v>
      </c>
      <c r="AD581" s="219">
        <f t="shared" si="67"/>
        <v>1034</v>
      </c>
      <c r="AE581" s="220" t="str">
        <f t="shared" si="71"/>
        <v/>
      </c>
      <c r="AF581" s="216" t="str">
        <f t="shared" si="65"/>
        <v>-</v>
      </c>
    </row>
    <row r="582" spans="1:32" ht="20.149999999999999" customHeight="1" x14ac:dyDescent="0.75">
      <c r="A582" s="31">
        <v>580</v>
      </c>
      <c r="B582" s="202"/>
      <c r="C582" s="201"/>
      <c r="D582" s="201"/>
      <c r="E582" s="203"/>
      <c r="F582" s="203"/>
      <c r="G582" s="217" t="str">
        <f t="shared" si="68"/>
        <v/>
      </c>
      <c r="H582" s="31" t="str">
        <f>IF(AND(B582=H$1),LOOKUP(9.99999999999999E+307,$H$2:H581)+1,"")</f>
        <v/>
      </c>
      <c r="I582" s="31" t="str">
        <f>IF(AND(B582=I$1),LOOKUP(9.99999999999999E+307,$I$2:I581)+1,"")</f>
        <v/>
      </c>
      <c r="J582" s="31" t="e">
        <f>IF(AND(B582=J$1),LOOKUP(9.99999999999999E+307,$J$2:J581)+1,"")</f>
        <v>#REF!</v>
      </c>
      <c r="K582" s="31" t="e">
        <f>IF(AND(B582=K$1),LOOKUP(9.99999999999999E+307,$K$2:K581)+1,"")</f>
        <v>#REF!</v>
      </c>
      <c r="L582" s="31" t="e">
        <f>IF(AND(B582=L$1),LOOKUP(9.99999999999999E+307,$L$2:L581)+1,"")</f>
        <v>#REF!</v>
      </c>
      <c r="M582" s="31">
        <f>IF(AND(B582=M$1),LOOKUP(9.99999999999999E+307,$M$2:M581)+1,"")</f>
        <v>414</v>
      </c>
      <c r="N582" s="31" t="e">
        <f>IF(AND(B582=N$1),LOOKUP(9.99999999999999E+307,$N$2:N581)+1,"")</f>
        <v>#REF!</v>
      </c>
      <c r="O582" s="31" t="e">
        <f>IF(AND($B582=O$1),LOOKUP(9.99999999999999E+307,$O$2:O581)+1,"")</f>
        <v>#REF!</v>
      </c>
      <c r="P582" s="31" t="e">
        <f>IF(AND($B582=P$1),LOOKUP(9.99999999999999E+307,$P$2:P581)+1,"")</f>
        <v>#REF!</v>
      </c>
      <c r="Q582" s="31" t="e">
        <f>IF(AND($B582=Q$1),LOOKUP(9.99999999999999E+307,$Q$2:Q581)+1,"")</f>
        <v>#REF!</v>
      </c>
      <c r="R582" s="31">
        <f>IF(AND($B582=R$1),LOOKUP(9.99999999999999E+307,$R$2:R581)+1,"")</f>
        <v>414</v>
      </c>
      <c r="S582" s="31">
        <f>IF(AND($B582=S$1),LOOKUP(9.99999999999999E+307,$S$2:S581)+1,"")</f>
        <v>414</v>
      </c>
      <c r="T582" s="221"/>
      <c r="U582" s="221"/>
      <c r="V582" s="221"/>
      <c r="AA582" s="218" t="str">
        <f t="shared" si="69"/>
        <v/>
      </c>
      <c r="AB582" s="218" t="str">
        <f t="shared" si="70"/>
        <v/>
      </c>
      <c r="AC582" s="219">
        <f t="shared" si="66"/>
        <v>0</v>
      </c>
      <c r="AD582" s="219">
        <f t="shared" si="67"/>
        <v>1034</v>
      </c>
      <c r="AE582" s="220" t="str">
        <f t="shared" si="71"/>
        <v/>
      </c>
      <c r="AF582" s="216" t="str">
        <f t="shared" si="65"/>
        <v>-</v>
      </c>
    </row>
    <row r="583" spans="1:32" ht="20.149999999999999" customHeight="1" x14ac:dyDescent="0.75">
      <c r="A583" s="31">
        <v>581</v>
      </c>
      <c r="B583" s="202"/>
      <c r="C583" s="201"/>
      <c r="D583" s="201"/>
      <c r="E583" s="203"/>
      <c r="F583" s="203"/>
      <c r="G583" s="217" t="str">
        <f t="shared" si="68"/>
        <v/>
      </c>
      <c r="H583" s="31" t="str">
        <f>IF(AND(B583=H$1),LOOKUP(9.99999999999999E+307,$H$2:H582)+1,"")</f>
        <v/>
      </c>
      <c r="I583" s="31" t="str">
        <f>IF(AND(B583=I$1),LOOKUP(9.99999999999999E+307,$I$2:I582)+1,"")</f>
        <v/>
      </c>
      <c r="J583" s="31" t="e">
        <f>IF(AND(B583=J$1),LOOKUP(9.99999999999999E+307,$J$2:J582)+1,"")</f>
        <v>#REF!</v>
      </c>
      <c r="K583" s="31" t="e">
        <f>IF(AND(B583=K$1),LOOKUP(9.99999999999999E+307,$K$2:K582)+1,"")</f>
        <v>#REF!</v>
      </c>
      <c r="L583" s="31" t="e">
        <f>IF(AND(B583=L$1),LOOKUP(9.99999999999999E+307,$L$2:L582)+1,"")</f>
        <v>#REF!</v>
      </c>
      <c r="M583" s="31">
        <f>IF(AND(B583=M$1),LOOKUP(9.99999999999999E+307,$M$2:M582)+1,"")</f>
        <v>415</v>
      </c>
      <c r="N583" s="31" t="e">
        <f>IF(AND(B583=N$1),LOOKUP(9.99999999999999E+307,$N$2:N582)+1,"")</f>
        <v>#REF!</v>
      </c>
      <c r="O583" s="31" t="e">
        <f>IF(AND($B583=O$1),LOOKUP(9.99999999999999E+307,$O$2:O582)+1,"")</f>
        <v>#REF!</v>
      </c>
      <c r="P583" s="31" t="e">
        <f>IF(AND($B583=P$1),LOOKUP(9.99999999999999E+307,$P$2:P582)+1,"")</f>
        <v>#REF!</v>
      </c>
      <c r="Q583" s="31" t="e">
        <f>IF(AND($B583=Q$1),LOOKUP(9.99999999999999E+307,$Q$2:Q582)+1,"")</f>
        <v>#REF!</v>
      </c>
      <c r="R583" s="31">
        <f>IF(AND($B583=R$1),LOOKUP(9.99999999999999E+307,$R$2:R582)+1,"")</f>
        <v>415</v>
      </c>
      <c r="S583" s="31">
        <f>IF(AND($B583=S$1),LOOKUP(9.99999999999999E+307,$S$2:S582)+1,"")</f>
        <v>415</v>
      </c>
      <c r="T583" s="221"/>
      <c r="U583" s="221"/>
      <c r="V583" s="221"/>
      <c r="AA583" s="218" t="str">
        <f t="shared" si="69"/>
        <v/>
      </c>
      <c r="AB583" s="218" t="str">
        <f t="shared" si="70"/>
        <v/>
      </c>
      <c r="AC583" s="219">
        <f t="shared" si="66"/>
        <v>0</v>
      </c>
      <c r="AD583" s="219">
        <f t="shared" si="67"/>
        <v>1034</v>
      </c>
      <c r="AE583" s="220" t="str">
        <f t="shared" si="71"/>
        <v/>
      </c>
      <c r="AF583" s="216" t="str">
        <f t="shared" si="65"/>
        <v>-</v>
      </c>
    </row>
    <row r="584" spans="1:32" ht="20.149999999999999" customHeight="1" x14ac:dyDescent="0.75">
      <c r="A584" s="31">
        <v>582</v>
      </c>
      <c r="B584" s="202"/>
      <c r="C584" s="201"/>
      <c r="D584" s="201"/>
      <c r="E584" s="203"/>
      <c r="F584" s="203"/>
      <c r="G584" s="217" t="str">
        <f t="shared" si="68"/>
        <v/>
      </c>
      <c r="H584" s="31" t="str">
        <f>IF(AND(B584=H$1),LOOKUP(9.99999999999999E+307,$H$2:H583)+1,"")</f>
        <v/>
      </c>
      <c r="I584" s="31" t="str">
        <f>IF(AND(B584=I$1),LOOKUP(9.99999999999999E+307,$I$2:I583)+1,"")</f>
        <v/>
      </c>
      <c r="J584" s="31" t="e">
        <f>IF(AND(B584=J$1),LOOKUP(9.99999999999999E+307,$J$2:J583)+1,"")</f>
        <v>#REF!</v>
      </c>
      <c r="K584" s="31" t="e">
        <f>IF(AND(B584=K$1),LOOKUP(9.99999999999999E+307,$K$2:K583)+1,"")</f>
        <v>#REF!</v>
      </c>
      <c r="L584" s="31" t="e">
        <f>IF(AND(B584=L$1),LOOKUP(9.99999999999999E+307,$L$2:L583)+1,"")</f>
        <v>#REF!</v>
      </c>
      <c r="M584" s="31">
        <f>IF(AND(B584=M$1),LOOKUP(9.99999999999999E+307,$M$2:M583)+1,"")</f>
        <v>416</v>
      </c>
      <c r="N584" s="31" t="e">
        <f>IF(AND(B584=N$1),LOOKUP(9.99999999999999E+307,$N$2:N583)+1,"")</f>
        <v>#REF!</v>
      </c>
      <c r="O584" s="31" t="e">
        <f>IF(AND($B584=O$1),LOOKUP(9.99999999999999E+307,$O$2:O583)+1,"")</f>
        <v>#REF!</v>
      </c>
      <c r="P584" s="31" t="e">
        <f>IF(AND($B584=P$1),LOOKUP(9.99999999999999E+307,$P$2:P583)+1,"")</f>
        <v>#REF!</v>
      </c>
      <c r="Q584" s="31" t="e">
        <f>IF(AND($B584=Q$1),LOOKUP(9.99999999999999E+307,$Q$2:Q583)+1,"")</f>
        <v>#REF!</v>
      </c>
      <c r="R584" s="31">
        <f>IF(AND($B584=R$1),LOOKUP(9.99999999999999E+307,$R$2:R583)+1,"")</f>
        <v>416</v>
      </c>
      <c r="S584" s="31">
        <f>IF(AND($B584=S$1),LOOKUP(9.99999999999999E+307,$S$2:S583)+1,"")</f>
        <v>416</v>
      </c>
      <c r="T584" s="221"/>
      <c r="U584" s="221"/>
      <c r="V584" s="221"/>
      <c r="AA584" s="218" t="str">
        <f t="shared" si="69"/>
        <v/>
      </c>
      <c r="AB584" s="218" t="str">
        <f t="shared" si="70"/>
        <v/>
      </c>
      <c r="AC584" s="219">
        <f t="shared" si="66"/>
        <v>0</v>
      </c>
      <c r="AD584" s="219">
        <f t="shared" si="67"/>
        <v>1034</v>
      </c>
      <c r="AE584" s="220" t="str">
        <f t="shared" si="71"/>
        <v/>
      </c>
      <c r="AF584" s="216" t="str">
        <f t="shared" si="65"/>
        <v>-</v>
      </c>
    </row>
    <row r="585" spans="1:32" ht="20.149999999999999" customHeight="1" x14ac:dyDescent="0.75">
      <c r="A585" s="31">
        <v>583</v>
      </c>
      <c r="B585" s="202"/>
      <c r="C585" s="201"/>
      <c r="D585" s="201"/>
      <c r="E585" s="203"/>
      <c r="F585" s="203"/>
      <c r="G585" s="217" t="str">
        <f t="shared" si="68"/>
        <v/>
      </c>
      <c r="H585" s="31" t="str">
        <f>IF(AND(B585=H$1),LOOKUP(9.99999999999999E+307,$H$2:H584)+1,"")</f>
        <v/>
      </c>
      <c r="I585" s="31" t="str">
        <f>IF(AND(B585=I$1),LOOKUP(9.99999999999999E+307,$I$2:I584)+1,"")</f>
        <v/>
      </c>
      <c r="J585" s="31" t="e">
        <f>IF(AND(B585=J$1),LOOKUP(9.99999999999999E+307,$J$2:J584)+1,"")</f>
        <v>#REF!</v>
      </c>
      <c r="K585" s="31" t="e">
        <f>IF(AND(B585=K$1),LOOKUP(9.99999999999999E+307,$K$2:K584)+1,"")</f>
        <v>#REF!</v>
      </c>
      <c r="L585" s="31" t="e">
        <f>IF(AND(B585=L$1),LOOKUP(9.99999999999999E+307,$L$2:L584)+1,"")</f>
        <v>#REF!</v>
      </c>
      <c r="M585" s="31">
        <f>IF(AND(B585=M$1),LOOKUP(9.99999999999999E+307,$M$2:M584)+1,"")</f>
        <v>417</v>
      </c>
      <c r="N585" s="31" t="e">
        <f>IF(AND(B585=N$1),LOOKUP(9.99999999999999E+307,$N$2:N584)+1,"")</f>
        <v>#REF!</v>
      </c>
      <c r="O585" s="31" t="e">
        <f>IF(AND($B585=O$1),LOOKUP(9.99999999999999E+307,$O$2:O584)+1,"")</f>
        <v>#REF!</v>
      </c>
      <c r="P585" s="31" t="e">
        <f>IF(AND($B585=P$1),LOOKUP(9.99999999999999E+307,$P$2:P584)+1,"")</f>
        <v>#REF!</v>
      </c>
      <c r="Q585" s="31" t="e">
        <f>IF(AND($B585=Q$1),LOOKUP(9.99999999999999E+307,$Q$2:Q584)+1,"")</f>
        <v>#REF!</v>
      </c>
      <c r="R585" s="31">
        <f>IF(AND($B585=R$1),LOOKUP(9.99999999999999E+307,$R$2:R584)+1,"")</f>
        <v>417</v>
      </c>
      <c r="S585" s="31">
        <f>IF(AND($B585=S$1),LOOKUP(9.99999999999999E+307,$S$2:S584)+1,"")</f>
        <v>417</v>
      </c>
      <c r="T585" s="221"/>
      <c r="U585" s="221"/>
      <c r="V585" s="221"/>
      <c r="AA585" s="218" t="str">
        <f t="shared" si="69"/>
        <v/>
      </c>
      <c r="AB585" s="218" t="str">
        <f t="shared" si="70"/>
        <v/>
      </c>
      <c r="AC585" s="219">
        <f t="shared" si="66"/>
        <v>0</v>
      </c>
      <c r="AD585" s="219">
        <f t="shared" si="67"/>
        <v>1034</v>
      </c>
      <c r="AE585" s="220" t="str">
        <f t="shared" si="71"/>
        <v/>
      </c>
      <c r="AF585" s="216" t="str">
        <f t="shared" si="65"/>
        <v>-</v>
      </c>
    </row>
    <row r="586" spans="1:32" ht="20.149999999999999" customHeight="1" x14ac:dyDescent="0.75">
      <c r="A586" s="31">
        <v>584</v>
      </c>
      <c r="B586" s="202"/>
      <c r="C586" s="201"/>
      <c r="D586" s="201"/>
      <c r="E586" s="203"/>
      <c r="F586" s="203"/>
      <c r="G586" s="217" t="str">
        <f t="shared" si="68"/>
        <v/>
      </c>
      <c r="H586" s="31" t="str">
        <f>IF(AND(B586=H$1),LOOKUP(9.99999999999999E+307,$H$2:H585)+1,"")</f>
        <v/>
      </c>
      <c r="I586" s="31" t="str">
        <f>IF(AND(B586=I$1),LOOKUP(9.99999999999999E+307,$I$2:I585)+1,"")</f>
        <v/>
      </c>
      <c r="J586" s="31" t="e">
        <f>IF(AND(B586=J$1),LOOKUP(9.99999999999999E+307,$J$2:J585)+1,"")</f>
        <v>#REF!</v>
      </c>
      <c r="K586" s="31" t="e">
        <f>IF(AND(B586=K$1),LOOKUP(9.99999999999999E+307,$K$2:K585)+1,"")</f>
        <v>#REF!</v>
      </c>
      <c r="L586" s="31" t="e">
        <f>IF(AND(B586=L$1),LOOKUP(9.99999999999999E+307,$L$2:L585)+1,"")</f>
        <v>#REF!</v>
      </c>
      <c r="M586" s="31">
        <f>IF(AND(B586=M$1),LOOKUP(9.99999999999999E+307,$M$2:M585)+1,"")</f>
        <v>418</v>
      </c>
      <c r="N586" s="31" t="e">
        <f>IF(AND(B586=N$1),LOOKUP(9.99999999999999E+307,$N$2:N585)+1,"")</f>
        <v>#REF!</v>
      </c>
      <c r="O586" s="31" t="e">
        <f>IF(AND($B586=O$1),LOOKUP(9.99999999999999E+307,$O$2:O585)+1,"")</f>
        <v>#REF!</v>
      </c>
      <c r="P586" s="31" t="e">
        <f>IF(AND($B586=P$1),LOOKUP(9.99999999999999E+307,$P$2:P585)+1,"")</f>
        <v>#REF!</v>
      </c>
      <c r="Q586" s="31" t="e">
        <f>IF(AND($B586=Q$1),LOOKUP(9.99999999999999E+307,$Q$2:Q585)+1,"")</f>
        <v>#REF!</v>
      </c>
      <c r="R586" s="31">
        <f>IF(AND($B586=R$1),LOOKUP(9.99999999999999E+307,$R$2:R585)+1,"")</f>
        <v>418</v>
      </c>
      <c r="S586" s="31">
        <f>IF(AND($B586=S$1),LOOKUP(9.99999999999999E+307,$S$2:S585)+1,"")</f>
        <v>418</v>
      </c>
      <c r="T586" s="221"/>
      <c r="U586" s="221"/>
      <c r="V586" s="221"/>
      <c r="AA586" s="218" t="str">
        <f t="shared" si="69"/>
        <v/>
      </c>
      <c r="AB586" s="218" t="str">
        <f t="shared" si="70"/>
        <v/>
      </c>
      <c r="AC586" s="219">
        <f t="shared" si="66"/>
        <v>0</v>
      </c>
      <c r="AD586" s="219">
        <f t="shared" si="67"/>
        <v>1034</v>
      </c>
      <c r="AE586" s="220" t="str">
        <f t="shared" si="71"/>
        <v/>
      </c>
      <c r="AF586" s="216" t="str">
        <f t="shared" si="65"/>
        <v>-</v>
      </c>
    </row>
    <row r="587" spans="1:32" ht="20.149999999999999" customHeight="1" x14ac:dyDescent="0.75">
      <c r="A587" s="31">
        <v>585</v>
      </c>
      <c r="B587" s="202"/>
      <c r="C587" s="201"/>
      <c r="D587" s="201"/>
      <c r="E587" s="203"/>
      <c r="F587" s="203"/>
      <c r="G587" s="217" t="str">
        <f t="shared" si="68"/>
        <v/>
      </c>
      <c r="H587" s="31" t="str">
        <f>IF(AND(B587=H$1),LOOKUP(9.99999999999999E+307,$H$2:H586)+1,"")</f>
        <v/>
      </c>
      <c r="I587" s="31" t="str">
        <f>IF(AND(B587=I$1),LOOKUP(9.99999999999999E+307,$I$2:I586)+1,"")</f>
        <v/>
      </c>
      <c r="J587" s="31" t="e">
        <f>IF(AND(B587=J$1),LOOKUP(9.99999999999999E+307,$J$2:J586)+1,"")</f>
        <v>#REF!</v>
      </c>
      <c r="K587" s="31" t="e">
        <f>IF(AND(B587=K$1),LOOKUP(9.99999999999999E+307,$K$2:K586)+1,"")</f>
        <v>#REF!</v>
      </c>
      <c r="L587" s="31" t="e">
        <f>IF(AND(B587=L$1),LOOKUP(9.99999999999999E+307,$L$2:L586)+1,"")</f>
        <v>#REF!</v>
      </c>
      <c r="M587" s="31">
        <f>IF(AND(B587=M$1),LOOKUP(9.99999999999999E+307,$M$2:M586)+1,"")</f>
        <v>419</v>
      </c>
      <c r="N587" s="31" t="e">
        <f>IF(AND(B587=N$1),LOOKUP(9.99999999999999E+307,$N$2:N586)+1,"")</f>
        <v>#REF!</v>
      </c>
      <c r="O587" s="31" t="e">
        <f>IF(AND($B587=O$1),LOOKUP(9.99999999999999E+307,$O$2:O586)+1,"")</f>
        <v>#REF!</v>
      </c>
      <c r="P587" s="31" t="e">
        <f>IF(AND($B587=P$1),LOOKUP(9.99999999999999E+307,$P$2:P586)+1,"")</f>
        <v>#REF!</v>
      </c>
      <c r="Q587" s="31" t="e">
        <f>IF(AND($B587=Q$1),LOOKUP(9.99999999999999E+307,$Q$2:Q586)+1,"")</f>
        <v>#REF!</v>
      </c>
      <c r="R587" s="31">
        <f>IF(AND($B587=R$1),LOOKUP(9.99999999999999E+307,$R$2:R586)+1,"")</f>
        <v>419</v>
      </c>
      <c r="S587" s="31">
        <f>IF(AND($B587=S$1),LOOKUP(9.99999999999999E+307,$S$2:S586)+1,"")</f>
        <v>419</v>
      </c>
      <c r="T587" s="221"/>
      <c r="U587" s="221"/>
      <c r="V587" s="221"/>
      <c r="AA587" s="218" t="str">
        <f t="shared" si="69"/>
        <v/>
      </c>
      <c r="AB587" s="218" t="str">
        <f t="shared" si="70"/>
        <v/>
      </c>
      <c r="AC587" s="219">
        <f t="shared" si="66"/>
        <v>0</v>
      </c>
      <c r="AD587" s="219">
        <f t="shared" si="67"/>
        <v>1034</v>
      </c>
      <c r="AE587" s="220" t="str">
        <f t="shared" si="71"/>
        <v/>
      </c>
      <c r="AF587" s="216" t="str">
        <f t="shared" si="65"/>
        <v>-</v>
      </c>
    </row>
    <row r="588" spans="1:32" ht="20.149999999999999" customHeight="1" x14ac:dyDescent="0.75">
      <c r="A588" s="31">
        <v>586</v>
      </c>
      <c r="B588" s="202"/>
      <c r="C588" s="201"/>
      <c r="D588" s="201"/>
      <c r="E588" s="203"/>
      <c r="F588" s="203"/>
      <c r="G588" s="217" t="str">
        <f t="shared" si="68"/>
        <v/>
      </c>
      <c r="H588" s="31" t="str">
        <f>IF(AND(B588=H$1),LOOKUP(9.99999999999999E+307,$H$2:H587)+1,"")</f>
        <v/>
      </c>
      <c r="I588" s="31" t="str">
        <f>IF(AND(B588=I$1),LOOKUP(9.99999999999999E+307,$I$2:I587)+1,"")</f>
        <v/>
      </c>
      <c r="J588" s="31" t="e">
        <f>IF(AND(B588=J$1),LOOKUP(9.99999999999999E+307,$J$2:J587)+1,"")</f>
        <v>#REF!</v>
      </c>
      <c r="K588" s="31" t="e">
        <f>IF(AND(B588=K$1),LOOKUP(9.99999999999999E+307,$K$2:K587)+1,"")</f>
        <v>#REF!</v>
      </c>
      <c r="L588" s="31" t="e">
        <f>IF(AND(B588=L$1),LOOKUP(9.99999999999999E+307,$L$2:L587)+1,"")</f>
        <v>#REF!</v>
      </c>
      <c r="M588" s="31">
        <f>IF(AND(B588=M$1),LOOKUP(9.99999999999999E+307,$M$2:M587)+1,"")</f>
        <v>420</v>
      </c>
      <c r="N588" s="31" t="e">
        <f>IF(AND(B588=N$1),LOOKUP(9.99999999999999E+307,$N$2:N587)+1,"")</f>
        <v>#REF!</v>
      </c>
      <c r="O588" s="31" t="e">
        <f>IF(AND($B588=O$1),LOOKUP(9.99999999999999E+307,$O$2:O587)+1,"")</f>
        <v>#REF!</v>
      </c>
      <c r="P588" s="31" t="e">
        <f>IF(AND($B588=P$1),LOOKUP(9.99999999999999E+307,$P$2:P587)+1,"")</f>
        <v>#REF!</v>
      </c>
      <c r="Q588" s="31" t="e">
        <f>IF(AND($B588=Q$1),LOOKUP(9.99999999999999E+307,$Q$2:Q587)+1,"")</f>
        <v>#REF!</v>
      </c>
      <c r="R588" s="31">
        <f>IF(AND($B588=R$1),LOOKUP(9.99999999999999E+307,$R$2:R587)+1,"")</f>
        <v>420</v>
      </c>
      <c r="S588" s="31">
        <f>IF(AND($B588=S$1),LOOKUP(9.99999999999999E+307,$S$2:S587)+1,"")</f>
        <v>420</v>
      </c>
      <c r="T588" s="221"/>
      <c r="U588" s="221"/>
      <c r="V588" s="221"/>
      <c r="AA588" s="218" t="str">
        <f t="shared" si="69"/>
        <v/>
      </c>
      <c r="AB588" s="218" t="str">
        <f t="shared" si="70"/>
        <v/>
      </c>
      <c r="AC588" s="219">
        <f t="shared" si="66"/>
        <v>0</v>
      </c>
      <c r="AD588" s="219">
        <f t="shared" si="67"/>
        <v>1034</v>
      </c>
      <c r="AE588" s="220" t="str">
        <f t="shared" si="71"/>
        <v/>
      </c>
      <c r="AF588" s="216" t="str">
        <f t="shared" si="65"/>
        <v>-</v>
      </c>
    </row>
    <row r="589" spans="1:32" ht="20.149999999999999" customHeight="1" x14ac:dyDescent="0.75">
      <c r="A589" s="31">
        <v>587</v>
      </c>
      <c r="B589" s="202"/>
      <c r="C589" s="201"/>
      <c r="D589" s="201"/>
      <c r="E589" s="203"/>
      <c r="F589" s="203"/>
      <c r="G589" s="217" t="str">
        <f t="shared" si="68"/>
        <v/>
      </c>
      <c r="H589" s="31" t="str">
        <f>IF(AND(B589=H$1),LOOKUP(9.99999999999999E+307,$H$2:H588)+1,"")</f>
        <v/>
      </c>
      <c r="I589" s="31" t="str">
        <f>IF(AND(B589=I$1),LOOKUP(9.99999999999999E+307,$I$2:I588)+1,"")</f>
        <v/>
      </c>
      <c r="J589" s="31" t="e">
        <f>IF(AND(B589=J$1),LOOKUP(9.99999999999999E+307,$J$2:J588)+1,"")</f>
        <v>#REF!</v>
      </c>
      <c r="K589" s="31" t="e">
        <f>IF(AND(B589=K$1),LOOKUP(9.99999999999999E+307,$K$2:K588)+1,"")</f>
        <v>#REF!</v>
      </c>
      <c r="L589" s="31" t="e">
        <f>IF(AND(B589=L$1),LOOKUP(9.99999999999999E+307,$L$2:L588)+1,"")</f>
        <v>#REF!</v>
      </c>
      <c r="M589" s="31">
        <f>IF(AND(B589=M$1),LOOKUP(9.99999999999999E+307,$M$2:M588)+1,"")</f>
        <v>421</v>
      </c>
      <c r="N589" s="31" t="e">
        <f>IF(AND(B589=N$1),LOOKUP(9.99999999999999E+307,$N$2:N588)+1,"")</f>
        <v>#REF!</v>
      </c>
      <c r="O589" s="31" t="e">
        <f>IF(AND($B589=O$1),LOOKUP(9.99999999999999E+307,$O$2:O588)+1,"")</f>
        <v>#REF!</v>
      </c>
      <c r="P589" s="31" t="e">
        <f>IF(AND($B589=P$1),LOOKUP(9.99999999999999E+307,$P$2:P588)+1,"")</f>
        <v>#REF!</v>
      </c>
      <c r="Q589" s="31" t="e">
        <f>IF(AND($B589=Q$1),LOOKUP(9.99999999999999E+307,$Q$2:Q588)+1,"")</f>
        <v>#REF!</v>
      </c>
      <c r="R589" s="31">
        <f>IF(AND($B589=R$1),LOOKUP(9.99999999999999E+307,$R$2:R588)+1,"")</f>
        <v>421</v>
      </c>
      <c r="S589" s="31">
        <f>IF(AND($B589=S$1),LOOKUP(9.99999999999999E+307,$S$2:S588)+1,"")</f>
        <v>421</v>
      </c>
      <c r="T589" s="221"/>
      <c r="U589" s="221"/>
      <c r="V589" s="221"/>
      <c r="AA589" s="218" t="str">
        <f t="shared" si="69"/>
        <v/>
      </c>
      <c r="AB589" s="218" t="str">
        <f t="shared" si="70"/>
        <v/>
      </c>
      <c r="AC589" s="219">
        <f t="shared" si="66"/>
        <v>0</v>
      </c>
      <c r="AD589" s="219">
        <f t="shared" si="67"/>
        <v>1034</v>
      </c>
      <c r="AE589" s="220" t="str">
        <f t="shared" si="71"/>
        <v/>
      </c>
      <c r="AF589" s="216" t="str">
        <f t="shared" si="65"/>
        <v>-</v>
      </c>
    </row>
    <row r="590" spans="1:32" ht="20.149999999999999" customHeight="1" x14ac:dyDescent="0.75">
      <c r="A590" s="31">
        <v>588</v>
      </c>
      <c r="B590" s="202"/>
      <c r="C590" s="201"/>
      <c r="D590" s="201"/>
      <c r="E590" s="203"/>
      <c r="F590" s="203"/>
      <c r="G590" s="217" t="str">
        <f t="shared" si="68"/>
        <v/>
      </c>
      <c r="H590" s="31" t="str">
        <f>IF(AND(B590=H$1),LOOKUP(9.99999999999999E+307,$H$2:H589)+1,"")</f>
        <v/>
      </c>
      <c r="I590" s="31" t="str">
        <f>IF(AND(B590=I$1),LOOKUP(9.99999999999999E+307,$I$2:I589)+1,"")</f>
        <v/>
      </c>
      <c r="J590" s="31" t="e">
        <f>IF(AND(B590=J$1),LOOKUP(9.99999999999999E+307,$J$2:J589)+1,"")</f>
        <v>#REF!</v>
      </c>
      <c r="K590" s="31" t="e">
        <f>IF(AND(B590=K$1),LOOKUP(9.99999999999999E+307,$K$2:K589)+1,"")</f>
        <v>#REF!</v>
      </c>
      <c r="L590" s="31" t="e">
        <f>IF(AND(B590=L$1),LOOKUP(9.99999999999999E+307,$L$2:L589)+1,"")</f>
        <v>#REF!</v>
      </c>
      <c r="M590" s="31">
        <f>IF(AND(B590=M$1),LOOKUP(9.99999999999999E+307,$M$2:M589)+1,"")</f>
        <v>422</v>
      </c>
      <c r="N590" s="31" t="e">
        <f>IF(AND(B590=N$1),LOOKUP(9.99999999999999E+307,$N$2:N589)+1,"")</f>
        <v>#REF!</v>
      </c>
      <c r="O590" s="31" t="e">
        <f>IF(AND($B590=O$1),LOOKUP(9.99999999999999E+307,$O$2:O589)+1,"")</f>
        <v>#REF!</v>
      </c>
      <c r="P590" s="31" t="e">
        <f>IF(AND($B590=P$1),LOOKUP(9.99999999999999E+307,$P$2:P589)+1,"")</f>
        <v>#REF!</v>
      </c>
      <c r="Q590" s="31" t="e">
        <f>IF(AND($B590=Q$1),LOOKUP(9.99999999999999E+307,$Q$2:Q589)+1,"")</f>
        <v>#REF!</v>
      </c>
      <c r="R590" s="31">
        <f>IF(AND($B590=R$1),LOOKUP(9.99999999999999E+307,$R$2:R589)+1,"")</f>
        <v>422</v>
      </c>
      <c r="S590" s="31">
        <f>IF(AND($B590=S$1),LOOKUP(9.99999999999999E+307,$S$2:S589)+1,"")</f>
        <v>422</v>
      </c>
      <c r="T590" s="221"/>
      <c r="U590" s="221"/>
      <c r="V590" s="221"/>
      <c r="AA590" s="218" t="str">
        <f t="shared" si="69"/>
        <v/>
      </c>
      <c r="AB590" s="218" t="str">
        <f t="shared" si="70"/>
        <v/>
      </c>
      <c r="AC590" s="219">
        <f t="shared" si="66"/>
        <v>0</v>
      </c>
      <c r="AD590" s="219">
        <f t="shared" si="67"/>
        <v>1034</v>
      </c>
      <c r="AE590" s="220" t="str">
        <f t="shared" si="71"/>
        <v/>
      </c>
      <c r="AF590" s="216" t="str">
        <f t="shared" si="65"/>
        <v>-</v>
      </c>
    </row>
    <row r="591" spans="1:32" ht="20.149999999999999" customHeight="1" x14ac:dyDescent="0.75">
      <c r="A591" s="31">
        <v>589</v>
      </c>
      <c r="B591" s="202"/>
      <c r="C591" s="201"/>
      <c r="D591" s="201"/>
      <c r="E591" s="203"/>
      <c r="F591" s="203"/>
      <c r="G591" s="217" t="str">
        <f t="shared" si="68"/>
        <v/>
      </c>
      <c r="H591" s="31" t="str">
        <f>IF(AND(B591=H$1),LOOKUP(9.99999999999999E+307,$H$2:H590)+1,"")</f>
        <v/>
      </c>
      <c r="I591" s="31" t="str">
        <f>IF(AND(B591=I$1),LOOKUP(9.99999999999999E+307,$I$2:I590)+1,"")</f>
        <v/>
      </c>
      <c r="J591" s="31" t="e">
        <f>IF(AND(B591=J$1),LOOKUP(9.99999999999999E+307,$J$2:J590)+1,"")</f>
        <v>#REF!</v>
      </c>
      <c r="K591" s="31" t="e">
        <f>IF(AND(B591=K$1),LOOKUP(9.99999999999999E+307,$K$2:K590)+1,"")</f>
        <v>#REF!</v>
      </c>
      <c r="L591" s="31" t="e">
        <f>IF(AND(B591=L$1),LOOKUP(9.99999999999999E+307,$L$2:L590)+1,"")</f>
        <v>#REF!</v>
      </c>
      <c r="M591" s="31">
        <f>IF(AND(B591=M$1),LOOKUP(9.99999999999999E+307,$M$2:M590)+1,"")</f>
        <v>423</v>
      </c>
      <c r="N591" s="31" t="e">
        <f>IF(AND(B591=N$1),LOOKUP(9.99999999999999E+307,$N$2:N590)+1,"")</f>
        <v>#REF!</v>
      </c>
      <c r="O591" s="31" t="e">
        <f>IF(AND($B591=O$1),LOOKUP(9.99999999999999E+307,$O$2:O590)+1,"")</f>
        <v>#REF!</v>
      </c>
      <c r="P591" s="31" t="e">
        <f>IF(AND($B591=P$1),LOOKUP(9.99999999999999E+307,$P$2:P590)+1,"")</f>
        <v>#REF!</v>
      </c>
      <c r="Q591" s="31" t="e">
        <f>IF(AND($B591=Q$1),LOOKUP(9.99999999999999E+307,$Q$2:Q590)+1,"")</f>
        <v>#REF!</v>
      </c>
      <c r="R591" s="31">
        <f>IF(AND($B591=R$1),LOOKUP(9.99999999999999E+307,$R$2:R590)+1,"")</f>
        <v>423</v>
      </c>
      <c r="S591" s="31">
        <f>IF(AND($B591=S$1),LOOKUP(9.99999999999999E+307,$S$2:S590)+1,"")</f>
        <v>423</v>
      </c>
      <c r="T591" s="221"/>
      <c r="U591" s="221"/>
      <c r="V591" s="221"/>
      <c r="AA591" s="218" t="str">
        <f t="shared" si="69"/>
        <v/>
      </c>
      <c r="AB591" s="218" t="str">
        <f t="shared" si="70"/>
        <v/>
      </c>
      <c r="AC591" s="219">
        <f t="shared" si="66"/>
        <v>0</v>
      </c>
      <c r="AD591" s="219">
        <f t="shared" si="67"/>
        <v>1034</v>
      </c>
      <c r="AE591" s="220" t="str">
        <f t="shared" si="71"/>
        <v/>
      </c>
      <c r="AF591" s="216" t="str">
        <f t="shared" si="65"/>
        <v>-</v>
      </c>
    </row>
    <row r="592" spans="1:32" ht="20.149999999999999" customHeight="1" x14ac:dyDescent="0.75">
      <c r="A592" s="31">
        <v>590</v>
      </c>
      <c r="B592" s="202"/>
      <c r="C592" s="201"/>
      <c r="D592" s="201"/>
      <c r="E592" s="203"/>
      <c r="F592" s="203"/>
      <c r="G592" s="217" t="str">
        <f t="shared" si="68"/>
        <v/>
      </c>
      <c r="H592" s="31" t="str">
        <f>IF(AND(B592=H$1),LOOKUP(9.99999999999999E+307,$H$2:H591)+1,"")</f>
        <v/>
      </c>
      <c r="I592" s="31" t="str">
        <f>IF(AND(B592=I$1),LOOKUP(9.99999999999999E+307,$I$2:I591)+1,"")</f>
        <v/>
      </c>
      <c r="J592" s="31" t="e">
        <f>IF(AND(B592=J$1),LOOKUP(9.99999999999999E+307,$J$2:J591)+1,"")</f>
        <v>#REF!</v>
      </c>
      <c r="K592" s="31" t="e">
        <f>IF(AND(B592=K$1),LOOKUP(9.99999999999999E+307,$K$2:K591)+1,"")</f>
        <v>#REF!</v>
      </c>
      <c r="L592" s="31" t="e">
        <f>IF(AND(B592=L$1),LOOKUP(9.99999999999999E+307,$L$2:L591)+1,"")</f>
        <v>#REF!</v>
      </c>
      <c r="M592" s="31">
        <f>IF(AND(B592=M$1),LOOKUP(9.99999999999999E+307,$M$2:M591)+1,"")</f>
        <v>424</v>
      </c>
      <c r="N592" s="31" t="e">
        <f>IF(AND(B592=N$1),LOOKUP(9.99999999999999E+307,$N$2:N591)+1,"")</f>
        <v>#REF!</v>
      </c>
      <c r="O592" s="31" t="e">
        <f>IF(AND($B592=O$1),LOOKUP(9.99999999999999E+307,$O$2:O591)+1,"")</f>
        <v>#REF!</v>
      </c>
      <c r="P592" s="31" t="e">
        <f>IF(AND($B592=P$1),LOOKUP(9.99999999999999E+307,$P$2:P591)+1,"")</f>
        <v>#REF!</v>
      </c>
      <c r="Q592" s="31" t="e">
        <f>IF(AND($B592=Q$1),LOOKUP(9.99999999999999E+307,$Q$2:Q591)+1,"")</f>
        <v>#REF!</v>
      </c>
      <c r="R592" s="31">
        <f>IF(AND($B592=R$1),LOOKUP(9.99999999999999E+307,$R$2:R591)+1,"")</f>
        <v>424</v>
      </c>
      <c r="S592" s="31">
        <f>IF(AND($B592=S$1),LOOKUP(9.99999999999999E+307,$S$2:S591)+1,"")</f>
        <v>424</v>
      </c>
      <c r="T592" s="221"/>
      <c r="U592" s="221"/>
      <c r="V592" s="221"/>
      <c r="AA592" s="218" t="str">
        <f t="shared" si="69"/>
        <v/>
      </c>
      <c r="AB592" s="218" t="str">
        <f t="shared" si="70"/>
        <v/>
      </c>
      <c r="AC592" s="219">
        <f t="shared" si="66"/>
        <v>0</v>
      </c>
      <c r="AD592" s="219">
        <f t="shared" si="67"/>
        <v>1034</v>
      </c>
      <c r="AE592" s="220" t="str">
        <f t="shared" si="71"/>
        <v/>
      </c>
      <c r="AF592" s="216" t="str">
        <f t="shared" si="65"/>
        <v>-</v>
      </c>
    </row>
    <row r="593" spans="1:32" ht="20.149999999999999" customHeight="1" x14ac:dyDescent="0.75">
      <c r="A593" s="31">
        <v>591</v>
      </c>
      <c r="B593" s="202"/>
      <c r="C593" s="201"/>
      <c r="D593" s="201"/>
      <c r="E593" s="203"/>
      <c r="F593" s="203"/>
      <c r="G593" s="217" t="str">
        <f t="shared" si="68"/>
        <v/>
      </c>
      <c r="H593" s="31" t="str">
        <f>IF(AND(B593=H$1),LOOKUP(9.99999999999999E+307,$H$2:H592)+1,"")</f>
        <v/>
      </c>
      <c r="I593" s="31" t="str">
        <f>IF(AND(B593=I$1),LOOKUP(9.99999999999999E+307,$I$2:I592)+1,"")</f>
        <v/>
      </c>
      <c r="J593" s="31" t="e">
        <f>IF(AND(B593=J$1),LOOKUP(9.99999999999999E+307,$J$2:J592)+1,"")</f>
        <v>#REF!</v>
      </c>
      <c r="K593" s="31" t="e">
        <f>IF(AND(B593=K$1),LOOKUP(9.99999999999999E+307,$K$2:K592)+1,"")</f>
        <v>#REF!</v>
      </c>
      <c r="L593" s="31" t="e">
        <f>IF(AND(B593=L$1),LOOKUP(9.99999999999999E+307,$L$2:L592)+1,"")</f>
        <v>#REF!</v>
      </c>
      <c r="M593" s="31">
        <f>IF(AND(B593=M$1),LOOKUP(9.99999999999999E+307,$M$2:M592)+1,"")</f>
        <v>425</v>
      </c>
      <c r="N593" s="31" t="e">
        <f>IF(AND(B593=N$1),LOOKUP(9.99999999999999E+307,$N$2:N592)+1,"")</f>
        <v>#REF!</v>
      </c>
      <c r="O593" s="31" t="e">
        <f>IF(AND($B593=O$1),LOOKUP(9.99999999999999E+307,$O$2:O592)+1,"")</f>
        <v>#REF!</v>
      </c>
      <c r="P593" s="31" t="e">
        <f>IF(AND($B593=P$1),LOOKUP(9.99999999999999E+307,$P$2:P592)+1,"")</f>
        <v>#REF!</v>
      </c>
      <c r="Q593" s="31" t="e">
        <f>IF(AND($B593=Q$1),LOOKUP(9.99999999999999E+307,$Q$2:Q592)+1,"")</f>
        <v>#REF!</v>
      </c>
      <c r="R593" s="31">
        <f>IF(AND($B593=R$1),LOOKUP(9.99999999999999E+307,$R$2:R592)+1,"")</f>
        <v>425</v>
      </c>
      <c r="S593" s="31">
        <f>IF(AND($B593=S$1),LOOKUP(9.99999999999999E+307,$S$2:S592)+1,"")</f>
        <v>425</v>
      </c>
      <c r="T593" s="221"/>
      <c r="U593" s="221"/>
      <c r="V593" s="221"/>
      <c r="AA593" s="218" t="str">
        <f t="shared" si="69"/>
        <v/>
      </c>
      <c r="AB593" s="218" t="str">
        <f t="shared" si="70"/>
        <v/>
      </c>
      <c r="AC593" s="219">
        <f t="shared" si="66"/>
        <v>0</v>
      </c>
      <c r="AD593" s="219">
        <f t="shared" si="67"/>
        <v>1034</v>
      </c>
      <c r="AE593" s="220" t="str">
        <f t="shared" si="71"/>
        <v/>
      </c>
      <c r="AF593" s="216" t="str">
        <f t="shared" si="65"/>
        <v>-</v>
      </c>
    </row>
    <row r="594" spans="1:32" ht="20.149999999999999" customHeight="1" x14ac:dyDescent="0.75">
      <c r="A594" s="31">
        <v>592</v>
      </c>
      <c r="B594" s="202"/>
      <c r="C594" s="201"/>
      <c r="D594" s="201"/>
      <c r="E594" s="203"/>
      <c r="F594" s="203"/>
      <c r="G594" s="217" t="str">
        <f t="shared" si="68"/>
        <v/>
      </c>
      <c r="H594" s="31" t="str">
        <f>IF(AND(B594=H$1),LOOKUP(9.99999999999999E+307,$H$2:H593)+1,"")</f>
        <v/>
      </c>
      <c r="I594" s="31" t="str">
        <f>IF(AND(B594=I$1),LOOKUP(9.99999999999999E+307,$I$2:I593)+1,"")</f>
        <v/>
      </c>
      <c r="J594" s="31" t="e">
        <f>IF(AND(B594=J$1),LOOKUP(9.99999999999999E+307,$J$2:J593)+1,"")</f>
        <v>#REF!</v>
      </c>
      <c r="K594" s="31" t="e">
        <f>IF(AND(B594=K$1),LOOKUP(9.99999999999999E+307,$K$2:K593)+1,"")</f>
        <v>#REF!</v>
      </c>
      <c r="L594" s="31" t="e">
        <f>IF(AND(B594=L$1),LOOKUP(9.99999999999999E+307,$L$2:L593)+1,"")</f>
        <v>#REF!</v>
      </c>
      <c r="M594" s="31">
        <f>IF(AND(B594=M$1),LOOKUP(9.99999999999999E+307,$M$2:M593)+1,"")</f>
        <v>426</v>
      </c>
      <c r="N594" s="31" t="e">
        <f>IF(AND(B594=N$1),LOOKUP(9.99999999999999E+307,$N$2:N593)+1,"")</f>
        <v>#REF!</v>
      </c>
      <c r="O594" s="31" t="e">
        <f>IF(AND($B594=O$1),LOOKUP(9.99999999999999E+307,$O$2:O593)+1,"")</f>
        <v>#REF!</v>
      </c>
      <c r="P594" s="31" t="e">
        <f>IF(AND($B594=P$1),LOOKUP(9.99999999999999E+307,$P$2:P593)+1,"")</f>
        <v>#REF!</v>
      </c>
      <c r="Q594" s="31" t="e">
        <f>IF(AND($B594=Q$1),LOOKUP(9.99999999999999E+307,$Q$2:Q593)+1,"")</f>
        <v>#REF!</v>
      </c>
      <c r="R594" s="31">
        <f>IF(AND($B594=R$1),LOOKUP(9.99999999999999E+307,$R$2:R593)+1,"")</f>
        <v>426</v>
      </c>
      <c r="S594" s="31">
        <f>IF(AND($B594=S$1),LOOKUP(9.99999999999999E+307,$S$2:S593)+1,"")</f>
        <v>426</v>
      </c>
      <c r="T594" s="221"/>
      <c r="U594" s="221"/>
      <c r="V594" s="221"/>
      <c r="AA594" s="218" t="str">
        <f t="shared" si="69"/>
        <v/>
      </c>
      <c r="AB594" s="218" t="str">
        <f t="shared" si="70"/>
        <v/>
      </c>
      <c r="AC594" s="219">
        <f t="shared" si="66"/>
        <v>0</v>
      </c>
      <c r="AD594" s="219">
        <f t="shared" si="67"/>
        <v>1034</v>
      </c>
      <c r="AE594" s="220" t="str">
        <f t="shared" si="71"/>
        <v/>
      </c>
      <c r="AF594" s="216" t="str">
        <f t="shared" si="65"/>
        <v>-</v>
      </c>
    </row>
    <row r="595" spans="1:32" ht="20.149999999999999" customHeight="1" x14ac:dyDescent="0.75">
      <c r="A595" s="31">
        <v>593</v>
      </c>
      <c r="B595" s="202"/>
      <c r="C595" s="201"/>
      <c r="D595" s="201"/>
      <c r="E595" s="203"/>
      <c r="F595" s="203"/>
      <c r="G595" s="217" t="str">
        <f t="shared" si="68"/>
        <v/>
      </c>
      <c r="H595" s="31" t="str">
        <f>IF(AND(B595=H$1),LOOKUP(9.99999999999999E+307,$H$2:H594)+1,"")</f>
        <v/>
      </c>
      <c r="I595" s="31" t="str">
        <f>IF(AND(B595=I$1),LOOKUP(9.99999999999999E+307,$I$2:I594)+1,"")</f>
        <v/>
      </c>
      <c r="J595" s="31" t="e">
        <f>IF(AND(B595=J$1),LOOKUP(9.99999999999999E+307,$J$2:J594)+1,"")</f>
        <v>#REF!</v>
      </c>
      <c r="K595" s="31" t="e">
        <f>IF(AND(B595=K$1),LOOKUP(9.99999999999999E+307,$K$2:K594)+1,"")</f>
        <v>#REF!</v>
      </c>
      <c r="L595" s="31" t="e">
        <f>IF(AND(B595=L$1),LOOKUP(9.99999999999999E+307,$L$2:L594)+1,"")</f>
        <v>#REF!</v>
      </c>
      <c r="M595" s="31">
        <f>IF(AND(B595=M$1),LOOKUP(9.99999999999999E+307,$M$2:M594)+1,"")</f>
        <v>427</v>
      </c>
      <c r="N595" s="31" t="e">
        <f>IF(AND(B595=N$1),LOOKUP(9.99999999999999E+307,$N$2:N594)+1,"")</f>
        <v>#REF!</v>
      </c>
      <c r="O595" s="31" t="e">
        <f>IF(AND($B595=O$1),LOOKUP(9.99999999999999E+307,$O$2:O594)+1,"")</f>
        <v>#REF!</v>
      </c>
      <c r="P595" s="31" t="e">
        <f>IF(AND($B595=P$1),LOOKUP(9.99999999999999E+307,$P$2:P594)+1,"")</f>
        <v>#REF!</v>
      </c>
      <c r="Q595" s="31" t="e">
        <f>IF(AND($B595=Q$1),LOOKUP(9.99999999999999E+307,$Q$2:Q594)+1,"")</f>
        <v>#REF!</v>
      </c>
      <c r="R595" s="31">
        <f>IF(AND($B595=R$1),LOOKUP(9.99999999999999E+307,$R$2:R594)+1,"")</f>
        <v>427</v>
      </c>
      <c r="S595" s="31">
        <f>IF(AND($B595=S$1),LOOKUP(9.99999999999999E+307,$S$2:S594)+1,"")</f>
        <v>427</v>
      </c>
      <c r="T595" s="221"/>
      <c r="U595" s="221"/>
      <c r="V595" s="221"/>
      <c r="AA595" s="218" t="str">
        <f t="shared" si="69"/>
        <v/>
      </c>
      <c r="AB595" s="218" t="str">
        <f t="shared" si="70"/>
        <v/>
      </c>
      <c r="AC595" s="219">
        <f t="shared" si="66"/>
        <v>0</v>
      </c>
      <c r="AD595" s="219">
        <f t="shared" si="67"/>
        <v>1034</v>
      </c>
      <c r="AE595" s="220" t="str">
        <f t="shared" si="71"/>
        <v/>
      </c>
      <c r="AF595" s="216" t="str">
        <f t="shared" si="65"/>
        <v>-</v>
      </c>
    </row>
    <row r="596" spans="1:32" ht="20.149999999999999" customHeight="1" x14ac:dyDescent="0.75">
      <c r="A596" s="31">
        <v>594</v>
      </c>
      <c r="B596" s="202"/>
      <c r="C596" s="201"/>
      <c r="D596" s="201"/>
      <c r="E596" s="203"/>
      <c r="F596" s="203"/>
      <c r="G596" s="217" t="str">
        <f t="shared" si="68"/>
        <v/>
      </c>
      <c r="H596" s="31" t="str">
        <f>IF(AND(B596=H$1),LOOKUP(9.99999999999999E+307,$H$2:H595)+1,"")</f>
        <v/>
      </c>
      <c r="I596" s="31" t="str">
        <f>IF(AND(B596=I$1),LOOKUP(9.99999999999999E+307,$I$2:I595)+1,"")</f>
        <v/>
      </c>
      <c r="J596" s="31" t="e">
        <f>IF(AND(B596=J$1),LOOKUP(9.99999999999999E+307,$J$2:J595)+1,"")</f>
        <v>#REF!</v>
      </c>
      <c r="K596" s="31" t="e">
        <f>IF(AND(B596=K$1),LOOKUP(9.99999999999999E+307,$K$2:K595)+1,"")</f>
        <v>#REF!</v>
      </c>
      <c r="L596" s="31" t="e">
        <f>IF(AND(B596=L$1),LOOKUP(9.99999999999999E+307,$L$2:L595)+1,"")</f>
        <v>#REF!</v>
      </c>
      <c r="M596" s="31">
        <f>IF(AND(B596=M$1),LOOKUP(9.99999999999999E+307,$M$2:M595)+1,"")</f>
        <v>428</v>
      </c>
      <c r="N596" s="31" t="e">
        <f>IF(AND(B596=N$1),LOOKUP(9.99999999999999E+307,$N$2:N595)+1,"")</f>
        <v>#REF!</v>
      </c>
      <c r="O596" s="31" t="e">
        <f>IF(AND($B596=O$1),LOOKUP(9.99999999999999E+307,$O$2:O595)+1,"")</f>
        <v>#REF!</v>
      </c>
      <c r="P596" s="31" t="e">
        <f>IF(AND($B596=P$1),LOOKUP(9.99999999999999E+307,$P$2:P595)+1,"")</f>
        <v>#REF!</v>
      </c>
      <c r="Q596" s="31" t="e">
        <f>IF(AND($B596=Q$1),LOOKUP(9.99999999999999E+307,$Q$2:Q595)+1,"")</f>
        <v>#REF!</v>
      </c>
      <c r="R596" s="31">
        <f>IF(AND($B596=R$1),LOOKUP(9.99999999999999E+307,$R$2:R595)+1,"")</f>
        <v>428</v>
      </c>
      <c r="S596" s="31">
        <f>IF(AND($B596=S$1),LOOKUP(9.99999999999999E+307,$S$2:S595)+1,"")</f>
        <v>428</v>
      </c>
      <c r="T596" s="221"/>
      <c r="U596" s="221"/>
      <c r="V596" s="221"/>
      <c r="AA596" s="218" t="str">
        <f t="shared" si="69"/>
        <v/>
      </c>
      <c r="AB596" s="218" t="str">
        <f t="shared" si="70"/>
        <v/>
      </c>
      <c r="AC596" s="219">
        <f t="shared" si="66"/>
        <v>0</v>
      </c>
      <c r="AD596" s="219">
        <f t="shared" si="67"/>
        <v>1034</v>
      </c>
      <c r="AE596" s="220" t="str">
        <f t="shared" si="71"/>
        <v/>
      </c>
      <c r="AF596" s="216" t="str">
        <f t="shared" si="65"/>
        <v>-</v>
      </c>
    </row>
    <row r="597" spans="1:32" ht="20.149999999999999" customHeight="1" x14ac:dyDescent="0.75">
      <c r="A597" s="31">
        <v>595</v>
      </c>
      <c r="B597" s="202"/>
      <c r="C597" s="201"/>
      <c r="D597" s="201"/>
      <c r="E597" s="203"/>
      <c r="F597" s="203"/>
      <c r="G597" s="217" t="str">
        <f t="shared" si="68"/>
        <v/>
      </c>
      <c r="H597" s="31" t="str">
        <f>IF(AND(B597=H$1),LOOKUP(9.99999999999999E+307,$H$2:H596)+1,"")</f>
        <v/>
      </c>
      <c r="I597" s="31" t="str">
        <f>IF(AND(B597=I$1),LOOKUP(9.99999999999999E+307,$I$2:I596)+1,"")</f>
        <v/>
      </c>
      <c r="J597" s="31" t="e">
        <f>IF(AND(B597=J$1),LOOKUP(9.99999999999999E+307,$J$2:J596)+1,"")</f>
        <v>#REF!</v>
      </c>
      <c r="K597" s="31" t="e">
        <f>IF(AND(B597=K$1),LOOKUP(9.99999999999999E+307,$K$2:K596)+1,"")</f>
        <v>#REF!</v>
      </c>
      <c r="L597" s="31" t="e">
        <f>IF(AND(B597=L$1),LOOKUP(9.99999999999999E+307,$L$2:L596)+1,"")</f>
        <v>#REF!</v>
      </c>
      <c r="M597" s="31">
        <f>IF(AND(B597=M$1),LOOKUP(9.99999999999999E+307,$M$2:M596)+1,"")</f>
        <v>429</v>
      </c>
      <c r="N597" s="31" t="e">
        <f>IF(AND(B597=N$1),LOOKUP(9.99999999999999E+307,$N$2:N596)+1,"")</f>
        <v>#REF!</v>
      </c>
      <c r="O597" s="31" t="e">
        <f>IF(AND($B597=O$1),LOOKUP(9.99999999999999E+307,$O$2:O596)+1,"")</f>
        <v>#REF!</v>
      </c>
      <c r="P597" s="31" t="e">
        <f>IF(AND($B597=P$1),LOOKUP(9.99999999999999E+307,$P$2:P596)+1,"")</f>
        <v>#REF!</v>
      </c>
      <c r="Q597" s="31" t="e">
        <f>IF(AND($B597=Q$1),LOOKUP(9.99999999999999E+307,$Q$2:Q596)+1,"")</f>
        <v>#REF!</v>
      </c>
      <c r="R597" s="31">
        <f>IF(AND($B597=R$1),LOOKUP(9.99999999999999E+307,$R$2:R596)+1,"")</f>
        <v>429</v>
      </c>
      <c r="S597" s="31">
        <f>IF(AND($B597=S$1),LOOKUP(9.99999999999999E+307,$S$2:S596)+1,"")</f>
        <v>429</v>
      </c>
      <c r="T597" s="221"/>
      <c r="U597" s="221"/>
      <c r="V597" s="221"/>
      <c r="AA597" s="218" t="str">
        <f t="shared" si="69"/>
        <v/>
      </c>
      <c r="AB597" s="218" t="str">
        <f t="shared" si="70"/>
        <v/>
      </c>
      <c r="AC597" s="219">
        <f t="shared" si="66"/>
        <v>0</v>
      </c>
      <c r="AD597" s="219">
        <f t="shared" si="67"/>
        <v>1034</v>
      </c>
      <c r="AE597" s="220" t="str">
        <f t="shared" si="71"/>
        <v/>
      </c>
      <c r="AF597" s="216" t="str">
        <f t="shared" si="65"/>
        <v>-</v>
      </c>
    </row>
    <row r="598" spans="1:32" ht="20.149999999999999" customHeight="1" x14ac:dyDescent="0.75">
      <c r="A598" s="31">
        <v>596</v>
      </c>
      <c r="B598" s="202"/>
      <c r="C598" s="201"/>
      <c r="D598" s="201"/>
      <c r="E598" s="203"/>
      <c r="F598" s="203"/>
      <c r="G598" s="217" t="str">
        <f t="shared" si="68"/>
        <v/>
      </c>
      <c r="H598" s="31" t="str">
        <f>IF(AND(B598=H$1),LOOKUP(9.99999999999999E+307,$H$2:H597)+1,"")</f>
        <v/>
      </c>
      <c r="I598" s="31" t="str">
        <f>IF(AND(B598=I$1),LOOKUP(9.99999999999999E+307,$I$2:I597)+1,"")</f>
        <v/>
      </c>
      <c r="J598" s="31" t="e">
        <f>IF(AND(B598=J$1),LOOKUP(9.99999999999999E+307,$J$2:J597)+1,"")</f>
        <v>#REF!</v>
      </c>
      <c r="K598" s="31" t="e">
        <f>IF(AND(B598=K$1),LOOKUP(9.99999999999999E+307,$K$2:K597)+1,"")</f>
        <v>#REF!</v>
      </c>
      <c r="L598" s="31" t="e">
        <f>IF(AND(B598=L$1),LOOKUP(9.99999999999999E+307,$L$2:L597)+1,"")</f>
        <v>#REF!</v>
      </c>
      <c r="M598" s="31">
        <f>IF(AND(B598=M$1),LOOKUP(9.99999999999999E+307,$M$2:M597)+1,"")</f>
        <v>430</v>
      </c>
      <c r="N598" s="31" t="e">
        <f>IF(AND(B598=N$1),LOOKUP(9.99999999999999E+307,$N$2:N597)+1,"")</f>
        <v>#REF!</v>
      </c>
      <c r="O598" s="31" t="e">
        <f>IF(AND($B598=O$1),LOOKUP(9.99999999999999E+307,$O$2:O597)+1,"")</f>
        <v>#REF!</v>
      </c>
      <c r="P598" s="31" t="e">
        <f>IF(AND($B598=P$1),LOOKUP(9.99999999999999E+307,$P$2:P597)+1,"")</f>
        <v>#REF!</v>
      </c>
      <c r="Q598" s="31" t="e">
        <f>IF(AND($B598=Q$1),LOOKUP(9.99999999999999E+307,$Q$2:Q597)+1,"")</f>
        <v>#REF!</v>
      </c>
      <c r="R598" s="31">
        <f>IF(AND($B598=R$1),LOOKUP(9.99999999999999E+307,$R$2:R597)+1,"")</f>
        <v>430</v>
      </c>
      <c r="S598" s="31">
        <f>IF(AND($B598=S$1),LOOKUP(9.99999999999999E+307,$S$2:S597)+1,"")</f>
        <v>430</v>
      </c>
      <c r="T598" s="221"/>
      <c r="U598" s="221"/>
      <c r="V598" s="221"/>
      <c r="AA598" s="218" t="str">
        <f t="shared" si="69"/>
        <v/>
      </c>
      <c r="AB598" s="218" t="str">
        <f t="shared" si="70"/>
        <v/>
      </c>
      <c r="AC598" s="219">
        <f t="shared" si="66"/>
        <v>0</v>
      </c>
      <c r="AD598" s="219">
        <f t="shared" si="67"/>
        <v>1034</v>
      </c>
      <c r="AE598" s="220" t="str">
        <f t="shared" si="71"/>
        <v/>
      </c>
      <c r="AF598" s="216" t="str">
        <f t="shared" si="65"/>
        <v>-</v>
      </c>
    </row>
    <row r="599" spans="1:32" ht="20.149999999999999" customHeight="1" x14ac:dyDescent="0.75">
      <c r="A599" s="31">
        <v>597</v>
      </c>
      <c r="B599" s="202"/>
      <c r="C599" s="201"/>
      <c r="D599" s="201"/>
      <c r="E599" s="203"/>
      <c r="F599" s="203"/>
      <c r="G599" s="217" t="str">
        <f t="shared" si="68"/>
        <v/>
      </c>
      <c r="H599" s="31" t="str">
        <f>IF(AND(B599=H$1),LOOKUP(9.99999999999999E+307,$H$2:H598)+1,"")</f>
        <v/>
      </c>
      <c r="I599" s="31" t="str">
        <f>IF(AND(B599=I$1),LOOKUP(9.99999999999999E+307,$I$2:I598)+1,"")</f>
        <v/>
      </c>
      <c r="J599" s="31" t="e">
        <f>IF(AND(B599=J$1),LOOKUP(9.99999999999999E+307,$J$2:J598)+1,"")</f>
        <v>#REF!</v>
      </c>
      <c r="K599" s="31" t="e">
        <f>IF(AND(B599=K$1),LOOKUP(9.99999999999999E+307,$K$2:K598)+1,"")</f>
        <v>#REF!</v>
      </c>
      <c r="L599" s="31" t="e">
        <f>IF(AND(B599=L$1),LOOKUP(9.99999999999999E+307,$L$2:L598)+1,"")</f>
        <v>#REF!</v>
      </c>
      <c r="M599" s="31">
        <f>IF(AND(B599=M$1),LOOKUP(9.99999999999999E+307,$M$2:M598)+1,"")</f>
        <v>431</v>
      </c>
      <c r="N599" s="31" t="e">
        <f>IF(AND(B599=N$1),LOOKUP(9.99999999999999E+307,$N$2:N598)+1,"")</f>
        <v>#REF!</v>
      </c>
      <c r="O599" s="31" t="e">
        <f>IF(AND($B599=O$1),LOOKUP(9.99999999999999E+307,$O$2:O598)+1,"")</f>
        <v>#REF!</v>
      </c>
      <c r="P599" s="31" t="e">
        <f>IF(AND($B599=P$1),LOOKUP(9.99999999999999E+307,$P$2:P598)+1,"")</f>
        <v>#REF!</v>
      </c>
      <c r="Q599" s="31" t="e">
        <f>IF(AND($B599=Q$1),LOOKUP(9.99999999999999E+307,$Q$2:Q598)+1,"")</f>
        <v>#REF!</v>
      </c>
      <c r="R599" s="31">
        <f>IF(AND($B599=R$1),LOOKUP(9.99999999999999E+307,$R$2:R598)+1,"")</f>
        <v>431</v>
      </c>
      <c r="S599" s="31">
        <f>IF(AND($B599=S$1),LOOKUP(9.99999999999999E+307,$S$2:S598)+1,"")</f>
        <v>431</v>
      </c>
      <c r="T599" s="221"/>
      <c r="U599" s="221"/>
      <c r="V599" s="221"/>
      <c r="AA599" s="218" t="str">
        <f t="shared" si="69"/>
        <v/>
      </c>
      <c r="AB599" s="218" t="str">
        <f t="shared" si="70"/>
        <v/>
      </c>
      <c r="AC599" s="219">
        <f t="shared" si="66"/>
        <v>0</v>
      </c>
      <c r="AD599" s="219">
        <f t="shared" si="67"/>
        <v>1034</v>
      </c>
      <c r="AE599" s="220" t="str">
        <f t="shared" si="71"/>
        <v/>
      </c>
      <c r="AF599" s="216" t="str">
        <f t="shared" si="65"/>
        <v>-</v>
      </c>
    </row>
    <row r="600" spans="1:32" ht="20.149999999999999" customHeight="1" x14ac:dyDescent="0.75">
      <c r="A600" s="31">
        <v>598</v>
      </c>
      <c r="B600" s="202"/>
      <c r="C600" s="201"/>
      <c r="D600" s="201"/>
      <c r="E600" s="203"/>
      <c r="F600" s="203"/>
      <c r="G600" s="217" t="str">
        <f t="shared" si="68"/>
        <v/>
      </c>
      <c r="H600" s="31" t="str">
        <f>IF(AND(B600=H$1),LOOKUP(9.99999999999999E+307,$H$2:H599)+1,"")</f>
        <v/>
      </c>
      <c r="I600" s="31" t="str">
        <f>IF(AND(B600=I$1),LOOKUP(9.99999999999999E+307,$I$2:I599)+1,"")</f>
        <v/>
      </c>
      <c r="J600" s="31" t="e">
        <f>IF(AND(B600=J$1),LOOKUP(9.99999999999999E+307,$J$2:J599)+1,"")</f>
        <v>#REF!</v>
      </c>
      <c r="K600" s="31" t="e">
        <f>IF(AND(B600=K$1),LOOKUP(9.99999999999999E+307,$K$2:K599)+1,"")</f>
        <v>#REF!</v>
      </c>
      <c r="L600" s="31" t="e">
        <f>IF(AND(B600=L$1),LOOKUP(9.99999999999999E+307,$L$2:L599)+1,"")</f>
        <v>#REF!</v>
      </c>
      <c r="M600" s="31">
        <f>IF(AND(B600=M$1),LOOKUP(9.99999999999999E+307,$M$2:M599)+1,"")</f>
        <v>432</v>
      </c>
      <c r="N600" s="31" t="e">
        <f>IF(AND(B600=N$1),LOOKUP(9.99999999999999E+307,$N$2:N599)+1,"")</f>
        <v>#REF!</v>
      </c>
      <c r="O600" s="31" t="e">
        <f>IF(AND($B600=O$1),LOOKUP(9.99999999999999E+307,$O$2:O599)+1,"")</f>
        <v>#REF!</v>
      </c>
      <c r="P600" s="31" t="e">
        <f>IF(AND($B600=P$1),LOOKUP(9.99999999999999E+307,$P$2:P599)+1,"")</f>
        <v>#REF!</v>
      </c>
      <c r="Q600" s="31" t="e">
        <f>IF(AND($B600=Q$1),LOOKUP(9.99999999999999E+307,$Q$2:Q599)+1,"")</f>
        <v>#REF!</v>
      </c>
      <c r="R600" s="31">
        <f>IF(AND($B600=R$1),LOOKUP(9.99999999999999E+307,$R$2:R599)+1,"")</f>
        <v>432</v>
      </c>
      <c r="S600" s="31">
        <f>IF(AND($B600=S$1),LOOKUP(9.99999999999999E+307,$S$2:S599)+1,"")</f>
        <v>432</v>
      </c>
      <c r="T600" s="221"/>
      <c r="U600" s="221"/>
      <c r="V600" s="221"/>
      <c r="AA600" s="218" t="str">
        <f t="shared" si="69"/>
        <v/>
      </c>
      <c r="AB600" s="218" t="str">
        <f t="shared" si="70"/>
        <v/>
      </c>
      <c r="AC600" s="219">
        <f t="shared" si="66"/>
        <v>0</v>
      </c>
      <c r="AD600" s="219">
        <f t="shared" si="67"/>
        <v>1034</v>
      </c>
      <c r="AE600" s="220" t="str">
        <f t="shared" si="71"/>
        <v/>
      </c>
      <c r="AF600" s="216" t="str">
        <f t="shared" si="65"/>
        <v>-</v>
      </c>
    </row>
    <row r="601" spans="1:32" ht="20.149999999999999" customHeight="1" x14ac:dyDescent="0.75">
      <c r="A601" s="31">
        <v>599</v>
      </c>
      <c r="B601" s="202"/>
      <c r="C601" s="201"/>
      <c r="D601" s="201"/>
      <c r="E601" s="203"/>
      <c r="F601" s="203"/>
      <c r="G601" s="217" t="str">
        <f t="shared" si="68"/>
        <v/>
      </c>
      <c r="H601" s="31" t="str">
        <f>IF(AND(B601=H$1),LOOKUP(9.99999999999999E+307,$H$2:H600)+1,"")</f>
        <v/>
      </c>
      <c r="I601" s="31" t="str">
        <f>IF(AND(B601=I$1),LOOKUP(9.99999999999999E+307,$I$2:I600)+1,"")</f>
        <v/>
      </c>
      <c r="J601" s="31" t="e">
        <f>IF(AND(B601=J$1),LOOKUP(9.99999999999999E+307,$J$2:J600)+1,"")</f>
        <v>#REF!</v>
      </c>
      <c r="K601" s="31" t="e">
        <f>IF(AND(B601=K$1),LOOKUP(9.99999999999999E+307,$K$2:K600)+1,"")</f>
        <v>#REF!</v>
      </c>
      <c r="L601" s="31" t="e">
        <f>IF(AND(B601=L$1),LOOKUP(9.99999999999999E+307,$L$2:L600)+1,"")</f>
        <v>#REF!</v>
      </c>
      <c r="M601" s="31">
        <f>IF(AND(B601=M$1),LOOKUP(9.99999999999999E+307,$M$2:M600)+1,"")</f>
        <v>433</v>
      </c>
      <c r="N601" s="31" t="e">
        <f>IF(AND(B601=N$1),LOOKUP(9.99999999999999E+307,$N$2:N600)+1,"")</f>
        <v>#REF!</v>
      </c>
      <c r="O601" s="31" t="e">
        <f>IF(AND($B601=O$1),LOOKUP(9.99999999999999E+307,$O$2:O600)+1,"")</f>
        <v>#REF!</v>
      </c>
      <c r="P601" s="31" t="e">
        <f>IF(AND($B601=P$1),LOOKUP(9.99999999999999E+307,$P$2:P600)+1,"")</f>
        <v>#REF!</v>
      </c>
      <c r="Q601" s="31" t="e">
        <f>IF(AND($B601=Q$1),LOOKUP(9.99999999999999E+307,$Q$2:Q600)+1,"")</f>
        <v>#REF!</v>
      </c>
      <c r="R601" s="31">
        <f>IF(AND($B601=R$1),LOOKUP(9.99999999999999E+307,$R$2:R600)+1,"")</f>
        <v>433</v>
      </c>
      <c r="S601" s="31">
        <f>IF(AND($B601=S$1),LOOKUP(9.99999999999999E+307,$S$2:S600)+1,"")</f>
        <v>433</v>
      </c>
      <c r="T601" s="221"/>
      <c r="U601" s="221"/>
      <c r="V601" s="221"/>
      <c r="AA601" s="218" t="str">
        <f t="shared" si="69"/>
        <v/>
      </c>
      <c r="AB601" s="218" t="str">
        <f t="shared" si="70"/>
        <v/>
      </c>
      <c r="AC601" s="219">
        <f t="shared" si="66"/>
        <v>0</v>
      </c>
      <c r="AD601" s="219">
        <f t="shared" si="67"/>
        <v>1034</v>
      </c>
      <c r="AE601" s="220" t="str">
        <f t="shared" si="71"/>
        <v/>
      </c>
      <c r="AF601" s="216" t="str">
        <f t="shared" si="65"/>
        <v>-</v>
      </c>
    </row>
    <row r="602" spans="1:32" ht="20.149999999999999" customHeight="1" x14ac:dyDescent="0.75">
      <c r="A602" s="31">
        <v>600</v>
      </c>
      <c r="B602" s="202"/>
      <c r="C602" s="201"/>
      <c r="D602" s="201"/>
      <c r="E602" s="203"/>
      <c r="F602" s="203"/>
      <c r="G602" s="217" t="str">
        <f t="shared" si="68"/>
        <v/>
      </c>
      <c r="H602" s="31" t="str">
        <f>IF(AND(B602=H$1),LOOKUP(9.99999999999999E+307,$H$2:H601)+1,"")</f>
        <v/>
      </c>
      <c r="I602" s="31" t="str">
        <f>IF(AND(B602=I$1),LOOKUP(9.99999999999999E+307,$I$2:I601)+1,"")</f>
        <v/>
      </c>
      <c r="J602" s="31" t="e">
        <f>IF(AND(B602=J$1),LOOKUP(9.99999999999999E+307,$J$2:J601)+1,"")</f>
        <v>#REF!</v>
      </c>
      <c r="K602" s="31" t="e">
        <f>IF(AND(B602=K$1),LOOKUP(9.99999999999999E+307,$K$2:K601)+1,"")</f>
        <v>#REF!</v>
      </c>
      <c r="L602" s="31" t="e">
        <f>IF(AND(B602=L$1),LOOKUP(9.99999999999999E+307,$L$2:L601)+1,"")</f>
        <v>#REF!</v>
      </c>
      <c r="M602" s="31">
        <f>IF(AND(B602=M$1),LOOKUP(9.99999999999999E+307,$M$2:M601)+1,"")</f>
        <v>434</v>
      </c>
      <c r="N602" s="31" t="e">
        <f>IF(AND(B602=N$1),LOOKUP(9.99999999999999E+307,$N$2:N601)+1,"")</f>
        <v>#REF!</v>
      </c>
      <c r="O602" s="31" t="e">
        <f>IF(AND($B602=O$1),LOOKUP(9.99999999999999E+307,$O$2:O601)+1,"")</f>
        <v>#REF!</v>
      </c>
      <c r="P602" s="31" t="e">
        <f>IF(AND($B602=P$1),LOOKUP(9.99999999999999E+307,$P$2:P601)+1,"")</f>
        <v>#REF!</v>
      </c>
      <c r="Q602" s="31" t="e">
        <f>IF(AND($B602=Q$1),LOOKUP(9.99999999999999E+307,$Q$2:Q601)+1,"")</f>
        <v>#REF!</v>
      </c>
      <c r="R602" s="31">
        <f>IF(AND($B602=R$1),LOOKUP(9.99999999999999E+307,$R$2:R601)+1,"")</f>
        <v>434</v>
      </c>
      <c r="S602" s="31">
        <f>IF(AND($B602=S$1),LOOKUP(9.99999999999999E+307,$S$2:S601)+1,"")</f>
        <v>434</v>
      </c>
      <c r="T602" s="221"/>
      <c r="U602" s="221"/>
      <c r="V602" s="221"/>
      <c r="AA602" s="218" t="str">
        <f t="shared" si="69"/>
        <v/>
      </c>
      <c r="AB602" s="218" t="str">
        <f t="shared" si="70"/>
        <v/>
      </c>
      <c r="AC602" s="219">
        <f t="shared" si="66"/>
        <v>0</v>
      </c>
      <c r="AD602" s="219">
        <f t="shared" si="67"/>
        <v>1034</v>
      </c>
      <c r="AE602" s="220" t="str">
        <f t="shared" si="71"/>
        <v/>
      </c>
      <c r="AF602" s="216" t="str">
        <f t="shared" si="65"/>
        <v>-</v>
      </c>
    </row>
    <row r="603" spans="1:32" ht="20.149999999999999" customHeight="1" x14ac:dyDescent="0.75">
      <c r="A603" s="31">
        <v>601</v>
      </c>
      <c r="B603" s="202"/>
      <c r="C603" s="201"/>
      <c r="D603" s="201"/>
      <c r="E603" s="203"/>
      <c r="F603" s="203"/>
      <c r="G603" s="217" t="str">
        <f t="shared" si="68"/>
        <v/>
      </c>
      <c r="H603" s="31" t="str">
        <f>IF(AND(B603=H$1),LOOKUP(9.99999999999999E+307,$H$2:H602)+1,"")</f>
        <v/>
      </c>
      <c r="I603" s="31" t="str">
        <f>IF(AND(B603=I$1),LOOKUP(9.99999999999999E+307,$I$2:I602)+1,"")</f>
        <v/>
      </c>
      <c r="J603" s="31" t="e">
        <f>IF(AND(B603=J$1),LOOKUP(9.99999999999999E+307,$J$2:J602)+1,"")</f>
        <v>#REF!</v>
      </c>
      <c r="K603" s="31" t="e">
        <f>IF(AND(B603=K$1),LOOKUP(9.99999999999999E+307,$K$2:K602)+1,"")</f>
        <v>#REF!</v>
      </c>
      <c r="L603" s="31" t="e">
        <f>IF(AND(B603=L$1),LOOKUP(9.99999999999999E+307,$L$2:L602)+1,"")</f>
        <v>#REF!</v>
      </c>
      <c r="M603" s="31">
        <f>IF(AND(B603=M$1),LOOKUP(9.99999999999999E+307,$M$2:M602)+1,"")</f>
        <v>435</v>
      </c>
      <c r="N603" s="31" t="e">
        <f>IF(AND(B603=N$1),LOOKUP(9.99999999999999E+307,$N$2:N602)+1,"")</f>
        <v>#REF!</v>
      </c>
      <c r="O603" s="31" t="e">
        <f>IF(AND($B603=O$1),LOOKUP(9.99999999999999E+307,$O$2:O602)+1,"")</f>
        <v>#REF!</v>
      </c>
      <c r="P603" s="31" t="e">
        <f>IF(AND($B603=P$1),LOOKUP(9.99999999999999E+307,$P$2:P602)+1,"")</f>
        <v>#REF!</v>
      </c>
      <c r="Q603" s="31" t="e">
        <f>IF(AND($B603=Q$1),LOOKUP(9.99999999999999E+307,$Q$2:Q602)+1,"")</f>
        <v>#REF!</v>
      </c>
      <c r="R603" s="31">
        <f>IF(AND($B603=R$1),LOOKUP(9.99999999999999E+307,$R$2:R602)+1,"")</f>
        <v>435</v>
      </c>
      <c r="S603" s="31">
        <f>IF(AND($B603=S$1),LOOKUP(9.99999999999999E+307,$S$2:S602)+1,"")</f>
        <v>435</v>
      </c>
      <c r="T603" s="221"/>
      <c r="U603" s="221"/>
      <c r="V603" s="221"/>
      <c r="AA603" s="218" t="str">
        <f t="shared" si="69"/>
        <v/>
      </c>
      <c r="AB603" s="218" t="str">
        <f t="shared" si="70"/>
        <v/>
      </c>
      <c r="AC603" s="219">
        <f t="shared" si="66"/>
        <v>0</v>
      </c>
      <c r="AD603" s="219">
        <f t="shared" si="67"/>
        <v>1034</v>
      </c>
      <c r="AE603" s="220" t="str">
        <f t="shared" si="71"/>
        <v/>
      </c>
      <c r="AF603" s="216" t="str">
        <f t="shared" si="65"/>
        <v>-</v>
      </c>
    </row>
    <row r="604" spans="1:32" ht="20.149999999999999" customHeight="1" x14ac:dyDescent="0.75">
      <c r="A604" s="31">
        <v>602</v>
      </c>
      <c r="B604" s="202"/>
      <c r="C604" s="201"/>
      <c r="D604" s="201"/>
      <c r="E604" s="203"/>
      <c r="F604" s="203"/>
      <c r="G604" s="217" t="str">
        <f t="shared" si="68"/>
        <v/>
      </c>
      <c r="H604" s="31" t="str">
        <f>IF(AND(B604=H$1),LOOKUP(9.99999999999999E+307,$H$2:H603)+1,"")</f>
        <v/>
      </c>
      <c r="I604" s="31" t="str">
        <f>IF(AND(B604=I$1),LOOKUP(9.99999999999999E+307,$I$2:I603)+1,"")</f>
        <v/>
      </c>
      <c r="J604" s="31" t="e">
        <f>IF(AND(B604=J$1),LOOKUP(9.99999999999999E+307,$J$2:J603)+1,"")</f>
        <v>#REF!</v>
      </c>
      <c r="K604" s="31" t="e">
        <f>IF(AND(B604=K$1),LOOKUP(9.99999999999999E+307,$K$2:K603)+1,"")</f>
        <v>#REF!</v>
      </c>
      <c r="L604" s="31" t="e">
        <f>IF(AND(B604=L$1),LOOKUP(9.99999999999999E+307,$L$2:L603)+1,"")</f>
        <v>#REF!</v>
      </c>
      <c r="M604" s="31">
        <f>IF(AND(B604=M$1),LOOKUP(9.99999999999999E+307,$M$2:M603)+1,"")</f>
        <v>436</v>
      </c>
      <c r="N604" s="31" t="e">
        <f>IF(AND(B604=N$1),LOOKUP(9.99999999999999E+307,$N$2:N603)+1,"")</f>
        <v>#REF!</v>
      </c>
      <c r="O604" s="31" t="e">
        <f>IF(AND($B604=O$1),LOOKUP(9.99999999999999E+307,$O$2:O603)+1,"")</f>
        <v>#REF!</v>
      </c>
      <c r="P604" s="31" t="e">
        <f>IF(AND($B604=P$1),LOOKUP(9.99999999999999E+307,$P$2:P603)+1,"")</f>
        <v>#REF!</v>
      </c>
      <c r="Q604" s="31" t="e">
        <f>IF(AND($B604=Q$1),LOOKUP(9.99999999999999E+307,$Q$2:Q603)+1,"")</f>
        <v>#REF!</v>
      </c>
      <c r="R604" s="31">
        <f>IF(AND($B604=R$1),LOOKUP(9.99999999999999E+307,$R$2:R603)+1,"")</f>
        <v>436</v>
      </c>
      <c r="S604" s="31">
        <f>IF(AND($B604=S$1),LOOKUP(9.99999999999999E+307,$S$2:S603)+1,"")</f>
        <v>436</v>
      </c>
      <c r="T604" s="221"/>
      <c r="U604" s="221"/>
      <c r="V604" s="221"/>
      <c r="AA604" s="218" t="str">
        <f t="shared" si="69"/>
        <v/>
      </c>
      <c r="AB604" s="218" t="str">
        <f t="shared" si="70"/>
        <v/>
      </c>
      <c r="AC604" s="219">
        <f t="shared" si="66"/>
        <v>0</v>
      </c>
      <c r="AD604" s="219">
        <f t="shared" si="67"/>
        <v>1034</v>
      </c>
      <c r="AE604" s="220" t="str">
        <f t="shared" si="71"/>
        <v/>
      </c>
      <c r="AF604" s="216" t="str">
        <f t="shared" si="65"/>
        <v>-</v>
      </c>
    </row>
    <row r="605" spans="1:32" ht="20.149999999999999" customHeight="1" x14ac:dyDescent="0.75">
      <c r="A605" s="31">
        <v>603</v>
      </c>
      <c r="B605" s="202"/>
      <c r="C605" s="201"/>
      <c r="D605" s="201"/>
      <c r="E605" s="203"/>
      <c r="F605" s="203"/>
      <c r="G605" s="217" t="str">
        <f t="shared" si="68"/>
        <v/>
      </c>
      <c r="H605" s="31" t="str">
        <f>IF(AND(B605=H$1),LOOKUP(9.99999999999999E+307,$H$2:H604)+1,"")</f>
        <v/>
      </c>
      <c r="I605" s="31" t="str">
        <f>IF(AND(B605=I$1),LOOKUP(9.99999999999999E+307,$I$2:I604)+1,"")</f>
        <v/>
      </c>
      <c r="J605" s="31" t="e">
        <f>IF(AND(B605=J$1),LOOKUP(9.99999999999999E+307,$J$2:J604)+1,"")</f>
        <v>#REF!</v>
      </c>
      <c r="K605" s="31" t="e">
        <f>IF(AND(B605=K$1),LOOKUP(9.99999999999999E+307,$K$2:K604)+1,"")</f>
        <v>#REF!</v>
      </c>
      <c r="L605" s="31" t="e">
        <f>IF(AND(B605=L$1),LOOKUP(9.99999999999999E+307,$L$2:L604)+1,"")</f>
        <v>#REF!</v>
      </c>
      <c r="M605" s="31">
        <f>IF(AND(B605=M$1),LOOKUP(9.99999999999999E+307,$M$2:M604)+1,"")</f>
        <v>437</v>
      </c>
      <c r="N605" s="31" t="e">
        <f>IF(AND(B605=N$1),LOOKUP(9.99999999999999E+307,$N$2:N604)+1,"")</f>
        <v>#REF!</v>
      </c>
      <c r="O605" s="31" t="e">
        <f>IF(AND($B605=O$1),LOOKUP(9.99999999999999E+307,$O$2:O604)+1,"")</f>
        <v>#REF!</v>
      </c>
      <c r="P605" s="31" t="e">
        <f>IF(AND($B605=P$1),LOOKUP(9.99999999999999E+307,$P$2:P604)+1,"")</f>
        <v>#REF!</v>
      </c>
      <c r="Q605" s="31" t="e">
        <f>IF(AND($B605=Q$1),LOOKUP(9.99999999999999E+307,$Q$2:Q604)+1,"")</f>
        <v>#REF!</v>
      </c>
      <c r="R605" s="31">
        <f>IF(AND($B605=R$1),LOOKUP(9.99999999999999E+307,$R$2:R604)+1,"")</f>
        <v>437</v>
      </c>
      <c r="S605" s="31">
        <f>IF(AND($B605=S$1),LOOKUP(9.99999999999999E+307,$S$2:S604)+1,"")</f>
        <v>437</v>
      </c>
      <c r="T605" s="221"/>
      <c r="U605" s="221"/>
      <c r="V605" s="221"/>
      <c r="AA605" s="218" t="str">
        <f t="shared" si="69"/>
        <v/>
      </c>
      <c r="AB605" s="218" t="str">
        <f t="shared" si="70"/>
        <v/>
      </c>
      <c r="AC605" s="219">
        <f t="shared" si="66"/>
        <v>0</v>
      </c>
      <c r="AD605" s="219">
        <f t="shared" si="67"/>
        <v>1034</v>
      </c>
      <c r="AE605" s="220" t="str">
        <f t="shared" si="71"/>
        <v/>
      </c>
      <c r="AF605" s="216" t="str">
        <f t="shared" si="65"/>
        <v>-</v>
      </c>
    </row>
    <row r="606" spans="1:32" ht="20.149999999999999" customHeight="1" x14ac:dyDescent="0.75">
      <c r="A606" s="31">
        <v>604</v>
      </c>
      <c r="B606" s="202"/>
      <c r="C606" s="201"/>
      <c r="D606" s="201"/>
      <c r="E606" s="203"/>
      <c r="F606" s="203"/>
      <c r="G606" s="217" t="str">
        <f t="shared" si="68"/>
        <v/>
      </c>
      <c r="H606" s="31" t="str">
        <f>IF(AND(B606=H$1),LOOKUP(9.99999999999999E+307,$H$2:H605)+1,"")</f>
        <v/>
      </c>
      <c r="I606" s="31" t="str">
        <f>IF(AND(B606=I$1),LOOKUP(9.99999999999999E+307,$I$2:I605)+1,"")</f>
        <v/>
      </c>
      <c r="J606" s="31" t="e">
        <f>IF(AND(B606=J$1),LOOKUP(9.99999999999999E+307,$J$2:J605)+1,"")</f>
        <v>#REF!</v>
      </c>
      <c r="K606" s="31" t="e">
        <f>IF(AND(B606=K$1),LOOKUP(9.99999999999999E+307,$K$2:K605)+1,"")</f>
        <v>#REF!</v>
      </c>
      <c r="L606" s="31" t="e">
        <f>IF(AND(B606=L$1),LOOKUP(9.99999999999999E+307,$L$2:L605)+1,"")</f>
        <v>#REF!</v>
      </c>
      <c r="M606" s="31">
        <f>IF(AND(B606=M$1),LOOKUP(9.99999999999999E+307,$M$2:M605)+1,"")</f>
        <v>438</v>
      </c>
      <c r="N606" s="31" t="e">
        <f>IF(AND(B606=N$1),LOOKUP(9.99999999999999E+307,$N$2:N605)+1,"")</f>
        <v>#REF!</v>
      </c>
      <c r="O606" s="31" t="e">
        <f>IF(AND($B606=O$1),LOOKUP(9.99999999999999E+307,$O$2:O605)+1,"")</f>
        <v>#REF!</v>
      </c>
      <c r="P606" s="31" t="e">
        <f>IF(AND($B606=P$1),LOOKUP(9.99999999999999E+307,$P$2:P605)+1,"")</f>
        <v>#REF!</v>
      </c>
      <c r="Q606" s="31" t="e">
        <f>IF(AND($B606=Q$1),LOOKUP(9.99999999999999E+307,$Q$2:Q605)+1,"")</f>
        <v>#REF!</v>
      </c>
      <c r="R606" s="31">
        <f>IF(AND($B606=R$1),LOOKUP(9.99999999999999E+307,$R$2:R605)+1,"")</f>
        <v>438</v>
      </c>
      <c r="S606" s="31">
        <f>IF(AND($B606=S$1),LOOKUP(9.99999999999999E+307,$S$2:S605)+1,"")</f>
        <v>438</v>
      </c>
      <c r="T606" s="221"/>
      <c r="U606" s="221"/>
      <c r="V606" s="221"/>
      <c r="AA606" s="218" t="str">
        <f t="shared" si="69"/>
        <v/>
      </c>
      <c r="AB606" s="218" t="str">
        <f t="shared" si="70"/>
        <v/>
      </c>
      <c r="AC606" s="219">
        <f t="shared" si="66"/>
        <v>0</v>
      </c>
      <c r="AD606" s="219">
        <f t="shared" si="67"/>
        <v>1034</v>
      </c>
      <c r="AE606" s="220" t="str">
        <f t="shared" si="71"/>
        <v/>
      </c>
      <c r="AF606" s="216" t="str">
        <f t="shared" si="65"/>
        <v>-</v>
      </c>
    </row>
    <row r="607" spans="1:32" ht="20.149999999999999" customHeight="1" x14ac:dyDescent="0.75">
      <c r="A607" s="31">
        <v>605</v>
      </c>
      <c r="B607" s="202"/>
      <c r="C607" s="201"/>
      <c r="D607" s="201"/>
      <c r="E607" s="203"/>
      <c r="F607" s="203"/>
      <c r="G607" s="217" t="str">
        <f t="shared" si="68"/>
        <v/>
      </c>
      <c r="H607" s="31" t="str">
        <f>IF(AND(B607=H$1),LOOKUP(9.99999999999999E+307,$H$2:H606)+1,"")</f>
        <v/>
      </c>
      <c r="I607" s="31" t="str">
        <f>IF(AND(B607=I$1),LOOKUP(9.99999999999999E+307,$I$2:I606)+1,"")</f>
        <v/>
      </c>
      <c r="J607" s="31" t="e">
        <f>IF(AND(B607=J$1),LOOKUP(9.99999999999999E+307,$J$2:J606)+1,"")</f>
        <v>#REF!</v>
      </c>
      <c r="K607" s="31" t="e">
        <f>IF(AND(B607=K$1),LOOKUP(9.99999999999999E+307,$K$2:K606)+1,"")</f>
        <v>#REF!</v>
      </c>
      <c r="L607" s="31" t="e">
        <f>IF(AND(B607=L$1),LOOKUP(9.99999999999999E+307,$L$2:L606)+1,"")</f>
        <v>#REF!</v>
      </c>
      <c r="M607" s="31">
        <f>IF(AND(B607=M$1),LOOKUP(9.99999999999999E+307,$M$2:M606)+1,"")</f>
        <v>439</v>
      </c>
      <c r="N607" s="31" t="e">
        <f>IF(AND(B607=N$1),LOOKUP(9.99999999999999E+307,$N$2:N606)+1,"")</f>
        <v>#REF!</v>
      </c>
      <c r="O607" s="31" t="e">
        <f>IF(AND($B607=O$1),LOOKUP(9.99999999999999E+307,$O$2:O606)+1,"")</f>
        <v>#REF!</v>
      </c>
      <c r="P607" s="31" t="e">
        <f>IF(AND($B607=P$1),LOOKUP(9.99999999999999E+307,$P$2:P606)+1,"")</f>
        <v>#REF!</v>
      </c>
      <c r="Q607" s="31" t="e">
        <f>IF(AND($B607=Q$1),LOOKUP(9.99999999999999E+307,$Q$2:Q606)+1,"")</f>
        <v>#REF!</v>
      </c>
      <c r="R607" s="31">
        <f>IF(AND($B607=R$1),LOOKUP(9.99999999999999E+307,$R$2:R606)+1,"")</f>
        <v>439</v>
      </c>
      <c r="S607" s="31">
        <f>IF(AND($B607=S$1),LOOKUP(9.99999999999999E+307,$S$2:S606)+1,"")</f>
        <v>439</v>
      </c>
      <c r="T607" s="221"/>
      <c r="U607" s="221"/>
      <c r="V607" s="221"/>
      <c r="AA607" s="218" t="str">
        <f t="shared" si="69"/>
        <v/>
      </c>
      <c r="AB607" s="218" t="str">
        <f t="shared" si="70"/>
        <v/>
      </c>
      <c r="AC607" s="219">
        <f t="shared" si="66"/>
        <v>0</v>
      </c>
      <c r="AD607" s="219">
        <f t="shared" si="67"/>
        <v>1034</v>
      </c>
      <c r="AE607" s="220" t="str">
        <f t="shared" si="71"/>
        <v/>
      </c>
      <c r="AF607" s="216" t="str">
        <f t="shared" si="65"/>
        <v>-</v>
      </c>
    </row>
    <row r="608" spans="1:32" ht="20.149999999999999" customHeight="1" x14ac:dyDescent="0.75">
      <c r="A608" s="31">
        <v>606</v>
      </c>
      <c r="B608" s="202"/>
      <c r="C608" s="201"/>
      <c r="D608" s="201"/>
      <c r="E608" s="203"/>
      <c r="F608" s="203"/>
      <c r="G608" s="217" t="str">
        <f t="shared" si="68"/>
        <v/>
      </c>
      <c r="H608" s="31" t="str">
        <f>IF(AND(B608=H$1),LOOKUP(9.99999999999999E+307,$H$2:H607)+1,"")</f>
        <v/>
      </c>
      <c r="I608" s="31" t="str">
        <f>IF(AND(B608=I$1),LOOKUP(9.99999999999999E+307,$I$2:I607)+1,"")</f>
        <v/>
      </c>
      <c r="J608" s="31" t="e">
        <f>IF(AND(B608=J$1),LOOKUP(9.99999999999999E+307,$J$2:J607)+1,"")</f>
        <v>#REF!</v>
      </c>
      <c r="K608" s="31" t="e">
        <f>IF(AND(B608=K$1),LOOKUP(9.99999999999999E+307,$K$2:K607)+1,"")</f>
        <v>#REF!</v>
      </c>
      <c r="L608" s="31" t="e">
        <f>IF(AND(B608=L$1),LOOKUP(9.99999999999999E+307,$L$2:L607)+1,"")</f>
        <v>#REF!</v>
      </c>
      <c r="M608" s="31">
        <f>IF(AND(B608=M$1),LOOKUP(9.99999999999999E+307,$M$2:M607)+1,"")</f>
        <v>440</v>
      </c>
      <c r="N608" s="31" t="e">
        <f>IF(AND(B608=N$1),LOOKUP(9.99999999999999E+307,$N$2:N607)+1,"")</f>
        <v>#REF!</v>
      </c>
      <c r="O608" s="31" t="e">
        <f>IF(AND($B608=O$1),LOOKUP(9.99999999999999E+307,$O$2:O607)+1,"")</f>
        <v>#REF!</v>
      </c>
      <c r="P608" s="31" t="e">
        <f>IF(AND($B608=P$1),LOOKUP(9.99999999999999E+307,$P$2:P607)+1,"")</f>
        <v>#REF!</v>
      </c>
      <c r="Q608" s="31" t="e">
        <f>IF(AND($B608=Q$1),LOOKUP(9.99999999999999E+307,$Q$2:Q607)+1,"")</f>
        <v>#REF!</v>
      </c>
      <c r="R608" s="31">
        <f>IF(AND($B608=R$1),LOOKUP(9.99999999999999E+307,$R$2:R607)+1,"")</f>
        <v>440</v>
      </c>
      <c r="S608" s="31">
        <f>IF(AND($B608=S$1),LOOKUP(9.99999999999999E+307,$S$2:S607)+1,"")</f>
        <v>440</v>
      </c>
      <c r="T608" s="221"/>
      <c r="U608" s="221"/>
      <c r="V608" s="221"/>
      <c r="AA608" s="218" t="str">
        <f t="shared" si="69"/>
        <v/>
      </c>
      <c r="AB608" s="218" t="str">
        <f t="shared" si="70"/>
        <v/>
      </c>
      <c r="AC608" s="219">
        <f t="shared" si="66"/>
        <v>0</v>
      </c>
      <c r="AD608" s="219">
        <f t="shared" si="67"/>
        <v>1034</v>
      </c>
      <c r="AE608" s="220" t="str">
        <f t="shared" si="71"/>
        <v/>
      </c>
      <c r="AF608" s="216" t="str">
        <f t="shared" si="65"/>
        <v>-</v>
      </c>
    </row>
    <row r="609" spans="1:32" ht="20.149999999999999" customHeight="1" x14ac:dyDescent="0.75">
      <c r="A609" s="31">
        <v>607</v>
      </c>
      <c r="B609" s="202"/>
      <c r="C609" s="201"/>
      <c r="D609" s="201"/>
      <c r="E609" s="203"/>
      <c r="F609" s="203"/>
      <c r="G609" s="217" t="str">
        <f t="shared" si="68"/>
        <v/>
      </c>
      <c r="H609" s="31" t="str">
        <f>IF(AND(B609=H$1),LOOKUP(9.99999999999999E+307,$H$2:H608)+1,"")</f>
        <v/>
      </c>
      <c r="I609" s="31" t="str">
        <f>IF(AND(B609=I$1),LOOKUP(9.99999999999999E+307,$I$2:I608)+1,"")</f>
        <v/>
      </c>
      <c r="J609" s="31" t="e">
        <f>IF(AND(B609=J$1),LOOKUP(9.99999999999999E+307,$J$2:J608)+1,"")</f>
        <v>#REF!</v>
      </c>
      <c r="K609" s="31" t="e">
        <f>IF(AND(B609=K$1),LOOKUP(9.99999999999999E+307,$K$2:K608)+1,"")</f>
        <v>#REF!</v>
      </c>
      <c r="L609" s="31" t="e">
        <f>IF(AND(B609=L$1),LOOKUP(9.99999999999999E+307,$L$2:L608)+1,"")</f>
        <v>#REF!</v>
      </c>
      <c r="M609" s="31">
        <f>IF(AND(B609=M$1),LOOKUP(9.99999999999999E+307,$M$2:M608)+1,"")</f>
        <v>441</v>
      </c>
      <c r="N609" s="31" t="e">
        <f>IF(AND(B609=N$1),LOOKUP(9.99999999999999E+307,$N$2:N608)+1,"")</f>
        <v>#REF!</v>
      </c>
      <c r="O609" s="31" t="e">
        <f>IF(AND($B609=O$1),LOOKUP(9.99999999999999E+307,$O$2:O608)+1,"")</f>
        <v>#REF!</v>
      </c>
      <c r="P609" s="31" t="e">
        <f>IF(AND($B609=P$1),LOOKUP(9.99999999999999E+307,$P$2:P608)+1,"")</f>
        <v>#REF!</v>
      </c>
      <c r="Q609" s="31" t="e">
        <f>IF(AND($B609=Q$1),LOOKUP(9.99999999999999E+307,$Q$2:Q608)+1,"")</f>
        <v>#REF!</v>
      </c>
      <c r="R609" s="31">
        <f>IF(AND($B609=R$1),LOOKUP(9.99999999999999E+307,$R$2:R608)+1,"")</f>
        <v>441</v>
      </c>
      <c r="S609" s="31">
        <f>IF(AND($B609=S$1),LOOKUP(9.99999999999999E+307,$S$2:S608)+1,"")</f>
        <v>441</v>
      </c>
      <c r="T609" s="221"/>
      <c r="U609" s="221"/>
      <c r="V609" s="221"/>
      <c r="AA609" s="218" t="str">
        <f t="shared" si="69"/>
        <v/>
      </c>
      <c r="AB609" s="218" t="str">
        <f t="shared" si="70"/>
        <v/>
      </c>
      <c r="AC609" s="219">
        <f t="shared" si="66"/>
        <v>0</v>
      </c>
      <c r="AD609" s="219">
        <f t="shared" si="67"/>
        <v>1034</v>
      </c>
      <c r="AE609" s="220" t="str">
        <f t="shared" si="71"/>
        <v/>
      </c>
      <c r="AF609" s="216" t="str">
        <f t="shared" si="65"/>
        <v>-</v>
      </c>
    </row>
    <row r="610" spans="1:32" ht="20.149999999999999" customHeight="1" x14ac:dyDescent="0.75">
      <c r="A610" s="31">
        <v>608</v>
      </c>
      <c r="B610" s="202"/>
      <c r="C610" s="201"/>
      <c r="D610" s="201"/>
      <c r="E610" s="203"/>
      <c r="F610" s="203"/>
      <c r="G610" s="217" t="str">
        <f t="shared" si="68"/>
        <v/>
      </c>
      <c r="H610" s="31" t="str">
        <f>IF(AND(B610=H$1),LOOKUP(9.99999999999999E+307,$H$2:H609)+1,"")</f>
        <v/>
      </c>
      <c r="I610" s="31" t="str">
        <f>IF(AND(B610=I$1),LOOKUP(9.99999999999999E+307,$I$2:I609)+1,"")</f>
        <v/>
      </c>
      <c r="J610" s="31" t="e">
        <f>IF(AND(B610=J$1),LOOKUP(9.99999999999999E+307,$J$2:J609)+1,"")</f>
        <v>#REF!</v>
      </c>
      <c r="K610" s="31" t="e">
        <f>IF(AND(B610=K$1),LOOKUP(9.99999999999999E+307,$K$2:K609)+1,"")</f>
        <v>#REF!</v>
      </c>
      <c r="L610" s="31" t="e">
        <f>IF(AND(B610=L$1),LOOKUP(9.99999999999999E+307,$L$2:L609)+1,"")</f>
        <v>#REF!</v>
      </c>
      <c r="M610" s="31">
        <f>IF(AND(B610=M$1),LOOKUP(9.99999999999999E+307,$M$2:M609)+1,"")</f>
        <v>442</v>
      </c>
      <c r="N610" s="31" t="e">
        <f>IF(AND(B610=N$1),LOOKUP(9.99999999999999E+307,$N$2:N609)+1,"")</f>
        <v>#REF!</v>
      </c>
      <c r="O610" s="31" t="e">
        <f>IF(AND($B610=O$1),LOOKUP(9.99999999999999E+307,$O$2:O609)+1,"")</f>
        <v>#REF!</v>
      </c>
      <c r="P610" s="31" t="e">
        <f>IF(AND($B610=P$1),LOOKUP(9.99999999999999E+307,$P$2:P609)+1,"")</f>
        <v>#REF!</v>
      </c>
      <c r="Q610" s="31" t="e">
        <f>IF(AND($B610=Q$1),LOOKUP(9.99999999999999E+307,$Q$2:Q609)+1,"")</f>
        <v>#REF!</v>
      </c>
      <c r="R610" s="31">
        <f>IF(AND($B610=R$1),LOOKUP(9.99999999999999E+307,$R$2:R609)+1,"")</f>
        <v>442</v>
      </c>
      <c r="S610" s="31">
        <f>IF(AND($B610=S$1),LOOKUP(9.99999999999999E+307,$S$2:S609)+1,"")</f>
        <v>442</v>
      </c>
      <c r="T610" s="221"/>
      <c r="U610" s="221"/>
      <c r="V610" s="221"/>
      <c r="AA610" s="218" t="str">
        <f t="shared" si="69"/>
        <v/>
      </c>
      <c r="AB610" s="218" t="str">
        <f t="shared" si="70"/>
        <v/>
      </c>
      <c r="AC610" s="219">
        <f t="shared" si="66"/>
        <v>0</v>
      </c>
      <c r="AD610" s="219">
        <f t="shared" si="67"/>
        <v>1034</v>
      </c>
      <c r="AE610" s="220" t="str">
        <f t="shared" si="71"/>
        <v/>
      </c>
      <c r="AF610" s="216" t="str">
        <f t="shared" si="65"/>
        <v>-</v>
      </c>
    </row>
    <row r="611" spans="1:32" ht="20.149999999999999" customHeight="1" x14ac:dyDescent="0.75">
      <c r="A611" s="31">
        <v>609</v>
      </c>
      <c r="B611" s="202"/>
      <c r="C611" s="201"/>
      <c r="D611" s="201"/>
      <c r="E611" s="203"/>
      <c r="F611" s="203"/>
      <c r="G611" s="217" t="str">
        <f t="shared" si="68"/>
        <v/>
      </c>
      <c r="H611" s="31" t="str">
        <f>IF(AND(B611=H$1),LOOKUP(9.99999999999999E+307,$H$2:H610)+1,"")</f>
        <v/>
      </c>
      <c r="I611" s="31" t="str">
        <f>IF(AND(B611=I$1),LOOKUP(9.99999999999999E+307,$I$2:I610)+1,"")</f>
        <v/>
      </c>
      <c r="J611" s="31" t="e">
        <f>IF(AND(B611=J$1),LOOKUP(9.99999999999999E+307,$J$2:J610)+1,"")</f>
        <v>#REF!</v>
      </c>
      <c r="K611" s="31" t="e">
        <f>IF(AND(B611=K$1),LOOKUP(9.99999999999999E+307,$K$2:K610)+1,"")</f>
        <v>#REF!</v>
      </c>
      <c r="L611" s="31" t="e">
        <f>IF(AND(B611=L$1),LOOKUP(9.99999999999999E+307,$L$2:L610)+1,"")</f>
        <v>#REF!</v>
      </c>
      <c r="M611" s="31">
        <f>IF(AND(B611=M$1),LOOKUP(9.99999999999999E+307,$M$2:M610)+1,"")</f>
        <v>443</v>
      </c>
      <c r="N611" s="31" t="e">
        <f>IF(AND(B611=N$1),LOOKUP(9.99999999999999E+307,$N$2:N610)+1,"")</f>
        <v>#REF!</v>
      </c>
      <c r="O611" s="31" t="e">
        <f>IF(AND($B611=O$1),LOOKUP(9.99999999999999E+307,$O$2:O610)+1,"")</f>
        <v>#REF!</v>
      </c>
      <c r="P611" s="31" t="e">
        <f>IF(AND($B611=P$1),LOOKUP(9.99999999999999E+307,$P$2:P610)+1,"")</f>
        <v>#REF!</v>
      </c>
      <c r="Q611" s="31" t="e">
        <f>IF(AND($B611=Q$1),LOOKUP(9.99999999999999E+307,$Q$2:Q610)+1,"")</f>
        <v>#REF!</v>
      </c>
      <c r="R611" s="31">
        <f>IF(AND($B611=R$1),LOOKUP(9.99999999999999E+307,$R$2:R610)+1,"")</f>
        <v>443</v>
      </c>
      <c r="S611" s="31">
        <f>IF(AND($B611=S$1),LOOKUP(9.99999999999999E+307,$S$2:S610)+1,"")</f>
        <v>443</v>
      </c>
      <c r="T611" s="221"/>
      <c r="U611" s="221"/>
      <c r="V611" s="221"/>
      <c r="AA611" s="218" t="str">
        <f t="shared" si="69"/>
        <v/>
      </c>
      <c r="AB611" s="218" t="str">
        <f t="shared" si="70"/>
        <v/>
      </c>
      <c r="AC611" s="219">
        <f t="shared" si="66"/>
        <v>0</v>
      </c>
      <c r="AD611" s="219">
        <f t="shared" si="67"/>
        <v>1034</v>
      </c>
      <c r="AE611" s="220" t="str">
        <f t="shared" si="71"/>
        <v/>
      </c>
      <c r="AF611" s="216" t="str">
        <f t="shared" si="65"/>
        <v>-</v>
      </c>
    </row>
    <row r="612" spans="1:32" ht="20.149999999999999" customHeight="1" x14ac:dyDescent="0.75">
      <c r="A612" s="31">
        <v>610</v>
      </c>
      <c r="B612" s="202"/>
      <c r="C612" s="201"/>
      <c r="D612" s="201"/>
      <c r="E612" s="203"/>
      <c r="F612" s="203"/>
      <c r="G612" s="217" t="str">
        <f t="shared" si="68"/>
        <v/>
      </c>
      <c r="H612" s="31" t="str">
        <f>IF(AND(B612=H$1),LOOKUP(9.99999999999999E+307,$H$2:H611)+1,"")</f>
        <v/>
      </c>
      <c r="I612" s="31" t="str">
        <f>IF(AND(B612=I$1),LOOKUP(9.99999999999999E+307,$I$2:I611)+1,"")</f>
        <v/>
      </c>
      <c r="J612" s="31" t="e">
        <f>IF(AND(B612=J$1),LOOKUP(9.99999999999999E+307,$J$2:J611)+1,"")</f>
        <v>#REF!</v>
      </c>
      <c r="K612" s="31" t="e">
        <f>IF(AND(B612=K$1),LOOKUP(9.99999999999999E+307,$K$2:K611)+1,"")</f>
        <v>#REF!</v>
      </c>
      <c r="L612" s="31" t="e">
        <f>IF(AND(B612=L$1),LOOKUP(9.99999999999999E+307,$L$2:L611)+1,"")</f>
        <v>#REF!</v>
      </c>
      <c r="M612" s="31">
        <f>IF(AND(B612=M$1),LOOKUP(9.99999999999999E+307,$M$2:M611)+1,"")</f>
        <v>444</v>
      </c>
      <c r="N612" s="31" t="e">
        <f>IF(AND(B612=N$1),LOOKUP(9.99999999999999E+307,$N$2:N611)+1,"")</f>
        <v>#REF!</v>
      </c>
      <c r="O612" s="31" t="e">
        <f>IF(AND($B612=O$1),LOOKUP(9.99999999999999E+307,$O$2:O611)+1,"")</f>
        <v>#REF!</v>
      </c>
      <c r="P612" s="31" t="e">
        <f>IF(AND($B612=P$1),LOOKUP(9.99999999999999E+307,$P$2:P611)+1,"")</f>
        <v>#REF!</v>
      </c>
      <c r="Q612" s="31" t="e">
        <f>IF(AND($B612=Q$1),LOOKUP(9.99999999999999E+307,$Q$2:Q611)+1,"")</f>
        <v>#REF!</v>
      </c>
      <c r="R612" s="31">
        <f>IF(AND($B612=R$1),LOOKUP(9.99999999999999E+307,$R$2:R611)+1,"")</f>
        <v>444</v>
      </c>
      <c r="S612" s="31">
        <f>IF(AND($B612=S$1),LOOKUP(9.99999999999999E+307,$S$2:S611)+1,"")</f>
        <v>444</v>
      </c>
      <c r="T612" s="221"/>
      <c r="U612" s="221"/>
      <c r="V612" s="221"/>
      <c r="AA612" s="218" t="str">
        <f t="shared" si="69"/>
        <v/>
      </c>
      <c r="AB612" s="218" t="str">
        <f t="shared" si="70"/>
        <v/>
      </c>
      <c r="AC612" s="219">
        <f t="shared" si="66"/>
        <v>0</v>
      </c>
      <c r="AD612" s="219">
        <f t="shared" si="67"/>
        <v>1034</v>
      </c>
      <c r="AE612" s="220" t="str">
        <f t="shared" si="71"/>
        <v/>
      </c>
      <c r="AF612" s="216" t="str">
        <f t="shared" si="65"/>
        <v>-</v>
      </c>
    </row>
    <row r="613" spans="1:32" ht="20.149999999999999" customHeight="1" x14ac:dyDescent="0.75">
      <c r="A613" s="31">
        <v>611</v>
      </c>
      <c r="B613" s="202"/>
      <c r="C613" s="201"/>
      <c r="D613" s="201"/>
      <c r="E613" s="203"/>
      <c r="F613" s="203"/>
      <c r="G613" s="217" t="str">
        <f t="shared" si="68"/>
        <v/>
      </c>
      <c r="H613" s="31" t="str">
        <f>IF(AND(B613=H$1),LOOKUP(9.99999999999999E+307,$H$2:H612)+1,"")</f>
        <v/>
      </c>
      <c r="I613" s="31" t="str">
        <f>IF(AND(B613=I$1),LOOKUP(9.99999999999999E+307,$I$2:I612)+1,"")</f>
        <v/>
      </c>
      <c r="J613" s="31" t="e">
        <f>IF(AND(B613=J$1),LOOKUP(9.99999999999999E+307,$J$2:J612)+1,"")</f>
        <v>#REF!</v>
      </c>
      <c r="K613" s="31" t="e">
        <f>IF(AND(B613=K$1),LOOKUP(9.99999999999999E+307,$K$2:K612)+1,"")</f>
        <v>#REF!</v>
      </c>
      <c r="L613" s="31" t="e">
        <f>IF(AND(B613=L$1),LOOKUP(9.99999999999999E+307,$L$2:L612)+1,"")</f>
        <v>#REF!</v>
      </c>
      <c r="M613" s="31">
        <f>IF(AND(B613=M$1),LOOKUP(9.99999999999999E+307,$M$2:M612)+1,"")</f>
        <v>445</v>
      </c>
      <c r="N613" s="31" t="e">
        <f>IF(AND(B613=N$1),LOOKUP(9.99999999999999E+307,$N$2:N612)+1,"")</f>
        <v>#REF!</v>
      </c>
      <c r="O613" s="31" t="e">
        <f>IF(AND($B613=O$1),LOOKUP(9.99999999999999E+307,$O$2:O612)+1,"")</f>
        <v>#REF!</v>
      </c>
      <c r="P613" s="31" t="e">
        <f>IF(AND($B613=P$1),LOOKUP(9.99999999999999E+307,$P$2:P612)+1,"")</f>
        <v>#REF!</v>
      </c>
      <c r="Q613" s="31" t="e">
        <f>IF(AND($B613=Q$1),LOOKUP(9.99999999999999E+307,$Q$2:Q612)+1,"")</f>
        <v>#REF!</v>
      </c>
      <c r="R613" s="31">
        <f>IF(AND($B613=R$1),LOOKUP(9.99999999999999E+307,$R$2:R612)+1,"")</f>
        <v>445</v>
      </c>
      <c r="S613" s="31">
        <f>IF(AND($B613=S$1),LOOKUP(9.99999999999999E+307,$S$2:S612)+1,"")</f>
        <v>445</v>
      </c>
      <c r="T613" s="221"/>
      <c r="U613" s="221"/>
      <c r="V613" s="221"/>
      <c r="AA613" s="218" t="str">
        <f t="shared" si="69"/>
        <v/>
      </c>
      <c r="AB613" s="218" t="str">
        <f t="shared" si="70"/>
        <v/>
      </c>
      <c r="AC613" s="219">
        <f t="shared" si="66"/>
        <v>0</v>
      </c>
      <c r="AD613" s="219">
        <f t="shared" si="67"/>
        <v>1034</v>
      </c>
      <c r="AE613" s="220" t="str">
        <f t="shared" si="71"/>
        <v/>
      </c>
      <c r="AF613" s="216" t="str">
        <f t="shared" si="65"/>
        <v>-</v>
      </c>
    </row>
    <row r="614" spans="1:32" ht="20.149999999999999" customHeight="1" x14ac:dyDescent="0.75">
      <c r="A614" s="31">
        <v>612</v>
      </c>
      <c r="B614" s="202"/>
      <c r="C614" s="201"/>
      <c r="D614" s="201"/>
      <c r="E614" s="203"/>
      <c r="F614" s="203"/>
      <c r="G614" s="217" t="str">
        <f t="shared" si="68"/>
        <v/>
      </c>
      <c r="H614" s="31" t="str">
        <f>IF(AND(B614=H$1),LOOKUP(9.99999999999999E+307,$H$2:H613)+1,"")</f>
        <v/>
      </c>
      <c r="I614" s="31" t="str">
        <f>IF(AND(B614=I$1),LOOKUP(9.99999999999999E+307,$I$2:I613)+1,"")</f>
        <v/>
      </c>
      <c r="J614" s="31" t="e">
        <f>IF(AND(B614=J$1),LOOKUP(9.99999999999999E+307,$J$2:J613)+1,"")</f>
        <v>#REF!</v>
      </c>
      <c r="K614" s="31" t="e">
        <f>IF(AND(B614=K$1),LOOKUP(9.99999999999999E+307,$K$2:K613)+1,"")</f>
        <v>#REF!</v>
      </c>
      <c r="L614" s="31" t="e">
        <f>IF(AND(B614=L$1),LOOKUP(9.99999999999999E+307,$L$2:L613)+1,"")</f>
        <v>#REF!</v>
      </c>
      <c r="M614" s="31">
        <f>IF(AND(B614=M$1),LOOKUP(9.99999999999999E+307,$M$2:M613)+1,"")</f>
        <v>446</v>
      </c>
      <c r="N614" s="31" t="e">
        <f>IF(AND(B614=N$1),LOOKUP(9.99999999999999E+307,$N$2:N613)+1,"")</f>
        <v>#REF!</v>
      </c>
      <c r="O614" s="31" t="e">
        <f>IF(AND($B614=O$1),LOOKUP(9.99999999999999E+307,$O$2:O613)+1,"")</f>
        <v>#REF!</v>
      </c>
      <c r="P614" s="31" t="e">
        <f>IF(AND($B614=P$1),LOOKUP(9.99999999999999E+307,$P$2:P613)+1,"")</f>
        <v>#REF!</v>
      </c>
      <c r="Q614" s="31" t="e">
        <f>IF(AND($B614=Q$1),LOOKUP(9.99999999999999E+307,$Q$2:Q613)+1,"")</f>
        <v>#REF!</v>
      </c>
      <c r="R614" s="31">
        <f>IF(AND($B614=R$1),LOOKUP(9.99999999999999E+307,$R$2:R613)+1,"")</f>
        <v>446</v>
      </c>
      <c r="S614" s="31">
        <f>IF(AND($B614=S$1),LOOKUP(9.99999999999999E+307,$S$2:S613)+1,"")</f>
        <v>446</v>
      </c>
      <c r="T614" s="221"/>
      <c r="U614" s="221"/>
      <c r="V614" s="221"/>
      <c r="AA614" s="218" t="str">
        <f t="shared" si="69"/>
        <v/>
      </c>
      <c r="AB614" s="218" t="str">
        <f t="shared" si="70"/>
        <v/>
      </c>
      <c r="AC614" s="219">
        <f t="shared" si="66"/>
        <v>0</v>
      </c>
      <c r="AD614" s="219">
        <f t="shared" si="67"/>
        <v>1034</v>
      </c>
      <c r="AE614" s="220" t="str">
        <f t="shared" si="71"/>
        <v/>
      </c>
      <c r="AF614" s="216" t="str">
        <f t="shared" si="65"/>
        <v>-</v>
      </c>
    </row>
    <row r="615" spans="1:32" ht="20.149999999999999" customHeight="1" x14ac:dyDescent="0.75">
      <c r="A615" s="31">
        <v>613</v>
      </c>
      <c r="B615" s="202"/>
      <c r="C615" s="201"/>
      <c r="D615" s="201"/>
      <c r="E615" s="203"/>
      <c r="F615" s="203"/>
      <c r="G615" s="217" t="str">
        <f t="shared" si="68"/>
        <v/>
      </c>
      <c r="H615" s="31" t="str">
        <f>IF(AND(B615=H$1),LOOKUP(9.99999999999999E+307,$H$2:H614)+1,"")</f>
        <v/>
      </c>
      <c r="I615" s="31" t="str">
        <f>IF(AND(B615=I$1),LOOKUP(9.99999999999999E+307,$I$2:I614)+1,"")</f>
        <v/>
      </c>
      <c r="J615" s="31" t="e">
        <f>IF(AND(B615=J$1),LOOKUP(9.99999999999999E+307,$J$2:J614)+1,"")</f>
        <v>#REF!</v>
      </c>
      <c r="K615" s="31" t="e">
        <f>IF(AND(B615=K$1),LOOKUP(9.99999999999999E+307,$K$2:K614)+1,"")</f>
        <v>#REF!</v>
      </c>
      <c r="L615" s="31" t="e">
        <f>IF(AND(B615=L$1),LOOKUP(9.99999999999999E+307,$L$2:L614)+1,"")</f>
        <v>#REF!</v>
      </c>
      <c r="M615" s="31">
        <f>IF(AND(B615=M$1),LOOKUP(9.99999999999999E+307,$M$2:M614)+1,"")</f>
        <v>447</v>
      </c>
      <c r="N615" s="31" t="e">
        <f>IF(AND(B615=N$1),LOOKUP(9.99999999999999E+307,$N$2:N614)+1,"")</f>
        <v>#REF!</v>
      </c>
      <c r="O615" s="31" t="e">
        <f>IF(AND($B615=O$1),LOOKUP(9.99999999999999E+307,$O$2:O614)+1,"")</f>
        <v>#REF!</v>
      </c>
      <c r="P615" s="31" t="e">
        <f>IF(AND($B615=P$1),LOOKUP(9.99999999999999E+307,$P$2:P614)+1,"")</f>
        <v>#REF!</v>
      </c>
      <c r="Q615" s="31" t="e">
        <f>IF(AND($B615=Q$1),LOOKUP(9.99999999999999E+307,$Q$2:Q614)+1,"")</f>
        <v>#REF!</v>
      </c>
      <c r="R615" s="31">
        <f>IF(AND($B615=R$1),LOOKUP(9.99999999999999E+307,$R$2:R614)+1,"")</f>
        <v>447</v>
      </c>
      <c r="S615" s="31">
        <f>IF(AND($B615=S$1),LOOKUP(9.99999999999999E+307,$S$2:S614)+1,"")</f>
        <v>447</v>
      </c>
      <c r="T615" s="221"/>
      <c r="U615" s="221"/>
      <c r="V615" s="221"/>
      <c r="AA615" s="218" t="str">
        <f t="shared" si="69"/>
        <v/>
      </c>
      <c r="AB615" s="218" t="str">
        <f t="shared" si="70"/>
        <v/>
      </c>
      <c r="AC615" s="219">
        <f t="shared" si="66"/>
        <v>0</v>
      </c>
      <c r="AD615" s="219">
        <f t="shared" si="67"/>
        <v>1034</v>
      </c>
      <c r="AE615" s="220" t="str">
        <f t="shared" si="71"/>
        <v/>
      </c>
      <c r="AF615" s="216" t="str">
        <f t="shared" si="65"/>
        <v>-</v>
      </c>
    </row>
    <row r="616" spans="1:32" ht="20.149999999999999" customHeight="1" x14ac:dyDescent="0.75">
      <c r="A616" s="31">
        <v>614</v>
      </c>
      <c r="B616" s="202"/>
      <c r="C616" s="201"/>
      <c r="D616" s="201"/>
      <c r="E616" s="203"/>
      <c r="F616" s="203"/>
      <c r="G616" s="217" t="str">
        <f t="shared" si="68"/>
        <v/>
      </c>
      <c r="H616" s="31" t="str">
        <f>IF(AND(B616=H$1),LOOKUP(9.99999999999999E+307,$H$2:H615)+1,"")</f>
        <v/>
      </c>
      <c r="I616" s="31" t="str">
        <f>IF(AND(B616=I$1),LOOKUP(9.99999999999999E+307,$I$2:I615)+1,"")</f>
        <v/>
      </c>
      <c r="J616" s="31" t="e">
        <f>IF(AND(B616=J$1),LOOKUP(9.99999999999999E+307,$J$2:J615)+1,"")</f>
        <v>#REF!</v>
      </c>
      <c r="K616" s="31" t="e">
        <f>IF(AND(B616=K$1),LOOKUP(9.99999999999999E+307,$K$2:K615)+1,"")</f>
        <v>#REF!</v>
      </c>
      <c r="L616" s="31" t="e">
        <f>IF(AND(B616=L$1),LOOKUP(9.99999999999999E+307,$L$2:L615)+1,"")</f>
        <v>#REF!</v>
      </c>
      <c r="M616" s="31">
        <f>IF(AND(B616=M$1),LOOKUP(9.99999999999999E+307,$M$2:M615)+1,"")</f>
        <v>448</v>
      </c>
      <c r="N616" s="31" t="e">
        <f>IF(AND(B616=N$1),LOOKUP(9.99999999999999E+307,$N$2:N615)+1,"")</f>
        <v>#REF!</v>
      </c>
      <c r="O616" s="31" t="e">
        <f>IF(AND($B616=O$1),LOOKUP(9.99999999999999E+307,$O$2:O615)+1,"")</f>
        <v>#REF!</v>
      </c>
      <c r="P616" s="31" t="e">
        <f>IF(AND($B616=P$1),LOOKUP(9.99999999999999E+307,$P$2:P615)+1,"")</f>
        <v>#REF!</v>
      </c>
      <c r="Q616" s="31" t="e">
        <f>IF(AND($B616=Q$1),LOOKUP(9.99999999999999E+307,$Q$2:Q615)+1,"")</f>
        <v>#REF!</v>
      </c>
      <c r="R616" s="31">
        <f>IF(AND($B616=R$1),LOOKUP(9.99999999999999E+307,$R$2:R615)+1,"")</f>
        <v>448</v>
      </c>
      <c r="S616" s="31">
        <f>IF(AND($B616=S$1),LOOKUP(9.99999999999999E+307,$S$2:S615)+1,"")</f>
        <v>448</v>
      </c>
      <c r="T616" s="221"/>
      <c r="U616" s="221"/>
      <c r="V616" s="221"/>
      <c r="AA616" s="218" t="str">
        <f t="shared" si="69"/>
        <v/>
      </c>
      <c r="AB616" s="218" t="str">
        <f t="shared" si="70"/>
        <v/>
      </c>
      <c r="AC616" s="219">
        <f t="shared" si="66"/>
        <v>0</v>
      </c>
      <c r="AD616" s="219">
        <f t="shared" si="67"/>
        <v>1034</v>
      </c>
      <c r="AE616" s="220" t="str">
        <f t="shared" si="71"/>
        <v/>
      </c>
      <c r="AF616" s="216" t="str">
        <f t="shared" si="65"/>
        <v>-</v>
      </c>
    </row>
    <row r="617" spans="1:32" ht="20.149999999999999" customHeight="1" x14ac:dyDescent="0.75">
      <c r="A617" s="31">
        <v>615</v>
      </c>
      <c r="B617" s="202"/>
      <c r="C617" s="201"/>
      <c r="D617" s="201"/>
      <c r="E617" s="203"/>
      <c r="F617" s="203"/>
      <c r="G617" s="217" t="str">
        <f t="shared" si="68"/>
        <v/>
      </c>
      <c r="H617" s="31" t="str">
        <f>IF(AND(B617=H$1),LOOKUP(9.99999999999999E+307,$H$2:H616)+1,"")</f>
        <v/>
      </c>
      <c r="I617" s="31" t="str">
        <f>IF(AND(B617=I$1),LOOKUP(9.99999999999999E+307,$I$2:I616)+1,"")</f>
        <v/>
      </c>
      <c r="J617" s="31" t="e">
        <f>IF(AND(B617=J$1),LOOKUP(9.99999999999999E+307,$J$2:J616)+1,"")</f>
        <v>#REF!</v>
      </c>
      <c r="K617" s="31" t="e">
        <f>IF(AND(B617=K$1),LOOKUP(9.99999999999999E+307,$K$2:K616)+1,"")</f>
        <v>#REF!</v>
      </c>
      <c r="L617" s="31" t="e">
        <f>IF(AND(B617=L$1),LOOKUP(9.99999999999999E+307,$L$2:L616)+1,"")</f>
        <v>#REF!</v>
      </c>
      <c r="M617" s="31">
        <f>IF(AND(B617=M$1),LOOKUP(9.99999999999999E+307,$M$2:M616)+1,"")</f>
        <v>449</v>
      </c>
      <c r="N617" s="31" t="e">
        <f>IF(AND(B617=N$1),LOOKUP(9.99999999999999E+307,$N$2:N616)+1,"")</f>
        <v>#REF!</v>
      </c>
      <c r="O617" s="31" t="e">
        <f>IF(AND($B617=O$1),LOOKUP(9.99999999999999E+307,$O$2:O616)+1,"")</f>
        <v>#REF!</v>
      </c>
      <c r="P617" s="31" t="e">
        <f>IF(AND($B617=P$1),LOOKUP(9.99999999999999E+307,$P$2:P616)+1,"")</f>
        <v>#REF!</v>
      </c>
      <c r="Q617" s="31" t="e">
        <f>IF(AND($B617=Q$1),LOOKUP(9.99999999999999E+307,$Q$2:Q616)+1,"")</f>
        <v>#REF!</v>
      </c>
      <c r="R617" s="31">
        <f>IF(AND($B617=R$1),LOOKUP(9.99999999999999E+307,$R$2:R616)+1,"")</f>
        <v>449</v>
      </c>
      <c r="S617" s="31">
        <f>IF(AND($B617=S$1),LOOKUP(9.99999999999999E+307,$S$2:S616)+1,"")</f>
        <v>449</v>
      </c>
      <c r="T617" s="221"/>
      <c r="U617" s="221"/>
      <c r="V617" s="221"/>
      <c r="AA617" s="218" t="str">
        <f t="shared" si="69"/>
        <v/>
      </c>
      <c r="AB617" s="218" t="str">
        <f t="shared" si="70"/>
        <v/>
      </c>
      <c r="AC617" s="219">
        <f t="shared" si="66"/>
        <v>0</v>
      </c>
      <c r="AD617" s="219">
        <f t="shared" si="67"/>
        <v>1034</v>
      </c>
      <c r="AE617" s="220" t="str">
        <f t="shared" si="71"/>
        <v/>
      </c>
      <c r="AF617" s="216" t="str">
        <f t="shared" si="65"/>
        <v>-</v>
      </c>
    </row>
    <row r="618" spans="1:32" ht="20.149999999999999" customHeight="1" x14ac:dyDescent="0.75">
      <c r="A618" s="31">
        <v>616</v>
      </c>
      <c r="B618" s="202"/>
      <c r="C618" s="201"/>
      <c r="D618" s="201"/>
      <c r="E618" s="203"/>
      <c r="F618" s="203"/>
      <c r="G618" s="217" t="str">
        <f t="shared" si="68"/>
        <v/>
      </c>
      <c r="H618" s="31" t="str">
        <f>IF(AND(B618=H$1),LOOKUP(9.99999999999999E+307,$H$2:H617)+1,"")</f>
        <v/>
      </c>
      <c r="I618" s="31" t="str">
        <f>IF(AND(B618=I$1),LOOKUP(9.99999999999999E+307,$I$2:I617)+1,"")</f>
        <v/>
      </c>
      <c r="J618" s="31" t="e">
        <f>IF(AND(B618=J$1),LOOKUP(9.99999999999999E+307,$J$2:J617)+1,"")</f>
        <v>#REF!</v>
      </c>
      <c r="K618" s="31" t="e">
        <f>IF(AND(B618=K$1),LOOKUP(9.99999999999999E+307,$K$2:K617)+1,"")</f>
        <v>#REF!</v>
      </c>
      <c r="L618" s="31" t="e">
        <f>IF(AND(B618=L$1),LOOKUP(9.99999999999999E+307,$L$2:L617)+1,"")</f>
        <v>#REF!</v>
      </c>
      <c r="M618" s="31">
        <f>IF(AND(B618=M$1),LOOKUP(9.99999999999999E+307,$M$2:M617)+1,"")</f>
        <v>450</v>
      </c>
      <c r="N618" s="31" t="e">
        <f>IF(AND(B618=N$1),LOOKUP(9.99999999999999E+307,$N$2:N617)+1,"")</f>
        <v>#REF!</v>
      </c>
      <c r="O618" s="31" t="e">
        <f>IF(AND($B618=O$1),LOOKUP(9.99999999999999E+307,$O$2:O617)+1,"")</f>
        <v>#REF!</v>
      </c>
      <c r="P618" s="31" t="e">
        <f>IF(AND($B618=P$1),LOOKUP(9.99999999999999E+307,$P$2:P617)+1,"")</f>
        <v>#REF!</v>
      </c>
      <c r="Q618" s="31" t="e">
        <f>IF(AND($B618=Q$1),LOOKUP(9.99999999999999E+307,$Q$2:Q617)+1,"")</f>
        <v>#REF!</v>
      </c>
      <c r="R618" s="31">
        <f>IF(AND($B618=R$1),LOOKUP(9.99999999999999E+307,$R$2:R617)+1,"")</f>
        <v>450</v>
      </c>
      <c r="S618" s="31">
        <f>IF(AND($B618=S$1),LOOKUP(9.99999999999999E+307,$S$2:S617)+1,"")</f>
        <v>450</v>
      </c>
      <c r="T618" s="221"/>
      <c r="U618" s="221"/>
      <c r="V618" s="221"/>
      <c r="AA618" s="218" t="str">
        <f t="shared" si="69"/>
        <v/>
      </c>
      <c r="AB618" s="218" t="str">
        <f t="shared" si="70"/>
        <v/>
      </c>
      <c r="AC618" s="219">
        <f t="shared" si="66"/>
        <v>0</v>
      </c>
      <c r="AD618" s="219">
        <f t="shared" si="67"/>
        <v>1034</v>
      </c>
      <c r="AE618" s="220" t="str">
        <f t="shared" si="71"/>
        <v/>
      </c>
      <c r="AF618" s="216" t="str">
        <f t="shared" si="65"/>
        <v>-</v>
      </c>
    </row>
    <row r="619" spans="1:32" ht="20.149999999999999" customHeight="1" x14ac:dyDescent="0.75">
      <c r="A619" s="31">
        <v>617</v>
      </c>
      <c r="B619" s="202"/>
      <c r="C619" s="201"/>
      <c r="D619" s="201"/>
      <c r="E619" s="203"/>
      <c r="F619" s="203"/>
      <c r="G619" s="217" t="str">
        <f t="shared" si="68"/>
        <v/>
      </c>
      <c r="H619" s="31" t="str">
        <f>IF(AND(B619=H$1),LOOKUP(9.99999999999999E+307,$H$2:H618)+1,"")</f>
        <v/>
      </c>
      <c r="I619" s="31" t="str">
        <f>IF(AND(B619=I$1),LOOKUP(9.99999999999999E+307,$I$2:I618)+1,"")</f>
        <v/>
      </c>
      <c r="J619" s="31" t="e">
        <f>IF(AND(B619=J$1),LOOKUP(9.99999999999999E+307,$J$2:J618)+1,"")</f>
        <v>#REF!</v>
      </c>
      <c r="K619" s="31" t="e">
        <f>IF(AND(B619=K$1),LOOKUP(9.99999999999999E+307,$K$2:K618)+1,"")</f>
        <v>#REF!</v>
      </c>
      <c r="L619" s="31" t="e">
        <f>IF(AND(B619=L$1),LOOKUP(9.99999999999999E+307,$L$2:L618)+1,"")</f>
        <v>#REF!</v>
      </c>
      <c r="M619" s="31">
        <f>IF(AND(B619=M$1),LOOKUP(9.99999999999999E+307,$M$2:M618)+1,"")</f>
        <v>451</v>
      </c>
      <c r="N619" s="31" t="e">
        <f>IF(AND(B619=N$1),LOOKUP(9.99999999999999E+307,$N$2:N618)+1,"")</f>
        <v>#REF!</v>
      </c>
      <c r="O619" s="31" t="e">
        <f>IF(AND($B619=O$1),LOOKUP(9.99999999999999E+307,$O$2:O618)+1,"")</f>
        <v>#REF!</v>
      </c>
      <c r="P619" s="31" t="e">
        <f>IF(AND($B619=P$1),LOOKUP(9.99999999999999E+307,$P$2:P618)+1,"")</f>
        <v>#REF!</v>
      </c>
      <c r="Q619" s="31" t="e">
        <f>IF(AND($B619=Q$1),LOOKUP(9.99999999999999E+307,$Q$2:Q618)+1,"")</f>
        <v>#REF!</v>
      </c>
      <c r="R619" s="31">
        <f>IF(AND($B619=R$1),LOOKUP(9.99999999999999E+307,$R$2:R618)+1,"")</f>
        <v>451</v>
      </c>
      <c r="S619" s="31">
        <f>IF(AND($B619=S$1),LOOKUP(9.99999999999999E+307,$S$2:S618)+1,"")</f>
        <v>451</v>
      </c>
      <c r="T619" s="221"/>
      <c r="U619" s="221"/>
      <c r="V619" s="221"/>
      <c r="AA619" s="218" t="str">
        <f t="shared" si="69"/>
        <v/>
      </c>
      <c r="AB619" s="218" t="str">
        <f t="shared" si="70"/>
        <v/>
      </c>
      <c r="AC619" s="219">
        <f t="shared" si="66"/>
        <v>0</v>
      </c>
      <c r="AD619" s="219">
        <f t="shared" si="67"/>
        <v>1034</v>
      </c>
      <c r="AE619" s="220" t="str">
        <f t="shared" si="71"/>
        <v/>
      </c>
      <c r="AF619" s="216" t="str">
        <f t="shared" si="65"/>
        <v>-</v>
      </c>
    </row>
    <row r="620" spans="1:32" ht="20.149999999999999" customHeight="1" x14ac:dyDescent="0.75">
      <c r="A620" s="31">
        <v>618</v>
      </c>
      <c r="B620" s="202"/>
      <c r="C620" s="201"/>
      <c r="D620" s="201"/>
      <c r="E620" s="203"/>
      <c r="F620" s="203"/>
      <c r="G620" s="217" t="str">
        <f t="shared" si="68"/>
        <v/>
      </c>
      <c r="H620" s="31" t="str">
        <f>IF(AND(B620=H$1),LOOKUP(9.99999999999999E+307,$H$2:H619)+1,"")</f>
        <v/>
      </c>
      <c r="I620" s="31" t="str">
        <f>IF(AND(B620=I$1),LOOKUP(9.99999999999999E+307,$I$2:I619)+1,"")</f>
        <v/>
      </c>
      <c r="J620" s="31" t="e">
        <f>IF(AND(B620=J$1),LOOKUP(9.99999999999999E+307,$J$2:J619)+1,"")</f>
        <v>#REF!</v>
      </c>
      <c r="K620" s="31" t="e">
        <f>IF(AND(B620=K$1),LOOKUP(9.99999999999999E+307,$K$2:K619)+1,"")</f>
        <v>#REF!</v>
      </c>
      <c r="L620" s="31" t="e">
        <f>IF(AND(B620=L$1),LOOKUP(9.99999999999999E+307,$L$2:L619)+1,"")</f>
        <v>#REF!</v>
      </c>
      <c r="M620" s="31">
        <f>IF(AND(B620=M$1),LOOKUP(9.99999999999999E+307,$M$2:M619)+1,"")</f>
        <v>452</v>
      </c>
      <c r="N620" s="31" t="e">
        <f>IF(AND(B620=N$1),LOOKUP(9.99999999999999E+307,$N$2:N619)+1,"")</f>
        <v>#REF!</v>
      </c>
      <c r="O620" s="31" t="e">
        <f>IF(AND($B620=O$1),LOOKUP(9.99999999999999E+307,$O$2:O619)+1,"")</f>
        <v>#REF!</v>
      </c>
      <c r="P620" s="31" t="e">
        <f>IF(AND($B620=P$1),LOOKUP(9.99999999999999E+307,$P$2:P619)+1,"")</f>
        <v>#REF!</v>
      </c>
      <c r="Q620" s="31" t="e">
        <f>IF(AND($B620=Q$1),LOOKUP(9.99999999999999E+307,$Q$2:Q619)+1,"")</f>
        <v>#REF!</v>
      </c>
      <c r="R620" s="31">
        <f>IF(AND($B620=R$1),LOOKUP(9.99999999999999E+307,$R$2:R619)+1,"")</f>
        <v>452</v>
      </c>
      <c r="S620" s="31">
        <f>IF(AND($B620=S$1),LOOKUP(9.99999999999999E+307,$S$2:S619)+1,"")</f>
        <v>452</v>
      </c>
      <c r="T620" s="221"/>
      <c r="U620" s="221"/>
      <c r="V620" s="221"/>
      <c r="AA620" s="218" t="str">
        <f t="shared" si="69"/>
        <v/>
      </c>
      <c r="AB620" s="218" t="str">
        <f t="shared" si="70"/>
        <v/>
      </c>
      <c r="AC620" s="219">
        <f t="shared" si="66"/>
        <v>0</v>
      </c>
      <c r="AD620" s="219">
        <f t="shared" si="67"/>
        <v>1034</v>
      </c>
      <c r="AE620" s="220" t="str">
        <f t="shared" si="71"/>
        <v/>
      </c>
      <c r="AF620" s="216" t="str">
        <f t="shared" si="65"/>
        <v>-</v>
      </c>
    </row>
    <row r="621" spans="1:32" ht="20.149999999999999" customHeight="1" x14ac:dyDescent="0.75">
      <c r="A621" s="31">
        <v>619</v>
      </c>
      <c r="B621" s="202"/>
      <c r="C621" s="201"/>
      <c r="D621" s="201"/>
      <c r="E621" s="203"/>
      <c r="F621" s="203"/>
      <c r="G621" s="217" t="str">
        <f t="shared" si="68"/>
        <v/>
      </c>
      <c r="H621" s="31" t="str">
        <f>IF(AND(B621=H$1),LOOKUP(9.99999999999999E+307,$H$2:H620)+1,"")</f>
        <v/>
      </c>
      <c r="I621" s="31" t="str">
        <f>IF(AND(B621=I$1),LOOKUP(9.99999999999999E+307,$I$2:I620)+1,"")</f>
        <v/>
      </c>
      <c r="J621" s="31" t="e">
        <f>IF(AND(B621=J$1),LOOKUP(9.99999999999999E+307,$J$2:J620)+1,"")</f>
        <v>#REF!</v>
      </c>
      <c r="K621" s="31" t="e">
        <f>IF(AND(B621=K$1),LOOKUP(9.99999999999999E+307,$K$2:K620)+1,"")</f>
        <v>#REF!</v>
      </c>
      <c r="L621" s="31" t="e">
        <f>IF(AND(B621=L$1),LOOKUP(9.99999999999999E+307,$L$2:L620)+1,"")</f>
        <v>#REF!</v>
      </c>
      <c r="M621" s="31">
        <f>IF(AND(B621=M$1),LOOKUP(9.99999999999999E+307,$M$2:M620)+1,"")</f>
        <v>453</v>
      </c>
      <c r="N621" s="31" t="e">
        <f>IF(AND(B621=N$1),LOOKUP(9.99999999999999E+307,$N$2:N620)+1,"")</f>
        <v>#REF!</v>
      </c>
      <c r="O621" s="31" t="e">
        <f>IF(AND($B621=O$1),LOOKUP(9.99999999999999E+307,$O$2:O620)+1,"")</f>
        <v>#REF!</v>
      </c>
      <c r="P621" s="31" t="e">
        <f>IF(AND($B621=P$1),LOOKUP(9.99999999999999E+307,$P$2:P620)+1,"")</f>
        <v>#REF!</v>
      </c>
      <c r="Q621" s="31" t="e">
        <f>IF(AND($B621=Q$1),LOOKUP(9.99999999999999E+307,$Q$2:Q620)+1,"")</f>
        <v>#REF!</v>
      </c>
      <c r="R621" s="31">
        <f>IF(AND($B621=R$1),LOOKUP(9.99999999999999E+307,$R$2:R620)+1,"")</f>
        <v>453</v>
      </c>
      <c r="S621" s="31">
        <f>IF(AND($B621=S$1),LOOKUP(9.99999999999999E+307,$S$2:S620)+1,"")</f>
        <v>453</v>
      </c>
      <c r="T621" s="221"/>
      <c r="U621" s="221"/>
      <c r="V621" s="221"/>
      <c r="AA621" s="218" t="str">
        <f t="shared" si="69"/>
        <v/>
      </c>
      <c r="AB621" s="218" t="str">
        <f t="shared" si="70"/>
        <v/>
      </c>
      <c r="AC621" s="219">
        <f t="shared" si="66"/>
        <v>0</v>
      </c>
      <c r="AD621" s="219">
        <f t="shared" si="67"/>
        <v>1034</v>
      </c>
      <c r="AE621" s="220" t="str">
        <f t="shared" si="71"/>
        <v/>
      </c>
      <c r="AF621" s="216" t="str">
        <f t="shared" si="65"/>
        <v>-</v>
      </c>
    </row>
    <row r="622" spans="1:32" ht="20.149999999999999" customHeight="1" x14ac:dyDescent="0.75">
      <c r="A622" s="31">
        <v>620</v>
      </c>
      <c r="B622" s="202"/>
      <c r="C622" s="201"/>
      <c r="D622" s="201"/>
      <c r="E622" s="203"/>
      <c r="F622" s="203"/>
      <c r="G622" s="217" t="str">
        <f t="shared" si="68"/>
        <v/>
      </c>
      <c r="H622" s="31" t="str">
        <f>IF(AND(B622=H$1),LOOKUP(9.99999999999999E+307,$H$2:H621)+1,"")</f>
        <v/>
      </c>
      <c r="I622" s="31" t="str">
        <f>IF(AND(B622=I$1),LOOKUP(9.99999999999999E+307,$I$2:I621)+1,"")</f>
        <v/>
      </c>
      <c r="J622" s="31" t="e">
        <f>IF(AND(B622=J$1),LOOKUP(9.99999999999999E+307,$J$2:J621)+1,"")</f>
        <v>#REF!</v>
      </c>
      <c r="K622" s="31" t="e">
        <f>IF(AND(B622=K$1),LOOKUP(9.99999999999999E+307,$K$2:K621)+1,"")</f>
        <v>#REF!</v>
      </c>
      <c r="L622" s="31" t="e">
        <f>IF(AND(B622=L$1),LOOKUP(9.99999999999999E+307,$L$2:L621)+1,"")</f>
        <v>#REF!</v>
      </c>
      <c r="M622" s="31">
        <f>IF(AND(B622=M$1),LOOKUP(9.99999999999999E+307,$M$2:M621)+1,"")</f>
        <v>454</v>
      </c>
      <c r="N622" s="31" t="e">
        <f>IF(AND(B622=N$1),LOOKUP(9.99999999999999E+307,$N$2:N621)+1,"")</f>
        <v>#REF!</v>
      </c>
      <c r="O622" s="31" t="e">
        <f>IF(AND($B622=O$1),LOOKUP(9.99999999999999E+307,$O$2:O621)+1,"")</f>
        <v>#REF!</v>
      </c>
      <c r="P622" s="31" t="e">
        <f>IF(AND($B622=P$1),LOOKUP(9.99999999999999E+307,$P$2:P621)+1,"")</f>
        <v>#REF!</v>
      </c>
      <c r="Q622" s="31" t="e">
        <f>IF(AND($B622=Q$1),LOOKUP(9.99999999999999E+307,$Q$2:Q621)+1,"")</f>
        <v>#REF!</v>
      </c>
      <c r="R622" s="31">
        <f>IF(AND($B622=R$1),LOOKUP(9.99999999999999E+307,$R$2:R621)+1,"")</f>
        <v>454</v>
      </c>
      <c r="S622" s="31">
        <f>IF(AND($B622=S$1),LOOKUP(9.99999999999999E+307,$S$2:S621)+1,"")</f>
        <v>454</v>
      </c>
      <c r="T622" s="221"/>
      <c r="U622" s="221"/>
      <c r="V622" s="221"/>
      <c r="AA622" s="218" t="str">
        <f t="shared" si="69"/>
        <v/>
      </c>
      <c r="AB622" s="218" t="str">
        <f t="shared" si="70"/>
        <v/>
      </c>
      <c r="AC622" s="219">
        <f t="shared" si="66"/>
        <v>0</v>
      </c>
      <c r="AD622" s="219">
        <f t="shared" si="67"/>
        <v>1034</v>
      </c>
      <c r="AE622" s="220" t="str">
        <f t="shared" si="71"/>
        <v/>
      </c>
      <c r="AF622" s="216" t="str">
        <f t="shared" si="65"/>
        <v>-</v>
      </c>
    </row>
    <row r="623" spans="1:32" ht="20.149999999999999" customHeight="1" x14ac:dyDescent="0.75">
      <c r="A623" s="31">
        <v>621</v>
      </c>
      <c r="B623" s="202"/>
      <c r="C623" s="201"/>
      <c r="D623" s="201"/>
      <c r="E623" s="203"/>
      <c r="F623" s="203"/>
      <c r="G623" s="217" t="str">
        <f t="shared" si="68"/>
        <v/>
      </c>
      <c r="H623" s="31" t="str">
        <f>IF(AND(B623=H$1),LOOKUP(9.99999999999999E+307,$H$2:H622)+1,"")</f>
        <v/>
      </c>
      <c r="I623" s="31" t="str">
        <f>IF(AND(B623=I$1),LOOKUP(9.99999999999999E+307,$I$2:I622)+1,"")</f>
        <v/>
      </c>
      <c r="J623" s="31" t="e">
        <f>IF(AND(B623=J$1),LOOKUP(9.99999999999999E+307,$J$2:J622)+1,"")</f>
        <v>#REF!</v>
      </c>
      <c r="K623" s="31" t="e">
        <f>IF(AND(B623=K$1),LOOKUP(9.99999999999999E+307,$K$2:K622)+1,"")</f>
        <v>#REF!</v>
      </c>
      <c r="L623" s="31" t="e">
        <f>IF(AND(B623=L$1),LOOKUP(9.99999999999999E+307,$L$2:L622)+1,"")</f>
        <v>#REF!</v>
      </c>
      <c r="M623" s="31">
        <f>IF(AND(B623=M$1),LOOKUP(9.99999999999999E+307,$M$2:M622)+1,"")</f>
        <v>455</v>
      </c>
      <c r="N623" s="31" t="e">
        <f>IF(AND(B623=N$1),LOOKUP(9.99999999999999E+307,$N$2:N622)+1,"")</f>
        <v>#REF!</v>
      </c>
      <c r="O623" s="31" t="e">
        <f>IF(AND($B623=O$1),LOOKUP(9.99999999999999E+307,$O$2:O622)+1,"")</f>
        <v>#REF!</v>
      </c>
      <c r="P623" s="31" t="e">
        <f>IF(AND($B623=P$1),LOOKUP(9.99999999999999E+307,$P$2:P622)+1,"")</f>
        <v>#REF!</v>
      </c>
      <c r="Q623" s="31" t="e">
        <f>IF(AND($B623=Q$1),LOOKUP(9.99999999999999E+307,$Q$2:Q622)+1,"")</f>
        <v>#REF!</v>
      </c>
      <c r="R623" s="31">
        <f>IF(AND($B623=R$1),LOOKUP(9.99999999999999E+307,$R$2:R622)+1,"")</f>
        <v>455</v>
      </c>
      <c r="S623" s="31">
        <f>IF(AND($B623=S$1),LOOKUP(9.99999999999999E+307,$S$2:S622)+1,"")</f>
        <v>455</v>
      </c>
      <c r="T623" s="221"/>
      <c r="U623" s="221"/>
      <c r="V623" s="221"/>
      <c r="AA623" s="218" t="str">
        <f t="shared" si="69"/>
        <v/>
      </c>
      <c r="AB623" s="218" t="str">
        <f t="shared" si="70"/>
        <v/>
      </c>
      <c r="AC623" s="219">
        <f t="shared" si="66"/>
        <v>0</v>
      </c>
      <c r="AD623" s="219">
        <f t="shared" si="67"/>
        <v>1034</v>
      </c>
      <c r="AE623" s="220" t="str">
        <f t="shared" si="71"/>
        <v/>
      </c>
      <c r="AF623" s="216" t="str">
        <f t="shared" ref="AF623:AF686" si="72">CONCATENATE(B623,"-",AE623)</f>
        <v>-</v>
      </c>
    </row>
    <row r="624" spans="1:32" ht="20.149999999999999" customHeight="1" x14ac:dyDescent="0.75">
      <c r="A624" s="31">
        <v>622</v>
      </c>
      <c r="B624" s="202"/>
      <c r="C624" s="201"/>
      <c r="D624" s="201"/>
      <c r="E624" s="203"/>
      <c r="F624" s="203"/>
      <c r="G624" s="217" t="str">
        <f t="shared" si="68"/>
        <v/>
      </c>
      <c r="H624" s="31" t="str">
        <f>IF(AND(B624=H$1),LOOKUP(9.99999999999999E+307,$H$2:H623)+1,"")</f>
        <v/>
      </c>
      <c r="I624" s="31" t="str">
        <f>IF(AND(B624=I$1),LOOKUP(9.99999999999999E+307,$I$2:I623)+1,"")</f>
        <v/>
      </c>
      <c r="J624" s="31" t="e">
        <f>IF(AND(B624=J$1),LOOKUP(9.99999999999999E+307,$J$2:J623)+1,"")</f>
        <v>#REF!</v>
      </c>
      <c r="K624" s="31" t="e">
        <f>IF(AND(B624=K$1),LOOKUP(9.99999999999999E+307,$K$2:K623)+1,"")</f>
        <v>#REF!</v>
      </c>
      <c r="L624" s="31" t="e">
        <f>IF(AND(B624=L$1),LOOKUP(9.99999999999999E+307,$L$2:L623)+1,"")</f>
        <v>#REF!</v>
      </c>
      <c r="M624" s="31">
        <f>IF(AND(B624=M$1),LOOKUP(9.99999999999999E+307,$M$2:M623)+1,"")</f>
        <v>456</v>
      </c>
      <c r="N624" s="31" t="e">
        <f>IF(AND(B624=N$1),LOOKUP(9.99999999999999E+307,$N$2:N623)+1,"")</f>
        <v>#REF!</v>
      </c>
      <c r="O624" s="31" t="e">
        <f>IF(AND($B624=O$1),LOOKUP(9.99999999999999E+307,$O$2:O623)+1,"")</f>
        <v>#REF!</v>
      </c>
      <c r="P624" s="31" t="e">
        <f>IF(AND($B624=P$1),LOOKUP(9.99999999999999E+307,$P$2:P623)+1,"")</f>
        <v>#REF!</v>
      </c>
      <c r="Q624" s="31" t="e">
        <f>IF(AND($B624=Q$1),LOOKUP(9.99999999999999E+307,$Q$2:Q623)+1,"")</f>
        <v>#REF!</v>
      </c>
      <c r="R624" s="31">
        <f>IF(AND($B624=R$1),LOOKUP(9.99999999999999E+307,$R$2:R623)+1,"")</f>
        <v>456</v>
      </c>
      <c r="S624" s="31">
        <f>IF(AND($B624=S$1),LOOKUP(9.99999999999999E+307,$S$2:S623)+1,"")</f>
        <v>456</v>
      </c>
      <c r="T624" s="221"/>
      <c r="U624" s="221"/>
      <c r="V624" s="221"/>
      <c r="AA624" s="218" t="str">
        <f t="shared" si="69"/>
        <v/>
      </c>
      <c r="AB624" s="218" t="str">
        <f t="shared" si="70"/>
        <v/>
      </c>
      <c r="AC624" s="219">
        <f t="shared" si="66"/>
        <v>0</v>
      </c>
      <c r="AD624" s="219">
        <f t="shared" si="67"/>
        <v>1034</v>
      </c>
      <c r="AE624" s="220" t="str">
        <f t="shared" si="71"/>
        <v/>
      </c>
      <c r="AF624" s="216" t="str">
        <f t="shared" si="72"/>
        <v>-</v>
      </c>
    </row>
    <row r="625" spans="1:32" ht="20.149999999999999" customHeight="1" x14ac:dyDescent="0.75">
      <c r="A625" s="31">
        <v>623</v>
      </c>
      <c r="B625" s="202"/>
      <c r="C625" s="201"/>
      <c r="D625" s="201"/>
      <c r="E625" s="203"/>
      <c r="F625" s="203"/>
      <c r="G625" s="217" t="str">
        <f t="shared" si="68"/>
        <v/>
      </c>
      <c r="H625" s="31" t="str">
        <f>IF(AND(B625=H$1),LOOKUP(9.99999999999999E+307,$H$2:H624)+1,"")</f>
        <v/>
      </c>
      <c r="I625" s="31" t="str">
        <f>IF(AND(B625=I$1),LOOKUP(9.99999999999999E+307,$I$2:I624)+1,"")</f>
        <v/>
      </c>
      <c r="J625" s="31" t="e">
        <f>IF(AND(B625=J$1),LOOKUP(9.99999999999999E+307,$J$2:J624)+1,"")</f>
        <v>#REF!</v>
      </c>
      <c r="K625" s="31" t="e">
        <f>IF(AND(B625=K$1),LOOKUP(9.99999999999999E+307,$K$2:K624)+1,"")</f>
        <v>#REF!</v>
      </c>
      <c r="L625" s="31" t="e">
        <f>IF(AND(B625=L$1),LOOKUP(9.99999999999999E+307,$L$2:L624)+1,"")</f>
        <v>#REF!</v>
      </c>
      <c r="M625" s="31">
        <f>IF(AND(B625=M$1),LOOKUP(9.99999999999999E+307,$M$2:M624)+1,"")</f>
        <v>457</v>
      </c>
      <c r="N625" s="31" t="e">
        <f>IF(AND(B625=N$1),LOOKUP(9.99999999999999E+307,$N$2:N624)+1,"")</f>
        <v>#REF!</v>
      </c>
      <c r="O625" s="31" t="e">
        <f>IF(AND($B625=O$1),LOOKUP(9.99999999999999E+307,$O$2:O624)+1,"")</f>
        <v>#REF!</v>
      </c>
      <c r="P625" s="31" t="e">
        <f>IF(AND($B625=P$1),LOOKUP(9.99999999999999E+307,$P$2:P624)+1,"")</f>
        <v>#REF!</v>
      </c>
      <c r="Q625" s="31" t="e">
        <f>IF(AND($B625=Q$1),LOOKUP(9.99999999999999E+307,$Q$2:Q624)+1,"")</f>
        <v>#REF!</v>
      </c>
      <c r="R625" s="31">
        <f>IF(AND($B625=R$1),LOOKUP(9.99999999999999E+307,$R$2:R624)+1,"")</f>
        <v>457</v>
      </c>
      <c r="S625" s="31">
        <f>IF(AND($B625=S$1),LOOKUP(9.99999999999999E+307,$S$2:S624)+1,"")</f>
        <v>457</v>
      </c>
      <c r="T625" s="221"/>
      <c r="U625" s="221"/>
      <c r="V625" s="221"/>
      <c r="AA625" s="218" t="str">
        <f t="shared" si="69"/>
        <v/>
      </c>
      <c r="AB625" s="218" t="str">
        <f t="shared" si="70"/>
        <v/>
      </c>
      <c r="AC625" s="219">
        <f t="shared" si="66"/>
        <v>0</v>
      </c>
      <c r="AD625" s="219">
        <f t="shared" si="67"/>
        <v>1034</v>
      </c>
      <c r="AE625" s="220" t="str">
        <f t="shared" si="71"/>
        <v/>
      </c>
      <c r="AF625" s="216" t="str">
        <f t="shared" si="72"/>
        <v>-</v>
      </c>
    </row>
    <row r="626" spans="1:32" ht="20.149999999999999" customHeight="1" x14ac:dyDescent="0.75">
      <c r="A626" s="31">
        <v>624</v>
      </c>
      <c r="B626" s="202"/>
      <c r="C626" s="201"/>
      <c r="D626" s="201"/>
      <c r="E626" s="203"/>
      <c r="F626" s="203"/>
      <c r="G626" s="217" t="str">
        <f t="shared" si="68"/>
        <v/>
      </c>
      <c r="H626" s="31" t="str">
        <f>IF(AND(B626=H$1),LOOKUP(9.99999999999999E+307,$H$2:H625)+1,"")</f>
        <v/>
      </c>
      <c r="I626" s="31" t="str">
        <f>IF(AND(B626=I$1),LOOKUP(9.99999999999999E+307,$I$2:I625)+1,"")</f>
        <v/>
      </c>
      <c r="J626" s="31" t="e">
        <f>IF(AND(B626=J$1),LOOKUP(9.99999999999999E+307,$J$2:J625)+1,"")</f>
        <v>#REF!</v>
      </c>
      <c r="K626" s="31" t="e">
        <f>IF(AND(B626=K$1),LOOKUP(9.99999999999999E+307,$K$2:K625)+1,"")</f>
        <v>#REF!</v>
      </c>
      <c r="L626" s="31" t="e">
        <f>IF(AND(B626=L$1),LOOKUP(9.99999999999999E+307,$L$2:L625)+1,"")</f>
        <v>#REF!</v>
      </c>
      <c r="M626" s="31">
        <f>IF(AND(B626=M$1),LOOKUP(9.99999999999999E+307,$M$2:M625)+1,"")</f>
        <v>458</v>
      </c>
      <c r="N626" s="31" t="e">
        <f>IF(AND(B626=N$1),LOOKUP(9.99999999999999E+307,$N$2:N625)+1,"")</f>
        <v>#REF!</v>
      </c>
      <c r="O626" s="31" t="e">
        <f>IF(AND($B626=O$1),LOOKUP(9.99999999999999E+307,$O$2:O625)+1,"")</f>
        <v>#REF!</v>
      </c>
      <c r="P626" s="31" t="e">
        <f>IF(AND($B626=P$1),LOOKUP(9.99999999999999E+307,$P$2:P625)+1,"")</f>
        <v>#REF!</v>
      </c>
      <c r="Q626" s="31" t="e">
        <f>IF(AND($B626=Q$1),LOOKUP(9.99999999999999E+307,$Q$2:Q625)+1,"")</f>
        <v>#REF!</v>
      </c>
      <c r="R626" s="31">
        <f>IF(AND($B626=R$1),LOOKUP(9.99999999999999E+307,$R$2:R625)+1,"")</f>
        <v>458</v>
      </c>
      <c r="S626" s="31">
        <f>IF(AND($B626=S$1),LOOKUP(9.99999999999999E+307,$S$2:S625)+1,"")</f>
        <v>458</v>
      </c>
      <c r="T626" s="221"/>
      <c r="U626" s="221"/>
      <c r="V626" s="221"/>
      <c r="AA626" s="218" t="str">
        <f t="shared" si="69"/>
        <v/>
      </c>
      <c r="AB626" s="218" t="str">
        <f t="shared" si="70"/>
        <v/>
      </c>
      <c r="AC626" s="219">
        <f t="shared" si="66"/>
        <v>0</v>
      </c>
      <c r="AD626" s="219">
        <f t="shared" si="67"/>
        <v>1034</v>
      </c>
      <c r="AE626" s="220" t="str">
        <f t="shared" si="71"/>
        <v/>
      </c>
      <c r="AF626" s="216" t="str">
        <f t="shared" si="72"/>
        <v>-</v>
      </c>
    </row>
    <row r="627" spans="1:32" ht="20.149999999999999" customHeight="1" x14ac:dyDescent="0.75">
      <c r="A627" s="31">
        <v>625</v>
      </c>
      <c r="B627" s="202"/>
      <c r="C627" s="201"/>
      <c r="D627" s="201"/>
      <c r="E627" s="203"/>
      <c r="F627" s="203"/>
      <c r="G627" s="217" t="str">
        <f t="shared" si="68"/>
        <v/>
      </c>
      <c r="H627" s="31" t="str">
        <f>IF(AND(B627=H$1),LOOKUP(9.99999999999999E+307,$H$2:H626)+1,"")</f>
        <v/>
      </c>
      <c r="I627" s="31" t="str">
        <f>IF(AND(B627=I$1),LOOKUP(9.99999999999999E+307,$I$2:I626)+1,"")</f>
        <v/>
      </c>
      <c r="J627" s="31" t="e">
        <f>IF(AND(B627=J$1),LOOKUP(9.99999999999999E+307,$J$2:J626)+1,"")</f>
        <v>#REF!</v>
      </c>
      <c r="K627" s="31" t="e">
        <f>IF(AND(B627=K$1),LOOKUP(9.99999999999999E+307,$K$2:K626)+1,"")</f>
        <v>#REF!</v>
      </c>
      <c r="L627" s="31" t="e">
        <f>IF(AND(B627=L$1),LOOKUP(9.99999999999999E+307,$L$2:L626)+1,"")</f>
        <v>#REF!</v>
      </c>
      <c r="M627" s="31">
        <f>IF(AND(B627=M$1),LOOKUP(9.99999999999999E+307,$M$2:M626)+1,"")</f>
        <v>459</v>
      </c>
      <c r="N627" s="31" t="e">
        <f>IF(AND(B627=N$1),LOOKUP(9.99999999999999E+307,$N$2:N626)+1,"")</f>
        <v>#REF!</v>
      </c>
      <c r="O627" s="31" t="e">
        <f>IF(AND($B627=O$1),LOOKUP(9.99999999999999E+307,$O$2:O626)+1,"")</f>
        <v>#REF!</v>
      </c>
      <c r="P627" s="31" t="e">
        <f>IF(AND($B627=P$1),LOOKUP(9.99999999999999E+307,$P$2:P626)+1,"")</f>
        <v>#REF!</v>
      </c>
      <c r="Q627" s="31" t="e">
        <f>IF(AND($B627=Q$1),LOOKUP(9.99999999999999E+307,$Q$2:Q626)+1,"")</f>
        <v>#REF!</v>
      </c>
      <c r="R627" s="31">
        <f>IF(AND($B627=R$1),LOOKUP(9.99999999999999E+307,$R$2:R626)+1,"")</f>
        <v>459</v>
      </c>
      <c r="S627" s="31">
        <f>IF(AND($B627=S$1),LOOKUP(9.99999999999999E+307,$S$2:S626)+1,"")</f>
        <v>459</v>
      </c>
      <c r="T627" s="221"/>
      <c r="U627" s="221"/>
      <c r="V627" s="221"/>
      <c r="AA627" s="218" t="str">
        <f t="shared" si="69"/>
        <v/>
      </c>
      <c r="AB627" s="218" t="str">
        <f t="shared" si="70"/>
        <v/>
      </c>
      <c r="AC627" s="219">
        <f t="shared" si="66"/>
        <v>0</v>
      </c>
      <c r="AD627" s="219">
        <f t="shared" si="67"/>
        <v>1034</v>
      </c>
      <c r="AE627" s="220" t="str">
        <f t="shared" si="71"/>
        <v/>
      </c>
      <c r="AF627" s="216" t="str">
        <f t="shared" si="72"/>
        <v>-</v>
      </c>
    </row>
    <row r="628" spans="1:32" ht="20.149999999999999" customHeight="1" x14ac:dyDescent="0.75">
      <c r="A628" s="31">
        <v>626</v>
      </c>
      <c r="B628" s="202"/>
      <c r="C628" s="201"/>
      <c r="D628" s="201"/>
      <c r="E628" s="203"/>
      <c r="F628" s="203"/>
      <c r="G628" s="217" t="str">
        <f t="shared" si="68"/>
        <v/>
      </c>
      <c r="H628" s="31" t="str">
        <f>IF(AND(B628=H$1),LOOKUP(9.99999999999999E+307,$H$2:H627)+1,"")</f>
        <v/>
      </c>
      <c r="I628" s="31" t="str">
        <f>IF(AND(B628=I$1),LOOKUP(9.99999999999999E+307,$I$2:I627)+1,"")</f>
        <v/>
      </c>
      <c r="J628" s="31" t="e">
        <f>IF(AND(B628=J$1),LOOKUP(9.99999999999999E+307,$J$2:J627)+1,"")</f>
        <v>#REF!</v>
      </c>
      <c r="K628" s="31" t="e">
        <f>IF(AND(B628=K$1),LOOKUP(9.99999999999999E+307,$K$2:K627)+1,"")</f>
        <v>#REF!</v>
      </c>
      <c r="L628" s="31" t="e">
        <f>IF(AND(B628=L$1),LOOKUP(9.99999999999999E+307,$L$2:L627)+1,"")</f>
        <v>#REF!</v>
      </c>
      <c r="M628" s="31">
        <f>IF(AND(B628=M$1),LOOKUP(9.99999999999999E+307,$M$2:M627)+1,"")</f>
        <v>460</v>
      </c>
      <c r="N628" s="31" t="e">
        <f>IF(AND(B628=N$1),LOOKUP(9.99999999999999E+307,$N$2:N627)+1,"")</f>
        <v>#REF!</v>
      </c>
      <c r="O628" s="31" t="e">
        <f>IF(AND($B628=O$1),LOOKUP(9.99999999999999E+307,$O$2:O627)+1,"")</f>
        <v>#REF!</v>
      </c>
      <c r="P628" s="31" t="e">
        <f>IF(AND($B628=P$1),LOOKUP(9.99999999999999E+307,$P$2:P627)+1,"")</f>
        <v>#REF!</v>
      </c>
      <c r="Q628" s="31" t="e">
        <f>IF(AND($B628=Q$1),LOOKUP(9.99999999999999E+307,$Q$2:Q627)+1,"")</f>
        <v>#REF!</v>
      </c>
      <c r="R628" s="31">
        <f>IF(AND($B628=R$1),LOOKUP(9.99999999999999E+307,$R$2:R627)+1,"")</f>
        <v>460</v>
      </c>
      <c r="S628" s="31">
        <f>IF(AND($B628=S$1),LOOKUP(9.99999999999999E+307,$S$2:S627)+1,"")</f>
        <v>460</v>
      </c>
      <c r="T628" s="221"/>
      <c r="U628" s="221"/>
      <c r="V628" s="221"/>
      <c r="AA628" s="218" t="str">
        <f t="shared" si="69"/>
        <v/>
      </c>
      <c r="AB628" s="218" t="str">
        <f t="shared" si="70"/>
        <v/>
      </c>
      <c r="AC628" s="219">
        <f t="shared" si="66"/>
        <v>0</v>
      </c>
      <c r="AD628" s="219">
        <f t="shared" si="67"/>
        <v>1034</v>
      </c>
      <c r="AE628" s="220" t="str">
        <f t="shared" si="71"/>
        <v/>
      </c>
      <c r="AF628" s="216" t="str">
        <f t="shared" si="72"/>
        <v>-</v>
      </c>
    </row>
    <row r="629" spans="1:32" ht="20.149999999999999" customHeight="1" x14ac:dyDescent="0.75">
      <c r="A629" s="31">
        <v>627</v>
      </c>
      <c r="B629" s="202"/>
      <c r="C629" s="201"/>
      <c r="D629" s="201"/>
      <c r="E629" s="203"/>
      <c r="F629" s="203"/>
      <c r="G629" s="217" t="str">
        <f t="shared" si="68"/>
        <v/>
      </c>
      <c r="H629" s="31" t="str">
        <f>IF(AND(B629=H$1),LOOKUP(9.99999999999999E+307,$H$2:H628)+1,"")</f>
        <v/>
      </c>
      <c r="I629" s="31" t="str">
        <f>IF(AND(B629=I$1),LOOKUP(9.99999999999999E+307,$I$2:I628)+1,"")</f>
        <v/>
      </c>
      <c r="J629" s="31" t="e">
        <f>IF(AND(B629=J$1),LOOKUP(9.99999999999999E+307,$J$2:J628)+1,"")</f>
        <v>#REF!</v>
      </c>
      <c r="K629" s="31" t="e">
        <f>IF(AND(B629=K$1),LOOKUP(9.99999999999999E+307,$K$2:K628)+1,"")</f>
        <v>#REF!</v>
      </c>
      <c r="L629" s="31" t="e">
        <f>IF(AND(B629=L$1),LOOKUP(9.99999999999999E+307,$L$2:L628)+1,"")</f>
        <v>#REF!</v>
      </c>
      <c r="M629" s="31">
        <f>IF(AND(B629=M$1),LOOKUP(9.99999999999999E+307,$M$2:M628)+1,"")</f>
        <v>461</v>
      </c>
      <c r="N629" s="31" t="e">
        <f>IF(AND(B629=N$1),LOOKUP(9.99999999999999E+307,$N$2:N628)+1,"")</f>
        <v>#REF!</v>
      </c>
      <c r="O629" s="31" t="e">
        <f>IF(AND($B629=O$1),LOOKUP(9.99999999999999E+307,$O$2:O628)+1,"")</f>
        <v>#REF!</v>
      </c>
      <c r="P629" s="31" t="e">
        <f>IF(AND($B629=P$1),LOOKUP(9.99999999999999E+307,$P$2:P628)+1,"")</f>
        <v>#REF!</v>
      </c>
      <c r="Q629" s="31" t="e">
        <f>IF(AND($B629=Q$1),LOOKUP(9.99999999999999E+307,$Q$2:Q628)+1,"")</f>
        <v>#REF!</v>
      </c>
      <c r="R629" s="31">
        <f>IF(AND($B629=R$1),LOOKUP(9.99999999999999E+307,$R$2:R628)+1,"")</f>
        <v>461</v>
      </c>
      <c r="S629" s="31">
        <f>IF(AND($B629=S$1),LOOKUP(9.99999999999999E+307,$S$2:S628)+1,"")</f>
        <v>461</v>
      </c>
      <c r="T629" s="221"/>
      <c r="U629" s="221"/>
      <c r="V629" s="221"/>
      <c r="AA629" s="218" t="str">
        <f t="shared" si="69"/>
        <v/>
      </c>
      <c r="AB629" s="218" t="str">
        <f t="shared" si="70"/>
        <v/>
      </c>
      <c r="AC629" s="219">
        <f t="shared" si="66"/>
        <v>0</v>
      </c>
      <c r="AD629" s="219">
        <f t="shared" si="67"/>
        <v>1034</v>
      </c>
      <c r="AE629" s="220" t="str">
        <f t="shared" si="71"/>
        <v/>
      </c>
      <c r="AF629" s="216" t="str">
        <f t="shared" si="72"/>
        <v>-</v>
      </c>
    </row>
    <row r="630" spans="1:32" ht="20.149999999999999" customHeight="1" x14ac:dyDescent="0.75">
      <c r="A630" s="31">
        <v>628</v>
      </c>
      <c r="B630" s="202"/>
      <c r="C630" s="201"/>
      <c r="D630" s="201"/>
      <c r="E630" s="203"/>
      <c r="F630" s="203"/>
      <c r="G630" s="217" t="str">
        <f t="shared" si="68"/>
        <v/>
      </c>
      <c r="H630" s="31" t="str">
        <f>IF(AND(B630=H$1),LOOKUP(9.99999999999999E+307,$H$2:H629)+1,"")</f>
        <v/>
      </c>
      <c r="I630" s="31" t="str">
        <f>IF(AND(B630=I$1),LOOKUP(9.99999999999999E+307,$I$2:I629)+1,"")</f>
        <v/>
      </c>
      <c r="J630" s="31" t="e">
        <f>IF(AND(B630=J$1),LOOKUP(9.99999999999999E+307,$J$2:J629)+1,"")</f>
        <v>#REF!</v>
      </c>
      <c r="K630" s="31" t="e">
        <f>IF(AND(B630=K$1),LOOKUP(9.99999999999999E+307,$K$2:K629)+1,"")</f>
        <v>#REF!</v>
      </c>
      <c r="L630" s="31" t="e">
        <f>IF(AND(B630=L$1),LOOKUP(9.99999999999999E+307,$L$2:L629)+1,"")</f>
        <v>#REF!</v>
      </c>
      <c r="M630" s="31">
        <f>IF(AND(B630=M$1),LOOKUP(9.99999999999999E+307,$M$2:M629)+1,"")</f>
        <v>462</v>
      </c>
      <c r="N630" s="31" t="e">
        <f>IF(AND(B630=N$1),LOOKUP(9.99999999999999E+307,$N$2:N629)+1,"")</f>
        <v>#REF!</v>
      </c>
      <c r="O630" s="31" t="e">
        <f>IF(AND($B630=O$1),LOOKUP(9.99999999999999E+307,$O$2:O629)+1,"")</f>
        <v>#REF!</v>
      </c>
      <c r="P630" s="31" t="e">
        <f>IF(AND($B630=P$1),LOOKUP(9.99999999999999E+307,$P$2:P629)+1,"")</f>
        <v>#REF!</v>
      </c>
      <c r="Q630" s="31" t="e">
        <f>IF(AND($B630=Q$1),LOOKUP(9.99999999999999E+307,$Q$2:Q629)+1,"")</f>
        <v>#REF!</v>
      </c>
      <c r="R630" s="31">
        <f>IF(AND($B630=R$1),LOOKUP(9.99999999999999E+307,$R$2:R629)+1,"")</f>
        <v>462</v>
      </c>
      <c r="S630" s="31">
        <f>IF(AND($B630=S$1),LOOKUP(9.99999999999999E+307,$S$2:S629)+1,"")</f>
        <v>462</v>
      </c>
      <c r="T630" s="221"/>
      <c r="U630" s="221"/>
      <c r="V630" s="221"/>
      <c r="AA630" s="218" t="str">
        <f t="shared" si="69"/>
        <v/>
      </c>
      <c r="AB630" s="218" t="str">
        <f t="shared" si="70"/>
        <v/>
      </c>
      <c r="AC630" s="219">
        <f t="shared" si="66"/>
        <v>0</v>
      </c>
      <c r="AD630" s="219">
        <f t="shared" si="67"/>
        <v>1034</v>
      </c>
      <c r="AE630" s="220" t="str">
        <f t="shared" si="71"/>
        <v/>
      </c>
      <c r="AF630" s="216" t="str">
        <f t="shared" si="72"/>
        <v>-</v>
      </c>
    </row>
    <row r="631" spans="1:32" ht="20.149999999999999" customHeight="1" x14ac:dyDescent="0.75">
      <c r="A631" s="31">
        <v>629</v>
      </c>
      <c r="B631" s="202"/>
      <c r="C631" s="201"/>
      <c r="D631" s="201"/>
      <c r="E631" s="203"/>
      <c r="F631" s="203"/>
      <c r="G631" s="217" t="str">
        <f t="shared" si="68"/>
        <v/>
      </c>
      <c r="H631" s="31" t="str">
        <f>IF(AND(B631=H$1),LOOKUP(9.99999999999999E+307,$H$2:H630)+1,"")</f>
        <v/>
      </c>
      <c r="I631" s="31" t="str">
        <f>IF(AND(B631=I$1),LOOKUP(9.99999999999999E+307,$I$2:I630)+1,"")</f>
        <v/>
      </c>
      <c r="J631" s="31" t="e">
        <f>IF(AND(B631=J$1),LOOKUP(9.99999999999999E+307,$J$2:J630)+1,"")</f>
        <v>#REF!</v>
      </c>
      <c r="K631" s="31" t="e">
        <f>IF(AND(B631=K$1),LOOKUP(9.99999999999999E+307,$K$2:K630)+1,"")</f>
        <v>#REF!</v>
      </c>
      <c r="L631" s="31" t="e">
        <f>IF(AND(B631=L$1),LOOKUP(9.99999999999999E+307,$L$2:L630)+1,"")</f>
        <v>#REF!</v>
      </c>
      <c r="M631" s="31">
        <f>IF(AND(B631=M$1),LOOKUP(9.99999999999999E+307,$M$2:M630)+1,"")</f>
        <v>463</v>
      </c>
      <c r="N631" s="31" t="e">
        <f>IF(AND(B631=N$1),LOOKUP(9.99999999999999E+307,$N$2:N630)+1,"")</f>
        <v>#REF!</v>
      </c>
      <c r="O631" s="31" t="e">
        <f>IF(AND($B631=O$1),LOOKUP(9.99999999999999E+307,$O$2:O630)+1,"")</f>
        <v>#REF!</v>
      </c>
      <c r="P631" s="31" t="e">
        <f>IF(AND($B631=P$1),LOOKUP(9.99999999999999E+307,$P$2:P630)+1,"")</f>
        <v>#REF!</v>
      </c>
      <c r="Q631" s="31" t="e">
        <f>IF(AND($B631=Q$1),LOOKUP(9.99999999999999E+307,$Q$2:Q630)+1,"")</f>
        <v>#REF!</v>
      </c>
      <c r="R631" s="31">
        <f>IF(AND($B631=R$1),LOOKUP(9.99999999999999E+307,$R$2:R630)+1,"")</f>
        <v>463</v>
      </c>
      <c r="S631" s="31">
        <f>IF(AND($B631=S$1),LOOKUP(9.99999999999999E+307,$S$2:S630)+1,"")</f>
        <v>463</v>
      </c>
      <c r="T631" s="221"/>
      <c r="U631" s="221"/>
      <c r="V631" s="221"/>
      <c r="AA631" s="218" t="str">
        <f t="shared" si="69"/>
        <v/>
      </c>
      <c r="AB631" s="218" t="str">
        <f t="shared" si="70"/>
        <v/>
      </c>
      <c r="AC631" s="219">
        <f t="shared" si="66"/>
        <v>0</v>
      </c>
      <c r="AD631" s="219">
        <f t="shared" si="67"/>
        <v>1034</v>
      </c>
      <c r="AE631" s="220" t="str">
        <f t="shared" si="71"/>
        <v/>
      </c>
      <c r="AF631" s="216" t="str">
        <f t="shared" si="72"/>
        <v>-</v>
      </c>
    </row>
    <row r="632" spans="1:32" ht="20.149999999999999" customHeight="1" x14ac:dyDescent="0.75">
      <c r="A632" s="31">
        <v>630</v>
      </c>
      <c r="B632" s="202"/>
      <c r="C632" s="201"/>
      <c r="D632" s="201"/>
      <c r="E632" s="203"/>
      <c r="F632" s="203"/>
      <c r="G632" s="217" t="str">
        <f t="shared" si="68"/>
        <v/>
      </c>
      <c r="H632" s="31" t="str">
        <f>IF(AND(B632=H$1),LOOKUP(9.99999999999999E+307,$H$2:H631)+1,"")</f>
        <v/>
      </c>
      <c r="I632" s="31" t="str">
        <f>IF(AND(B632=I$1),LOOKUP(9.99999999999999E+307,$I$2:I631)+1,"")</f>
        <v/>
      </c>
      <c r="J632" s="31" t="e">
        <f>IF(AND(B632=J$1),LOOKUP(9.99999999999999E+307,$J$2:J631)+1,"")</f>
        <v>#REF!</v>
      </c>
      <c r="K632" s="31" t="e">
        <f>IF(AND(B632=K$1),LOOKUP(9.99999999999999E+307,$K$2:K631)+1,"")</f>
        <v>#REF!</v>
      </c>
      <c r="L632" s="31" t="e">
        <f>IF(AND(B632=L$1),LOOKUP(9.99999999999999E+307,$L$2:L631)+1,"")</f>
        <v>#REF!</v>
      </c>
      <c r="M632" s="31">
        <f>IF(AND(B632=M$1),LOOKUP(9.99999999999999E+307,$M$2:M631)+1,"")</f>
        <v>464</v>
      </c>
      <c r="N632" s="31" t="e">
        <f>IF(AND(B632=N$1),LOOKUP(9.99999999999999E+307,$N$2:N631)+1,"")</f>
        <v>#REF!</v>
      </c>
      <c r="O632" s="31" t="e">
        <f>IF(AND($B632=O$1),LOOKUP(9.99999999999999E+307,$O$2:O631)+1,"")</f>
        <v>#REF!</v>
      </c>
      <c r="P632" s="31" t="e">
        <f>IF(AND($B632=P$1),LOOKUP(9.99999999999999E+307,$P$2:P631)+1,"")</f>
        <v>#REF!</v>
      </c>
      <c r="Q632" s="31" t="e">
        <f>IF(AND($B632=Q$1),LOOKUP(9.99999999999999E+307,$Q$2:Q631)+1,"")</f>
        <v>#REF!</v>
      </c>
      <c r="R632" s="31">
        <f>IF(AND($B632=R$1),LOOKUP(9.99999999999999E+307,$R$2:R631)+1,"")</f>
        <v>464</v>
      </c>
      <c r="S632" s="31">
        <f>IF(AND($B632=S$1),LOOKUP(9.99999999999999E+307,$S$2:S631)+1,"")</f>
        <v>464</v>
      </c>
      <c r="T632" s="221"/>
      <c r="U632" s="221"/>
      <c r="V632" s="221"/>
      <c r="AA632" s="218" t="str">
        <f t="shared" si="69"/>
        <v/>
      </c>
      <c r="AB632" s="218" t="str">
        <f t="shared" si="70"/>
        <v/>
      </c>
      <c r="AC632" s="219">
        <f t="shared" si="66"/>
        <v>0</v>
      </c>
      <c r="AD632" s="219">
        <f t="shared" si="67"/>
        <v>1034</v>
      </c>
      <c r="AE632" s="220" t="str">
        <f t="shared" si="71"/>
        <v/>
      </c>
      <c r="AF632" s="216" t="str">
        <f t="shared" si="72"/>
        <v>-</v>
      </c>
    </row>
    <row r="633" spans="1:32" ht="20.149999999999999" customHeight="1" x14ac:dyDescent="0.75">
      <c r="A633" s="31">
        <v>631</v>
      </c>
      <c r="B633" s="202"/>
      <c r="C633" s="201"/>
      <c r="D633" s="201"/>
      <c r="E633" s="203"/>
      <c r="F633" s="203"/>
      <c r="G633" s="217" t="str">
        <f t="shared" si="68"/>
        <v/>
      </c>
      <c r="H633" s="31" t="str">
        <f>IF(AND(B633=H$1),LOOKUP(9.99999999999999E+307,$H$2:H632)+1,"")</f>
        <v/>
      </c>
      <c r="I633" s="31" t="str">
        <f>IF(AND(B633=I$1),LOOKUP(9.99999999999999E+307,$I$2:I632)+1,"")</f>
        <v/>
      </c>
      <c r="J633" s="31" t="e">
        <f>IF(AND(B633=J$1),LOOKUP(9.99999999999999E+307,$J$2:J632)+1,"")</f>
        <v>#REF!</v>
      </c>
      <c r="K633" s="31" t="e">
        <f>IF(AND(B633=K$1),LOOKUP(9.99999999999999E+307,$K$2:K632)+1,"")</f>
        <v>#REF!</v>
      </c>
      <c r="L633" s="31" t="e">
        <f>IF(AND(B633=L$1),LOOKUP(9.99999999999999E+307,$L$2:L632)+1,"")</f>
        <v>#REF!</v>
      </c>
      <c r="M633" s="31">
        <f>IF(AND(B633=M$1),LOOKUP(9.99999999999999E+307,$M$2:M632)+1,"")</f>
        <v>465</v>
      </c>
      <c r="N633" s="31" t="e">
        <f>IF(AND(B633=N$1),LOOKUP(9.99999999999999E+307,$N$2:N632)+1,"")</f>
        <v>#REF!</v>
      </c>
      <c r="O633" s="31" t="e">
        <f>IF(AND($B633=O$1),LOOKUP(9.99999999999999E+307,$O$2:O632)+1,"")</f>
        <v>#REF!</v>
      </c>
      <c r="P633" s="31" t="e">
        <f>IF(AND($B633=P$1),LOOKUP(9.99999999999999E+307,$P$2:P632)+1,"")</f>
        <v>#REF!</v>
      </c>
      <c r="Q633" s="31" t="e">
        <f>IF(AND($B633=Q$1),LOOKUP(9.99999999999999E+307,$Q$2:Q632)+1,"")</f>
        <v>#REF!</v>
      </c>
      <c r="R633" s="31">
        <f>IF(AND($B633=R$1),LOOKUP(9.99999999999999E+307,$R$2:R632)+1,"")</f>
        <v>465</v>
      </c>
      <c r="S633" s="31">
        <f>IF(AND($B633=S$1),LOOKUP(9.99999999999999E+307,$S$2:S632)+1,"")</f>
        <v>465</v>
      </c>
      <c r="T633" s="221"/>
      <c r="U633" s="221"/>
      <c r="V633" s="221"/>
      <c r="AA633" s="218" t="str">
        <f t="shared" si="69"/>
        <v/>
      </c>
      <c r="AB633" s="218" t="str">
        <f t="shared" si="70"/>
        <v/>
      </c>
      <c r="AC633" s="219">
        <f t="shared" si="66"/>
        <v>0</v>
      </c>
      <c r="AD633" s="219">
        <f t="shared" si="67"/>
        <v>1034</v>
      </c>
      <c r="AE633" s="220" t="str">
        <f t="shared" si="71"/>
        <v/>
      </c>
      <c r="AF633" s="216" t="str">
        <f t="shared" si="72"/>
        <v>-</v>
      </c>
    </row>
    <row r="634" spans="1:32" ht="20.149999999999999" customHeight="1" x14ac:dyDescent="0.75">
      <c r="A634" s="31">
        <v>632</v>
      </c>
      <c r="B634" s="202"/>
      <c r="C634" s="201"/>
      <c r="D634" s="201"/>
      <c r="E634" s="203"/>
      <c r="F634" s="203"/>
      <c r="G634" s="217" t="str">
        <f t="shared" si="68"/>
        <v/>
      </c>
      <c r="H634" s="31" t="str">
        <f>IF(AND(B634=H$1),LOOKUP(9.99999999999999E+307,$H$2:H633)+1,"")</f>
        <v/>
      </c>
      <c r="I634" s="31" t="str">
        <f>IF(AND(B634=I$1),LOOKUP(9.99999999999999E+307,$I$2:I633)+1,"")</f>
        <v/>
      </c>
      <c r="J634" s="31" t="e">
        <f>IF(AND(B634=J$1),LOOKUP(9.99999999999999E+307,$J$2:J633)+1,"")</f>
        <v>#REF!</v>
      </c>
      <c r="K634" s="31" t="e">
        <f>IF(AND(B634=K$1),LOOKUP(9.99999999999999E+307,$K$2:K633)+1,"")</f>
        <v>#REF!</v>
      </c>
      <c r="L634" s="31" t="e">
        <f>IF(AND(B634=L$1),LOOKUP(9.99999999999999E+307,$L$2:L633)+1,"")</f>
        <v>#REF!</v>
      </c>
      <c r="M634" s="31">
        <f>IF(AND(B634=M$1),LOOKUP(9.99999999999999E+307,$M$2:M633)+1,"")</f>
        <v>466</v>
      </c>
      <c r="N634" s="31" t="e">
        <f>IF(AND(B634=N$1),LOOKUP(9.99999999999999E+307,$N$2:N633)+1,"")</f>
        <v>#REF!</v>
      </c>
      <c r="O634" s="31" t="e">
        <f>IF(AND($B634=O$1),LOOKUP(9.99999999999999E+307,$O$2:O633)+1,"")</f>
        <v>#REF!</v>
      </c>
      <c r="P634" s="31" t="e">
        <f>IF(AND($B634=P$1),LOOKUP(9.99999999999999E+307,$P$2:P633)+1,"")</f>
        <v>#REF!</v>
      </c>
      <c r="Q634" s="31" t="e">
        <f>IF(AND($B634=Q$1),LOOKUP(9.99999999999999E+307,$Q$2:Q633)+1,"")</f>
        <v>#REF!</v>
      </c>
      <c r="R634" s="31">
        <f>IF(AND($B634=R$1),LOOKUP(9.99999999999999E+307,$R$2:R633)+1,"")</f>
        <v>466</v>
      </c>
      <c r="S634" s="31">
        <f>IF(AND($B634=S$1),LOOKUP(9.99999999999999E+307,$S$2:S633)+1,"")</f>
        <v>466</v>
      </c>
      <c r="T634" s="221"/>
      <c r="U634" s="221"/>
      <c r="V634" s="221"/>
      <c r="AA634" s="218" t="str">
        <f t="shared" si="69"/>
        <v/>
      </c>
      <c r="AB634" s="218" t="str">
        <f t="shared" si="70"/>
        <v/>
      </c>
      <c r="AC634" s="219">
        <f t="shared" si="66"/>
        <v>0</v>
      </c>
      <c r="AD634" s="219">
        <f t="shared" si="67"/>
        <v>1034</v>
      </c>
      <c r="AE634" s="220" t="str">
        <f t="shared" si="71"/>
        <v/>
      </c>
      <c r="AF634" s="216" t="str">
        <f t="shared" si="72"/>
        <v>-</v>
      </c>
    </row>
    <row r="635" spans="1:32" ht="20.149999999999999" customHeight="1" x14ac:dyDescent="0.75">
      <c r="A635" s="31">
        <v>633</v>
      </c>
      <c r="B635" s="202"/>
      <c r="C635" s="201"/>
      <c r="D635" s="201"/>
      <c r="E635" s="203"/>
      <c r="F635" s="203"/>
      <c r="G635" s="217" t="str">
        <f t="shared" si="68"/>
        <v/>
      </c>
      <c r="H635" s="31" t="str">
        <f>IF(AND(B635=H$1),LOOKUP(9.99999999999999E+307,$H$2:H634)+1,"")</f>
        <v/>
      </c>
      <c r="I635" s="31" t="str">
        <f>IF(AND(B635=I$1),LOOKUP(9.99999999999999E+307,$I$2:I634)+1,"")</f>
        <v/>
      </c>
      <c r="J635" s="31" t="e">
        <f>IF(AND(B635=J$1),LOOKUP(9.99999999999999E+307,$J$2:J634)+1,"")</f>
        <v>#REF!</v>
      </c>
      <c r="K635" s="31" t="e">
        <f>IF(AND(B635=K$1),LOOKUP(9.99999999999999E+307,$K$2:K634)+1,"")</f>
        <v>#REF!</v>
      </c>
      <c r="L635" s="31" t="e">
        <f>IF(AND(B635=L$1),LOOKUP(9.99999999999999E+307,$L$2:L634)+1,"")</f>
        <v>#REF!</v>
      </c>
      <c r="M635" s="31">
        <f>IF(AND(B635=M$1),LOOKUP(9.99999999999999E+307,$M$2:M634)+1,"")</f>
        <v>467</v>
      </c>
      <c r="N635" s="31" t="e">
        <f>IF(AND(B635=N$1),LOOKUP(9.99999999999999E+307,$N$2:N634)+1,"")</f>
        <v>#REF!</v>
      </c>
      <c r="O635" s="31" t="e">
        <f>IF(AND($B635=O$1),LOOKUP(9.99999999999999E+307,$O$2:O634)+1,"")</f>
        <v>#REF!</v>
      </c>
      <c r="P635" s="31" t="e">
        <f>IF(AND($B635=P$1),LOOKUP(9.99999999999999E+307,$P$2:P634)+1,"")</f>
        <v>#REF!</v>
      </c>
      <c r="Q635" s="31" t="e">
        <f>IF(AND($B635=Q$1),LOOKUP(9.99999999999999E+307,$Q$2:Q634)+1,"")</f>
        <v>#REF!</v>
      </c>
      <c r="R635" s="31">
        <f>IF(AND($B635=R$1),LOOKUP(9.99999999999999E+307,$R$2:R634)+1,"")</f>
        <v>467</v>
      </c>
      <c r="S635" s="31">
        <f>IF(AND($B635=S$1),LOOKUP(9.99999999999999E+307,$S$2:S634)+1,"")</f>
        <v>467</v>
      </c>
      <c r="T635" s="221"/>
      <c r="U635" s="221"/>
      <c r="V635" s="221"/>
      <c r="AA635" s="218" t="str">
        <f t="shared" si="69"/>
        <v/>
      </c>
      <c r="AB635" s="218" t="str">
        <f t="shared" si="70"/>
        <v/>
      </c>
      <c r="AC635" s="219">
        <f t="shared" si="66"/>
        <v>0</v>
      </c>
      <c r="AD635" s="219">
        <f t="shared" si="67"/>
        <v>1034</v>
      </c>
      <c r="AE635" s="220" t="str">
        <f t="shared" si="71"/>
        <v/>
      </c>
      <c r="AF635" s="216" t="str">
        <f t="shared" si="72"/>
        <v>-</v>
      </c>
    </row>
    <row r="636" spans="1:32" ht="20.149999999999999" customHeight="1" x14ac:dyDescent="0.75">
      <c r="A636" s="31">
        <v>634</v>
      </c>
      <c r="B636" s="202"/>
      <c r="C636" s="201"/>
      <c r="D636" s="201"/>
      <c r="E636" s="203"/>
      <c r="F636" s="203"/>
      <c r="G636" s="217" t="str">
        <f t="shared" si="68"/>
        <v/>
      </c>
      <c r="H636" s="31" t="str">
        <f>IF(AND(B636=H$1),LOOKUP(9.99999999999999E+307,$H$2:H635)+1,"")</f>
        <v/>
      </c>
      <c r="I636" s="31" t="str">
        <f>IF(AND(B636=I$1),LOOKUP(9.99999999999999E+307,$I$2:I635)+1,"")</f>
        <v/>
      </c>
      <c r="J636" s="31" t="e">
        <f>IF(AND(B636=J$1),LOOKUP(9.99999999999999E+307,$J$2:J635)+1,"")</f>
        <v>#REF!</v>
      </c>
      <c r="K636" s="31" t="e">
        <f>IF(AND(B636=K$1),LOOKUP(9.99999999999999E+307,$K$2:K635)+1,"")</f>
        <v>#REF!</v>
      </c>
      <c r="L636" s="31" t="e">
        <f>IF(AND(B636=L$1),LOOKUP(9.99999999999999E+307,$L$2:L635)+1,"")</f>
        <v>#REF!</v>
      </c>
      <c r="M636" s="31">
        <f>IF(AND(B636=M$1),LOOKUP(9.99999999999999E+307,$M$2:M635)+1,"")</f>
        <v>468</v>
      </c>
      <c r="N636" s="31" t="e">
        <f>IF(AND(B636=N$1),LOOKUP(9.99999999999999E+307,$N$2:N635)+1,"")</f>
        <v>#REF!</v>
      </c>
      <c r="O636" s="31" t="e">
        <f>IF(AND($B636=O$1),LOOKUP(9.99999999999999E+307,$O$2:O635)+1,"")</f>
        <v>#REF!</v>
      </c>
      <c r="P636" s="31" t="e">
        <f>IF(AND($B636=P$1),LOOKUP(9.99999999999999E+307,$P$2:P635)+1,"")</f>
        <v>#REF!</v>
      </c>
      <c r="Q636" s="31" t="e">
        <f>IF(AND($B636=Q$1),LOOKUP(9.99999999999999E+307,$Q$2:Q635)+1,"")</f>
        <v>#REF!</v>
      </c>
      <c r="R636" s="31">
        <f>IF(AND($B636=R$1),LOOKUP(9.99999999999999E+307,$R$2:R635)+1,"")</f>
        <v>468</v>
      </c>
      <c r="S636" s="31">
        <f>IF(AND($B636=S$1),LOOKUP(9.99999999999999E+307,$S$2:S635)+1,"")</f>
        <v>468</v>
      </c>
      <c r="T636" s="221"/>
      <c r="U636" s="221"/>
      <c r="V636" s="221"/>
      <c r="AA636" s="218" t="str">
        <f t="shared" si="69"/>
        <v/>
      </c>
      <c r="AB636" s="218" t="str">
        <f t="shared" si="70"/>
        <v/>
      </c>
      <c r="AC636" s="219">
        <f t="shared" si="66"/>
        <v>0</v>
      </c>
      <c r="AD636" s="219">
        <f t="shared" si="67"/>
        <v>1034</v>
      </c>
      <c r="AE636" s="220" t="str">
        <f t="shared" si="71"/>
        <v/>
      </c>
      <c r="AF636" s="216" t="str">
        <f t="shared" si="72"/>
        <v>-</v>
      </c>
    </row>
    <row r="637" spans="1:32" ht="20.149999999999999" customHeight="1" x14ac:dyDescent="0.75">
      <c r="A637" s="31">
        <v>635</v>
      </c>
      <c r="B637" s="202"/>
      <c r="C637" s="201"/>
      <c r="D637" s="201"/>
      <c r="E637" s="203"/>
      <c r="F637" s="203"/>
      <c r="G637" s="217" t="str">
        <f t="shared" si="68"/>
        <v/>
      </c>
      <c r="H637" s="31" t="str">
        <f>IF(AND(B637=H$1),LOOKUP(9.99999999999999E+307,$H$2:H636)+1,"")</f>
        <v/>
      </c>
      <c r="I637" s="31" t="str">
        <f>IF(AND(B637=I$1),LOOKUP(9.99999999999999E+307,$I$2:I636)+1,"")</f>
        <v/>
      </c>
      <c r="J637" s="31" t="e">
        <f>IF(AND(B637=J$1),LOOKUP(9.99999999999999E+307,$J$2:J636)+1,"")</f>
        <v>#REF!</v>
      </c>
      <c r="K637" s="31" t="e">
        <f>IF(AND(B637=K$1),LOOKUP(9.99999999999999E+307,$K$2:K636)+1,"")</f>
        <v>#REF!</v>
      </c>
      <c r="L637" s="31" t="e">
        <f>IF(AND(B637=L$1),LOOKUP(9.99999999999999E+307,$L$2:L636)+1,"")</f>
        <v>#REF!</v>
      </c>
      <c r="M637" s="31">
        <f>IF(AND(B637=M$1),LOOKUP(9.99999999999999E+307,$M$2:M636)+1,"")</f>
        <v>469</v>
      </c>
      <c r="N637" s="31" t="e">
        <f>IF(AND(B637=N$1),LOOKUP(9.99999999999999E+307,$N$2:N636)+1,"")</f>
        <v>#REF!</v>
      </c>
      <c r="O637" s="31" t="e">
        <f>IF(AND($B637=O$1),LOOKUP(9.99999999999999E+307,$O$2:O636)+1,"")</f>
        <v>#REF!</v>
      </c>
      <c r="P637" s="31" t="e">
        <f>IF(AND($B637=P$1),LOOKUP(9.99999999999999E+307,$P$2:P636)+1,"")</f>
        <v>#REF!</v>
      </c>
      <c r="Q637" s="31" t="e">
        <f>IF(AND($B637=Q$1),LOOKUP(9.99999999999999E+307,$Q$2:Q636)+1,"")</f>
        <v>#REF!</v>
      </c>
      <c r="R637" s="31">
        <f>IF(AND($B637=R$1),LOOKUP(9.99999999999999E+307,$R$2:R636)+1,"")</f>
        <v>469</v>
      </c>
      <c r="S637" s="31">
        <f>IF(AND($B637=S$1),LOOKUP(9.99999999999999E+307,$S$2:S636)+1,"")</f>
        <v>469</v>
      </c>
      <c r="T637" s="221"/>
      <c r="U637" s="221"/>
      <c r="V637" s="221"/>
      <c r="AA637" s="218" t="str">
        <f t="shared" si="69"/>
        <v/>
      </c>
      <c r="AB637" s="218" t="str">
        <f t="shared" si="70"/>
        <v/>
      </c>
      <c r="AC637" s="219">
        <f t="shared" si="66"/>
        <v>0</v>
      </c>
      <c r="AD637" s="219">
        <f t="shared" si="67"/>
        <v>1034</v>
      </c>
      <c r="AE637" s="220" t="str">
        <f t="shared" si="71"/>
        <v/>
      </c>
      <c r="AF637" s="216" t="str">
        <f t="shared" si="72"/>
        <v>-</v>
      </c>
    </row>
    <row r="638" spans="1:32" ht="20.149999999999999" customHeight="1" x14ac:dyDescent="0.75">
      <c r="A638" s="31">
        <v>636</v>
      </c>
      <c r="B638" s="202"/>
      <c r="C638" s="201"/>
      <c r="D638" s="201"/>
      <c r="E638" s="203"/>
      <c r="F638" s="203"/>
      <c r="G638" s="217" t="str">
        <f t="shared" si="68"/>
        <v/>
      </c>
      <c r="H638" s="31" t="str">
        <f>IF(AND(B638=H$1),LOOKUP(9.99999999999999E+307,$H$2:H637)+1,"")</f>
        <v/>
      </c>
      <c r="I638" s="31" t="str">
        <f>IF(AND(B638=I$1),LOOKUP(9.99999999999999E+307,$I$2:I637)+1,"")</f>
        <v/>
      </c>
      <c r="J638" s="31" t="e">
        <f>IF(AND(B638=J$1),LOOKUP(9.99999999999999E+307,$J$2:J637)+1,"")</f>
        <v>#REF!</v>
      </c>
      <c r="K638" s="31" t="e">
        <f>IF(AND(B638=K$1),LOOKUP(9.99999999999999E+307,$K$2:K637)+1,"")</f>
        <v>#REF!</v>
      </c>
      <c r="L638" s="31" t="e">
        <f>IF(AND(B638=L$1),LOOKUP(9.99999999999999E+307,$L$2:L637)+1,"")</f>
        <v>#REF!</v>
      </c>
      <c r="M638" s="31">
        <f>IF(AND(B638=M$1),LOOKUP(9.99999999999999E+307,$M$2:M637)+1,"")</f>
        <v>470</v>
      </c>
      <c r="N638" s="31" t="e">
        <f>IF(AND(B638=N$1),LOOKUP(9.99999999999999E+307,$N$2:N637)+1,"")</f>
        <v>#REF!</v>
      </c>
      <c r="O638" s="31" t="e">
        <f>IF(AND($B638=O$1),LOOKUP(9.99999999999999E+307,$O$2:O637)+1,"")</f>
        <v>#REF!</v>
      </c>
      <c r="P638" s="31" t="e">
        <f>IF(AND($B638=P$1),LOOKUP(9.99999999999999E+307,$P$2:P637)+1,"")</f>
        <v>#REF!</v>
      </c>
      <c r="Q638" s="31" t="e">
        <f>IF(AND($B638=Q$1),LOOKUP(9.99999999999999E+307,$Q$2:Q637)+1,"")</f>
        <v>#REF!</v>
      </c>
      <c r="R638" s="31">
        <f>IF(AND($B638=R$1),LOOKUP(9.99999999999999E+307,$R$2:R637)+1,"")</f>
        <v>470</v>
      </c>
      <c r="S638" s="31">
        <f>IF(AND($B638=S$1),LOOKUP(9.99999999999999E+307,$S$2:S637)+1,"")</f>
        <v>470</v>
      </c>
      <c r="T638" s="221"/>
      <c r="U638" s="221"/>
      <c r="V638" s="221"/>
      <c r="AA638" s="218" t="str">
        <f t="shared" si="69"/>
        <v/>
      </c>
      <c r="AB638" s="218" t="str">
        <f t="shared" si="70"/>
        <v/>
      </c>
      <c r="AC638" s="219">
        <f t="shared" si="66"/>
        <v>0</v>
      </c>
      <c r="AD638" s="219">
        <f t="shared" si="67"/>
        <v>1034</v>
      </c>
      <c r="AE638" s="220" t="str">
        <f t="shared" si="71"/>
        <v/>
      </c>
      <c r="AF638" s="216" t="str">
        <f t="shared" si="72"/>
        <v>-</v>
      </c>
    </row>
    <row r="639" spans="1:32" ht="20.149999999999999" customHeight="1" x14ac:dyDescent="0.75">
      <c r="A639" s="31">
        <v>637</v>
      </c>
      <c r="B639" s="202"/>
      <c r="C639" s="201"/>
      <c r="D639" s="201"/>
      <c r="E639" s="203"/>
      <c r="F639" s="203"/>
      <c r="G639" s="217" t="str">
        <f t="shared" si="68"/>
        <v/>
      </c>
      <c r="H639" s="31" t="str">
        <f>IF(AND(B639=H$1),LOOKUP(9.99999999999999E+307,$H$2:H638)+1,"")</f>
        <v/>
      </c>
      <c r="I639" s="31" t="str">
        <f>IF(AND(B639=I$1),LOOKUP(9.99999999999999E+307,$I$2:I638)+1,"")</f>
        <v/>
      </c>
      <c r="J639" s="31" t="e">
        <f>IF(AND(B639=J$1),LOOKUP(9.99999999999999E+307,$J$2:J638)+1,"")</f>
        <v>#REF!</v>
      </c>
      <c r="K639" s="31" t="e">
        <f>IF(AND(B639=K$1),LOOKUP(9.99999999999999E+307,$K$2:K638)+1,"")</f>
        <v>#REF!</v>
      </c>
      <c r="L639" s="31" t="e">
        <f>IF(AND(B639=L$1),LOOKUP(9.99999999999999E+307,$L$2:L638)+1,"")</f>
        <v>#REF!</v>
      </c>
      <c r="M639" s="31">
        <f>IF(AND(B639=M$1),LOOKUP(9.99999999999999E+307,$M$2:M638)+1,"")</f>
        <v>471</v>
      </c>
      <c r="N639" s="31" t="e">
        <f>IF(AND(B639=N$1),LOOKUP(9.99999999999999E+307,$N$2:N638)+1,"")</f>
        <v>#REF!</v>
      </c>
      <c r="O639" s="31" t="e">
        <f>IF(AND($B639=O$1),LOOKUP(9.99999999999999E+307,$O$2:O638)+1,"")</f>
        <v>#REF!</v>
      </c>
      <c r="P639" s="31" t="e">
        <f>IF(AND($B639=P$1),LOOKUP(9.99999999999999E+307,$P$2:P638)+1,"")</f>
        <v>#REF!</v>
      </c>
      <c r="Q639" s="31" t="e">
        <f>IF(AND($B639=Q$1),LOOKUP(9.99999999999999E+307,$Q$2:Q638)+1,"")</f>
        <v>#REF!</v>
      </c>
      <c r="R639" s="31">
        <f>IF(AND($B639=R$1),LOOKUP(9.99999999999999E+307,$R$2:R638)+1,"")</f>
        <v>471</v>
      </c>
      <c r="S639" s="31">
        <f>IF(AND($B639=S$1),LOOKUP(9.99999999999999E+307,$S$2:S638)+1,"")</f>
        <v>471</v>
      </c>
      <c r="T639" s="221"/>
      <c r="U639" s="221"/>
      <c r="V639" s="221"/>
      <c r="AA639" s="218" t="str">
        <f t="shared" si="69"/>
        <v/>
      </c>
      <c r="AB639" s="218" t="str">
        <f t="shared" si="70"/>
        <v/>
      </c>
      <c r="AC639" s="219">
        <f t="shared" si="66"/>
        <v>0</v>
      </c>
      <c r="AD639" s="219">
        <f t="shared" si="67"/>
        <v>1034</v>
      </c>
      <c r="AE639" s="220" t="str">
        <f t="shared" si="71"/>
        <v/>
      </c>
      <c r="AF639" s="216" t="str">
        <f t="shared" si="72"/>
        <v>-</v>
      </c>
    </row>
    <row r="640" spans="1:32" ht="20.149999999999999" customHeight="1" x14ac:dyDescent="0.75">
      <c r="A640" s="31">
        <v>638</v>
      </c>
      <c r="B640" s="202"/>
      <c r="C640" s="201"/>
      <c r="D640" s="201"/>
      <c r="E640" s="203"/>
      <c r="F640" s="203"/>
      <c r="G640" s="217" t="str">
        <f t="shared" si="68"/>
        <v/>
      </c>
      <c r="H640" s="31" t="str">
        <f>IF(AND(B640=H$1),LOOKUP(9.99999999999999E+307,$H$2:H639)+1,"")</f>
        <v/>
      </c>
      <c r="I640" s="31" t="str">
        <f>IF(AND(B640=I$1),LOOKUP(9.99999999999999E+307,$I$2:I639)+1,"")</f>
        <v/>
      </c>
      <c r="J640" s="31" t="e">
        <f>IF(AND(B640=J$1),LOOKUP(9.99999999999999E+307,$J$2:J639)+1,"")</f>
        <v>#REF!</v>
      </c>
      <c r="K640" s="31" t="e">
        <f>IF(AND(B640=K$1),LOOKUP(9.99999999999999E+307,$K$2:K639)+1,"")</f>
        <v>#REF!</v>
      </c>
      <c r="L640" s="31" t="e">
        <f>IF(AND(B640=L$1),LOOKUP(9.99999999999999E+307,$L$2:L639)+1,"")</f>
        <v>#REF!</v>
      </c>
      <c r="M640" s="31">
        <f>IF(AND(B640=M$1),LOOKUP(9.99999999999999E+307,$M$2:M639)+1,"")</f>
        <v>472</v>
      </c>
      <c r="N640" s="31" t="e">
        <f>IF(AND(B640=N$1),LOOKUP(9.99999999999999E+307,$N$2:N639)+1,"")</f>
        <v>#REF!</v>
      </c>
      <c r="O640" s="31" t="e">
        <f>IF(AND($B640=O$1),LOOKUP(9.99999999999999E+307,$O$2:O639)+1,"")</f>
        <v>#REF!</v>
      </c>
      <c r="P640" s="31" t="e">
        <f>IF(AND($B640=P$1),LOOKUP(9.99999999999999E+307,$P$2:P639)+1,"")</f>
        <v>#REF!</v>
      </c>
      <c r="Q640" s="31" t="e">
        <f>IF(AND($B640=Q$1),LOOKUP(9.99999999999999E+307,$Q$2:Q639)+1,"")</f>
        <v>#REF!</v>
      </c>
      <c r="R640" s="31">
        <f>IF(AND($B640=R$1),LOOKUP(9.99999999999999E+307,$R$2:R639)+1,"")</f>
        <v>472</v>
      </c>
      <c r="S640" s="31">
        <f>IF(AND($B640=S$1),LOOKUP(9.99999999999999E+307,$S$2:S639)+1,"")</f>
        <v>472</v>
      </c>
      <c r="T640" s="221"/>
      <c r="U640" s="221"/>
      <c r="V640" s="221"/>
      <c r="AA640" s="218" t="str">
        <f t="shared" si="69"/>
        <v/>
      </c>
      <c r="AB640" s="218" t="str">
        <f t="shared" si="70"/>
        <v/>
      </c>
      <c r="AC640" s="219">
        <f t="shared" si="66"/>
        <v>0</v>
      </c>
      <c r="AD640" s="219">
        <f t="shared" si="67"/>
        <v>1034</v>
      </c>
      <c r="AE640" s="220" t="str">
        <f t="shared" si="71"/>
        <v/>
      </c>
      <c r="AF640" s="216" t="str">
        <f t="shared" si="72"/>
        <v>-</v>
      </c>
    </row>
    <row r="641" spans="1:32" ht="20.149999999999999" customHeight="1" x14ac:dyDescent="0.75">
      <c r="A641" s="31">
        <v>639</v>
      </c>
      <c r="B641" s="202"/>
      <c r="C641" s="201"/>
      <c r="D641" s="201"/>
      <c r="E641" s="203"/>
      <c r="F641" s="203"/>
      <c r="G641" s="217" t="str">
        <f t="shared" si="68"/>
        <v/>
      </c>
      <c r="H641" s="31" t="str">
        <f>IF(AND(B641=H$1),LOOKUP(9.99999999999999E+307,$H$2:H640)+1,"")</f>
        <v/>
      </c>
      <c r="I641" s="31" t="str">
        <f>IF(AND(B641=I$1),LOOKUP(9.99999999999999E+307,$I$2:I640)+1,"")</f>
        <v/>
      </c>
      <c r="J641" s="31" t="e">
        <f>IF(AND(B641=J$1),LOOKUP(9.99999999999999E+307,$J$2:J640)+1,"")</f>
        <v>#REF!</v>
      </c>
      <c r="K641" s="31" t="e">
        <f>IF(AND(B641=K$1),LOOKUP(9.99999999999999E+307,$K$2:K640)+1,"")</f>
        <v>#REF!</v>
      </c>
      <c r="L641" s="31" t="e">
        <f>IF(AND(B641=L$1),LOOKUP(9.99999999999999E+307,$L$2:L640)+1,"")</f>
        <v>#REF!</v>
      </c>
      <c r="M641" s="31">
        <f>IF(AND(B641=M$1),LOOKUP(9.99999999999999E+307,$M$2:M640)+1,"")</f>
        <v>473</v>
      </c>
      <c r="N641" s="31" t="e">
        <f>IF(AND(B641=N$1),LOOKUP(9.99999999999999E+307,$N$2:N640)+1,"")</f>
        <v>#REF!</v>
      </c>
      <c r="O641" s="31" t="e">
        <f>IF(AND($B641=O$1),LOOKUP(9.99999999999999E+307,$O$2:O640)+1,"")</f>
        <v>#REF!</v>
      </c>
      <c r="P641" s="31" t="e">
        <f>IF(AND($B641=P$1),LOOKUP(9.99999999999999E+307,$P$2:P640)+1,"")</f>
        <v>#REF!</v>
      </c>
      <c r="Q641" s="31" t="e">
        <f>IF(AND($B641=Q$1),LOOKUP(9.99999999999999E+307,$Q$2:Q640)+1,"")</f>
        <v>#REF!</v>
      </c>
      <c r="R641" s="31">
        <f>IF(AND($B641=R$1),LOOKUP(9.99999999999999E+307,$R$2:R640)+1,"")</f>
        <v>473</v>
      </c>
      <c r="S641" s="31">
        <f>IF(AND($B641=S$1),LOOKUP(9.99999999999999E+307,$S$2:S640)+1,"")</f>
        <v>473</v>
      </c>
      <c r="T641" s="221"/>
      <c r="U641" s="221"/>
      <c r="V641" s="221"/>
      <c r="AA641" s="218" t="str">
        <f t="shared" si="69"/>
        <v/>
      </c>
      <c r="AB641" s="218" t="str">
        <f t="shared" si="70"/>
        <v/>
      </c>
      <c r="AC641" s="219">
        <f t="shared" si="66"/>
        <v>0</v>
      </c>
      <c r="AD641" s="219">
        <f t="shared" si="67"/>
        <v>1034</v>
      </c>
      <c r="AE641" s="220" t="str">
        <f t="shared" si="71"/>
        <v/>
      </c>
      <c r="AF641" s="216" t="str">
        <f t="shared" si="72"/>
        <v>-</v>
      </c>
    </row>
    <row r="642" spans="1:32" ht="20.149999999999999" customHeight="1" x14ac:dyDescent="0.75">
      <c r="A642" s="31">
        <v>640</v>
      </c>
      <c r="B642" s="202"/>
      <c r="C642" s="201"/>
      <c r="D642" s="201"/>
      <c r="E642" s="203"/>
      <c r="F642" s="203"/>
      <c r="G642" s="217" t="str">
        <f t="shared" si="68"/>
        <v/>
      </c>
      <c r="H642" s="31" t="str">
        <f>IF(AND(B642=H$1),LOOKUP(9.99999999999999E+307,$H$2:H641)+1,"")</f>
        <v/>
      </c>
      <c r="I642" s="31" t="str">
        <f>IF(AND(B642=I$1),LOOKUP(9.99999999999999E+307,$I$2:I641)+1,"")</f>
        <v/>
      </c>
      <c r="J642" s="31" t="e">
        <f>IF(AND(B642=J$1),LOOKUP(9.99999999999999E+307,$J$2:J641)+1,"")</f>
        <v>#REF!</v>
      </c>
      <c r="K642" s="31" t="e">
        <f>IF(AND(B642=K$1),LOOKUP(9.99999999999999E+307,$K$2:K641)+1,"")</f>
        <v>#REF!</v>
      </c>
      <c r="L642" s="31" t="e">
        <f>IF(AND(B642=L$1),LOOKUP(9.99999999999999E+307,$L$2:L641)+1,"")</f>
        <v>#REF!</v>
      </c>
      <c r="M642" s="31">
        <f>IF(AND(B642=M$1),LOOKUP(9.99999999999999E+307,$M$2:M641)+1,"")</f>
        <v>474</v>
      </c>
      <c r="N642" s="31" t="e">
        <f>IF(AND(B642=N$1),LOOKUP(9.99999999999999E+307,$N$2:N641)+1,"")</f>
        <v>#REF!</v>
      </c>
      <c r="O642" s="31" t="e">
        <f>IF(AND($B642=O$1),LOOKUP(9.99999999999999E+307,$O$2:O641)+1,"")</f>
        <v>#REF!</v>
      </c>
      <c r="P642" s="31" t="e">
        <f>IF(AND($B642=P$1),LOOKUP(9.99999999999999E+307,$P$2:P641)+1,"")</f>
        <v>#REF!</v>
      </c>
      <c r="Q642" s="31" t="e">
        <f>IF(AND($B642=Q$1),LOOKUP(9.99999999999999E+307,$Q$2:Q641)+1,"")</f>
        <v>#REF!</v>
      </c>
      <c r="R642" s="31">
        <f>IF(AND($B642=R$1),LOOKUP(9.99999999999999E+307,$R$2:R641)+1,"")</f>
        <v>474</v>
      </c>
      <c r="S642" s="31">
        <f>IF(AND($B642=S$1),LOOKUP(9.99999999999999E+307,$S$2:S641)+1,"")</f>
        <v>474</v>
      </c>
      <c r="T642" s="221"/>
      <c r="U642" s="221"/>
      <c r="V642" s="221"/>
      <c r="AA642" s="218" t="str">
        <f t="shared" si="69"/>
        <v/>
      </c>
      <c r="AB642" s="218" t="str">
        <f t="shared" si="70"/>
        <v/>
      </c>
      <c r="AC642" s="219">
        <f t="shared" si="66"/>
        <v>0</v>
      </c>
      <c r="AD642" s="219">
        <f t="shared" si="67"/>
        <v>1034</v>
      </c>
      <c r="AE642" s="220" t="str">
        <f t="shared" si="71"/>
        <v/>
      </c>
      <c r="AF642" s="216" t="str">
        <f t="shared" si="72"/>
        <v>-</v>
      </c>
    </row>
    <row r="643" spans="1:32" ht="20.149999999999999" customHeight="1" x14ac:dyDescent="0.75">
      <c r="A643" s="31">
        <v>641</v>
      </c>
      <c r="B643" s="202"/>
      <c r="C643" s="201"/>
      <c r="D643" s="201"/>
      <c r="E643" s="203"/>
      <c r="F643" s="203"/>
      <c r="G643" s="217" t="str">
        <f t="shared" si="68"/>
        <v/>
      </c>
      <c r="H643" s="31" t="str">
        <f>IF(AND(B643=H$1),LOOKUP(9.99999999999999E+307,$H$2:H642)+1,"")</f>
        <v/>
      </c>
      <c r="I643" s="31" t="str">
        <f>IF(AND(B643=I$1),LOOKUP(9.99999999999999E+307,$I$2:I642)+1,"")</f>
        <v/>
      </c>
      <c r="J643" s="31" t="e">
        <f>IF(AND(B643=J$1),LOOKUP(9.99999999999999E+307,$J$2:J642)+1,"")</f>
        <v>#REF!</v>
      </c>
      <c r="K643" s="31" t="e">
        <f>IF(AND(B643=K$1),LOOKUP(9.99999999999999E+307,$K$2:K642)+1,"")</f>
        <v>#REF!</v>
      </c>
      <c r="L643" s="31" t="e">
        <f>IF(AND(B643=L$1),LOOKUP(9.99999999999999E+307,$L$2:L642)+1,"")</f>
        <v>#REF!</v>
      </c>
      <c r="M643" s="31">
        <f>IF(AND(B643=M$1),LOOKUP(9.99999999999999E+307,$M$2:M642)+1,"")</f>
        <v>475</v>
      </c>
      <c r="N643" s="31" t="e">
        <f>IF(AND(B643=N$1),LOOKUP(9.99999999999999E+307,$N$2:N642)+1,"")</f>
        <v>#REF!</v>
      </c>
      <c r="O643" s="31" t="e">
        <f>IF(AND($B643=O$1),LOOKUP(9.99999999999999E+307,$O$2:O642)+1,"")</f>
        <v>#REF!</v>
      </c>
      <c r="P643" s="31" t="e">
        <f>IF(AND($B643=P$1),LOOKUP(9.99999999999999E+307,$P$2:P642)+1,"")</f>
        <v>#REF!</v>
      </c>
      <c r="Q643" s="31" t="e">
        <f>IF(AND($B643=Q$1),LOOKUP(9.99999999999999E+307,$Q$2:Q642)+1,"")</f>
        <v>#REF!</v>
      </c>
      <c r="R643" s="31">
        <f>IF(AND($B643=R$1),LOOKUP(9.99999999999999E+307,$R$2:R642)+1,"")</f>
        <v>475</v>
      </c>
      <c r="S643" s="31">
        <f>IF(AND($B643=S$1),LOOKUP(9.99999999999999E+307,$S$2:S642)+1,"")</f>
        <v>475</v>
      </c>
      <c r="T643" s="221"/>
      <c r="U643" s="221"/>
      <c r="V643" s="221"/>
      <c r="AA643" s="218" t="str">
        <f t="shared" si="69"/>
        <v/>
      </c>
      <c r="AB643" s="218" t="str">
        <f t="shared" si="70"/>
        <v/>
      </c>
      <c r="AC643" s="219">
        <f t="shared" ref="AC643:AC706" si="73">COUNTIF($C$3:$C$1202,C643)</f>
        <v>0</v>
      </c>
      <c r="AD643" s="219">
        <f t="shared" ref="AD643:AD706" si="74">SUMPRODUCT(--(E643&amp;F643=$E$3:$E$1202&amp;$F$3:$F$1202))</f>
        <v>1034</v>
      </c>
      <c r="AE643" s="220" t="str">
        <f t="shared" si="71"/>
        <v/>
      </c>
      <c r="AF643" s="216" t="str">
        <f t="shared" si="72"/>
        <v>-</v>
      </c>
    </row>
    <row r="644" spans="1:32" ht="20.149999999999999" customHeight="1" x14ac:dyDescent="0.75">
      <c r="A644" s="31">
        <v>642</v>
      </c>
      <c r="B644" s="202"/>
      <c r="C644" s="201"/>
      <c r="D644" s="201"/>
      <c r="E644" s="203"/>
      <c r="F644" s="203"/>
      <c r="G644" s="217" t="str">
        <f t="shared" ref="G644:G707" si="75">B644&amp;C644</f>
        <v/>
      </c>
      <c r="H644" s="31" t="str">
        <f>IF(AND(B644=H$1),LOOKUP(9.99999999999999E+307,$H$2:H643)+1,"")</f>
        <v/>
      </c>
      <c r="I644" s="31" t="str">
        <f>IF(AND(B644=I$1),LOOKUP(9.99999999999999E+307,$I$2:I643)+1,"")</f>
        <v/>
      </c>
      <c r="J644" s="31" t="e">
        <f>IF(AND(B644=J$1),LOOKUP(9.99999999999999E+307,$J$2:J643)+1,"")</f>
        <v>#REF!</v>
      </c>
      <c r="K644" s="31" t="e">
        <f>IF(AND(B644=K$1),LOOKUP(9.99999999999999E+307,$K$2:K643)+1,"")</f>
        <v>#REF!</v>
      </c>
      <c r="L644" s="31" t="e">
        <f>IF(AND(B644=L$1),LOOKUP(9.99999999999999E+307,$L$2:L643)+1,"")</f>
        <v>#REF!</v>
      </c>
      <c r="M644" s="31">
        <f>IF(AND(B644=M$1),LOOKUP(9.99999999999999E+307,$M$2:M643)+1,"")</f>
        <v>476</v>
      </c>
      <c r="N644" s="31" t="e">
        <f>IF(AND(B644=N$1),LOOKUP(9.99999999999999E+307,$N$2:N643)+1,"")</f>
        <v>#REF!</v>
      </c>
      <c r="O644" s="31" t="e">
        <f>IF(AND($B644=O$1),LOOKUP(9.99999999999999E+307,$O$2:O643)+1,"")</f>
        <v>#REF!</v>
      </c>
      <c r="P644" s="31" t="e">
        <f>IF(AND($B644=P$1),LOOKUP(9.99999999999999E+307,$P$2:P643)+1,"")</f>
        <v>#REF!</v>
      </c>
      <c r="Q644" s="31" t="e">
        <f>IF(AND($B644=Q$1),LOOKUP(9.99999999999999E+307,$Q$2:Q643)+1,"")</f>
        <v>#REF!</v>
      </c>
      <c r="R644" s="31">
        <f>IF(AND($B644=R$1),LOOKUP(9.99999999999999E+307,$R$2:R643)+1,"")</f>
        <v>476</v>
      </c>
      <c r="S644" s="31">
        <f>IF(AND($B644=S$1),LOOKUP(9.99999999999999E+307,$S$2:S643)+1,"")</f>
        <v>476</v>
      </c>
      <c r="T644" s="221"/>
      <c r="U644" s="221"/>
      <c r="V644" s="221"/>
      <c r="AA644" s="218" t="str">
        <f t="shared" ref="AA644:AA707" si="76">IF(AD644=2,"นักเรียนซ้ำ","")</f>
        <v/>
      </c>
      <c r="AB644" s="218" t="str">
        <f t="shared" ref="AB644:AB707" si="77">IF(AC644=2,"เลขประจำตัวซ้ำ","")</f>
        <v/>
      </c>
      <c r="AC644" s="219">
        <f t="shared" si="73"/>
        <v>0</v>
      </c>
      <c r="AD644" s="219">
        <f t="shared" si="74"/>
        <v>1034</v>
      </c>
      <c r="AE644" s="220" t="str">
        <f t="shared" ref="AE644:AE707" si="78">IF(D644="เด็กชาย",1,IF(D644="นาย",1,IF(D644="เด็กหญิง",2,IF(D644="นางสาว",2,IF(D644="ด.ช.",1,IF(D644="ด.ญ.",2,IF(D644="น.ส.",2,"")))))))</f>
        <v/>
      </c>
      <c r="AF644" s="216" t="str">
        <f t="shared" si="72"/>
        <v>-</v>
      </c>
    </row>
    <row r="645" spans="1:32" ht="20.149999999999999" customHeight="1" x14ac:dyDescent="0.75">
      <c r="A645" s="31">
        <v>643</v>
      </c>
      <c r="B645" s="202"/>
      <c r="C645" s="201"/>
      <c r="D645" s="201"/>
      <c r="E645" s="203"/>
      <c r="F645" s="203"/>
      <c r="G645" s="217" t="str">
        <f t="shared" si="75"/>
        <v/>
      </c>
      <c r="H645" s="31" t="str">
        <f>IF(AND(B645=H$1),LOOKUP(9.99999999999999E+307,$H$2:H644)+1,"")</f>
        <v/>
      </c>
      <c r="I645" s="31" t="str">
        <f>IF(AND(B645=I$1),LOOKUP(9.99999999999999E+307,$I$2:I644)+1,"")</f>
        <v/>
      </c>
      <c r="J645" s="31" t="e">
        <f>IF(AND(B645=J$1),LOOKUP(9.99999999999999E+307,$J$2:J644)+1,"")</f>
        <v>#REF!</v>
      </c>
      <c r="K645" s="31" t="e">
        <f>IF(AND(B645=K$1),LOOKUP(9.99999999999999E+307,$K$2:K644)+1,"")</f>
        <v>#REF!</v>
      </c>
      <c r="L645" s="31" t="e">
        <f>IF(AND(B645=L$1),LOOKUP(9.99999999999999E+307,$L$2:L644)+1,"")</f>
        <v>#REF!</v>
      </c>
      <c r="M645" s="31">
        <f>IF(AND(B645=M$1),LOOKUP(9.99999999999999E+307,$M$2:M644)+1,"")</f>
        <v>477</v>
      </c>
      <c r="N645" s="31" t="e">
        <f>IF(AND(B645=N$1),LOOKUP(9.99999999999999E+307,$N$2:N644)+1,"")</f>
        <v>#REF!</v>
      </c>
      <c r="O645" s="31" t="e">
        <f>IF(AND($B645=O$1),LOOKUP(9.99999999999999E+307,$O$2:O644)+1,"")</f>
        <v>#REF!</v>
      </c>
      <c r="P645" s="31" t="e">
        <f>IF(AND($B645=P$1),LOOKUP(9.99999999999999E+307,$P$2:P644)+1,"")</f>
        <v>#REF!</v>
      </c>
      <c r="Q645" s="31" t="e">
        <f>IF(AND($B645=Q$1),LOOKUP(9.99999999999999E+307,$Q$2:Q644)+1,"")</f>
        <v>#REF!</v>
      </c>
      <c r="R645" s="31">
        <f>IF(AND($B645=R$1),LOOKUP(9.99999999999999E+307,$R$2:R644)+1,"")</f>
        <v>477</v>
      </c>
      <c r="S645" s="31">
        <f>IF(AND($B645=S$1),LOOKUP(9.99999999999999E+307,$S$2:S644)+1,"")</f>
        <v>477</v>
      </c>
      <c r="T645" s="221"/>
      <c r="U645" s="221"/>
      <c r="V645" s="221"/>
      <c r="AA645" s="218" t="str">
        <f t="shared" si="76"/>
        <v/>
      </c>
      <c r="AB645" s="218" t="str">
        <f t="shared" si="77"/>
        <v/>
      </c>
      <c r="AC645" s="219">
        <f t="shared" si="73"/>
        <v>0</v>
      </c>
      <c r="AD645" s="219">
        <f t="shared" si="74"/>
        <v>1034</v>
      </c>
      <c r="AE645" s="220" t="str">
        <f t="shared" si="78"/>
        <v/>
      </c>
      <c r="AF645" s="216" t="str">
        <f t="shared" si="72"/>
        <v>-</v>
      </c>
    </row>
    <row r="646" spans="1:32" ht="20.149999999999999" customHeight="1" x14ac:dyDescent="0.75">
      <c r="A646" s="31">
        <v>644</v>
      </c>
      <c r="B646" s="202"/>
      <c r="C646" s="201"/>
      <c r="D646" s="201"/>
      <c r="E646" s="203"/>
      <c r="F646" s="203"/>
      <c r="G646" s="217" t="str">
        <f t="shared" si="75"/>
        <v/>
      </c>
      <c r="H646" s="31" t="str">
        <f>IF(AND(B646=H$1),LOOKUP(9.99999999999999E+307,$H$2:H645)+1,"")</f>
        <v/>
      </c>
      <c r="I646" s="31" t="str">
        <f>IF(AND(B646=I$1),LOOKUP(9.99999999999999E+307,$I$2:I645)+1,"")</f>
        <v/>
      </c>
      <c r="J646" s="31" t="e">
        <f>IF(AND(B646=J$1),LOOKUP(9.99999999999999E+307,$J$2:J645)+1,"")</f>
        <v>#REF!</v>
      </c>
      <c r="K646" s="31" t="e">
        <f>IF(AND(B646=K$1),LOOKUP(9.99999999999999E+307,$K$2:K645)+1,"")</f>
        <v>#REF!</v>
      </c>
      <c r="L646" s="31" t="e">
        <f>IF(AND(B646=L$1),LOOKUP(9.99999999999999E+307,$L$2:L645)+1,"")</f>
        <v>#REF!</v>
      </c>
      <c r="M646" s="31">
        <f>IF(AND(B646=M$1),LOOKUP(9.99999999999999E+307,$M$2:M645)+1,"")</f>
        <v>478</v>
      </c>
      <c r="N646" s="31" t="e">
        <f>IF(AND(B646=N$1),LOOKUP(9.99999999999999E+307,$N$2:N645)+1,"")</f>
        <v>#REF!</v>
      </c>
      <c r="O646" s="31" t="e">
        <f>IF(AND($B646=O$1),LOOKUP(9.99999999999999E+307,$O$2:O645)+1,"")</f>
        <v>#REF!</v>
      </c>
      <c r="P646" s="31" t="e">
        <f>IF(AND($B646=P$1),LOOKUP(9.99999999999999E+307,$P$2:P645)+1,"")</f>
        <v>#REF!</v>
      </c>
      <c r="Q646" s="31" t="e">
        <f>IF(AND($B646=Q$1),LOOKUP(9.99999999999999E+307,$Q$2:Q645)+1,"")</f>
        <v>#REF!</v>
      </c>
      <c r="R646" s="31">
        <f>IF(AND($B646=R$1),LOOKUP(9.99999999999999E+307,$R$2:R645)+1,"")</f>
        <v>478</v>
      </c>
      <c r="S646" s="31">
        <f>IF(AND($B646=S$1),LOOKUP(9.99999999999999E+307,$S$2:S645)+1,"")</f>
        <v>478</v>
      </c>
      <c r="T646" s="221"/>
      <c r="U646" s="221"/>
      <c r="V646" s="221"/>
      <c r="AA646" s="218" t="str">
        <f t="shared" si="76"/>
        <v/>
      </c>
      <c r="AB646" s="218" t="str">
        <f t="shared" si="77"/>
        <v/>
      </c>
      <c r="AC646" s="219">
        <f t="shared" si="73"/>
        <v>0</v>
      </c>
      <c r="AD646" s="219">
        <f t="shared" si="74"/>
        <v>1034</v>
      </c>
      <c r="AE646" s="220" t="str">
        <f t="shared" si="78"/>
        <v/>
      </c>
      <c r="AF646" s="216" t="str">
        <f t="shared" si="72"/>
        <v>-</v>
      </c>
    </row>
    <row r="647" spans="1:32" ht="20.149999999999999" customHeight="1" x14ac:dyDescent="0.75">
      <c r="A647" s="31">
        <v>645</v>
      </c>
      <c r="B647" s="202"/>
      <c r="C647" s="201"/>
      <c r="D647" s="201"/>
      <c r="E647" s="203"/>
      <c r="F647" s="203"/>
      <c r="G647" s="217" t="str">
        <f t="shared" si="75"/>
        <v/>
      </c>
      <c r="H647" s="31" t="str">
        <f>IF(AND(B647=H$1),LOOKUP(9.99999999999999E+307,$H$2:H646)+1,"")</f>
        <v/>
      </c>
      <c r="I647" s="31" t="str">
        <f>IF(AND(B647=I$1),LOOKUP(9.99999999999999E+307,$I$2:I646)+1,"")</f>
        <v/>
      </c>
      <c r="J647" s="31" t="e">
        <f>IF(AND(B647=J$1),LOOKUP(9.99999999999999E+307,$J$2:J646)+1,"")</f>
        <v>#REF!</v>
      </c>
      <c r="K647" s="31" t="e">
        <f>IF(AND(B647=K$1),LOOKUP(9.99999999999999E+307,$K$2:K646)+1,"")</f>
        <v>#REF!</v>
      </c>
      <c r="L647" s="31" t="e">
        <f>IF(AND(B647=L$1),LOOKUP(9.99999999999999E+307,$L$2:L646)+1,"")</f>
        <v>#REF!</v>
      </c>
      <c r="M647" s="31">
        <f>IF(AND(B647=M$1),LOOKUP(9.99999999999999E+307,$M$2:M646)+1,"")</f>
        <v>479</v>
      </c>
      <c r="N647" s="31" t="e">
        <f>IF(AND(B647=N$1),LOOKUP(9.99999999999999E+307,$N$2:N646)+1,"")</f>
        <v>#REF!</v>
      </c>
      <c r="O647" s="31" t="e">
        <f>IF(AND($B647=O$1),LOOKUP(9.99999999999999E+307,$O$2:O646)+1,"")</f>
        <v>#REF!</v>
      </c>
      <c r="P647" s="31" t="e">
        <f>IF(AND($B647=P$1),LOOKUP(9.99999999999999E+307,$P$2:P646)+1,"")</f>
        <v>#REF!</v>
      </c>
      <c r="Q647" s="31" t="e">
        <f>IF(AND($B647=Q$1),LOOKUP(9.99999999999999E+307,$Q$2:Q646)+1,"")</f>
        <v>#REF!</v>
      </c>
      <c r="R647" s="31">
        <f>IF(AND($B647=R$1),LOOKUP(9.99999999999999E+307,$R$2:R646)+1,"")</f>
        <v>479</v>
      </c>
      <c r="S647" s="31">
        <f>IF(AND($B647=S$1),LOOKUP(9.99999999999999E+307,$S$2:S646)+1,"")</f>
        <v>479</v>
      </c>
      <c r="T647" s="221"/>
      <c r="U647" s="221"/>
      <c r="V647" s="221"/>
      <c r="AA647" s="218" t="str">
        <f t="shared" si="76"/>
        <v/>
      </c>
      <c r="AB647" s="218" t="str">
        <f t="shared" si="77"/>
        <v/>
      </c>
      <c r="AC647" s="219">
        <f t="shared" si="73"/>
        <v>0</v>
      </c>
      <c r="AD647" s="219">
        <f t="shared" si="74"/>
        <v>1034</v>
      </c>
      <c r="AE647" s="220" t="str">
        <f t="shared" si="78"/>
        <v/>
      </c>
      <c r="AF647" s="216" t="str">
        <f t="shared" si="72"/>
        <v>-</v>
      </c>
    </row>
    <row r="648" spans="1:32" ht="20.149999999999999" customHeight="1" x14ac:dyDescent="0.75">
      <c r="A648" s="31">
        <v>646</v>
      </c>
      <c r="B648" s="202"/>
      <c r="C648" s="201"/>
      <c r="D648" s="201"/>
      <c r="E648" s="203"/>
      <c r="F648" s="203"/>
      <c r="G648" s="217" t="str">
        <f t="shared" si="75"/>
        <v/>
      </c>
      <c r="H648" s="31" t="str">
        <f>IF(AND(B648=H$1),LOOKUP(9.99999999999999E+307,$H$2:H647)+1,"")</f>
        <v/>
      </c>
      <c r="I648" s="31" t="str">
        <f>IF(AND(B648=I$1),LOOKUP(9.99999999999999E+307,$I$2:I647)+1,"")</f>
        <v/>
      </c>
      <c r="J648" s="31" t="e">
        <f>IF(AND(B648=J$1),LOOKUP(9.99999999999999E+307,$J$2:J647)+1,"")</f>
        <v>#REF!</v>
      </c>
      <c r="K648" s="31" t="e">
        <f>IF(AND(B648=K$1),LOOKUP(9.99999999999999E+307,$K$2:K647)+1,"")</f>
        <v>#REF!</v>
      </c>
      <c r="L648" s="31" t="e">
        <f>IF(AND(B648=L$1),LOOKUP(9.99999999999999E+307,$L$2:L647)+1,"")</f>
        <v>#REF!</v>
      </c>
      <c r="M648" s="31">
        <f>IF(AND(B648=M$1),LOOKUP(9.99999999999999E+307,$M$2:M647)+1,"")</f>
        <v>480</v>
      </c>
      <c r="N648" s="31" t="e">
        <f>IF(AND(B648=N$1),LOOKUP(9.99999999999999E+307,$N$2:N647)+1,"")</f>
        <v>#REF!</v>
      </c>
      <c r="O648" s="31" t="e">
        <f>IF(AND($B648=O$1),LOOKUP(9.99999999999999E+307,$O$2:O647)+1,"")</f>
        <v>#REF!</v>
      </c>
      <c r="P648" s="31" t="e">
        <f>IF(AND($B648=P$1),LOOKUP(9.99999999999999E+307,$P$2:P647)+1,"")</f>
        <v>#REF!</v>
      </c>
      <c r="Q648" s="31" t="e">
        <f>IF(AND($B648=Q$1),LOOKUP(9.99999999999999E+307,$Q$2:Q647)+1,"")</f>
        <v>#REF!</v>
      </c>
      <c r="R648" s="31">
        <f>IF(AND($B648=R$1),LOOKUP(9.99999999999999E+307,$R$2:R647)+1,"")</f>
        <v>480</v>
      </c>
      <c r="S648" s="31">
        <f>IF(AND($B648=S$1),LOOKUP(9.99999999999999E+307,$S$2:S647)+1,"")</f>
        <v>480</v>
      </c>
      <c r="T648" s="221"/>
      <c r="U648" s="221"/>
      <c r="V648" s="221"/>
      <c r="AA648" s="218" t="str">
        <f t="shared" si="76"/>
        <v/>
      </c>
      <c r="AB648" s="218" t="str">
        <f t="shared" si="77"/>
        <v/>
      </c>
      <c r="AC648" s="219">
        <f t="shared" si="73"/>
        <v>0</v>
      </c>
      <c r="AD648" s="219">
        <f t="shared" si="74"/>
        <v>1034</v>
      </c>
      <c r="AE648" s="220" t="str">
        <f t="shared" si="78"/>
        <v/>
      </c>
      <c r="AF648" s="216" t="str">
        <f t="shared" si="72"/>
        <v>-</v>
      </c>
    </row>
    <row r="649" spans="1:32" ht="20.149999999999999" customHeight="1" x14ac:dyDescent="0.75">
      <c r="A649" s="31">
        <v>647</v>
      </c>
      <c r="B649" s="202"/>
      <c r="C649" s="201"/>
      <c r="D649" s="201"/>
      <c r="E649" s="203"/>
      <c r="F649" s="203"/>
      <c r="G649" s="217" t="str">
        <f t="shared" si="75"/>
        <v/>
      </c>
      <c r="H649" s="31" t="str">
        <f>IF(AND(B649=H$1),LOOKUP(9.99999999999999E+307,$H$2:H648)+1,"")</f>
        <v/>
      </c>
      <c r="I649" s="31" t="str">
        <f>IF(AND(B649=I$1),LOOKUP(9.99999999999999E+307,$I$2:I648)+1,"")</f>
        <v/>
      </c>
      <c r="J649" s="31" t="e">
        <f>IF(AND(B649=J$1),LOOKUP(9.99999999999999E+307,$J$2:J648)+1,"")</f>
        <v>#REF!</v>
      </c>
      <c r="K649" s="31" t="e">
        <f>IF(AND(B649=K$1),LOOKUP(9.99999999999999E+307,$K$2:K648)+1,"")</f>
        <v>#REF!</v>
      </c>
      <c r="L649" s="31" t="e">
        <f>IF(AND(B649=L$1),LOOKUP(9.99999999999999E+307,$L$2:L648)+1,"")</f>
        <v>#REF!</v>
      </c>
      <c r="M649" s="31">
        <f>IF(AND(B649=M$1),LOOKUP(9.99999999999999E+307,$M$2:M648)+1,"")</f>
        <v>481</v>
      </c>
      <c r="N649" s="31" t="e">
        <f>IF(AND(B649=N$1),LOOKUP(9.99999999999999E+307,$N$2:N648)+1,"")</f>
        <v>#REF!</v>
      </c>
      <c r="O649" s="31" t="e">
        <f>IF(AND($B649=O$1),LOOKUP(9.99999999999999E+307,$O$2:O648)+1,"")</f>
        <v>#REF!</v>
      </c>
      <c r="P649" s="31" t="e">
        <f>IF(AND($B649=P$1),LOOKUP(9.99999999999999E+307,$P$2:P648)+1,"")</f>
        <v>#REF!</v>
      </c>
      <c r="Q649" s="31" t="e">
        <f>IF(AND($B649=Q$1),LOOKUP(9.99999999999999E+307,$Q$2:Q648)+1,"")</f>
        <v>#REF!</v>
      </c>
      <c r="R649" s="31">
        <f>IF(AND($B649=R$1),LOOKUP(9.99999999999999E+307,$R$2:R648)+1,"")</f>
        <v>481</v>
      </c>
      <c r="S649" s="31">
        <f>IF(AND($B649=S$1),LOOKUP(9.99999999999999E+307,$S$2:S648)+1,"")</f>
        <v>481</v>
      </c>
      <c r="T649" s="221"/>
      <c r="U649" s="221"/>
      <c r="V649" s="221"/>
      <c r="AA649" s="218" t="str">
        <f t="shared" si="76"/>
        <v/>
      </c>
      <c r="AB649" s="218" t="str">
        <f t="shared" si="77"/>
        <v/>
      </c>
      <c r="AC649" s="219">
        <f t="shared" si="73"/>
        <v>0</v>
      </c>
      <c r="AD649" s="219">
        <f t="shared" si="74"/>
        <v>1034</v>
      </c>
      <c r="AE649" s="220" t="str">
        <f t="shared" si="78"/>
        <v/>
      </c>
      <c r="AF649" s="216" t="str">
        <f t="shared" si="72"/>
        <v>-</v>
      </c>
    </row>
    <row r="650" spans="1:32" ht="20.149999999999999" customHeight="1" x14ac:dyDescent="0.75">
      <c r="A650" s="31">
        <v>648</v>
      </c>
      <c r="B650" s="202"/>
      <c r="C650" s="201"/>
      <c r="D650" s="201"/>
      <c r="E650" s="203"/>
      <c r="F650" s="203"/>
      <c r="G650" s="217" t="str">
        <f t="shared" si="75"/>
        <v/>
      </c>
      <c r="H650" s="31" t="str">
        <f>IF(AND(B650=H$1),LOOKUP(9.99999999999999E+307,$H$2:H649)+1,"")</f>
        <v/>
      </c>
      <c r="I650" s="31" t="str">
        <f>IF(AND(B650=I$1),LOOKUP(9.99999999999999E+307,$I$2:I649)+1,"")</f>
        <v/>
      </c>
      <c r="J650" s="31" t="e">
        <f>IF(AND(B650=J$1),LOOKUP(9.99999999999999E+307,$J$2:J649)+1,"")</f>
        <v>#REF!</v>
      </c>
      <c r="K650" s="31" t="e">
        <f>IF(AND(B650=K$1),LOOKUP(9.99999999999999E+307,$K$2:K649)+1,"")</f>
        <v>#REF!</v>
      </c>
      <c r="L650" s="31" t="e">
        <f>IF(AND(B650=L$1),LOOKUP(9.99999999999999E+307,$L$2:L649)+1,"")</f>
        <v>#REF!</v>
      </c>
      <c r="M650" s="31">
        <f>IF(AND(B650=M$1),LOOKUP(9.99999999999999E+307,$M$2:M649)+1,"")</f>
        <v>482</v>
      </c>
      <c r="N650" s="31" t="e">
        <f>IF(AND(B650=N$1),LOOKUP(9.99999999999999E+307,$N$2:N649)+1,"")</f>
        <v>#REF!</v>
      </c>
      <c r="O650" s="31" t="e">
        <f>IF(AND($B650=O$1),LOOKUP(9.99999999999999E+307,$O$2:O649)+1,"")</f>
        <v>#REF!</v>
      </c>
      <c r="P650" s="31" t="e">
        <f>IF(AND($B650=P$1),LOOKUP(9.99999999999999E+307,$P$2:P649)+1,"")</f>
        <v>#REF!</v>
      </c>
      <c r="Q650" s="31" t="e">
        <f>IF(AND($B650=Q$1),LOOKUP(9.99999999999999E+307,$Q$2:Q649)+1,"")</f>
        <v>#REF!</v>
      </c>
      <c r="R650" s="31">
        <f>IF(AND($B650=R$1),LOOKUP(9.99999999999999E+307,$R$2:R649)+1,"")</f>
        <v>482</v>
      </c>
      <c r="S650" s="31">
        <f>IF(AND($B650=S$1),LOOKUP(9.99999999999999E+307,$S$2:S649)+1,"")</f>
        <v>482</v>
      </c>
      <c r="T650" s="221"/>
      <c r="U650" s="221"/>
      <c r="V650" s="221"/>
      <c r="AA650" s="218" t="str">
        <f t="shared" si="76"/>
        <v/>
      </c>
      <c r="AB650" s="218" t="str">
        <f t="shared" si="77"/>
        <v/>
      </c>
      <c r="AC650" s="219">
        <f t="shared" si="73"/>
        <v>0</v>
      </c>
      <c r="AD650" s="219">
        <f t="shared" si="74"/>
        <v>1034</v>
      </c>
      <c r="AE650" s="220" t="str">
        <f t="shared" si="78"/>
        <v/>
      </c>
      <c r="AF650" s="216" t="str">
        <f t="shared" si="72"/>
        <v>-</v>
      </c>
    </row>
    <row r="651" spans="1:32" ht="20.149999999999999" customHeight="1" x14ac:dyDescent="0.75">
      <c r="A651" s="31">
        <v>649</v>
      </c>
      <c r="B651" s="202"/>
      <c r="C651" s="201"/>
      <c r="D651" s="201"/>
      <c r="E651" s="203"/>
      <c r="F651" s="203"/>
      <c r="G651" s="217" t="str">
        <f t="shared" si="75"/>
        <v/>
      </c>
      <c r="H651" s="31" t="str">
        <f>IF(AND(B651=H$1),LOOKUP(9.99999999999999E+307,$H$2:H650)+1,"")</f>
        <v/>
      </c>
      <c r="I651" s="31" t="str">
        <f>IF(AND(B651=I$1),LOOKUP(9.99999999999999E+307,$I$2:I650)+1,"")</f>
        <v/>
      </c>
      <c r="J651" s="31" t="e">
        <f>IF(AND(B651=J$1),LOOKUP(9.99999999999999E+307,$J$2:J650)+1,"")</f>
        <v>#REF!</v>
      </c>
      <c r="K651" s="31" t="e">
        <f>IF(AND(B651=K$1),LOOKUP(9.99999999999999E+307,$K$2:K650)+1,"")</f>
        <v>#REF!</v>
      </c>
      <c r="L651" s="31" t="e">
        <f>IF(AND(B651=L$1),LOOKUP(9.99999999999999E+307,$L$2:L650)+1,"")</f>
        <v>#REF!</v>
      </c>
      <c r="M651" s="31">
        <f>IF(AND(B651=M$1),LOOKUP(9.99999999999999E+307,$M$2:M650)+1,"")</f>
        <v>483</v>
      </c>
      <c r="N651" s="31" t="e">
        <f>IF(AND(B651=N$1),LOOKUP(9.99999999999999E+307,$N$2:N650)+1,"")</f>
        <v>#REF!</v>
      </c>
      <c r="O651" s="31" t="e">
        <f>IF(AND($B651=O$1),LOOKUP(9.99999999999999E+307,$O$2:O650)+1,"")</f>
        <v>#REF!</v>
      </c>
      <c r="P651" s="31" t="e">
        <f>IF(AND($B651=P$1),LOOKUP(9.99999999999999E+307,$P$2:P650)+1,"")</f>
        <v>#REF!</v>
      </c>
      <c r="Q651" s="31" t="e">
        <f>IF(AND($B651=Q$1),LOOKUP(9.99999999999999E+307,$Q$2:Q650)+1,"")</f>
        <v>#REF!</v>
      </c>
      <c r="R651" s="31">
        <f>IF(AND($B651=R$1),LOOKUP(9.99999999999999E+307,$R$2:R650)+1,"")</f>
        <v>483</v>
      </c>
      <c r="S651" s="31">
        <f>IF(AND($B651=S$1),LOOKUP(9.99999999999999E+307,$S$2:S650)+1,"")</f>
        <v>483</v>
      </c>
      <c r="T651" s="221"/>
      <c r="U651" s="221"/>
      <c r="V651" s="221"/>
      <c r="AA651" s="218" t="str">
        <f t="shared" si="76"/>
        <v/>
      </c>
      <c r="AB651" s="218" t="str">
        <f t="shared" si="77"/>
        <v/>
      </c>
      <c r="AC651" s="219">
        <f t="shared" si="73"/>
        <v>0</v>
      </c>
      <c r="AD651" s="219">
        <f t="shared" si="74"/>
        <v>1034</v>
      </c>
      <c r="AE651" s="220" t="str">
        <f t="shared" si="78"/>
        <v/>
      </c>
      <c r="AF651" s="216" t="str">
        <f t="shared" si="72"/>
        <v>-</v>
      </c>
    </row>
    <row r="652" spans="1:32" ht="20.149999999999999" customHeight="1" x14ac:dyDescent="0.75">
      <c r="A652" s="31">
        <v>650</v>
      </c>
      <c r="B652" s="202"/>
      <c r="C652" s="201"/>
      <c r="D652" s="201"/>
      <c r="E652" s="203"/>
      <c r="F652" s="203"/>
      <c r="G652" s="217" t="str">
        <f t="shared" si="75"/>
        <v/>
      </c>
      <c r="H652" s="31" t="str">
        <f>IF(AND(B652=H$1),LOOKUP(9.99999999999999E+307,$H$2:H651)+1,"")</f>
        <v/>
      </c>
      <c r="I652" s="31" t="str">
        <f>IF(AND(B652=I$1),LOOKUP(9.99999999999999E+307,$I$2:I651)+1,"")</f>
        <v/>
      </c>
      <c r="J652" s="31" t="e">
        <f>IF(AND(B652=J$1),LOOKUP(9.99999999999999E+307,$J$2:J651)+1,"")</f>
        <v>#REF!</v>
      </c>
      <c r="K652" s="31" t="e">
        <f>IF(AND(B652=K$1),LOOKUP(9.99999999999999E+307,$K$2:K651)+1,"")</f>
        <v>#REF!</v>
      </c>
      <c r="L652" s="31" t="e">
        <f>IF(AND(B652=L$1),LOOKUP(9.99999999999999E+307,$L$2:L651)+1,"")</f>
        <v>#REF!</v>
      </c>
      <c r="M652" s="31">
        <f>IF(AND(B652=M$1),LOOKUP(9.99999999999999E+307,$M$2:M651)+1,"")</f>
        <v>484</v>
      </c>
      <c r="N652" s="31" t="e">
        <f>IF(AND(B652=N$1),LOOKUP(9.99999999999999E+307,$N$2:N651)+1,"")</f>
        <v>#REF!</v>
      </c>
      <c r="O652" s="31" t="e">
        <f>IF(AND($B652=O$1),LOOKUP(9.99999999999999E+307,$O$2:O651)+1,"")</f>
        <v>#REF!</v>
      </c>
      <c r="P652" s="31" t="e">
        <f>IF(AND($B652=P$1),LOOKUP(9.99999999999999E+307,$P$2:P651)+1,"")</f>
        <v>#REF!</v>
      </c>
      <c r="Q652" s="31" t="e">
        <f>IF(AND($B652=Q$1),LOOKUP(9.99999999999999E+307,$Q$2:Q651)+1,"")</f>
        <v>#REF!</v>
      </c>
      <c r="R652" s="31">
        <f>IF(AND($B652=R$1),LOOKUP(9.99999999999999E+307,$R$2:R651)+1,"")</f>
        <v>484</v>
      </c>
      <c r="S652" s="31">
        <f>IF(AND($B652=S$1),LOOKUP(9.99999999999999E+307,$S$2:S651)+1,"")</f>
        <v>484</v>
      </c>
      <c r="T652" s="221"/>
      <c r="U652" s="221"/>
      <c r="V652" s="221"/>
      <c r="AA652" s="218" t="str">
        <f t="shared" si="76"/>
        <v/>
      </c>
      <c r="AB652" s="218" t="str">
        <f t="shared" si="77"/>
        <v/>
      </c>
      <c r="AC652" s="219">
        <f t="shared" si="73"/>
        <v>0</v>
      </c>
      <c r="AD652" s="219">
        <f t="shared" si="74"/>
        <v>1034</v>
      </c>
      <c r="AE652" s="220" t="str">
        <f t="shared" si="78"/>
        <v/>
      </c>
      <c r="AF652" s="216" t="str">
        <f t="shared" si="72"/>
        <v>-</v>
      </c>
    </row>
    <row r="653" spans="1:32" ht="20.149999999999999" customHeight="1" x14ac:dyDescent="0.75">
      <c r="A653" s="31">
        <v>651</v>
      </c>
      <c r="B653" s="202"/>
      <c r="C653" s="201"/>
      <c r="D653" s="201"/>
      <c r="E653" s="203"/>
      <c r="F653" s="203"/>
      <c r="G653" s="217" t="str">
        <f t="shared" si="75"/>
        <v/>
      </c>
      <c r="H653" s="31" t="str">
        <f>IF(AND(B653=H$1),LOOKUP(9.99999999999999E+307,$H$2:H652)+1,"")</f>
        <v/>
      </c>
      <c r="I653" s="31" t="str">
        <f>IF(AND(B653=I$1),LOOKUP(9.99999999999999E+307,$I$2:I652)+1,"")</f>
        <v/>
      </c>
      <c r="J653" s="31" t="e">
        <f>IF(AND(B653=J$1),LOOKUP(9.99999999999999E+307,$J$2:J652)+1,"")</f>
        <v>#REF!</v>
      </c>
      <c r="K653" s="31" t="e">
        <f>IF(AND(B653=K$1),LOOKUP(9.99999999999999E+307,$K$2:K652)+1,"")</f>
        <v>#REF!</v>
      </c>
      <c r="L653" s="31" t="e">
        <f>IF(AND(B653=L$1),LOOKUP(9.99999999999999E+307,$L$2:L652)+1,"")</f>
        <v>#REF!</v>
      </c>
      <c r="M653" s="31">
        <f>IF(AND(B653=M$1),LOOKUP(9.99999999999999E+307,$M$2:M652)+1,"")</f>
        <v>485</v>
      </c>
      <c r="N653" s="31" t="e">
        <f>IF(AND(B653=N$1),LOOKUP(9.99999999999999E+307,$N$2:N652)+1,"")</f>
        <v>#REF!</v>
      </c>
      <c r="O653" s="31" t="e">
        <f>IF(AND($B653=O$1),LOOKUP(9.99999999999999E+307,$O$2:O652)+1,"")</f>
        <v>#REF!</v>
      </c>
      <c r="P653" s="31" t="e">
        <f>IF(AND($B653=P$1),LOOKUP(9.99999999999999E+307,$P$2:P652)+1,"")</f>
        <v>#REF!</v>
      </c>
      <c r="Q653" s="31" t="e">
        <f>IF(AND($B653=Q$1),LOOKUP(9.99999999999999E+307,$Q$2:Q652)+1,"")</f>
        <v>#REF!</v>
      </c>
      <c r="R653" s="31">
        <f>IF(AND($B653=R$1),LOOKUP(9.99999999999999E+307,$R$2:R652)+1,"")</f>
        <v>485</v>
      </c>
      <c r="S653" s="31">
        <f>IF(AND($B653=S$1),LOOKUP(9.99999999999999E+307,$S$2:S652)+1,"")</f>
        <v>485</v>
      </c>
      <c r="T653" s="221"/>
      <c r="U653" s="221"/>
      <c r="V653" s="221"/>
      <c r="AA653" s="218" t="str">
        <f t="shared" si="76"/>
        <v/>
      </c>
      <c r="AB653" s="218" t="str">
        <f t="shared" si="77"/>
        <v/>
      </c>
      <c r="AC653" s="219">
        <f t="shared" si="73"/>
        <v>0</v>
      </c>
      <c r="AD653" s="219">
        <f t="shared" si="74"/>
        <v>1034</v>
      </c>
      <c r="AE653" s="220" t="str">
        <f t="shared" si="78"/>
        <v/>
      </c>
      <c r="AF653" s="216" t="str">
        <f t="shared" si="72"/>
        <v>-</v>
      </c>
    </row>
    <row r="654" spans="1:32" ht="20.149999999999999" customHeight="1" x14ac:dyDescent="0.75">
      <c r="A654" s="31">
        <v>652</v>
      </c>
      <c r="B654" s="202"/>
      <c r="C654" s="201"/>
      <c r="D654" s="201"/>
      <c r="E654" s="203"/>
      <c r="F654" s="203"/>
      <c r="G654" s="217" t="str">
        <f t="shared" si="75"/>
        <v/>
      </c>
      <c r="H654" s="31" t="str">
        <f>IF(AND(B654=H$1),LOOKUP(9.99999999999999E+307,$H$2:H653)+1,"")</f>
        <v/>
      </c>
      <c r="I654" s="31" t="str">
        <f>IF(AND(B654=I$1),LOOKUP(9.99999999999999E+307,$I$2:I653)+1,"")</f>
        <v/>
      </c>
      <c r="J654" s="31" t="e">
        <f>IF(AND(B654=J$1),LOOKUP(9.99999999999999E+307,$J$2:J653)+1,"")</f>
        <v>#REF!</v>
      </c>
      <c r="K654" s="31" t="e">
        <f>IF(AND(B654=K$1),LOOKUP(9.99999999999999E+307,$K$2:K653)+1,"")</f>
        <v>#REF!</v>
      </c>
      <c r="L654" s="31" t="e">
        <f>IF(AND(B654=L$1),LOOKUP(9.99999999999999E+307,$L$2:L653)+1,"")</f>
        <v>#REF!</v>
      </c>
      <c r="M654" s="31">
        <f>IF(AND(B654=M$1),LOOKUP(9.99999999999999E+307,$M$2:M653)+1,"")</f>
        <v>486</v>
      </c>
      <c r="N654" s="31" t="e">
        <f>IF(AND(B654=N$1),LOOKUP(9.99999999999999E+307,$N$2:N653)+1,"")</f>
        <v>#REF!</v>
      </c>
      <c r="O654" s="31" t="e">
        <f>IF(AND($B654=O$1),LOOKUP(9.99999999999999E+307,$O$2:O653)+1,"")</f>
        <v>#REF!</v>
      </c>
      <c r="P654" s="31" t="e">
        <f>IF(AND($B654=P$1),LOOKUP(9.99999999999999E+307,$P$2:P653)+1,"")</f>
        <v>#REF!</v>
      </c>
      <c r="Q654" s="31" t="e">
        <f>IF(AND($B654=Q$1),LOOKUP(9.99999999999999E+307,$Q$2:Q653)+1,"")</f>
        <v>#REF!</v>
      </c>
      <c r="R654" s="31">
        <f>IF(AND($B654=R$1),LOOKUP(9.99999999999999E+307,$R$2:R653)+1,"")</f>
        <v>486</v>
      </c>
      <c r="S654" s="31">
        <f>IF(AND($B654=S$1),LOOKUP(9.99999999999999E+307,$S$2:S653)+1,"")</f>
        <v>486</v>
      </c>
      <c r="T654" s="221"/>
      <c r="U654" s="221"/>
      <c r="V654" s="221"/>
      <c r="AA654" s="218" t="str">
        <f t="shared" si="76"/>
        <v/>
      </c>
      <c r="AB654" s="218" t="str">
        <f t="shared" si="77"/>
        <v/>
      </c>
      <c r="AC654" s="219">
        <f t="shared" si="73"/>
        <v>0</v>
      </c>
      <c r="AD654" s="219">
        <f t="shared" si="74"/>
        <v>1034</v>
      </c>
      <c r="AE654" s="220" t="str">
        <f t="shared" si="78"/>
        <v/>
      </c>
      <c r="AF654" s="216" t="str">
        <f t="shared" si="72"/>
        <v>-</v>
      </c>
    </row>
    <row r="655" spans="1:32" ht="20.149999999999999" customHeight="1" x14ac:dyDescent="0.75">
      <c r="A655" s="31">
        <v>653</v>
      </c>
      <c r="B655" s="202"/>
      <c r="C655" s="201"/>
      <c r="D655" s="201"/>
      <c r="E655" s="203"/>
      <c r="F655" s="203"/>
      <c r="G655" s="217" t="str">
        <f t="shared" si="75"/>
        <v/>
      </c>
      <c r="H655" s="31" t="str">
        <f>IF(AND(B655=H$1),LOOKUP(9.99999999999999E+307,$H$2:H654)+1,"")</f>
        <v/>
      </c>
      <c r="I655" s="31" t="str">
        <f>IF(AND(B655=I$1),LOOKUP(9.99999999999999E+307,$I$2:I654)+1,"")</f>
        <v/>
      </c>
      <c r="J655" s="31" t="e">
        <f>IF(AND(B655=J$1),LOOKUP(9.99999999999999E+307,$J$2:J654)+1,"")</f>
        <v>#REF!</v>
      </c>
      <c r="K655" s="31" t="e">
        <f>IF(AND(B655=K$1),LOOKUP(9.99999999999999E+307,$K$2:K654)+1,"")</f>
        <v>#REF!</v>
      </c>
      <c r="L655" s="31" t="e">
        <f>IF(AND(B655=L$1),LOOKUP(9.99999999999999E+307,$L$2:L654)+1,"")</f>
        <v>#REF!</v>
      </c>
      <c r="M655" s="31">
        <f>IF(AND(B655=M$1),LOOKUP(9.99999999999999E+307,$M$2:M654)+1,"")</f>
        <v>487</v>
      </c>
      <c r="N655" s="31" t="e">
        <f>IF(AND(B655=N$1),LOOKUP(9.99999999999999E+307,$N$2:N654)+1,"")</f>
        <v>#REF!</v>
      </c>
      <c r="O655" s="31" t="e">
        <f>IF(AND($B655=O$1),LOOKUP(9.99999999999999E+307,$O$2:O654)+1,"")</f>
        <v>#REF!</v>
      </c>
      <c r="P655" s="31" t="e">
        <f>IF(AND($B655=P$1),LOOKUP(9.99999999999999E+307,$P$2:P654)+1,"")</f>
        <v>#REF!</v>
      </c>
      <c r="Q655" s="31" t="e">
        <f>IF(AND($B655=Q$1),LOOKUP(9.99999999999999E+307,$Q$2:Q654)+1,"")</f>
        <v>#REF!</v>
      </c>
      <c r="R655" s="31">
        <f>IF(AND($B655=R$1),LOOKUP(9.99999999999999E+307,$R$2:R654)+1,"")</f>
        <v>487</v>
      </c>
      <c r="S655" s="31">
        <f>IF(AND($B655=S$1),LOOKUP(9.99999999999999E+307,$S$2:S654)+1,"")</f>
        <v>487</v>
      </c>
      <c r="T655" s="221"/>
      <c r="U655" s="221"/>
      <c r="V655" s="221"/>
      <c r="AA655" s="218" t="str">
        <f t="shared" si="76"/>
        <v/>
      </c>
      <c r="AB655" s="218" t="str">
        <f t="shared" si="77"/>
        <v/>
      </c>
      <c r="AC655" s="219">
        <f t="shared" si="73"/>
        <v>0</v>
      </c>
      <c r="AD655" s="219">
        <f t="shared" si="74"/>
        <v>1034</v>
      </c>
      <c r="AE655" s="220" t="str">
        <f t="shared" si="78"/>
        <v/>
      </c>
      <c r="AF655" s="216" t="str">
        <f t="shared" si="72"/>
        <v>-</v>
      </c>
    </row>
    <row r="656" spans="1:32" ht="20.149999999999999" customHeight="1" x14ac:dyDescent="0.75">
      <c r="A656" s="31">
        <v>654</v>
      </c>
      <c r="B656" s="202"/>
      <c r="C656" s="201"/>
      <c r="D656" s="201"/>
      <c r="E656" s="203"/>
      <c r="F656" s="203"/>
      <c r="G656" s="217" t="str">
        <f t="shared" si="75"/>
        <v/>
      </c>
      <c r="H656" s="31" t="str">
        <f>IF(AND(B656=H$1),LOOKUP(9.99999999999999E+307,$H$2:H655)+1,"")</f>
        <v/>
      </c>
      <c r="I656" s="31" t="str">
        <f>IF(AND(B656=I$1),LOOKUP(9.99999999999999E+307,$I$2:I655)+1,"")</f>
        <v/>
      </c>
      <c r="J656" s="31" t="e">
        <f>IF(AND(B656=J$1),LOOKUP(9.99999999999999E+307,$J$2:J655)+1,"")</f>
        <v>#REF!</v>
      </c>
      <c r="K656" s="31" t="e">
        <f>IF(AND(B656=K$1),LOOKUP(9.99999999999999E+307,$K$2:K655)+1,"")</f>
        <v>#REF!</v>
      </c>
      <c r="L656" s="31" t="e">
        <f>IF(AND(B656=L$1),LOOKUP(9.99999999999999E+307,$L$2:L655)+1,"")</f>
        <v>#REF!</v>
      </c>
      <c r="M656" s="31">
        <f>IF(AND(B656=M$1),LOOKUP(9.99999999999999E+307,$M$2:M655)+1,"")</f>
        <v>488</v>
      </c>
      <c r="N656" s="31" t="e">
        <f>IF(AND(B656=N$1),LOOKUP(9.99999999999999E+307,$N$2:N655)+1,"")</f>
        <v>#REF!</v>
      </c>
      <c r="O656" s="31" t="e">
        <f>IF(AND($B656=O$1),LOOKUP(9.99999999999999E+307,$O$2:O655)+1,"")</f>
        <v>#REF!</v>
      </c>
      <c r="P656" s="31" t="e">
        <f>IF(AND($B656=P$1),LOOKUP(9.99999999999999E+307,$P$2:P655)+1,"")</f>
        <v>#REF!</v>
      </c>
      <c r="Q656" s="31" t="e">
        <f>IF(AND($B656=Q$1),LOOKUP(9.99999999999999E+307,$Q$2:Q655)+1,"")</f>
        <v>#REF!</v>
      </c>
      <c r="R656" s="31">
        <f>IF(AND($B656=R$1),LOOKUP(9.99999999999999E+307,$R$2:R655)+1,"")</f>
        <v>488</v>
      </c>
      <c r="S656" s="31">
        <f>IF(AND($B656=S$1),LOOKUP(9.99999999999999E+307,$S$2:S655)+1,"")</f>
        <v>488</v>
      </c>
      <c r="T656" s="221"/>
      <c r="U656" s="221"/>
      <c r="V656" s="221"/>
      <c r="AA656" s="218" t="str">
        <f t="shared" si="76"/>
        <v/>
      </c>
      <c r="AB656" s="218" t="str">
        <f t="shared" si="77"/>
        <v/>
      </c>
      <c r="AC656" s="219">
        <f t="shared" si="73"/>
        <v>0</v>
      </c>
      <c r="AD656" s="219">
        <f t="shared" si="74"/>
        <v>1034</v>
      </c>
      <c r="AE656" s="220" t="str">
        <f t="shared" si="78"/>
        <v/>
      </c>
      <c r="AF656" s="216" t="str">
        <f t="shared" si="72"/>
        <v>-</v>
      </c>
    </row>
    <row r="657" spans="1:32" ht="20.149999999999999" customHeight="1" x14ac:dyDescent="0.75">
      <c r="A657" s="31">
        <v>655</v>
      </c>
      <c r="B657" s="202"/>
      <c r="C657" s="201"/>
      <c r="D657" s="201"/>
      <c r="E657" s="203"/>
      <c r="F657" s="203"/>
      <c r="G657" s="217" t="str">
        <f t="shared" si="75"/>
        <v/>
      </c>
      <c r="H657" s="31" t="str">
        <f>IF(AND(B657=H$1),LOOKUP(9.99999999999999E+307,$H$2:H656)+1,"")</f>
        <v/>
      </c>
      <c r="I657" s="31" t="str">
        <f>IF(AND(B657=I$1),LOOKUP(9.99999999999999E+307,$I$2:I656)+1,"")</f>
        <v/>
      </c>
      <c r="J657" s="31" t="e">
        <f>IF(AND(B657=J$1),LOOKUP(9.99999999999999E+307,$J$2:J656)+1,"")</f>
        <v>#REF!</v>
      </c>
      <c r="K657" s="31" t="e">
        <f>IF(AND(B657=K$1),LOOKUP(9.99999999999999E+307,$K$2:K656)+1,"")</f>
        <v>#REF!</v>
      </c>
      <c r="L657" s="31" t="e">
        <f>IF(AND(B657=L$1),LOOKUP(9.99999999999999E+307,$L$2:L656)+1,"")</f>
        <v>#REF!</v>
      </c>
      <c r="M657" s="31">
        <f>IF(AND(B657=M$1),LOOKUP(9.99999999999999E+307,$M$2:M656)+1,"")</f>
        <v>489</v>
      </c>
      <c r="N657" s="31" t="e">
        <f>IF(AND(B657=N$1),LOOKUP(9.99999999999999E+307,$N$2:N656)+1,"")</f>
        <v>#REF!</v>
      </c>
      <c r="O657" s="31" t="e">
        <f>IF(AND($B657=O$1),LOOKUP(9.99999999999999E+307,$O$2:O656)+1,"")</f>
        <v>#REF!</v>
      </c>
      <c r="P657" s="31" t="e">
        <f>IF(AND($B657=P$1),LOOKUP(9.99999999999999E+307,$P$2:P656)+1,"")</f>
        <v>#REF!</v>
      </c>
      <c r="Q657" s="31" t="e">
        <f>IF(AND($B657=Q$1),LOOKUP(9.99999999999999E+307,$Q$2:Q656)+1,"")</f>
        <v>#REF!</v>
      </c>
      <c r="R657" s="31">
        <f>IF(AND($B657=R$1),LOOKUP(9.99999999999999E+307,$R$2:R656)+1,"")</f>
        <v>489</v>
      </c>
      <c r="S657" s="31">
        <f>IF(AND($B657=S$1),LOOKUP(9.99999999999999E+307,$S$2:S656)+1,"")</f>
        <v>489</v>
      </c>
      <c r="T657" s="221"/>
      <c r="U657" s="221"/>
      <c r="V657" s="221"/>
      <c r="AA657" s="218" t="str">
        <f t="shared" si="76"/>
        <v/>
      </c>
      <c r="AB657" s="218" t="str">
        <f t="shared" si="77"/>
        <v/>
      </c>
      <c r="AC657" s="219">
        <f t="shared" si="73"/>
        <v>0</v>
      </c>
      <c r="AD657" s="219">
        <f t="shared" si="74"/>
        <v>1034</v>
      </c>
      <c r="AE657" s="220" t="str">
        <f t="shared" si="78"/>
        <v/>
      </c>
      <c r="AF657" s="216" t="str">
        <f t="shared" si="72"/>
        <v>-</v>
      </c>
    </row>
    <row r="658" spans="1:32" ht="20.149999999999999" customHeight="1" x14ac:dyDescent="0.75">
      <c r="A658" s="31">
        <v>656</v>
      </c>
      <c r="B658" s="202"/>
      <c r="C658" s="201"/>
      <c r="D658" s="201"/>
      <c r="E658" s="203"/>
      <c r="F658" s="203"/>
      <c r="G658" s="217" t="str">
        <f t="shared" si="75"/>
        <v/>
      </c>
      <c r="H658" s="31" t="str">
        <f>IF(AND(B658=H$1),LOOKUP(9.99999999999999E+307,$H$2:H657)+1,"")</f>
        <v/>
      </c>
      <c r="I658" s="31" t="str">
        <f>IF(AND(B658=I$1),LOOKUP(9.99999999999999E+307,$I$2:I657)+1,"")</f>
        <v/>
      </c>
      <c r="J658" s="31" t="e">
        <f>IF(AND(B658=J$1),LOOKUP(9.99999999999999E+307,$J$2:J657)+1,"")</f>
        <v>#REF!</v>
      </c>
      <c r="K658" s="31" t="e">
        <f>IF(AND(B658=K$1),LOOKUP(9.99999999999999E+307,$K$2:K657)+1,"")</f>
        <v>#REF!</v>
      </c>
      <c r="L658" s="31" t="e">
        <f>IF(AND(B658=L$1),LOOKUP(9.99999999999999E+307,$L$2:L657)+1,"")</f>
        <v>#REF!</v>
      </c>
      <c r="M658" s="31">
        <f>IF(AND(B658=M$1),LOOKUP(9.99999999999999E+307,$M$2:M657)+1,"")</f>
        <v>490</v>
      </c>
      <c r="N658" s="31" t="e">
        <f>IF(AND(B658=N$1),LOOKUP(9.99999999999999E+307,$N$2:N657)+1,"")</f>
        <v>#REF!</v>
      </c>
      <c r="O658" s="31" t="e">
        <f>IF(AND($B658=O$1),LOOKUP(9.99999999999999E+307,$O$2:O657)+1,"")</f>
        <v>#REF!</v>
      </c>
      <c r="P658" s="31" t="e">
        <f>IF(AND($B658=P$1),LOOKUP(9.99999999999999E+307,$P$2:P657)+1,"")</f>
        <v>#REF!</v>
      </c>
      <c r="Q658" s="31" t="e">
        <f>IF(AND($B658=Q$1),LOOKUP(9.99999999999999E+307,$Q$2:Q657)+1,"")</f>
        <v>#REF!</v>
      </c>
      <c r="R658" s="31">
        <f>IF(AND($B658=R$1),LOOKUP(9.99999999999999E+307,$R$2:R657)+1,"")</f>
        <v>490</v>
      </c>
      <c r="S658" s="31">
        <f>IF(AND($B658=S$1),LOOKUP(9.99999999999999E+307,$S$2:S657)+1,"")</f>
        <v>490</v>
      </c>
      <c r="T658" s="221"/>
      <c r="U658" s="221"/>
      <c r="V658" s="221"/>
      <c r="AA658" s="218" t="str">
        <f t="shared" si="76"/>
        <v/>
      </c>
      <c r="AB658" s="218" t="str">
        <f t="shared" si="77"/>
        <v/>
      </c>
      <c r="AC658" s="219">
        <f t="shared" si="73"/>
        <v>0</v>
      </c>
      <c r="AD658" s="219">
        <f t="shared" si="74"/>
        <v>1034</v>
      </c>
      <c r="AE658" s="220" t="str">
        <f t="shared" si="78"/>
        <v/>
      </c>
      <c r="AF658" s="216" t="str">
        <f t="shared" si="72"/>
        <v>-</v>
      </c>
    </row>
    <row r="659" spans="1:32" ht="20.149999999999999" customHeight="1" x14ac:dyDescent="0.75">
      <c r="A659" s="31">
        <v>657</v>
      </c>
      <c r="B659" s="202"/>
      <c r="C659" s="201"/>
      <c r="D659" s="201"/>
      <c r="E659" s="203"/>
      <c r="F659" s="203"/>
      <c r="G659" s="217" t="str">
        <f t="shared" si="75"/>
        <v/>
      </c>
      <c r="H659" s="31" t="str">
        <f>IF(AND(B659=H$1),LOOKUP(9.99999999999999E+307,$H$2:H658)+1,"")</f>
        <v/>
      </c>
      <c r="I659" s="31" t="str">
        <f>IF(AND(B659=I$1),LOOKUP(9.99999999999999E+307,$I$2:I658)+1,"")</f>
        <v/>
      </c>
      <c r="J659" s="31" t="e">
        <f>IF(AND(B659=J$1),LOOKUP(9.99999999999999E+307,$J$2:J658)+1,"")</f>
        <v>#REF!</v>
      </c>
      <c r="K659" s="31" t="e">
        <f>IF(AND(B659=K$1),LOOKUP(9.99999999999999E+307,$K$2:K658)+1,"")</f>
        <v>#REF!</v>
      </c>
      <c r="L659" s="31" t="e">
        <f>IF(AND(B659=L$1),LOOKUP(9.99999999999999E+307,$L$2:L658)+1,"")</f>
        <v>#REF!</v>
      </c>
      <c r="M659" s="31">
        <f>IF(AND(B659=M$1),LOOKUP(9.99999999999999E+307,$M$2:M658)+1,"")</f>
        <v>491</v>
      </c>
      <c r="N659" s="31" t="e">
        <f>IF(AND(B659=N$1),LOOKUP(9.99999999999999E+307,$N$2:N658)+1,"")</f>
        <v>#REF!</v>
      </c>
      <c r="O659" s="31" t="e">
        <f>IF(AND($B659=O$1),LOOKUP(9.99999999999999E+307,$O$2:O658)+1,"")</f>
        <v>#REF!</v>
      </c>
      <c r="P659" s="31" t="e">
        <f>IF(AND($B659=P$1),LOOKUP(9.99999999999999E+307,$P$2:P658)+1,"")</f>
        <v>#REF!</v>
      </c>
      <c r="Q659" s="31" t="e">
        <f>IF(AND($B659=Q$1),LOOKUP(9.99999999999999E+307,$Q$2:Q658)+1,"")</f>
        <v>#REF!</v>
      </c>
      <c r="R659" s="31">
        <f>IF(AND($B659=R$1),LOOKUP(9.99999999999999E+307,$R$2:R658)+1,"")</f>
        <v>491</v>
      </c>
      <c r="S659" s="31">
        <f>IF(AND($B659=S$1),LOOKUP(9.99999999999999E+307,$S$2:S658)+1,"")</f>
        <v>491</v>
      </c>
      <c r="T659" s="221"/>
      <c r="U659" s="221"/>
      <c r="V659" s="221"/>
      <c r="AA659" s="218" t="str">
        <f t="shared" si="76"/>
        <v/>
      </c>
      <c r="AB659" s="218" t="str">
        <f t="shared" si="77"/>
        <v/>
      </c>
      <c r="AC659" s="219">
        <f t="shared" si="73"/>
        <v>0</v>
      </c>
      <c r="AD659" s="219">
        <f t="shared" si="74"/>
        <v>1034</v>
      </c>
      <c r="AE659" s="220" t="str">
        <f t="shared" si="78"/>
        <v/>
      </c>
      <c r="AF659" s="216" t="str">
        <f t="shared" si="72"/>
        <v>-</v>
      </c>
    </row>
    <row r="660" spans="1:32" ht="20.149999999999999" customHeight="1" x14ac:dyDescent="0.75">
      <c r="A660" s="31">
        <v>658</v>
      </c>
      <c r="B660" s="202"/>
      <c r="C660" s="201"/>
      <c r="D660" s="201"/>
      <c r="E660" s="203"/>
      <c r="F660" s="203"/>
      <c r="G660" s="217" t="str">
        <f t="shared" si="75"/>
        <v/>
      </c>
      <c r="H660" s="31" t="str">
        <f>IF(AND(B660=H$1),LOOKUP(9.99999999999999E+307,$H$2:H659)+1,"")</f>
        <v/>
      </c>
      <c r="I660" s="31" t="str">
        <f>IF(AND(B660=I$1),LOOKUP(9.99999999999999E+307,$I$2:I659)+1,"")</f>
        <v/>
      </c>
      <c r="J660" s="31" t="e">
        <f>IF(AND(B660=J$1),LOOKUP(9.99999999999999E+307,$J$2:J659)+1,"")</f>
        <v>#REF!</v>
      </c>
      <c r="K660" s="31" t="e">
        <f>IF(AND(B660=K$1),LOOKUP(9.99999999999999E+307,$K$2:K659)+1,"")</f>
        <v>#REF!</v>
      </c>
      <c r="L660" s="31" t="e">
        <f>IF(AND(B660=L$1),LOOKUP(9.99999999999999E+307,$L$2:L659)+1,"")</f>
        <v>#REF!</v>
      </c>
      <c r="M660" s="31">
        <f>IF(AND(B660=M$1),LOOKUP(9.99999999999999E+307,$M$2:M659)+1,"")</f>
        <v>492</v>
      </c>
      <c r="N660" s="31" t="e">
        <f>IF(AND(B660=N$1),LOOKUP(9.99999999999999E+307,$N$2:N659)+1,"")</f>
        <v>#REF!</v>
      </c>
      <c r="O660" s="31" t="e">
        <f>IF(AND($B660=O$1),LOOKUP(9.99999999999999E+307,$O$2:O659)+1,"")</f>
        <v>#REF!</v>
      </c>
      <c r="P660" s="31" t="e">
        <f>IF(AND($B660=P$1),LOOKUP(9.99999999999999E+307,$P$2:P659)+1,"")</f>
        <v>#REF!</v>
      </c>
      <c r="Q660" s="31" t="e">
        <f>IF(AND($B660=Q$1),LOOKUP(9.99999999999999E+307,$Q$2:Q659)+1,"")</f>
        <v>#REF!</v>
      </c>
      <c r="R660" s="31">
        <f>IF(AND($B660=R$1),LOOKUP(9.99999999999999E+307,$R$2:R659)+1,"")</f>
        <v>492</v>
      </c>
      <c r="S660" s="31">
        <f>IF(AND($B660=S$1),LOOKUP(9.99999999999999E+307,$S$2:S659)+1,"")</f>
        <v>492</v>
      </c>
      <c r="T660" s="221"/>
      <c r="U660" s="221"/>
      <c r="V660" s="221"/>
      <c r="AA660" s="218" t="str">
        <f t="shared" si="76"/>
        <v/>
      </c>
      <c r="AB660" s="218" t="str">
        <f t="shared" si="77"/>
        <v/>
      </c>
      <c r="AC660" s="219">
        <f t="shared" si="73"/>
        <v>0</v>
      </c>
      <c r="AD660" s="219">
        <f t="shared" si="74"/>
        <v>1034</v>
      </c>
      <c r="AE660" s="220" t="str">
        <f t="shared" si="78"/>
        <v/>
      </c>
      <c r="AF660" s="216" t="str">
        <f t="shared" si="72"/>
        <v>-</v>
      </c>
    </row>
    <row r="661" spans="1:32" ht="20.149999999999999" customHeight="1" x14ac:dyDescent="0.75">
      <c r="A661" s="31">
        <v>659</v>
      </c>
      <c r="B661" s="202"/>
      <c r="C661" s="201"/>
      <c r="D661" s="201"/>
      <c r="E661" s="203"/>
      <c r="F661" s="203"/>
      <c r="G661" s="217" t="str">
        <f t="shared" si="75"/>
        <v/>
      </c>
      <c r="H661" s="31" t="str">
        <f>IF(AND(B661=H$1),LOOKUP(9.99999999999999E+307,$H$2:H660)+1,"")</f>
        <v/>
      </c>
      <c r="I661" s="31" t="str">
        <f>IF(AND(B661=I$1),LOOKUP(9.99999999999999E+307,$I$2:I660)+1,"")</f>
        <v/>
      </c>
      <c r="J661" s="31" t="e">
        <f>IF(AND(B661=J$1),LOOKUP(9.99999999999999E+307,$J$2:J660)+1,"")</f>
        <v>#REF!</v>
      </c>
      <c r="K661" s="31" t="e">
        <f>IF(AND(B661=K$1),LOOKUP(9.99999999999999E+307,$K$2:K660)+1,"")</f>
        <v>#REF!</v>
      </c>
      <c r="L661" s="31" t="e">
        <f>IF(AND(B661=L$1),LOOKUP(9.99999999999999E+307,$L$2:L660)+1,"")</f>
        <v>#REF!</v>
      </c>
      <c r="M661" s="31">
        <f>IF(AND(B661=M$1),LOOKUP(9.99999999999999E+307,$M$2:M660)+1,"")</f>
        <v>493</v>
      </c>
      <c r="N661" s="31" t="e">
        <f>IF(AND(B661=N$1),LOOKUP(9.99999999999999E+307,$N$2:N660)+1,"")</f>
        <v>#REF!</v>
      </c>
      <c r="O661" s="31" t="e">
        <f>IF(AND($B661=O$1),LOOKUP(9.99999999999999E+307,$O$2:O660)+1,"")</f>
        <v>#REF!</v>
      </c>
      <c r="P661" s="31" t="e">
        <f>IF(AND($B661=P$1),LOOKUP(9.99999999999999E+307,$P$2:P660)+1,"")</f>
        <v>#REF!</v>
      </c>
      <c r="Q661" s="31" t="e">
        <f>IF(AND($B661=Q$1),LOOKUP(9.99999999999999E+307,$Q$2:Q660)+1,"")</f>
        <v>#REF!</v>
      </c>
      <c r="R661" s="31">
        <f>IF(AND($B661=R$1),LOOKUP(9.99999999999999E+307,$R$2:R660)+1,"")</f>
        <v>493</v>
      </c>
      <c r="S661" s="31">
        <f>IF(AND($B661=S$1),LOOKUP(9.99999999999999E+307,$S$2:S660)+1,"")</f>
        <v>493</v>
      </c>
      <c r="T661" s="221"/>
      <c r="U661" s="221"/>
      <c r="V661" s="221"/>
      <c r="AA661" s="218" t="str">
        <f t="shared" si="76"/>
        <v/>
      </c>
      <c r="AB661" s="218" t="str">
        <f t="shared" si="77"/>
        <v/>
      </c>
      <c r="AC661" s="219">
        <f t="shared" si="73"/>
        <v>0</v>
      </c>
      <c r="AD661" s="219">
        <f t="shared" si="74"/>
        <v>1034</v>
      </c>
      <c r="AE661" s="220" t="str">
        <f t="shared" si="78"/>
        <v/>
      </c>
      <c r="AF661" s="216" t="str">
        <f t="shared" si="72"/>
        <v>-</v>
      </c>
    </row>
    <row r="662" spans="1:32" ht="20.149999999999999" customHeight="1" x14ac:dyDescent="0.75">
      <c r="A662" s="31">
        <v>660</v>
      </c>
      <c r="B662" s="202"/>
      <c r="C662" s="201"/>
      <c r="D662" s="201"/>
      <c r="E662" s="203"/>
      <c r="F662" s="203"/>
      <c r="G662" s="217" t="str">
        <f t="shared" si="75"/>
        <v/>
      </c>
      <c r="H662" s="31" t="str">
        <f>IF(AND(B662=H$1),LOOKUP(9.99999999999999E+307,$H$2:H661)+1,"")</f>
        <v/>
      </c>
      <c r="I662" s="31" t="str">
        <f>IF(AND(B662=I$1),LOOKUP(9.99999999999999E+307,$I$2:I661)+1,"")</f>
        <v/>
      </c>
      <c r="J662" s="31" t="e">
        <f>IF(AND(B662=J$1),LOOKUP(9.99999999999999E+307,$J$2:J661)+1,"")</f>
        <v>#REF!</v>
      </c>
      <c r="K662" s="31" t="e">
        <f>IF(AND(B662=K$1),LOOKUP(9.99999999999999E+307,$K$2:K661)+1,"")</f>
        <v>#REF!</v>
      </c>
      <c r="L662" s="31" t="e">
        <f>IF(AND(B662=L$1),LOOKUP(9.99999999999999E+307,$L$2:L661)+1,"")</f>
        <v>#REF!</v>
      </c>
      <c r="M662" s="31">
        <f>IF(AND(B662=M$1),LOOKUP(9.99999999999999E+307,$M$2:M661)+1,"")</f>
        <v>494</v>
      </c>
      <c r="N662" s="31" t="e">
        <f>IF(AND(B662=N$1),LOOKUP(9.99999999999999E+307,$N$2:N661)+1,"")</f>
        <v>#REF!</v>
      </c>
      <c r="O662" s="31" t="e">
        <f>IF(AND($B662=O$1),LOOKUP(9.99999999999999E+307,$O$2:O661)+1,"")</f>
        <v>#REF!</v>
      </c>
      <c r="P662" s="31" t="e">
        <f>IF(AND($B662=P$1),LOOKUP(9.99999999999999E+307,$P$2:P661)+1,"")</f>
        <v>#REF!</v>
      </c>
      <c r="Q662" s="31" t="e">
        <f>IF(AND($B662=Q$1),LOOKUP(9.99999999999999E+307,$Q$2:Q661)+1,"")</f>
        <v>#REF!</v>
      </c>
      <c r="R662" s="31">
        <f>IF(AND($B662=R$1),LOOKUP(9.99999999999999E+307,$R$2:R661)+1,"")</f>
        <v>494</v>
      </c>
      <c r="S662" s="31">
        <f>IF(AND($B662=S$1),LOOKUP(9.99999999999999E+307,$S$2:S661)+1,"")</f>
        <v>494</v>
      </c>
      <c r="T662" s="221"/>
      <c r="U662" s="221"/>
      <c r="V662" s="221"/>
      <c r="AA662" s="218" t="str">
        <f t="shared" si="76"/>
        <v/>
      </c>
      <c r="AB662" s="218" t="str">
        <f t="shared" si="77"/>
        <v/>
      </c>
      <c r="AC662" s="219">
        <f t="shared" si="73"/>
        <v>0</v>
      </c>
      <c r="AD662" s="219">
        <f t="shared" si="74"/>
        <v>1034</v>
      </c>
      <c r="AE662" s="220" t="str">
        <f t="shared" si="78"/>
        <v/>
      </c>
      <c r="AF662" s="216" t="str">
        <f t="shared" si="72"/>
        <v>-</v>
      </c>
    </row>
    <row r="663" spans="1:32" ht="20.149999999999999" customHeight="1" x14ac:dyDescent="0.75">
      <c r="A663" s="31">
        <v>661</v>
      </c>
      <c r="B663" s="202"/>
      <c r="C663" s="201"/>
      <c r="D663" s="201"/>
      <c r="E663" s="203"/>
      <c r="F663" s="203"/>
      <c r="G663" s="217" t="str">
        <f t="shared" si="75"/>
        <v/>
      </c>
      <c r="H663" s="31" t="str">
        <f>IF(AND(B663=H$1),LOOKUP(9.99999999999999E+307,$H$2:H662)+1,"")</f>
        <v/>
      </c>
      <c r="I663" s="31" t="str">
        <f>IF(AND(B663=I$1),LOOKUP(9.99999999999999E+307,$I$2:I662)+1,"")</f>
        <v/>
      </c>
      <c r="J663" s="31" t="e">
        <f>IF(AND(B663=J$1),LOOKUP(9.99999999999999E+307,$J$2:J662)+1,"")</f>
        <v>#REF!</v>
      </c>
      <c r="K663" s="31" t="e">
        <f>IF(AND(B663=K$1),LOOKUP(9.99999999999999E+307,$K$2:K662)+1,"")</f>
        <v>#REF!</v>
      </c>
      <c r="L663" s="31" t="e">
        <f>IF(AND(B663=L$1),LOOKUP(9.99999999999999E+307,$L$2:L662)+1,"")</f>
        <v>#REF!</v>
      </c>
      <c r="M663" s="31">
        <f>IF(AND(B663=M$1),LOOKUP(9.99999999999999E+307,$M$2:M662)+1,"")</f>
        <v>495</v>
      </c>
      <c r="N663" s="31" t="e">
        <f>IF(AND(B663=N$1),LOOKUP(9.99999999999999E+307,$N$2:N662)+1,"")</f>
        <v>#REF!</v>
      </c>
      <c r="O663" s="31" t="e">
        <f>IF(AND($B663=O$1),LOOKUP(9.99999999999999E+307,$O$2:O662)+1,"")</f>
        <v>#REF!</v>
      </c>
      <c r="P663" s="31" t="e">
        <f>IF(AND($B663=P$1),LOOKUP(9.99999999999999E+307,$P$2:P662)+1,"")</f>
        <v>#REF!</v>
      </c>
      <c r="Q663" s="31" t="e">
        <f>IF(AND($B663=Q$1),LOOKUP(9.99999999999999E+307,$Q$2:Q662)+1,"")</f>
        <v>#REF!</v>
      </c>
      <c r="R663" s="31">
        <f>IF(AND($B663=R$1),LOOKUP(9.99999999999999E+307,$R$2:R662)+1,"")</f>
        <v>495</v>
      </c>
      <c r="S663" s="31">
        <f>IF(AND($B663=S$1),LOOKUP(9.99999999999999E+307,$S$2:S662)+1,"")</f>
        <v>495</v>
      </c>
      <c r="T663" s="221"/>
      <c r="U663" s="221"/>
      <c r="V663" s="221"/>
      <c r="AA663" s="218" t="str">
        <f t="shared" si="76"/>
        <v/>
      </c>
      <c r="AB663" s="218" t="str">
        <f t="shared" si="77"/>
        <v/>
      </c>
      <c r="AC663" s="219">
        <f t="shared" si="73"/>
        <v>0</v>
      </c>
      <c r="AD663" s="219">
        <f t="shared" si="74"/>
        <v>1034</v>
      </c>
      <c r="AE663" s="220" t="str">
        <f t="shared" si="78"/>
        <v/>
      </c>
      <c r="AF663" s="216" t="str">
        <f t="shared" si="72"/>
        <v>-</v>
      </c>
    </row>
    <row r="664" spans="1:32" ht="20.149999999999999" customHeight="1" x14ac:dyDescent="0.75">
      <c r="A664" s="31">
        <v>662</v>
      </c>
      <c r="B664" s="202"/>
      <c r="C664" s="201"/>
      <c r="D664" s="201"/>
      <c r="E664" s="203"/>
      <c r="F664" s="203"/>
      <c r="G664" s="217" t="str">
        <f t="shared" si="75"/>
        <v/>
      </c>
      <c r="H664" s="31" t="str">
        <f>IF(AND(B664=H$1),LOOKUP(9.99999999999999E+307,$H$2:H663)+1,"")</f>
        <v/>
      </c>
      <c r="I664" s="31" t="str">
        <f>IF(AND(B664=I$1),LOOKUP(9.99999999999999E+307,$I$2:I663)+1,"")</f>
        <v/>
      </c>
      <c r="J664" s="31" t="e">
        <f>IF(AND(B664=J$1),LOOKUP(9.99999999999999E+307,$J$2:J663)+1,"")</f>
        <v>#REF!</v>
      </c>
      <c r="K664" s="31" t="e">
        <f>IF(AND(B664=K$1),LOOKUP(9.99999999999999E+307,$K$2:K663)+1,"")</f>
        <v>#REF!</v>
      </c>
      <c r="L664" s="31" t="e">
        <f>IF(AND(B664=L$1),LOOKUP(9.99999999999999E+307,$L$2:L663)+1,"")</f>
        <v>#REF!</v>
      </c>
      <c r="M664" s="31">
        <f>IF(AND(B664=M$1),LOOKUP(9.99999999999999E+307,$M$2:M663)+1,"")</f>
        <v>496</v>
      </c>
      <c r="N664" s="31" t="e">
        <f>IF(AND(B664=N$1),LOOKUP(9.99999999999999E+307,$N$2:N663)+1,"")</f>
        <v>#REF!</v>
      </c>
      <c r="O664" s="31" t="e">
        <f>IF(AND($B664=O$1),LOOKUP(9.99999999999999E+307,$O$2:O663)+1,"")</f>
        <v>#REF!</v>
      </c>
      <c r="P664" s="31" t="e">
        <f>IF(AND($B664=P$1),LOOKUP(9.99999999999999E+307,$P$2:P663)+1,"")</f>
        <v>#REF!</v>
      </c>
      <c r="Q664" s="31" t="e">
        <f>IF(AND($B664=Q$1),LOOKUP(9.99999999999999E+307,$Q$2:Q663)+1,"")</f>
        <v>#REF!</v>
      </c>
      <c r="R664" s="31">
        <f>IF(AND($B664=R$1),LOOKUP(9.99999999999999E+307,$R$2:R663)+1,"")</f>
        <v>496</v>
      </c>
      <c r="S664" s="31">
        <f>IF(AND($B664=S$1),LOOKUP(9.99999999999999E+307,$S$2:S663)+1,"")</f>
        <v>496</v>
      </c>
      <c r="T664" s="221"/>
      <c r="U664" s="221"/>
      <c r="V664" s="221"/>
      <c r="AA664" s="218" t="str">
        <f t="shared" si="76"/>
        <v/>
      </c>
      <c r="AB664" s="218" t="str">
        <f t="shared" si="77"/>
        <v/>
      </c>
      <c r="AC664" s="219">
        <f t="shared" si="73"/>
        <v>0</v>
      </c>
      <c r="AD664" s="219">
        <f t="shared" si="74"/>
        <v>1034</v>
      </c>
      <c r="AE664" s="220" t="str">
        <f t="shared" si="78"/>
        <v/>
      </c>
      <c r="AF664" s="216" t="str">
        <f t="shared" si="72"/>
        <v>-</v>
      </c>
    </row>
    <row r="665" spans="1:32" ht="20.149999999999999" customHeight="1" x14ac:dyDescent="0.75">
      <c r="A665" s="31">
        <v>663</v>
      </c>
      <c r="B665" s="202"/>
      <c r="C665" s="201"/>
      <c r="D665" s="201"/>
      <c r="E665" s="203"/>
      <c r="F665" s="203"/>
      <c r="G665" s="217" t="str">
        <f t="shared" si="75"/>
        <v/>
      </c>
      <c r="H665" s="31" t="str">
        <f>IF(AND(B665=H$1),LOOKUP(9.99999999999999E+307,$H$2:H664)+1,"")</f>
        <v/>
      </c>
      <c r="I665" s="31" t="str">
        <f>IF(AND(B665=I$1),LOOKUP(9.99999999999999E+307,$I$2:I664)+1,"")</f>
        <v/>
      </c>
      <c r="J665" s="31" t="e">
        <f>IF(AND(B665=J$1),LOOKUP(9.99999999999999E+307,$J$2:J664)+1,"")</f>
        <v>#REF!</v>
      </c>
      <c r="K665" s="31" t="e">
        <f>IF(AND(B665=K$1),LOOKUP(9.99999999999999E+307,$K$2:K664)+1,"")</f>
        <v>#REF!</v>
      </c>
      <c r="L665" s="31" t="e">
        <f>IF(AND(B665=L$1),LOOKUP(9.99999999999999E+307,$L$2:L664)+1,"")</f>
        <v>#REF!</v>
      </c>
      <c r="M665" s="31">
        <f>IF(AND(B665=M$1),LOOKUP(9.99999999999999E+307,$M$2:M664)+1,"")</f>
        <v>497</v>
      </c>
      <c r="N665" s="31" t="e">
        <f>IF(AND(B665=N$1),LOOKUP(9.99999999999999E+307,$N$2:N664)+1,"")</f>
        <v>#REF!</v>
      </c>
      <c r="O665" s="31" t="e">
        <f>IF(AND($B665=O$1),LOOKUP(9.99999999999999E+307,$O$2:O664)+1,"")</f>
        <v>#REF!</v>
      </c>
      <c r="P665" s="31" t="e">
        <f>IF(AND($B665=P$1),LOOKUP(9.99999999999999E+307,$P$2:P664)+1,"")</f>
        <v>#REF!</v>
      </c>
      <c r="Q665" s="31" t="e">
        <f>IF(AND($B665=Q$1),LOOKUP(9.99999999999999E+307,$Q$2:Q664)+1,"")</f>
        <v>#REF!</v>
      </c>
      <c r="R665" s="31">
        <f>IF(AND($B665=R$1),LOOKUP(9.99999999999999E+307,$R$2:R664)+1,"")</f>
        <v>497</v>
      </c>
      <c r="S665" s="31">
        <f>IF(AND($B665=S$1),LOOKUP(9.99999999999999E+307,$S$2:S664)+1,"")</f>
        <v>497</v>
      </c>
      <c r="T665" s="221"/>
      <c r="U665" s="221"/>
      <c r="V665" s="221"/>
      <c r="AA665" s="218" t="str">
        <f t="shared" si="76"/>
        <v/>
      </c>
      <c r="AB665" s="218" t="str">
        <f t="shared" si="77"/>
        <v/>
      </c>
      <c r="AC665" s="219">
        <f t="shared" si="73"/>
        <v>0</v>
      </c>
      <c r="AD665" s="219">
        <f t="shared" si="74"/>
        <v>1034</v>
      </c>
      <c r="AE665" s="220" t="str">
        <f t="shared" si="78"/>
        <v/>
      </c>
      <c r="AF665" s="216" t="str">
        <f t="shared" si="72"/>
        <v>-</v>
      </c>
    </row>
    <row r="666" spans="1:32" ht="20.149999999999999" customHeight="1" x14ac:dyDescent="0.75">
      <c r="A666" s="31">
        <v>664</v>
      </c>
      <c r="B666" s="202"/>
      <c r="C666" s="201"/>
      <c r="D666" s="201"/>
      <c r="E666" s="203"/>
      <c r="F666" s="203"/>
      <c r="G666" s="217" t="str">
        <f t="shared" si="75"/>
        <v/>
      </c>
      <c r="H666" s="31" t="str">
        <f>IF(AND(B666=H$1),LOOKUP(9.99999999999999E+307,$H$2:H665)+1,"")</f>
        <v/>
      </c>
      <c r="I666" s="31" t="str">
        <f>IF(AND(B666=I$1),LOOKUP(9.99999999999999E+307,$I$2:I665)+1,"")</f>
        <v/>
      </c>
      <c r="J666" s="31" t="e">
        <f>IF(AND(B666=J$1),LOOKUP(9.99999999999999E+307,$J$2:J665)+1,"")</f>
        <v>#REF!</v>
      </c>
      <c r="K666" s="31" t="e">
        <f>IF(AND(B666=K$1),LOOKUP(9.99999999999999E+307,$K$2:K665)+1,"")</f>
        <v>#REF!</v>
      </c>
      <c r="L666" s="31" t="e">
        <f>IF(AND(B666=L$1),LOOKUP(9.99999999999999E+307,$L$2:L665)+1,"")</f>
        <v>#REF!</v>
      </c>
      <c r="M666" s="31">
        <f>IF(AND(B666=M$1),LOOKUP(9.99999999999999E+307,$M$2:M665)+1,"")</f>
        <v>498</v>
      </c>
      <c r="N666" s="31" t="e">
        <f>IF(AND(B666=N$1),LOOKUP(9.99999999999999E+307,$N$2:N665)+1,"")</f>
        <v>#REF!</v>
      </c>
      <c r="O666" s="31" t="e">
        <f>IF(AND($B666=O$1),LOOKUP(9.99999999999999E+307,$O$2:O665)+1,"")</f>
        <v>#REF!</v>
      </c>
      <c r="P666" s="31" t="e">
        <f>IF(AND($B666=P$1),LOOKUP(9.99999999999999E+307,$P$2:P665)+1,"")</f>
        <v>#REF!</v>
      </c>
      <c r="Q666" s="31" t="e">
        <f>IF(AND($B666=Q$1),LOOKUP(9.99999999999999E+307,$Q$2:Q665)+1,"")</f>
        <v>#REF!</v>
      </c>
      <c r="R666" s="31">
        <f>IF(AND($B666=R$1),LOOKUP(9.99999999999999E+307,$R$2:R665)+1,"")</f>
        <v>498</v>
      </c>
      <c r="S666" s="31">
        <f>IF(AND($B666=S$1),LOOKUP(9.99999999999999E+307,$S$2:S665)+1,"")</f>
        <v>498</v>
      </c>
      <c r="T666" s="221"/>
      <c r="U666" s="221"/>
      <c r="V666" s="221"/>
      <c r="AA666" s="218" t="str">
        <f t="shared" si="76"/>
        <v/>
      </c>
      <c r="AB666" s="218" t="str">
        <f t="shared" si="77"/>
        <v/>
      </c>
      <c r="AC666" s="219">
        <f t="shared" si="73"/>
        <v>0</v>
      </c>
      <c r="AD666" s="219">
        <f t="shared" si="74"/>
        <v>1034</v>
      </c>
      <c r="AE666" s="220" t="str">
        <f t="shared" si="78"/>
        <v/>
      </c>
      <c r="AF666" s="216" t="str">
        <f t="shared" si="72"/>
        <v>-</v>
      </c>
    </row>
    <row r="667" spans="1:32" ht="20.149999999999999" customHeight="1" x14ac:dyDescent="0.75">
      <c r="A667" s="31">
        <v>665</v>
      </c>
      <c r="B667" s="202"/>
      <c r="C667" s="201"/>
      <c r="D667" s="201"/>
      <c r="E667" s="203"/>
      <c r="F667" s="203"/>
      <c r="G667" s="217" t="str">
        <f t="shared" si="75"/>
        <v/>
      </c>
      <c r="H667" s="31" t="str">
        <f>IF(AND(B667=H$1),LOOKUP(9.99999999999999E+307,$H$2:H666)+1,"")</f>
        <v/>
      </c>
      <c r="I667" s="31" t="str">
        <f>IF(AND(B667=I$1),LOOKUP(9.99999999999999E+307,$I$2:I666)+1,"")</f>
        <v/>
      </c>
      <c r="J667" s="31" t="e">
        <f>IF(AND(B667=J$1),LOOKUP(9.99999999999999E+307,$J$2:J666)+1,"")</f>
        <v>#REF!</v>
      </c>
      <c r="K667" s="31" t="e">
        <f>IF(AND(B667=K$1),LOOKUP(9.99999999999999E+307,$K$2:K666)+1,"")</f>
        <v>#REF!</v>
      </c>
      <c r="L667" s="31" t="e">
        <f>IF(AND(B667=L$1),LOOKUP(9.99999999999999E+307,$L$2:L666)+1,"")</f>
        <v>#REF!</v>
      </c>
      <c r="M667" s="31">
        <f>IF(AND(B667=M$1),LOOKUP(9.99999999999999E+307,$M$2:M666)+1,"")</f>
        <v>499</v>
      </c>
      <c r="N667" s="31" t="e">
        <f>IF(AND(B667=N$1),LOOKUP(9.99999999999999E+307,$N$2:N666)+1,"")</f>
        <v>#REF!</v>
      </c>
      <c r="O667" s="31" t="e">
        <f>IF(AND($B667=O$1),LOOKUP(9.99999999999999E+307,$O$2:O666)+1,"")</f>
        <v>#REF!</v>
      </c>
      <c r="P667" s="31" t="e">
        <f>IF(AND($B667=P$1),LOOKUP(9.99999999999999E+307,$P$2:P666)+1,"")</f>
        <v>#REF!</v>
      </c>
      <c r="Q667" s="31" t="e">
        <f>IF(AND($B667=Q$1),LOOKUP(9.99999999999999E+307,$Q$2:Q666)+1,"")</f>
        <v>#REF!</v>
      </c>
      <c r="R667" s="31">
        <f>IF(AND($B667=R$1),LOOKUP(9.99999999999999E+307,$R$2:R666)+1,"")</f>
        <v>499</v>
      </c>
      <c r="S667" s="31">
        <f>IF(AND($B667=S$1),LOOKUP(9.99999999999999E+307,$S$2:S666)+1,"")</f>
        <v>499</v>
      </c>
      <c r="T667" s="221"/>
      <c r="U667" s="221"/>
      <c r="V667" s="221"/>
      <c r="AA667" s="218" t="str">
        <f t="shared" si="76"/>
        <v/>
      </c>
      <c r="AB667" s="218" t="str">
        <f t="shared" si="77"/>
        <v/>
      </c>
      <c r="AC667" s="219">
        <f t="shared" si="73"/>
        <v>0</v>
      </c>
      <c r="AD667" s="219">
        <f t="shared" si="74"/>
        <v>1034</v>
      </c>
      <c r="AE667" s="220" t="str">
        <f t="shared" si="78"/>
        <v/>
      </c>
      <c r="AF667" s="216" t="str">
        <f t="shared" si="72"/>
        <v>-</v>
      </c>
    </row>
    <row r="668" spans="1:32" ht="20.149999999999999" customHeight="1" x14ac:dyDescent="0.75">
      <c r="A668" s="31">
        <v>666</v>
      </c>
      <c r="B668" s="202"/>
      <c r="C668" s="201"/>
      <c r="D668" s="201"/>
      <c r="E668" s="203"/>
      <c r="F668" s="203"/>
      <c r="G668" s="217" t="str">
        <f t="shared" si="75"/>
        <v/>
      </c>
      <c r="H668" s="31" t="str">
        <f>IF(AND(B668=H$1),LOOKUP(9.99999999999999E+307,$H$2:H667)+1,"")</f>
        <v/>
      </c>
      <c r="I668" s="31" t="str">
        <f>IF(AND(B668=I$1),LOOKUP(9.99999999999999E+307,$I$2:I667)+1,"")</f>
        <v/>
      </c>
      <c r="J668" s="31" t="e">
        <f>IF(AND(B668=J$1),LOOKUP(9.99999999999999E+307,$J$2:J667)+1,"")</f>
        <v>#REF!</v>
      </c>
      <c r="K668" s="31" t="e">
        <f>IF(AND(B668=K$1),LOOKUP(9.99999999999999E+307,$K$2:K667)+1,"")</f>
        <v>#REF!</v>
      </c>
      <c r="L668" s="31" t="e">
        <f>IF(AND(B668=L$1),LOOKUP(9.99999999999999E+307,$L$2:L667)+1,"")</f>
        <v>#REF!</v>
      </c>
      <c r="M668" s="31">
        <f>IF(AND(B668=M$1),LOOKUP(9.99999999999999E+307,$M$2:M667)+1,"")</f>
        <v>500</v>
      </c>
      <c r="N668" s="31" t="e">
        <f>IF(AND(B668=N$1),LOOKUP(9.99999999999999E+307,$N$2:N667)+1,"")</f>
        <v>#REF!</v>
      </c>
      <c r="O668" s="31" t="e">
        <f>IF(AND($B668=O$1),LOOKUP(9.99999999999999E+307,$O$2:O667)+1,"")</f>
        <v>#REF!</v>
      </c>
      <c r="P668" s="31" t="e">
        <f>IF(AND($B668=P$1),LOOKUP(9.99999999999999E+307,$P$2:P667)+1,"")</f>
        <v>#REF!</v>
      </c>
      <c r="Q668" s="31" t="e">
        <f>IF(AND($B668=Q$1),LOOKUP(9.99999999999999E+307,$Q$2:Q667)+1,"")</f>
        <v>#REF!</v>
      </c>
      <c r="R668" s="31">
        <f>IF(AND($B668=R$1),LOOKUP(9.99999999999999E+307,$R$2:R667)+1,"")</f>
        <v>500</v>
      </c>
      <c r="S668" s="31">
        <f>IF(AND($B668=S$1),LOOKUP(9.99999999999999E+307,$S$2:S667)+1,"")</f>
        <v>500</v>
      </c>
      <c r="T668" s="221"/>
      <c r="U668" s="221"/>
      <c r="V668" s="221"/>
      <c r="AA668" s="218" t="str">
        <f t="shared" si="76"/>
        <v/>
      </c>
      <c r="AB668" s="218" t="str">
        <f t="shared" si="77"/>
        <v/>
      </c>
      <c r="AC668" s="219">
        <f t="shared" si="73"/>
        <v>0</v>
      </c>
      <c r="AD668" s="219">
        <f t="shared" si="74"/>
        <v>1034</v>
      </c>
      <c r="AE668" s="220" t="str">
        <f t="shared" si="78"/>
        <v/>
      </c>
      <c r="AF668" s="216" t="str">
        <f t="shared" si="72"/>
        <v>-</v>
      </c>
    </row>
    <row r="669" spans="1:32" ht="20.149999999999999" customHeight="1" x14ac:dyDescent="0.75">
      <c r="A669" s="31">
        <v>667</v>
      </c>
      <c r="B669" s="202"/>
      <c r="C669" s="201"/>
      <c r="D669" s="201"/>
      <c r="E669" s="203"/>
      <c r="F669" s="203"/>
      <c r="G669" s="217" t="str">
        <f t="shared" si="75"/>
        <v/>
      </c>
      <c r="H669" s="31" t="str">
        <f>IF(AND(B669=H$1),LOOKUP(9.99999999999999E+307,$H$2:H668)+1,"")</f>
        <v/>
      </c>
      <c r="I669" s="31" t="str">
        <f>IF(AND(B669=I$1),LOOKUP(9.99999999999999E+307,$I$2:I668)+1,"")</f>
        <v/>
      </c>
      <c r="J669" s="31" t="e">
        <f>IF(AND(B669=J$1),LOOKUP(9.99999999999999E+307,$J$2:J668)+1,"")</f>
        <v>#REF!</v>
      </c>
      <c r="K669" s="31" t="e">
        <f>IF(AND(B669=K$1),LOOKUP(9.99999999999999E+307,$K$2:K668)+1,"")</f>
        <v>#REF!</v>
      </c>
      <c r="L669" s="31" t="e">
        <f>IF(AND(B669=L$1),LOOKUP(9.99999999999999E+307,$L$2:L668)+1,"")</f>
        <v>#REF!</v>
      </c>
      <c r="M669" s="31">
        <f>IF(AND(B669=M$1),LOOKUP(9.99999999999999E+307,$M$2:M668)+1,"")</f>
        <v>501</v>
      </c>
      <c r="N669" s="31" t="e">
        <f>IF(AND(B669=N$1),LOOKUP(9.99999999999999E+307,$N$2:N668)+1,"")</f>
        <v>#REF!</v>
      </c>
      <c r="O669" s="31" t="e">
        <f>IF(AND($B669=O$1),LOOKUP(9.99999999999999E+307,$O$2:O668)+1,"")</f>
        <v>#REF!</v>
      </c>
      <c r="P669" s="31" t="e">
        <f>IF(AND($B669=P$1),LOOKUP(9.99999999999999E+307,$P$2:P668)+1,"")</f>
        <v>#REF!</v>
      </c>
      <c r="Q669" s="31" t="e">
        <f>IF(AND($B669=Q$1),LOOKUP(9.99999999999999E+307,$Q$2:Q668)+1,"")</f>
        <v>#REF!</v>
      </c>
      <c r="R669" s="31">
        <f>IF(AND($B669=R$1),LOOKUP(9.99999999999999E+307,$R$2:R668)+1,"")</f>
        <v>501</v>
      </c>
      <c r="S669" s="31">
        <f>IF(AND($B669=S$1),LOOKUP(9.99999999999999E+307,$S$2:S668)+1,"")</f>
        <v>501</v>
      </c>
      <c r="T669" s="221"/>
      <c r="U669" s="221"/>
      <c r="V669" s="221"/>
      <c r="AA669" s="218" t="str">
        <f t="shared" si="76"/>
        <v/>
      </c>
      <c r="AB669" s="218" t="str">
        <f t="shared" si="77"/>
        <v/>
      </c>
      <c r="AC669" s="219">
        <f t="shared" si="73"/>
        <v>0</v>
      </c>
      <c r="AD669" s="219">
        <f t="shared" si="74"/>
        <v>1034</v>
      </c>
      <c r="AE669" s="220" t="str">
        <f t="shared" si="78"/>
        <v/>
      </c>
      <c r="AF669" s="216" t="str">
        <f t="shared" si="72"/>
        <v>-</v>
      </c>
    </row>
    <row r="670" spans="1:32" ht="20.149999999999999" customHeight="1" x14ac:dyDescent="0.75">
      <c r="A670" s="31">
        <v>668</v>
      </c>
      <c r="B670" s="202"/>
      <c r="C670" s="201"/>
      <c r="D670" s="201"/>
      <c r="E670" s="203"/>
      <c r="F670" s="203"/>
      <c r="G670" s="217" t="str">
        <f t="shared" si="75"/>
        <v/>
      </c>
      <c r="H670" s="31" t="str">
        <f>IF(AND(B670=H$1),LOOKUP(9.99999999999999E+307,$H$2:H669)+1,"")</f>
        <v/>
      </c>
      <c r="I670" s="31" t="str">
        <f>IF(AND(B670=I$1),LOOKUP(9.99999999999999E+307,$I$2:I669)+1,"")</f>
        <v/>
      </c>
      <c r="J670" s="31" t="e">
        <f>IF(AND(B670=J$1),LOOKUP(9.99999999999999E+307,$J$2:J669)+1,"")</f>
        <v>#REF!</v>
      </c>
      <c r="K670" s="31" t="e">
        <f>IF(AND(B670=K$1),LOOKUP(9.99999999999999E+307,$K$2:K669)+1,"")</f>
        <v>#REF!</v>
      </c>
      <c r="L670" s="31" t="e">
        <f>IF(AND(B670=L$1),LOOKUP(9.99999999999999E+307,$L$2:L669)+1,"")</f>
        <v>#REF!</v>
      </c>
      <c r="M670" s="31">
        <f>IF(AND(B670=M$1),LOOKUP(9.99999999999999E+307,$M$2:M669)+1,"")</f>
        <v>502</v>
      </c>
      <c r="N670" s="31" t="e">
        <f>IF(AND(B670=N$1),LOOKUP(9.99999999999999E+307,$N$2:N669)+1,"")</f>
        <v>#REF!</v>
      </c>
      <c r="O670" s="31" t="e">
        <f>IF(AND($B670=O$1),LOOKUP(9.99999999999999E+307,$O$2:O669)+1,"")</f>
        <v>#REF!</v>
      </c>
      <c r="P670" s="31" t="e">
        <f>IF(AND($B670=P$1),LOOKUP(9.99999999999999E+307,$P$2:P669)+1,"")</f>
        <v>#REF!</v>
      </c>
      <c r="Q670" s="31" t="e">
        <f>IF(AND($B670=Q$1),LOOKUP(9.99999999999999E+307,$Q$2:Q669)+1,"")</f>
        <v>#REF!</v>
      </c>
      <c r="R670" s="31">
        <f>IF(AND($B670=R$1),LOOKUP(9.99999999999999E+307,$R$2:R669)+1,"")</f>
        <v>502</v>
      </c>
      <c r="S670" s="31">
        <f>IF(AND($B670=S$1),LOOKUP(9.99999999999999E+307,$S$2:S669)+1,"")</f>
        <v>502</v>
      </c>
      <c r="T670" s="221"/>
      <c r="U670" s="221"/>
      <c r="V670" s="221"/>
      <c r="AA670" s="218" t="str">
        <f t="shared" si="76"/>
        <v/>
      </c>
      <c r="AB670" s="218" t="str">
        <f t="shared" si="77"/>
        <v/>
      </c>
      <c r="AC670" s="219">
        <f t="shared" si="73"/>
        <v>0</v>
      </c>
      <c r="AD670" s="219">
        <f t="shared" si="74"/>
        <v>1034</v>
      </c>
      <c r="AE670" s="220" t="str">
        <f t="shared" si="78"/>
        <v/>
      </c>
      <c r="AF670" s="216" t="str">
        <f t="shared" si="72"/>
        <v>-</v>
      </c>
    </row>
    <row r="671" spans="1:32" ht="20.149999999999999" customHeight="1" x14ac:dyDescent="0.75">
      <c r="A671" s="31">
        <v>669</v>
      </c>
      <c r="B671" s="202"/>
      <c r="C671" s="201"/>
      <c r="D671" s="201"/>
      <c r="E671" s="203"/>
      <c r="F671" s="203"/>
      <c r="G671" s="217" t="str">
        <f t="shared" si="75"/>
        <v/>
      </c>
      <c r="H671" s="31" t="str">
        <f>IF(AND(B671=H$1),LOOKUP(9.99999999999999E+307,$H$2:H670)+1,"")</f>
        <v/>
      </c>
      <c r="I671" s="31" t="str">
        <f>IF(AND(B671=I$1),LOOKUP(9.99999999999999E+307,$I$2:I670)+1,"")</f>
        <v/>
      </c>
      <c r="J671" s="31" t="e">
        <f>IF(AND(B671=J$1),LOOKUP(9.99999999999999E+307,$J$2:J670)+1,"")</f>
        <v>#REF!</v>
      </c>
      <c r="K671" s="31" t="e">
        <f>IF(AND(B671=K$1),LOOKUP(9.99999999999999E+307,$K$2:K670)+1,"")</f>
        <v>#REF!</v>
      </c>
      <c r="L671" s="31" t="e">
        <f>IF(AND(B671=L$1),LOOKUP(9.99999999999999E+307,$L$2:L670)+1,"")</f>
        <v>#REF!</v>
      </c>
      <c r="M671" s="31">
        <f>IF(AND(B671=M$1),LOOKUP(9.99999999999999E+307,$M$2:M670)+1,"")</f>
        <v>503</v>
      </c>
      <c r="N671" s="31" t="e">
        <f>IF(AND(B671=N$1),LOOKUP(9.99999999999999E+307,$N$2:N670)+1,"")</f>
        <v>#REF!</v>
      </c>
      <c r="O671" s="31" t="e">
        <f>IF(AND($B671=O$1),LOOKUP(9.99999999999999E+307,$O$2:O670)+1,"")</f>
        <v>#REF!</v>
      </c>
      <c r="P671" s="31" t="e">
        <f>IF(AND($B671=P$1),LOOKUP(9.99999999999999E+307,$P$2:P670)+1,"")</f>
        <v>#REF!</v>
      </c>
      <c r="Q671" s="31" t="e">
        <f>IF(AND($B671=Q$1),LOOKUP(9.99999999999999E+307,$Q$2:Q670)+1,"")</f>
        <v>#REF!</v>
      </c>
      <c r="R671" s="31">
        <f>IF(AND($B671=R$1),LOOKUP(9.99999999999999E+307,$R$2:R670)+1,"")</f>
        <v>503</v>
      </c>
      <c r="S671" s="31">
        <f>IF(AND($B671=S$1),LOOKUP(9.99999999999999E+307,$S$2:S670)+1,"")</f>
        <v>503</v>
      </c>
      <c r="T671" s="221"/>
      <c r="U671" s="221"/>
      <c r="V671" s="221"/>
      <c r="AA671" s="218" t="str">
        <f t="shared" si="76"/>
        <v/>
      </c>
      <c r="AB671" s="218" t="str">
        <f t="shared" si="77"/>
        <v/>
      </c>
      <c r="AC671" s="219">
        <f t="shared" si="73"/>
        <v>0</v>
      </c>
      <c r="AD671" s="219">
        <f t="shared" si="74"/>
        <v>1034</v>
      </c>
      <c r="AE671" s="220" t="str">
        <f t="shared" si="78"/>
        <v/>
      </c>
      <c r="AF671" s="216" t="str">
        <f t="shared" si="72"/>
        <v>-</v>
      </c>
    </row>
    <row r="672" spans="1:32" ht="20.149999999999999" customHeight="1" x14ac:dyDescent="0.75">
      <c r="A672" s="31">
        <v>670</v>
      </c>
      <c r="B672" s="202"/>
      <c r="C672" s="201"/>
      <c r="D672" s="201"/>
      <c r="E672" s="203"/>
      <c r="F672" s="203"/>
      <c r="G672" s="217" t="str">
        <f t="shared" si="75"/>
        <v/>
      </c>
      <c r="H672" s="31" t="str">
        <f>IF(AND(B672=H$1),LOOKUP(9.99999999999999E+307,$H$2:H671)+1,"")</f>
        <v/>
      </c>
      <c r="I672" s="31" t="str">
        <f>IF(AND(B672=I$1),LOOKUP(9.99999999999999E+307,$I$2:I671)+1,"")</f>
        <v/>
      </c>
      <c r="J672" s="31" t="e">
        <f>IF(AND(B672=J$1),LOOKUP(9.99999999999999E+307,$J$2:J671)+1,"")</f>
        <v>#REF!</v>
      </c>
      <c r="K672" s="31" t="e">
        <f>IF(AND(B672=K$1),LOOKUP(9.99999999999999E+307,$K$2:K671)+1,"")</f>
        <v>#REF!</v>
      </c>
      <c r="L672" s="31" t="e">
        <f>IF(AND(B672=L$1),LOOKUP(9.99999999999999E+307,$L$2:L671)+1,"")</f>
        <v>#REF!</v>
      </c>
      <c r="M672" s="31">
        <f>IF(AND(B672=M$1),LOOKUP(9.99999999999999E+307,$M$2:M671)+1,"")</f>
        <v>504</v>
      </c>
      <c r="N672" s="31" t="e">
        <f>IF(AND(B672=N$1),LOOKUP(9.99999999999999E+307,$N$2:N671)+1,"")</f>
        <v>#REF!</v>
      </c>
      <c r="O672" s="31" t="e">
        <f>IF(AND($B672=O$1),LOOKUP(9.99999999999999E+307,$O$2:O671)+1,"")</f>
        <v>#REF!</v>
      </c>
      <c r="P672" s="31" t="e">
        <f>IF(AND($B672=P$1),LOOKUP(9.99999999999999E+307,$P$2:P671)+1,"")</f>
        <v>#REF!</v>
      </c>
      <c r="Q672" s="31" t="e">
        <f>IF(AND($B672=Q$1),LOOKUP(9.99999999999999E+307,$Q$2:Q671)+1,"")</f>
        <v>#REF!</v>
      </c>
      <c r="R672" s="31">
        <f>IF(AND($B672=R$1),LOOKUP(9.99999999999999E+307,$R$2:R671)+1,"")</f>
        <v>504</v>
      </c>
      <c r="S672" s="31">
        <f>IF(AND($B672=S$1),LOOKUP(9.99999999999999E+307,$S$2:S671)+1,"")</f>
        <v>504</v>
      </c>
      <c r="T672" s="221"/>
      <c r="U672" s="221"/>
      <c r="V672" s="221"/>
      <c r="AA672" s="218" t="str">
        <f t="shared" si="76"/>
        <v/>
      </c>
      <c r="AB672" s="218" t="str">
        <f t="shared" si="77"/>
        <v/>
      </c>
      <c r="AC672" s="219">
        <f t="shared" si="73"/>
        <v>0</v>
      </c>
      <c r="AD672" s="219">
        <f t="shared" si="74"/>
        <v>1034</v>
      </c>
      <c r="AE672" s="220" t="str">
        <f t="shared" si="78"/>
        <v/>
      </c>
      <c r="AF672" s="216" t="str">
        <f t="shared" si="72"/>
        <v>-</v>
      </c>
    </row>
    <row r="673" spans="1:32" ht="20.149999999999999" customHeight="1" x14ac:dyDescent="0.75">
      <c r="A673" s="31">
        <v>671</v>
      </c>
      <c r="B673" s="202"/>
      <c r="C673" s="201"/>
      <c r="D673" s="201"/>
      <c r="E673" s="203"/>
      <c r="F673" s="203"/>
      <c r="G673" s="217" t="str">
        <f t="shared" si="75"/>
        <v/>
      </c>
      <c r="H673" s="31" t="str">
        <f>IF(AND(B673=H$1),LOOKUP(9.99999999999999E+307,$H$2:H672)+1,"")</f>
        <v/>
      </c>
      <c r="I673" s="31" t="str">
        <f>IF(AND(B673=I$1),LOOKUP(9.99999999999999E+307,$I$2:I672)+1,"")</f>
        <v/>
      </c>
      <c r="J673" s="31" t="e">
        <f>IF(AND(B673=J$1),LOOKUP(9.99999999999999E+307,$J$2:J672)+1,"")</f>
        <v>#REF!</v>
      </c>
      <c r="K673" s="31" t="e">
        <f>IF(AND(B673=K$1),LOOKUP(9.99999999999999E+307,$K$2:K672)+1,"")</f>
        <v>#REF!</v>
      </c>
      <c r="L673" s="31" t="e">
        <f>IF(AND(B673=L$1),LOOKUP(9.99999999999999E+307,$L$2:L672)+1,"")</f>
        <v>#REF!</v>
      </c>
      <c r="M673" s="31">
        <f>IF(AND(B673=M$1),LOOKUP(9.99999999999999E+307,$M$2:M672)+1,"")</f>
        <v>505</v>
      </c>
      <c r="N673" s="31" t="e">
        <f>IF(AND(B673=N$1),LOOKUP(9.99999999999999E+307,$N$2:N672)+1,"")</f>
        <v>#REF!</v>
      </c>
      <c r="O673" s="31" t="e">
        <f>IF(AND($B673=O$1),LOOKUP(9.99999999999999E+307,$O$2:O672)+1,"")</f>
        <v>#REF!</v>
      </c>
      <c r="P673" s="31" t="e">
        <f>IF(AND($B673=P$1),LOOKUP(9.99999999999999E+307,$P$2:P672)+1,"")</f>
        <v>#REF!</v>
      </c>
      <c r="Q673" s="31" t="e">
        <f>IF(AND($B673=Q$1),LOOKUP(9.99999999999999E+307,$Q$2:Q672)+1,"")</f>
        <v>#REF!</v>
      </c>
      <c r="R673" s="31">
        <f>IF(AND($B673=R$1),LOOKUP(9.99999999999999E+307,$R$2:R672)+1,"")</f>
        <v>505</v>
      </c>
      <c r="S673" s="31">
        <f>IF(AND($B673=S$1),LOOKUP(9.99999999999999E+307,$S$2:S672)+1,"")</f>
        <v>505</v>
      </c>
      <c r="T673" s="221"/>
      <c r="U673" s="221"/>
      <c r="V673" s="221"/>
      <c r="AA673" s="218" t="str">
        <f t="shared" si="76"/>
        <v/>
      </c>
      <c r="AB673" s="218" t="str">
        <f t="shared" si="77"/>
        <v/>
      </c>
      <c r="AC673" s="219">
        <f t="shared" si="73"/>
        <v>0</v>
      </c>
      <c r="AD673" s="219">
        <f t="shared" si="74"/>
        <v>1034</v>
      </c>
      <c r="AE673" s="220" t="str">
        <f t="shared" si="78"/>
        <v/>
      </c>
      <c r="AF673" s="216" t="str">
        <f t="shared" si="72"/>
        <v>-</v>
      </c>
    </row>
    <row r="674" spans="1:32" ht="20.149999999999999" customHeight="1" x14ac:dyDescent="0.75">
      <c r="A674" s="31">
        <v>672</v>
      </c>
      <c r="B674" s="202"/>
      <c r="C674" s="201"/>
      <c r="D674" s="201"/>
      <c r="E674" s="203"/>
      <c r="F674" s="203"/>
      <c r="G674" s="217" t="str">
        <f t="shared" si="75"/>
        <v/>
      </c>
      <c r="H674" s="31" t="str">
        <f>IF(AND(B674=H$1),LOOKUP(9.99999999999999E+307,$H$2:H673)+1,"")</f>
        <v/>
      </c>
      <c r="I674" s="31" t="str">
        <f>IF(AND(B674=I$1),LOOKUP(9.99999999999999E+307,$I$2:I673)+1,"")</f>
        <v/>
      </c>
      <c r="J674" s="31" t="e">
        <f>IF(AND(B674=J$1),LOOKUP(9.99999999999999E+307,$J$2:J673)+1,"")</f>
        <v>#REF!</v>
      </c>
      <c r="K674" s="31" t="e">
        <f>IF(AND(B674=K$1),LOOKUP(9.99999999999999E+307,$K$2:K673)+1,"")</f>
        <v>#REF!</v>
      </c>
      <c r="L674" s="31" t="e">
        <f>IF(AND(B674=L$1),LOOKUP(9.99999999999999E+307,$L$2:L673)+1,"")</f>
        <v>#REF!</v>
      </c>
      <c r="M674" s="31">
        <f>IF(AND(B674=M$1),LOOKUP(9.99999999999999E+307,$M$2:M673)+1,"")</f>
        <v>506</v>
      </c>
      <c r="N674" s="31" t="e">
        <f>IF(AND(B674=N$1),LOOKUP(9.99999999999999E+307,$N$2:N673)+1,"")</f>
        <v>#REF!</v>
      </c>
      <c r="O674" s="31" t="e">
        <f>IF(AND($B674=O$1),LOOKUP(9.99999999999999E+307,$O$2:O673)+1,"")</f>
        <v>#REF!</v>
      </c>
      <c r="P674" s="31" t="e">
        <f>IF(AND($B674=P$1),LOOKUP(9.99999999999999E+307,$P$2:P673)+1,"")</f>
        <v>#REF!</v>
      </c>
      <c r="Q674" s="31" t="e">
        <f>IF(AND($B674=Q$1),LOOKUP(9.99999999999999E+307,$Q$2:Q673)+1,"")</f>
        <v>#REF!</v>
      </c>
      <c r="R674" s="31">
        <f>IF(AND($B674=R$1),LOOKUP(9.99999999999999E+307,$R$2:R673)+1,"")</f>
        <v>506</v>
      </c>
      <c r="S674" s="31">
        <f>IF(AND($B674=S$1),LOOKUP(9.99999999999999E+307,$S$2:S673)+1,"")</f>
        <v>506</v>
      </c>
      <c r="T674" s="221"/>
      <c r="U674" s="221"/>
      <c r="V674" s="221"/>
      <c r="AA674" s="218" t="str">
        <f t="shared" si="76"/>
        <v/>
      </c>
      <c r="AB674" s="218" t="str">
        <f t="shared" si="77"/>
        <v/>
      </c>
      <c r="AC674" s="219">
        <f t="shared" si="73"/>
        <v>0</v>
      </c>
      <c r="AD674" s="219">
        <f t="shared" si="74"/>
        <v>1034</v>
      </c>
      <c r="AE674" s="220" t="str">
        <f t="shared" si="78"/>
        <v/>
      </c>
      <c r="AF674" s="216" t="str">
        <f t="shared" si="72"/>
        <v>-</v>
      </c>
    </row>
    <row r="675" spans="1:32" ht="20.149999999999999" customHeight="1" x14ac:dyDescent="0.75">
      <c r="A675" s="31">
        <v>673</v>
      </c>
      <c r="B675" s="202"/>
      <c r="C675" s="201"/>
      <c r="D675" s="201"/>
      <c r="E675" s="203"/>
      <c r="F675" s="203"/>
      <c r="G675" s="217" t="str">
        <f t="shared" si="75"/>
        <v/>
      </c>
      <c r="H675" s="31" t="str">
        <f>IF(AND(B675=H$1),LOOKUP(9.99999999999999E+307,$H$2:H674)+1,"")</f>
        <v/>
      </c>
      <c r="I675" s="31" t="str">
        <f>IF(AND(B675=I$1),LOOKUP(9.99999999999999E+307,$I$2:I674)+1,"")</f>
        <v/>
      </c>
      <c r="J675" s="31" t="e">
        <f>IF(AND(B675=J$1),LOOKUP(9.99999999999999E+307,$J$2:J674)+1,"")</f>
        <v>#REF!</v>
      </c>
      <c r="K675" s="31" t="e">
        <f>IF(AND(B675=K$1),LOOKUP(9.99999999999999E+307,$K$2:K674)+1,"")</f>
        <v>#REF!</v>
      </c>
      <c r="L675" s="31" t="e">
        <f>IF(AND(B675=L$1),LOOKUP(9.99999999999999E+307,$L$2:L674)+1,"")</f>
        <v>#REF!</v>
      </c>
      <c r="M675" s="31">
        <f>IF(AND(B675=M$1),LOOKUP(9.99999999999999E+307,$M$2:M674)+1,"")</f>
        <v>507</v>
      </c>
      <c r="N675" s="31" t="e">
        <f>IF(AND(B675=N$1),LOOKUP(9.99999999999999E+307,$N$2:N674)+1,"")</f>
        <v>#REF!</v>
      </c>
      <c r="O675" s="31" t="e">
        <f>IF(AND($B675=O$1),LOOKUP(9.99999999999999E+307,$O$2:O674)+1,"")</f>
        <v>#REF!</v>
      </c>
      <c r="P675" s="31" t="e">
        <f>IF(AND($B675=P$1),LOOKUP(9.99999999999999E+307,$P$2:P674)+1,"")</f>
        <v>#REF!</v>
      </c>
      <c r="Q675" s="31" t="e">
        <f>IF(AND($B675=Q$1),LOOKUP(9.99999999999999E+307,$Q$2:Q674)+1,"")</f>
        <v>#REF!</v>
      </c>
      <c r="R675" s="31">
        <f>IF(AND($B675=R$1),LOOKUP(9.99999999999999E+307,$R$2:R674)+1,"")</f>
        <v>507</v>
      </c>
      <c r="S675" s="31">
        <f>IF(AND($B675=S$1),LOOKUP(9.99999999999999E+307,$S$2:S674)+1,"")</f>
        <v>507</v>
      </c>
      <c r="T675" s="221"/>
      <c r="U675" s="221"/>
      <c r="V675" s="221"/>
      <c r="AA675" s="218" t="str">
        <f t="shared" si="76"/>
        <v/>
      </c>
      <c r="AB675" s="218" t="str">
        <f t="shared" si="77"/>
        <v/>
      </c>
      <c r="AC675" s="219">
        <f t="shared" si="73"/>
        <v>0</v>
      </c>
      <c r="AD675" s="219">
        <f t="shared" si="74"/>
        <v>1034</v>
      </c>
      <c r="AE675" s="220" t="str">
        <f t="shared" si="78"/>
        <v/>
      </c>
      <c r="AF675" s="216" t="str">
        <f t="shared" si="72"/>
        <v>-</v>
      </c>
    </row>
    <row r="676" spans="1:32" ht="20.149999999999999" customHeight="1" x14ac:dyDescent="0.75">
      <c r="A676" s="31">
        <v>674</v>
      </c>
      <c r="B676" s="202"/>
      <c r="C676" s="201"/>
      <c r="D676" s="201"/>
      <c r="E676" s="203"/>
      <c r="F676" s="203"/>
      <c r="G676" s="217" t="str">
        <f t="shared" si="75"/>
        <v/>
      </c>
      <c r="H676" s="31" t="str">
        <f>IF(AND(B676=H$1),LOOKUP(9.99999999999999E+307,$H$2:H675)+1,"")</f>
        <v/>
      </c>
      <c r="I676" s="31" t="str">
        <f>IF(AND(B676=I$1),LOOKUP(9.99999999999999E+307,$I$2:I675)+1,"")</f>
        <v/>
      </c>
      <c r="J676" s="31" t="e">
        <f>IF(AND(B676=J$1),LOOKUP(9.99999999999999E+307,$J$2:J675)+1,"")</f>
        <v>#REF!</v>
      </c>
      <c r="K676" s="31" t="e">
        <f>IF(AND(B676=K$1),LOOKUP(9.99999999999999E+307,$K$2:K675)+1,"")</f>
        <v>#REF!</v>
      </c>
      <c r="L676" s="31" t="e">
        <f>IF(AND(B676=L$1),LOOKUP(9.99999999999999E+307,$L$2:L675)+1,"")</f>
        <v>#REF!</v>
      </c>
      <c r="M676" s="31">
        <f>IF(AND(B676=M$1),LOOKUP(9.99999999999999E+307,$M$2:M675)+1,"")</f>
        <v>508</v>
      </c>
      <c r="N676" s="31" t="e">
        <f>IF(AND(B676=N$1),LOOKUP(9.99999999999999E+307,$N$2:N675)+1,"")</f>
        <v>#REF!</v>
      </c>
      <c r="O676" s="31" t="e">
        <f>IF(AND($B676=O$1),LOOKUP(9.99999999999999E+307,$O$2:O675)+1,"")</f>
        <v>#REF!</v>
      </c>
      <c r="P676" s="31" t="e">
        <f>IF(AND($B676=P$1),LOOKUP(9.99999999999999E+307,$P$2:P675)+1,"")</f>
        <v>#REF!</v>
      </c>
      <c r="Q676" s="31" t="e">
        <f>IF(AND($B676=Q$1),LOOKUP(9.99999999999999E+307,$Q$2:Q675)+1,"")</f>
        <v>#REF!</v>
      </c>
      <c r="R676" s="31">
        <f>IF(AND($B676=R$1),LOOKUP(9.99999999999999E+307,$R$2:R675)+1,"")</f>
        <v>508</v>
      </c>
      <c r="S676" s="31">
        <f>IF(AND($B676=S$1),LOOKUP(9.99999999999999E+307,$S$2:S675)+1,"")</f>
        <v>508</v>
      </c>
      <c r="T676" s="221"/>
      <c r="U676" s="221"/>
      <c r="V676" s="221"/>
      <c r="AA676" s="218" t="str">
        <f t="shared" si="76"/>
        <v/>
      </c>
      <c r="AB676" s="218" t="str">
        <f t="shared" si="77"/>
        <v/>
      </c>
      <c r="AC676" s="219">
        <f t="shared" si="73"/>
        <v>0</v>
      </c>
      <c r="AD676" s="219">
        <f t="shared" si="74"/>
        <v>1034</v>
      </c>
      <c r="AE676" s="220" t="str">
        <f t="shared" si="78"/>
        <v/>
      </c>
      <c r="AF676" s="216" t="str">
        <f t="shared" si="72"/>
        <v>-</v>
      </c>
    </row>
    <row r="677" spans="1:32" ht="20.149999999999999" customHeight="1" x14ac:dyDescent="0.75">
      <c r="A677" s="31">
        <v>675</v>
      </c>
      <c r="B677" s="202"/>
      <c r="C677" s="201"/>
      <c r="D677" s="201"/>
      <c r="E677" s="203"/>
      <c r="F677" s="203"/>
      <c r="G677" s="217" t="str">
        <f t="shared" si="75"/>
        <v/>
      </c>
      <c r="H677" s="31" t="str">
        <f>IF(AND(B677=H$1),LOOKUP(9.99999999999999E+307,$H$2:H676)+1,"")</f>
        <v/>
      </c>
      <c r="I677" s="31" t="str">
        <f>IF(AND(B677=I$1),LOOKUP(9.99999999999999E+307,$I$2:I676)+1,"")</f>
        <v/>
      </c>
      <c r="J677" s="31" t="e">
        <f>IF(AND(B677=J$1),LOOKUP(9.99999999999999E+307,$J$2:J676)+1,"")</f>
        <v>#REF!</v>
      </c>
      <c r="K677" s="31" t="e">
        <f>IF(AND(B677=K$1),LOOKUP(9.99999999999999E+307,$K$2:K676)+1,"")</f>
        <v>#REF!</v>
      </c>
      <c r="L677" s="31" t="e">
        <f>IF(AND(B677=L$1),LOOKUP(9.99999999999999E+307,$L$2:L676)+1,"")</f>
        <v>#REF!</v>
      </c>
      <c r="M677" s="31">
        <f>IF(AND(B677=M$1),LOOKUP(9.99999999999999E+307,$M$2:M676)+1,"")</f>
        <v>509</v>
      </c>
      <c r="N677" s="31" t="e">
        <f>IF(AND(B677=N$1),LOOKUP(9.99999999999999E+307,$N$2:N676)+1,"")</f>
        <v>#REF!</v>
      </c>
      <c r="O677" s="31" t="e">
        <f>IF(AND($B677=O$1),LOOKUP(9.99999999999999E+307,$O$2:O676)+1,"")</f>
        <v>#REF!</v>
      </c>
      <c r="P677" s="31" t="e">
        <f>IF(AND($B677=P$1),LOOKUP(9.99999999999999E+307,$P$2:P676)+1,"")</f>
        <v>#REF!</v>
      </c>
      <c r="Q677" s="31" t="e">
        <f>IF(AND($B677=Q$1),LOOKUP(9.99999999999999E+307,$Q$2:Q676)+1,"")</f>
        <v>#REF!</v>
      </c>
      <c r="R677" s="31">
        <f>IF(AND($B677=R$1),LOOKUP(9.99999999999999E+307,$R$2:R676)+1,"")</f>
        <v>509</v>
      </c>
      <c r="S677" s="31">
        <f>IF(AND($B677=S$1),LOOKUP(9.99999999999999E+307,$S$2:S676)+1,"")</f>
        <v>509</v>
      </c>
      <c r="T677" s="221"/>
      <c r="U677" s="221"/>
      <c r="V677" s="221"/>
      <c r="AA677" s="218" t="str">
        <f t="shared" si="76"/>
        <v/>
      </c>
      <c r="AB677" s="218" t="str">
        <f t="shared" si="77"/>
        <v/>
      </c>
      <c r="AC677" s="219">
        <f t="shared" si="73"/>
        <v>0</v>
      </c>
      <c r="AD677" s="219">
        <f t="shared" si="74"/>
        <v>1034</v>
      </c>
      <c r="AE677" s="220" t="str">
        <f t="shared" si="78"/>
        <v/>
      </c>
      <c r="AF677" s="216" t="str">
        <f t="shared" si="72"/>
        <v>-</v>
      </c>
    </row>
    <row r="678" spans="1:32" ht="20.149999999999999" customHeight="1" x14ac:dyDescent="0.75">
      <c r="A678" s="31">
        <v>676</v>
      </c>
      <c r="B678" s="202"/>
      <c r="C678" s="201"/>
      <c r="D678" s="201"/>
      <c r="E678" s="203"/>
      <c r="F678" s="203"/>
      <c r="G678" s="217" t="str">
        <f t="shared" si="75"/>
        <v/>
      </c>
      <c r="H678" s="31" t="str">
        <f>IF(AND(B678=H$1),LOOKUP(9.99999999999999E+307,$H$2:H677)+1,"")</f>
        <v/>
      </c>
      <c r="I678" s="31" t="str">
        <f>IF(AND(B678=I$1),LOOKUP(9.99999999999999E+307,$I$2:I677)+1,"")</f>
        <v/>
      </c>
      <c r="J678" s="31" t="e">
        <f>IF(AND(B678=J$1),LOOKUP(9.99999999999999E+307,$J$2:J677)+1,"")</f>
        <v>#REF!</v>
      </c>
      <c r="K678" s="31" t="e">
        <f>IF(AND(B678=K$1),LOOKUP(9.99999999999999E+307,$K$2:K677)+1,"")</f>
        <v>#REF!</v>
      </c>
      <c r="L678" s="31" t="e">
        <f>IF(AND(B678=L$1),LOOKUP(9.99999999999999E+307,$L$2:L677)+1,"")</f>
        <v>#REF!</v>
      </c>
      <c r="M678" s="31">
        <f>IF(AND(B678=M$1),LOOKUP(9.99999999999999E+307,$M$2:M677)+1,"")</f>
        <v>510</v>
      </c>
      <c r="N678" s="31" t="e">
        <f>IF(AND(B678=N$1),LOOKUP(9.99999999999999E+307,$N$2:N677)+1,"")</f>
        <v>#REF!</v>
      </c>
      <c r="O678" s="31" t="e">
        <f>IF(AND($B678=O$1),LOOKUP(9.99999999999999E+307,$O$2:O677)+1,"")</f>
        <v>#REF!</v>
      </c>
      <c r="P678" s="31" t="e">
        <f>IF(AND($B678=P$1),LOOKUP(9.99999999999999E+307,$P$2:P677)+1,"")</f>
        <v>#REF!</v>
      </c>
      <c r="Q678" s="31" t="e">
        <f>IF(AND($B678=Q$1),LOOKUP(9.99999999999999E+307,$Q$2:Q677)+1,"")</f>
        <v>#REF!</v>
      </c>
      <c r="R678" s="31">
        <f>IF(AND($B678=R$1),LOOKUP(9.99999999999999E+307,$R$2:R677)+1,"")</f>
        <v>510</v>
      </c>
      <c r="S678" s="31">
        <f>IF(AND($B678=S$1),LOOKUP(9.99999999999999E+307,$S$2:S677)+1,"")</f>
        <v>510</v>
      </c>
      <c r="T678" s="221"/>
      <c r="U678" s="221"/>
      <c r="V678" s="221"/>
      <c r="AA678" s="218" t="str">
        <f t="shared" si="76"/>
        <v/>
      </c>
      <c r="AB678" s="218" t="str">
        <f t="shared" si="77"/>
        <v/>
      </c>
      <c r="AC678" s="219">
        <f t="shared" si="73"/>
        <v>0</v>
      </c>
      <c r="AD678" s="219">
        <f t="shared" si="74"/>
        <v>1034</v>
      </c>
      <c r="AE678" s="220" t="str">
        <f t="shared" si="78"/>
        <v/>
      </c>
      <c r="AF678" s="216" t="str">
        <f t="shared" si="72"/>
        <v>-</v>
      </c>
    </row>
    <row r="679" spans="1:32" ht="20.149999999999999" customHeight="1" x14ac:dyDescent="0.75">
      <c r="A679" s="31">
        <v>677</v>
      </c>
      <c r="B679" s="202"/>
      <c r="C679" s="201"/>
      <c r="D679" s="201"/>
      <c r="E679" s="203"/>
      <c r="F679" s="203"/>
      <c r="G679" s="217" t="str">
        <f t="shared" si="75"/>
        <v/>
      </c>
      <c r="H679" s="31" t="str">
        <f>IF(AND(B679=H$1),LOOKUP(9.99999999999999E+307,$H$2:H678)+1,"")</f>
        <v/>
      </c>
      <c r="I679" s="31" t="str">
        <f>IF(AND(B679=I$1),LOOKUP(9.99999999999999E+307,$I$2:I678)+1,"")</f>
        <v/>
      </c>
      <c r="J679" s="31" t="e">
        <f>IF(AND(B679=J$1),LOOKUP(9.99999999999999E+307,$J$2:J678)+1,"")</f>
        <v>#REF!</v>
      </c>
      <c r="K679" s="31" t="e">
        <f>IF(AND(B679=K$1),LOOKUP(9.99999999999999E+307,$K$2:K678)+1,"")</f>
        <v>#REF!</v>
      </c>
      <c r="L679" s="31" t="e">
        <f>IF(AND(B679=L$1),LOOKUP(9.99999999999999E+307,$L$2:L678)+1,"")</f>
        <v>#REF!</v>
      </c>
      <c r="M679" s="31">
        <f>IF(AND(B679=M$1),LOOKUP(9.99999999999999E+307,$M$2:M678)+1,"")</f>
        <v>511</v>
      </c>
      <c r="N679" s="31" t="e">
        <f>IF(AND(B679=N$1),LOOKUP(9.99999999999999E+307,$N$2:N678)+1,"")</f>
        <v>#REF!</v>
      </c>
      <c r="O679" s="31" t="e">
        <f>IF(AND($B679=O$1),LOOKUP(9.99999999999999E+307,$O$2:O678)+1,"")</f>
        <v>#REF!</v>
      </c>
      <c r="P679" s="31" t="e">
        <f>IF(AND($B679=P$1),LOOKUP(9.99999999999999E+307,$P$2:P678)+1,"")</f>
        <v>#REF!</v>
      </c>
      <c r="Q679" s="31" t="e">
        <f>IF(AND($B679=Q$1),LOOKUP(9.99999999999999E+307,$Q$2:Q678)+1,"")</f>
        <v>#REF!</v>
      </c>
      <c r="R679" s="31">
        <f>IF(AND($B679=R$1),LOOKUP(9.99999999999999E+307,$R$2:R678)+1,"")</f>
        <v>511</v>
      </c>
      <c r="S679" s="31">
        <f>IF(AND($B679=S$1),LOOKUP(9.99999999999999E+307,$S$2:S678)+1,"")</f>
        <v>511</v>
      </c>
      <c r="T679" s="221"/>
      <c r="U679" s="221"/>
      <c r="V679" s="221"/>
      <c r="AA679" s="218" t="str">
        <f t="shared" si="76"/>
        <v/>
      </c>
      <c r="AB679" s="218" t="str">
        <f t="shared" si="77"/>
        <v/>
      </c>
      <c r="AC679" s="219">
        <f t="shared" si="73"/>
        <v>0</v>
      </c>
      <c r="AD679" s="219">
        <f t="shared" si="74"/>
        <v>1034</v>
      </c>
      <c r="AE679" s="220" t="str">
        <f t="shared" si="78"/>
        <v/>
      </c>
      <c r="AF679" s="216" t="str">
        <f t="shared" si="72"/>
        <v>-</v>
      </c>
    </row>
    <row r="680" spans="1:32" ht="20.149999999999999" customHeight="1" x14ac:dyDescent="0.75">
      <c r="A680" s="31">
        <v>678</v>
      </c>
      <c r="B680" s="202"/>
      <c r="C680" s="201"/>
      <c r="D680" s="201"/>
      <c r="E680" s="203"/>
      <c r="F680" s="203"/>
      <c r="G680" s="217" t="str">
        <f t="shared" si="75"/>
        <v/>
      </c>
      <c r="H680" s="31" t="str">
        <f>IF(AND(B680=H$1),LOOKUP(9.99999999999999E+307,$H$2:H679)+1,"")</f>
        <v/>
      </c>
      <c r="I680" s="31" t="str">
        <f>IF(AND(B680=I$1),LOOKUP(9.99999999999999E+307,$I$2:I679)+1,"")</f>
        <v/>
      </c>
      <c r="J680" s="31" t="e">
        <f>IF(AND(B680=J$1),LOOKUP(9.99999999999999E+307,$J$2:J679)+1,"")</f>
        <v>#REF!</v>
      </c>
      <c r="K680" s="31" t="e">
        <f>IF(AND(B680=K$1),LOOKUP(9.99999999999999E+307,$K$2:K679)+1,"")</f>
        <v>#REF!</v>
      </c>
      <c r="L680" s="31" t="e">
        <f>IF(AND(B680=L$1),LOOKUP(9.99999999999999E+307,$L$2:L679)+1,"")</f>
        <v>#REF!</v>
      </c>
      <c r="M680" s="31">
        <f>IF(AND(B680=M$1),LOOKUP(9.99999999999999E+307,$M$2:M679)+1,"")</f>
        <v>512</v>
      </c>
      <c r="N680" s="31" t="e">
        <f>IF(AND(B680=N$1),LOOKUP(9.99999999999999E+307,$N$2:N679)+1,"")</f>
        <v>#REF!</v>
      </c>
      <c r="O680" s="31" t="e">
        <f>IF(AND($B680=O$1),LOOKUP(9.99999999999999E+307,$O$2:O679)+1,"")</f>
        <v>#REF!</v>
      </c>
      <c r="P680" s="31" t="e">
        <f>IF(AND($B680=P$1),LOOKUP(9.99999999999999E+307,$P$2:P679)+1,"")</f>
        <v>#REF!</v>
      </c>
      <c r="Q680" s="31" t="e">
        <f>IF(AND($B680=Q$1),LOOKUP(9.99999999999999E+307,$Q$2:Q679)+1,"")</f>
        <v>#REF!</v>
      </c>
      <c r="R680" s="31">
        <f>IF(AND($B680=R$1),LOOKUP(9.99999999999999E+307,$R$2:R679)+1,"")</f>
        <v>512</v>
      </c>
      <c r="S680" s="31">
        <f>IF(AND($B680=S$1),LOOKUP(9.99999999999999E+307,$S$2:S679)+1,"")</f>
        <v>512</v>
      </c>
      <c r="T680" s="221"/>
      <c r="U680" s="221"/>
      <c r="V680" s="221"/>
      <c r="AA680" s="218" t="str">
        <f t="shared" si="76"/>
        <v/>
      </c>
      <c r="AB680" s="218" t="str">
        <f t="shared" si="77"/>
        <v/>
      </c>
      <c r="AC680" s="219">
        <f t="shared" si="73"/>
        <v>0</v>
      </c>
      <c r="AD680" s="219">
        <f t="shared" si="74"/>
        <v>1034</v>
      </c>
      <c r="AE680" s="220" t="str">
        <f t="shared" si="78"/>
        <v/>
      </c>
      <c r="AF680" s="216" t="str">
        <f t="shared" si="72"/>
        <v>-</v>
      </c>
    </row>
    <row r="681" spans="1:32" ht="20.149999999999999" customHeight="1" x14ac:dyDescent="0.75">
      <c r="A681" s="31">
        <v>679</v>
      </c>
      <c r="B681" s="202"/>
      <c r="C681" s="201"/>
      <c r="D681" s="201"/>
      <c r="E681" s="203"/>
      <c r="F681" s="203"/>
      <c r="G681" s="217" t="str">
        <f t="shared" si="75"/>
        <v/>
      </c>
      <c r="H681" s="31" t="str">
        <f>IF(AND(B681=H$1),LOOKUP(9.99999999999999E+307,$H$2:H680)+1,"")</f>
        <v/>
      </c>
      <c r="I681" s="31" t="str">
        <f>IF(AND(B681=I$1),LOOKUP(9.99999999999999E+307,$I$2:I680)+1,"")</f>
        <v/>
      </c>
      <c r="J681" s="31" t="e">
        <f>IF(AND(B681=J$1),LOOKUP(9.99999999999999E+307,$J$2:J680)+1,"")</f>
        <v>#REF!</v>
      </c>
      <c r="K681" s="31" t="e">
        <f>IF(AND(B681=K$1),LOOKUP(9.99999999999999E+307,$K$2:K680)+1,"")</f>
        <v>#REF!</v>
      </c>
      <c r="L681" s="31" t="e">
        <f>IF(AND(B681=L$1),LOOKUP(9.99999999999999E+307,$L$2:L680)+1,"")</f>
        <v>#REF!</v>
      </c>
      <c r="M681" s="31">
        <f>IF(AND(B681=M$1),LOOKUP(9.99999999999999E+307,$M$2:M680)+1,"")</f>
        <v>513</v>
      </c>
      <c r="N681" s="31" t="e">
        <f>IF(AND(B681=N$1),LOOKUP(9.99999999999999E+307,$N$2:N680)+1,"")</f>
        <v>#REF!</v>
      </c>
      <c r="O681" s="31" t="e">
        <f>IF(AND($B681=O$1),LOOKUP(9.99999999999999E+307,$O$2:O680)+1,"")</f>
        <v>#REF!</v>
      </c>
      <c r="P681" s="31" t="e">
        <f>IF(AND($B681=P$1),LOOKUP(9.99999999999999E+307,$P$2:P680)+1,"")</f>
        <v>#REF!</v>
      </c>
      <c r="Q681" s="31" t="e">
        <f>IF(AND($B681=Q$1),LOOKUP(9.99999999999999E+307,$Q$2:Q680)+1,"")</f>
        <v>#REF!</v>
      </c>
      <c r="R681" s="31">
        <f>IF(AND($B681=R$1),LOOKUP(9.99999999999999E+307,$R$2:R680)+1,"")</f>
        <v>513</v>
      </c>
      <c r="S681" s="31">
        <f>IF(AND($B681=S$1),LOOKUP(9.99999999999999E+307,$S$2:S680)+1,"")</f>
        <v>513</v>
      </c>
      <c r="T681" s="221"/>
      <c r="U681" s="221"/>
      <c r="V681" s="221"/>
      <c r="AA681" s="218" t="str">
        <f t="shared" si="76"/>
        <v/>
      </c>
      <c r="AB681" s="218" t="str">
        <f t="shared" si="77"/>
        <v/>
      </c>
      <c r="AC681" s="219">
        <f t="shared" si="73"/>
        <v>0</v>
      </c>
      <c r="AD681" s="219">
        <f t="shared" si="74"/>
        <v>1034</v>
      </c>
      <c r="AE681" s="220" t="str">
        <f t="shared" si="78"/>
        <v/>
      </c>
      <c r="AF681" s="216" t="str">
        <f t="shared" si="72"/>
        <v>-</v>
      </c>
    </row>
    <row r="682" spans="1:32" ht="20.149999999999999" customHeight="1" x14ac:dyDescent="0.75">
      <c r="A682" s="31">
        <v>680</v>
      </c>
      <c r="B682" s="202"/>
      <c r="C682" s="201"/>
      <c r="D682" s="201"/>
      <c r="E682" s="203"/>
      <c r="F682" s="203"/>
      <c r="G682" s="217" t="str">
        <f t="shared" si="75"/>
        <v/>
      </c>
      <c r="H682" s="31" t="str">
        <f>IF(AND(B682=H$1),LOOKUP(9.99999999999999E+307,$H$2:H681)+1,"")</f>
        <v/>
      </c>
      <c r="I682" s="31" t="str">
        <f>IF(AND(B682=I$1),LOOKUP(9.99999999999999E+307,$I$2:I681)+1,"")</f>
        <v/>
      </c>
      <c r="J682" s="31" t="e">
        <f>IF(AND(B682=J$1),LOOKUP(9.99999999999999E+307,$J$2:J681)+1,"")</f>
        <v>#REF!</v>
      </c>
      <c r="K682" s="31" t="e">
        <f>IF(AND(B682=K$1),LOOKUP(9.99999999999999E+307,$K$2:K681)+1,"")</f>
        <v>#REF!</v>
      </c>
      <c r="L682" s="31" t="e">
        <f>IF(AND(B682=L$1),LOOKUP(9.99999999999999E+307,$L$2:L681)+1,"")</f>
        <v>#REF!</v>
      </c>
      <c r="M682" s="31">
        <f>IF(AND(B682=M$1),LOOKUP(9.99999999999999E+307,$M$2:M681)+1,"")</f>
        <v>514</v>
      </c>
      <c r="N682" s="31" t="e">
        <f>IF(AND(B682=N$1),LOOKUP(9.99999999999999E+307,$N$2:N681)+1,"")</f>
        <v>#REF!</v>
      </c>
      <c r="O682" s="31" t="e">
        <f>IF(AND($B682=O$1),LOOKUP(9.99999999999999E+307,$O$2:O681)+1,"")</f>
        <v>#REF!</v>
      </c>
      <c r="P682" s="31" t="e">
        <f>IF(AND($B682=P$1),LOOKUP(9.99999999999999E+307,$P$2:P681)+1,"")</f>
        <v>#REF!</v>
      </c>
      <c r="Q682" s="31" t="e">
        <f>IF(AND($B682=Q$1),LOOKUP(9.99999999999999E+307,$Q$2:Q681)+1,"")</f>
        <v>#REF!</v>
      </c>
      <c r="R682" s="31">
        <f>IF(AND($B682=R$1),LOOKUP(9.99999999999999E+307,$R$2:R681)+1,"")</f>
        <v>514</v>
      </c>
      <c r="S682" s="31">
        <f>IF(AND($B682=S$1),LOOKUP(9.99999999999999E+307,$S$2:S681)+1,"")</f>
        <v>514</v>
      </c>
      <c r="T682" s="221"/>
      <c r="U682" s="221"/>
      <c r="V682" s="221"/>
      <c r="AA682" s="218" t="str">
        <f t="shared" si="76"/>
        <v/>
      </c>
      <c r="AB682" s="218" t="str">
        <f t="shared" si="77"/>
        <v/>
      </c>
      <c r="AC682" s="219">
        <f t="shared" si="73"/>
        <v>0</v>
      </c>
      <c r="AD682" s="219">
        <f t="shared" si="74"/>
        <v>1034</v>
      </c>
      <c r="AE682" s="220" t="str">
        <f t="shared" si="78"/>
        <v/>
      </c>
      <c r="AF682" s="216" t="str">
        <f t="shared" si="72"/>
        <v>-</v>
      </c>
    </row>
    <row r="683" spans="1:32" ht="20.149999999999999" customHeight="1" x14ac:dyDescent="0.75">
      <c r="A683" s="31">
        <v>681</v>
      </c>
      <c r="B683" s="202"/>
      <c r="C683" s="201"/>
      <c r="D683" s="201"/>
      <c r="E683" s="203"/>
      <c r="F683" s="203"/>
      <c r="G683" s="217" t="str">
        <f t="shared" si="75"/>
        <v/>
      </c>
      <c r="H683" s="31" t="str">
        <f>IF(AND(B683=H$1),LOOKUP(9.99999999999999E+307,$H$2:H682)+1,"")</f>
        <v/>
      </c>
      <c r="I683" s="31" t="str">
        <f>IF(AND(B683=I$1),LOOKUP(9.99999999999999E+307,$I$2:I682)+1,"")</f>
        <v/>
      </c>
      <c r="J683" s="31" t="e">
        <f>IF(AND(B683=J$1),LOOKUP(9.99999999999999E+307,$J$2:J682)+1,"")</f>
        <v>#REF!</v>
      </c>
      <c r="K683" s="31" t="e">
        <f>IF(AND(B683=K$1),LOOKUP(9.99999999999999E+307,$K$2:K682)+1,"")</f>
        <v>#REF!</v>
      </c>
      <c r="L683" s="31" t="e">
        <f>IF(AND(B683=L$1),LOOKUP(9.99999999999999E+307,$L$2:L682)+1,"")</f>
        <v>#REF!</v>
      </c>
      <c r="M683" s="31">
        <f>IF(AND(B683=M$1),LOOKUP(9.99999999999999E+307,$M$2:M682)+1,"")</f>
        <v>515</v>
      </c>
      <c r="N683" s="31" t="e">
        <f>IF(AND(B683=N$1),LOOKUP(9.99999999999999E+307,$N$2:N682)+1,"")</f>
        <v>#REF!</v>
      </c>
      <c r="O683" s="31" t="e">
        <f>IF(AND($B683=O$1),LOOKUP(9.99999999999999E+307,$O$2:O682)+1,"")</f>
        <v>#REF!</v>
      </c>
      <c r="P683" s="31" t="e">
        <f>IF(AND($B683=P$1),LOOKUP(9.99999999999999E+307,$P$2:P682)+1,"")</f>
        <v>#REF!</v>
      </c>
      <c r="Q683" s="31" t="e">
        <f>IF(AND($B683=Q$1),LOOKUP(9.99999999999999E+307,$Q$2:Q682)+1,"")</f>
        <v>#REF!</v>
      </c>
      <c r="R683" s="31">
        <f>IF(AND($B683=R$1),LOOKUP(9.99999999999999E+307,$R$2:R682)+1,"")</f>
        <v>515</v>
      </c>
      <c r="S683" s="31">
        <f>IF(AND($B683=S$1),LOOKUP(9.99999999999999E+307,$S$2:S682)+1,"")</f>
        <v>515</v>
      </c>
      <c r="T683" s="221"/>
      <c r="U683" s="221"/>
      <c r="V683" s="221"/>
      <c r="AA683" s="218" t="str">
        <f t="shared" si="76"/>
        <v/>
      </c>
      <c r="AB683" s="218" t="str">
        <f t="shared" si="77"/>
        <v/>
      </c>
      <c r="AC683" s="219">
        <f t="shared" si="73"/>
        <v>0</v>
      </c>
      <c r="AD683" s="219">
        <f t="shared" si="74"/>
        <v>1034</v>
      </c>
      <c r="AE683" s="220" t="str">
        <f t="shared" si="78"/>
        <v/>
      </c>
      <c r="AF683" s="216" t="str">
        <f t="shared" si="72"/>
        <v>-</v>
      </c>
    </row>
    <row r="684" spans="1:32" ht="20.149999999999999" customHeight="1" x14ac:dyDescent="0.75">
      <c r="A684" s="31">
        <v>682</v>
      </c>
      <c r="B684" s="202"/>
      <c r="C684" s="201"/>
      <c r="D684" s="201"/>
      <c r="E684" s="203"/>
      <c r="F684" s="203"/>
      <c r="G684" s="217" t="str">
        <f t="shared" si="75"/>
        <v/>
      </c>
      <c r="H684" s="31" t="str">
        <f>IF(AND(B684=H$1),LOOKUP(9.99999999999999E+307,$H$2:H683)+1,"")</f>
        <v/>
      </c>
      <c r="I684" s="31" t="str">
        <f>IF(AND(B684=I$1),LOOKUP(9.99999999999999E+307,$I$2:I683)+1,"")</f>
        <v/>
      </c>
      <c r="J684" s="31" t="e">
        <f>IF(AND(B684=J$1),LOOKUP(9.99999999999999E+307,$J$2:J683)+1,"")</f>
        <v>#REF!</v>
      </c>
      <c r="K684" s="31" t="e">
        <f>IF(AND(B684=K$1),LOOKUP(9.99999999999999E+307,$K$2:K683)+1,"")</f>
        <v>#REF!</v>
      </c>
      <c r="L684" s="31" t="e">
        <f>IF(AND(B684=L$1),LOOKUP(9.99999999999999E+307,$L$2:L683)+1,"")</f>
        <v>#REF!</v>
      </c>
      <c r="M684" s="31">
        <f>IF(AND(B684=M$1),LOOKUP(9.99999999999999E+307,$M$2:M683)+1,"")</f>
        <v>516</v>
      </c>
      <c r="N684" s="31" t="e">
        <f>IF(AND(B684=N$1),LOOKUP(9.99999999999999E+307,$N$2:N683)+1,"")</f>
        <v>#REF!</v>
      </c>
      <c r="O684" s="31" t="e">
        <f>IF(AND($B684=O$1),LOOKUP(9.99999999999999E+307,$O$2:O683)+1,"")</f>
        <v>#REF!</v>
      </c>
      <c r="P684" s="31" t="e">
        <f>IF(AND($B684=P$1),LOOKUP(9.99999999999999E+307,$P$2:P683)+1,"")</f>
        <v>#REF!</v>
      </c>
      <c r="Q684" s="31" t="e">
        <f>IF(AND($B684=Q$1),LOOKUP(9.99999999999999E+307,$Q$2:Q683)+1,"")</f>
        <v>#REF!</v>
      </c>
      <c r="R684" s="31">
        <f>IF(AND($B684=R$1),LOOKUP(9.99999999999999E+307,$R$2:R683)+1,"")</f>
        <v>516</v>
      </c>
      <c r="S684" s="31">
        <f>IF(AND($B684=S$1),LOOKUP(9.99999999999999E+307,$S$2:S683)+1,"")</f>
        <v>516</v>
      </c>
      <c r="T684" s="221"/>
      <c r="U684" s="221"/>
      <c r="V684" s="221"/>
      <c r="AA684" s="218" t="str">
        <f t="shared" si="76"/>
        <v/>
      </c>
      <c r="AB684" s="218" t="str">
        <f t="shared" si="77"/>
        <v/>
      </c>
      <c r="AC684" s="219">
        <f t="shared" si="73"/>
        <v>0</v>
      </c>
      <c r="AD684" s="219">
        <f t="shared" si="74"/>
        <v>1034</v>
      </c>
      <c r="AE684" s="220" t="str">
        <f t="shared" si="78"/>
        <v/>
      </c>
      <c r="AF684" s="216" t="str">
        <f t="shared" si="72"/>
        <v>-</v>
      </c>
    </row>
    <row r="685" spans="1:32" ht="20.149999999999999" customHeight="1" x14ac:dyDescent="0.75">
      <c r="A685" s="31">
        <v>683</v>
      </c>
      <c r="B685" s="202"/>
      <c r="C685" s="201"/>
      <c r="D685" s="201"/>
      <c r="E685" s="203"/>
      <c r="F685" s="203"/>
      <c r="G685" s="217" t="str">
        <f t="shared" si="75"/>
        <v/>
      </c>
      <c r="H685" s="31" t="str">
        <f>IF(AND(B685=H$1),LOOKUP(9.99999999999999E+307,$H$2:H684)+1,"")</f>
        <v/>
      </c>
      <c r="I685" s="31" t="str">
        <f>IF(AND(B685=I$1),LOOKUP(9.99999999999999E+307,$I$2:I684)+1,"")</f>
        <v/>
      </c>
      <c r="J685" s="31" t="e">
        <f>IF(AND(B685=J$1),LOOKUP(9.99999999999999E+307,$J$2:J684)+1,"")</f>
        <v>#REF!</v>
      </c>
      <c r="K685" s="31" t="e">
        <f>IF(AND(B685=K$1),LOOKUP(9.99999999999999E+307,$K$2:K684)+1,"")</f>
        <v>#REF!</v>
      </c>
      <c r="L685" s="31" t="e">
        <f>IF(AND(B685=L$1),LOOKUP(9.99999999999999E+307,$L$2:L684)+1,"")</f>
        <v>#REF!</v>
      </c>
      <c r="M685" s="31">
        <f>IF(AND(B685=M$1),LOOKUP(9.99999999999999E+307,$M$2:M684)+1,"")</f>
        <v>517</v>
      </c>
      <c r="N685" s="31" t="e">
        <f>IF(AND(B685=N$1),LOOKUP(9.99999999999999E+307,$N$2:N684)+1,"")</f>
        <v>#REF!</v>
      </c>
      <c r="O685" s="31" t="e">
        <f>IF(AND($B685=O$1),LOOKUP(9.99999999999999E+307,$O$2:O684)+1,"")</f>
        <v>#REF!</v>
      </c>
      <c r="P685" s="31" t="e">
        <f>IF(AND($B685=P$1),LOOKUP(9.99999999999999E+307,$P$2:P684)+1,"")</f>
        <v>#REF!</v>
      </c>
      <c r="Q685" s="31" t="e">
        <f>IF(AND($B685=Q$1),LOOKUP(9.99999999999999E+307,$Q$2:Q684)+1,"")</f>
        <v>#REF!</v>
      </c>
      <c r="R685" s="31">
        <f>IF(AND($B685=R$1),LOOKUP(9.99999999999999E+307,$R$2:R684)+1,"")</f>
        <v>517</v>
      </c>
      <c r="S685" s="31">
        <f>IF(AND($B685=S$1),LOOKUP(9.99999999999999E+307,$S$2:S684)+1,"")</f>
        <v>517</v>
      </c>
      <c r="T685" s="221"/>
      <c r="U685" s="221"/>
      <c r="V685" s="221"/>
      <c r="AA685" s="218" t="str">
        <f t="shared" si="76"/>
        <v/>
      </c>
      <c r="AB685" s="218" t="str">
        <f t="shared" si="77"/>
        <v/>
      </c>
      <c r="AC685" s="219">
        <f t="shared" si="73"/>
        <v>0</v>
      </c>
      <c r="AD685" s="219">
        <f t="shared" si="74"/>
        <v>1034</v>
      </c>
      <c r="AE685" s="220" t="str">
        <f t="shared" si="78"/>
        <v/>
      </c>
      <c r="AF685" s="216" t="str">
        <f t="shared" si="72"/>
        <v>-</v>
      </c>
    </row>
    <row r="686" spans="1:32" ht="20.149999999999999" customHeight="1" x14ac:dyDescent="0.75">
      <c r="A686" s="31">
        <v>684</v>
      </c>
      <c r="B686" s="202"/>
      <c r="C686" s="201"/>
      <c r="D686" s="201"/>
      <c r="E686" s="203"/>
      <c r="F686" s="203"/>
      <c r="G686" s="217" t="str">
        <f t="shared" si="75"/>
        <v/>
      </c>
      <c r="H686" s="31" t="str">
        <f>IF(AND(B686=H$1),LOOKUP(9.99999999999999E+307,$H$2:H685)+1,"")</f>
        <v/>
      </c>
      <c r="I686" s="31" t="str">
        <f>IF(AND(B686=I$1),LOOKUP(9.99999999999999E+307,$I$2:I685)+1,"")</f>
        <v/>
      </c>
      <c r="J686" s="31" t="e">
        <f>IF(AND(B686=J$1),LOOKUP(9.99999999999999E+307,$J$2:J685)+1,"")</f>
        <v>#REF!</v>
      </c>
      <c r="K686" s="31" t="e">
        <f>IF(AND(B686=K$1),LOOKUP(9.99999999999999E+307,$K$2:K685)+1,"")</f>
        <v>#REF!</v>
      </c>
      <c r="L686" s="31" t="e">
        <f>IF(AND(B686=L$1),LOOKUP(9.99999999999999E+307,$L$2:L685)+1,"")</f>
        <v>#REF!</v>
      </c>
      <c r="M686" s="31">
        <f>IF(AND(B686=M$1),LOOKUP(9.99999999999999E+307,$M$2:M685)+1,"")</f>
        <v>518</v>
      </c>
      <c r="N686" s="31" t="e">
        <f>IF(AND(B686=N$1),LOOKUP(9.99999999999999E+307,$N$2:N685)+1,"")</f>
        <v>#REF!</v>
      </c>
      <c r="O686" s="31" t="e">
        <f>IF(AND($B686=O$1),LOOKUP(9.99999999999999E+307,$O$2:O685)+1,"")</f>
        <v>#REF!</v>
      </c>
      <c r="P686" s="31" t="e">
        <f>IF(AND($B686=P$1),LOOKUP(9.99999999999999E+307,$P$2:P685)+1,"")</f>
        <v>#REF!</v>
      </c>
      <c r="Q686" s="31" t="e">
        <f>IF(AND($B686=Q$1),LOOKUP(9.99999999999999E+307,$Q$2:Q685)+1,"")</f>
        <v>#REF!</v>
      </c>
      <c r="R686" s="31">
        <f>IF(AND($B686=R$1),LOOKUP(9.99999999999999E+307,$R$2:R685)+1,"")</f>
        <v>518</v>
      </c>
      <c r="S686" s="31">
        <f>IF(AND($B686=S$1),LOOKUP(9.99999999999999E+307,$S$2:S685)+1,"")</f>
        <v>518</v>
      </c>
      <c r="T686" s="221"/>
      <c r="U686" s="221"/>
      <c r="V686" s="221"/>
      <c r="AA686" s="218" t="str">
        <f t="shared" si="76"/>
        <v/>
      </c>
      <c r="AB686" s="218" t="str">
        <f t="shared" si="77"/>
        <v/>
      </c>
      <c r="AC686" s="219">
        <f t="shared" si="73"/>
        <v>0</v>
      </c>
      <c r="AD686" s="219">
        <f t="shared" si="74"/>
        <v>1034</v>
      </c>
      <c r="AE686" s="220" t="str">
        <f t="shared" si="78"/>
        <v/>
      </c>
      <c r="AF686" s="216" t="str">
        <f t="shared" si="72"/>
        <v>-</v>
      </c>
    </row>
    <row r="687" spans="1:32" ht="20.149999999999999" customHeight="1" x14ac:dyDescent="0.75">
      <c r="A687" s="31">
        <v>685</v>
      </c>
      <c r="B687" s="202"/>
      <c r="C687" s="201"/>
      <c r="D687" s="201"/>
      <c r="E687" s="203"/>
      <c r="F687" s="203"/>
      <c r="G687" s="217" t="str">
        <f t="shared" si="75"/>
        <v/>
      </c>
      <c r="H687" s="31" t="str">
        <f>IF(AND(B687=H$1),LOOKUP(9.99999999999999E+307,$H$2:H686)+1,"")</f>
        <v/>
      </c>
      <c r="I687" s="31" t="str">
        <f>IF(AND(B687=I$1),LOOKUP(9.99999999999999E+307,$I$2:I686)+1,"")</f>
        <v/>
      </c>
      <c r="J687" s="31" t="e">
        <f>IF(AND(B687=J$1),LOOKUP(9.99999999999999E+307,$J$2:J686)+1,"")</f>
        <v>#REF!</v>
      </c>
      <c r="K687" s="31" t="e">
        <f>IF(AND(B687=K$1),LOOKUP(9.99999999999999E+307,$K$2:K686)+1,"")</f>
        <v>#REF!</v>
      </c>
      <c r="L687" s="31" t="e">
        <f>IF(AND(B687=L$1),LOOKUP(9.99999999999999E+307,$L$2:L686)+1,"")</f>
        <v>#REF!</v>
      </c>
      <c r="M687" s="31">
        <f>IF(AND(B687=M$1),LOOKUP(9.99999999999999E+307,$M$2:M686)+1,"")</f>
        <v>519</v>
      </c>
      <c r="N687" s="31" t="e">
        <f>IF(AND(B687=N$1),LOOKUP(9.99999999999999E+307,$N$2:N686)+1,"")</f>
        <v>#REF!</v>
      </c>
      <c r="O687" s="31" t="e">
        <f>IF(AND($B687=O$1),LOOKUP(9.99999999999999E+307,$O$2:O686)+1,"")</f>
        <v>#REF!</v>
      </c>
      <c r="P687" s="31" t="e">
        <f>IF(AND($B687=P$1),LOOKUP(9.99999999999999E+307,$P$2:P686)+1,"")</f>
        <v>#REF!</v>
      </c>
      <c r="Q687" s="31" t="e">
        <f>IF(AND($B687=Q$1),LOOKUP(9.99999999999999E+307,$Q$2:Q686)+1,"")</f>
        <v>#REF!</v>
      </c>
      <c r="R687" s="31">
        <f>IF(AND($B687=R$1),LOOKUP(9.99999999999999E+307,$R$2:R686)+1,"")</f>
        <v>519</v>
      </c>
      <c r="S687" s="31">
        <f>IF(AND($B687=S$1),LOOKUP(9.99999999999999E+307,$S$2:S686)+1,"")</f>
        <v>519</v>
      </c>
      <c r="T687" s="221"/>
      <c r="U687" s="221"/>
      <c r="V687" s="221"/>
      <c r="AA687" s="218" t="str">
        <f t="shared" si="76"/>
        <v/>
      </c>
      <c r="AB687" s="218" t="str">
        <f t="shared" si="77"/>
        <v/>
      </c>
      <c r="AC687" s="219">
        <f t="shared" si="73"/>
        <v>0</v>
      </c>
      <c r="AD687" s="219">
        <f t="shared" si="74"/>
        <v>1034</v>
      </c>
      <c r="AE687" s="220" t="str">
        <f t="shared" si="78"/>
        <v/>
      </c>
      <c r="AF687" s="216" t="str">
        <f t="shared" ref="AF687:AF750" si="79">CONCATENATE(B687,"-",AE687)</f>
        <v>-</v>
      </c>
    </row>
    <row r="688" spans="1:32" ht="20.149999999999999" customHeight="1" x14ac:dyDescent="0.75">
      <c r="A688" s="31">
        <v>686</v>
      </c>
      <c r="B688" s="202"/>
      <c r="C688" s="201"/>
      <c r="D688" s="201"/>
      <c r="E688" s="203"/>
      <c r="F688" s="203"/>
      <c r="G688" s="217" t="str">
        <f t="shared" si="75"/>
        <v/>
      </c>
      <c r="H688" s="31" t="str">
        <f>IF(AND(B688=H$1),LOOKUP(9.99999999999999E+307,$H$2:H687)+1,"")</f>
        <v/>
      </c>
      <c r="I688" s="31" t="str">
        <f>IF(AND(B688=I$1),LOOKUP(9.99999999999999E+307,$I$2:I687)+1,"")</f>
        <v/>
      </c>
      <c r="J688" s="31" t="e">
        <f>IF(AND(B688=J$1),LOOKUP(9.99999999999999E+307,$J$2:J687)+1,"")</f>
        <v>#REF!</v>
      </c>
      <c r="K688" s="31" t="e">
        <f>IF(AND(B688=K$1),LOOKUP(9.99999999999999E+307,$K$2:K687)+1,"")</f>
        <v>#REF!</v>
      </c>
      <c r="L688" s="31" t="e">
        <f>IF(AND(B688=L$1),LOOKUP(9.99999999999999E+307,$L$2:L687)+1,"")</f>
        <v>#REF!</v>
      </c>
      <c r="M688" s="31">
        <f>IF(AND(B688=M$1),LOOKUP(9.99999999999999E+307,$M$2:M687)+1,"")</f>
        <v>520</v>
      </c>
      <c r="N688" s="31" t="e">
        <f>IF(AND(B688=N$1),LOOKUP(9.99999999999999E+307,$N$2:N687)+1,"")</f>
        <v>#REF!</v>
      </c>
      <c r="O688" s="31" t="e">
        <f>IF(AND($B688=O$1),LOOKUP(9.99999999999999E+307,$O$2:O687)+1,"")</f>
        <v>#REF!</v>
      </c>
      <c r="P688" s="31" t="e">
        <f>IF(AND($B688=P$1),LOOKUP(9.99999999999999E+307,$P$2:P687)+1,"")</f>
        <v>#REF!</v>
      </c>
      <c r="Q688" s="31" t="e">
        <f>IF(AND($B688=Q$1),LOOKUP(9.99999999999999E+307,$Q$2:Q687)+1,"")</f>
        <v>#REF!</v>
      </c>
      <c r="R688" s="31">
        <f>IF(AND($B688=R$1),LOOKUP(9.99999999999999E+307,$R$2:R687)+1,"")</f>
        <v>520</v>
      </c>
      <c r="S688" s="31">
        <f>IF(AND($B688=S$1),LOOKUP(9.99999999999999E+307,$S$2:S687)+1,"")</f>
        <v>520</v>
      </c>
      <c r="T688" s="221"/>
      <c r="U688" s="221"/>
      <c r="V688" s="221"/>
      <c r="AA688" s="218" t="str">
        <f t="shared" si="76"/>
        <v/>
      </c>
      <c r="AB688" s="218" t="str">
        <f t="shared" si="77"/>
        <v/>
      </c>
      <c r="AC688" s="219">
        <f t="shared" si="73"/>
        <v>0</v>
      </c>
      <c r="AD688" s="219">
        <f t="shared" si="74"/>
        <v>1034</v>
      </c>
      <c r="AE688" s="220" t="str">
        <f t="shared" si="78"/>
        <v/>
      </c>
      <c r="AF688" s="216" t="str">
        <f t="shared" si="79"/>
        <v>-</v>
      </c>
    </row>
    <row r="689" spans="1:32" ht="20.149999999999999" customHeight="1" x14ac:dyDescent="0.75">
      <c r="A689" s="31">
        <v>687</v>
      </c>
      <c r="B689" s="202"/>
      <c r="C689" s="201"/>
      <c r="D689" s="201"/>
      <c r="E689" s="203"/>
      <c r="F689" s="203"/>
      <c r="G689" s="217" t="str">
        <f t="shared" si="75"/>
        <v/>
      </c>
      <c r="H689" s="31" t="str">
        <f>IF(AND(B689=H$1),LOOKUP(9.99999999999999E+307,$H$2:H688)+1,"")</f>
        <v/>
      </c>
      <c r="I689" s="31" t="str">
        <f>IF(AND(B689=I$1),LOOKUP(9.99999999999999E+307,$I$2:I688)+1,"")</f>
        <v/>
      </c>
      <c r="J689" s="31" t="e">
        <f>IF(AND(B689=J$1),LOOKUP(9.99999999999999E+307,$J$2:J688)+1,"")</f>
        <v>#REF!</v>
      </c>
      <c r="K689" s="31" t="e">
        <f>IF(AND(B689=K$1),LOOKUP(9.99999999999999E+307,$K$2:K688)+1,"")</f>
        <v>#REF!</v>
      </c>
      <c r="L689" s="31" t="e">
        <f>IF(AND(B689=L$1),LOOKUP(9.99999999999999E+307,$L$2:L688)+1,"")</f>
        <v>#REF!</v>
      </c>
      <c r="M689" s="31">
        <f>IF(AND(B689=M$1),LOOKUP(9.99999999999999E+307,$M$2:M688)+1,"")</f>
        <v>521</v>
      </c>
      <c r="N689" s="31" t="e">
        <f>IF(AND(B689=N$1),LOOKUP(9.99999999999999E+307,$N$2:N688)+1,"")</f>
        <v>#REF!</v>
      </c>
      <c r="O689" s="31" t="e">
        <f>IF(AND($B689=O$1),LOOKUP(9.99999999999999E+307,$O$2:O688)+1,"")</f>
        <v>#REF!</v>
      </c>
      <c r="P689" s="31" t="e">
        <f>IF(AND($B689=P$1),LOOKUP(9.99999999999999E+307,$P$2:P688)+1,"")</f>
        <v>#REF!</v>
      </c>
      <c r="Q689" s="31" t="e">
        <f>IF(AND($B689=Q$1),LOOKUP(9.99999999999999E+307,$Q$2:Q688)+1,"")</f>
        <v>#REF!</v>
      </c>
      <c r="R689" s="31">
        <f>IF(AND($B689=R$1),LOOKUP(9.99999999999999E+307,$R$2:R688)+1,"")</f>
        <v>521</v>
      </c>
      <c r="S689" s="31">
        <f>IF(AND($B689=S$1),LOOKUP(9.99999999999999E+307,$S$2:S688)+1,"")</f>
        <v>521</v>
      </c>
      <c r="T689" s="221"/>
      <c r="U689" s="221"/>
      <c r="V689" s="221"/>
      <c r="AA689" s="218" t="str">
        <f t="shared" si="76"/>
        <v/>
      </c>
      <c r="AB689" s="218" t="str">
        <f t="shared" si="77"/>
        <v/>
      </c>
      <c r="AC689" s="219">
        <f t="shared" si="73"/>
        <v>0</v>
      </c>
      <c r="AD689" s="219">
        <f t="shared" si="74"/>
        <v>1034</v>
      </c>
      <c r="AE689" s="220" t="str">
        <f t="shared" si="78"/>
        <v/>
      </c>
      <c r="AF689" s="216" t="str">
        <f t="shared" si="79"/>
        <v>-</v>
      </c>
    </row>
    <row r="690" spans="1:32" ht="20.149999999999999" customHeight="1" x14ac:dyDescent="0.75">
      <c r="A690" s="31">
        <v>688</v>
      </c>
      <c r="B690" s="202"/>
      <c r="C690" s="201"/>
      <c r="D690" s="201"/>
      <c r="E690" s="203"/>
      <c r="F690" s="203"/>
      <c r="G690" s="217" t="str">
        <f t="shared" si="75"/>
        <v/>
      </c>
      <c r="H690" s="31" t="str">
        <f>IF(AND(B690=H$1),LOOKUP(9.99999999999999E+307,$H$2:H689)+1,"")</f>
        <v/>
      </c>
      <c r="I690" s="31" t="str">
        <f>IF(AND(B690=I$1),LOOKUP(9.99999999999999E+307,$I$2:I689)+1,"")</f>
        <v/>
      </c>
      <c r="J690" s="31" t="e">
        <f>IF(AND(B690=J$1),LOOKUP(9.99999999999999E+307,$J$2:J689)+1,"")</f>
        <v>#REF!</v>
      </c>
      <c r="K690" s="31" t="e">
        <f>IF(AND(B690=K$1),LOOKUP(9.99999999999999E+307,$K$2:K689)+1,"")</f>
        <v>#REF!</v>
      </c>
      <c r="L690" s="31" t="e">
        <f>IF(AND(B690=L$1),LOOKUP(9.99999999999999E+307,$L$2:L689)+1,"")</f>
        <v>#REF!</v>
      </c>
      <c r="M690" s="31">
        <f>IF(AND(B690=M$1),LOOKUP(9.99999999999999E+307,$M$2:M689)+1,"")</f>
        <v>522</v>
      </c>
      <c r="N690" s="31" t="e">
        <f>IF(AND(B690=N$1),LOOKUP(9.99999999999999E+307,$N$2:N689)+1,"")</f>
        <v>#REF!</v>
      </c>
      <c r="O690" s="31" t="e">
        <f>IF(AND($B690=O$1),LOOKUP(9.99999999999999E+307,$O$2:O689)+1,"")</f>
        <v>#REF!</v>
      </c>
      <c r="P690" s="31" t="e">
        <f>IF(AND($B690=P$1),LOOKUP(9.99999999999999E+307,$P$2:P689)+1,"")</f>
        <v>#REF!</v>
      </c>
      <c r="Q690" s="31" t="e">
        <f>IF(AND($B690=Q$1),LOOKUP(9.99999999999999E+307,$Q$2:Q689)+1,"")</f>
        <v>#REF!</v>
      </c>
      <c r="R690" s="31">
        <f>IF(AND($B690=R$1),LOOKUP(9.99999999999999E+307,$R$2:R689)+1,"")</f>
        <v>522</v>
      </c>
      <c r="S690" s="31">
        <f>IF(AND($B690=S$1),LOOKUP(9.99999999999999E+307,$S$2:S689)+1,"")</f>
        <v>522</v>
      </c>
      <c r="T690" s="221"/>
      <c r="U690" s="221"/>
      <c r="V690" s="221"/>
      <c r="AA690" s="218" t="str">
        <f t="shared" si="76"/>
        <v/>
      </c>
      <c r="AB690" s="218" t="str">
        <f t="shared" si="77"/>
        <v/>
      </c>
      <c r="AC690" s="219">
        <f t="shared" si="73"/>
        <v>0</v>
      </c>
      <c r="AD690" s="219">
        <f t="shared" si="74"/>
        <v>1034</v>
      </c>
      <c r="AE690" s="220" t="str">
        <f t="shared" si="78"/>
        <v/>
      </c>
      <c r="AF690" s="216" t="str">
        <f t="shared" si="79"/>
        <v>-</v>
      </c>
    </row>
    <row r="691" spans="1:32" ht="20.149999999999999" customHeight="1" x14ac:dyDescent="0.75">
      <c r="A691" s="31">
        <v>689</v>
      </c>
      <c r="B691" s="202"/>
      <c r="C691" s="201"/>
      <c r="D691" s="201"/>
      <c r="E691" s="203"/>
      <c r="F691" s="203"/>
      <c r="G691" s="217" t="str">
        <f t="shared" si="75"/>
        <v/>
      </c>
      <c r="H691" s="31" t="str">
        <f>IF(AND(B691=H$1),LOOKUP(9.99999999999999E+307,$H$2:H690)+1,"")</f>
        <v/>
      </c>
      <c r="I691" s="31" t="str">
        <f>IF(AND(B691=I$1),LOOKUP(9.99999999999999E+307,$I$2:I690)+1,"")</f>
        <v/>
      </c>
      <c r="J691" s="31" t="e">
        <f>IF(AND(B691=J$1),LOOKUP(9.99999999999999E+307,$J$2:J690)+1,"")</f>
        <v>#REF!</v>
      </c>
      <c r="K691" s="31" t="e">
        <f>IF(AND(B691=K$1),LOOKUP(9.99999999999999E+307,$K$2:K690)+1,"")</f>
        <v>#REF!</v>
      </c>
      <c r="L691" s="31" t="e">
        <f>IF(AND(B691=L$1),LOOKUP(9.99999999999999E+307,$L$2:L690)+1,"")</f>
        <v>#REF!</v>
      </c>
      <c r="M691" s="31">
        <f>IF(AND(B691=M$1),LOOKUP(9.99999999999999E+307,$M$2:M690)+1,"")</f>
        <v>523</v>
      </c>
      <c r="N691" s="31" t="e">
        <f>IF(AND(B691=N$1),LOOKUP(9.99999999999999E+307,$N$2:N690)+1,"")</f>
        <v>#REF!</v>
      </c>
      <c r="O691" s="31" t="e">
        <f>IF(AND($B691=O$1),LOOKUP(9.99999999999999E+307,$O$2:O690)+1,"")</f>
        <v>#REF!</v>
      </c>
      <c r="P691" s="31" t="e">
        <f>IF(AND($B691=P$1),LOOKUP(9.99999999999999E+307,$P$2:P690)+1,"")</f>
        <v>#REF!</v>
      </c>
      <c r="Q691" s="31" t="e">
        <f>IF(AND($B691=Q$1),LOOKUP(9.99999999999999E+307,$Q$2:Q690)+1,"")</f>
        <v>#REF!</v>
      </c>
      <c r="R691" s="31">
        <f>IF(AND($B691=R$1),LOOKUP(9.99999999999999E+307,$R$2:R690)+1,"")</f>
        <v>523</v>
      </c>
      <c r="S691" s="31">
        <f>IF(AND($B691=S$1),LOOKUP(9.99999999999999E+307,$S$2:S690)+1,"")</f>
        <v>523</v>
      </c>
      <c r="T691" s="221"/>
      <c r="U691" s="221"/>
      <c r="V691" s="221"/>
      <c r="AA691" s="218" t="str">
        <f t="shared" si="76"/>
        <v/>
      </c>
      <c r="AB691" s="218" t="str">
        <f t="shared" si="77"/>
        <v/>
      </c>
      <c r="AC691" s="219">
        <f t="shared" si="73"/>
        <v>0</v>
      </c>
      <c r="AD691" s="219">
        <f t="shared" si="74"/>
        <v>1034</v>
      </c>
      <c r="AE691" s="220" t="str">
        <f t="shared" si="78"/>
        <v/>
      </c>
      <c r="AF691" s="216" t="str">
        <f t="shared" si="79"/>
        <v>-</v>
      </c>
    </row>
    <row r="692" spans="1:32" ht="20.149999999999999" customHeight="1" x14ac:dyDescent="0.75">
      <c r="A692" s="31">
        <v>690</v>
      </c>
      <c r="B692" s="202"/>
      <c r="C692" s="201"/>
      <c r="D692" s="201"/>
      <c r="E692" s="203"/>
      <c r="F692" s="203"/>
      <c r="G692" s="217" t="str">
        <f t="shared" si="75"/>
        <v/>
      </c>
      <c r="H692" s="31" t="str">
        <f>IF(AND(B692=H$1),LOOKUP(9.99999999999999E+307,$H$2:H691)+1,"")</f>
        <v/>
      </c>
      <c r="I692" s="31" t="str">
        <f>IF(AND(B692=I$1),LOOKUP(9.99999999999999E+307,$I$2:I691)+1,"")</f>
        <v/>
      </c>
      <c r="J692" s="31" t="e">
        <f>IF(AND(B692=J$1),LOOKUP(9.99999999999999E+307,$J$2:J691)+1,"")</f>
        <v>#REF!</v>
      </c>
      <c r="K692" s="31" t="e">
        <f>IF(AND(B692=K$1),LOOKUP(9.99999999999999E+307,$K$2:K691)+1,"")</f>
        <v>#REF!</v>
      </c>
      <c r="L692" s="31" t="e">
        <f>IF(AND(B692=L$1),LOOKUP(9.99999999999999E+307,$L$2:L691)+1,"")</f>
        <v>#REF!</v>
      </c>
      <c r="M692" s="31">
        <f>IF(AND(B692=M$1),LOOKUP(9.99999999999999E+307,$M$2:M691)+1,"")</f>
        <v>524</v>
      </c>
      <c r="N692" s="31" t="e">
        <f>IF(AND(B692=N$1),LOOKUP(9.99999999999999E+307,$N$2:N691)+1,"")</f>
        <v>#REF!</v>
      </c>
      <c r="O692" s="31" t="e">
        <f>IF(AND($B692=O$1),LOOKUP(9.99999999999999E+307,$O$2:O691)+1,"")</f>
        <v>#REF!</v>
      </c>
      <c r="P692" s="31" t="e">
        <f>IF(AND($B692=P$1),LOOKUP(9.99999999999999E+307,$P$2:P691)+1,"")</f>
        <v>#REF!</v>
      </c>
      <c r="Q692" s="31" t="e">
        <f>IF(AND($B692=Q$1),LOOKUP(9.99999999999999E+307,$Q$2:Q691)+1,"")</f>
        <v>#REF!</v>
      </c>
      <c r="R692" s="31">
        <f>IF(AND($B692=R$1),LOOKUP(9.99999999999999E+307,$R$2:R691)+1,"")</f>
        <v>524</v>
      </c>
      <c r="S692" s="31">
        <f>IF(AND($B692=S$1),LOOKUP(9.99999999999999E+307,$S$2:S691)+1,"")</f>
        <v>524</v>
      </c>
      <c r="T692" s="221"/>
      <c r="U692" s="221"/>
      <c r="V692" s="221"/>
      <c r="AA692" s="218" t="str">
        <f t="shared" si="76"/>
        <v/>
      </c>
      <c r="AB692" s="218" t="str">
        <f t="shared" si="77"/>
        <v/>
      </c>
      <c r="AC692" s="219">
        <f t="shared" si="73"/>
        <v>0</v>
      </c>
      <c r="AD692" s="219">
        <f t="shared" si="74"/>
        <v>1034</v>
      </c>
      <c r="AE692" s="220" t="str">
        <f t="shared" si="78"/>
        <v/>
      </c>
      <c r="AF692" s="216" t="str">
        <f t="shared" si="79"/>
        <v>-</v>
      </c>
    </row>
    <row r="693" spans="1:32" ht="20.149999999999999" customHeight="1" x14ac:dyDescent="0.75">
      <c r="A693" s="31">
        <v>691</v>
      </c>
      <c r="B693" s="202"/>
      <c r="C693" s="201"/>
      <c r="D693" s="201"/>
      <c r="E693" s="203"/>
      <c r="F693" s="203"/>
      <c r="G693" s="217" t="str">
        <f t="shared" si="75"/>
        <v/>
      </c>
      <c r="H693" s="31" t="str">
        <f>IF(AND(B693=H$1),LOOKUP(9.99999999999999E+307,$H$2:H692)+1,"")</f>
        <v/>
      </c>
      <c r="I693" s="31" t="str">
        <f>IF(AND(B693=I$1),LOOKUP(9.99999999999999E+307,$I$2:I692)+1,"")</f>
        <v/>
      </c>
      <c r="J693" s="31" t="e">
        <f>IF(AND(B693=J$1),LOOKUP(9.99999999999999E+307,$J$2:J692)+1,"")</f>
        <v>#REF!</v>
      </c>
      <c r="K693" s="31" t="e">
        <f>IF(AND(B693=K$1),LOOKUP(9.99999999999999E+307,$K$2:K692)+1,"")</f>
        <v>#REF!</v>
      </c>
      <c r="L693" s="31" t="e">
        <f>IF(AND(B693=L$1),LOOKUP(9.99999999999999E+307,$L$2:L692)+1,"")</f>
        <v>#REF!</v>
      </c>
      <c r="M693" s="31">
        <f>IF(AND(B693=M$1),LOOKUP(9.99999999999999E+307,$M$2:M692)+1,"")</f>
        <v>525</v>
      </c>
      <c r="N693" s="31" t="e">
        <f>IF(AND(B693=N$1),LOOKUP(9.99999999999999E+307,$N$2:N692)+1,"")</f>
        <v>#REF!</v>
      </c>
      <c r="O693" s="31" t="e">
        <f>IF(AND($B693=O$1),LOOKUP(9.99999999999999E+307,$O$2:O692)+1,"")</f>
        <v>#REF!</v>
      </c>
      <c r="P693" s="31" t="e">
        <f>IF(AND($B693=P$1),LOOKUP(9.99999999999999E+307,$P$2:P692)+1,"")</f>
        <v>#REF!</v>
      </c>
      <c r="Q693" s="31" t="e">
        <f>IF(AND($B693=Q$1),LOOKUP(9.99999999999999E+307,$Q$2:Q692)+1,"")</f>
        <v>#REF!</v>
      </c>
      <c r="R693" s="31">
        <f>IF(AND($B693=R$1),LOOKUP(9.99999999999999E+307,$R$2:R692)+1,"")</f>
        <v>525</v>
      </c>
      <c r="S693" s="31">
        <f>IF(AND($B693=S$1),LOOKUP(9.99999999999999E+307,$S$2:S692)+1,"")</f>
        <v>525</v>
      </c>
      <c r="T693" s="221"/>
      <c r="U693" s="221"/>
      <c r="V693" s="221"/>
      <c r="AA693" s="218" t="str">
        <f t="shared" si="76"/>
        <v/>
      </c>
      <c r="AB693" s="218" t="str">
        <f t="shared" si="77"/>
        <v/>
      </c>
      <c r="AC693" s="219">
        <f t="shared" si="73"/>
        <v>0</v>
      </c>
      <c r="AD693" s="219">
        <f t="shared" si="74"/>
        <v>1034</v>
      </c>
      <c r="AE693" s="220" t="str">
        <f t="shared" si="78"/>
        <v/>
      </c>
      <c r="AF693" s="216" t="str">
        <f t="shared" si="79"/>
        <v>-</v>
      </c>
    </row>
    <row r="694" spans="1:32" ht="20.149999999999999" customHeight="1" x14ac:dyDescent="0.75">
      <c r="A694" s="31">
        <v>692</v>
      </c>
      <c r="B694" s="202"/>
      <c r="C694" s="201"/>
      <c r="D694" s="201"/>
      <c r="E694" s="203"/>
      <c r="F694" s="203"/>
      <c r="G694" s="217" t="str">
        <f t="shared" si="75"/>
        <v/>
      </c>
      <c r="H694" s="31" t="str">
        <f>IF(AND(B694=H$1),LOOKUP(9.99999999999999E+307,$H$2:H693)+1,"")</f>
        <v/>
      </c>
      <c r="I694" s="31" t="str">
        <f>IF(AND(B694=I$1),LOOKUP(9.99999999999999E+307,$I$2:I693)+1,"")</f>
        <v/>
      </c>
      <c r="J694" s="31" t="e">
        <f>IF(AND(B694=J$1),LOOKUP(9.99999999999999E+307,$J$2:J693)+1,"")</f>
        <v>#REF!</v>
      </c>
      <c r="K694" s="31" t="e">
        <f>IF(AND(B694=K$1),LOOKUP(9.99999999999999E+307,$K$2:K693)+1,"")</f>
        <v>#REF!</v>
      </c>
      <c r="L694" s="31" t="e">
        <f>IF(AND(B694=L$1),LOOKUP(9.99999999999999E+307,$L$2:L693)+1,"")</f>
        <v>#REF!</v>
      </c>
      <c r="M694" s="31">
        <f>IF(AND(B694=M$1),LOOKUP(9.99999999999999E+307,$M$2:M693)+1,"")</f>
        <v>526</v>
      </c>
      <c r="N694" s="31" t="e">
        <f>IF(AND(B694=N$1),LOOKUP(9.99999999999999E+307,$N$2:N693)+1,"")</f>
        <v>#REF!</v>
      </c>
      <c r="O694" s="31" t="e">
        <f>IF(AND($B694=O$1),LOOKUP(9.99999999999999E+307,$O$2:O693)+1,"")</f>
        <v>#REF!</v>
      </c>
      <c r="P694" s="31" t="e">
        <f>IF(AND($B694=P$1),LOOKUP(9.99999999999999E+307,$P$2:P693)+1,"")</f>
        <v>#REF!</v>
      </c>
      <c r="Q694" s="31" t="e">
        <f>IF(AND($B694=Q$1),LOOKUP(9.99999999999999E+307,$Q$2:Q693)+1,"")</f>
        <v>#REF!</v>
      </c>
      <c r="R694" s="31">
        <f>IF(AND($B694=R$1),LOOKUP(9.99999999999999E+307,$R$2:R693)+1,"")</f>
        <v>526</v>
      </c>
      <c r="S694" s="31">
        <f>IF(AND($B694=S$1),LOOKUP(9.99999999999999E+307,$S$2:S693)+1,"")</f>
        <v>526</v>
      </c>
      <c r="T694" s="221"/>
      <c r="U694" s="221"/>
      <c r="V694" s="221"/>
      <c r="AA694" s="218" t="str">
        <f t="shared" si="76"/>
        <v/>
      </c>
      <c r="AB694" s="218" t="str">
        <f t="shared" si="77"/>
        <v/>
      </c>
      <c r="AC694" s="219">
        <f t="shared" si="73"/>
        <v>0</v>
      </c>
      <c r="AD694" s="219">
        <f t="shared" si="74"/>
        <v>1034</v>
      </c>
      <c r="AE694" s="220" t="str">
        <f t="shared" si="78"/>
        <v/>
      </c>
      <c r="AF694" s="216" t="str">
        <f t="shared" si="79"/>
        <v>-</v>
      </c>
    </row>
    <row r="695" spans="1:32" ht="20.149999999999999" customHeight="1" x14ac:dyDescent="0.75">
      <c r="A695" s="31">
        <v>693</v>
      </c>
      <c r="B695" s="202"/>
      <c r="C695" s="201"/>
      <c r="D695" s="201"/>
      <c r="E695" s="203"/>
      <c r="F695" s="203"/>
      <c r="G695" s="217" t="str">
        <f t="shared" si="75"/>
        <v/>
      </c>
      <c r="H695" s="31" t="str">
        <f>IF(AND(B695=H$1),LOOKUP(9.99999999999999E+307,$H$2:H694)+1,"")</f>
        <v/>
      </c>
      <c r="I695" s="31" t="str">
        <f>IF(AND(B695=I$1),LOOKUP(9.99999999999999E+307,$I$2:I694)+1,"")</f>
        <v/>
      </c>
      <c r="J695" s="31" t="e">
        <f>IF(AND(B695=J$1),LOOKUP(9.99999999999999E+307,$J$2:J694)+1,"")</f>
        <v>#REF!</v>
      </c>
      <c r="K695" s="31" t="e">
        <f>IF(AND(B695=K$1),LOOKUP(9.99999999999999E+307,$K$2:K694)+1,"")</f>
        <v>#REF!</v>
      </c>
      <c r="L695" s="31" t="e">
        <f>IF(AND(B695=L$1),LOOKUP(9.99999999999999E+307,$L$2:L694)+1,"")</f>
        <v>#REF!</v>
      </c>
      <c r="M695" s="31">
        <f>IF(AND(B695=M$1),LOOKUP(9.99999999999999E+307,$M$2:M694)+1,"")</f>
        <v>527</v>
      </c>
      <c r="N695" s="31" t="e">
        <f>IF(AND(B695=N$1),LOOKUP(9.99999999999999E+307,$N$2:N694)+1,"")</f>
        <v>#REF!</v>
      </c>
      <c r="O695" s="31" t="e">
        <f>IF(AND($B695=O$1),LOOKUP(9.99999999999999E+307,$O$2:O694)+1,"")</f>
        <v>#REF!</v>
      </c>
      <c r="P695" s="31" t="e">
        <f>IF(AND($B695=P$1),LOOKUP(9.99999999999999E+307,$P$2:P694)+1,"")</f>
        <v>#REF!</v>
      </c>
      <c r="Q695" s="31" t="e">
        <f>IF(AND($B695=Q$1),LOOKUP(9.99999999999999E+307,$Q$2:Q694)+1,"")</f>
        <v>#REF!</v>
      </c>
      <c r="R695" s="31">
        <f>IF(AND($B695=R$1),LOOKUP(9.99999999999999E+307,$R$2:R694)+1,"")</f>
        <v>527</v>
      </c>
      <c r="S695" s="31">
        <f>IF(AND($B695=S$1),LOOKUP(9.99999999999999E+307,$S$2:S694)+1,"")</f>
        <v>527</v>
      </c>
      <c r="T695" s="221"/>
      <c r="U695" s="221"/>
      <c r="V695" s="221"/>
      <c r="AA695" s="218" t="str">
        <f t="shared" si="76"/>
        <v/>
      </c>
      <c r="AB695" s="218" t="str">
        <f t="shared" si="77"/>
        <v/>
      </c>
      <c r="AC695" s="219">
        <f t="shared" si="73"/>
        <v>0</v>
      </c>
      <c r="AD695" s="219">
        <f t="shared" si="74"/>
        <v>1034</v>
      </c>
      <c r="AE695" s="220" t="str">
        <f t="shared" si="78"/>
        <v/>
      </c>
      <c r="AF695" s="216" t="str">
        <f t="shared" si="79"/>
        <v>-</v>
      </c>
    </row>
    <row r="696" spans="1:32" ht="20.149999999999999" customHeight="1" x14ac:dyDescent="0.75">
      <c r="A696" s="31">
        <v>694</v>
      </c>
      <c r="B696" s="202"/>
      <c r="C696" s="201"/>
      <c r="D696" s="201"/>
      <c r="E696" s="203"/>
      <c r="F696" s="203"/>
      <c r="G696" s="217" t="str">
        <f t="shared" si="75"/>
        <v/>
      </c>
      <c r="H696" s="31" t="str">
        <f>IF(AND(B696=H$1),LOOKUP(9.99999999999999E+307,$H$2:H695)+1,"")</f>
        <v/>
      </c>
      <c r="I696" s="31" t="str">
        <f>IF(AND(B696=I$1),LOOKUP(9.99999999999999E+307,$I$2:I695)+1,"")</f>
        <v/>
      </c>
      <c r="J696" s="31" t="e">
        <f>IF(AND(B696=J$1),LOOKUP(9.99999999999999E+307,$J$2:J695)+1,"")</f>
        <v>#REF!</v>
      </c>
      <c r="K696" s="31" t="e">
        <f>IF(AND(B696=K$1),LOOKUP(9.99999999999999E+307,$K$2:K695)+1,"")</f>
        <v>#REF!</v>
      </c>
      <c r="L696" s="31" t="e">
        <f>IF(AND(B696=L$1),LOOKUP(9.99999999999999E+307,$L$2:L695)+1,"")</f>
        <v>#REF!</v>
      </c>
      <c r="M696" s="31">
        <f>IF(AND(B696=M$1),LOOKUP(9.99999999999999E+307,$M$2:M695)+1,"")</f>
        <v>528</v>
      </c>
      <c r="N696" s="31" t="e">
        <f>IF(AND(B696=N$1),LOOKUP(9.99999999999999E+307,$N$2:N695)+1,"")</f>
        <v>#REF!</v>
      </c>
      <c r="O696" s="31" t="e">
        <f>IF(AND($B696=O$1),LOOKUP(9.99999999999999E+307,$O$2:O695)+1,"")</f>
        <v>#REF!</v>
      </c>
      <c r="P696" s="31" t="e">
        <f>IF(AND($B696=P$1),LOOKUP(9.99999999999999E+307,$P$2:P695)+1,"")</f>
        <v>#REF!</v>
      </c>
      <c r="Q696" s="31" t="e">
        <f>IF(AND($B696=Q$1),LOOKUP(9.99999999999999E+307,$Q$2:Q695)+1,"")</f>
        <v>#REF!</v>
      </c>
      <c r="R696" s="31">
        <f>IF(AND($B696=R$1),LOOKUP(9.99999999999999E+307,$R$2:R695)+1,"")</f>
        <v>528</v>
      </c>
      <c r="S696" s="31">
        <f>IF(AND($B696=S$1),LOOKUP(9.99999999999999E+307,$S$2:S695)+1,"")</f>
        <v>528</v>
      </c>
      <c r="T696" s="221"/>
      <c r="U696" s="221"/>
      <c r="V696" s="221"/>
      <c r="AA696" s="218" t="str">
        <f t="shared" si="76"/>
        <v/>
      </c>
      <c r="AB696" s="218" t="str">
        <f t="shared" si="77"/>
        <v/>
      </c>
      <c r="AC696" s="219">
        <f t="shared" si="73"/>
        <v>0</v>
      </c>
      <c r="AD696" s="219">
        <f t="shared" si="74"/>
        <v>1034</v>
      </c>
      <c r="AE696" s="220" t="str">
        <f t="shared" si="78"/>
        <v/>
      </c>
      <c r="AF696" s="216" t="str">
        <f t="shared" si="79"/>
        <v>-</v>
      </c>
    </row>
    <row r="697" spans="1:32" ht="20.149999999999999" customHeight="1" x14ac:dyDescent="0.75">
      <c r="A697" s="31">
        <v>695</v>
      </c>
      <c r="B697" s="202"/>
      <c r="C697" s="201"/>
      <c r="D697" s="201"/>
      <c r="E697" s="203"/>
      <c r="F697" s="203"/>
      <c r="G697" s="217" t="str">
        <f t="shared" si="75"/>
        <v/>
      </c>
      <c r="H697" s="31" t="str">
        <f>IF(AND(B697=H$1),LOOKUP(9.99999999999999E+307,$H$2:H696)+1,"")</f>
        <v/>
      </c>
      <c r="I697" s="31" t="str">
        <f>IF(AND(B697=I$1),LOOKUP(9.99999999999999E+307,$I$2:I696)+1,"")</f>
        <v/>
      </c>
      <c r="J697" s="31" t="e">
        <f>IF(AND(B697=J$1),LOOKUP(9.99999999999999E+307,$J$2:J696)+1,"")</f>
        <v>#REF!</v>
      </c>
      <c r="K697" s="31" t="e">
        <f>IF(AND(B697=K$1),LOOKUP(9.99999999999999E+307,$K$2:K696)+1,"")</f>
        <v>#REF!</v>
      </c>
      <c r="L697" s="31" t="e">
        <f>IF(AND(B697=L$1),LOOKUP(9.99999999999999E+307,$L$2:L696)+1,"")</f>
        <v>#REF!</v>
      </c>
      <c r="M697" s="31">
        <f>IF(AND(B697=M$1),LOOKUP(9.99999999999999E+307,$M$2:M696)+1,"")</f>
        <v>529</v>
      </c>
      <c r="N697" s="31" t="e">
        <f>IF(AND(B697=N$1),LOOKUP(9.99999999999999E+307,$N$2:N696)+1,"")</f>
        <v>#REF!</v>
      </c>
      <c r="O697" s="31" t="e">
        <f>IF(AND($B697=O$1),LOOKUP(9.99999999999999E+307,$O$2:O696)+1,"")</f>
        <v>#REF!</v>
      </c>
      <c r="P697" s="31" t="e">
        <f>IF(AND($B697=P$1),LOOKUP(9.99999999999999E+307,$P$2:P696)+1,"")</f>
        <v>#REF!</v>
      </c>
      <c r="Q697" s="31" t="e">
        <f>IF(AND($B697=Q$1),LOOKUP(9.99999999999999E+307,$Q$2:Q696)+1,"")</f>
        <v>#REF!</v>
      </c>
      <c r="R697" s="31">
        <f>IF(AND($B697=R$1),LOOKUP(9.99999999999999E+307,$R$2:R696)+1,"")</f>
        <v>529</v>
      </c>
      <c r="S697" s="31">
        <f>IF(AND($B697=S$1),LOOKUP(9.99999999999999E+307,$S$2:S696)+1,"")</f>
        <v>529</v>
      </c>
      <c r="T697" s="221"/>
      <c r="U697" s="221"/>
      <c r="V697" s="221"/>
      <c r="AA697" s="218" t="str">
        <f t="shared" si="76"/>
        <v/>
      </c>
      <c r="AB697" s="218" t="str">
        <f t="shared" si="77"/>
        <v/>
      </c>
      <c r="AC697" s="219">
        <f t="shared" si="73"/>
        <v>0</v>
      </c>
      <c r="AD697" s="219">
        <f t="shared" si="74"/>
        <v>1034</v>
      </c>
      <c r="AE697" s="220" t="str">
        <f t="shared" si="78"/>
        <v/>
      </c>
      <c r="AF697" s="216" t="str">
        <f t="shared" si="79"/>
        <v>-</v>
      </c>
    </row>
    <row r="698" spans="1:32" ht="20.149999999999999" customHeight="1" x14ac:dyDescent="0.75">
      <c r="A698" s="31">
        <v>696</v>
      </c>
      <c r="B698" s="202"/>
      <c r="C698" s="201"/>
      <c r="D698" s="201"/>
      <c r="E698" s="203"/>
      <c r="F698" s="203"/>
      <c r="G698" s="217" t="str">
        <f t="shared" si="75"/>
        <v/>
      </c>
      <c r="H698" s="31" t="str">
        <f>IF(AND(B698=H$1),LOOKUP(9.99999999999999E+307,$H$2:H697)+1,"")</f>
        <v/>
      </c>
      <c r="I698" s="31" t="str">
        <f>IF(AND(B698=I$1),LOOKUP(9.99999999999999E+307,$I$2:I697)+1,"")</f>
        <v/>
      </c>
      <c r="J698" s="31" t="e">
        <f>IF(AND(B698=J$1),LOOKUP(9.99999999999999E+307,$J$2:J697)+1,"")</f>
        <v>#REF!</v>
      </c>
      <c r="K698" s="31" t="e">
        <f>IF(AND(B698=K$1),LOOKUP(9.99999999999999E+307,$K$2:K697)+1,"")</f>
        <v>#REF!</v>
      </c>
      <c r="L698" s="31" t="e">
        <f>IF(AND(B698=L$1),LOOKUP(9.99999999999999E+307,$L$2:L697)+1,"")</f>
        <v>#REF!</v>
      </c>
      <c r="M698" s="31">
        <f>IF(AND(B698=M$1),LOOKUP(9.99999999999999E+307,$M$2:M697)+1,"")</f>
        <v>530</v>
      </c>
      <c r="N698" s="31" t="e">
        <f>IF(AND(B698=N$1),LOOKUP(9.99999999999999E+307,$N$2:N697)+1,"")</f>
        <v>#REF!</v>
      </c>
      <c r="O698" s="31" t="e">
        <f>IF(AND($B698=O$1),LOOKUP(9.99999999999999E+307,$O$2:O697)+1,"")</f>
        <v>#REF!</v>
      </c>
      <c r="P698" s="31" t="e">
        <f>IF(AND($B698=P$1),LOOKUP(9.99999999999999E+307,$P$2:P697)+1,"")</f>
        <v>#REF!</v>
      </c>
      <c r="Q698" s="31" t="e">
        <f>IF(AND($B698=Q$1),LOOKUP(9.99999999999999E+307,$Q$2:Q697)+1,"")</f>
        <v>#REF!</v>
      </c>
      <c r="R698" s="31">
        <f>IF(AND($B698=R$1),LOOKUP(9.99999999999999E+307,$R$2:R697)+1,"")</f>
        <v>530</v>
      </c>
      <c r="S698" s="31">
        <f>IF(AND($B698=S$1),LOOKUP(9.99999999999999E+307,$S$2:S697)+1,"")</f>
        <v>530</v>
      </c>
      <c r="T698" s="221"/>
      <c r="U698" s="221"/>
      <c r="V698" s="221"/>
      <c r="AA698" s="218" t="str">
        <f t="shared" si="76"/>
        <v/>
      </c>
      <c r="AB698" s="218" t="str">
        <f t="shared" si="77"/>
        <v/>
      </c>
      <c r="AC698" s="219">
        <f t="shared" si="73"/>
        <v>0</v>
      </c>
      <c r="AD698" s="219">
        <f t="shared" si="74"/>
        <v>1034</v>
      </c>
      <c r="AE698" s="220" t="str">
        <f t="shared" si="78"/>
        <v/>
      </c>
      <c r="AF698" s="216" t="str">
        <f t="shared" si="79"/>
        <v>-</v>
      </c>
    </row>
    <row r="699" spans="1:32" ht="20.149999999999999" customHeight="1" x14ac:dyDescent="0.75">
      <c r="A699" s="31">
        <v>697</v>
      </c>
      <c r="B699" s="202"/>
      <c r="C699" s="201"/>
      <c r="D699" s="201"/>
      <c r="E699" s="203"/>
      <c r="F699" s="203"/>
      <c r="G699" s="217" t="str">
        <f t="shared" si="75"/>
        <v/>
      </c>
      <c r="H699" s="31" t="str">
        <f>IF(AND(B699=H$1),LOOKUP(9.99999999999999E+307,$H$2:H698)+1,"")</f>
        <v/>
      </c>
      <c r="I699" s="31" t="str">
        <f>IF(AND(B699=I$1),LOOKUP(9.99999999999999E+307,$I$2:I698)+1,"")</f>
        <v/>
      </c>
      <c r="J699" s="31" t="e">
        <f>IF(AND(B699=J$1),LOOKUP(9.99999999999999E+307,$J$2:J698)+1,"")</f>
        <v>#REF!</v>
      </c>
      <c r="K699" s="31" t="e">
        <f>IF(AND(B699=K$1),LOOKUP(9.99999999999999E+307,$K$2:K698)+1,"")</f>
        <v>#REF!</v>
      </c>
      <c r="L699" s="31" t="e">
        <f>IF(AND(B699=L$1),LOOKUP(9.99999999999999E+307,$L$2:L698)+1,"")</f>
        <v>#REF!</v>
      </c>
      <c r="M699" s="31">
        <f>IF(AND(B699=M$1),LOOKUP(9.99999999999999E+307,$M$2:M698)+1,"")</f>
        <v>531</v>
      </c>
      <c r="N699" s="31" t="e">
        <f>IF(AND(B699=N$1),LOOKUP(9.99999999999999E+307,$N$2:N698)+1,"")</f>
        <v>#REF!</v>
      </c>
      <c r="O699" s="31" t="e">
        <f>IF(AND($B699=O$1),LOOKUP(9.99999999999999E+307,$O$2:O698)+1,"")</f>
        <v>#REF!</v>
      </c>
      <c r="P699" s="31" t="e">
        <f>IF(AND($B699=P$1),LOOKUP(9.99999999999999E+307,$P$2:P698)+1,"")</f>
        <v>#REF!</v>
      </c>
      <c r="Q699" s="31" t="e">
        <f>IF(AND($B699=Q$1),LOOKUP(9.99999999999999E+307,$Q$2:Q698)+1,"")</f>
        <v>#REF!</v>
      </c>
      <c r="R699" s="31">
        <f>IF(AND($B699=R$1),LOOKUP(9.99999999999999E+307,$R$2:R698)+1,"")</f>
        <v>531</v>
      </c>
      <c r="S699" s="31">
        <f>IF(AND($B699=S$1),LOOKUP(9.99999999999999E+307,$S$2:S698)+1,"")</f>
        <v>531</v>
      </c>
      <c r="T699" s="221"/>
      <c r="U699" s="221"/>
      <c r="V699" s="221"/>
      <c r="AA699" s="218" t="str">
        <f t="shared" si="76"/>
        <v/>
      </c>
      <c r="AB699" s="218" t="str">
        <f t="shared" si="77"/>
        <v/>
      </c>
      <c r="AC699" s="219">
        <f t="shared" si="73"/>
        <v>0</v>
      </c>
      <c r="AD699" s="219">
        <f t="shared" si="74"/>
        <v>1034</v>
      </c>
      <c r="AE699" s="220" t="str">
        <f t="shared" si="78"/>
        <v/>
      </c>
      <c r="AF699" s="216" t="str">
        <f t="shared" si="79"/>
        <v>-</v>
      </c>
    </row>
    <row r="700" spans="1:32" ht="20.149999999999999" customHeight="1" x14ac:dyDescent="0.75">
      <c r="A700" s="31">
        <v>698</v>
      </c>
      <c r="B700" s="202"/>
      <c r="C700" s="201"/>
      <c r="D700" s="201"/>
      <c r="E700" s="203"/>
      <c r="F700" s="203"/>
      <c r="G700" s="217" t="str">
        <f t="shared" si="75"/>
        <v/>
      </c>
      <c r="H700" s="31" t="str">
        <f>IF(AND(B700=H$1),LOOKUP(9.99999999999999E+307,$H$2:H699)+1,"")</f>
        <v/>
      </c>
      <c r="I700" s="31" t="str">
        <f>IF(AND(B700=I$1),LOOKUP(9.99999999999999E+307,$I$2:I699)+1,"")</f>
        <v/>
      </c>
      <c r="J700" s="31" t="e">
        <f>IF(AND(B700=J$1),LOOKUP(9.99999999999999E+307,$J$2:J699)+1,"")</f>
        <v>#REF!</v>
      </c>
      <c r="K700" s="31" t="e">
        <f>IF(AND(B700=K$1),LOOKUP(9.99999999999999E+307,$K$2:K699)+1,"")</f>
        <v>#REF!</v>
      </c>
      <c r="L700" s="31" t="e">
        <f>IF(AND(B700=L$1),LOOKUP(9.99999999999999E+307,$L$2:L699)+1,"")</f>
        <v>#REF!</v>
      </c>
      <c r="M700" s="31">
        <f>IF(AND(B700=M$1),LOOKUP(9.99999999999999E+307,$M$2:M699)+1,"")</f>
        <v>532</v>
      </c>
      <c r="N700" s="31" t="e">
        <f>IF(AND(B700=N$1),LOOKUP(9.99999999999999E+307,$N$2:N699)+1,"")</f>
        <v>#REF!</v>
      </c>
      <c r="O700" s="31" t="e">
        <f>IF(AND($B700=O$1),LOOKUP(9.99999999999999E+307,$O$2:O699)+1,"")</f>
        <v>#REF!</v>
      </c>
      <c r="P700" s="31" t="e">
        <f>IF(AND($B700=P$1),LOOKUP(9.99999999999999E+307,$P$2:P699)+1,"")</f>
        <v>#REF!</v>
      </c>
      <c r="Q700" s="31" t="e">
        <f>IF(AND($B700=Q$1),LOOKUP(9.99999999999999E+307,$Q$2:Q699)+1,"")</f>
        <v>#REF!</v>
      </c>
      <c r="R700" s="31">
        <f>IF(AND($B700=R$1),LOOKUP(9.99999999999999E+307,$R$2:R699)+1,"")</f>
        <v>532</v>
      </c>
      <c r="S700" s="31">
        <f>IF(AND($B700=S$1),LOOKUP(9.99999999999999E+307,$S$2:S699)+1,"")</f>
        <v>532</v>
      </c>
      <c r="T700" s="221"/>
      <c r="U700" s="221"/>
      <c r="V700" s="221"/>
      <c r="AA700" s="218" t="str">
        <f t="shared" si="76"/>
        <v/>
      </c>
      <c r="AB700" s="218" t="str">
        <f t="shared" si="77"/>
        <v/>
      </c>
      <c r="AC700" s="219">
        <f t="shared" si="73"/>
        <v>0</v>
      </c>
      <c r="AD700" s="219">
        <f t="shared" si="74"/>
        <v>1034</v>
      </c>
      <c r="AE700" s="220" t="str">
        <f t="shared" si="78"/>
        <v/>
      </c>
      <c r="AF700" s="216" t="str">
        <f t="shared" si="79"/>
        <v>-</v>
      </c>
    </row>
    <row r="701" spans="1:32" ht="20.149999999999999" customHeight="1" x14ac:dyDescent="0.75">
      <c r="A701" s="31">
        <v>699</v>
      </c>
      <c r="B701" s="202"/>
      <c r="C701" s="201"/>
      <c r="D701" s="201"/>
      <c r="E701" s="203"/>
      <c r="F701" s="203"/>
      <c r="G701" s="217" t="str">
        <f t="shared" si="75"/>
        <v/>
      </c>
      <c r="H701" s="31" t="str">
        <f>IF(AND(B701=H$1),LOOKUP(9.99999999999999E+307,$H$2:H700)+1,"")</f>
        <v/>
      </c>
      <c r="I701" s="31" t="str">
        <f>IF(AND(B701=I$1),LOOKUP(9.99999999999999E+307,$I$2:I700)+1,"")</f>
        <v/>
      </c>
      <c r="J701" s="31" t="e">
        <f>IF(AND(B701=J$1),LOOKUP(9.99999999999999E+307,$J$2:J700)+1,"")</f>
        <v>#REF!</v>
      </c>
      <c r="K701" s="31" t="e">
        <f>IF(AND(B701=K$1),LOOKUP(9.99999999999999E+307,$K$2:K700)+1,"")</f>
        <v>#REF!</v>
      </c>
      <c r="L701" s="31" t="e">
        <f>IF(AND(B701=L$1),LOOKUP(9.99999999999999E+307,$L$2:L700)+1,"")</f>
        <v>#REF!</v>
      </c>
      <c r="M701" s="31">
        <f>IF(AND(B701=M$1),LOOKUP(9.99999999999999E+307,$M$2:M700)+1,"")</f>
        <v>533</v>
      </c>
      <c r="N701" s="31" t="e">
        <f>IF(AND(B701=N$1),LOOKUP(9.99999999999999E+307,$N$2:N700)+1,"")</f>
        <v>#REF!</v>
      </c>
      <c r="O701" s="31" t="e">
        <f>IF(AND($B701=O$1),LOOKUP(9.99999999999999E+307,$O$2:O700)+1,"")</f>
        <v>#REF!</v>
      </c>
      <c r="P701" s="31" t="e">
        <f>IF(AND($B701=P$1),LOOKUP(9.99999999999999E+307,$P$2:P700)+1,"")</f>
        <v>#REF!</v>
      </c>
      <c r="Q701" s="31" t="e">
        <f>IF(AND($B701=Q$1),LOOKUP(9.99999999999999E+307,$Q$2:Q700)+1,"")</f>
        <v>#REF!</v>
      </c>
      <c r="R701" s="31">
        <f>IF(AND($B701=R$1),LOOKUP(9.99999999999999E+307,$R$2:R700)+1,"")</f>
        <v>533</v>
      </c>
      <c r="S701" s="31">
        <f>IF(AND($B701=S$1),LOOKUP(9.99999999999999E+307,$S$2:S700)+1,"")</f>
        <v>533</v>
      </c>
      <c r="T701" s="221"/>
      <c r="U701" s="221"/>
      <c r="V701" s="221"/>
      <c r="AA701" s="218" t="str">
        <f t="shared" si="76"/>
        <v/>
      </c>
      <c r="AB701" s="218" t="str">
        <f t="shared" si="77"/>
        <v/>
      </c>
      <c r="AC701" s="219">
        <f t="shared" si="73"/>
        <v>0</v>
      </c>
      <c r="AD701" s="219">
        <f t="shared" si="74"/>
        <v>1034</v>
      </c>
      <c r="AE701" s="220" t="str">
        <f t="shared" si="78"/>
        <v/>
      </c>
      <c r="AF701" s="216" t="str">
        <f t="shared" si="79"/>
        <v>-</v>
      </c>
    </row>
    <row r="702" spans="1:32" ht="20.149999999999999" customHeight="1" x14ac:dyDescent="0.75">
      <c r="A702" s="31">
        <v>700</v>
      </c>
      <c r="B702" s="202"/>
      <c r="C702" s="201"/>
      <c r="D702" s="201"/>
      <c r="E702" s="203"/>
      <c r="F702" s="203"/>
      <c r="G702" s="217" t="str">
        <f t="shared" si="75"/>
        <v/>
      </c>
      <c r="H702" s="31" t="str">
        <f>IF(AND(B702=H$1),LOOKUP(9.99999999999999E+307,$H$2:H701)+1,"")</f>
        <v/>
      </c>
      <c r="I702" s="31" t="str">
        <f>IF(AND(B702=I$1),LOOKUP(9.99999999999999E+307,$I$2:I701)+1,"")</f>
        <v/>
      </c>
      <c r="J702" s="31" t="e">
        <f>IF(AND(B702=J$1),LOOKUP(9.99999999999999E+307,$J$2:J701)+1,"")</f>
        <v>#REF!</v>
      </c>
      <c r="K702" s="31" t="e">
        <f>IF(AND(B702=K$1),LOOKUP(9.99999999999999E+307,$K$2:K701)+1,"")</f>
        <v>#REF!</v>
      </c>
      <c r="L702" s="31" t="e">
        <f>IF(AND(B702=L$1),LOOKUP(9.99999999999999E+307,$L$2:L701)+1,"")</f>
        <v>#REF!</v>
      </c>
      <c r="M702" s="31">
        <f>IF(AND(B702=M$1),LOOKUP(9.99999999999999E+307,$M$2:M701)+1,"")</f>
        <v>534</v>
      </c>
      <c r="N702" s="31" t="e">
        <f>IF(AND(B702=N$1),LOOKUP(9.99999999999999E+307,$N$2:N701)+1,"")</f>
        <v>#REF!</v>
      </c>
      <c r="O702" s="31" t="e">
        <f>IF(AND($B702=O$1),LOOKUP(9.99999999999999E+307,$O$2:O701)+1,"")</f>
        <v>#REF!</v>
      </c>
      <c r="P702" s="31" t="e">
        <f>IF(AND($B702=P$1),LOOKUP(9.99999999999999E+307,$P$2:P701)+1,"")</f>
        <v>#REF!</v>
      </c>
      <c r="Q702" s="31" t="e">
        <f>IF(AND($B702=Q$1),LOOKUP(9.99999999999999E+307,$Q$2:Q701)+1,"")</f>
        <v>#REF!</v>
      </c>
      <c r="R702" s="31">
        <f>IF(AND($B702=R$1),LOOKUP(9.99999999999999E+307,$R$2:R701)+1,"")</f>
        <v>534</v>
      </c>
      <c r="S702" s="31">
        <f>IF(AND($B702=S$1),LOOKUP(9.99999999999999E+307,$S$2:S701)+1,"")</f>
        <v>534</v>
      </c>
      <c r="T702" s="221"/>
      <c r="U702" s="221"/>
      <c r="V702" s="221"/>
      <c r="AA702" s="218" t="str">
        <f t="shared" si="76"/>
        <v/>
      </c>
      <c r="AB702" s="218" t="str">
        <f t="shared" si="77"/>
        <v/>
      </c>
      <c r="AC702" s="219">
        <f t="shared" si="73"/>
        <v>0</v>
      </c>
      <c r="AD702" s="219">
        <f t="shared" si="74"/>
        <v>1034</v>
      </c>
      <c r="AE702" s="220" t="str">
        <f t="shared" si="78"/>
        <v/>
      </c>
      <c r="AF702" s="216" t="str">
        <f t="shared" si="79"/>
        <v>-</v>
      </c>
    </row>
    <row r="703" spans="1:32" ht="20.149999999999999" customHeight="1" x14ac:dyDescent="0.75">
      <c r="A703" s="31">
        <v>701</v>
      </c>
      <c r="B703" s="202"/>
      <c r="C703" s="201"/>
      <c r="D703" s="201"/>
      <c r="E703" s="203"/>
      <c r="F703" s="203"/>
      <c r="G703" s="217" t="str">
        <f t="shared" si="75"/>
        <v/>
      </c>
      <c r="H703" s="31" t="str">
        <f>IF(AND(B703=H$1),LOOKUP(9.99999999999999E+307,$H$2:H702)+1,"")</f>
        <v/>
      </c>
      <c r="I703" s="31" t="str">
        <f>IF(AND(B703=I$1),LOOKUP(9.99999999999999E+307,$I$2:I702)+1,"")</f>
        <v/>
      </c>
      <c r="J703" s="31" t="e">
        <f>IF(AND(B703=J$1),LOOKUP(9.99999999999999E+307,$J$2:J702)+1,"")</f>
        <v>#REF!</v>
      </c>
      <c r="K703" s="31" t="e">
        <f>IF(AND(B703=K$1),LOOKUP(9.99999999999999E+307,$K$2:K702)+1,"")</f>
        <v>#REF!</v>
      </c>
      <c r="L703" s="31" t="e">
        <f>IF(AND(B703=L$1),LOOKUP(9.99999999999999E+307,$L$2:L702)+1,"")</f>
        <v>#REF!</v>
      </c>
      <c r="M703" s="31">
        <f>IF(AND(B703=M$1),LOOKUP(9.99999999999999E+307,$M$2:M702)+1,"")</f>
        <v>535</v>
      </c>
      <c r="N703" s="31" t="e">
        <f>IF(AND(B703=N$1),LOOKUP(9.99999999999999E+307,$N$2:N702)+1,"")</f>
        <v>#REF!</v>
      </c>
      <c r="O703" s="31" t="e">
        <f>IF(AND($B703=O$1),LOOKUP(9.99999999999999E+307,$O$2:O702)+1,"")</f>
        <v>#REF!</v>
      </c>
      <c r="P703" s="31" t="e">
        <f>IF(AND($B703=P$1),LOOKUP(9.99999999999999E+307,$P$2:P702)+1,"")</f>
        <v>#REF!</v>
      </c>
      <c r="Q703" s="31" t="e">
        <f>IF(AND($B703=Q$1),LOOKUP(9.99999999999999E+307,$Q$2:Q702)+1,"")</f>
        <v>#REF!</v>
      </c>
      <c r="R703" s="31">
        <f>IF(AND($B703=R$1),LOOKUP(9.99999999999999E+307,$R$2:R702)+1,"")</f>
        <v>535</v>
      </c>
      <c r="S703" s="31">
        <f>IF(AND($B703=S$1),LOOKUP(9.99999999999999E+307,$S$2:S702)+1,"")</f>
        <v>535</v>
      </c>
      <c r="T703" s="221"/>
      <c r="U703" s="221"/>
      <c r="V703" s="221"/>
      <c r="AA703" s="218" t="str">
        <f t="shared" si="76"/>
        <v/>
      </c>
      <c r="AB703" s="218" t="str">
        <f t="shared" si="77"/>
        <v/>
      </c>
      <c r="AC703" s="219">
        <f t="shared" si="73"/>
        <v>0</v>
      </c>
      <c r="AD703" s="219">
        <f t="shared" si="74"/>
        <v>1034</v>
      </c>
      <c r="AE703" s="220" t="str">
        <f t="shared" si="78"/>
        <v/>
      </c>
      <c r="AF703" s="216" t="str">
        <f t="shared" si="79"/>
        <v>-</v>
      </c>
    </row>
    <row r="704" spans="1:32" ht="20.149999999999999" customHeight="1" x14ac:dyDescent="0.75">
      <c r="A704" s="31">
        <v>702</v>
      </c>
      <c r="B704" s="202"/>
      <c r="C704" s="201"/>
      <c r="D704" s="201"/>
      <c r="E704" s="203"/>
      <c r="F704" s="203"/>
      <c r="G704" s="217" t="str">
        <f t="shared" si="75"/>
        <v/>
      </c>
      <c r="H704" s="31" t="str">
        <f>IF(AND(B704=H$1),LOOKUP(9.99999999999999E+307,$H$2:H703)+1,"")</f>
        <v/>
      </c>
      <c r="I704" s="31" t="str">
        <f>IF(AND(B704=I$1),LOOKUP(9.99999999999999E+307,$I$2:I703)+1,"")</f>
        <v/>
      </c>
      <c r="J704" s="31" t="e">
        <f>IF(AND(B704=J$1),LOOKUP(9.99999999999999E+307,$J$2:J703)+1,"")</f>
        <v>#REF!</v>
      </c>
      <c r="K704" s="31" t="e">
        <f>IF(AND(B704=K$1),LOOKUP(9.99999999999999E+307,$K$2:K703)+1,"")</f>
        <v>#REF!</v>
      </c>
      <c r="L704" s="31" t="e">
        <f>IF(AND(B704=L$1),LOOKUP(9.99999999999999E+307,$L$2:L703)+1,"")</f>
        <v>#REF!</v>
      </c>
      <c r="M704" s="31">
        <f>IF(AND(B704=M$1),LOOKUP(9.99999999999999E+307,$M$2:M703)+1,"")</f>
        <v>536</v>
      </c>
      <c r="N704" s="31" t="e">
        <f>IF(AND(B704=N$1),LOOKUP(9.99999999999999E+307,$N$2:N703)+1,"")</f>
        <v>#REF!</v>
      </c>
      <c r="O704" s="31" t="e">
        <f>IF(AND($B704=O$1),LOOKUP(9.99999999999999E+307,$O$2:O703)+1,"")</f>
        <v>#REF!</v>
      </c>
      <c r="P704" s="31" t="e">
        <f>IF(AND($B704=P$1),LOOKUP(9.99999999999999E+307,$P$2:P703)+1,"")</f>
        <v>#REF!</v>
      </c>
      <c r="Q704" s="31" t="e">
        <f>IF(AND($B704=Q$1),LOOKUP(9.99999999999999E+307,$Q$2:Q703)+1,"")</f>
        <v>#REF!</v>
      </c>
      <c r="R704" s="31">
        <f>IF(AND($B704=R$1),LOOKUP(9.99999999999999E+307,$R$2:R703)+1,"")</f>
        <v>536</v>
      </c>
      <c r="S704" s="31">
        <f>IF(AND($B704=S$1),LOOKUP(9.99999999999999E+307,$S$2:S703)+1,"")</f>
        <v>536</v>
      </c>
      <c r="T704" s="221"/>
      <c r="U704" s="221"/>
      <c r="V704" s="221"/>
      <c r="AA704" s="218" t="str">
        <f t="shared" si="76"/>
        <v/>
      </c>
      <c r="AB704" s="218" t="str">
        <f t="shared" si="77"/>
        <v/>
      </c>
      <c r="AC704" s="219">
        <f t="shared" si="73"/>
        <v>0</v>
      </c>
      <c r="AD704" s="219">
        <f t="shared" si="74"/>
        <v>1034</v>
      </c>
      <c r="AE704" s="220" t="str">
        <f t="shared" si="78"/>
        <v/>
      </c>
      <c r="AF704" s="216" t="str">
        <f t="shared" si="79"/>
        <v>-</v>
      </c>
    </row>
    <row r="705" spans="1:32" ht="20.149999999999999" customHeight="1" x14ac:dyDescent="0.75">
      <c r="A705" s="31">
        <v>703</v>
      </c>
      <c r="B705" s="202"/>
      <c r="C705" s="201"/>
      <c r="D705" s="201"/>
      <c r="E705" s="203"/>
      <c r="F705" s="203"/>
      <c r="G705" s="217" t="str">
        <f t="shared" si="75"/>
        <v/>
      </c>
      <c r="H705" s="31" t="str">
        <f>IF(AND(B705=H$1),LOOKUP(9.99999999999999E+307,$H$2:H704)+1,"")</f>
        <v/>
      </c>
      <c r="I705" s="31" t="str">
        <f>IF(AND(B705=I$1),LOOKUP(9.99999999999999E+307,$I$2:I704)+1,"")</f>
        <v/>
      </c>
      <c r="J705" s="31" t="e">
        <f>IF(AND(B705=J$1),LOOKUP(9.99999999999999E+307,$J$2:J704)+1,"")</f>
        <v>#REF!</v>
      </c>
      <c r="K705" s="31" t="e">
        <f>IF(AND(B705=K$1),LOOKUP(9.99999999999999E+307,$K$2:K704)+1,"")</f>
        <v>#REF!</v>
      </c>
      <c r="L705" s="31" t="e">
        <f>IF(AND(B705=L$1),LOOKUP(9.99999999999999E+307,$L$2:L704)+1,"")</f>
        <v>#REF!</v>
      </c>
      <c r="M705" s="31">
        <f>IF(AND(B705=M$1),LOOKUP(9.99999999999999E+307,$M$2:M704)+1,"")</f>
        <v>537</v>
      </c>
      <c r="N705" s="31" t="e">
        <f>IF(AND(B705=N$1),LOOKUP(9.99999999999999E+307,$N$2:N704)+1,"")</f>
        <v>#REF!</v>
      </c>
      <c r="O705" s="31" t="e">
        <f>IF(AND($B705=O$1),LOOKUP(9.99999999999999E+307,$O$2:O704)+1,"")</f>
        <v>#REF!</v>
      </c>
      <c r="P705" s="31" t="e">
        <f>IF(AND($B705=P$1),LOOKUP(9.99999999999999E+307,$P$2:P704)+1,"")</f>
        <v>#REF!</v>
      </c>
      <c r="Q705" s="31" t="e">
        <f>IF(AND($B705=Q$1),LOOKUP(9.99999999999999E+307,$Q$2:Q704)+1,"")</f>
        <v>#REF!</v>
      </c>
      <c r="R705" s="31">
        <f>IF(AND($B705=R$1),LOOKUP(9.99999999999999E+307,$R$2:R704)+1,"")</f>
        <v>537</v>
      </c>
      <c r="S705" s="31">
        <f>IF(AND($B705=S$1),LOOKUP(9.99999999999999E+307,$S$2:S704)+1,"")</f>
        <v>537</v>
      </c>
      <c r="T705" s="221"/>
      <c r="U705" s="221"/>
      <c r="V705" s="221"/>
      <c r="AA705" s="218" t="str">
        <f t="shared" si="76"/>
        <v/>
      </c>
      <c r="AB705" s="218" t="str">
        <f t="shared" si="77"/>
        <v/>
      </c>
      <c r="AC705" s="219">
        <f t="shared" si="73"/>
        <v>0</v>
      </c>
      <c r="AD705" s="219">
        <f t="shared" si="74"/>
        <v>1034</v>
      </c>
      <c r="AE705" s="220" t="str">
        <f t="shared" si="78"/>
        <v/>
      </c>
      <c r="AF705" s="216" t="str">
        <f t="shared" si="79"/>
        <v>-</v>
      </c>
    </row>
    <row r="706" spans="1:32" ht="20.149999999999999" customHeight="1" x14ac:dyDescent="0.75">
      <c r="A706" s="31">
        <v>704</v>
      </c>
      <c r="B706" s="202"/>
      <c r="C706" s="201"/>
      <c r="D706" s="201"/>
      <c r="E706" s="203"/>
      <c r="F706" s="203"/>
      <c r="G706" s="217" t="str">
        <f t="shared" si="75"/>
        <v/>
      </c>
      <c r="H706" s="31" t="str">
        <f>IF(AND(B706=H$1),LOOKUP(9.99999999999999E+307,$H$2:H705)+1,"")</f>
        <v/>
      </c>
      <c r="I706" s="31" t="str">
        <f>IF(AND(B706=I$1),LOOKUP(9.99999999999999E+307,$I$2:I705)+1,"")</f>
        <v/>
      </c>
      <c r="J706" s="31" t="e">
        <f>IF(AND(B706=J$1),LOOKUP(9.99999999999999E+307,$J$2:J705)+1,"")</f>
        <v>#REF!</v>
      </c>
      <c r="K706" s="31" t="e">
        <f>IF(AND(B706=K$1),LOOKUP(9.99999999999999E+307,$K$2:K705)+1,"")</f>
        <v>#REF!</v>
      </c>
      <c r="L706" s="31" t="e">
        <f>IF(AND(B706=L$1),LOOKUP(9.99999999999999E+307,$L$2:L705)+1,"")</f>
        <v>#REF!</v>
      </c>
      <c r="M706" s="31">
        <f>IF(AND(B706=M$1),LOOKUP(9.99999999999999E+307,$M$2:M705)+1,"")</f>
        <v>538</v>
      </c>
      <c r="N706" s="31" t="e">
        <f>IF(AND(B706=N$1),LOOKUP(9.99999999999999E+307,$N$2:N705)+1,"")</f>
        <v>#REF!</v>
      </c>
      <c r="O706" s="31" t="e">
        <f>IF(AND($B706=O$1),LOOKUP(9.99999999999999E+307,$O$2:O705)+1,"")</f>
        <v>#REF!</v>
      </c>
      <c r="P706" s="31" t="e">
        <f>IF(AND($B706=P$1),LOOKUP(9.99999999999999E+307,$P$2:P705)+1,"")</f>
        <v>#REF!</v>
      </c>
      <c r="Q706" s="31" t="e">
        <f>IF(AND($B706=Q$1),LOOKUP(9.99999999999999E+307,$Q$2:Q705)+1,"")</f>
        <v>#REF!</v>
      </c>
      <c r="R706" s="31">
        <f>IF(AND($B706=R$1),LOOKUP(9.99999999999999E+307,$R$2:R705)+1,"")</f>
        <v>538</v>
      </c>
      <c r="S706" s="31">
        <f>IF(AND($B706=S$1),LOOKUP(9.99999999999999E+307,$S$2:S705)+1,"")</f>
        <v>538</v>
      </c>
      <c r="T706" s="221"/>
      <c r="U706" s="221"/>
      <c r="V706" s="221"/>
      <c r="AA706" s="218" t="str">
        <f t="shared" si="76"/>
        <v/>
      </c>
      <c r="AB706" s="218" t="str">
        <f t="shared" si="77"/>
        <v/>
      </c>
      <c r="AC706" s="219">
        <f t="shared" si="73"/>
        <v>0</v>
      </c>
      <c r="AD706" s="219">
        <f t="shared" si="74"/>
        <v>1034</v>
      </c>
      <c r="AE706" s="220" t="str">
        <f t="shared" si="78"/>
        <v/>
      </c>
      <c r="AF706" s="216" t="str">
        <f t="shared" si="79"/>
        <v>-</v>
      </c>
    </row>
    <row r="707" spans="1:32" ht="20.149999999999999" customHeight="1" x14ac:dyDescent="0.75">
      <c r="A707" s="31">
        <v>705</v>
      </c>
      <c r="B707" s="202"/>
      <c r="C707" s="201"/>
      <c r="D707" s="201"/>
      <c r="E707" s="203"/>
      <c r="F707" s="203"/>
      <c r="G707" s="217" t="str">
        <f t="shared" si="75"/>
        <v/>
      </c>
      <c r="H707" s="31" t="str">
        <f>IF(AND(B707=H$1),LOOKUP(9.99999999999999E+307,$H$2:H706)+1,"")</f>
        <v/>
      </c>
      <c r="I707" s="31" t="str">
        <f>IF(AND(B707=I$1),LOOKUP(9.99999999999999E+307,$I$2:I706)+1,"")</f>
        <v/>
      </c>
      <c r="J707" s="31" t="e">
        <f>IF(AND(B707=J$1),LOOKUP(9.99999999999999E+307,$J$2:J706)+1,"")</f>
        <v>#REF!</v>
      </c>
      <c r="K707" s="31" t="e">
        <f>IF(AND(B707=K$1),LOOKUP(9.99999999999999E+307,$K$2:K706)+1,"")</f>
        <v>#REF!</v>
      </c>
      <c r="L707" s="31" t="e">
        <f>IF(AND(B707=L$1),LOOKUP(9.99999999999999E+307,$L$2:L706)+1,"")</f>
        <v>#REF!</v>
      </c>
      <c r="M707" s="31">
        <f>IF(AND(B707=M$1),LOOKUP(9.99999999999999E+307,$M$2:M706)+1,"")</f>
        <v>539</v>
      </c>
      <c r="N707" s="31" t="e">
        <f>IF(AND(B707=N$1),LOOKUP(9.99999999999999E+307,$N$2:N706)+1,"")</f>
        <v>#REF!</v>
      </c>
      <c r="O707" s="31" t="e">
        <f>IF(AND($B707=O$1),LOOKUP(9.99999999999999E+307,$O$2:O706)+1,"")</f>
        <v>#REF!</v>
      </c>
      <c r="P707" s="31" t="e">
        <f>IF(AND($B707=P$1),LOOKUP(9.99999999999999E+307,$P$2:P706)+1,"")</f>
        <v>#REF!</v>
      </c>
      <c r="Q707" s="31" t="e">
        <f>IF(AND($B707=Q$1),LOOKUP(9.99999999999999E+307,$Q$2:Q706)+1,"")</f>
        <v>#REF!</v>
      </c>
      <c r="R707" s="31">
        <f>IF(AND($B707=R$1),LOOKUP(9.99999999999999E+307,$R$2:R706)+1,"")</f>
        <v>539</v>
      </c>
      <c r="S707" s="31">
        <f>IF(AND($B707=S$1),LOOKUP(9.99999999999999E+307,$S$2:S706)+1,"")</f>
        <v>539</v>
      </c>
      <c r="T707" s="221"/>
      <c r="U707" s="221"/>
      <c r="V707" s="221"/>
      <c r="AA707" s="218" t="str">
        <f t="shared" si="76"/>
        <v/>
      </c>
      <c r="AB707" s="218" t="str">
        <f t="shared" si="77"/>
        <v/>
      </c>
      <c r="AC707" s="219">
        <f t="shared" ref="AC707:AC770" si="80">COUNTIF($C$3:$C$1202,C707)</f>
        <v>0</v>
      </c>
      <c r="AD707" s="219">
        <f t="shared" ref="AD707:AD770" si="81">SUMPRODUCT(--(E707&amp;F707=$E$3:$E$1202&amp;$F$3:$F$1202))</f>
        <v>1034</v>
      </c>
      <c r="AE707" s="220" t="str">
        <f t="shared" si="78"/>
        <v/>
      </c>
      <c r="AF707" s="216" t="str">
        <f t="shared" si="79"/>
        <v>-</v>
      </c>
    </row>
    <row r="708" spans="1:32" ht="20.149999999999999" customHeight="1" x14ac:dyDescent="0.75">
      <c r="A708" s="31">
        <v>706</v>
      </c>
      <c r="B708" s="202"/>
      <c r="C708" s="201"/>
      <c r="D708" s="201"/>
      <c r="E708" s="203"/>
      <c r="F708" s="203"/>
      <c r="G708" s="217" t="str">
        <f t="shared" ref="G708:G771" si="82">B708&amp;C708</f>
        <v/>
      </c>
      <c r="H708" s="31" t="str">
        <f>IF(AND(B708=H$1),LOOKUP(9.99999999999999E+307,$H$2:H707)+1,"")</f>
        <v/>
      </c>
      <c r="I708" s="31" t="str">
        <f>IF(AND(B708=I$1),LOOKUP(9.99999999999999E+307,$I$2:I707)+1,"")</f>
        <v/>
      </c>
      <c r="J708" s="31" t="e">
        <f>IF(AND(B708=J$1),LOOKUP(9.99999999999999E+307,$J$2:J707)+1,"")</f>
        <v>#REF!</v>
      </c>
      <c r="K708" s="31" t="e">
        <f>IF(AND(B708=K$1),LOOKUP(9.99999999999999E+307,$K$2:K707)+1,"")</f>
        <v>#REF!</v>
      </c>
      <c r="L708" s="31" t="e">
        <f>IF(AND(B708=L$1),LOOKUP(9.99999999999999E+307,$L$2:L707)+1,"")</f>
        <v>#REF!</v>
      </c>
      <c r="M708" s="31">
        <f>IF(AND(B708=M$1),LOOKUP(9.99999999999999E+307,$M$2:M707)+1,"")</f>
        <v>540</v>
      </c>
      <c r="N708" s="31" t="e">
        <f>IF(AND(B708=N$1),LOOKUP(9.99999999999999E+307,$N$2:N707)+1,"")</f>
        <v>#REF!</v>
      </c>
      <c r="O708" s="31" t="e">
        <f>IF(AND($B708=O$1),LOOKUP(9.99999999999999E+307,$O$2:O707)+1,"")</f>
        <v>#REF!</v>
      </c>
      <c r="P708" s="31" t="e">
        <f>IF(AND($B708=P$1),LOOKUP(9.99999999999999E+307,$P$2:P707)+1,"")</f>
        <v>#REF!</v>
      </c>
      <c r="Q708" s="31" t="e">
        <f>IF(AND($B708=Q$1),LOOKUP(9.99999999999999E+307,$Q$2:Q707)+1,"")</f>
        <v>#REF!</v>
      </c>
      <c r="R708" s="31">
        <f>IF(AND($B708=R$1),LOOKUP(9.99999999999999E+307,$R$2:R707)+1,"")</f>
        <v>540</v>
      </c>
      <c r="S708" s="31">
        <f>IF(AND($B708=S$1),LOOKUP(9.99999999999999E+307,$S$2:S707)+1,"")</f>
        <v>540</v>
      </c>
      <c r="T708" s="221"/>
      <c r="U708" s="221"/>
      <c r="V708" s="221"/>
      <c r="AA708" s="218" t="str">
        <f t="shared" ref="AA708:AA771" si="83">IF(AD708=2,"นักเรียนซ้ำ","")</f>
        <v/>
      </c>
      <c r="AB708" s="218" t="str">
        <f t="shared" ref="AB708:AB771" si="84">IF(AC708=2,"เลขประจำตัวซ้ำ","")</f>
        <v/>
      </c>
      <c r="AC708" s="219">
        <f t="shared" si="80"/>
        <v>0</v>
      </c>
      <c r="AD708" s="219">
        <f t="shared" si="81"/>
        <v>1034</v>
      </c>
      <c r="AE708" s="220" t="str">
        <f t="shared" ref="AE708:AE771" si="85">IF(D708="เด็กชาย",1,IF(D708="นาย",1,IF(D708="เด็กหญิง",2,IF(D708="นางสาว",2,IF(D708="ด.ช.",1,IF(D708="ด.ญ.",2,IF(D708="น.ส.",2,"")))))))</f>
        <v/>
      </c>
      <c r="AF708" s="216" t="str">
        <f t="shared" si="79"/>
        <v>-</v>
      </c>
    </row>
    <row r="709" spans="1:32" ht="20.149999999999999" customHeight="1" x14ac:dyDescent="0.75">
      <c r="A709" s="31">
        <v>707</v>
      </c>
      <c r="B709" s="202"/>
      <c r="C709" s="201"/>
      <c r="D709" s="201"/>
      <c r="E709" s="203"/>
      <c r="F709" s="203"/>
      <c r="G709" s="217" t="str">
        <f t="shared" si="82"/>
        <v/>
      </c>
      <c r="H709" s="31" t="str">
        <f>IF(AND(B709=H$1),LOOKUP(9.99999999999999E+307,$H$2:H708)+1,"")</f>
        <v/>
      </c>
      <c r="I709" s="31" t="str">
        <f>IF(AND(B709=I$1),LOOKUP(9.99999999999999E+307,$I$2:I708)+1,"")</f>
        <v/>
      </c>
      <c r="J709" s="31" t="e">
        <f>IF(AND(B709=J$1),LOOKUP(9.99999999999999E+307,$J$2:J708)+1,"")</f>
        <v>#REF!</v>
      </c>
      <c r="K709" s="31" t="e">
        <f>IF(AND(B709=K$1),LOOKUP(9.99999999999999E+307,$K$2:K708)+1,"")</f>
        <v>#REF!</v>
      </c>
      <c r="L709" s="31" t="e">
        <f>IF(AND(B709=L$1),LOOKUP(9.99999999999999E+307,$L$2:L708)+1,"")</f>
        <v>#REF!</v>
      </c>
      <c r="M709" s="31">
        <f>IF(AND(B709=M$1),LOOKUP(9.99999999999999E+307,$M$2:M708)+1,"")</f>
        <v>541</v>
      </c>
      <c r="N709" s="31" t="e">
        <f>IF(AND(B709=N$1),LOOKUP(9.99999999999999E+307,$N$2:N708)+1,"")</f>
        <v>#REF!</v>
      </c>
      <c r="O709" s="31" t="e">
        <f>IF(AND($B709=O$1),LOOKUP(9.99999999999999E+307,$O$2:O708)+1,"")</f>
        <v>#REF!</v>
      </c>
      <c r="P709" s="31" t="e">
        <f>IF(AND($B709=P$1),LOOKUP(9.99999999999999E+307,$P$2:P708)+1,"")</f>
        <v>#REF!</v>
      </c>
      <c r="Q709" s="31" t="e">
        <f>IF(AND($B709=Q$1),LOOKUP(9.99999999999999E+307,$Q$2:Q708)+1,"")</f>
        <v>#REF!</v>
      </c>
      <c r="R709" s="31">
        <f>IF(AND($B709=R$1),LOOKUP(9.99999999999999E+307,$R$2:R708)+1,"")</f>
        <v>541</v>
      </c>
      <c r="S709" s="31">
        <f>IF(AND($B709=S$1),LOOKUP(9.99999999999999E+307,$S$2:S708)+1,"")</f>
        <v>541</v>
      </c>
      <c r="T709" s="221"/>
      <c r="U709" s="221"/>
      <c r="V709" s="221"/>
      <c r="AA709" s="218" t="str">
        <f t="shared" si="83"/>
        <v/>
      </c>
      <c r="AB709" s="218" t="str">
        <f t="shared" si="84"/>
        <v/>
      </c>
      <c r="AC709" s="219">
        <f t="shared" si="80"/>
        <v>0</v>
      </c>
      <c r="AD709" s="219">
        <f t="shared" si="81"/>
        <v>1034</v>
      </c>
      <c r="AE709" s="220" t="str">
        <f t="shared" si="85"/>
        <v/>
      </c>
      <c r="AF709" s="216" t="str">
        <f t="shared" si="79"/>
        <v>-</v>
      </c>
    </row>
    <row r="710" spans="1:32" ht="20.149999999999999" customHeight="1" x14ac:dyDescent="0.75">
      <c r="A710" s="31">
        <v>708</v>
      </c>
      <c r="B710" s="202"/>
      <c r="C710" s="201"/>
      <c r="D710" s="201"/>
      <c r="E710" s="203"/>
      <c r="F710" s="203"/>
      <c r="G710" s="217" t="str">
        <f t="shared" si="82"/>
        <v/>
      </c>
      <c r="H710" s="31" t="str">
        <f>IF(AND(B710=H$1),LOOKUP(9.99999999999999E+307,$H$2:H709)+1,"")</f>
        <v/>
      </c>
      <c r="I710" s="31" t="str">
        <f>IF(AND(B710=I$1),LOOKUP(9.99999999999999E+307,$I$2:I709)+1,"")</f>
        <v/>
      </c>
      <c r="J710" s="31" t="e">
        <f>IF(AND(B710=J$1),LOOKUP(9.99999999999999E+307,$J$2:J709)+1,"")</f>
        <v>#REF!</v>
      </c>
      <c r="K710" s="31" t="e">
        <f>IF(AND(B710=K$1),LOOKUP(9.99999999999999E+307,$K$2:K709)+1,"")</f>
        <v>#REF!</v>
      </c>
      <c r="L710" s="31" t="e">
        <f>IF(AND(B710=L$1),LOOKUP(9.99999999999999E+307,$L$2:L709)+1,"")</f>
        <v>#REF!</v>
      </c>
      <c r="M710" s="31">
        <f>IF(AND(B710=M$1),LOOKUP(9.99999999999999E+307,$M$2:M709)+1,"")</f>
        <v>542</v>
      </c>
      <c r="N710" s="31" t="e">
        <f>IF(AND(B710=N$1),LOOKUP(9.99999999999999E+307,$N$2:N709)+1,"")</f>
        <v>#REF!</v>
      </c>
      <c r="O710" s="31" t="e">
        <f>IF(AND($B710=O$1),LOOKUP(9.99999999999999E+307,$O$2:O709)+1,"")</f>
        <v>#REF!</v>
      </c>
      <c r="P710" s="31" t="e">
        <f>IF(AND($B710=P$1),LOOKUP(9.99999999999999E+307,$P$2:P709)+1,"")</f>
        <v>#REF!</v>
      </c>
      <c r="Q710" s="31" t="e">
        <f>IF(AND($B710=Q$1),LOOKUP(9.99999999999999E+307,$Q$2:Q709)+1,"")</f>
        <v>#REF!</v>
      </c>
      <c r="R710" s="31">
        <f>IF(AND($B710=R$1),LOOKUP(9.99999999999999E+307,$R$2:R709)+1,"")</f>
        <v>542</v>
      </c>
      <c r="S710" s="31">
        <f>IF(AND($B710=S$1),LOOKUP(9.99999999999999E+307,$S$2:S709)+1,"")</f>
        <v>542</v>
      </c>
      <c r="T710" s="221"/>
      <c r="U710" s="221"/>
      <c r="V710" s="221"/>
      <c r="AA710" s="218" t="str">
        <f t="shared" si="83"/>
        <v/>
      </c>
      <c r="AB710" s="218" t="str">
        <f t="shared" si="84"/>
        <v/>
      </c>
      <c r="AC710" s="219">
        <f t="shared" si="80"/>
        <v>0</v>
      </c>
      <c r="AD710" s="219">
        <f t="shared" si="81"/>
        <v>1034</v>
      </c>
      <c r="AE710" s="220" t="str">
        <f t="shared" si="85"/>
        <v/>
      </c>
      <c r="AF710" s="216" t="str">
        <f t="shared" si="79"/>
        <v>-</v>
      </c>
    </row>
    <row r="711" spans="1:32" ht="20.149999999999999" customHeight="1" x14ac:dyDescent="0.75">
      <c r="A711" s="31">
        <v>709</v>
      </c>
      <c r="B711" s="202"/>
      <c r="C711" s="201"/>
      <c r="D711" s="201"/>
      <c r="E711" s="203"/>
      <c r="F711" s="203"/>
      <c r="G711" s="217" t="str">
        <f t="shared" si="82"/>
        <v/>
      </c>
      <c r="H711" s="31" t="str">
        <f>IF(AND(B711=H$1),LOOKUP(9.99999999999999E+307,$H$2:H710)+1,"")</f>
        <v/>
      </c>
      <c r="I711" s="31" t="str">
        <f>IF(AND(B711=I$1),LOOKUP(9.99999999999999E+307,$I$2:I710)+1,"")</f>
        <v/>
      </c>
      <c r="J711" s="31" t="e">
        <f>IF(AND(B711=J$1),LOOKUP(9.99999999999999E+307,$J$2:J710)+1,"")</f>
        <v>#REF!</v>
      </c>
      <c r="K711" s="31" t="e">
        <f>IF(AND(B711=K$1),LOOKUP(9.99999999999999E+307,$K$2:K710)+1,"")</f>
        <v>#REF!</v>
      </c>
      <c r="L711" s="31" t="e">
        <f>IF(AND(B711=L$1),LOOKUP(9.99999999999999E+307,$L$2:L710)+1,"")</f>
        <v>#REF!</v>
      </c>
      <c r="M711" s="31">
        <f>IF(AND(B711=M$1),LOOKUP(9.99999999999999E+307,$M$2:M710)+1,"")</f>
        <v>543</v>
      </c>
      <c r="N711" s="31" t="e">
        <f>IF(AND(B711=N$1),LOOKUP(9.99999999999999E+307,$N$2:N710)+1,"")</f>
        <v>#REF!</v>
      </c>
      <c r="O711" s="31" t="e">
        <f>IF(AND($B711=O$1),LOOKUP(9.99999999999999E+307,$O$2:O710)+1,"")</f>
        <v>#REF!</v>
      </c>
      <c r="P711" s="31" t="e">
        <f>IF(AND($B711=P$1),LOOKUP(9.99999999999999E+307,$P$2:P710)+1,"")</f>
        <v>#REF!</v>
      </c>
      <c r="Q711" s="31" t="e">
        <f>IF(AND($B711=Q$1),LOOKUP(9.99999999999999E+307,$Q$2:Q710)+1,"")</f>
        <v>#REF!</v>
      </c>
      <c r="R711" s="31">
        <f>IF(AND($B711=R$1),LOOKUP(9.99999999999999E+307,$R$2:R710)+1,"")</f>
        <v>543</v>
      </c>
      <c r="S711" s="31">
        <f>IF(AND($B711=S$1),LOOKUP(9.99999999999999E+307,$S$2:S710)+1,"")</f>
        <v>543</v>
      </c>
      <c r="T711" s="221"/>
      <c r="U711" s="221"/>
      <c r="V711" s="221"/>
      <c r="AA711" s="218" t="str">
        <f t="shared" si="83"/>
        <v/>
      </c>
      <c r="AB711" s="218" t="str">
        <f t="shared" si="84"/>
        <v/>
      </c>
      <c r="AC711" s="219">
        <f t="shared" si="80"/>
        <v>0</v>
      </c>
      <c r="AD711" s="219">
        <f t="shared" si="81"/>
        <v>1034</v>
      </c>
      <c r="AE711" s="220" t="str">
        <f t="shared" si="85"/>
        <v/>
      </c>
      <c r="AF711" s="216" t="str">
        <f t="shared" si="79"/>
        <v>-</v>
      </c>
    </row>
    <row r="712" spans="1:32" ht="20.149999999999999" customHeight="1" x14ac:dyDescent="0.75">
      <c r="A712" s="31">
        <v>710</v>
      </c>
      <c r="B712" s="202"/>
      <c r="C712" s="201"/>
      <c r="D712" s="201"/>
      <c r="E712" s="203"/>
      <c r="F712" s="203"/>
      <c r="G712" s="217" t="str">
        <f t="shared" si="82"/>
        <v/>
      </c>
      <c r="H712" s="31" t="str">
        <f>IF(AND(B712=H$1),LOOKUP(9.99999999999999E+307,$H$2:H711)+1,"")</f>
        <v/>
      </c>
      <c r="I712" s="31" t="str">
        <f>IF(AND(B712=I$1),LOOKUP(9.99999999999999E+307,$I$2:I711)+1,"")</f>
        <v/>
      </c>
      <c r="J712" s="31" t="e">
        <f>IF(AND(B712=J$1),LOOKUP(9.99999999999999E+307,$J$2:J711)+1,"")</f>
        <v>#REF!</v>
      </c>
      <c r="K712" s="31" t="e">
        <f>IF(AND(B712=K$1),LOOKUP(9.99999999999999E+307,$K$2:K711)+1,"")</f>
        <v>#REF!</v>
      </c>
      <c r="L712" s="31" t="e">
        <f>IF(AND(B712=L$1),LOOKUP(9.99999999999999E+307,$L$2:L711)+1,"")</f>
        <v>#REF!</v>
      </c>
      <c r="M712" s="31">
        <f>IF(AND(B712=M$1),LOOKUP(9.99999999999999E+307,$M$2:M711)+1,"")</f>
        <v>544</v>
      </c>
      <c r="N712" s="31" t="e">
        <f>IF(AND(B712=N$1),LOOKUP(9.99999999999999E+307,$N$2:N711)+1,"")</f>
        <v>#REF!</v>
      </c>
      <c r="O712" s="31" t="e">
        <f>IF(AND($B712=O$1),LOOKUP(9.99999999999999E+307,$O$2:O711)+1,"")</f>
        <v>#REF!</v>
      </c>
      <c r="P712" s="31" t="e">
        <f>IF(AND($B712=P$1),LOOKUP(9.99999999999999E+307,$P$2:P711)+1,"")</f>
        <v>#REF!</v>
      </c>
      <c r="Q712" s="31" t="e">
        <f>IF(AND($B712=Q$1),LOOKUP(9.99999999999999E+307,$Q$2:Q711)+1,"")</f>
        <v>#REF!</v>
      </c>
      <c r="R712" s="31">
        <f>IF(AND($B712=R$1),LOOKUP(9.99999999999999E+307,$R$2:R711)+1,"")</f>
        <v>544</v>
      </c>
      <c r="S712" s="31">
        <f>IF(AND($B712=S$1),LOOKUP(9.99999999999999E+307,$S$2:S711)+1,"")</f>
        <v>544</v>
      </c>
      <c r="T712" s="221"/>
      <c r="U712" s="221"/>
      <c r="V712" s="221"/>
      <c r="AA712" s="218" t="str">
        <f t="shared" si="83"/>
        <v/>
      </c>
      <c r="AB712" s="218" t="str">
        <f t="shared" si="84"/>
        <v/>
      </c>
      <c r="AC712" s="219">
        <f t="shared" si="80"/>
        <v>0</v>
      </c>
      <c r="AD712" s="219">
        <f t="shared" si="81"/>
        <v>1034</v>
      </c>
      <c r="AE712" s="220" t="str">
        <f t="shared" si="85"/>
        <v/>
      </c>
      <c r="AF712" s="216" t="str">
        <f t="shared" si="79"/>
        <v>-</v>
      </c>
    </row>
    <row r="713" spans="1:32" ht="20.149999999999999" customHeight="1" x14ac:dyDescent="0.75">
      <c r="A713" s="31">
        <v>711</v>
      </c>
      <c r="B713" s="202"/>
      <c r="C713" s="201"/>
      <c r="D713" s="201"/>
      <c r="E713" s="203"/>
      <c r="F713" s="203"/>
      <c r="G713" s="217" t="str">
        <f t="shared" si="82"/>
        <v/>
      </c>
      <c r="H713" s="31" t="str">
        <f>IF(AND(B713=H$1),LOOKUP(9.99999999999999E+307,$H$2:H712)+1,"")</f>
        <v/>
      </c>
      <c r="I713" s="31" t="str">
        <f>IF(AND(B713=I$1),LOOKUP(9.99999999999999E+307,$I$2:I712)+1,"")</f>
        <v/>
      </c>
      <c r="J713" s="31" t="e">
        <f>IF(AND(B713=J$1),LOOKUP(9.99999999999999E+307,$J$2:J712)+1,"")</f>
        <v>#REF!</v>
      </c>
      <c r="K713" s="31" t="e">
        <f>IF(AND(B713=K$1),LOOKUP(9.99999999999999E+307,$K$2:K712)+1,"")</f>
        <v>#REF!</v>
      </c>
      <c r="L713" s="31" t="e">
        <f>IF(AND(B713=L$1),LOOKUP(9.99999999999999E+307,$L$2:L712)+1,"")</f>
        <v>#REF!</v>
      </c>
      <c r="M713" s="31">
        <f>IF(AND(B713=M$1),LOOKUP(9.99999999999999E+307,$M$2:M712)+1,"")</f>
        <v>545</v>
      </c>
      <c r="N713" s="31" t="e">
        <f>IF(AND(B713=N$1),LOOKUP(9.99999999999999E+307,$N$2:N712)+1,"")</f>
        <v>#REF!</v>
      </c>
      <c r="O713" s="31" t="e">
        <f>IF(AND($B713=O$1),LOOKUP(9.99999999999999E+307,$O$2:O712)+1,"")</f>
        <v>#REF!</v>
      </c>
      <c r="P713" s="31" t="e">
        <f>IF(AND($B713=P$1),LOOKUP(9.99999999999999E+307,$P$2:P712)+1,"")</f>
        <v>#REF!</v>
      </c>
      <c r="Q713" s="31" t="e">
        <f>IF(AND($B713=Q$1),LOOKUP(9.99999999999999E+307,$Q$2:Q712)+1,"")</f>
        <v>#REF!</v>
      </c>
      <c r="R713" s="31">
        <f>IF(AND($B713=R$1),LOOKUP(9.99999999999999E+307,$R$2:R712)+1,"")</f>
        <v>545</v>
      </c>
      <c r="S713" s="31">
        <f>IF(AND($B713=S$1),LOOKUP(9.99999999999999E+307,$S$2:S712)+1,"")</f>
        <v>545</v>
      </c>
      <c r="T713" s="221"/>
      <c r="U713" s="221"/>
      <c r="V713" s="221"/>
      <c r="AA713" s="218" t="str">
        <f t="shared" si="83"/>
        <v/>
      </c>
      <c r="AB713" s="218" t="str">
        <f t="shared" si="84"/>
        <v/>
      </c>
      <c r="AC713" s="219">
        <f t="shared" si="80"/>
        <v>0</v>
      </c>
      <c r="AD713" s="219">
        <f t="shared" si="81"/>
        <v>1034</v>
      </c>
      <c r="AE713" s="220" t="str">
        <f t="shared" si="85"/>
        <v/>
      </c>
      <c r="AF713" s="216" t="str">
        <f t="shared" si="79"/>
        <v>-</v>
      </c>
    </row>
    <row r="714" spans="1:32" ht="20.149999999999999" customHeight="1" x14ac:dyDescent="0.75">
      <c r="A714" s="31">
        <v>712</v>
      </c>
      <c r="B714" s="202"/>
      <c r="C714" s="201"/>
      <c r="D714" s="201"/>
      <c r="E714" s="203"/>
      <c r="F714" s="203"/>
      <c r="G714" s="217" t="str">
        <f t="shared" si="82"/>
        <v/>
      </c>
      <c r="H714" s="31" t="str">
        <f>IF(AND(B714=H$1),LOOKUP(9.99999999999999E+307,$H$2:H713)+1,"")</f>
        <v/>
      </c>
      <c r="I714" s="31" t="str">
        <f>IF(AND(B714=I$1),LOOKUP(9.99999999999999E+307,$I$2:I713)+1,"")</f>
        <v/>
      </c>
      <c r="J714" s="31" t="e">
        <f>IF(AND(B714=J$1),LOOKUP(9.99999999999999E+307,$J$2:J713)+1,"")</f>
        <v>#REF!</v>
      </c>
      <c r="K714" s="31" t="e">
        <f>IF(AND(B714=K$1),LOOKUP(9.99999999999999E+307,$K$2:K713)+1,"")</f>
        <v>#REF!</v>
      </c>
      <c r="L714" s="31" t="e">
        <f>IF(AND(B714=L$1),LOOKUP(9.99999999999999E+307,$L$2:L713)+1,"")</f>
        <v>#REF!</v>
      </c>
      <c r="M714" s="31">
        <f>IF(AND(B714=M$1),LOOKUP(9.99999999999999E+307,$M$2:M713)+1,"")</f>
        <v>546</v>
      </c>
      <c r="N714" s="31" t="e">
        <f>IF(AND(B714=N$1),LOOKUP(9.99999999999999E+307,$N$2:N713)+1,"")</f>
        <v>#REF!</v>
      </c>
      <c r="O714" s="31" t="e">
        <f>IF(AND($B714=O$1),LOOKUP(9.99999999999999E+307,$O$2:O713)+1,"")</f>
        <v>#REF!</v>
      </c>
      <c r="P714" s="31" t="e">
        <f>IF(AND($B714=P$1),LOOKUP(9.99999999999999E+307,$P$2:P713)+1,"")</f>
        <v>#REF!</v>
      </c>
      <c r="Q714" s="31" t="e">
        <f>IF(AND($B714=Q$1),LOOKUP(9.99999999999999E+307,$Q$2:Q713)+1,"")</f>
        <v>#REF!</v>
      </c>
      <c r="R714" s="31">
        <f>IF(AND($B714=R$1),LOOKUP(9.99999999999999E+307,$R$2:R713)+1,"")</f>
        <v>546</v>
      </c>
      <c r="S714" s="31">
        <f>IF(AND($B714=S$1),LOOKUP(9.99999999999999E+307,$S$2:S713)+1,"")</f>
        <v>546</v>
      </c>
      <c r="T714" s="221"/>
      <c r="U714" s="221"/>
      <c r="V714" s="221"/>
      <c r="AA714" s="218" t="str">
        <f t="shared" si="83"/>
        <v/>
      </c>
      <c r="AB714" s="218" t="str">
        <f t="shared" si="84"/>
        <v/>
      </c>
      <c r="AC714" s="219">
        <f t="shared" si="80"/>
        <v>0</v>
      </c>
      <c r="AD714" s="219">
        <f t="shared" si="81"/>
        <v>1034</v>
      </c>
      <c r="AE714" s="220" t="str">
        <f t="shared" si="85"/>
        <v/>
      </c>
      <c r="AF714" s="216" t="str">
        <f t="shared" si="79"/>
        <v>-</v>
      </c>
    </row>
    <row r="715" spans="1:32" ht="20.149999999999999" customHeight="1" x14ac:dyDescent="0.75">
      <c r="A715" s="31">
        <v>713</v>
      </c>
      <c r="B715" s="202"/>
      <c r="C715" s="201"/>
      <c r="D715" s="201"/>
      <c r="E715" s="203"/>
      <c r="F715" s="203"/>
      <c r="G715" s="217" t="str">
        <f t="shared" si="82"/>
        <v/>
      </c>
      <c r="H715" s="31" t="str">
        <f>IF(AND(B715=H$1),LOOKUP(9.99999999999999E+307,$H$2:H714)+1,"")</f>
        <v/>
      </c>
      <c r="I715" s="31" t="str">
        <f>IF(AND(B715=I$1),LOOKUP(9.99999999999999E+307,$I$2:I714)+1,"")</f>
        <v/>
      </c>
      <c r="J715" s="31" t="e">
        <f>IF(AND(B715=J$1),LOOKUP(9.99999999999999E+307,$J$2:J714)+1,"")</f>
        <v>#REF!</v>
      </c>
      <c r="K715" s="31" t="e">
        <f>IF(AND(B715=K$1),LOOKUP(9.99999999999999E+307,$K$2:K714)+1,"")</f>
        <v>#REF!</v>
      </c>
      <c r="L715" s="31" t="e">
        <f>IF(AND(B715=L$1),LOOKUP(9.99999999999999E+307,$L$2:L714)+1,"")</f>
        <v>#REF!</v>
      </c>
      <c r="M715" s="31">
        <f>IF(AND(B715=M$1),LOOKUP(9.99999999999999E+307,$M$2:M714)+1,"")</f>
        <v>547</v>
      </c>
      <c r="N715" s="31" t="e">
        <f>IF(AND(B715=N$1),LOOKUP(9.99999999999999E+307,$N$2:N714)+1,"")</f>
        <v>#REF!</v>
      </c>
      <c r="O715" s="31" t="e">
        <f>IF(AND($B715=O$1),LOOKUP(9.99999999999999E+307,$O$2:O714)+1,"")</f>
        <v>#REF!</v>
      </c>
      <c r="P715" s="31" t="e">
        <f>IF(AND($B715=P$1),LOOKUP(9.99999999999999E+307,$P$2:P714)+1,"")</f>
        <v>#REF!</v>
      </c>
      <c r="Q715" s="31" t="e">
        <f>IF(AND($B715=Q$1),LOOKUP(9.99999999999999E+307,$Q$2:Q714)+1,"")</f>
        <v>#REF!</v>
      </c>
      <c r="R715" s="31">
        <f>IF(AND($B715=R$1),LOOKUP(9.99999999999999E+307,$R$2:R714)+1,"")</f>
        <v>547</v>
      </c>
      <c r="S715" s="31">
        <f>IF(AND($B715=S$1),LOOKUP(9.99999999999999E+307,$S$2:S714)+1,"")</f>
        <v>547</v>
      </c>
      <c r="T715" s="221"/>
      <c r="U715" s="221"/>
      <c r="V715" s="221"/>
      <c r="AA715" s="218" t="str">
        <f t="shared" si="83"/>
        <v/>
      </c>
      <c r="AB715" s="218" t="str">
        <f t="shared" si="84"/>
        <v/>
      </c>
      <c r="AC715" s="219">
        <f t="shared" si="80"/>
        <v>0</v>
      </c>
      <c r="AD715" s="219">
        <f t="shared" si="81"/>
        <v>1034</v>
      </c>
      <c r="AE715" s="220" t="str">
        <f t="shared" si="85"/>
        <v/>
      </c>
      <c r="AF715" s="216" t="str">
        <f t="shared" si="79"/>
        <v>-</v>
      </c>
    </row>
    <row r="716" spans="1:32" ht="20.149999999999999" customHeight="1" x14ac:dyDescent="0.75">
      <c r="A716" s="31">
        <v>714</v>
      </c>
      <c r="B716" s="202"/>
      <c r="C716" s="201"/>
      <c r="D716" s="201"/>
      <c r="E716" s="203"/>
      <c r="F716" s="203"/>
      <c r="G716" s="217" t="str">
        <f t="shared" si="82"/>
        <v/>
      </c>
      <c r="H716" s="31" t="str">
        <f>IF(AND(B716=H$1),LOOKUP(9.99999999999999E+307,$H$2:H715)+1,"")</f>
        <v/>
      </c>
      <c r="I716" s="31" t="str">
        <f>IF(AND(B716=I$1),LOOKUP(9.99999999999999E+307,$I$2:I715)+1,"")</f>
        <v/>
      </c>
      <c r="J716" s="31" t="e">
        <f>IF(AND(B716=J$1),LOOKUP(9.99999999999999E+307,$J$2:J715)+1,"")</f>
        <v>#REF!</v>
      </c>
      <c r="K716" s="31" t="e">
        <f>IF(AND(B716=K$1),LOOKUP(9.99999999999999E+307,$K$2:K715)+1,"")</f>
        <v>#REF!</v>
      </c>
      <c r="L716" s="31" t="e">
        <f>IF(AND(B716=L$1),LOOKUP(9.99999999999999E+307,$L$2:L715)+1,"")</f>
        <v>#REF!</v>
      </c>
      <c r="M716" s="31">
        <f>IF(AND(B716=M$1),LOOKUP(9.99999999999999E+307,$M$2:M715)+1,"")</f>
        <v>548</v>
      </c>
      <c r="N716" s="31" t="e">
        <f>IF(AND(B716=N$1),LOOKUP(9.99999999999999E+307,$N$2:N715)+1,"")</f>
        <v>#REF!</v>
      </c>
      <c r="O716" s="31" t="e">
        <f>IF(AND($B716=O$1),LOOKUP(9.99999999999999E+307,$O$2:O715)+1,"")</f>
        <v>#REF!</v>
      </c>
      <c r="P716" s="31" t="e">
        <f>IF(AND($B716=P$1),LOOKUP(9.99999999999999E+307,$P$2:P715)+1,"")</f>
        <v>#REF!</v>
      </c>
      <c r="Q716" s="31" t="e">
        <f>IF(AND($B716=Q$1),LOOKUP(9.99999999999999E+307,$Q$2:Q715)+1,"")</f>
        <v>#REF!</v>
      </c>
      <c r="R716" s="31">
        <f>IF(AND($B716=R$1),LOOKUP(9.99999999999999E+307,$R$2:R715)+1,"")</f>
        <v>548</v>
      </c>
      <c r="S716" s="31">
        <f>IF(AND($B716=S$1),LOOKUP(9.99999999999999E+307,$S$2:S715)+1,"")</f>
        <v>548</v>
      </c>
      <c r="T716" s="221"/>
      <c r="U716" s="221"/>
      <c r="V716" s="221"/>
      <c r="AA716" s="218" t="str">
        <f t="shared" si="83"/>
        <v/>
      </c>
      <c r="AB716" s="218" t="str">
        <f t="shared" si="84"/>
        <v/>
      </c>
      <c r="AC716" s="219">
        <f t="shared" si="80"/>
        <v>0</v>
      </c>
      <c r="AD716" s="219">
        <f t="shared" si="81"/>
        <v>1034</v>
      </c>
      <c r="AE716" s="220" t="str">
        <f t="shared" si="85"/>
        <v/>
      </c>
      <c r="AF716" s="216" t="str">
        <f t="shared" si="79"/>
        <v>-</v>
      </c>
    </row>
    <row r="717" spans="1:32" ht="20.149999999999999" customHeight="1" x14ac:dyDescent="0.75">
      <c r="A717" s="31">
        <v>715</v>
      </c>
      <c r="B717" s="202"/>
      <c r="C717" s="201"/>
      <c r="D717" s="201"/>
      <c r="E717" s="203"/>
      <c r="F717" s="203"/>
      <c r="G717" s="217" t="str">
        <f t="shared" si="82"/>
        <v/>
      </c>
      <c r="H717" s="31" t="str">
        <f>IF(AND(B717=H$1),LOOKUP(9.99999999999999E+307,$H$2:H716)+1,"")</f>
        <v/>
      </c>
      <c r="I717" s="31" t="str">
        <f>IF(AND(B717=I$1),LOOKUP(9.99999999999999E+307,$I$2:I716)+1,"")</f>
        <v/>
      </c>
      <c r="J717" s="31" t="e">
        <f>IF(AND(B717=J$1),LOOKUP(9.99999999999999E+307,$J$2:J716)+1,"")</f>
        <v>#REF!</v>
      </c>
      <c r="K717" s="31" t="e">
        <f>IF(AND(B717=K$1),LOOKUP(9.99999999999999E+307,$K$2:K716)+1,"")</f>
        <v>#REF!</v>
      </c>
      <c r="L717" s="31" t="e">
        <f>IF(AND(B717=L$1),LOOKUP(9.99999999999999E+307,$L$2:L716)+1,"")</f>
        <v>#REF!</v>
      </c>
      <c r="M717" s="31">
        <f>IF(AND(B717=M$1),LOOKUP(9.99999999999999E+307,$M$2:M716)+1,"")</f>
        <v>549</v>
      </c>
      <c r="N717" s="31" t="e">
        <f>IF(AND(B717=N$1),LOOKUP(9.99999999999999E+307,$N$2:N716)+1,"")</f>
        <v>#REF!</v>
      </c>
      <c r="O717" s="31" t="e">
        <f>IF(AND($B717=O$1),LOOKUP(9.99999999999999E+307,$O$2:O716)+1,"")</f>
        <v>#REF!</v>
      </c>
      <c r="P717" s="31" t="e">
        <f>IF(AND($B717=P$1),LOOKUP(9.99999999999999E+307,$P$2:P716)+1,"")</f>
        <v>#REF!</v>
      </c>
      <c r="Q717" s="31" t="e">
        <f>IF(AND($B717=Q$1),LOOKUP(9.99999999999999E+307,$Q$2:Q716)+1,"")</f>
        <v>#REF!</v>
      </c>
      <c r="R717" s="31">
        <f>IF(AND($B717=R$1),LOOKUP(9.99999999999999E+307,$R$2:R716)+1,"")</f>
        <v>549</v>
      </c>
      <c r="S717" s="31">
        <f>IF(AND($B717=S$1),LOOKUP(9.99999999999999E+307,$S$2:S716)+1,"")</f>
        <v>549</v>
      </c>
      <c r="T717" s="221"/>
      <c r="U717" s="221"/>
      <c r="V717" s="221"/>
      <c r="AA717" s="218" t="str">
        <f t="shared" si="83"/>
        <v/>
      </c>
      <c r="AB717" s="218" t="str">
        <f t="shared" si="84"/>
        <v/>
      </c>
      <c r="AC717" s="219">
        <f t="shared" si="80"/>
        <v>0</v>
      </c>
      <c r="AD717" s="219">
        <f t="shared" si="81"/>
        <v>1034</v>
      </c>
      <c r="AE717" s="220" t="str">
        <f t="shared" si="85"/>
        <v/>
      </c>
      <c r="AF717" s="216" t="str">
        <f t="shared" si="79"/>
        <v>-</v>
      </c>
    </row>
    <row r="718" spans="1:32" ht="20.149999999999999" customHeight="1" x14ac:dyDescent="0.75">
      <c r="A718" s="31">
        <v>716</v>
      </c>
      <c r="B718" s="202"/>
      <c r="C718" s="201"/>
      <c r="D718" s="201"/>
      <c r="E718" s="203"/>
      <c r="F718" s="203"/>
      <c r="G718" s="217" t="str">
        <f t="shared" si="82"/>
        <v/>
      </c>
      <c r="H718" s="31" t="str">
        <f>IF(AND(B718=H$1),LOOKUP(9.99999999999999E+307,$H$2:H717)+1,"")</f>
        <v/>
      </c>
      <c r="I718" s="31" t="str">
        <f>IF(AND(B718=I$1),LOOKUP(9.99999999999999E+307,$I$2:I717)+1,"")</f>
        <v/>
      </c>
      <c r="J718" s="31" t="e">
        <f>IF(AND(B718=J$1),LOOKUP(9.99999999999999E+307,$J$2:J717)+1,"")</f>
        <v>#REF!</v>
      </c>
      <c r="K718" s="31" t="e">
        <f>IF(AND(B718=K$1),LOOKUP(9.99999999999999E+307,$K$2:K717)+1,"")</f>
        <v>#REF!</v>
      </c>
      <c r="L718" s="31" t="e">
        <f>IF(AND(B718=L$1),LOOKUP(9.99999999999999E+307,$L$2:L717)+1,"")</f>
        <v>#REF!</v>
      </c>
      <c r="M718" s="31">
        <f>IF(AND(B718=M$1),LOOKUP(9.99999999999999E+307,$M$2:M717)+1,"")</f>
        <v>550</v>
      </c>
      <c r="N718" s="31" t="e">
        <f>IF(AND(B718=N$1),LOOKUP(9.99999999999999E+307,$N$2:N717)+1,"")</f>
        <v>#REF!</v>
      </c>
      <c r="O718" s="31" t="e">
        <f>IF(AND($B718=O$1),LOOKUP(9.99999999999999E+307,$O$2:O717)+1,"")</f>
        <v>#REF!</v>
      </c>
      <c r="P718" s="31" t="e">
        <f>IF(AND($B718=P$1),LOOKUP(9.99999999999999E+307,$P$2:P717)+1,"")</f>
        <v>#REF!</v>
      </c>
      <c r="Q718" s="31" t="e">
        <f>IF(AND($B718=Q$1),LOOKUP(9.99999999999999E+307,$Q$2:Q717)+1,"")</f>
        <v>#REF!</v>
      </c>
      <c r="R718" s="31">
        <f>IF(AND($B718=R$1),LOOKUP(9.99999999999999E+307,$R$2:R717)+1,"")</f>
        <v>550</v>
      </c>
      <c r="S718" s="31">
        <f>IF(AND($B718=S$1),LOOKUP(9.99999999999999E+307,$S$2:S717)+1,"")</f>
        <v>550</v>
      </c>
      <c r="T718" s="221"/>
      <c r="U718" s="221"/>
      <c r="V718" s="221"/>
      <c r="AA718" s="218" t="str">
        <f t="shared" si="83"/>
        <v/>
      </c>
      <c r="AB718" s="218" t="str">
        <f t="shared" si="84"/>
        <v/>
      </c>
      <c r="AC718" s="219">
        <f t="shared" si="80"/>
        <v>0</v>
      </c>
      <c r="AD718" s="219">
        <f t="shared" si="81"/>
        <v>1034</v>
      </c>
      <c r="AE718" s="220" t="str">
        <f t="shared" si="85"/>
        <v/>
      </c>
      <c r="AF718" s="216" t="str">
        <f t="shared" si="79"/>
        <v>-</v>
      </c>
    </row>
    <row r="719" spans="1:32" ht="20.149999999999999" customHeight="1" x14ac:dyDescent="0.75">
      <c r="A719" s="31">
        <v>717</v>
      </c>
      <c r="B719" s="202"/>
      <c r="C719" s="201"/>
      <c r="D719" s="201"/>
      <c r="E719" s="203"/>
      <c r="F719" s="203"/>
      <c r="G719" s="217" t="str">
        <f t="shared" si="82"/>
        <v/>
      </c>
      <c r="H719" s="31" t="str">
        <f>IF(AND(B719=H$1),LOOKUP(9.99999999999999E+307,$H$2:H718)+1,"")</f>
        <v/>
      </c>
      <c r="I719" s="31" t="str">
        <f>IF(AND(B719=I$1),LOOKUP(9.99999999999999E+307,$I$2:I718)+1,"")</f>
        <v/>
      </c>
      <c r="J719" s="31" t="e">
        <f>IF(AND(B719=J$1),LOOKUP(9.99999999999999E+307,$J$2:J718)+1,"")</f>
        <v>#REF!</v>
      </c>
      <c r="K719" s="31" t="e">
        <f>IF(AND(B719=K$1),LOOKUP(9.99999999999999E+307,$K$2:K718)+1,"")</f>
        <v>#REF!</v>
      </c>
      <c r="L719" s="31" t="e">
        <f>IF(AND(B719=L$1),LOOKUP(9.99999999999999E+307,$L$2:L718)+1,"")</f>
        <v>#REF!</v>
      </c>
      <c r="M719" s="31">
        <f>IF(AND(B719=M$1),LOOKUP(9.99999999999999E+307,$M$2:M718)+1,"")</f>
        <v>551</v>
      </c>
      <c r="N719" s="31" t="e">
        <f>IF(AND(B719=N$1),LOOKUP(9.99999999999999E+307,$N$2:N718)+1,"")</f>
        <v>#REF!</v>
      </c>
      <c r="O719" s="31" t="e">
        <f>IF(AND($B719=O$1),LOOKUP(9.99999999999999E+307,$O$2:O718)+1,"")</f>
        <v>#REF!</v>
      </c>
      <c r="P719" s="31" t="e">
        <f>IF(AND($B719=P$1),LOOKUP(9.99999999999999E+307,$P$2:P718)+1,"")</f>
        <v>#REF!</v>
      </c>
      <c r="Q719" s="31" t="e">
        <f>IF(AND($B719=Q$1),LOOKUP(9.99999999999999E+307,$Q$2:Q718)+1,"")</f>
        <v>#REF!</v>
      </c>
      <c r="R719" s="31">
        <f>IF(AND($B719=R$1),LOOKUP(9.99999999999999E+307,$R$2:R718)+1,"")</f>
        <v>551</v>
      </c>
      <c r="S719" s="31">
        <f>IF(AND($B719=S$1),LOOKUP(9.99999999999999E+307,$S$2:S718)+1,"")</f>
        <v>551</v>
      </c>
      <c r="T719" s="221"/>
      <c r="U719" s="221"/>
      <c r="V719" s="221"/>
      <c r="AA719" s="218" t="str">
        <f t="shared" si="83"/>
        <v/>
      </c>
      <c r="AB719" s="218" t="str">
        <f t="shared" si="84"/>
        <v/>
      </c>
      <c r="AC719" s="219">
        <f t="shared" si="80"/>
        <v>0</v>
      </c>
      <c r="AD719" s="219">
        <f t="shared" si="81"/>
        <v>1034</v>
      </c>
      <c r="AE719" s="220" t="str">
        <f t="shared" si="85"/>
        <v/>
      </c>
      <c r="AF719" s="216" t="str">
        <f t="shared" si="79"/>
        <v>-</v>
      </c>
    </row>
    <row r="720" spans="1:32" ht="20.149999999999999" customHeight="1" x14ac:dyDescent="0.75">
      <c r="A720" s="31">
        <v>718</v>
      </c>
      <c r="B720" s="202"/>
      <c r="C720" s="201"/>
      <c r="D720" s="201"/>
      <c r="E720" s="203"/>
      <c r="F720" s="203"/>
      <c r="G720" s="217" t="str">
        <f t="shared" si="82"/>
        <v/>
      </c>
      <c r="H720" s="31" t="str">
        <f>IF(AND(B720=H$1),LOOKUP(9.99999999999999E+307,$H$2:H719)+1,"")</f>
        <v/>
      </c>
      <c r="I720" s="31" t="str">
        <f>IF(AND(B720=I$1),LOOKUP(9.99999999999999E+307,$I$2:I719)+1,"")</f>
        <v/>
      </c>
      <c r="J720" s="31" t="e">
        <f>IF(AND(B720=J$1),LOOKUP(9.99999999999999E+307,$J$2:J719)+1,"")</f>
        <v>#REF!</v>
      </c>
      <c r="K720" s="31" t="e">
        <f>IF(AND(B720=K$1),LOOKUP(9.99999999999999E+307,$K$2:K719)+1,"")</f>
        <v>#REF!</v>
      </c>
      <c r="L720" s="31" t="e">
        <f>IF(AND(B720=L$1),LOOKUP(9.99999999999999E+307,$L$2:L719)+1,"")</f>
        <v>#REF!</v>
      </c>
      <c r="M720" s="31">
        <f>IF(AND(B720=M$1),LOOKUP(9.99999999999999E+307,$M$2:M719)+1,"")</f>
        <v>552</v>
      </c>
      <c r="N720" s="31" t="e">
        <f>IF(AND(B720=N$1),LOOKUP(9.99999999999999E+307,$N$2:N719)+1,"")</f>
        <v>#REF!</v>
      </c>
      <c r="O720" s="31" t="e">
        <f>IF(AND($B720=O$1),LOOKUP(9.99999999999999E+307,$O$2:O719)+1,"")</f>
        <v>#REF!</v>
      </c>
      <c r="P720" s="31" t="e">
        <f>IF(AND($B720=P$1),LOOKUP(9.99999999999999E+307,$P$2:P719)+1,"")</f>
        <v>#REF!</v>
      </c>
      <c r="Q720" s="31" t="e">
        <f>IF(AND($B720=Q$1),LOOKUP(9.99999999999999E+307,$Q$2:Q719)+1,"")</f>
        <v>#REF!</v>
      </c>
      <c r="R720" s="31">
        <f>IF(AND($B720=R$1),LOOKUP(9.99999999999999E+307,$R$2:R719)+1,"")</f>
        <v>552</v>
      </c>
      <c r="S720" s="31">
        <f>IF(AND($B720=S$1),LOOKUP(9.99999999999999E+307,$S$2:S719)+1,"")</f>
        <v>552</v>
      </c>
      <c r="T720" s="221"/>
      <c r="U720" s="221"/>
      <c r="V720" s="221"/>
      <c r="AA720" s="218" t="str">
        <f t="shared" si="83"/>
        <v/>
      </c>
      <c r="AB720" s="218" t="str">
        <f t="shared" si="84"/>
        <v/>
      </c>
      <c r="AC720" s="219">
        <f t="shared" si="80"/>
        <v>0</v>
      </c>
      <c r="AD720" s="219">
        <f t="shared" si="81"/>
        <v>1034</v>
      </c>
      <c r="AE720" s="220" t="str">
        <f t="shared" si="85"/>
        <v/>
      </c>
      <c r="AF720" s="216" t="str">
        <f t="shared" si="79"/>
        <v>-</v>
      </c>
    </row>
    <row r="721" spans="1:32" ht="20.149999999999999" customHeight="1" x14ac:dyDescent="0.75">
      <c r="A721" s="31">
        <v>719</v>
      </c>
      <c r="B721" s="202"/>
      <c r="C721" s="387"/>
      <c r="D721" s="201"/>
      <c r="E721" s="203"/>
      <c r="F721" s="203"/>
      <c r="G721" s="217" t="str">
        <f t="shared" si="82"/>
        <v/>
      </c>
      <c r="H721" s="31" t="str">
        <f>IF(AND(B721=H$1),LOOKUP(9.99999999999999E+307,$H$2:H720)+1,"")</f>
        <v/>
      </c>
      <c r="I721" s="31" t="str">
        <f>IF(AND(B721=I$1),LOOKUP(9.99999999999999E+307,$I$2:I720)+1,"")</f>
        <v/>
      </c>
      <c r="J721" s="31" t="e">
        <f>IF(AND(B721=J$1),LOOKUP(9.99999999999999E+307,$J$2:J720)+1,"")</f>
        <v>#REF!</v>
      </c>
      <c r="K721" s="31" t="e">
        <f>IF(AND(B721=K$1),LOOKUP(9.99999999999999E+307,$K$2:K720)+1,"")</f>
        <v>#REF!</v>
      </c>
      <c r="L721" s="31" t="e">
        <f>IF(AND(B721=L$1),LOOKUP(9.99999999999999E+307,$L$2:L720)+1,"")</f>
        <v>#REF!</v>
      </c>
      <c r="M721" s="31">
        <f>IF(AND(B721=M$1),LOOKUP(9.99999999999999E+307,$M$2:M720)+1,"")</f>
        <v>553</v>
      </c>
      <c r="N721" s="31" t="e">
        <f>IF(AND(B721=N$1),LOOKUP(9.99999999999999E+307,$N$2:N720)+1,"")</f>
        <v>#REF!</v>
      </c>
      <c r="O721" s="31" t="e">
        <f>IF(AND($B721=O$1),LOOKUP(9.99999999999999E+307,$O$2:O720)+1,"")</f>
        <v>#REF!</v>
      </c>
      <c r="P721" s="31" t="e">
        <f>IF(AND($B721=P$1),LOOKUP(9.99999999999999E+307,$P$2:P720)+1,"")</f>
        <v>#REF!</v>
      </c>
      <c r="Q721" s="31" t="e">
        <f>IF(AND($B721=Q$1),LOOKUP(9.99999999999999E+307,$Q$2:Q720)+1,"")</f>
        <v>#REF!</v>
      </c>
      <c r="R721" s="31">
        <f>IF(AND($B721=R$1),LOOKUP(9.99999999999999E+307,$R$2:R720)+1,"")</f>
        <v>553</v>
      </c>
      <c r="S721" s="31">
        <f>IF(AND($B721=S$1),LOOKUP(9.99999999999999E+307,$S$2:S720)+1,"")</f>
        <v>553</v>
      </c>
      <c r="T721" s="221"/>
      <c r="U721" s="221"/>
      <c r="V721" s="221"/>
      <c r="AA721" s="218" t="str">
        <f t="shared" si="83"/>
        <v/>
      </c>
      <c r="AB721" s="218" t="str">
        <f t="shared" si="84"/>
        <v/>
      </c>
      <c r="AC721" s="219">
        <f t="shared" si="80"/>
        <v>0</v>
      </c>
      <c r="AD721" s="219">
        <f t="shared" si="81"/>
        <v>1034</v>
      </c>
      <c r="AE721" s="220" t="str">
        <f t="shared" si="85"/>
        <v/>
      </c>
      <c r="AF721" s="216" t="str">
        <f t="shared" si="79"/>
        <v>-</v>
      </c>
    </row>
    <row r="722" spans="1:32" ht="20.149999999999999" customHeight="1" x14ac:dyDescent="0.75">
      <c r="A722" s="31">
        <v>720</v>
      </c>
      <c r="B722" s="202"/>
      <c r="C722" s="387"/>
      <c r="D722" s="201"/>
      <c r="E722" s="391"/>
      <c r="F722" s="203"/>
      <c r="G722" s="217" t="str">
        <f t="shared" si="82"/>
        <v/>
      </c>
      <c r="H722" s="31" t="str">
        <f>IF(AND(B722=H$1),LOOKUP(9.99999999999999E+307,$H$2:H721)+1,"")</f>
        <v/>
      </c>
      <c r="I722" s="31" t="str">
        <f>IF(AND(B722=I$1),LOOKUP(9.99999999999999E+307,$I$2:I721)+1,"")</f>
        <v/>
      </c>
      <c r="J722" s="31" t="e">
        <f>IF(AND(B722=J$1),LOOKUP(9.99999999999999E+307,$J$2:J721)+1,"")</f>
        <v>#REF!</v>
      </c>
      <c r="K722" s="31" t="e">
        <f>IF(AND(B722=K$1),LOOKUP(9.99999999999999E+307,$K$2:K721)+1,"")</f>
        <v>#REF!</v>
      </c>
      <c r="L722" s="31" t="e">
        <f>IF(AND(B722=L$1),LOOKUP(9.99999999999999E+307,$L$2:L721)+1,"")</f>
        <v>#REF!</v>
      </c>
      <c r="M722" s="31">
        <f>IF(AND(B722=M$1),LOOKUP(9.99999999999999E+307,$M$2:M721)+1,"")</f>
        <v>554</v>
      </c>
      <c r="N722" s="31" t="e">
        <f>IF(AND(B722=N$1),LOOKUP(9.99999999999999E+307,$N$2:N721)+1,"")</f>
        <v>#REF!</v>
      </c>
      <c r="O722" s="31" t="e">
        <f>IF(AND($B722=O$1),LOOKUP(9.99999999999999E+307,$O$2:O721)+1,"")</f>
        <v>#REF!</v>
      </c>
      <c r="P722" s="31" t="e">
        <f>IF(AND($B722=P$1),LOOKUP(9.99999999999999E+307,$P$2:P721)+1,"")</f>
        <v>#REF!</v>
      </c>
      <c r="Q722" s="31" t="e">
        <f>IF(AND($B722=Q$1),LOOKUP(9.99999999999999E+307,$Q$2:Q721)+1,"")</f>
        <v>#REF!</v>
      </c>
      <c r="R722" s="31">
        <f>IF(AND($B722=R$1),LOOKUP(9.99999999999999E+307,$R$2:R721)+1,"")</f>
        <v>554</v>
      </c>
      <c r="S722" s="31">
        <f>IF(AND($B722=S$1),LOOKUP(9.99999999999999E+307,$S$2:S721)+1,"")</f>
        <v>554</v>
      </c>
      <c r="T722" s="221"/>
      <c r="U722" s="221"/>
      <c r="V722" s="221"/>
      <c r="AA722" s="218" t="str">
        <f t="shared" si="83"/>
        <v/>
      </c>
      <c r="AB722" s="218" t="str">
        <f t="shared" si="84"/>
        <v/>
      </c>
      <c r="AC722" s="219">
        <f t="shared" si="80"/>
        <v>0</v>
      </c>
      <c r="AD722" s="219">
        <f t="shared" si="81"/>
        <v>1034</v>
      </c>
      <c r="AE722" s="220" t="str">
        <f t="shared" si="85"/>
        <v/>
      </c>
      <c r="AF722" s="216" t="str">
        <f t="shared" si="79"/>
        <v>-</v>
      </c>
    </row>
    <row r="723" spans="1:32" ht="20.149999999999999" customHeight="1" x14ac:dyDescent="0.75">
      <c r="A723" s="31">
        <v>721</v>
      </c>
      <c r="B723" s="202"/>
      <c r="C723" s="201"/>
      <c r="D723" s="201"/>
      <c r="E723" s="203"/>
      <c r="F723" s="203"/>
      <c r="G723" s="217" t="str">
        <f t="shared" si="82"/>
        <v/>
      </c>
      <c r="H723" s="31" t="str">
        <f>IF(AND(B723=H$1),LOOKUP(9.99999999999999E+307,$H$2:H722)+1,"")</f>
        <v/>
      </c>
      <c r="I723" s="31" t="str">
        <f>IF(AND(B723=I$1),LOOKUP(9.99999999999999E+307,$I$2:I722)+1,"")</f>
        <v/>
      </c>
      <c r="J723" s="31" t="e">
        <f>IF(AND(B723=J$1),LOOKUP(9.99999999999999E+307,$J$2:J722)+1,"")</f>
        <v>#REF!</v>
      </c>
      <c r="K723" s="31" t="e">
        <f>IF(AND(B723=K$1),LOOKUP(9.99999999999999E+307,$K$2:K722)+1,"")</f>
        <v>#REF!</v>
      </c>
      <c r="L723" s="31" t="e">
        <f>IF(AND(B723=L$1),LOOKUP(9.99999999999999E+307,$L$2:L722)+1,"")</f>
        <v>#REF!</v>
      </c>
      <c r="M723" s="31">
        <f>IF(AND(B723=M$1),LOOKUP(9.99999999999999E+307,$M$2:M722)+1,"")</f>
        <v>555</v>
      </c>
      <c r="N723" s="31" t="e">
        <f>IF(AND(B723=N$1),LOOKUP(9.99999999999999E+307,$N$2:N722)+1,"")</f>
        <v>#REF!</v>
      </c>
      <c r="O723" s="31" t="e">
        <f>IF(AND($B723=O$1),LOOKUP(9.99999999999999E+307,$O$2:O722)+1,"")</f>
        <v>#REF!</v>
      </c>
      <c r="P723" s="31" t="e">
        <f>IF(AND($B723=P$1),LOOKUP(9.99999999999999E+307,$P$2:P722)+1,"")</f>
        <v>#REF!</v>
      </c>
      <c r="Q723" s="31" t="e">
        <f>IF(AND($B723=Q$1),LOOKUP(9.99999999999999E+307,$Q$2:Q722)+1,"")</f>
        <v>#REF!</v>
      </c>
      <c r="R723" s="31">
        <f>IF(AND($B723=R$1),LOOKUP(9.99999999999999E+307,$R$2:R722)+1,"")</f>
        <v>555</v>
      </c>
      <c r="S723" s="31">
        <f>IF(AND($B723=S$1),LOOKUP(9.99999999999999E+307,$S$2:S722)+1,"")</f>
        <v>555</v>
      </c>
      <c r="T723" s="221"/>
      <c r="U723" s="221"/>
      <c r="V723" s="221"/>
      <c r="AA723" s="218" t="str">
        <f t="shared" si="83"/>
        <v/>
      </c>
      <c r="AB723" s="218" t="str">
        <f t="shared" si="84"/>
        <v/>
      </c>
      <c r="AC723" s="219">
        <f t="shared" si="80"/>
        <v>0</v>
      </c>
      <c r="AD723" s="219">
        <f t="shared" si="81"/>
        <v>1034</v>
      </c>
      <c r="AE723" s="220" t="str">
        <f t="shared" si="85"/>
        <v/>
      </c>
      <c r="AF723" s="216" t="str">
        <f t="shared" si="79"/>
        <v>-</v>
      </c>
    </row>
    <row r="724" spans="1:32" ht="20.149999999999999" customHeight="1" x14ac:dyDescent="0.75">
      <c r="A724" s="31">
        <v>722</v>
      </c>
      <c r="B724" s="202"/>
      <c r="C724" s="201"/>
      <c r="D724" s="201"/>
      <c r="E724" s="203"/>
      <c r="F724" s="203"/>
      <c r="G724" s="217" t="str">
        <f t="shared" si="82"/>
        <v/>
      </c>
      <c r="H724" s="31" t="str">
        <f>IF(AND(B724=H$1),LOOKUP(9.99999999999999E+307,$H$2:H723)+1,"")</f>
        <v/>
      </c>
      <c r="I724" s="31" t="str">
        <f>IF(AND(B724=I$1),LOOKUP(9.99999999999999E+307,$I$2:I723)+1,"")</f>
        <v/>
      </c>
      <c r="J724" s="31" t="e">
        <f>IF(AND(B724=J$1),LOOKUP(9.99999999999999E+307,$J$2:J723)+1,"")</f>
        <v>#REF!</v>
      </c>
      <c r="K724" s="31" t="e">
        <f>IF(AND(B724=K$1),LOOKUP(9.99999999999999E+307,$K$2:K723)+1,"")</f>
        <v>#REF!</v>
      </c>
      <c r="L724" s="31" t="e">
        <f>IF(AND(B724=L$1),LOOKUP(9.99999999999999E+307,$L$2:L723)+1,"")</f>
        <v>#REF!</v>
      </c>
      <c r="M724" s="31">
        <f>IF(AND(B724=M$1),LOOKUP(9.99999999999999E+307,$M$2:M723)+1,"")</f>
        <v>556</v>
      </c>
      <c r="N724" s="31" t="e">
        <f>IF(AND(B724=N$1),LOOKUP(9.99999999999999E+307,$N$2:N723)+1,"")</f>
        <v>#REF!</v>
      </c>
      <c r="O724" s="31" t="e">
        <f>IF(AND($B724=O$1),LOOKUP(9.99999999999999E+307,$O$2:O723)+1,"")</f>
        <v>#REF!</v>
      </c>
      <c r="P724" s="31" t="e">
        <f>IF(AND($B724=P$1),LOOKUP(9.99999999999999E+307,$P$2:P723)+1,"")</f>
        <v>#REF!</v>
      </c>
      <c r="Q724" s="31" t="e">
        <f>IF(AND($B724=Q$1),LOOKUP(9.99999999999999E+307,$Q$2:Q723)+1,"")</f>
        <v>#REF!</v>
      </c>
      <c r="R724" s="31">
        <f>IF(AND($B724=R$1),LOOKUP(9.99999999999999E+307,$R$2:R723)+1,"")</f>
        <v>556</v>
      </c>
      <c r="S724" s="31">
        <f>IF(AND($B724=S$1),LOOKUP(9.99999999999999E+307,$S$2:S723)+1,"")</f>
        <v>556</v>
      </c>
      <c r="T724" s="221"/>
      <c r="U724" s="221"/>
      <c r="V724" s="221"/>
      <c r="AA724" s="218" t="str">
        <f t="shared" si="83"/>
        <v/>
      </c>
      <c r="AB724" s="218" t="str">
        <f t="shared" si="84"/>
        <v/>
      </c>
      <c r="AC724" s="219">
        <f t="shared" si="80"/>
        <v>0</v>
      </c>
      <c r="AD724" s="219">
        <f t="shared" si="81"/>
        <v>1034</v>
      </c>
      <c r="AE724" s="220" t="str">
        <f t="shared" si="85"/>
        <v/>
      </c>
      <c r="AF724" s="216" t="str">
        <f t="shared" si="79"/>
        <v>-</v>
      </c>
    </row>
    <row r="725" spans="1:32" ht="20.149999999999999" customHeight="1" x14ac:dyDescent="0.75">
      <c r="A725" s="31">
        <v>723</v>
      </c>
      <c r="B725" s="202"/>
      <c r="C725" s="201"/>
      <c r="D725" s="201"/>
      <c r="E725" s="203"/>
      <c r="F725" s="203"/>
      <c r="G725" s="217" t="str">
        <f t="shared" si="82"/>
        <v/>
      </c>
      <c r="H725" s="31" t="str">
        <f>IF(AND(B725=H$1),LOOKUP(9.99999999999999E+307,$H$2:H724)+1,"")</f>
        <v/>
      </c>
      <c r="I725" s="31" t="str">
        <f>IF(AND(B725=I$1),LOOKUP(9.99999999999999E+307,$I$2:I724)+1,"")</f>
        <v/>
      </c>
      <c r="J725" s="31" t="e">
        <f>IF(AND(B725=J$1),LOOKUP(9.99999999999999E+307,$J$2:J724)+1,"")</f>
        <v>#REF!</v>
      </c>
      <c r="K725" s="31" t="e">
        <f>IF(AND(B725=K$1),LOOKUP(9.99999999999999E+307,$K$2:K724)+1,"")</f>
        <v>#REF!</v>
      </c>
      <c r="L725" s="31" t="e">
        <f>IF(AND(B725=L$1),LOOKUP(9.99999999999999E+307,$L$2:L724)+1,"")</f>
        <v>#REF!</v>
      </c>
      <c r="M725" s="31">
        <f>IF(AND(B725=M$1),LOOKUP(9.99999999999999E+307,$M$2:M724)+1,"")</f>
        <v>557</v>
      </c>
      <c r="N725" s="31" t="e">
        <f>IF(AND(B725=N$1),LOOKUP(9.99999999999999E+307,$N$2:N724)+1,"")</f>
        <v>#REF!</v>
      </c>
      <c r="O725" s="31" t="e">
        <f>IF(AND($B725=O$1),LOOKUP(9.99999999999999E+307,$O$2:O724)+1,"")</f>
        <v>#REF!</v>
      </c>
      <c r="P725" s="31" t="e">
        <f>IF(AND($B725=P$1),LOOKUP(9.99999999999999E+307,$P$2:P724)+1,"")</f>
        <v>#REF!</v>
      </c>
      <c r="Q725" s="31" t="e">
        <f>IF(AND($B725=Q$1),LOOKUP(9.99999999999999E+307,$Q$2:Q724)+1,"")</f>
        <v>#REF!</v>
      </c>
      <c r="R725" s="31">
        <f>IF(AND($B725=R$1),LOOKUP(9.99999999999999E+307,$R$2:R724)+1,"")</f>
        <v>557</v>
      </c>
      <c r="S725" s="31">
        <f>IF(AND($B725=S$1),LOOKUP(9.99999999999999E+307,$S$2:S724)+1,"")</f>
        <v>557</v>
      </c>
      <c r="T725" s="221"/>
      <c r="U725" s="221"/>
      <c r="V725" s="221"/>
      <c r="AA725" s="218" t="str">
        <f t="shared" si="83"/>
        <v/>
      </c>
      <c r="AB725" s="218" t="str">
        <f t="shared" si="84"/>
        <v/>
      </c>
      <c r="AC725" s="219">
        <f t="shared" si="80"/>
        <v>0</v>
      </c>
      <c r="AD725" s="219">
        <f t="shared" si="81"/>
        <v>1034</v>
      </c>
      <c r="AE725" s="220" t="str">
        <f t="shared" si="85"/>
        <v/>
      </c>
      <c r="AF725" s="216" t="str">
        <f t="shared" si="79"/>
        <v>-</v>
      </c>
    </row>
    <row r="726" spans="1:32" ht="20.149999999999999" customHeight="1" x14ac:dyDescent="0.75">
      <c r="A726" s="31">
        <v>724</v>
      </c>
      <c r="B726" s="202"/>
      <c r="C726" s="201"/>
      <c r="D726" s="201"/>
      <c r="E726" s="203"/>
      <c r="F726" s="203"/>
      <c r="G726" s="217" t="str">
        <f t="shared" si="82"/>
        <v/>
      </c>
      <c r="H726" s="31" t="str">
        <f>IF(AND(B726=H$1),LOOKUP(9.99999999999999E+307,$H$2:H725)+1,"")</f>
        <v/>
      </c>
      <c r="I726" s="31" t="str">
        <f>IF(AND(B726=I$1),LOOKUP(9.99999999999999E+307,$I$2:I725)+1,"")</f>
        <v/>
      </c>
      <c r="J726" s="31" t="e">
        <f>IF(AND(B726=J$1),LOOKUP(9.99999999999999E+307,$J$2:J725)+1,"")</f>
        <v>#REF!</v>
      </c>
      <c r="K726" s="31" t="e">
        <f>IF(AND(B726=K$1),LOOKUP(9.99999999999999E+307,$K$2:K725)+1,"")</f>
        <v>#REF!</v>
      </c>
      <c r="L726" s="31" t="e">
        <f>IF(AND(B726=L$1),LOOKUP(9.99999999999999E+307,$L$2:L725)+1,"")</f>
        <v>#REF!</v>
      </c>
      <c r="M726" s="31">
        <f>IF(AND(B726=M$1),LOOKUP(9.99999999999999E+307,$M$2:M725)+1,"")</f>
        <v>558</v>
      </c>
      <c r="N726" s="31" t="e">
        <f>IF(AND(B726=N$1),LOOKUP(9.99999999999999E+307,$N$2:N725)+1,"")</f>
        <v>#REF!</v>
      </c>
      <c r="O726" s="31" t="e">
        <f>IF(AND($B726=O$1),LOOKUP(9.99999999999999E+307,$O$2:O725)+1,"")</f>
        <v>#REF!</v>
      </c>
      <c r="P726" s="31" t="e">
        <f>IF(AND($B726=P$1),LOOKUP(9.99999999999999E+307,$P$2:P725)+1,"")</f>
        <v>#REF!</v>
      </c>
      <c r="Q726" s="31" t="e">
        <f>IF(AND($B726=Q$1),LOOKUP(9.99999999999999E+307,$Q$2:Q725)+1,"")</f>
        <v>#REF!</v>
      </c>
      <c r="R726" s="31">
        <f>IF(AND($B726=R$1),LOOKUP(9.99999999999999E+307,$R$2:R725)+1,"")</f>
        <v>558</v>
      </c>
      <c r="S726" s="31">
        <f>IF(AND($B726=S$1),LOOKUP(9.99999999999999E+307,$S$2:S725)+1,"")</f>
        <v>558</v>
      </c>
      <c r="T726" s="221"/>
      <c r="U726" s="221"/>
      <c r="V726" s="221"/>
      <c r="AA726" s="218" t="str">
        <f t="shared" si="83"/>
        <v/>
      </c>
      <c r="AB726" s="218" t="str">
        <f t="shared" si="84"/>
        <v/>
      </c>
      <c r="AC726" s="219">
        <f t="shared" si="80"/>
        <v>0</v>
      </c>
      <c r="AD726" s="219">
        <f t="shared" si="81"/>
        <v>1034</v>
      </c>
      <c r="AE726" s="220" t="str">
        <f t="shared" si="85"/>
        <v/>
      </c>
      <c r="AF726" s="216" t="str">
        <f t="shared" si="79"/>
        <v>-</v>
      </c>
    </row>
    <row r="727" spans="1:32" ht="20.149999999999999" customHeight="1" x14ac:dyDescent="0.75">
      <c r="A727" s="31">
        <v>725</v>
      </c>
      <c r="B727" s="202"/>
      <c r="C727" s="201"/>
      <c r="D727" s="201"/>
      <c r="E727" s="203"/>
      <c r="F727" s="203"/>
      <c r="G727" s="217" t="str">
        <f t="shared" si="82"/>
        <v/>
      </c>
      <c r="H727" s="31" t="str">
        <f>IF(AND(B727=H$1),LOOKUP(9.99999999999999E+307,$H$2:H726)+1,"")</f>
        <v/>
      </c>
      <c r="I727" s="31" t="str">
        <f>IF(AND(B727=I$1),LOOKUP(9.99999999999999E+307,$I$2:I726)+1,"")</f>
        <v/>
      </c>
      <c r="J727" s="31" t="e">
        <f>IF(AND(B727=J$1),LOOKUP(9.99999999999999E+307,$J$2:J726)+1,"")</f>
        <v>#REF!</v>
      </c>
      <c r="K727" s="31" t="e">
        <f>IF(AND(B727=K$1),LOOKUP(9.99999999999999E+307,$K$2:K726)+1,"")</f>
        <v>#REF!</v>
      </c>
      <c r="L727" s="31" t="e">
        <f>IF(AND(B727=L$1),LOOKUP(9.99999999999999E+307,$L$2:L726)+1,"")</f>
        <v>#REF!</v>
      </c>
      <c r="M727" s="31">
        <f>IF(AND(B727=M$1),LOOKUP(9.99999999999999E+307,$M$2:M726)+1,"")</f>
        <v>559</v>
      </c>
      <c r="N727" s="31" t="e">
        <f>IF(AND(B727=N$1),LOOKUP(9.99999999999999E+307,$N$2:N726)+1,"")</f>
        <v>#REF!</v>
      </c>
      <c r="O727" s="31" t="e">
        <f>IF(AND($B727=O$1),LOOKUP(9.99999999999999E+307,$O$2:O726)+1,"")</f>
        <v>#REF!</v>
      </c>
      <c r="P727" s="31" t="e">
        <f>IF(AND($B727=P$1),LOOKUP(9.99999999999999E+307,$P$2:P726)+1,"")</f>
        <v>#REF!</v>
      </c>
      <c r="Q727" s="31" t="e">
        <f>IF(AND($B727=Q$1),LOOKUP(9.99999999999999E+307,$Q$2:Q726)+1,"")</f>
        <v>#REF!</v>
      </c>
      <c r="R727" s="31">
        <f>IF(AND($B727=R$1),LOOKUP(9.99999999999999E+307,$R$2:R726)+1,"")</f>
        <v>559</v>
      </c>
      <c r="S727" s="31">
        <f>IF(AND($B727=S$1),LOOKUP(9.99999999999999E+307,$S$2:S726)+1,"")</f>
        <v>559</v>
      </c>
      <c r="T727" s="221"/>
      <c r="U727" s="221"/>
      <c r="V727" s="221"/>
      <c r="AA727" s="218" t="str">
        <f t="shared" si="83"/>
        <v/>
      </c>
      <c r="AB727" s="218" t="str">
        <f t="shared" si="84"/>
        <v/>
      </c>
      <c r="AC727" s="219">
        <f t="shared" si="80"/>
        <v>0</v>
      </c>
      <c r="AD727" s="219">
        <f t="shared" si="81"/>
        <v>1034</v>
      </c>
      <c r="AE727" s="220" t="str">
        <f t="shared" si="85"/>
        <v/>
      </c>
      <c r="AF727" s="216" t="str">
        <f t="shared" si="79"/>
        <v>-</v>
      </c>
    </row>
    <row r="728" spans="1:32" ht="20.149999999999999" customHeight="1" x14ac:dyDescent="0.75">
      <c r="A728" s="31">
        <v>726</v>
      </c>
      <c r="B728" s="202"/>
      <c r="C728" s="201"/>
      <c r="D728" s="201"/>
      <c r="E728" s="203"/>
      <c r="F728" s="203"/>
      <c r="G728" s="217" t="str">
        <f t="shared" si="82"/>
        <v/>
      </c>
      <c r="H728" s="31" t="str">
        <f>IF(AND(B728=H$1),LOOKUP(9.99999999999999E+307,$H$2:H727)+1,"")</f>
        <v/>
      </c>
      <c r="I728" s="31" t="str">
        <f>IF(AND(B728=I$1),LOOKUP(9.99999999999999E+307,$I$2:I727)+1,"")</f>
        <v/>
      </c>
      <c r="J728" s="31" t="e">
        <f>IF(AND(B728=J$1),LOOKUP(9.99999999999999E+307,$J$2:J727)+1,"")</f>
        <v>#REF!</v>
      </c>
      <c r="K728" s="31" t="e">
        <f>IF(AND(B728=K$1),LOOKUP(9.99999999999999E+307,$K$2:K727)+1,"")</f>
        <v>#REF!</v>
      </c>
      <c r="L728" s="31" t="e">
        <f>IF(AND(B728=L$1),LOOKUP(9.99999999999999E+307,$L$2:L727)+1,"")</f>
        <v>#REF!</v>
      </c>
      <c r="M728" s="31">
        <f>IF(AND(B728=M$1),LOOKUP(9.99999999999999E+307,$M$2:M727)+1,"")</f>
        <v>560</v>
      </c>
      <c r="N728" s="31" t="e">
        <f>IF(AND(B728=N$1),LOOKUP(9.99999999999999E+307,$N$2:N727)+1,"")</f>
        <v>#REF!</v>
      </c>
      <c r="O728" s="31" t="e">
        <f>IF(AND($B728=O$1),LOOKUP(9.99999999999999E+307,$O$2:O727)+1,"")</f>
        <v>#REF!</v>
      </c>
      <c r="P728" s="31" t="e">
        <f>IF(AND($B728=P$1),LOOKUP(9.99999999999999E+307,$P$2:P727)+1,"")</f>
        <v>#REF!</v>
      </c>
      <c r="Q728" s="31" t="e">
        <f>IF(AND($B728=Q$1),LOOKUP(9.99999999999999E+307,$Q$2:Q727)+1,"")</f>
        <v>#REF!</v>
      </c>
      <c r="R728" s="31">
        <f>IF(AND($B728=R$1),LOOKUP(9.99999999999999E+307,$R$2:R727)+1,"")</f>
        <v>560</v>
      </c>
      <c r="S728" s="31">
        <f>IF(AND($B728=S$1),LOOKUP(9.99999999999999E+307,$S$2:S727)+1,"")</f>
        <v>560</v>
      </c>
      <c r="T728" s="221"/>
      <c r="U728" s="221"/>
      <c r="V728" s="221"/>
      <c r="AA728" s="218" t="str">
        <f t="shared" si="83"/>
        <v/>
      </c>
      <c r="AB728" s="218" t="str">
        <f t="shared" si="84"/>
        <v/>
      </c>
      <c r="AC728" s="219">
        <f t="shared" si="80"/>
        <v>0</v>
      </c>
      <c r="AD728" s="219">
        <f t="shared" si="81"/>
        <v>1034</v>
      </c>
      <c r="AE728" s="220" t="str">
        <f t="shared" si="85"/>
        <v/>
      </c>
      <c r="AF728" s="216" t="str">
        <f t="shared" si="79"/>
        <v>-</v>
      </c>
    </row>
    <row r="729" spans="1:32" ht="20.149999999999999" customHeight="1" x14ac:dyDescent="0.75">
      <c r="A729" s="31">
        <v>727</v>
      </c>
      <c r="B729" s="202"/>
      <c r="C729" s="201"/>
      <c r="D729" s="201"/>
      <c r="E729" s="203"/>
      <c r="F729" s="203"/>
      <c r="G729" s="217" t="str">
        <f t="shared" si="82"/>
        <v/>
      </c>
      <c r="H729" s="31" t="str">
        <f>IF(AND(B729=H$1),LOOKUP(9.99999999999999E+307,$H$2:H728)+1,"")</f>
        <v/>
      </c>
      <c r="I729" s="31" t="str">
        <f>IF(AND(B729=I$1),LOOKUP(9.99999999999999E+307,$I$2:I728)+1,"")</f>
        <v/>
      </c>
      <c r="J729" s="31" t="e">
        <f>IF(AND(B729=J$1),LOOKUP(9.99999999999999E+307,$J$2:J728)+1,"")</f>
        <v>#REF!</v>
      </c>
      <c r="K729" s="31" t="e">
        <f>IF(AND(B729=K$1),LOOKUP(9.99999999999999E+307,$K$2:K728)+1,"")</f>
        <v>#REF!</v>
      </c>
      <c r="L729" s="31" t="e">
        <f>IF(AND(B729=L$1),LOOKUP(9.99999999999999E+307,$L$2:L728)+1,"")</f>
        <v>#REF!</v>
      </c>
      <c r="M729" s="31">
        <f>IF(AND(B729=M$1),LOOKUP(9.99999999999999E+307,$M$2:M728)+1,"")</f>
        <v>561</v>
      </c>
      <c r="N729" s="31" t="e">
        <f>IF(AND(B729=N$1),LOOKUP(9.99999999999999E+307,$N$2:N728)+1,"")</f>
        <v>#REF!</v>
      </c>
      <c r="O729" s="31" t="e">
        <f>IF(AND($B729=O$1),LOOKUP(9.99999999999999E+307,$O$2:O728)+1,"")</f>
        <v>#REF!</v>
      </c>
      <c r="P729" s="31" t="e">
        <f>IF(AND($B729=P$1),LOOKUP(9.99999999999999E+307,$P$2:P728)+1,"")</f>
        <v>#REF!</v>
      </c>
      <c r="Q729" s="31" t="e">
        <f>IF(AND($B729=Q$1),LOOKUP(9.99999999999999E+307,$Q$2:Q728)+1,"")</f>
        <v>#REF!</v>
      </c>
      <c r="R729" s="31">
        <f>IF(AND($B729=R$1),LOOKUP(9.99999999999999E+307,$R$2:R728)+1,"")</f>
        <v>561</v>
      </c>
      <c r="S729" s="31">
        <f>IF(AND($B729=S$1),LOOKUP(9.99999999999999E+307,$S$2:S728)+1,"")</f>
        <v>561</v>
      </c>
      <c r="T729" s="221"/>
      <c r="U729" s="221"/>
      <c r="V729" s="221"/>
      <c r="AA729" s="218" t="str">
        <f t="shared" si="83"/>
        <v/>
      </c>
      <c r="AB729" s="218" t="str">
        <f t="shared" si="84"/>
        <v/>
      </c>
      <c r="AC729" s="219">
        <f t="shared" si="80"/>
        <v>0</v>
      </c>
      <c r="AD729" s="219">
        <f t="shared" si="81"/>
        <v>1034</v>
      </c>
      <c r="AE729" s="220" t="str">
        <f t="shared" si="85"/>
        <v/>
      </c>
      <c r="AF729" s="216" t="str">
        <f t="shared" si="79"/>
        <v>-</v>
      </c>
    </row>
    <row r="730" spans="1:32" ht="20.149999999999999" customHeight="1" x14ac:dyDescent="0.75">
      <c r="A730" s="31">
        <v>728</v>
      </c>
      <c r="B730" s="202"/>
      <c r="C730" s="201"/>
      <c r="D730" s="201"/>
      <c r="E730" s="203"/>
      <c r="F730" s="203"/>
      <c r="G730" s="217" t="str">
        <f t="shared" si="82"/>
        <v/>
      </c>
      <c r="H730" s="31" t="str">
        <f>IF(AND(B730=H$1),LOOKUP(9.99999999999999E+307,$H$2:H729)+1,"")</f>
        <v/>
      </c>
      <c r="I730" s="31" t="str">
        <f>IF(AND(B730=I$1),LOOKUP(9.99999999999999E+307,$I$2:I729)+1,"")</f>
        <v/>
      </c>
      <c r="J730" s="31" t="e">
        <f>IF(AND(B730=J$1),LOOKUP(9.99999999999999E+307,$J$2:J729)+1,"")</f>
        <v>#REF!</v>
      </c>
      <c r="K730" s="31" t="e">
        <f>IF(AND(B730=K$1),LOOKUP(9.99999999999999E+307,$K$2:K729)+1,"")</f>
        <v>#REF!</v>
      </c>
      <c r="L730" s="31" t="e">
        <f>IF(AND(B730=L$1),LOOKUP(9.99999999999999E+307,$L$2:L729)+1,"")</f>
        <v>#REF!</v>
      </c>
      <c r="M730" s="31">
        <f>IF(AND(B730=M$1),LOOKUP(9.99999999999999E+307,$M$2:M729)+1,"")</f>
        <v>562</v>
      </c>
      <c r="N730" s="31" t="e">
        <f>IF(AND(B730=N$1),LOOKUP(9.99999999999999E+307,$N$2:N729)+1,"")</f>
        <v>#REF!</v>
      </c>
      <c r="O730" s="31" t="e">
        <f>IF(AND($B730=O$1),LOOKUP(9.99999999999999E+307,$O$2:O729)+1,"")</f>
        <v>#REF!</v>
      </c>
      <c r="P730" s="31" t="e">
        <f>IF(AND($B730=P$1),LOOKUP(9.99999999999999E+307,$P$2:P729)+1,"")</f>
        <v>#REF!</v>
      </c>
      <c r="Q730" s="31" t="e">
        <f>IF(AND($B730=Q$1),LOOKUP(9.99999999999999E+307,$Q$2:Q729)+1,"")</f>
        <v>#REF!</v>
      </c>
      <c r="R730" s="31">
        <f>IF(AND($B730=R$1),LOOKUP(9.99999999999999E+307,$R$2:R729)+1,"")</f>
        <v>562</v>
      </c>
      <c r="S730" s="31">
        <f>IF(AND($B730=S$1),LOOKUP(9.99999999999999E+307,$S$2:S729)+1,"")</f>
        <v>562</v>
      </c>
      <c r="T730" s="221"/>
      <c r="U730" s="221"/>
      <c r="V730" s="221"/>
      <c r="AA730" s="218" t="str">
        <f t="shared" si="83"/>
        <v/>
      </c>
      <c r="AB730" s="218" t="str">
        <f t="shared" si="84"/>
        <v/>
      </c>
      <c r="AC730" s="219">
        <f t="shared" si="80"/>
        <v>0</v>
      </c>
      <c r="AD730" s="219">
        <f t="shared" si="81"/>
        <v>1034</v>
      </c>
      <c r="AE730" s="220" t="str">
        <f t="shared" si="85"/>
        <v/>
      </c>
      <c r="AF730" s="216" t="str">
        <f t="shared" si="79"/>
        <v>-</v>
      </c>
    </row>
    <row r="731" spans="1:32" ht="20.149999999999999" customHeight="1" x14ac:dyDescent="0.75">
      <c r="A731" s="31">
        <v>729</v>
      </c>
      <c r="B731" s="202"/>
      <c r="C731" s="201"/>
      <c r="D731" s="201"/>
      <c r="E731" s="203"/>
      <c r="F731" s="203"/>
      <c r="G731" s="217" t="str">
        <f t="shared" si="82"/>
        <v/>
      </c>
      <c r="H731" s="31" t="str">
        <f>IF(AND(B731=H$1),LOOKUP(9.99999999999999E+307,$H$2:H730)+1,"")</f>
        <v/>
      </c>
      <c r="I731" s="31" t="str">
        <f>IF(AND(B731=I$1),LOOKUP(9.99999999999999E+307,$I$2:I730)+1,"")</f>
        <v/>
      </c>
      <c r="J731" s="31" t="e">
        <f>IF(AND(B731=J$1),LOOKUP(9.99999999999999E+307,$J$2:J730)+1,"")</f>
        <v>#REF!</v>
      </c>
      <c r="K731" s="31" t="e">
        <f>IF(AND(B731=K$1),LOOKUP(9.99999999999999E+307,$K$2:K730)+1,"")</f>
        <v>#REF!</v>
      </c>
      <c r="L731" s="31" t="e">
        <f>IF(AND(B731=L$1),LOOKUP(9.99999999999999E+307,$L$2:L730)+1,"")</f>
        <v>#REF!</v>
      </c>
      <c r="M731" s="31">
        <f>IF(AND(B731=M$1),LOOKUP(9.99999999999999E+307,$M$2:M730)+1,"")</f>
        <v>563</v>
      </c>
      <c r="N731" s="31" t="e">
        <f>IF(AND(B731=N$1),LOOKUP(9.99999999999999E+307,$N$2:N730)+1,"")</f>
        <v>#REF!</v>
      </c>
      <c r="O731" s="31" t="e">
        <f>IF(AND($B731=O$1),LOOKUP(9.99999999999999E+307,$O$2:O730)+1,"")</f>
        <v>#REF!</v>
      </c>
      <c r="P731" s="31" t="e">
        <f>IF(AND($B731=P$1),LOOKUP(9.99999999999999E+307,$P$2:P730)+1,"")</f>
        <v>#REF!</v>
      </c>
      <c r="Q731" s="31" t="e">
        <f>IF(AND($B731=Q$1),LOOKUP(9.99999999999999E+307,$Q$2:Q730)+1,"")</f>
        <v>#REF!</v>
      </c>
      <c r="R731" s="31">
        <f>IF(AND($B731=R$1),LOOKUP(9.99999999999999E+307,$R$2:R730)+1,"")</f>
        <v>563</v>
      </c>
      <c r="S731" s="31">
        <f>IF(AND($B731=S$1),LOOKUP(9.99999999999999E+307,$S$2:S730)+1,"")</f>
        <v>563</v>
      </c>
      <c r="T731" s="221"/>
      <c r="U731" s="221"/>
      <c r="V731" s="221"/>
      <c r="AA731" s="218" t="str">
        <f t="shared" si="83"/>
        <v/>
      </c>
      <c r="AB731" s="218" t="str">
        <f t="shared" si="84"/>
        <v/>
      </c>
      <c r="AC731" s="219">
        <f t="shared" si="80"/>
        <v>0</v>
      </c>
      <c r="AD731" s="219">
        <f t="shared" si="81"/>
        <v>1034</v>
      </c>
      <c r="AE731" s="220" t="str">
        <f t="shared" si="85"/>
        <v/>
      </c>
      <c r="AF731" s="216" t="str">
        <f t="shared" si="79"/>
        <v>-</v>
      </c>
    </row>
    <row r="732" spans="1:32" ht="20.149999999999999" customHeight="1" x14ac:dyDescent="0.75">
      <c r="A732" s="31">
        <v>730</v>
      </c>
      <c r="B732" s="202"/>
      <c r="C732" s="201"/>
      <c r="D732" s="201"/>
      <c r="E732" s="203"/>
      <c r="F732" s="203"/>
      <c r="G732" s="217" t="str">
        <f t="shared" si="82"/>
        <v/>
      </c>
      <c r="H732" s="31" t="str">
        <f>IF(AND(B732=H$1),LOOKUP(9.99999999999999E+307,$H$2:H731)+1,"")</f>
        <v/>
      </c>
      <c r="I732" s="31" t="str">
        <f>IF(AND(B732=I$1),LOOKUP(9.99999999999999E+307,$I$2:I731)+1,"")</f>
        <v/>
      </c>
      <c r="J732" s="31" t="e">
        <f>IF(AND(B732=J$1),LOOKUP(9.99999999999999E+307,$J$2:J731)+1,"")</f>
        <v>#REF!</v>
      </c>
      <c r="K732" s="31" t="e">
        <f>IF(AND(B732=K$1),LOOKUP(9.99999999999999E+307,$K$2:K731)+1,"")</f>
        <v>#REF!</v>
      </c>
      <c r="L732" s="31" t="e">
        <f>IF(AND(B732=L$1),LOOKUP(9.99999999999999E+307,$L$2:L731)+1,"")</f>
        <v>#REF!</v>
      </c>
      <c r="M732" s="31">
        <f>IF(AND(B732=M$1),LOOKUP(9.99999999999999E+307,$M$2:M731)+1,"")</f>
        <v>564</v>
      </c>
      <c r="N732" s="31" t="e">
        <f>IF(AND(B732=N$1),LOOKUP(9.99999999999999E+307,$N$2:N731)+1,"")</f>
        <v>#REF!</v>
      </c>
      <c r="O732" s="31" t="e">
        <f>IF(AND($B732=O$1),LOOKUP(9.99999999999999E+307,$O$2:O731)+1,"")</f>
        <v>#REF!</v>
      </c>
      <c r="P732" s="31" t="e">
        <f>IF(AND($B732=P$1),LOOKUP(9.99999999999999E+307,$P$2:P731)+1,"")</f>
        <v>#REF!</v>
      </c>
      <c r="Q732" s="31" t="e">
        <f>IF(AND($B732=Q$1),LOOKUP(9.99999999999999E+307,$Q$2:Q731)+1,"")</f>
        <v>#REF!</v>
      </c>
      <c r="R732" s="31">
        <f>IF(AND($B732=R$1),LOOKUP(9.99999999999999E+307,$R$2:R731)+1,"")</f>
        <v>564</v>
      </c>
      <c r="S732" s="31">
        <f>IF(AND($B732=S$1),LOOKUP(9.99999999999999E+307,$S$2:S731)+1,"")</f>
        <v>564</v>
      </c>
      <c r="T732" s="221"/>
      <c r="U732" s="221"/>
      <c r="V732" s="221"/>
      <c r="AA732" s="218" t="str">
        <f t="shared" si="83"/>
        <v/>
      </c>
      <c r="AB732" s="218" t="str">
        <f t="shared" si="84"/>
        <v/>
      </c>
      <c r="AC732" s="219">
        <f t="shared" si="80"/>
        <v>0</v>
      </c>
      <c r="AD732" s="219">
        <f t="shared" si="81"/>
        <v>1034</v>
      </c>
      <c r="AE732" s="220" t="str">
        <f t="shared" si="85"/>
        <v/>
      </c>
      <c r="AF732" s="216" t="str">
        <f t="shared" si="79"/>
        <v>-</v>
      </c>
    </row>
    <row r="733" spans="1:32" ht="20.149999999999999" customHeight="1" x14ac:dyDescent="0.75">
      <c r="A733" s="31">
        <v>731</v>
      </c>
      <c r="B733" s="202"/>
      <c r="C733" s="201"/>
      <c r="D733" s="201"/>
      <c r="E733" s="203"/>
      <c r="F733" s="203"/>
      <c r="G733" s="217" t="str">
        <f t="shared" si="82"/>
        <v/>
      </c>
      <c r="H733" s="31" t="str">
        <f>IF(AND(B733=H$1),LOOKUP(9.99999999999999E+307,$H$2:H732)+1,"")</f>
        <v/>
      </c>
      <c r="I733" s="31" t="str">
        <f>IF(AND(B733=I$1),LOOKUP(9.99999999999999E+307,$I$2:I732)+1,"")</f>
        <v/>
      </c>
      <c r="J733" s="31" t="e">
        <f>IF(AND(B733=J$1),LOOKUP(9.99999999999999E+307,$J$2:J732)+1,"")</f>
        <v>#REF!</v>
      </c>
      <c r="K733" s="31" t="e">
        <f>IF(AND(B733=K$1),LOOKUP(9.99999999999999E+307,$K$2:K732)+1,"")</f>
        <v>#REF!</v>
      </c>
      <c r="L733" s="31" t="e">
        <f>IF(AND(B733=L$1),LOOKUP(9.99999999999999E+307,$L$2:L732)+1,"")</f>
        <v>#REF!</v>
      </c>
      <c r="M733" s="31">
        <f>IF(AND(B733=M$1),LOOKUP(9.99999999999999E+307,$M$2:M732)+1,"")</f>
        <v>565</v>
      </c>
      <c r="N733" s="31" t="e">
        <f>IF(AND(B733=N$1),LOOKUP(9.99999999999999E+307,$N$2:N732)+1,"")</f>
        <v>#REF!</v>
      </c>
      <c r="O733" s="31" t="e">
        <f>IF(AND($B733=O$1),LOOKUP(9.99999999999999E+307,$O$2:O732)+1,"")</f>
        <v>#REF!</v>
      </c>
      <c r="P733" s="31" t="e">
        <f>IF(AND($B733=P$1),LOOKUP(9.99999999999999E+307,$P$2:P732)+1,"")</f>
        <v>#REF!</v>
      </c>
      <c r="Q733" s="31" t="e">
        <f>IF(AND($B733=Q$1),LOOKUP(9.99999999999999E+307,$Q$2:Q732)+1,"")</f>
        <v>#REF!</v>
      </c>
      <c r="R733" s="31">
        <f>IF(AND($B733=R$1),LOOKUP(9.99999999999999E+307,$R$2:R732)+1,"")</f>
        <v>565</v>
      </c>
      <c r="S733" s="31">
        <f>IF(AND($B733=S$1),LOOKUP(9.99999999999999E+307,$S$2:S732)+1,"")</f>
        <v>565</v>
      </c>
      <c r="T733" s="221"/>
      <c r="U733" s="221"/>
      <c r="V733" s="221"/>
      <c r="AA733" s="218" t="str">
        <f t="shared" si="83"/>
        <v/>
      </c>
      <c r="AB733" s="218" t="str">
        <f t="shared" si="84"/>
        <v/>
      </c>
      <c r="AC733" s="219">
        <f t="shared" si="80"/>
        <v>0</v>
      </c>
      <c r="AD733" s="219">
        <f t="shared" si="81"/>
        <v>1034</v>
      </c>
      <c r="AE733" s="220" t="str">
        <f t="shared" si="85"/>
        <v/>
      </c>
      <c r="AF733" s="216" t="str">
        <f t="shared" si="79"/>
        <v>-</v>
      </c>
    </row>
    <row r="734" spans="1:32" ht="20.149999999999999" customHeight="1" x14ac:dyDescent="0.75">
      <c r="A734" s="31">
        <v>732</v>
      </c>
      <c r="B734" s="202"/>
      <c r="C734" s="201"/>
      <c r="D734" s="201"/>
      <c r="E734" s="203"/>
      <c r="F734" s="203"/>
      <c r="G734" s="217" t="str">
        <f t="shared" si="82"/>
        <v/>
      </c>
      <c r="H734" s="31" t="str">
        <f>IF(AND(B734=H$1),LOOKUP(9.99999999999999E+307,$H$2:H733)+1,"")</f>
        <v/>
      </c>
      <c r="I734" s="31" t="str">
        <f>IF(AND(B734=I$1),LOOKUP(9.99999999999999E+307,$I$2:I733)+1,"")</f>
        <v/>
      </c>
      <c r="J734" s="31" t="e">
        <f>IF(AND(B734=J$1),LOOKUP(9.99999999999999E+307,$J$2:J733)+1,"")</f>
        <v>#REF!</v>
      </c>
      <c r="K734" s="31" t="e">
        <f>IF(AND(B734=K$1),LOOKUP(9.99999999999999E+307,$K$2:K733)+1,"")</f>
        <v>#REF!</v>
      </c>
      <c r="L734" s="31" t="e">
        <f>IF(AND(B734=L$1),LOOKUP(9.99999999999999E+307,$L$2:L733)+1,"")</f>
        <v>#REF!</v>
      </c>
      <c r="M734" s="31">
        <f>IF(AND(B734=M$1),LOOKUP(9.99999999999999E+307,$M$2:M733)+1,"")</f>
        <v>566</v>
      </c>
      <c r="N734" s="31" t="e">
        <f>IF(AND(B734=N$1),LOOKUP(9.99999999999999E+307,$N$2:N733)+1,"")</f>
        <v>#REF!</v>
      </c>
      <c r="O734" s="31" t="e">
        <f>IF(AND($B734=O$1),LOOKUP(9.99999999999999E+307,$O$2:O733)+1,"")</f>
        <v>#REF!</v>
      </c>
      <c r="P734" s="31" t="e">
        <f>IF(AND($B734=P$1),LOOKUP(9.99999999999999E+307,$P$2:P733)+1,"")</f>
        <v>#REF!</v>
      </c>
      <c r="Q734" s="31" t="e">
        <f>IF(AND($B734=Q$1),LOOKUP(9.99999999999999E+307,$Q$2:Q733)+1,"")</f>
        <v>#REF!</v>
      </c>
      <c r="R734" s="31">
        <f>IF(AND($B734=R$1),LOOKUP(9.99999999999999E+307,$R$2:R733)+1,"")</f>
        <v>566</v>
      </c>
      <c r="S734" s="31">
        <f>IF(AND($B734=S$1),LOOKUP(9.99999999999999E+307,$S$2:S733)+1,"")</f>
        <v>566</v>
      </c>
      <c r="T734" s="221"/>
      <c r="U734" s="221"/>
      <c r="V734" s="221"/>
      <c r="AA734" s="218" t="str">
        <f t="shared" si="83"/>
        <v/>
      </c>
      <c r="AB734" s="218" t="str">
        <f t="shared" si="84"/>
        <v/>
      </c>
      <c r="AC734" s="219">
        <f t="shared" si="80"/>
        <v>0</v>
      </c>
      <c r="AD734" s="219">
        <f t="shared" si="81"/>
        <v>1034</v>
      </c>
      <c r="AE734" s="220" t="str">
        <f t="shared" si="85"/>
        <v/>
      </c>
      <c r="AF734" s="216" t="str">
        <f t="shared" si="79"/>
        <v>-</v>
      </c>
    </row>
    <row r="735" spans="1:32" ht="20.149999999999999" customHeight="1" x14ac:dyDescent="0.75">
      <c r="A735" s="31">
        <v>733</v>
      </c>
      <c r="B735" s="202"/>
      <c r="C735" s="201"/>
      <c r="D735" s="201"/>
      <c r="E735" s="203"/>
      <c r="F735" s="203"/>
      <c r="G735" s="217" t="str">
        <f t="shared" si="82"/>
        <v/>
      </c>
      <c r="H735" s="31" t="str">
        <f>IF(AND(B735=H$1),LOOKUP(9.99999999999999E+307,$H$2:H734)+1,"")</f>
        <v/>
      </c>
      <c r="I735" s="31" t="str">
        <f>IF(AND(B735=I$1),LOOKUP(9.99999999999999E+307,$I$2:I734)+1,"")</f>
        <v/>
      </c>
      <c r="J735" s="31" t="e">
        <f>IF(AND(B735=J$1),LOOKUP(9.99999999999999E+307,$J$2:J734)+1,"")</f>
        <v>#REF!</v>
      </c>
      <c r="K735" s="31" t="e">
        <f>IF(AND(B735=K$1),LOOKUP(9.99999999999999E+307,$K$2:K734)+1,"")</f>
        <v>#REF!</v>
      </c>
      <c r="L735" s="31" t="e">
        <f>IF(AND(B735=L$1),LOOKUP(9.99999999999999E+307,$L$2:L734)+1,"")</f>
        <v>#REF!</v>
      </c>
      <c r="M735" s="31">
        <f>IF(AND(B735=M$1),LOOKUP(9.99999999999999E+307,$M$2:M734)+1,"")</f>
        <v>567</v>
      </c>
      <c r="N735" s="31" t="e">
        <f>IF(AND(B735=N$1),LOOKUP(9.99999999999999E+307,$N$2:N734)+1,"")</f>
        <v>#REF!</v>
      </c>
      <c r="O735" s="31" t="e">
        <f>IF(AND($B735=O$1),LOOKUP(9.99999999999999E+307,$O$2:O734)+1,"")</f>
        <v>#REF!</v>
      </c>
      <c r="P735" s="31" t="e">
        <f>IF(AND($B735=P$1),LOOKUP(9.99999999999999E+307,$P$2:P734)+1,"")</f>
        <v>#REF!</v>
      </c>
      <c r="Q735" s="31" t="e">
        <f>IF(AND($B735=Q$1),LOOKUP(9.99999999999999E+307,$Q$2:Q734)+1,"")</f>
        <v>#REF!</v>
      </c>
      <c r="R735" s="31">
        <f>IF(AND($B735=R$1),LOOKUP(9.99999999999999E+307,$R$2:R734)+1,"")</f>
        <v>567</v>
      </c>
      <c r="S735" s="31">
        <f>IF(AND($B735=S$1),LOOKUP(9.99999999999999E+307,$S$2:S734)+1,"")</f>
        <v>567</v>
      </c>
      <c r="T735" s="221"/>
      <c r="U735" s="221"/>
      <c r="V735" s="221"/>
      <c r="AA735" s="218" t="str">
        <f t="shared" si="83"/>
        <v/>
      </c>
      <c r="AB735" s="218" t="str">
        <f t="shared" si="84"/>
        <v/>
      </c>
      <c r="AC735" s="219">
        <f t="shared" si="80"/>
        <v>0</v>
      </c>
      <c r="AD735" s="219">
        <f t="shared" si="81"/>
        <v>1034</v>
      </c>
      <c r="AE735" s="220" t="str">
        <f t="shared" si="85"/>
        <v/>
      </c>
      <c r="AF735" s="216" t="str">
        <f t="shared" si="79"/>
        <v>-</v>
      </c>
    </row>
    <row r="736" spans="1:32" ht="20.149999999999999" customHeight="1" x14ac:dyDescent="0.75">
      <c r="A736" s="31">
        <v>734</v>
      </c>
      <c r="B736" s="202"/>
      <c r="C736" s="201"/>
      <c r="D736" s="201"/>
      <c r="E736" s="203"/>
      <c r="F736" s="203"/>
      <c r="G736" s="217" t="str">
        <f t="shared" si="82"/>
        <v/>
      </c>
      <c r="H736" s="31" t="str">
        <f>IF(AND(B736=H$1),LOOKUP(9.99999999999999E+307,$H$2:H735)+1,"")</f>
        <v/>
      </c>
      <c r="I736" s="31" t="str">
        <f>IF(AND(B736=I$1),LOOKUP(9.99999999999999E+307,$I$2:I735)+1,"")</f>
        <v/>
      </c>
      <c r="J736" s="31" t="e">
        <f>IF(AND(B736=J$1),LOOKUP(9.99999999999999E+307,$J$2:J735)+1,"")</f>
        <v>#REF!</v>
      </c>
      <c r="K736" s="31" t="e">
        <f>IF(AND(B736=K$1),LOOKUP(9.99999999999999E+307,$K$2:K735)+1,"")</f>
        <v>#REF!</v>
      </c>
      <c r="L736" s="31" t="e">
        <f>IF(AND(B736=L$1),LOOKUP(9.99999999999999E+307,$L$2:L735)+1,"")</f>
        <v>#REF!</v>
      </c>
      <c r="M736" s="31">
        <f>IF(AND(B736=M$1),LOOKUP(9.99999999999999E+307,$M$2:M735)+1,"")</f>
        <v>568</v>
      </c>
      <c r="N736" s="31" t="e">
        <f>IF(AND(B736=N$1),LOOKUP(9.99999999999999E+307,$N$2:N735)+1,"")</f>
        <v>#REF!</v>
      </c>
      <c r="O736" s="31" t="e">
        <f>IF(AND($B736=O$1),LOOKUP(9.99999999999999E+307,$O$2:O735)+1,"")</f>
        <v>#REF!</v>
      </c>
      <c r="P736" s="31" t="e">
        <f>IF(AND($B736=P$1),LOOKUP(9.99999999999999E+307,$P$2:P735)+1,"")</f>
        <v>#REF!</v>
      </c>
      <c r="Q736" s="31" t="e">
        <f>IF(AND($B736=Q$1),LOOKUP(9.99999999999999E+307,$Q$2:Q735)+1,"")</f>
        <v>#REF!</v>
      </c>
      <c r="R736" s="31">
        <f>IF(AND($B736=R$1),LOOKUP(9.99999999999999E+307,$R$2:R735)+1,"")</f>
        <v>568</v>
      </c>
      <c r="S736" s="31">
        <f>IF(AND($B736=S$1),LOOKUP(9.99999999999999E+307,$S$2:S735)+1,"")</f>
        <v>568</v>
      </c>
      <c r="T736" s="221"/>
      <c r="U736" s="221"/>
      <c r="V736" s="221"/>
      <c r="AA736" s="218" t="str">
        <f t="shared" si="83"/>
        <v/>
      </c>
      <c r="AB736" s="218" t="str">
        <f t="shared" si="84"/>
        <v/>
      </c>
      <c r="AC736" s="219">
        <f t="shared" si="80"/>
        <v>0</v>
      </c>
      <c r="AD736" s="219">
        <f t="shared" si="81"/>
        <v>1034</v>
      </c>
      <c r="AE736" s="220" t="str">
        <f t="shared" si="85"/>
        <v/>
      </c>
      <c r="AF736" s="216" t="str">
        <f t="shared" si="79"/>
        <v>-</v>
      </c>
    </row>
    <row r="737" spans="1:32" ht="20.149999999999999" customHeight="1" x14ac:dyDescent="0.75">
      <c r="A737" s="31">
        <v>735</v>
      </c>
      <c r="B737" s="202"/>
      <c r="C737" s="201"/>
      <c r="D737" s="201"/>
      <c r="E737" s="203"/>
      <c r="F737" s="203"/>
      <c r="G737" s="217" t="str">
        <f t="shared" si="82"/>
        <v/>
      </c>
      <c r="H737" s="31" t="str">
        <f>IF(AND(B737=H$1),LOOKUP(9.99999999999999E+307,$H$2:H736)+1,"")</f>
        <v/>
      </c>
      <c r="I737" s="31" t="str">
        <f>IF(AND(B737=I$1),LOOKUP(9.99999999999999E+307,$I$2:I736)+1,"")</f>
        <v/>
      </c>
      <c r="J737" s="31" t="e">
        <f>IF(AND(B737=J$1),LOOKUP(9.99999999999999E+307,$J$2:J736)+1,"")</f>
        <v>#REF!</v>
      </c>
      <c r="K737" s="31" t="e">
        <f>IF(AND(B737=K$1),LOOKUP(9.99999999999999E+307,$K$2:K736)+1,"")</f>
        <v>#REF!</v>
      </c>
      <c r="L737" s="31" t="e">
        <f>IF(AND(B737=L$1),LOOKUP(9.99999999999999E+307,$L$2:L736)+1,"")</f>
        <v>#REF!</v>
      </c>
      <c r="M737" s="31">
        <f>IF(AND(B737=M$1),LOOKUP(9.99999999999999E+307,$M$2:M736)+1,"")</f>
        <v>569</v>
      </c>
      <c r="N737" s="31" t="e">
        <f>IF(AND(B737=N$1),LOOKUP(9.99999999999999E+307,$N$2:N736)+1,"")</f>
        <v>#REF!</v>
      </c>
      <c r="O737" s="31" t="e">
        <f>IF(AND($B737=O$1),LOOKUP(9.99999999999999E+307,$O$2:O736)+1,"")</f>
        <v>#REF!</v>
      </c>
      <c r="P737" s="31" t="e">
        <f>IF(AND($B737=P$1),LOOKUP(9.99999999999999E+307,$P$2:P736)+1,"")</f>
        <v>#REF!</v>
      </c>
      <c r="Q737" s="31" t="e">
        <f>IF(AND($B737=Q$1),LOOKUP(9.99999999999999E+307,$Q$2:Q736)+1,"")</f>
        <v>#REF!</v>
      </c>
      <c r="R737" s="31">
        <f>IF(AND($B737=R$1),LOOKUP(9.99999999999999E+307,$R$2:R736)+1,"")</f>
        <v>569</v>
      </c>
      <c r="S737" s="31">
        <f>IF(AND($B737=S$1),LOOKUP(9.99999999999999E+307,$S$2:S736)+1,"")</f>
        <v>569</v>
      </c>
      <c r="T737" s="221"/>
      <c r="U737" s="221"/>
      <c r="V737" s="221"/>
      <c r="AA737" s="218" t="str">
        <f t="shared" si="83"/>
        <v/>
      </c>
      <c r="AB737" s="218" t="str">
        <f t="shared" si="84"/>
        <v/>
      </c>
      <c r="AC737" s="219">
        <f t="shared" si="80"/>
        <v>0</v>
      </c>
      <c r="AD737" s="219">
        <f t="shared" si="81"/>
        <v>1034</v>
      </c>
      <c r="AE737" s="220" t="str">
        <f t="shared" si="85"/>
        <v/>
      </c>
      <c r="AF737" s="216" t="str">
        <f t="shared" si="79"/>
        <v>-</v>
      </c>
    </row>
    <row r="738" spans="1:32" ht="20.149999999999999" customHeight="1" x14ac:dyDescent="0.75">
      <c r="A738" s="31">
        <v>736</v>
      </c>
      <c r="B738" s="202"/>
      <c r="C738" s="201"/>
      <c r="D738" s="201"/>
      <c r="E738" s="203"/>
      <c r="F738" s="203"/>
      <c r="G738" s="217" t="str">
        <f t="shared" si="82"/>
        <v/>
      </c>
      <c r="H738" s="31" t="str">
        <f>IF(AND(B738=H$1),LOOKUP(9.99999999999999E+307,$H$2:H737)+1,"")</f>
        <v/>
      </c>
      <c r="I738" s="31" t="str">
        <f>IF(AND(B738=I$1),LOOKUP(9.99999999999999E+307,$I$2:I737)+1,"")</f>
        <v/>
      </c>
      <c r="J738" s="31" t="e">
        <f>IF(AND(B738=J$1),LOOKUP(9.99999999999999E+307,$J$2:J737)+1,"")</f>
        <v>#REF!</v>
      </c>
      <c r="K738" s="31" t="e">
        <f>IF(AND(B738=K$1),LOOKUP(9.99999999999999E+307,$K$2:K737)+1,"")</f>
        <v>#REF!</v>
      </c>
      <c r="L738" s="31" t="e">
        <f>IF(AND(B738=L$1),LOOKUP(9.99999999999999E+307,$L$2:L737)+1,"")</f>
        <v>#REF!</v>
      </c>
      <c r="M738" s="31">
        <f>IF(AND(B738=M$1),LOOKUP(9.99999999999999E+307,$M$2:M737)+1,"")</f>
        <v>570</v>
      </c>
      <c r="N738" s="31" t="e">
        <f>IF(AND(B738=N$1),LOOKUP(9.99999999999999E+307,$N$2:N737)+1,"")</f>
        <v>#REF!</v>
      </c>
      <c r="O738" s="31" t="e">
        <f>IF(AND($B738=O$1),LOOKUP(9.99999999999999E+307,$O$2:O737)+1,"")</f>
        <v>#REF!</v>
      </c>
      <c r="P738" s="31" t="e">
        <f>IF(AND($B738=P$1),LOOKUP(9.99999999999999E+307,$P$2:P737)+1,"")</f>
        <v>#REF!</v>
      </c>
      <c r="Q738" s="31" t="e">
        <f>IF(AND($B738=Q$1),LOOKUP(9.99999999999999E+307,$Q$2:Q737)+1,"")</f>
        <v>#REF!</v>
      </c>
      <c r="R738" s="31">
        <f>IF(AND($B738=R$1),LOOKUP(9.99999999999999E+307,$R$2:R737)+1,"")</f>
        <v>570</v>
      </c>
      <c r="S738" s="31">
        <f>IF(AND($B738=S$1),LOOKUP(9.99999999999999E+307,$S$2:S737)+1,"")</f>
        <v>570</v>
      </c>
      <c r="T738" s="221"/>
      <c r="U738" s="221"/>
      <c r="V738" s="221"/>
      <c r="AA738" s="218" t="str">
        <f t="shared" si="83"/>
        <v/>
      </c>
      <c r="AB738" s="218" t="str">
        <f t="shared" si="84"/>
        <v/>
      </c>
      <c r="AC738" s="219">
        <f t="shared" si="80"/>
        <v>0</v>
      </c>
      <c r="AD738" s="219">
        <f t="shared" si="81"/>
        <v>1034</v>
      </c>
      <c r="AE738" s="220" t="str">
        <f t="shared" si="85"/>
        <v/>
      </c>
      <c r="AF738" s="216" t="str">
        <f t="shared" si="79"/>
        <v>-</v>
      </c>
    </row>
    <row r="739" spans="1:32" ht="20.149999999999999" customHeight="1" x14ac:dyDescent="0.75">
      <c r="A739" s="31">
        <v>737</v>
      </c>
      <c r="B739" s="202"/>
      <c r="C739" s="201"/>
      <c r="D739" s="201"/>
      <c r="E739" s="203"/>
      <c r="F739" s="203"/>
      <c r="G739" s="217" t="str">
        <f t="shared" si="82"/>
        <v/>
      </c>
      <c r="H739" s="31" t="str">
        <f>IF(AND(B739=H$1),LOOKUP(9.99999999999999E+307,$H$2:H738)+1,"")</f>
        <v/>
      </c>
      <c r="I739" s="31" t="str">
        <f>IF(AND(B739=I$1),LOOKUP(9.99999999999999E+307,$I$2:I738)+1,"")</f>
        <v/>
      </c>
      <c r="J739" s="31" t="e">
        <f>IF(AND(B739=J$1),LOOKUP(9.99999999999999E+307,$J$2:J738)+1,"")</f>
        <v>#REF!</v>
      </c>
      <c r="K739" s="31" t="e">
        <f>IF(AND(B739=K$1),LOOKUP(9.99999999999999E+307,$K$2:K738)+1,"")</f>
        <v>#REF!</v>
      </c>
      <c r="L739" s="31" t="e">
        <f>IF(AND(B739=L$1),LOOKUP(9.99999999999999E+307,$L$2:L738)+1,"")</f>
        <v>#REF!</v>
      </c>
      <c r="M739" s="31">
        <f>IF(AND(B739=M$1),LOOKUP(9.99999999999999E+307,$M$2:M738)+1,"")</f>
        <v>571</v>
      </c>
      <c r="N739" s="31" t="e">
        <f>IF(AND(B739=N$1),LOOKUP(9.99999999999999E+307,$N$2:N738)+1,"")</f>
        <v>#REF!</v>
      </c>
      <c r="O739" s="31" t="e">
        <f>IF(AND($B739=O$1),LOOKUP(9.99999999999999E+307,$O$2:O738)+1,"")</f>
        <v>#REF!</v>
      </c>
      <c r="P739" s="31" t="e">
        <f>IF(AND($B739=P$1),LOOKUP(9.99999999999999E+307,$P$2:P738)+1,"")</f>
        <v>#REF!</v>
      </c>
      <c r="Q739" s="31" t="e">
        <f>IF(AND($B739=Q$1),LOOKUP(9.99999999999999E+307,$Q$2:Q738)+1,"")</f>
        <v>#REF!</v>
      </c>
      <c r="R739" s="31">
        <f>IF(AND($B739=R$1),LOOKUP(9.99999999999999E+307,$R$2:R738)+1,"")</f>
        <v>571</v>
      </c>
      <c r="S739" s="31">
        <f>IF(AND($B739=S$1),LOOKUP(9.99999999999999E+307,$S$2:S738)+1,"")</f>
        <v>571</v>
      </c>
      <c r="T739" s="221"/>
      <c r="U739" s="221"/>
      <c r="V739" s="221"/>
      <c r="AA739" s="218" t="str">
        <f t="shared" si="83"/>
        <v/>
      </c>
      <c r="AB739" s="218" t="str">
        <f t="shared" si="84"/>
        <v/>
      </c>
      <c r="AC739" s="219">
        <f t="shared" si="80"/>
        <v>0</v>
      </c>
      <c r="AD739" s="219">
        <f t="shared" si="81"/>
        <v>1034</v>
      </c>
      <c r="AE739" s="220" t="str">
        <f t="shared" si="85"/>
        <v/>
      </c>
      <c r="AF739" s="216" t="str">
        <f t="shared" si="79"/>
        <v>-</v>
      </c>
    </row>
    <row r="740" spans="1:32" ht="20.149999999999999" customHeight="1" x14ac:dyDescent="0.75">
      <c r="A740" s="31">
        <v>738</v>
      </c>
      <c r="B740" s="202"/>
      <c r="C740" s="201"/>
      <c r="D740" s="201"/>
      <c r="E740" s="203"/>
      <c r="F740" s="203"/>
      <c r="G740" s="217" t="str">
        <f t="shared" si="82"/>
        <v/>
      </c>
      <c r="H740" s="31" t="str">
        <f>IF(AND(B740=H$1),LOOKUP(9.99999999999999E+307,$H$2:H739)+1,"")</f>
        <v/>
      </c>
      <c r="I740" s="31" t="str">
        <f>IF(AND(B740=I$1),LOOKUP(9.99999999999999E+307,$I$2:I739)+1,"")</f>
        <v/>
      </c>
      <c r="J740" s="31" t="e">
        <f>IF(AND(B740=J$1),LOOKUP(9.99999999999999E+307,$J$2:J739)+1,"")</f>
        <v>#REF!</v>
      </c>
      <c r="K740" s="31" t="e">
        <f>IF(AND(B740=K$1),LOOKUP(9.99999999999999E+307,$K$2:K739)+1,"")</f>
        <v>#REF!</v>
      </c>
      <c r="L740" s="31" t="e">
        <f>IF(AND(B740=L$1),LOOKUP(9.99999999999999E+307,$L$2:L739)+1,"")</f>
        <v>#REF!</v>
      </c>
      <c r="M740" s="31">
        <f>IF(AND(B740=M$1),LOOKUP(9.99999999999999E+307,$M$2:M739)+1,"")</f>
        <v>572</v>
      </c>
      <c r="N740" s="31" t="e">
        <f>IF(AND(B740=N$1),LOOKUP(9.99999999999999E+307,$N$2:N739)+1,"")</f>
        <v>#REF!</v>
      </c>
      <c r="O740" s="31" t="e">
        <f>IF(AND($B740=O$1),LOOKUP(9.99999999999999E+307,$O$2:O739)+1,"")</f>
        <v>#REF!</v>
      </c>
      <c r="P740" s="31" t="e">
        <f>IF(AND($B740=P$1),LOOKUP(9.99999999999999E+307,$P$2:P739)+1,"")</f>
        <v>#REF!</v>
      </c>
      <c r="Q740" s="31" t="e">
        <f>IF(AND($B740=Q$1),LOOKUP(9.99999999999999E+307,$Q$2:Q739)+1,"")</f>
        <v>#REF!</v>
      </c>
      <c r="R740" s="31">
        <f>IF(AND($B740=R$1),LOOKUP(9.99999999999999E+307,$R$2:R739)+1,"")</f>
        <v>572</v>
      </c>
      <c r="S740" s="31">
        <f>IF(AND($B740=S$1),LOOKUP(9.99999999999999E+307,$S$2:S739)+1,"")</f>
        <v>572</v>
      </c>
      <c r="T740" s="221"/>
      <c r="U740" s="221"/>
      <c r="V740" s="221"/>
      <c r="AA740" s="218" t="str">
        <f t="shared" si="83"/>
        <v/>
      </c>
      <c r="AB740" s="218" t="str">
        <f t="shared" si="84"/>
        <v/>
      </c>
      <c r="AC740" s="219">
        <f t="shared" si="80"/>
        <v>0</v>
      </c>
      <c r="AD740" s="219">
        <f t="shared" si="81"/>
        <v>1034</v>
      </c>
      <c r="AE740" s="220" t="str">
        <f t="shared" si="85"/>
        <v/>
      </c>
      <c r="AF740" s="216" t="str">
        <f t="shared" si="79"/>
        <v>-</v>
      </c>
    </row>
    <row r="741" spans="1:32" ht="20.149999999999999" customHeight="1" x14ac:dyDescent="0.75">
      <c r="A741" s="31">
        <v>739</v>
      </c>
      <c r="B741" s="202"/>
      <c r="C741" s="201"/>
      <c r="D741" s="201"/>
      <c r="E741" s="203"/>
      <c r="F741" s="203"/>
      <c r="G741" s="217" t="str">
        <f t="shared" si="82"/>
        <v/>
      </c>
      <c r="H741" s="31" t="str">
        <f>IF(AND(B741=H$1),LOOKUP(9.99999999999999E+307,$H$2:H740)+1,"")</f>
        <v/>
      </c>
      <c r="I741" s="31" t="str">
        <f>IF(AND(B741=I$1),LOOKUP(9.99999999999999E+307,$I$2:I740)+1,"")</f>
        <v/>
      </c>
      <c r="J741" s="31" t="e">
        <f>IF(AND(B741=J$1),LOOKUP(9.99999999999999E+307,$J$2:J740)+1,"")</f>
        <v>#REF!</v>
      </c>
      <c r="K741" s="31" t="e">
        <f>IF(AND(B741=K$1),LOOKUP(9.99999999999999E+307,$K$2:K740)+1,"")</f>
        <v>#REF!</v>
      </c>
      <c r="L741" s="31" t="e">
        <f>IF(AND(B741=L$1),LOOKUP(9.99999999999999E+307,$L$2:L740)+1,"")</f>
        <v>#REF!</v>
      </c>
      <c r="M741" s="31">
        <f>IF(AND(B741=M$1),LOOKUP(9.99999999999999E+307,$M$2:M740)+1,"")</f>
        <v>573</v>
      </c>
      <c r="N741" s="31" t="e">
        <f>IF(AND(B741=N$1),LOOKUP(9.99999999999999E+307,$N$2:N740)+1,"")</f>
        <v>#REF!</v>
      </c>
      <c r="O741" s="31" t="e">
        <f>IF(AND($B741=O$1),LOOKUP(9.99999999999999E+307,$O$2:O740)+1,"")</f>
        <v>#REF!</v>
      </c>
      <c r="P741" s="31" t="e">
        <f>IF(AND($B741=P$1),LOOKUP(9.99999999999999E+307,$P$2:P740)+1,"")</f>
        <v>#REF!</v>
      </c>
      <c r="Q741" s="31" t="e">
        <f>IF(AND($B741=Q$1),LOOKUP(9.99999999999999E+307,$Q$2:Q740)+1,"")</f>
        <v>#REF!</v>
      </c>
      <c r="R741" s="31">
        <f>IF(AND($B741=R$1),LOOKUP(9.99999999999999E+307,$R$2:R740)+1,"")</f>
        <v>573</v>
      </c>
      <c r="S741" s="31">
        <f>IF(AND($B741=S$1),LOOKUP(9.99999999999999E+307,$S$2:S740)+1,"")</f>
        <v>573</v>
      </c>
      <c r="T741" s="221"/>
      <c r="U741" s="221"/>
      <c r="V741" s="221"/>
      <c r="AA741" s="218" t="str">
        <f t="shared" si="83"/>
        <v/>
      </c>
      <c r="AB741" s="218" t="str">
        <f t="shared" si="84"/>
        <v/>
      </c>
      <c r="AC741" s="219">
        <f t="shared" si="80"/>
        <v>0</v>
      </c>
      <c r="AD741" s="219">
        <f t="shared" si="81"/>
        <v>1034</v>
      </c>
      <c r="AE741" s="220" t="str">
        <f t="shared" si="85"/>
        <v/>
      </c>
      <c r="AF741" s="216" t="str">
        <f t="shared" si="79"/>
        <v>-</v>
      </c>
    </row>
    <row r="742" spans="1:32" ht="20.149999999999999" customHeight="1" x14ac:dyDescent="0.75">
      <c r="A742" s="31">
        <v>740</v>
      </c>
      <c r="B742" s="202"/>
      <c r="C742" s="201"/>
      <c r="D742" s="201"/>
      <c r="E742" s="203"/>
      <c r="F742" s="203"/>
      <c r="G742" s="217" t="str">
        <f t="shared" si="82"/>
        <v/>
      </c>
      <c r="H742" s="31" t="str">
        <f>IF(AND(B742=H$1),LOOKUP(9.99999999999999E+307,$H$2:H741)+1,"")</f>
        <v/>
      </c>
      <c r="I742" s="31" t="str">
        <f>IF(AND(B742=I$1),LOOKUP(9.99999999999999E+307,$I$2:I741)+1,"")</f>
        <v/>
      </c>
      <c r="J742" s="31" t="e">
        <f>IF(AND(B742=J$1),LOOKUP(9.99999999999999E+307,$J$2:J741)+1,"")</f>
        <v>#REF!</v>
      </c>
      <c r="K742" s="31" t="e">
        <f>IF(AND(B742=K$1),LOOKUP(9.99999999999999E+307,$K$2:K741)+1,"")</f>
        <v>#REF!</v>
      </c>
      <c r="L742" s="31" t="e">
        <f>IF(AND(B742=L$1),LOOKUP(9.99999999999999E+307,$L$2:L741)+1,"")</f>
        <v>#REF!</v>
      </c>
      <c r="M742" s="31">
        <f>IF(AND(B742=M$1),LOOKUP(9.99999999999999E+307,$M$2:M741)+1,"")</f>
        <v>574</v>
      </c>
      <c r="N742" s="31" t="e">
        <f>IF(AND(B742=N$1),LOOKUP(9.99999999999999E+307,$N$2:N741)+1,"")</f>
        <v>#REF!</v>
      </c>
      <c r="O742" s="31" t="e">
        <f>IF(AND($B742=O$1),LOOKUP(9.99999999999999E+307,$O$2:O741)+1,"")</f>
        <v>#REF!</v>
      </c>
      <c r="P742" s="31" t="e">
        <f>IF(AND($B742=P$1),LOOKUP(9.99999999999999E+307,$P$2:P741)+1,"")</f>
        <v>#REF!</v>
      </c>
      <c r="Q742" s="31" t="e">
        <f>IF(AND($B742=Q$1),LOOKUP(9.99999999999999E+307,$Q$2:Q741)+1,"")</f>
        <v>#REF!</v>
      </c>
      <c r="R742" s="31">
        <f>IF(AND($B742=R$1),LOOKUP(9.99999999999999E+307,$R$2:R741)+1,"")</f>
        <v>574</v>
      </c>
      <c r="S742" s="31">
        <f>IF(AND($B742=S$1),LOOKUP(9.99999999999999E+307,$S$2:S741)+1,"")</f>
        <v>574</v>
      </c>
      <c r="T742" s="221"/>
      <c r="U742" s="221"/>
      <c r="V742" s="221"/>
      <c r="AA742" s="218" t="str">
        <f t="shared" si="83"/>
        <v/>
      </c>
      <c r="AB742" s="218" t="str">
        <f t="shared" si="84"/>
        <v/>
      </c>
      <c r="AC742" s="219">
        <f t="shared" si="80"/>
        <v>0</v>
      </c>
      <c r="AD742" s="219">
        <f t="shared" si="81"/>
        <v>1034</v>
      </c>
      <c r="AE742" s="220" t="str">
        <f t="shared" si="85"/>
        <v/>
      </c>
      <c r="AF742" s="216" t="str">
        <f t="shared" si="79"/>
        <v>-</v>
      </c>
    </row>
    <row r="743" spans="1:32" ht="20.149999999999999" customHeight="1" x14ac:dyDescent="0.75">
      <c r="A743" s="31">
        <v>741</v>
      </c>
      <c r="B743" s="202"/>
      <c r="C743" s="201"/>
      <c r="D743" s="201"/>
      <c r="E743" s="203"/>
      <c r="F743" s="203"/>
      <c r="G743" s="217" t="str">
        <f t="shared" si="82"/>
        <v/>
      </c>
      <c r="H743" s="31" t="str">
        <f>IF(AND(B743=H$1),LOOKUP(9.99999999999999E+307,$H$2:H742)+1,"")</f>
        <v/>
      </c>
      <c r="I743" s="31" t="str">
        <f>IF(AND(B743=I$1),LOOKUP(9.99999999999999E+307,$I$2:I742)+1,"")</f>
        <v/>
      </c>
      <c r="J743" s="31" t="e">
        <f>IF(AND(B743=J$1),LOOKUP(9.99999999999999E+307,$J$2:J742)+1,"")</f>
        <v>#REF!</v>
      </c>
      <c r="K743" s="31" t="e">
        <f>IF(AND(B743=K$1),LOOKUP(9.99999999999999E+307,$K$2:K742)+1,"")</f>
        <v>#REF!</v>
      </c>
      <c r="L743" s="31" t="e">
        <f>IF(AND(B743=L$1),LOOKUP(9.99999999999999E+307,$L$2:L742)+1,"")</f>
        <v>#REF!</v>
      </c>
      <c r="M743" s="31">
        <f>IF(AND(B743=M$1),LOOKUP(9.99999999999999E+307,$M$2:M742)+1,"")</f>
        <v>575</v>
      </c>
      <c r="N743" s="31" t="e">
        <f>IF(AND(B743=N$1),LOOKUP(9.99999999999999E+307,$N$2:N742)+1,"")</f>
        <v>#REF!</v>
      </c>
      <c r="O743" s="31" t="e">
        <f>IF(AND($B743=O$1),LOOKUP(9.99999999999999E+307,$O$2:O742)+1,"")</f>
        <v>#REF!</v>
      </c>
      <c r="P743" s="31" t="e">
        <f>IF(AND($B743=P$1),LOOKUP(9.99999999999999E+307,$P$2:P742)+1,"")</f>
        <v>#REF!</v>
      </c>
      <c r="Q743" s="31" t="e">
        <f>IF(AND($B743=Q$1),LOOKUP(9.99999999999999E+307,$Q$2:Q742)+1,"")</f>
        <v>#REF!</v>
      </c>
      <c r="R743" s="31">
        <f>IF(AND($B743=R$1),LOOKUP(9.99999999999999E+307,$R$2:R742)+1,"")</f>
        <v>575</v>
      </c>
      <c r="S743" s="31">
        <f>IF(AND($B743=S$1),LOOKUP(9.99999999999999E+307,$S$2:S742)+1,"")</f>
        <v>575</v>
      </c>
      <c r="T743" s="221"/>
      <c r="U743" s="221"/>
      <c r="V743" s="221"/>
      <c r="AA743" s="218" t="str">
        <f t="shared" si="83"/>
        <v/>
      </c>
      <c r="AB743" s="218" t="str">
        <f t="shared" si="84"/>
        <v/>
      </c>
      <c r="AC743" s="219">
        <f t="shared" si="80"/>
        <v>0</v>
      </c>
      <c r="AD743" s="219">
        <f t="shared" si="81"/>
        <v>1034</v>
      </c>
      <c r="AE743" s="220" t="str">
        <f t="shared" si="85"/>
        <v/>
      </c>
      <c r="AF743" s="216" t="str">
        <f t="shared" si="79"/>
        <v>-</v>
      </c>
    </row>
    <row r="744" spans="1:32" ht="20.149999999999999" customHeight="1" x14ac:dyDescent="0.75">
      <c r="A744" s="31">
        <v>742</v>
      </c>
      <c r="B744" s="202"/>
      <c r="C744" s="201"/>
      <c r="D744" s="201"/>
      <c r="E744" s="203"/>
      <c r="F744" s="203"/>
      <c r="G744" s="217" t="str">
        <f t="shared" si="82"/>
        <v/>
      </c>
      <c r="H744" s="31" t="str">
        <f>IF(AND(B744=H$1),LOOKUP(9.99999999999999E+307,$H$2:H743)+1,"")</f>
        <v/>
      </c>
      <c r="I744" s="31" t="str">
        <f>IF(AND(B744=I$1),LOOKUP(9.99999999999999E+307,$I$2:I743)+1,"")</f>
        <v/>
      </c>
      <c r="J744" s="31" t="e">
        <f>IF(AND(B744=J$1),LOOKUP(9.99999999999999E+307,$J$2:J743)+1,"")</f>
        <v>#REF!</v>
      </c>
      <c r="K744" s="31" t="e">
        <f>IF(AND(B744=K$1),LOOKUP(9.99999999999999E+307,$K$2:K743)+1,"")</f>
        <v>#REF!</v>
      </c>
      <c r="L744" s="31" t="e">
        <f>IF(AND(B744=L$1),LOOKUP(9.99999999999999E+307,$L$2:L743)+1,"")</f>
        <v>#REF!</v>
      </c>
      <c r="M744" s="31">
        <f>IF(AND(B744=M$1),LOOKUP(9.99999999999999E+307,$M$2:M743)+1,"")</f>
        <v>576</v>
      </c>
      <c r="N744" s="31" t="e">
        <f>IF(AND(B744=N$1),LOOKUP(9.99999999999999E+307,$N$2:N743)+1,"")</f>
        <v>#REF!</v>
      </c>
      <c r="O744" s="31" t="e">
        <f>IF(AND($B744=O$1),LOOKUP(9.99999999999999E+307,$O$2:O743)+1,"")</f>
        <v>#REF!</v>
      </c>
      <c r="P744" s="31" t="e">
        <f>IF(AND($B744=P$1),LOOKUP(9.99999999999999E+307,$P$2:P743)+1,"")</f>
        <v>#REF!</v>
      </c>
      <c r="Q744" s="31" t="e">
        <f>IF(AND($B744=Q$1),LOOKUP(9.99999999999999E+307,$Q$2:Q743)+1,"")</f>
        <v>#REF!</v>
      </c>
      <c r="R744" s="31">
        <f>IF(AND($B744=R$1),LOOKUP(9.99999999999999E+307,$R$2:R743)+1,"")</f>
        <v>576</v>
      </c>
      <c r="S744" s="31">
        <f>IF(AND($B744=S$1),LOOKUP(9.99999999999999E+307,$S$2:S743)+1,"")</f>
        <v>576</v>
      </c>
      <c r="T744" s="221"/>
      <c r="U744" s="221"/>
      <c r="V744" s="221"/>
      <c r="AA744" s="218" t="str">
        <f t="shared" si="83"/>
        <v/>
      </c>
      <c r="AB744" s="218" t="str">
        <f t="shared" si="84"/>
        <v/>
      </c>
      <c r="AC744" s="219">
        <f t="shared" si="80"/>
        <v>0</v>
      </c>
      <c r="AD744" s="219">
        <f t="shared" si="81"/>
        <v>1034</v>
      </c>
      <c r="AE744" s="220" t="str">
        <f t="shared" si="85"/>
        <v/>
      </c>
      <c r="AF744" s="216" t="str">
        <f t="shared" si="79"/>
        <v>-</v>
      </c>
    </row>
    <row r="745" spans="1:32" ht="20.149999999999999" customHeight="1" x14ac:dyDescent="0.75">
      <c r="A745" s="31">
        <v>743</v>
      </c>
      <c r="B745" s="202"/>
      <c r="C745" s="201"/>
      <c r="D745" s="201"/>
      <c r="E745" s="203"/>
      <c r="F745" s="203"/>
      <c r="G745" s="217" t="str">
        <f t="shared" si="82"/>
        <v/>
      </c>
      <c r="H745" s="31" t="str">
        <f>IF(AND(B745=H$1),LOOKUP(9.99999999999999E+307,$H$2:H744)+1,"")</f>
        <v/>
      </c>
      <c r="I745" s="31" t="str">
        <f>IF(AND(B745=I$1),LOOKUP(9.99999999999999E+307,$I$2:I744)+1,"")</f>
        <v/>
      </c>
      <c r="J745" s="31" t="e">
        <f>IF(AND(B745=J$1),LOOKUP(9.99999999999999E+307,$J$2:J744)+1,"")</f>
        <v>#REF!</v>
      </c>
      <c r="K745" s="31" t="e">
        <f>IF(AND(B745=K$1),LOOKUP(9.99999999999999E+307,$K$2:K744)+1,"")</f>
        <v>#REF!</v>
      </c>
      <c r="L745" s="31" t="e">
        <f>IF(AND(B745=L$1),LOOKUP(9.99999999999999E+307,$L$2:L744)+1,"")</f>
        <v>#REF!</v>
      </c>
      <c r="M745" s="31">
        <f>IF(AND(B745=M$1),LOOKUP(9.99999999999999E+307,$M$2:M744)+1,"")</f>
        <v>577</v>
      </c>
      <c r="N745" s="31" t="e">
        <f>IF(AND(B745=N$1),LOOKUP(9.99999999999999E+307,$N$2:N744)+1,"")</f>
        <v>#REF!</v>
      </c>
      <c r="O745" s="31" t="e">
        <f>IF(AND($B745=O$1),LOOKUP(9.99999999999999E+307,$O$2:O744)+1,"")</f>
        <v>#REF!</v>
      </c>
      <c r="P745" s="31" t="e">
        <f>IF(AND($B745=P$1),LOOKUP(9.99999999999999E+307,$P$2:P744)+1,"")</f>
        <v>#REF!</v>
      </c>
      <c r="Q745" s="31" t="e">
        <f>IF(AND($B745=Q$1),LOOKUP(9.99999999999999E+307,$Q$2:Q744)+1,"")</f>
        <v>#REF!</v>
      </c>
      <c r="R745" s="31">
        <f>IF(AND($B745=R$1),LOOKUP(9.99999999999999E+307,$R$2:R744)+1,"")</f>
        <v>577</v>
      </c>
      <c r="S745" s="31">
        <f>IF(AND($B745=S$1),LOOKUP(9.99999999999999E+307,$S$2:S744)+1,"")</f>
        <v>577</v>
      </c>
      <c r="T745" s="221"/>
      <c r="U745" s="221"/>
      <c r="V745" s="221"/>
      <c r="AA745" s="218" t="str">
        <f t="shared" si="83"/>
        <v/>
      </c>
      <c r="AB745" s="218" t="str">
        <f t="shared" si="84"/>
        <v/>
      </c>
      <c r="AC745" s="219">
        <f t="shared" si="80"/>
        <v>0</v>
      </c>
      <c r="AD745" s="219">
        <f t="shared" si="81"/>
        <v>1034</v>
      </c>
      <c r="AE745" s="220" t="str">
        <f t="shared" si="85"/>
        <v/>
      </c>
      <c r="AF745" s="216" t="str">
        <f t="shared" si="79"/>
        <v>-</v>
      </c>
    </row>
    <row r="746" spans="1:32" ht="20.149999999999999" customHeight="1" x14ac:dyDescent="0.75">
      <c r="A746" s="31">
        <v>744</v>
      </c>
      <c r="B746" s="202"/>
      <c r="C746" s="201"/>
      <c r="D746" s="201"/>
      <c r="E746" s="203"/>
      <c r="F746" s="203"/>
      <c r="G746" s="217" t="str">
        <f t="shared" si="82"/>
        <v/>
      </c>
      <c r="H746" s="31" t="str">
        <f>IF(AND(B746=H$1),LOOKUP(9.99999999999999E+307,$H$2:H745)+1,"")</f>
        <v/>
      </c>
      <c r="I746" s="31" t="str">
        <f>IF(AND(B746=I$1),LOOKUP(9.99999999999999E+307,$I$2:I745)+1,"")</f>
        <v/>
      </c>
      <c r="J746" s="31" t="e">
        <f>IF(AND(B746=J$1),LOOKUP(9.99999999999999E+307,$J$2:J745)+1,"")</f>
        <v>#REF!</v>
      </c>
      <c r="K746" s="31" t="e">
        <f>IF(AND(B746=K$1),LOOKUP(9.99999999999999E+307,$K$2:K745)+1,"")</f>
        <v>#REF!</v>
      </c>
      <c r="L746" s="31" t="e">
        <f>IF(AND(B746=L$1),LOOKUP(9.99999999999999E+307,$L$2:L745)+1,"")</f>
        <v>#REF!</v>
      </c>
      <c r="M746" s="31">
        <f>IF(AND(B746=M$1),LOOKUP(9.99999999999999E+307,$M$2:M745)+1,"")</f>
        <v>578</v>
      </c>
      <c r="N746" s="31" t="e">
        <f>IF(AND(B746=N$1),LOOKUP(9.99999999999999E+307,$N$2:N745)+1,"")</f>
        <v>#REF!</v>
      </c>
      <c r="O746" s="31" t="e">
        <f>IF(AND($B746=O$1),LOOKUP(9.99999999999999E+307,$O$2:O745)+1,"")</f>
        <v>#REF!</v>
      </c>
      <c r="P746" s="31" t="e">
        <f>IF(AND($B746=P$1),LOOKUP(9.99999999999999E+307,$P$2:P745)+1,"")</f>
        <v>#REF!</v>
      </c>
      <c r="Q746" s="31" t="e">
        <f>IF(AND($B746=Q$1),LOOKUP(9.99999999999999E+307,$Q$2:Q745)+1,"")</f>
        <v>#REF!</v>
      </c>
      <c r="R746" s="31">
        <f>IF(AND($B746=R$1),LOOKUP(9.99999999999999E+307,$R$2:R745)+1,"")</f>
        <v>578</v>
      </c>
      <c r="S746" s="31">
        <f>IF(AND($B746=S$1),LOOKUP(9.99999999999999E+307,$S$2:S745)+1,"")</f>
        <v>578</v>
      </c>
      <c r="T746" s="221"/>
      <c r="U746" s="221"/>
      <c r="V746" s="221"/>
      <c r="AA746" s="218" t="str">
        <f t="shared" si="83"/>
        <v/>
      </c>
      <c r="AB746" s="218" t="str">
        <f t="shared" si="84"/>
        <v/>
      </c>
      <c r="AC746" s="219">
        <f t="shared" si="80"/>
        <v>0</v>
      </c>
      <c r="AD746" s="219">
        <f t="shared" si="81"/>
        <v>1034</v>
      </c>
      <c r="AE746" s="220" t="str">
        <f t="shared" si="85"/>
        <v/>
      </c>
      <c r="AF746" s="216" t="str">
        <f t="shared" si="79"/>
        <v>-</v>
      </c>
    </row>
    <row r="747" spans="1:32" ht="20.149999999999999" customHeight="1" x14ac:dyDescent="0.75">
      <c r="A747" s="31">
        <v>745</v>
      </c>
      <c r="B747" s="202"/>
      <c r="C747" s="201"/>
      <c r="D747" s="201"/>
      <c r="E747" s="203"/>
      <c r="F747" s="203"/>
      <c r="G747" s="217" t="str">
        <f t="shared" si="82"/>
        <v/>
      </c>
      <c r="H747" s="31" t="str">
        <f>IF(AND(B747=H$1),LOOKUP(9.99999999999999E+307,$H$2:H746)+1,"")</f>
        <v/>
      </c>
      <c r="I747" s="31" t="str">
        <f>IF(AND(B747=I$1),LOOKUP(9.99999999999999E+307,$I$2:I746)+1,"")</f>
        <v/>
      </c>
      <c r="J747" s="31" t="e">
        <f>IF(AND(B747=J$1),LOOKUP(9.99999999999999E+307,$J$2:J746)+1,"")</f>
        <v>#REF!</v>
      </c>
      <c r="K747" s="31" t="e">
        <f>IF(AND(B747=K$1),LOOKUP(9.99999999999999E+307,$K$2:K746)+1,"")</f>
        <v>#REF!</v>
      </c>
      <c r="L747" s="31" t="e">
        <f>IF(AND(B747=L$1),LOOKUP(9.99999999999999E+307,$L$2:L746)+1,"")</f>
        <v>#REF!</v>
      </c>
      <c r="M747" s="31">
        <f>IF(AND(B747=M$1),LOOKUP(9.99999999999999E+307,$M$2:M746)+1,"")</f>
        <v>579</v>
      </c>
      <c r="N747" s="31" t="e">
        <f>IF(AND(B747=N$1),LOOKUP(9.99999999999999E+307,$N$2:N746)+1,"")</f>
        <v>#REF!</v>
      </c>
      <c r="O747" s="31" t="e">
        <f>IF(AND($B747=O$1),LOOKUP(9.99999999999999E+307,$O$2:O746)+1,"")</f>
        <v>#REF!</v>
      </c>
      <c r="P747" s="31" t="e">
        <f>IF(AND($B747=P$1),LOOKUP(9.99999999999999E+307,$P$2:P746)+1,"")</f>
        <v>#REF!</v>
      </c>
      <c r="Q747" s="31" t="e">
        <f>IF(AND($B747=Q$1),LOOKUP(9.99999999999999E+307,$Q$2:Q746)+1,"")</f>
        <v>#REF!</v>
      </c>
      <c r="R747" s="31">
        <f>IF(AND($B747=R$1),LOOKUP(9.99999999999999E+307,$R$2:R746)+1,"")</f>
        <v>579</v>
      </c>
      <c r="S747" s="31">
        <f>IF(AND($B747=S$1),LOOKUP(9.99999999999999E+307,$S$2:S746)+1,"")</f>
        <v>579</v>
      </c>
      <c r="T747" s="221"/>
      <c r="U747" s="221"/>
      <c r="V747" s="221"/>
      <c r="AA747" s="218" t="str">
        <f t="shared" si="83"/>
        <v/>
      </c>
      <c r="AB747" s="218" t="str">
        <f t="shared" si="84"/>
        <v/>
      </c>
      <c r="AC747" s="219">
        <f t="shared" si="80"/>
        <v>0</v>
      </c>
      <c r="AD747" s="219">
        <f t="shared" si="81"/>
        <v>1034</v>
      </c>
      <c r="AE747" s="220" t="str">
        <f t="shared" si="85"/>
        <v/>
      </c>
      <c r="AF747" s="216" t="str">
        <f t="shared" si="79"/>
        <v>-</v>
      </c>
    </row>
    <row r="748" spans="1:32" ht="20.149999999999999" customHeight="1" x14ac:dyDescent="0.75">
      <c r="A748" s="31">
        <v>746</v>
      </c>
      <c r="B748" s="202"/>
      <c r="C748" s="201"/>
      <c r="D748" s="201"/>
      <c r="E748" s="203"/>
      <c r="F748" s="203"/>
      <c r="G748" s="217" t="str">
        <f t="shared" si="82"/>
        <v/>
      </c>
      <c r="H748" s="31" t="str">
        <f>IF(AND(B748=H$1),LOOKUP(9.99999999999999E+307,$H$2:H747)+1,"")</f>
        <v/>
      </c>
      <c r="I748" s="31" t="str">
        <f>IF(AND(B748=I$1),LOOKUP(9.99999999999999E+307,$I$2:I747)+1,"")</f>
        <v/>
      </c>
      <c r="J748" s="31" t="e">
        <f>IF(AND(B748=J$1),LOOKUP(9.99999999999999E+307,$J$2:J747)+1,"")</f>
        <v>#REF!</v>
      </c>
      <c r="K748" s="31" t="e">
        <f>IF(AND(B748=K$1),LOOKUP(9.99999999999999E+307,$K$2:K747)+1,"")</f>
        <v>#REF!</v>
      </c>
      <c r="L748" s="31" t="e">
        <f>IF(AND(B748=L$1),LOOKUP(9.99999999999999E+307,$L$2:L747)+1,"")</f>
        <v>#REF!</v>
      </c>
      <c r="M748" s="31">
        <f>IF(AND(B748=M$1),LOOKUP(9.99999999999999E+307,$M$2:M747)+1,"")</f>
        <v>580</v>
      </c>
      <c r="N748" s="31" t="e">
        <f>IF(AND(B748=N$1),LOOKUP(9.99999999999999E+307,$N$2:N747)+1,"")</f>
        <v>#REF!</v>
      </c>
      <c r="O748" s="31" t="e">
        <f>IF(AND($B748=O$1),LOOKUP(9.99999999999999E+307,$O$2:O747)+1,"")</f>
        <v>#REF!</v>
      </c>
      <c r="P748" s="31" t="e">
        <f>IF(AND($B748=P$1),LOOKUP(9.99999999999999E+307,$P$2:P747)+1,"")</f>
        <v>#REF!</v>
      </c>
      <c r="Q748" s="31" t="e">
        <f>IF(AND($B748=Q$1),LOOKUP(9.99999999999999E+307,$Q$2:Q747)+1,"")</f>
        <v>#REF!</v>
      </c>
      <c r="R748" s="31">
        <f>IF(AND($B748=R$1),LOOKUP(9.99999999999999E+307,$R$2:R747)+1,"")</f>
        <v>580</v>
      </c>
      <c r="S748" s="31">
        <f>IF(AND($B748=S$1),LOOKUP(9.99999999999999E+307,$S$2:S747)+1,"")</f>
        <v>580</v>
      </c>
      <c r="T748" s="221"/>
      <c r="U748" s="221"/>
      <c r="V748" s="221"/>
      <c r="AA748" s="218" t="str">
        <f t="shared" si="83"/>
        <v/>
      </c>
      <c r="AB748" s="218" t="str">
        <f t="shared" si="84"/>
        <v/>
      </c>
      <c r="AC748" s="219">
        <f t="shared" si="80"/>
        <v>0</v>
      </c>
      <c r="AD748" s="219">
        <f t="shared" si="81"/>
        <v>1034</v>
      </c>
      <c r="AE748" s="220" t="str">
        <f t="shared" si="85"/>
        <v/>
      </c>
      <c r="AF748" s="216" t="str">
        <f t="shared" si="79"/>
        <v>-</v>
      </c>
    </row>
    <row r="749" spans="1:32" ht="20.149999999999999" customHeight="1" x14ac:dyDescent="0.75">
      <c r="A749" s="31">
        <v>747</v>
      </c>
      <c r="B749" s="202"/>
      <c r="C749" s="201"/>
      <c r="D749" s="201"/>
      <c r="E749" s="203"/>
      <c r="F749" s="203"/>
      <c r="G749" s="217" t="str">
        <f t="shared" si="82"/>
        <v/>
      </c>
      <c r="H749" s="31" t="str">
        <f>IF(AND(B749=H$1),LOOKUP(9.99999999999999E+307,$H$2:H748)+1,"")</f>
        <v/>
      </c>
      <c r="I749" s="31" t="str">
        <f>IF(AND(B749=I$1),LOOKUP(9.99999999999999E+307,$I$2:I748)+1,"")</f>
        <v/>
      </c>
      <c r="J749" s="31" t="e">
        <f>IF(AND(B749=J$1),LOOKUP(9.99999999999999E+307,$J$2:J748)+1,"")</f>
        <v>#REF!</v>
      </c>
      <c r="K749" s="31" t="e">
        <f>IF(AND(B749=K$1),LOOKUP(9.99999999999999E+307,$K$2:K748)+1,"")</f>
        <v>#REF!</v>
      </c>
      <c r="L749" s="31" t="e">
        <f>IF(AND(B749=L$1),LOOKUP(9.99999999999999E+307,$L$2:L748)+1,"")</f>
        <v>#REF!</v>
      </c>
      <c r="M749" s="31">
        <f>IF(AND(B749=M$1),LOOKUP(9.99999999999999E+307,$M$2:M748)+1,"")</f>
        <v>581</v>
      </c>
      <c r="N749" s="31" t="e">
        <f>IF(AND(B749=N$1),LOOKUP(9.99999999999999E+307,$N$2:N748)+1,"")</f>
        <v>#REF!</v>
      </c>
      <c r="O749" s="31" t="e">
        <f>IF(AND($B749=O$1),LOOKUP(9.99999999999999E+307,$O$2:O748)+1,"")</f>
        <v>#REF!</v>
      </c>
      <c r="P749" s="31" t="e">
        <f>IF(AND($B749=P$1),LOOKUP(9.99999999999999E+307,$P$2:P748)+1,"")</f>
        <v>#REF!</v>
      </c>
      <c r="Q749" s="31" t="e">
        <f>IF(AND($B749=Q$1),LOOKUP(9.99999999999999E+307,$Q$2:Q748)+1,"")</f>
        <v>#REF!</v>
      </c>
      <c r="R749" s="31">
        <f>IF(AND($B749=R$1),LOOKUP(9.99999999999999E+307,$R$2:R748)+1,"")</f>
        <v>581</v>
      </c>
      <c r="S749" s="31">
        <f>IF(AND($B749=S$1),LOOKUP(9.99999999999999E+307,$S$2:S748)+1,"")</f>
        <v>581</v>
      </c>
      <c r="T749" s="221"/>
      <c r="U749" s="221"/>
      <c r="V749" s="221"/>
      <c r="AA749" s="218" t="str">
        <f t="shared" si="83"/>
        <v/>
      </c>
      <c r="AB749" s="218" t="str">
        <f t="shared" si="84"/>
        <v/>
      </c>
      <c r="AC749" s="219">
        <f t="shared" si="80"/>
        <v>0</v>
      </c>
      <c r="AD749" s="219">
        <f t="shared" si="81"/>
        <v>1034</v>
      </c>
      <c r="AE749" s="220" t="str">
        <f t="shared" si="85"/>
        <v/>
      </c>
      <c r="AF749" s="216" t="str">
        <f t="shared" si="79"/>
        <v>-</v>
      </c>
    </row>
    <row r="750" spans="1:32" ht="20.149999999999999" customHeight="1" x14ac:dyDescent="0.75">
      <c r="A750" s="31">
        <v>748</v>
      </c>
      <c r="B750" s="202"/>
      <c r="C750" s="201"/>
      <c r="D750" s="201"/>
      <c r="E750" s="203"/>
      <c r="F750" s="203"/>
      <c r="G750" s="217" t="str">
        <f t="shared" si="82"/>
        <v/>
      </c>
      <c r="H750" s="31" t="str">
        <f>IF(AND(B750=H$1),LOOKUP(9.99999999999999E+307,$H$2:H749)+1,"")</f>
        <v/>
      </c>
      <c r="I750" s="31" t="str">
        <f>IF(AND(B750=I$1),LOOKUP(9.99999999999999E+307,$I$2:I749)+1,"")</f>
        <v/>
      </c>
      <c r="J750" s="31" t="e">
        <f>IF(AND(B750=J$1),LOOKUP(9.99999999999999E+307,$J$2:J749)+1,"")</f>
        <v>#REF!</v>
      </c>
      <c r="K750" s="31" t="e">
        <f>IF(AND(B750=K$1),LOOKUP(9.99999999999999E+307,$K$2:K749)+1,"")</f>
        <v>#REF!</v>
      </c>
      <c r="L750" s="31" t="e">
        <f>IF(AND(B750=L$1),LOOKUP(9.99999999999999E+307,$L$2:L749)+1,"")</f>
        <v>#REF!</v>
      </c>
      <c r="M750" s="31">
        <f>IF(AND(B750=M$1),LOOKUP(9.99999999999999E+307,$M$2:M749)+1,"")</f>
        <v>582</v>
      </c>
      <c r="N750" s="31" t="e">
        <f>IF(AND(B750=N$1),LOOKUP(9.99999999999999E+307,$N$2:N749)+1,"")</f>
        <v>#REF!</v>
      </c>
      <c r="O750" s="31" t="e">
        <f>IF(AND($B750=O$1),LOOKUP(9.99999999999999E+307,$O$2:O749)+1,"")</f>
        <v>#REF!</v>
      </c>
      <c r="P750" s="31" t="e">
        <f>IF(AND($B750=P$1),LOOKUP(9.99999999999999E+307,$P$2:P749)+1,"")</f>
        <v>#REF!</v>
      </c>
      <c r="Q750" s="31" t="e">
        <f>IF(AND($B750=Q$1),LOOKUP(9.99999999999999E+307,$Q$2:Q749)+1,"")</f>
        <v>#REF!</v>
      </c>
      <c r="R750" s="31">
        <f>IF(AND($B750=R$1),LOOKUP(9.99999999999999E+307,$R$2:R749)+1,"")</f>
        <v>582</v>
      </c>
      <c r="S750" s="31">
        <f>IF(AND($B750=S$1),LOOKUP(9.99999999999999E+307,$S$2:S749)+1,"")</f>
        <v>582</v>
      </c>
      <c r="T750" s="221"/>
      <c r="U750" s="221"/>
      <c r="V750" s="221"/>
      <c r="AA750" s="218" t="str">
        <f t="shared" si="83"/>
        <v/>
      </c>
      <c r="AB750" s="218" t="str">
        <f t="shared" si="84"/>
        <v/>
      </c>
      <c r="AC750" s="219">
        <f t="shared" si="80"/>
        <v>0</v>
      </c>
      <c r="AD750" s="219">
        <f t="shared" si="81"/>
        <v>1034</v>
      </c>
      <c r="AE750" s="220" t="str">
        <f t="shared" si="85"/>
        <v/>
      </c>
      <c r="AF750" s="216" t="str">
        <f t="shared" si="79"/>
        <v>-</v>
      </c>
    </row>
    <row r="751" spans="1:32" ht="20.149999999999999" customHeight="1" x14ac:dyDescent="0.75">
      <c r="A751" s="31">
        <v>749</v>
      </c>
      <c r="B751" s="202"/>
      <c r="C751" s="201"/>
      <c r="D751" s="201"/>
      <c r="E751" s="203"/>
      <c r="F751" s="203"/>
      <c r="G751" s="217" t="str">
        <f t="shared" si="82"/>
        <v/>
      </c>
      <c r="H751" s="31" t="str">
        <f>IF(AND(B751=H$1),LOOKUP(9.99999999999999E+307,$H$2:H750)+1,"")</f>
        <v/>
      </c>
      <c r="I751" s="31" t="str">
        <f>IF(AND(B751=I$1),LOOKUP(9.99999999999999E+307,$I$2:I750)+1,"")</f>
        <v/>
      </c>
      <c r="J751" s="31" t="e">
        <f>IF(AND(B751=J$1),LOOKUP(9.99999999999999E+307,$J$2:J750)+1,"")</f>
        <v>#REF!</v>
      </c>
      <c r="K751" s="31" t="e">
        <f>IF(AND(B751=K$1),LOOKUP(9.99999999999999E+307,$K$2:K750)+1,"")</f>
        <v>#REF!</v>
      </c>
      <c r="L751" s="31" t="e">
        <f>IF(AND(B751=L$1),LOOKUP(9.99999999999999E+307,$L$2:L750)+1,"")</f>
        <v>#REF!</v>
      </c>
      <c r="M751" s="31">
        <f>IF(AND(B751=M$1),LOOKUP(9.99999999999999E+307,$M$2:M750)+1,"")</f>
        <v>583</v>
      </c>
      <c r="N751" s="31" t="e">
        <f>IF(AND(B751=N$1),LOOKUP(9.99999999999999E+307,$N$2:N750)+1,"")</f>
        <v>#REF!</v>
      </c>
      <c r="O751" s="31" t="e">
        <f>IF(AND($B751=O$1),LOOKUP(9.99999999999999E+307,$O$2:O750)+1,"")</f>
        <v>#REF!</v>
      </c>
      <c r="P751" s="31" t="e">
        <f>IF(AND($B751=P$1),LOOKUP(9.99999999999999E+307,$P$2:P750)+1,"")</f>
        <v>#REF!</v>
      </c>
      <c r="Q751" s="31" t="e">
        <f>IF(AND($B751=Q$1),LOOKUP(9.99999999999999E+307,$Q$2:Q750)+1,"")</f>
        <v>#REF!</v>
      </c>
      <c r="R751" s="31">
        <f>IF(AND($B751=R$1),LOOKUP(9.99999999999999E+307,$R$2:R750)+1,"")</f>
        <v>583</v>
      </c>
      <c r="S751" s="31">
        <f>IF(AND($B751=S$1),LOOKUP(9.99999999999999E+307,$S$2:S750)+1,"")</f>
        <v>583</v>
      </c>
      <c r="T751" s="221"/>
      <c r="U751" s="221"/>
      <c r="V751" s="221"/>
      <c r="AA751" s="218" t="str">
        <f t="shared" si="83"/>
        <v/>
      </c>
      <c r="AB751" s="218" t="str">
        <f t="shared" si="84"/>
        <v/>
      </c>
      <c r="AC751" s="219">
        <f t="shared" si="80"/>
        <v>0</v>
      </c>
      <c r="AD751" s="219">
        <f t="shared" si="81"/>
        <v>1034</v>
      </c>
      <c r="AE751" s="220" t="str">
        <f t="shared" si="85"/>
        <v/>
      </c>
      <c r="AF751" s="216" t="str">
        <f t="shared" ref="AF751:AF814" si="86">CONCATENATE(B751,"-",AE751)</f>
        <v>-</v>
      </c>
    </row>
    <row r="752" spans="1:32" ht="20.149999999999999" customHeight="1" x14ac:dyDescent="0.75">
      <c r="A752" s="31">
        <v>750</v>
      </c>
      <c r="B752" s="202"/>
      <c r="C752" s="201"/>
      <c r="D752" s="201"/>
      <c r="E752" s="203"/>
      <c r="F752" s="203"/>
      <c r="G752" s="217" t="str">
        <f t="shared" si="82"/>
        <v/>
      </c>
      <c r="H752" s="31" t="str">
        <f>IF(AND(B752=H$1),LOOKUP(9.99999999999999E+307,$H$2:H751)+1,"")</f>
        <v/>
      </c>
      <c r="I752" s="31" t="str">
        <f>IF(AND(B752=I$1),LOOKUP(9.99999999999999E+307,$I$2:I751)+1,"")</f>
        <v/>
      </c>
      <c r="J752" s="31" t="e">
        <f>IF(AND(B752=J$1),LOOKUP(9.99999999999999E+307,$J$2:J751)+1,"")</f>
        <v>#REF!</v>
      </c>
      <c r="K752" s="31" t="e">
        <f>IF(AND(B752=K$1),LOOKUP(9.99999999999999E+307,$K$2:K751)+1,"")</f>
        <v>#REF!</v>
      </c>
      <c r="L752" s="31" t="e">
        <f>IF(AND(B752=L$1),LOOKUP(9.99999999999999E+307,$L$2:L751)+1,"")</f>
        <v>#REF!</v>
      </c>
      <c r="M752" s="31">
        <f>IF(AND(B752=M$1),LOOKUP(9.99999999999999E+307,$M$2:M751)+1,"")</f>
        <v>584</v>
      </c>
      <c r="N752" s="31" t="e">
        <f>IF(AND(B752=N$1),LOOKUP(9.99999999999999E+307,$N$2:N751)+1,"")</f>
        <v>#REF!</v>
      </c>
      <c r="O752" s="31" t="e">
        <f>IF(AND($B752=O$1),LOOKUP(9.99999999999999E+307,$O$2:O751)+1,"")</f>
        <v>#REF!</v>
      </c>
      <c r="P752" s="31" t="e">
        <f>IF(AND($B752=P$1),LOOKUP(9.99999999999999E+307,$P$2:P751)+1,"")</f>
        <v>#REF!</v>
      </c>
      <c r="Q752" s="31" t="e">
        <f>IF(AND($B752=Q$1),LOOKUP(9.99999999999999E+307,$Q$2:Q751)+1,"")</f>
        <v>#REF!</v>
      </c>
      <c r="R752" s="31">
        <f>IF(AND($B752=R$1),LOOKUP(9.99999999999999E+307,$R$2:R751)+1,"")</f>
        <v>584</v>
      </c>
      <c r="S752" s="31">
        <f>IF(AND($B752=S$1),LOOKUP(9.99999999999999E+307,$S$2:S751)+1,"")</f>
        <v>584</v>
      </c>
      <c r="T752" s="221"/>
      <c r="U752" s="221"/>
      <c r="V752" s="221"/>
      <c r="AA752" s="218" t="str">
        <f t="shared" si="83"/>
        <v/>
      </c>
      <c r="AB752" s="218" t="str">
        <f t="shared" si="84"/>
        <v/>
      </c>
      <c r="AC752" s="219">
        <f t="shared" si="80"/>
        <v>0</v>
      </c>
      <c r="AD752" s="219">
        <f t="shared" si="81"/>
        <v>1034</v>
      </c>
      <c r="AE752" s="220" t="str">
        <f t="shared" si="85"/>
        <v/>
      </c>
      <c r="AF752" s="216" t="str">
        <f t="shared" si="86"/>
        <v>-</v>
      </c>
    </row>
    <row r="753" spans="1:32" ht="20.149999999999999" customHeight="1" x14ac:dyDescent="0.75">
      <c r="A753" s="31">
        <v>751</v>
      </c>
      <c r="B753" s="202"/>
      <c r="C753" s="201"/>
      <c r="D753" s="201"/>
      <c r="E753" s="203"/>
      <c r="F753" s="203"/>
      <c r="G753" s="217" t="str">
        <f t="shared" si="82"/>
        <v/>
      </c>
      <c r="H753" s="31" t="str">
        <f>IF(AND(B753=H$1),LOOKUP(9.99999999999999E+307,$H$2:H752)+1,"")</f>
        <v/>
      </c>
      <c r="I753" s="31" t="str">
        <f>IF(AND(B753=I$1),LOOKUP(9.99999999999999E+307,$I$2:I752)+1,"")</f>
        <v/>
      </c>
      <c r="J753" s="31" t="e">
        <f>IF(AND(B753=J$1),LOOKUP(9.99999999999999E+307,$J$2:J752)+1,"")</f>
        <v>#REF!</v>
      </c>
      <c r="K753" s="31" t="e">
        <f>IF(AND(B753=K$1),LOOKUP(9.99999999999999E+307,$K$2:K752)+1,"")</f>
        <v>#REF!</v>
      </c>
      <c r="L753" s="31" t="e">
        <f>IF(AND(B753=L$1),LOOKUP(9.99999999999999E+307,$L$2:L752)+1,"")</f>
        <v>#REF!</v>
      </c>
      <c r="M753" s="31">
        <f>IF(AND(B753=M$1),LOOKUP(9.99999999999999E+307,$M$2:M752)+1,"")</f>
        <v>585</v>
      </c>
      <c r="N753" s="31" t="e">
        <f>IF(AND(B753=N$1),LOOKUP(9.99999999999999E+307,$N$2:N752)+1,"")</f>
        <v>#REF!</v>
      </c>
      <c r="O753" s="31" t="e">
        <f>IF(AND($B753=O$1),LOOKUP(9.99999999999999E+307,$O$2:O752)+1,"")</f>
        <v>#REF!</v>
      </c>
      <c r="P753" s="31" t="e">
        <f>IF(AND($B753=P$1),LOOKUP(9.99999999999999E+307,$P$2:P752)+1,"")</f>
        <v>#REF!</v>
      </c>
      <c r="Q753" s="31" t="e">
        <f>IF(AND($B753=Q$1),LOOKUP(9.99999999999999E+307,$Q$2:Q752)+1,"")</f>
        <v>#REF!</v>
      </c>
      <c r="R753" s="31">
        <f>IF(AND($B753=R$1),LOOKUP(9.99999999999999E+307,$R$2:R752)+1,"")</f>
        <v>585</v>
      </c>
      <c r="S753" s="31">
        <f>IF(AND($B753=S$1),LOOKUP(9.99999999999999E+307,$S$2:S752)+1,"")</f>
        <v>585</v>
      </c>
      <c r="T753" s="221"/>
      <c r="U753" s="221"/>
      <c r="V753" s="221"/>
      <c r="AA753" s="218" t="str">
        <f t="shared" si="83"/>
        <v/>
      </c>
      <c r="AB753" s="218" t="str">
        <f t="shared" si="84"/>
        <v/>
      </c>
      <c r="AC753" s="219">
        <f t="shared" si="80"/>
        <v>0</v>
      </c>
      <c r="AD753" s="219">
        <f t="shared" si="81"/>
        <v>1034</v>
      </c>
      <c r="AE753" s="220" t="str">
        <f t="shared" si="85"/>
        <v/>
      </c>
      <c r="AF753" s="216" t="str">
        <f t="shared" si="86"/>
        <v>-</v>
      </c>
    </row>
    <row r="754" spans="1:32" ht="20.149999999999999" customHeight="1" x14ac:dyDescent="0.75">
      <c r="A754" s="31">
        <v>752</v>
      </c>
      <c r="B754" s="202"/>
      <c r="C754" s="201"/>
      <c r="D754" s="201"/>
      <c r="E754" s="203"/>
      <c r="F754" s="203"/>
      <c r="G754" s="217" t="str">
        <f t="shared" si="82"/>
        <v/>
      </c>
      <c r="H754" s="31" t="str">
        <f>IF(AND(B754=H$1),LOOKUP(9.99999999999999E+307,$H$2:H753)+1,"")</f>
        <v/>
      </c>
      <c r="I754" s="31" t="str">
        <f>IF(AND(B754=I$1),LOOKUP(9.99999999999999E+307,$I$2:I753)+1,"")</f>
        <v/>
      </c>
      <c r="J754" s="31" t="e">
        <f>IF(AND(B754=J$1),LOOKUP(9.99999999999999E+307,$J$2:J753)+1,"")</f>
        <v>#REF!</v>
      </c>
      <c r="K754" s="31" t="e">
        <f>IF(AND(B754=K$1),LOOKUP(9.99999999999999E+307,$K$2:K753)+1,"")</f>
        <v>#REF!</v>
      </c>
      <c r="L754" s="31" t="e">
        <f>IF(AND(B754=L$1),LOOKUP(9.99999999999999E+307,$L$2:L753)+1,"")</f>
        <v>#REF!</v>
      </c>
      <c r="M754" s="31">
        <f>IF(AND(B754=M$1),LOOKUP(9.99999999999999E+307,$M$2:M753)+1,"")</f>
        <v>586</v>
      </c>
      <c r="N754" s="31" t="e">
        <f>IF(AND(B754=N$1),LOOKUP(9.99999999999999E+307,$N$2:N753)+1,"")</f>
        <v>#REF!</v>
      </c>
      <c r="O754" s="31" t="e">
        <f>IF(AND($B754=O$1),LOOKUP(9.99999999999999E+307,$O$2:O753)+1,"")</f>
        <v>#REF!</v>
      </c>
      <c r="P754" s="31" t="e">
        <f>IF(AND($B754=P$1),LOOKUP(9.99999999999999E+307,$P$2:P753)+1,"")</f>
        <v>#REF!</v>
      </c>
      <c r="Q754" s="31" t="e">
        <f>IF(AND($B754=Q$1),LOOKUP(9.99999999999999E+307,$Q$2:Q753)+1,"")</f>
        <v>#REF!</v>
      </c>
      <c r="R754" s="31">
        <f>IF(AND($B754=R$1),LOOKUP(9.99999999999999E+307,$R$2:R753)+1,"")</f>
        <v>586</v>
      </c>
      <c r="S754" s="31">
        <f>IF(AND($B754=S$1),LOOKUP(9.99999999999999E+307,$S$2:S753)+1,"")</f>
        <v>586</v>
      </c>
      <c r="T754" s="221"/>
      <c r="U754" s="221"/>
      <c r="V754" s="221"/>
      <c r="AA754" s="218" t="str">
        <f t="shared" si="83"/>
        <v/>
      </c>
      <c r="AB754" s="218" t="str">
        <f t="shared" si="84"/>
        <v/>
      </c>
      <c r="AC754" s="219">
        <f t="shared" si="80"/>
        <v>0</v>
      </c>
      <c r="AD754" s="219">
        <f t="shared" si="81"/>
        <v>1034</v>
      </c>
      <c r="AE754" s="220" t="str">
        <f t="shared" si="85"/>
        <v/>
      </c>
      <c r="AF754" s="216" t="str">
        <f t="shared" si="86"/>
        <v>-</v>
      </c>
    </row>
    <row r="755" spans="1:32" ht="20.149999999999999" customHeight="1" x14ac:dyDescent="0.75">
      <c r="A755" s="31">
        <v>753</v>
      </c>
      <c r="B755" s="202"/>
      <c r="C755" s="201"/>
      <c r="D755" s="201"/>
      <c r="E755" s="203"/>
      <c r="F755" s="203"/>
      <c r="G755" s="217" t="str">
        <f t="shared" si="82"/>
        <v/>
      </c>
      <c r="H755" s="31" t="str">
        <f>IF(AND(B755=H$1),LOOKUP(9.99999999999999E+307,$H$2:H754)+1,"")</f>
        <v/>
      </c>
      <c r="I755" s="31" t="str">
        <f>IF(AND(B755=I$1),LOOKUP(9.99999999999999E+307,$I$2:I754)+1,"")</f>
        <v/>
      </c>
      <c r="J755" s="31" t="e">
        <f>IF(AND(B755=J$1),LOOKUP(9.99999999999999E+307,$J$2:J754)+1,"")</f>
        <v>#REF!</v>
      </c>
      <c r="K755" s="31" t="e">
        <f>IF(AND(B755=K$1),LOOKUP(9.99999999999999E+307,$K$2:K754)+1,"")</f>
        <v>#REF!</v>
      </c>
      <c r="L755" s="31" t="e">
        <f>IF(AND(B755=L$1),LOOKUP(9.99999999999999E+307,$L$2:L754)+1,"")</f>
        <v>#REF!</v>
      </c>
      <c r="M755" s="31">
        <f>IF(AND(B755=M$1),LOOKUP(9.99999999999999E+307,$M$2:M754)+1,"")</f>
        <v>587</v>
      </c>
      <c r="N755" s="31" t="e">
        <f>IF(AND(B755=N$1),LOOKUP(9.99999999999999E+307,$N$2:N754)+1,"")</f>
        <v>#REF!</v>
      </c>
      <c r="O755" s="31" t="e">
        <f>IF(AND($B755=O$1),LOOKUP(9.99999999999999E+307,$O$2:O754)+1,"")</f>
        <v>#REF!</v>
      </c>
      <c r="P755" s="31" t="e">
        <f>IF(AND($B755=P$1),LOOKUP(9.99999999999999E+307,$P$2:P754)+1,"")</f>
        <v>#REF!</v>
      </c>
      <c r="Q755" s="31" t="e">
        <f>IF(AND($B755=Q$1),LOOKUP(9.99999999999999E+307,$Q$2:Q754)+1,"")</f>
        <v>#REF!</v>
      </c>
      <c r="R755" s="31">
        <f>IF(AND($B755=R$1),LOOKUP(9.99999999999999E+307,$R$2:R754)+1,"")</f>
        <v>587</v>
      </c>
      <c r="S755" s="31">
        <f>IF(AND($B755=S$1),LOOKUP(9.99999999999999E+307,$S$2:S754)+1,"")</f>
        <v>587</v>
      </c>
      <c r="T755" s="221"/>
      <c r="U755" s="221"/>
      <c r="V755" s="221"/>
      <c r="AA755" s="218" t="str">
        <f t="shared" si="83"/>
        <v/>
      </c>
      <c r="AB755" s="218" t="str">
        <f t="shared" si="84"/>
        <v/>
      </c>
      <c r="AC755" s="219">
        <f t="shared" si="80"/>
        <v>0</v>
      </c>
      <c r="AD755" s="219">
        <f t="shared" si="81"/>
        <v>1034</v>
      </c>
      <c r="AE755" s="220" t="str">
        <f t="shared" si="85"/>
        <v/>
      </c>
      <c r="AF755" s="216" t="str">
        <f t="shared" si="86"/>
        <v>-</v>
      </c>
    </row>
    <row r="756" spans="1:32" ht="20.149999999999999" customHeight="1" x14ac:dyDescent="0.75">
      <c r="A756" s="31">
        <v>754</v>
      </c>
      <c r="B756" s="202"/>
      <c r="C756" s="201"/>
      <c r="D756" s="201"/>
      <c r="E756" s="203"/>
      <c r="F756" s="203"/>
      <c r="G756" s="217" t="str">
        <f t="shared" si="82"/>
        <v/>
      </c>
      <c r="H756" s="31" t="str">
        <f>IF(AND(B756=H$1),LOOKUP(9.99999999999999E+307,$H$2:H755)+1,"")</f>
        <v/>
      </c>
      <c r="I756" s="31" t="str">
        <f>IF(AND(B756=I$1),LOOKUP(9.99999999999999E+307,$I$2:I755)+1,"")</f>
        <v/>
      </c>
      <c r="J756" s="31" t="e">
        <f>IF(AND(B756=J$1),LOOKUP(9.99999999999999E+307,$J$2:J755)+1,"")</f>
        <v>#REF!</v>
      </c>
      <c r="K756" s="31" t="e">
        <f>IF(AND(B756=K$1),LOOKUP(9.99999999999999E+307,$K$2:K755)+1,"")</f>
        <v>#REF!</v>
      </c>
      <c r="L756" s="31" t="e">
        <f>IF(AND(B756=L$1),LOOKUP(9.99999999999999E+307,$L$2:L755)+1,"")</f>
        <v>#REF!</v>
      </c>
      <c r="M756" s="31">
        <f>IF(AND(B756=M$1),LOOKUP(9.99999999999999E+307,$M$2:M755)+1,"")</f>
        <v>588</v>
      </c>
      <c r="N756" s="31" t="e">
        <f>IF(AND(B756=N$1),LOOKUP(9.99999999999999E+307,$N$2:N755)+1,"")</f>
        <v>#REF!</v>
      </c>
      <c r="O756" s="31" t="e">
        <f>IF(AND($B756=O$1),LOOKUP(9.99999999999999E+307,$O$2:O755)+1,"")</f>
        <v>#REF!</v>
      </c>
      <c r="P756" s="31" t="e">
        <f>IF(AND($B756=P$1),LOOKUP(9.99999999999999E+307,$P$2:P755)+1,"")</f>
        <v>#REF!</v>
      </c>
      <c r="Q756" s="31" t="e">
        <f>IF(AND($B756=Q$1),LOOKUP(9.99999999999999E+307,$Q$2:Q755)+1,"")</f>
        <v>#REF!</v>
      </c>
      <c r="R756" s="31">
        <f>IF(AND($B756=R$1),LOOKUP(9.99999999999999E+307,$R$2:R755)+1,"")</f>
        <v>588</v>
      </c>
      <c r="S756" s="31">
        <f>IF(AND($B756=S$1),LOOKUP(9.99999999999999E+307,$S$2:S755)+1,"")</f>
        <v>588</v>
      </c>
      <c r="T756" s="221"/>
      <c r="U756" s="221"/>
      <c r="V756" s="221"/>
      <c r="AA756" s="218" t="str">
        <f t="shared" si="83"/>
        <v/>
      </c>
      <c r="AB756" s="218" t="str">
        <f t="shared" si="84"/>
        <v/>
      </c>
      <c r="AC756" s="219">
        <f t="shared" si="80"/>
        <v>0</v>
      </c>
      <c r="AD756" s="219">
        <f t="shared" si="81"/>
        <v>1034</v>
      </c>
      <c r="AE756" s="220" t="str">
        <f t="shared" si="85"/>
        <v/>
      </c>
      <c r="AF756" s="216" t="str">
        <f t="shared" si="86"/>
        <v>-</v>
      </c>
    </row>
    <row r="757" spans="1:32" ht="20.149999999999999" customHeight="1" x14ac:dyDescent="0.75">
      <c r="A757" s="31">
        <v>755</v>
      </c>
      <c r="B757" s="202"/>
      <c r="C757" s="201"/>
      <c r="D757" s="201"/>
      <c r="E757" s="203"/>
      <c r="F757" s="203"/>
      <c r="G757" s="217" t="str">
        <f t="shared" si="82"/>
        <v/>
      </c>
      <c r="H757" s="31" t="str">
        <f>IF(AND(B757=H$1),LOOKUP(9.99999999999999E+307,$H$2:H756)+1,"")</f>
        <v/>
      </c>
      <c r="I757" s="31" t="str">
        <f>IF(AND(B757=I$1),LOOKUP(9.99999999999999E+307,$I$2:I756)+1,"")</f>
        <v/>
      </c>
      <c r="J757" s="31" t="e">
        <f>IF(AND(B757=J$1),LOOKUP(9.99999999999999E+307,$J$2:J756)+1,"")</f>
        <v>#REF!</v>
      </c>
      <c r="K757" s="31" t="e">
        <f>IF(AND(B757=K$1),LOOKUP(9.99999999999999E+307,$K$2:K756)+1,"")</f>
        <v>#REF!</v>
      </c>
      <c r="L757" s="31" t="e">
        <f>IF(AND(B757=L$1),LOOKUP(9.99999999999999E+307,$L$2:L756)+1,"")</f>
        <v>#REF!</v>
      </c>
      <c r="M757" s="31">
        <f>IF(AND(B757=M$1),LOOKUP(9.99999999999999E+307,$M$2:M756)+1,"")</f>
        <v>589</v>
      </c>
      <c r="N757" s="31" t="e">
        <f>IF(AND(B757=N$1),LOOKUP(9.99999999999999E+307,$N$2:N756)+1,"")</f>
        <v>#REF!</v>
      </c>
      <c r="O757" s="31" t="e">
        <f>IF(AND($B757=O$1),LOOKUP(9.99999999999999E+307,$O$2:O756)+1,"")</f>
        <v>#REF!</v>
      </c>
      <c r="P757" s="31" t="e">
        <f>IF(AND($B757=P$1),LOOKUP(9.99999999999999E+307,$P$2:P756)+1,"")</f>
        <v>#REF!</v>
      </c>
      <c r="Q757" s="31" t="e">
        <f>IF(AND($B757=Q$1),LOOKUP(9.99999999999999E+307,$Q$2:Q756)+1,"")</f>
        <v>#REF!</v>
      </c>
      <c r="R757" s="31">
        <f>IF(AND($B757=R$1),LOOKUP(9.99999999999999E+307,$R$2:R756)+1,"")</f>
        <v>589</v>
      </c>
      <c r="S757" s="31">
        <f>IF(AND($B757=S$1),LOOKUP(9.99999999999999E+307,$S$2:S756)+1,"")</f>
        <v>589</v>
      </c>
      <c r="T757" s="221"/>
      <c r="U757" s="221"/>
      <c r="V757" s="221"/>
      <c r="AA757" s="218" t="str">
        <f t="shared" si="83"/>
        <v/>
      </c>
      <c r="AB757" s="218" t="str">
        <f t="shared" si="84"/>
        <v/>
      </c>
      <c r="AC757" s="219">
        <f t="shared" si="80"/>
        <v>0</v>
      </c>
      <c r="AD757" s="219">
        <f t="shared" si="81"/>
        <v>1034</v>
      </c>
      <c r="AE757" s="220" t="str">
        <f t="shared" si="85"/>
        <v/>
      </c>
      <c r="AF757" s="216" t="str">
        <f t="shared" si="86"/>
        <v>-</v>
      </c>
    </row>
    <row r="758" spans="1:32" ht="20.149999999999999" customHeight="1" x14ac:dyDescent="0.75">
      <c r="A758" s="31">
        <v>756</v>
      </c>
      <c r="B758" s="202"/>
      <c r="C758" s="201"/>
      <c r="D758" s="201"/>
      <c r="E758" s="203"/>
      <c r="F758" s="203"/>
      <c r="G758" s="217" t="str">
        <f t="shared" si="82"/>
        <v/>
      </c>
      <c r="H758" s="31" t="str">
        <f>IF(AND(B758=H$1),LOOKUP(9.99999999999999E+307,$H$2:H757)+1,"")</f>
        <v/>
      </c>
      <c r="I758" s="31" t="str">
        <f>IF(AND(B758=I$1),LOOKUP(9.99999999999999E+307,$I$2:I757)+1,"")</f>
        <v/>
      </c>
      <c r="J758" s="31" t="e">
        <f>IF(AND(B758=J$1),LOOKUP(9.99999999999999E+307,$J$2:J757)+1,"")</f>
        <v>#REF!</v>
      </c>
      <c r="K758" s="31" t="e">
        <f>IF(AND(B758=K$1),LOOKUP(9.99999999999999E+307,$K$2:K757)+1,"")</f>
        <v>#REF!</v>
      </c>
      <c r="L758" s="31" t="e">
        <f>IF(AND(B758=L$1),LOOKUP(9.99999999999999E+307,$L$2:L757)+1,"")</f>
        <v>#REF!</v>
      </c>
      <c r="M758" s="31">
        <f>IF(AND(B758=M$1),LOOKUP(9.99999999999999E+307,$M$2:M757)+1,"")</f>
        <v>590</v>
      </c>
      <c r="N758" s="31" t="e">
        <f>IF(AND(B758=N$1),LOOKUP(9.99999999999999E+307,$N$2:N757)+1,"")</f>
        <v>#REF!</v>
      </c>
      <c r="O758" s="31" t="e">
        <f>IF(AND($B758=O$1),LOOKUP(9.99999999999999E+307,$O$2:O757)+1,"")</f>
        <v>#REF!</v>
      </c>
      <c r="P758" s="31" t="e">
        <f>IF(AND($B758=P$1),LOOKUP(9.99999999999999E+307,$P$2:P757)+1,"")</f>
        <v>#REF!</v>
      </c>
      <c r="Q758" s="31" t="e">
        <f>IF(AND($B758=Q$1),LOOKUP(9.99999999999999E+307,$Q$2:Q757)+1,"")</f>
        <v>#REF!</v>
      </c>
      <c r="R758" s="31">
        <f>IF(AND($B758=R$1),LOOKUP(9.99999999999999E+307,$R$2:R757)+1,"")</f>
        <v>590</v>
      </c>
      <c r="S758" s="31">
        <f>IF(AND($B758=S$1),LOOKUP(9.99999999999999E+307,$S$2:S757)+1,"")</f>
        <v>590</v>
      </c>
      <c r="T758" s="221"/>
      <c r="U758" s="221"/>
      <c r="V758" s="221"/>
      <c r="AA758" s="218" t="str">
        <f t="shared" si="83"/>
        <v/>
      </c>
      <c r="AB758" s="218" t="str">
        <f t="shared" si="84"/>
        <v/>
      </c>
      <c r="AC758" s="219">
        <f t="shared" si="80"/>
        <v>0</v>
      </c>
      <c r="AD758" s="219">
        <f t="shared" si="81"/>
        <v>1034</v>
      </c>
      <c r="AE758" s="220" t="str">
        <f t="shared" si="85"/>
        <v/>
      </c>
      <c r="AF758" s="216" t="str">
        <f t="shared" si="86"/>
        <v>-</v>
      </c>
    </row>
    <row r="759" spans="1:32" ht="20.149999999999999" customHeight="1" x14ac:dyDescent="0.75">
      <c r="A759" s="31">
        <v>757</v>
      </c>
      <c r="B759" s="202"/>
      <c r="C759" s="201"/>
      <c r="D759" s="202"/>
      <c r="E759" s="392"/>
      <c r="F759" s="392"/>
      <c r="G759" s="217" t="str">
        <f t="shared" si="82"/>
        <v/>
      </c>
      <c r="H759" s="31" t="str">
        <f>IF(AND(B759=H$1),LOOKUP(9.99999999999999E+307,$H$2:H758)+1,"")</f>
        <v/>
      </c>
      <c r="I759" s="31" t="str">
        <f>IF(AND(B759=I$1),LOOKUP(9.99999999999999E+307,$I$2:I758)+1,"")</f>
        <v/>
      </c>
      <c r="J759" s="31" t="e">
        <f>IF(AND(B759=J$1),LOOKUP(9.99999999999999E+307,$J$2:J758)+1,"")</f>
        <v>#REF!</v>
      </c>
      <c r="K759" s="31" t="e">
        <f>IF(AND(B759=K$1),LOOKUP(9.99999999999999E+307,$K$2:K758)+1,"")</f>
        <v>#REF!</v>
      </c>
      <c r="L759" s="31" t="e">
        <f>IF(AND(B759=L$1),LOOKUP(9.99999999999999E+307,$L$2:L758)+1,"")</f>
        <v>#REF!</v>
      </c>
      <c r="M759" s="31">
        <f>IF(AND(B759=M$1),LOOKUP(9.99999999999999E+307,$M$2:M758)+1,"")</f>
        <v>591</v>
      </c>
      <c r="N759" s="31" t="e">
        <f>IF(AND(B759=N$1),LOOKUP(9.99999999999999E+307,$N$2:N758)+1,"")</f>
        <v>#REF!</v>
      </c>
      <c r="O759" s="31" t="e">
        <f>IF(AND($B759=O$1),LOOKUP(9.99999999999999E+307,$O$2:O758)+1,"")</f>
        <v>#REF!</v>
      </c>
      <c r="P759" s="31" t="e">
        <f>IF(AND($B759=P$1),LOOKUP(9.99999999999999E+307,$P$2:P758)+1,"")</f>
        <v>#REF!</v>
      </c>
      <c r="Q759" s="31" t="e">
        <f>IF(AND($B759=Q$1),LOOKUP(9.99999999999999E+307,$Q$2:Q758)+1,"")</f>
        <v>#REF!</v>
      </c>
      <c r="R759" s="31">
        <f>IF(AND($B759=R$1),LOOKUP(9.99999999999999E+307,$R$2:R758)+1,"")</f>
        <v>591</v>
      </c>
      <c r="S759" s="31">
        <f>IF(AND($B759=S$1),LOOKUP(9.99999999999999E+307,$S$2:S758)+1,"")</f>
        <v>591</v>
      </c>
      <c r="T759" s="221"/>
      <c r="U759" s="221"/>
      <c r="V759" s="221"/>
      <c r="AA759" s="218" t="str">
        <f t="shared" si="83"/>
        <v/>
      </c>
      <c r="AB759" s="218" t="str">
        <f t="shared" si="84"/>
        <v/>
      </c>
      <c r="AC759" s="219">
        <f t="shared" si="80"/>
        <v>0</v>
      </c>
      <c r="AD759" s="219">
        <f t="shared" si="81"/>
        <v>1034</v>
      </c>
      <c r="AE759" s="220" t="str">
        <f t="shared" si="85"/>
        <v/>
      </c>
      <c r="AF759" s="216" t="str">
        <f t="shared" si="86"/>
        <v>-</v>
      </c>
    </row>
    <row r="760" spans="1:32" ht="20.149999999999999" customHeight="1" x14ac:dyDescent="0.75">
      <c r="A760" s="31">
        <v>758</v>
      </c>
      <c r="B760" s="202"/>
      <c r="C760" s="201"/>
      <c r="D760" s="202"/>
      <c r="E760" s="382"/>
      <c r="F760" s="382"/>
      <c r="G760" s="217" t="str">
        <f t="shared" si="82"/>
        <v/>
      </c>
      <c r="H760" s="31" t="str">
        <f>IF(AND(B760=H$1),LOOKUP(9.99999999999999E+307,$H$2:H759)+1,"")</f>
        <v/>
      </c>
      <c r="I760" s="31" t="str">
        <f>IF(AND(B760=I$1),LOOKUP(9.99999999999999E+307,$I$2:I759)+1,"")</f>
        <v/>
      </c>
      <c r="J760" s="31" t="e">
        <f>IF(AND(B760=J$1),LOOKUP(9.99999999999999E+307,$J$2:J759)+1,"")</f>
        <v>#REF!</v>
      </c>
      <c r="K760" s="31" t="e">
        <f>IF(AND(B760=K$1),LOOKUP(9.99999999999999E+307,$K$2:K759)+1,"")</f>
        <v>#REF!</v>
      </c>
      <c r="L760" s="31" t="e">
        <f>IF(AND(B760=L$1),LOOKUP(9.99999999999999E+307,$L$2:L759)+1,"")</f>
        <v>#REF!</v>
      </c>
      <c r="M760" s="31">
        <f>IF(AND(B760=M$1),LOOKUP(9.99999999999999E+307,$M$2:M759)+1,"")</f>
        <v>592</v>
      </c>
      <c r="N760" s="31" t="e">
        <f>IF(AND(B760=N$1),LOOKUP(9.99999999999999E+307,$N$2:N759)+1,"")</f>
        <v>#REF!</v>
      </c>
      <c r="O760" s="31" t="e">
        <f>IF(AND($B760=O$1),LOOKUP(9.99999999999999E+307,$O$2:O759)+1,"")</f>
        <v>#REF!</v>
      </c>
      <c r="P760" s="31" t="e">
        <f>IF(AND($B760=P$1),LOOKUP(9.99999999999999E+307,$P$2:P759)+1,"")</f>
        <v>#REF!</v>
      </c>
      <c r="Q760" s="31" t="e">
        <f>IF(AND($B760=Q$1),LOOKUP(9.99999999999999E+307,$Q$2:Q759)+1,"")</f>
        <v>#REF!</v>
      </c>
      <c r="R760" s="31">
        <f>IF(AND($B760=R$1),LOOKUP(9.99999999999999E+307,$R$2:R759)+1,"")</f>
        <v>592</v>
      </c>
      <c r="S760" s="31">
        <f>IF(AND($B760=S$1),LOOKUP(9.99999999999999E+307,$S$2:S759)+1,"")</f>
        <v>592</v>
      </c>
      <c r="T760" s="221"/>
      <c r="U760" s="221"/>
      <c r="V760" s="221"/>
      <c r="AA760" s="218" t="str">
        <f t="shared" si="83"/>
        <v/>
      </c>
      <c r="AB760" s="218" t="str">
        <f t="shared" si="84"/>
        <v/>
      </c>
      <c r="AC760" s="219">
        <f t="shared" si="80"/>
        <v>0</v>
      </c>
      <c r="AD760" s="219">
        <f t="shared" si="81"/>
        <v>1034</v>
      </c>
      <c r="AE760" s="220" t="str">
        <f t="shared" si="85"/>
        <v/>
      </c>
      <c r="AF760" s="216" t="str">
        <f t="shared" si="86"/>
        <v>-</v>
      </c>
    </row>
    <row r="761" spans="1:32" ht="20.149999999999999" customHeight="1" x14ac:dyDescent="0.75">
      <c r="A761" s="31">
        <v>759</v>
      </c>
      <c r="B761" s="202"/>
      <c r="C761" s="201"/>
      <c r="D761" s="202"/>
      <c r="E761" s="382"/>
      <c r="F761" s="382"/>
      <c r="G761" s="217" t="str">
        <f t="shared" si="82"/>
        <v/>
      </c>
      <c r="H761" s="31" t="str">
        <f>IF(AND(B761=H$1),LOOKUP(9.99999999999999E+307,$H$2:H760)+1,"")</f>
        <v/>
      </c>
      <c r="I761" s="31" t="str">
        <f>IF(AND(B761=I$1),LOOKUP(9.99999999999999E+307,$I$2:I760)+1,"")</f>
        <v/>
      </c>
      <c r="J761" s="31" t="e">
        <f>IF(AND(B761=J$1),LOOKUP(9.99999999999999E+307,$J$2:J760)+1,"")</f>
        <v>#REF!</v>
      </c>
      <c r="K761" s="31" t="e">
        <f>IF(AND(B761=K$1),LOOKUP(9.99999999999999E+307,$K$2:K760)+1,"")</f>
        <v>#REF!</v>
      </c>
      <c r="L761" s="31" t="e">
        <f>IF(AND(B761=L$1),LOOKUP(9.99999999999999E+307,$L$2:L760)+1,"")</f>
        <v>#REF!</v>
      </c>
      <c r="M761" s="31">
        <f>IF(AND(B761=M$1),LOOKUP(9.99999999999999E+307,$M$2:M760)+1,"")</f>
        <v>593</v>
      </c>
      <c r="N761" s="31" t="e">
        <f>IF(AND(B761=N$1),LOOKUP(9.99999999999999E+307,$N$2:N760)+1,"")</f>
        <v>#REF!</v>
      </c>
      <c r="O761" s="31" t="e">
        <f>IF(AND($B761=O$1),LOOKUP(9.99999999999999E+307,$O$2:O760)+1,"")</f>
        <v>#REF!</v>
      </c>
      <c r="P761" s="31" t="e">
        <f>IF(AND($B761=P$1),LOOKUP(9.99999999999999E+307,$P$2:P760)+1,"")</f>
        <v>#REF!</v>
      </c>
      <c r="Q761" s="31" t="e">
        <f>IF(AND($B761=Q$1),LOOKUP(9.99999999999999E+307,$Q$2:Q760)+1,"")</f>
        <v>#REF!</v>
      </c>
      <c r="R761" s="31">
        <f>IF(AND($B761=R$1),LOOKUP(9.99999999999999E+307,$R$2:R760)+1,"")</f>
        <v>593</v>
      </c>
      <c r="S761" s="31">
        <f>IF(AND($B761=S$1),LOOKUP(9.99999999999999E+307,$S$2:S760)+1,"")</f>
        <v>593</v>
      </c>
      <c r="T761" s="221"/>
      <c r="U761" s="221"/>
      <c r="V761" s="221"/>
      <c r="AA761" s="218" t="str">
        <f t="shared" si="83"/>
        <v/>
      </c>
      <c r="AB761" s="218" t="str">
        <f t="shared" si="84"/>
        <v/>
      </c>
      <c r="AC761" s="219">
        <f t="shared" si="80"/>
        <v>0</v>
      </c>
      <c r="AD761" s="219">
        <f t="shared" si="81"/>
        <v>1034</v>
      </c>
      <c r="AE761" s="220" t="str">
        <f t="shared" si="85"/>
        <v/>
      </c>
      <c r="AF761" s="216" t="str">
        <f t="shared" si="86"/>
        <v>-</v>
      </c>
    </row>
    <row r="762" spans="1:32" ht="20.149999999999999" customHeight="1" x14ac:dyDescent="0.75">
      <c r="A762" s="31">
        <v>760</v>
      </c>
      <c r="B762" s="202"/>
      <c r="C762" s="201"/>
      <c r="D762" s="202"/>
      <c r="E762" s="382"/>
      <c r="F762" s="382"/>
      <c r="G762" s="217" t="str">
        <f t="shared" si="82"/>
        <v/>
      </c>
      <c r="H762" s="31" t="str">
        <f>IF(AND(B762=H$1),LOOKUP(9.99999999999999E+307,$H$2:H761)+1,"")</f>
        <v/>
      </c>
      <c r="I762" s="31" t="str">
        <f>IF(AND(B762=I$1),LOOKUP(9.99999999999999E+307,$I$2:I761)+1,"")</f>
        <v/>
      </c>
      <c r="J762" s="31" t="e">
        <f>IF(AND(B762=J$1),LOOKUP(9.99999999999999E+307,$J$2:J761)+1,"")</f>
        <v>#REF!</v>
      </c>
      <c r="K762" s="31" t="e">
        <f>IF(AND(B762=K$1),LOOKUP(9.99999999999999E+307,$K$2:K761)+1,"")</f>
        <v>#REF!</v>
      </c>
      <c r="L762" s="31" t="e">
        <f>IF(AND(B762=L$1),LOOKUP(9.99999999999999E+307,$L$2:L761)+1,"")</f>
        <v>#REF!</v>
      </c>
      <c r="M762" s="31">
        <f>IF(AND(B762=M$1),LOOKUP(9.99999999999999E+307,$M$2:M761)+1,"")</f>
        <v>594</v>
      </c>
      <c r="N762" s="31" t="e">
        <f>IF(AND(B762=N$1),LOOKUP(9.99999999999999E+307,$N$2:N761)+1,"")</f>
        <v>#REF!</v>
      </c>
      <c r="O762" s="31" t="e">
        <f>IF(AND($B762=O$1),LOOKUP(9.99999999999999E+307,$O$2:O761)+1,"")</f>
        <v>#REF!</v>
      </c>
      <c r="P762" s="31" t="e">
        <f>IF(AND($B762=P$1),LOOKUP(9.99999999999999E+307,$P$2:P761)+1,"")</f>
        <v>#REF!</v>
      </c>
      <c r="Q762" s="31" t="e">
        <f>IF(AND($B762=Q$1),LOOKUP(9.99999999999999E+307,$Q$2:Q761)+1,"")</f>
        <v>#REF!</v>
      </c>
      <c r="R762" s="31">
        <f>IF(AND($B762=R$1),LOOKUP(9.99999999999999E+307,$R$2:R761)+1,"")</f>
        <v>594</v>
      </c>
      <c r="S762" s="31">
        <f>IF(AND($B762=S$1),LOOKUP(9.99999999999999E+307,$S$2:S761)+1,"")</f>
        <v>594</v>
      </c>
      <c r="T762" s="221"/>
      <c r="U762" s="221"/>
      <c r="V762" s="221"/>
      <c r="AA762" s="218" t="str">
        <f t="shared" si="83"/>
        <v/>
      </c>
      <c r="AB762" s="218" t="str">
        <f t="shared" si="84"/>
        <v/>
      </c>
      <c r="AC762" s="219">
        <f t="shared" si="80"/>
        <v>0</v>
      </c>
      <c r="AD762" s="219">
        <f t="shared" si="81"/>
        <v>1034</v>
      </c>
      <c r="AE762" s="220" t="str">
        <f t="shared" si="85"/>
        <v/>
      </c>
      <c r="AF762" s="216" t="str">
        <f t="shared" si="86"/>
        <v>-</v>
      </c>
    </row>
    <row r="763" spans="1:32" ht="20.149999999999999" customHeight="1" x14ac:dyDescent="0.75">
      <c r="A763" s="31">
        <v>761</v>
      </c>
      <c r="B763" s="202"/>
      <c r="C763" s="201"/>
      <c r="D763" s="202"/>
      <c r="E763" s="382"/>
      <c r="F763" s="382"/>
      <c r="G763" s="217" t="str">
        <f t="shared" si="82"/>
        <v/>
      </c>
      <c r="H763" s="31" t="str">
        <f>IF(AND(B763=H$1),LOOKUP(9.99999999999999E+307,$H$2:H762)+1,"")</f>
        <v/>
      </c>
      <c r="I763" s="31" t="str">
        <f>IF(AND(B763=I$1),LOOKUP(9.99999999999999E+307,$I$2:I762)+1,"")</f>
        <v/>
      </c>
      <c r="J763" s="31" t="e">
        <f>IF(AND(B763=J$1),LOOKUP(9.99999999999999E+307,$J$2:J762)+1,"")</f>
        <v>#REF!</v>
      </c>
      <c r="K763" s="31" t="e">
        <f>IF(AND(B763=K$1),LOOKUP(9.99999999999999E+307,$K$2:K762)+1,"")</f>
        <v>#REF!</v>
      </c>
      <c r="L763" s="31" t="e">
        <f>IF(AND(B763=L$1),LOOKUP(9.99999999999999E+307,$L$2:L762)+1,"")</f>
        <v>#REF!</v>
      </c>
      <c r="M763" s="31">
        <f>IF(AND(B763=M$1),LOOKUP(9.99999999999999E+307,$M$2:M762)+1,"")</f>
        <v>595</v>
      </c>
      <c r="N763" s="31" t="e">
        <f>IF(AND(B763=N$1),LOOKUP(9.99999999999999E+307,$N$2:N762)+1,"")</f>
        <v>#REF!</v>
      </c>
      <c r="O763" s="31" t="e">
        <f>IF(AND($B763=O$1),LOOKUP(9.99999999999999E+307,$O$2:O762)+1,"")</f>
        <v>#REF!</v>
      </c>
      <c r="P763" s="31" t="e">
        <f>IF(AND($B763=P$1),LOOKUP(9.99999999999999E+307,$P$2:P762)+1,"")</f>
        <v>#REF!</v>
      </c>
      <c r="Q763" s="31" t="e">
        <f>IF(AND($B763=Q$1),LOOKUP(9.99999999999999E+307,$Q$2:Q762)+1,"")</f>
        <v>#REF!</v>
      </c>
      <c r="R763" s="31">
        <f>IF(AND($B763=R$1),LOOKUP(9.99999999999999E+307,$R$2:R762)+1,"")</f>
        <v>595</v>
      </c>
      <c r="S763" s="31">
        <f>IF(AND($B763=S$1),LOOKUP(9.99999999999999E+307,$S$2:S762)+1,"")</f>
        <v>595</v>
      </c>
      <c r="T763" s="221"/>
      <c r="U763" s="221"/>
      <c r="V763" s="221"/>
      <c r="AA763" s="218" t="str">
        <f t="shared" si="83"/>
        <v/>
      </c>
      <c r="AB763" s="218" t="str">
        <f t="shared" si="84"/>
        <v/>
      </c>
      <c r="AC763" s="219">
        <f t="shared" si="80"/>
        <v>0</v>
      </c>
      <c r="AD763" s="219">
        <f t="shared" si="81"/>
        <v>1034</v>
      </c>
      <c r="AE763" s="220" t="str">
        <f t="shared" si="85"/>
        <v/>
      </c>
      <c r="AF763" s="216" t="str">
        <f t="shared" si="86"/>
        <v>-</v>
      </c>
    </row>
    <row r="764" spans="1:32" ht="20.149999999999999" customHeight="1" x14ac:dyDescent="0.75">
      <c r="A764" s="31">
        <v>762</v>
      </c>
      <c r="B764" s="202"/>
      <c r="C764" s="201"/>
      <c r="D764" s="393"/>
      <c r="E764" s="382"/>
      <c r="F764" s="382"/>
      <c r="G764" s="217" t="str">
        <f t="shared" si="82"/>
        <v/>
      </c>
      <c r="H764" s="31" t="str">
        <f>IF(AND(B764=H$1),LOOKUP(9.99999999999999E+307,$H$2:H763)+1,"")</f>
        <v/>
      </c>
      <c r="I764" s="31" t="str">
        <f>IF(AND(B764=I$1),LOOKUP(9.99999999999999E+307,$I$2:I763)+1,"")</f>
        <v/>
      </c>
      <c r="J764" s="31" t="e">
        <f>IF(AND(B764=J$1),LOOKUP(9.99999999999999E+307,$J$2:J763)+1,"")</f>
        <v>#REF!</v>
      </c>
      <c r="K764" s="31" t="e">
        <f>IF(AND(B764=K$1),LOOKUP(9.99999999999999E+307,$K$2:K763)+1,"")</f>
        <v>#REF!</v>
      </c>
      <c r="L764" s="31" t="e">
        <f>IF(AND(B764=L$1),LOOKUP(9.99999999999999E+307,$L$2:L763)+1,"")</f>
        <v>#REF!</v>
      </c>
      <c r="M764" s="31">
        <f>IF(AND(B764=M$1),LOOKUP(9.99999999999999E+307,$M$2:M763)+1,"")</f>
        <v>596</v>
      </c>
      <c r="N764" s="31" t="e">
        <f>IF(AND(B764=N$1),LOOKUP(9.99999999999999E+307,$N$2:N763)+1,"")</f>
        <v>#REF!</v>
      </c>
      <c r="O764" s="31" t="e">
        <f>IF(AND($B764=O$1),LOOKUP(9.99999999999999E+307,$O$2:O763)+1,"")</f>
        <v>#REF!</v>
      </c>
      <c r="P764" s="31" t="e">
        <f>IF(AND($B764=P$1),LOOKUP(9.99999999999999E+307,$P$2:P763)+1,"")</f>
        <v>#REF!</v>
      </c>
      <c r="Q764" s="31" t="e">
        <f>IF(AND($B764=Q$1),LOOKUP(9.99999999999999E+307,$Q$2:Q763)+1,"")</f>
        <v>#REF!</v>
      </c>
      <c r="R764" s="31">
        <f>IF(AND($B764=R$1),LOOKUP(9.99999999999999E+307,$R$2:R763)+1,"")</f>
        <v>596</v>
      </c>
      <c r="S764" s="31">
        <f>IF(AND($B764=S$1),LOOKUP(9.99999999999999E+307,$S$2:S763)+1,"")</f>
        <v>596</v>
      </c>
      <c r="T764" s="221"/>
      <c r="U764" s="221"/>
      <c r="V764" s="221"/>
      <c r="AA764" s="218" t="str">
        <f t="shared" si="83"/>
        <v/>
      </c>
      <c r="AB764" s="218" t="str">
        <f t="shared" si="84"/>
        <v/>
      </c>
      <c r="AC764" s="219">
        <f t="shared" si="80"/>
        <v>0</v>
      </c>
      <c r="AD764" s="219">
        <f t="shared" si="81"/>
        <v>1034</v>
      </c>
      <c r="AE764" s="220" t="str">
        <f t="shared" si="85"/>
        <v/>
      </c>
      <c r="AF764" s="216" t="str">
        <f t="shared" si="86"/>
        <v>-</v>
      </c>
    </row>
    <row r="765" spans="1:32" ht="20.149999999999999" customHeight="1" x14ac:dyDescent="0.75">
      <c r="A765" s="31">
        <v>763</v>
      </c>
      <c r="B765" s="202"/>
      <c r="C765" s="201"/>
      <c r="D765" s="393"/>
      <c r="E765" s="382"/>
      <c r="F765" s="382"/>
      <c r="G765" s="217" t="str">
        <f t="shared" si="82"/>
        <v/>
      </c>
      <c r="H765" s="31" t="str">
        <f>IF(AND(B765=H$1),LOOKUP(9.99999999999999E+307,$H$2:H764)+1,"")</f>
        <v/>
      </c>
      <c r="I765" s="31" t="str">
        <f>IF(AND(B765=I$1),LOOKUP(9.99999999999999E+307,$I$2:I764)+1,"")</f>
        <v/>
      </c>
      <c r="J765" s="31" t="e">
        <f>IF(AND(B765=J$1),LOOKUP(9.99999999999999E+307,$J$2:J764)+1,"")</f>
        <v>#REF!</v>
      </c>
      <c r="K765" s="31" t="e">
        <f>IF(AND(B765=K$1),LOOKUP(9.99999999999999E+307,$K$2:K764)+1,"")</f>
        <v>#REF!</v>
      </c>
      <c r="L765" s="31" t="e">
        <f>IF(AND(B765=L$1),LOOKUP(9.99999999999999E+307,$L$2:L764)+1,"")</f>
        <v>#REF!</v>
      </c>
      <c r="M765" s="31">
        <f>IF(AND(B765=M$1),LOOKUP(9.99999999999999E+307,$M$2:M764)+1,"")</f>
        <v>597</v>
      </c>
      <c r="N765" s="31" t="e">
        <f>IF(AND(B765=N$1),LOOKUP(9.99999999999999E+307,$N$2:N764)+1,"")</f>
        <v>#REF!</v>
      </c>
      <c r="O765" s="31" t="e">
        <f>IF(AND($B765=O$1),LOOKUP(9.99999999999999E+307,$O$2:O764)+1,"")</f>
        <v>#REF!</v>
      </c>
      <c r="P765" s="31" t="e">
        <f>IF(AND($B765=P$1),LOOKUP(9.99999999999999E+307,$P$2:P764)+1,"")</f>
        <v>#REF!</v>
      </c>
      <c r="Q765" s="31" t="e">
        <f>IF(AND($B765=Q$1),LOOKUP(9.99999999999999E+307,$Q$2:Q764)+1,"")</f>
        <v>#REF!</v>
      </c>
      <c r="R765" s="31">
        <f>IF(AND($B765=R$1),LOOKUP(9.99999999999999E+307,$R$2:R764)+1,"")</f>
        <v>597</v>
      </c>
      <c r="S765" s="31">
        <f>IF(AND($B765=S$1),LOOKUP(9.99999999999999E+307,$S$2:S764)+1,"")</f>
        <v>597</v>
      </c>
      <c r="T765" s="221"/>
      <c r="U765" s="221"/>
      <c r="V765" s="221"/>
      <c r="AA765" s="218" t="str">
        <f t="shared" si="83"/>
        <v/>
      </c>
      <c r="AB765" s="218" t="str">
        <f t="shared" si="84"/>
        <v/>
      </c>
      <c r="AC765" s="219">
        <f t="shared" si="80"/>
        <v>0</v>
      </c>
      <c r="AD765" s="219">
        <f t="shared" si="81"/>
        <v>1034</v>
      </c>
      <c r="AE765" s="220" t="str">
        <f t="shared" si="85"/>
        <v/>
      </c>
      <c r="AF765" s="216" t="str">
        <f t="shared" si="86"/>
        <v>-</v>
      </c>
    </row>
    <row r="766" spans="1:32" ht="20.149999999999999" customHeight="1" x14ac:dyDescent="0.75">
      <c r="A766" s="31">
        <v>764</v>
      </c>
      <c r="B766" s="202"/>
      <c r="C766" s="201"/>
      <c r="D766" s="202"/>
      <c r="E766" s="392"/>
      <c r="F766" s="392"/>
      <c r="G766" s="217" t="str">
        <f t="shared" si="82"/>
        <v/>
      </c>
      <c r="H766" s="31" t="str">
        <f>IF(AND(B766=H$1),LOOKUP(9.99999999999999E+307,$H$2:H765)+1,"")</f>
        <v/>
      </c>
      <c r="I766" s="31" t="str">
        <f>IF(AND(B766=I$1),LOOKUP(9.99999999999999E+307,$I$2:I765)+1,"")</f>
        <v/>
      </c>
      <c r="J766" s="31" t="e">
        <f>IF(AND(B766=J$1),LOOKUP(9.99999999999999E+307,$J$2:J765)+1,"")</f>
        <v>#REF!</v>
      </c>
      <c r="K766" s="31" t="e">
        <f>IF(AND(B766=K$1),LOOKUP(9.99999999999999E+307,$K$2:K765)+1,"")</f>
        <v>#REF!</v>
      </c>
      <c r="L766" s="31" t="e">
        <f>IF(AND(B766=L$1),LOOKUP(9.99999999999999E+307,$L$2:L765)+1,"")</f>
        <v>#REF!</v>
      </c>
      <c r="M766" s="31">
        <f>IF(AND(B766=M$1),LOOKUP(9.99999999999999E+307,$M$2:M765)+1,"")</f>
        <v>598</v>
      </c>
      <c r="N766" s="31" t="e">
        <f>IF(AND(B766=N$1),LOOKUP(9.99999999999999E+307,$N$2:N765)+1,"")</f>
        <v>#REF!</v>
      </c>
      <c r="O766" s="31" t="e">
        <f>IF(AND($B766=O$1),LOOKUP(9.99999999999999E+307,$O$2:O765)+1,"")</f>
        <v>#REF!</v>
      </c>
      <c r="P766" s="31" t="e">
        <f>IF(AND($B766=P$1),LOOKUP(9.99999999999999E+307,$P$2:P765)+1,"")</f>
        <v>#REF!</v>
      </c>
      <c r="Q766" s="31" t="e">
        <f>IF(AND($B766=Q$1),LOOKUP(9.99999999999999E+307,$Q$2:Q765)+1,"")</f>
        <v>#REF!</v>
      </c>
      <c r="R766" s="31">
        <f>IF(AND($B766=R$1),LOOKUP(9.99999999999999E+307,$R$2:R765)+1,"")</f>
        <v>598</v>
      </c>
      <c r="S766" s="31">
        <f>IF(AND($B766=S$1),LOOKUP(9.99999999999999E+307,$S$2:S765)+1,"")</f>
        <v>598</v>
      </c>
      <c r="T766" s="221"/>
      <c r="U766" s="221"/>
      <c r="V766" s="221"/>
      <c r="AA766" s="218" t="str">
        <f t="shared" si="83"/>
        <v/>
      </c>
      <c r="AB766" s="218" t="str">
        <f t="shared" si="84"/>
        <v/>
      </c>
      <c r="AC766" s="219">
        <f t="shared" si="80"/>
        <v>0</v>
      </c>
      <c r="AD766" s="219">
        <f t="shared" si="81"/>
        <v>1034</v>
      </c>
      <c r="AE766" s="220" t="str">
        <f t="shared" si="85"/>
        <v/>
      </c>
      <c r="AF766" s="216" t="str">
        <f t="shared" si="86"/>
        <v>-</v>
      </c>
    </row>
    <row r="767" spans="1:32" ht="20.149999999999999" customHeight="1" x14ac:dyDescent="0.75">
      <c r="A767" s="31">
        <v>765</v>
      </c>
      <c r="B767" s="202"/>
      <c r="C767" s="201"/>
      <c r="D767" s="202"/>
      <c r="E767" s="392"/>
      <c r="F767" s="392"/>
      <c r="G767" s="217" t="str">
        <f t="shared" si="82"/>
        <v/>
      </c>
      <c r="H767" s="31" t="str">
        <f>IF(AND(B767=H$1),LOOKUP(9.99999999999999E+307,$H$2:H766)+1,"")</f>
        <v/>
      </c>
      <c r="I767" s="31" t="str">
        <f>IF(AND(B767=I$1),LOOKUP(9.99999999999999E+307,$I$2:I766)+1,"")</f>
        <v/>
      </c>
      <c r="J767" s="31" t="e">
        <f>IF(AND(B767=J$1),LOOKUP(9.99999999999999E+307,$J$2:J766)+1,"")</f>
        <v>#REF!</v>
      </c>
      <c r="K767" s="31" t="e">
        <f>IF(AND(B767=K$1),LOOKUP(9.99999999999999E+307,$K$2:K766)+1,"")</f>
        <v>#REF!</v>
      </c>
      <c r="L767" s="31" t="e">
        <f>IF(AND(B767=L$1),LOOKUP(9.99999999999999E+307,$L$2:L766)+1,"")</f>
        <v>#REF!</v>
      </c>
      <c r="M767" s="31">
        <f>IF(AND(B767=M$1),LOOKUP(9.99999999999999E+307,$M$2:M766)+1,"")</f>
        <v>599</v>
      </c>
      <c r="N767" s="31" t="e">
        <f>IF(AND(B767=N$1),LOOKUP(9.99999999999999E+307,$N$2:N766)+1,"")</f>
        <v>#REF!</v>
      </c>
      <c r="O767" s="31" t="e">
        <f>IF(AND($B767=O$1),LOOKUP(9.99999999999999E+307,$O$2:O766)+1,"")</f>
        <v>#REF!</v>
      </c>
      <c r="P767" s="31" t="e">
        <f>IF(AND($B767=P$1),LOOKUP(9.99999999999999E+307,$P$2:P766)+1,"")</f>
        <v>#REF!</v>
      </c>
      <c r="Q767" s="31" t="e">
        <f>IF(AND($B767=Q$1),LOOKUP(9.99999999999999E+307,$Q$2:Q766)+1,"")</f>
        <v>#REF!</v>
      </c>
      <c r="R767" s="31">
        <f>IF(AND($B767=R$1),LOOKUP(9.99999999999999E+307,$R$2:R766)+1,"")</f>
        <v>599</v>
      </c>
      <c r="S767" s="31">
        <f>IF(AND($B767=S$1),LOOKUP(9.99999999999999E+307,$S$2:S766)+1,"")</f>
        <v>599</v>
      </c>
      <c r="T767" s="221"/>
      <c r="U767" s="221"/>
      <c r="V767" s="221"/>
      <c r="AA767" s="218" t="str">
        <f t="shared" si="83"/>
        <v/>
      </c>
      <c r="AB767" s="218" t="str">
        <f t="shared" si="84"/>
        <v/>
      </c>
      <c r="AC767" s="219">
        <f t="shared" si="80"/>
        <v>0</v>
      </c>
      <c r="AD767" s="219">
        <f t="shared" si="81"/>
        <v>1034</v>
      </c>
      <c r="AE767" s="220" t="str">
        <f t="shared" si="85"/>
        <v/>
      </c>
      <c r="AF767" s="216" t="str">
        <f t="shared" si="86"/>
        <v>-</v>
      </c>
    </row>
    <row r="768" spans="1:32" ht="20.149999999999999" customHeight="1" x14ac:dyDescent="0.75">
      <c r="A768" s="31">
        <v>766</v>
      </c>
      <c r="B768" s="202"/>
      <c r="C768" s="201"/>
      <c r="D768" s="202"/>
      <c r="E768" s="392"/>
      <c r="F768" s="392"/>
      <c r="G768" s="217" t="str">
        <f t="shared" si="82"/>
        <v/>
      </c>
      <c r="H768" s="31" t="str">
        <f>IF(AND(B768=H$1),LOOKUP(9.99999999999999E+307,$H$2:H767)+1,"")</f>
        <v/>
      </c>
      <c r="I768" s="31" t="str">
        <f>IF(AND(B768=I$1),LOOKUP(9.99999999999999E+307,$I$2:I767)+1,"")</f>
        <v/>
      </c>
      <c r="J768" s="31" t="e">
        <f>IF(AND(B768=J$1),LOOKUP(9.99999999999999E+307,$J$2:J767)+1,"")</f>
        <v>#REF!</v>
      </c>
      <c r="K768" s="31" t="e">
        <f>IF(AND(B768=K$1),LOOKUP(9.99999999999999E+307,$K$2:K767)+1,"")</f>
        <v>#REF!</v>
      </c>
      <c r="L768" s="31" t="e">
        <f>IF(AND(B768=L$1),LOOKUP(9.99999999999999E+307,$L$2:L767)+1,"")</f>
        <v>#REF!</v>
      </c>
      <c r="M768" s="31">
        <f>IF(AND(B768=M$1),LOOKUP(9.99999999999999E+307,$M$2:M767)+1,"")</f>
        <v>600</v>
      </c>
      <c r="N768" s="31" t="e">
        <f>IF(AND(B768=N$1),LOOKUP(9.99999999999999E+307,$N$2:N767)+1,"")</f>
        <v>#REF!</v>
      </c>
      <c r="O768" s="31" t="e">
        <f>IF(AND($B768=O$1),LOOKUP(9.99999999999999E+307,$O$2:O767)+1,"")</f>
        <v>#REF!</v>
      </c>
      <c r="P768" s="31" t="e">
        <f>IF(AND($B768=P$1),LOOKUP(9.99999999999999E+307,$P$2:P767)+1,"")</f>
        <v>#REF!</v>
      </c>
      <c r="Q768" s="31" t="e">
        <f>IF(AND($B768=Q$1),LOOKUP(9.99999999999999E+307,$Q$2:Q767)+1,"")</f>
        <v>#REF!</v>
      </c>
      <c r="R768" s="31">
        <f>IF(AND($B768=R$1),LOOKUP(9.99999999999999E+307,$R$2:R767)+1,"")</f>
        <v>600</v>
      </c>
      <c r="S768" s="31">
        <f>IF(AND($B768=S$1),LOOKUP(9.99999999999999E+307,$S$2:S767)+1,"")</f>
        <v>600</v>
      </c>
      <c r="T768" s="221"/>
      <c r="U768" s="221"/>
      <c r="V768" s="221"/>
      <c r="AA768" s="218" t="str">
        <f t="shared" si="83"/>
        <v/>
      </c>
      <c r="AB768" s="218" t="str">
        <f t="shared" si="84"/>
        <v/>
      </c>
      <c r="AC768" s="219">
        <f t="shared" si="80"/>
        <v>0</v>
      </c>
      <c r="AD768" s="219">
        <f t="shared" si="81"/>
        <v>1034</v>
      </c>
      <c r="AE768" s="220" t="str">
        <f t="shared" si="85"/>
        <v/>
      </c>
      <c r="AF768" s="216" t="str">
        <f t="shared" si="86"/>
        <v>-</v>
      </c>
    </row>
    <row r="769" spans="1:32" ht="20.149999999999999" customHeight="1" x14ac:dyDescent="0.75">
      <c r="A769" s="31">
        <v>767</v>
      </c>
      <c r="B769" s="202"/>
      <c r="C769" s="201"/>
      <c r="D769" s="202"/>
      <c r="E769" s="392"/>
      <c r="F769" s="392"/>
      <c r="G769" s="217" t="str">
        <f t="shared" si="82"/>
        <v/>
      </c>
      <c r="H769" s="31" t="str">
        <f>IF(AND(B769=H$1),LOOKUP(9.99999999999999E+307,$H$2:H768)+1,"")</f>
        <v/>
      </c>
      <c r="I769" s="31" t="str">
        <f>IF(AND(B769=I$1),LOOKUP(9.99999999999999E+307,$I$2:I768)+1,"")</f>
        <v/>
      </c>
      <c r="J769" s="31" t="e">
        <f>IF(AND(B769=J$1),LOOKUP(9.99999999999999E+307,$J$2:J768)+1,"")</f>
        <v>#REF!</v>
      </c>
      <c r="K769" s="31" t="e">
        <f>IF(AND(B769=K$1),LOOKUP(9.99999999999999E+307,$K$2:K768)+1,"")</f>
        <v>#REF!</v>
      </c>
      <c r="L769" s="31" t="e">
        <f>IF(AND(B769=L$1),LOOKUP(9.99999999999999E+307,$L$2:L768)+1,"")</f>
        <v>#REF!</v>
      </c>
      <c r="M769" s="31">
        <f>IF(AND(B769=M$1),LOOKUP(9.99999999999999E+307,$M$2:M768)+1,"")</f>
        <v>601</v>
      </c>
      <c r="N769" s="31" t="e">
        <f>IF(AND(B769=N$1),LOOKUP(9.99999999999999E+307,$N$2:N768)+1,"")</f>
        <v>#REF!</v>
      </c>
      <c r="O769" s="31" t="e">
        <f>IF(AND($B769=O$1),LOOKUP(9.99999999999999E+307,$O$2:O768)+1,"")</f>
        <v>#REF!</v>
      </c>
      <c r="P769" s="31" t="e">
        <f>IF(AND($B769=P$1),LOOKUP(9.99999999999999E+307,$P$2:P768)+1,"")</f>
        <v>#REF!</v>
      </c>
      <c r="Q769" s="31" t="e">
        <f>IF(AND($B769=Q$1),LOOKUP(9.99999999999999E+307,$Q$2:Q768)+1,"")</f>
        <v>#REF!</v>
      </c>
      <c r="R769" s="31">
        <f>IF(AND($B769=R$1),LOOKUP(9.99999999999999E+307,$R$2:R768)+1,"")</f>
        <v>601</v>
      </c>
      <c r="S769" s="31">
        <f>IF(AND($B769=S$1),LOOKUP(9.99999999999999E+307,$S$2:S768)+1,"")</f>
        <v>601</v>
      </c>
      <c r="T769" s="221"/>
      <c r="U769" s="221"/>
      <c r="V769" s="221"/>
      <c r="AA769" s="218" t="str">
        <f t="shared" si="83"/>
        <v/>
      </c>
      <c r="AB769" s="218" t="str">
        <f t="shared" si="84"/>
        <v/>
      </c>
      <c r="AC769" s="219">
        <f t="shared" si="80"/>
        <v>0</v>
      </c>
      <c r="AD769" s="219">
        <f t="shared" si="81"/>
        <v>1034</v>
      </c>
      <c r="AE769" s="220" t="str">
        <f t="shared" si="85"/>
        <v/>
      </c>
      <c r="AF769" s="216" t="str">
        <f t="shared" si="86"/>
        <v>-</v>
      </c>
    </row>
    <row r="770" spans="1:32" ht="20.149999999999999" customHeight="1" x14ac:dyDescent="0.75">
      <c r="A770" s="31">
        <v>768</v>
      </c>
      <c r="B770" s="202"/>
      <c r="C770" s="201"/>
      <c r="D770" s="202"/>
      <c r="E770" s="392"/>
      <c r="F770" s="392"/>
      <c r="G770" s="217" t="str">
        <f t="shared" si="82"/>
        <v/>
      </c>
      <c r="H770" s="31" t="str">
        <f>IF(AND(B770=H$1),LOOKUP(9.99999999999999E+307,$H$2:H769)+1,"")</f>
        <v/>
      </c>
      <c r="I770" s="31" t="str">
        <f>IF(AND(B770=I$1),LOOKUP(9.99999999999999E+307,$I$2:I769)+1,"")</f>
        <v/>
      </c>
      <c r="J770" s="31" t="e">
        <f>IF(AND(B770=J$1),LOOKUP(9.99999999999999E+307,$J$2:J769)+1,"")</f>
        <v>#REF!</v>
      </c>
      <c r="K770" s="31" t="e">
        <f>IF(AND(B770=K$1),LOOKUP(9.99999999999999E+307,$K$2:K769)+1,"")</f>
        <v>#REF!</v>
      </c>
      <c r="L770" s="31" t="e">
        <f>IF(AND(B770=L$1),LOOKUP(9.99999999999999E+307,$L$2:L769)+1,"")</f>
        <v>#REF!</v>
      </c>
      <c r="M770" s="31">
        <f>IF(AND(B770=M$1),LOOKUP(9.99999999999999E+307,$M$2:M769)+1,"")</f>
        <v>602</v>
      </c>
      <c r="N770" s="31" t="e">
        <f>IF(AND(B770=N$1),LOOKUP(9.99999999999999E+307,$N$2:N769)+1,"")</f>
        <v>#REF!</v>
      </c>
      <c r="O770" s="31" t="e">
        <f>IF(AND($B770=O$1),LOOKUP(9.99999999999999E+307,$O$2:O769)+1,"")</f>
        <v>#REF!</v>
      </c>
      <c r="P770" s="31" t="e">
        <f>IF(AND($B770=P$1),LOOKUP(9.99999999999999E+307,$P$2:P769)+1,"")</f>
        <v>#REF!</v>
      </c>
      <c r="Q770" s="31" t="e">
        <f>IF(AND($B770=Q$1),LOOKUP(9.99999999999999E+307,$Q$2:Q769)+1,"")</f>
        <v>#REF!</v>
      </c>
      <c r="R770" s="31">
        <f>IF(AND($B770=R$1),LOOKUP(9.99999999999999E+307,$R$2:R769)+1,"")</f>
        <v>602</v>
      </c>
      <c r="S770" s="31">
        <f>IF(AND($B770=S$1),LOOKUP(9.99999999999999E+307,$S$2:S769)+1,"")</f>
        <v>602</v>
      </c>
      <c r="T770" s="221"/>
      <c r="U770" s="221"/>
      <c r="V770" s="221"/>
      <c r="AA770" s="218" t="str">
        <f t="shared" si="83"/>
        <v/>
      </c>
      <c r="AB770" s="218" t="str">
        <f t="shared" si="84"/>
        <v/>
      </c>
      <c r="AC770" s="219">
        <f t="shared" si="80"/>
        <v>0</v>
      </c>
      <c r="AD770" s="219">
        <f t="shared" si="81"/>
        <v>1034</v>
      </c>
      <c r="AE770" s="220" t="str">
        <f t="shared" si="85"/>
        <v/>
      </c>
      <c r="AF770" s="216" t="str">
        <f t="shared" si="86"/>
        <v>-</v>
      </c>
    </row>
    <row r="771" spans="1:32" ht="20.149999999999999" customHeight="1" x14ac:dyDescent="0.75">
      <c r="A771" s="31">
        <v>769</v>
      </c>
      <c r="B771" s="202"/>
      <c r="C771" s="201"/>
      <c r="D771" s="202"/>
      <c r="E771" s="392"/>
      <c r="F771" s="392"/>
      <c r="G771" s="217" t="str">
        <f t="shared" si="82"/>
        <v/>
      </c>
      <c r="H771" s="31" t="str">
        <f>IF(AND(B771=H$1),LOOKUP(9.99999999999999E+307,$H$2:H770)+1,"")</f>
        <v/>
      </c>
      <c r="I771" s="31" t="str">
        <f>IF(AND(B771=I$1),LOOKUP(9.99999999999999E+307,$I$2:I770)+1,"")</f>
        <v/>
      </c>
      <c r="J771" s="31" t="e">
        <f>IF(AND(B771=J$1),LOOKUP(9.99999999999999E+307,$J$2:J770)+1,"")</f>
        <v>#REF!</v>
      </c>
      <c r="K771" s="31" t="e">
        <f>IF(AND(B771=K$1),LOOKUP(9.99999999999999E+307,$K$2:K770)+1,"")</f>
        <v>#REF!</v>
      </c>
      <c r="L771" s="31" t="e">
        <f>IF(AND(B771=L$1),LOOKUP(9.99999999999999E+307,$L$2:L770)+1,"")</f>
        <v>#REF!</v>
      </c>
      <c r="M771" s="31">
        <f>IF(AND(B771=M$1),LOOKUP(9.99999999999999E+307,$M$2:M770)+1,"")</f>
        <v>603</v>
      </c>
      <c r="N771" s="31" t="e">
        <f>IF(AND(B771=N$1),LOOKUP(9.99999999999999E+307,$N$2:N770)+1,"")</f>
        <v>#REF!</v>
      </c>
      <c r="O771" s="31" t="e">
        <f>IF(AND($B771=O$1),LOOKUP(9.99999999999999E+307,$O$2:O770)+1,"")</f>
        <v>#REF!</v>
      </c>
      <c r="P771" s="31" t="e">
        <f>IF(AND($B771=P$1),LOOKUP(9.99999999999999E+307,$P$2:P770)+1,"")</f>
        <v>#REF!</v>
      </c>
      <c r="Q771" s="31" t="e">
        <f>IF(AND($B771=Q$1),LOOKUP(9.99999999999999E+307,$Q$2:Q770)+1,"")</f>
        <v>#REF!</v>
      </c>
      <c r="R771" s="31">
        <f>IF(AND($B771=R$1),LOOKUP(9.99999999999999E+307,$R$2:R770)+1,"")</f>
        <v>603</v>
      </c>
      <c r="S771" s="31">
        <f>IF(AND($B771=S$1),LOOKUP(9.99999999999999E+307,$S$2:S770)+1,"")</f>
        <v>603</v>
      </c>
      <c r="T771" s="221"/>
      <c r="U771" s="221"/>
      <c r="V771" s="221"/>
      <c r="AA771" s="218" t="str">
        <f t="shared" si="83"/>
        <v/>
      </c>
      <c r="AB771" s="218" t="str">
        <f t="shared" si="84"/>
        <v/>
      </c>
      <c r="AC771" s="219">
        <f t="shared" ref="AC771:AC834" si="87">COUNTIF($C$3:$C$1202,C771)</f>
        <v>0</v>
      </c>
      <c r="AD771" s="219">
        <f t="shared" ref="AD771:AD834" si="88">SUMPRODUCT(--(E771&amp;F771=$E$3:$E$1202&amp;$F$3:$F$1202))</f>
        <v>1034</v>
      </c>
      <c r="AE771" s="220" t="str">
        <f t="shared" si="85"/>
        <v/>
      </c>
      <c r="AF771" s="216" t="str">
        <f t="shared" si="86"/>
        <v>-</v>
      </c>
    </row>
    <row r="772" spans="1:32" ht="20.149999999999999" customHeight="1" x14ac:dyDescent="0.75">
      <c r="A772" s="31">
        <v>770</v>
      </c>
      <c r="B772" s="202"/>
      <c r="C772" s="201"/>
      <c r="D772" s="202"/>
      <c r="E772" s="392"/>
      <c r="F772" s="392"/>
      <c r="G772" s="217" t="str">
        <f t="shared" ref="G772:G835" si="89">B772&amp;C772</f>
        <v/>
      </c>
      <c r="H772" s="31" t="str">
        <f>IF(AND(B772=H$1),LOOKUP(9.99999999999999E+307,$H$2:H771)+1,"")</f>
        <v/>
      </c>
      <c r="I772" s="31" t="str">
        <f>IF(AND(B772=I$1),LOOKUP(9.99999999999999E+307,$I$2:I771)+1,"")</f>
        <v/>
      </c>
      <c r="J772" s="31" t="e">
        <f>IF(AND(B772=J$1),LOOKUP(9.99999999999999E+307,$J$2:J771)+1,"")</f>
        <v>#REF!</v>
      </c>
      <c r="K772" s="31" t="e">
        <f>IF(AND(B772=K$1),LOOKUP(9.99999999999999E+307,$K$2:K771)+1,"")</f>
        <v>#REF!</v>
      </c>
      <c r="L772" s="31" t="e">
        <f>IF(AND(B772=L$1),LOOKUP(9.99999999999999E+307,$L$2:L771)+1,"")</f>
        <v>#REF!</v>
      </c>
      <c r="M772" s="31">
        <f>IF(AND(B772=M$1),LOOKUP(9.99999999999999E+307,$M$2:M771)+1,"")</f>
        <v>604</v>
      </c>
      <c r="N772" s="31" t="e">
        <f>IF(AND(B772=N$1),LOOKUP(9.99999999999999E+307,$N$2:N771)+1,"")</f>
        <v>#REF!</v>
      </c>
      <c r="O772" s="31" t="e">
        <f>IF(AND($B772=O$1),LOOKUP(9.99999999999999E+307,$O$2:O771)+1,"")</f>
        <v>#REF!</v>
      </c>
      <c r="P772" s="31" t="e">
        <f>IF(AND($B772=P$1),LOOKUP(9.99999999999999E+307,$P$2:P771)+1,"")</f>
        <v>#REF!</v>
      </c>
      <c r="Q772" s="31" t="e">
        <f>IF(AND($B772=Q$1),LOOKUP(9.99999999999999E+307,$Q$2:Q771)+1,"")</f>
        <v>#REF!</v>
      </c>
      <c r="R772" s="31">
        <f>IF(AND($B772=R$1),LOOKUP(9.99999999999999E+307,$R$2:R771)+1,"")</f>
        <v>604</v>
      </c>
      <c r="S772" s="31">
        <f>IF(AND($B772=S$1),LOOKUP(9.99999999999999E+307,$S$2:S771)+1,"")</f>
        <v>604</v>
      </c>
      <c r="T772" s="221"/>
      <c r="U772" s="221"/>
      <c r="V772" s="221"/>
      <c r="AA772" s="218" t="str">
        <f t="shared" ref="AA772:AA835" si="90">IF(AD772=2,"นักเรียนซ้ำ","")</f>
        <v/>
      </c>
      <c r="AB772" s="218" t="str">
        <f t="shared" ref="AB772:AB835" si="91">IF(AC772=2,"เลขประจำตัวซ้ำ","")</f>
        <v/>
      </c>
      <c r="AC772" s="219">
        <f t="shared" si="87"/>
        <v>0</v>
      </c>
      <c r="AD772" s="219">
        <f t="shared" si="88"/>
        <v>1034</v>
      </c>
      <c r="AE772" s="220" t="str">
        <f t="shared" ref="AE772:AE835" si="92">IF(D772="เด็กชาย",1,IF(D772="นาย",1,IF(D772="เด็กหญิง",2,IF(D772="นางสาว",2,IF(D772="ด.ช.",1,IF(D772="ด.ญ.",2,IF(D772="น.ส.",2,"")))))))</f>
        <v/>
      </c>
      <c r="AF772" s="216" t="str">
        <f t="shared" si="86"/>
        <v>-</v>
      </c>
    </row>
    <row r="773" spans="1:32" ht="20.149999999999999" customHeight="1" x14ac:dyDescent="0.75">
      <c r="A773" s="31">
        <v>771</v>
      </c>
      <c r="B773" s="202"/>
      <c r="C773" s="394"/>
      <c r="D773" s="202"/>
      <c r="E773" s="382"/>
      <c r="F773" s="382"/>
      <c r="G773" s="217" t="str">
        <f t="shared" si="89"/>
        <v/>
      </c>
      <c r="H773" s="31" t="str">
        <f>IF(AND(B773=H$1),LOOKUP(9.99999999999999E+307,$H$2:H772)+1,"")</f>
        <v/>
      </c>
      <c r="I773" s="31" t="str">
        <f>IF(AND(B773=I$1),LOOKUP(9.99999999999999E+307,$I$2:I772)+1,"")</f>
        <v/>
      </c>
      <c r="J773" s="31" t="e">
        <f>IF(AND(B773=J$1),LOOKUP(9.99999999999999E+307,$J$2:J772)+1,"")</f>
        <v>#REF!</v>
      </c>
      <c r="K773" s="31" t="e">
        <f>IF(AND(B773=K$1),LOOKUP(9.99999999999999E+307,$K$2:K772)+1,"")</f>
        <v>#REF!</v>
      </c>
      <c r="L773" s="31" t="e">
        <f>IF(AND(B773=L$1),LOOKUP(9.99999999999999E+307,$L$2:L772)+1,"")</f>
        <v>#REF!</v>
      </c>
      <c r="M773" s="31">
        <f>IF(AND(B773=M$1),LOOKUP(9.99999999999999E+307,$M$2:M772)+1,"")</f>
        <v>605</v>
      </c>
      <c r="N773" s="31" t="e">
        <f>IF(AND(B773=N$1),LOOKUP(9.99999999999999E+307,$N$2:N772)+1,"")</f>
        <v>#REF!</v>
      </c>
      <c r="O773" s="31" t="e">
        <f>IF(AND($B773=O$1),LOOKUP(9.99999999999999E+307,$O$2:O772)+1,"")</f>
        <v>#REF!</v>
      </c>
      <c r="P773" s="31" t="e">
        <f>IF(AND($B773=P$1),LOOKUP(9.99999999999999E+307,$P$2:P772)+1,"")</f>
        <v>#REF!</v>
      </c>
      <c r="Q773" s="31" t="e">
        <f>IF(AND($B773=Q$1),LOOKUP(9.99999999999999E+307,$Q$2:Q772)+1,"")</f>
        <v>#REF!</v>
      </c>
      <c r="R773" s="31">
        <f>IF(AND($B773=R$1),LOOKUP(9.99999999999999E+307,$R$2:R772)+1,"")</f>
        <v>605</v>
      </c>
      <c r="S773" s="31">
        <f>IF(AND($B773=S$1),LOOKUP(9.99999999999999E+307,$S$2:S772)+1,"")</f>
        <v>605</v>
      </c>
      <c r="T773" s="221"/>
      <c r="U773" s="221"/>
      <c r="V773" s="221"/>
      <c r="AA773" s="218" t="str">
        <f t="shared" si="90"/>
        <v/>
      </c>
      <c r="AB773" s="218" t="str">
        <f t="shared" si="91"/>
        <v/>
      </c>
      <c r="AC773" s="219">
        <f t="shared" si="87"/>
        <v>0</v>
      </c>
      <c r="AD773" s="219">
        <f t="shared" si="88"/>
        <v>1034</v>
      </c>
      <c r="AE773" s="220" t="str">
        <f t="shared" si="92"/>
        <v/>
      </c>
      <c r="AF773" s="216" t="str">
        <f t="shared" si="86"/>
        <v>-</v>
      </c>
    </row>
    <row r="774" spans="1:32" ht="20.149999999999999" customHeight="1" x14ac:dyDescent="0.75">
      <c r="A774" s="31">
        <v>772</v>
      </c>
      <c r="B774" s="202"/>
      <c r="C774" s="394"/>
      <c r="D774" s="202"/>
      <c r="E774" s="382"/>
      <c r="F774" s="382"/>
      <c r="G774" s="217" t="str">
        <f t="shared" si="89"/>
        <v/>
      </c>
      <c r="H774" s="31" t="str">
        <f>IF(AND(B774=H$1),LOOKUP(9.99999999999999E+307,$H$2:H773)+1,"")</f>
        <v/>
      </c>
      <c r="I774" s="31" t="str">
        <f>IF(AND(B774=I$1),LOOKUP(9.99999999999999E+307,$I$2:I773)+1,"")</f>
        <v/>
      </c>
      <c r="J774" s="31" t="e">
        <f>IF(AND(B774=J$1),LOOKUP(9.99999999999999E+307,$J$2:J773)+1,"")</f>
        <v>#REF!</v>
      </c>
      <c r="K774" s="31" t="e">
        <f>IF(AND(B774=K$1),LOOKUP(9.99999999999999E+307,$K$2:K773)+1,"")</f>
        <v>#REF!</v>
      </c>
      <c r="L774" s="31" t="e">
        <f>IF(AND(B774=L$1),LOOKUP(9.99999999999999E+307,$L$2:L773)+1,"")</f>
        <v>#REF!</v>
      </c>
      <c r="M774" s="31">
        <f>IF(AND(B774=M$1),LOOKUP(9.99999999999999E+307,$M$2:M773)+1,"")</f>
        <v>606</v>
      </c>
      <c r="N774" s="31" t="e">
        <f>IF(AND(B774=N$1),LOOKUP(9.99999999999999E+307,$N$2:N773)+1,"")</f>
        <v>#REF!</v>
      </c>
      <c r="O774" s="31" t="e">
        <f>IF(AND($B774=O$1),LOOKUP(9.99999999999999E+307,$O$2:O773)+1,"")</f>
        <v>#REF!</v>
      </c>
      <c r="P774" s="31" t="e">
        <f>IF(AND($B774=P$1),LOOKUP(9.99999999999999E+307,$P$2:P773)+1,"")</f>
        <v>#REF!</v>
      </c>
      <c r="Q774" s="31" t="e">
        <f>IF(AND($B774=Q$1),LOOKUP(9.99999999999999E+307,$Q$2:Q773)+1,"")</f>
        <v>#REF!</v>
      </c>
      <c r="R774" s="31">
        <f>IF(AND($B774=R$1),LOOKUP(9.99999999999999E+307,$R$2:R773)+1,"")</f>
        <v>606</v>
      </c>
      <c r="S774" s="31">
        <f>IF(AND($B774=S$1),LOOKUP(9.99999999999999E+307,$S$2:S773)+1,"")</f>
        <v>606</v>
      </c>
      <c r="T774" s="221"/>
      <c r="U774" s="221"/>
      <c r="V774" s="221"/>
      <c r="AA774" s="218" t="str">
        <f t="shared" si="90"/>
        <v/>
      </c>
      <c r="AB774" s="218" t="str">
        <f t="shared" si="91"/>
        <v/>
      </c>
      <c r="AC774" s="219">
        <f t="shared" si="87"/>
        <v>0</v>
      </c>
      <c r="AD774" s="219">
        <f t="shared" si="88"/>
        <v>1034</v>
      </c>
      <c r="AE774" s="220" t="str">
        <f t="shared" si="92"/>
        <v/>
      </c>
      <c r="AF774" s="216" t="str">
        <f t="shared" si="86"/>
        <v>-</v>
      </c>
    </row>
    <row r="775" spans="1:32" ht="20.149999999999999" customHeight="1" x14ac:dyDescent="0.75">
      <c r="A775" s="31">
        <v>773</v>
      </c>
      <c r="B775" s="202"/>
      <c r="C775" s="394"/>
      <c r="D775" s="202"/>
      <c r="E775" s="382"/>
      <c r="F775" s="382"/>
      <c r="G775" s="217" t="str">
        <f t="shared" si="89"/>
        <v/>
      </c>
      <c r="H775" s="31" t="str">
        <f>IF(AND(B775=H$1),LOOKUP(9.99999999999999E+307,$H$2:H774)+1,"")</f>
        <v/>
      </c>
      <c r="I775" s="31" t="str">
        <f>IF(AND(B775=I$1),LOOKUP(9.99999999999999E+307,$I$2:I774)+1,"")</f>
        <v/>
      </c>
      <c r="J775" s="31" t="e">
        <f>IF(AND(B775=J$1),LOOKUP(9.99999999999999E+307,$J$2:J774)+1,"")</f>
        <v>#REF!</v>
      </c>
      <c r="K775" s="31" t="e">
        <f>IF(AND(B775=K$1),LOOKUP(9.99999999999999E+307,$K$2:K774)+1,"")</f>
        <v>#REF!</v>
      </c>
      <c r="L775" s="31" t="e">
        <f>IF(AND(B775=L$1),LOOKUP(9.99999999999999E+307,$L$2:L774)+1,"")</f>
        <v>#REF!</v>
      </c>
      <c r="M775" s="31">
        <f>IF(AND(B775=M$1),LOOKUP(9.99999999999999E+307,$M$2:M774)+1,"")</f>
        <v>607</v>
      </c>
      <c r="N775" s="31" t="e">
        <f>IF(AND(B775=N$1),LOOKUP(9.99999999999999E+307,$N$2:N774)+1,"")</f>
        <v>#REF!</v>
      </c>
      <c r="O775" s="31" t="e">
        <f>IF(AND($B775=O$1),LOOKUP(9.99999999999999E+307,$O$2:O774)+1,"")</f>
        <v>#REF!</v>
      </c>
      <c r="P775" s="31" t="e">
        <f>IF(AND($B775=P$1),LOOKUP(9.99999999999999E+307,$P$2:P774)+1,"")</f>
        <v>#REF!</v>
      </c>
      <c r="Q775" s="31" t="e">
        <f>IF(AND($B775=Q$1),LOOKUP(9.99999999999999E+307,$Q$2:Q774)+1,"")</f>
        <v>#REF!</v>
      </c>
      <c r="R775" s="31">
        <f>IF(AND($B775=R$1),LOOKUP(9.99999999999999E+307,$R$2:R774)+1,"")</f>
        <v>607</v>
      </c>
      <c r="S775" s="31">
        <f>IF(AND($B775=S$1),LOOKUP(9.99999999999999E+307,$S$2:S774)+1,"")</f>
        <v>607</v>
      </c>
      <c r="T775" s="221"/>
      <c r="U775" s="221"/>
      <c r="V775" s="221"/>
      <c r="AA775" s="218" t="str">
        <f t="shared" si="90"/>
        <v/>
      </c>
      <c r="AB775" s="218" t="str">
        <f t="shared" si="91"/>
        <v/>
      </c>
      <c r="AC775" s="219">
        <f t="shared" si="87"/>
        <v>0</v>
      </c>
      <c r="AD775" s="219">
        <f t="shared" si="88"/>
        <v>1034</v>
      </c>
      <c r="AE775" s="220" t="str">
        <f t="shared" si="92"/>
        <v/>
      </c>
      <c r="AF775" s="216" t="str">
        <f t="shared" si="86"/>
        <v>-</v>
      </c>
    </row>
    <row r="776" spans="1:32" ht="20.149999999999999" customHeight="1" x14ac:dyDescent="0.75">
      <c r="A776" s="31">
        <v>774</v>
      </c>
      <c r="B776" s="202"/>
      <c r="C776" s="394"/>
      <c r="D776" s="202"/>
      <c r="E776" s="382"/>
      <c r="F776" s="382"/>
      <c r="G776" s="217" t="str">
        <f t="shared" si="89"/>
        <v/>
      </c>
      <c r="H776" s="31" t="str">
        <f>IF(AND(B776=H$1),LOOKUP(9.99999999999999E+307,$H$2:H775)+1,"")</f>
        <v/>
      </c>
      <c r="I776" s="31" t="str">
        <f>IF(AND(B776=I$1),LOOKUP(9.99999999999999E+307,$I$2:I775)+1,"")</f>
        <v/>
      </c>
      <c r="J776" s="31" t="e">
        <f>IF(AND(B776=J$1),LOOKUP(9.99999999999999E+307,$J$2:J775)+1,"")</f>
        <v>#REF!</v>
      </c>
      <c r="K776" s="31" t="e">
        <f>IF(AND(B776=K$1),LOOKUP(9.99999999999999E+307,$K$2:K775)+1,"")</f>
        <v>#REF!</v>
      </c>
      <c r="L776" s="31" t="e">
        <f>IF(AND(B776=L$1),LOOKUP(9.99999999999999E+307,$L$2:L775)+1,"")</f>
        <v>#REF!</v>
      </c>
      <c r="M776" s="31">
        <f>IF(AND(B776=M$1),LOOKUP(9.99999999999999E+307,$M$2:M775)+1,"")</f>
        <v>608</v>
      </c>
      <c r="N776" s="31" t="e">
        <f>IF(AND(B776=N$1),LOOKUP(9.99999999999999E+307,$N$2:N775)+1,"")</f>
        <v>#REF!</v>
      </c>
      <c r="O776" s="31" t="e">
        <f>IF(AND($B776=O$1),LOOKUP(9.99999999999999E+307,$O$2:O775)+1,"")</f>
        <v>#REF!</v>
      </c>
      <c r="P776" s="31" t="e">
        <f>IF(AND($B776=P$1),LOOKUP(9.99999999999999E+307,$P$2:P775)+1,"")</f>
        <v>#REF!</v>
      </c>
      <c r="Q776" s="31" t="e">
        <f>IF(AND($B776=Q$1),LOOKUP(9.99999999999999E+307,$Q$2:Q775)+1,"")</f>
        <v>#REF!</v>
      </c>
      <c r="R776" s="31">
        <f>IF(AND($B776=R$1),LOOKUP(9.99999999999999E+307,$R$2:R775)+1,"")</f>
        <v>608</v>
      </c>
      <c r="S776" s="31">
        <f>IF(AND($B776=S$1),LOOKUP(9.99999999999999E+307,$S$2:S775)+1,"")</f>
        <v>608</v>
      </c>
      <c r="T776" s="221"/>
      <c r="U776" s="221"/>
      <c r="V776" s="221"/>
      <c r="AA776" s="218" t="str">
        <f t="shared" si="90"/>
        <v/>
      </c>
      <c r="AB776" s="218" t="str">
        <f t="shared" si="91"/>
        <v/>
      </c>
      <c r="AC776" s="219">
        <f t="shared" si="87"/>
        <v>0</v>
      </c>
      <c r="AD776" s="219">
        <f t="shared" si="88"/>
        <v>1034</v>
      </c>
      <c r="AE776" s="220" t="str">
        <f t="shared" si="92"/>
        <v/>
      </c>
      <c r="AF776" s="216" t="str">
        <f t="shared" si="86"/>
        <v>-</v>
      </c>
    </row>
    <row r="777" spans="1:32" ht="20.149999999999999" customHeight="1" x14ac:dyDescent="0.75">
      <c r="A777" s="31">
        <v>775</v>
      </c>
      <c r="B777" s="202"/>
      <c r="C777" s="394"/>
      <c r="D777" s="202"/>
      <c r="E777" s="382"/>
      <c r="F777" s="382"/>
      <c r="G777" s="217" t="str">
        <f t="shared" si="89"/>
        <v/>
      </c>
      <c r="H777" s="31" t="str">
        <f>IF(AND(B777=H$1),LOOKUP(9.99999999999999E+307,$H$2:H776)+1,"")</f>
        <v/>
      </c>
      <c r="I777" s="31" t="str">
        <f>IF(AND(B777=I$1),LOOKUP(9.99999999999999E+307,$I$2:I776)+1,"")</f>
        <v/>
      </c>
      <c r="J777" s="31" t="e">
        <f>IF(AND(B777=J$1),LOOKUP(9.99999999999999E+307,$J$2:J776)+1,"")</f>
        <v>#REF!</v>
      </c>
      <c r="K777" s="31" t="e">
        <f>IF(AND(B777=K$1),LOOKUP(9.99999999999999E+307,$K$2:K776)+1,"")</f>
        <v>#REF!</v>
      </c>
      <c r="L777" s="31" t="e">
        <f>IF(AND(B777=L$1),LOOKUP(9.99999999999999E+307,$L$2:L776)+1,"")</f>
        <v>#REF!</v>
      </c>
      <c r="M777" s="31">
        <f>IF(AND(B777=M$1),LOOKUP(9.99999999999999E+307,$M$2:M776)+1,"")</f>
        <v>609</v>
      </c>
      <c r="N777" s="31" t="e">
        <f>IF(AND(B777=N$1),LOOKUP(9.99999999999999E+307,$N$2:N776)+1,"")</f>
        <v>#REF!</v>
      </c>
      <c r="O777" s="31" t="e">
        <f>IF(AND($B777=O$1),LOOKUP(9.99999999999999E+307,$O$2:O776)+1,"")</f>
        <v>#REF!</v>
      </c>
      <c r="P777" s="31" t="e">
        <f>IF(AND($B777=P$1),LOOKUP(9.99999999999999E+307,$P$2:P776)+1,"")</f>
        <v>#REF!</v>
      </c>
      <c r="Q777" s="31" t="e">
        <f>IF(AND($B777=Q$1),LOOKUP(9.99999999999999E+307,$Q$2:Q776)+1,"")</f>
        <v>#REF!</v>
      </c>
      <c r="R777" s="31">
        <f>IF(AND($B777=R$1),LOOKUP(9.99999999999999E+307,$R$2:R776)+1,"")</f>
        <v>609</v>
      </c>
      <c r="S777" s="31">
        <f>IF(AND($B777=S$1),LOOKUP(9.99999999999999E+307,$S$2:S776)+1,"")</f>
        <v>609</v>
      </c>
      <c r="T777" s="221"/>
      <c r="U777" s="221"/>
      <c r="V777" s="221"/>
      <c r="AA777" s="218" t="str">
        <f t="shared" si="90"/>
        <v/>
      </c>
      <c r="AB777" s="218" t="str">
        <f t="shared" si="91"/>
        <v/>
      </c>
      <c r="AC777" s="219">
        <f t="shared" si="87"/>
        <v>0</v>
      </c>
      <c r="AD777" s="219">
        <f t="shared" si="88"/>
        <v>1034</v>
      </c>
      <c r="AE777" s="220" t="str">
        <f t="shared" si="92"/>
        <v/>
      </c>
      <c r="AF777" s="216" t="str">
        <f t="shared" si="86"/>
        <v>-</v>
      </c>
    </row>
    <row r="778" spans="1:32" ht="20.149999999999999" customHeight="1" x14ac:dyDescent="0.75">
      <c r="A778" s="31">
        <v>776</v>
      </c>
      <c r="B778" s="202"/>
      <c r="C778" s="394"/>
      <c r="D778" s="202"/>
      <c r="E778" s="382"/>
      <c r="F778" s="382"/>
      <c r="G778" s="217" t="str">
        <f t="shared" si="89"/>
        <v/>
      </c>
      <c r="H778" s="31" t="str">
        <f>IF(AND(B778=H$1),LOOKUP(9.99999999999999E+307,$H$2:H777)+1,"")</f>
        <v/>
      </c>
      <c r="I778" s="31" t="str">
        <f>IF(AND(B778=I$1),LOOKUP(9.99999999999999E+307,$I$2:I777)+1,"")</f>
        <v/>
      </c>
      <c r="J778" s="31" t="e">
        <f>IF(AND(B778=J$1),LOOKUP(9.99999999999999E+307,$J$2:J777)+1,"")</f>
        <v>#REF!</v>
      </c>
      <c r="K778" s="31" t="e">
        <f>IF(AND(B778=K$1),LOOKUP(9.99999999999999E+307,$K$2:K777)+1,"")</f>
        <v>#REF!</v>
      </c>
      <c r="L778" s="31" t="e">
        <f>IF(AND(B778=L$1),LOOKUP(9.99999999999999E+307,$L$2:L777)+1,"")</f>
        <v>#REF!</v>
      </c>
      <c r="M778" s="31">
        <f>IF(AND(B778=M$1),LOOKUP(9.99999999999999E+307,$M$2:M777)+1,"")</f>
        <v>610</v>
      </c>
      <c r="N778" s="31" t="e">
        <f>IF(AND(B778=N$1),LOOKUP(9.99999999999999E+307,$N$2:N777)+1,"")</f>
        <v>#REF!</v>
      </c>
      <c r="O778" s="31" t="e">
        <f>IF(AND($B778=O$1),LOOKUP(9.99999999999999E+307,$O$2:O777)+1,"")</f>
        <v>#REF!</v>
      </c>
      <c r="P778" s="31" t="e">
        <f>IF(AND($B778=P$1),LOOKUP(9.99999999999999E+307,$P$2:P777)+1,"")</f>
        <v>#REF!</v>
      </c>
      <c r="Q778" s="31" t="e">
        <f>IF(AND($B778=Q$1),LOOKUP(9.99999999999999E+307,$Q$2:Q777)+1,"")</f>
        <v>#REF!</v>
      </c>
      <c r="R778" s="31">
        <f>IF(AND($B778=R$1),LOOKUP(9.99999999999999E+307,$R$2:R777)+1,"")</f>
        <v>610</v>
      </c>
      <c r="S778" s="31">
        <f>IF(AND($B778=S$1),LOOKUP(9.99999999999999E+307,$S$2:S777)+1,"")</f>
        <v>610</v>
      </c>
      <c r="T778" s="221"/>
      <c r="U778" s="221"/>
      <c r="V778" s="221"/>
      <c r="AA778" s="218" t="str">
        <f t="shared" si="90"/>
        <v/>
      </c>
      <c r="AB778" s="218" t="str">
        <f t="shared" si="91"/>
        <v/>
      </c>
      <c r="AC778" s="219">
        <f t="shared" si="87"/>
        <v>0</v>
      </c>
      <c r="AD778" s="219">
        <f t="shared" si="88"/>
        <v>1034</v>
      </c>
      <c r="AE778" s="220" t="str">
        <f t="shared" si="92"/>
        <v/>
      </c>
      <c r="AF778" s="216" t="str">
        <f t="shared" si="86"/>
        <v>-</v>
      </c>
    </row>
    <row r="779" spans="1:32" ht="20.149999999999999" customHeight="1" x14ac:dyDescent="0.75">
      <c r="A779" s="31">
        <v>777</v>
      </c>
      <c r="B779" s="202"/>
      <c r="C779" s="394"/>
      <c r="D779" s="202"/>
      <c r="E779" s="382"/>
      <c r="F779" s="382"/>
      <c r="G779" s="217" t="str">
        <f t="shared" si="89"/>
        <v/>
      </c>
      <c r="H779" s="31" t="str">
        <f>IF(AND(B779=H$1),LOOKUP(9.99999999999999E+307,$H$2:H778)+1,"")</f>
        <v/>
      </c>
      <c r="I779" s="31" t="str">
        <f>IF(AND(B779=I$1),LOOKUP(9.99999999999999E+307,$I$2:I778)+1,"")</f>
        <v/>
      </c>
      <c r="J779" s="31" t="e">
        <f>IF(AND(B779=J$1),LOOKUP(9.99999999999999E+307,$J$2:J778)+1,"")</f>
        <v>#REF!</v>
      </c>
      <c r="K779" s="31" t="e">
        <f>IF(AND(B779=K$1),LOOKUP(9.99999999999999E+307,$K$2:K778)+1,"")</f>
        <v>#REF!</v>
      </c>
      <c r="L779" s="31" t="e">
        <f>IF(AND(B779=L$1),LOOKUP(9.99999999999999E+307,$L$2:L778)+1,"")</f>
        <v>#REF!</v>
      </c>
      <c r="M779" s="31">
        <f>IF(AND(B779=M$1),LOOKUP(9.99999999999999E+307,$M$2:M778)+1,"")</f>
        <v>611</v>
      </c>
      <c r="N779" s="31" t="e">
        <f>IF(AND(B779=N$1),LOOKUP(9.99999999999999E+307,$N$2:N778)+1,"")</f>
        <v>#REF!</v>
      </c>
      <c r="O779" s="31" t="e">
        <f>IF(AND($B779=O$1),LOOKUP(9.99999999999999E+307,$O$2:O778)+1,"")</f>
        <v>#REF!</v>
      </c>
      <c r="P779" s="31" t="e">
        <f>IF(AND($B779=P$1),LOOKUP(9.99999999999999E+307,$P$2:P778)+1,"")</f>
        <v>#REF!</v>
      </c>
      <c r="Q779" s="31" t="e">
        <f>IF(AND($B779=Q$1),LOOKUP(9.99999999999999E+307,$Q$2:Q778)+1,"")</f>
        <v>#REF!</v>
      </c>
      <c r="R779" s="31">
        <f>IF(AND($B779=R$1),LOOKUP(9.99999999999999E+307,$R$2:R778)+1,"")</f>
        <v>611</v>
      </c>
      <c r="S779" s="31">
        <f>IF(AND($B779=S$1),LOOKUP(9.99999999999999E+307,$S$2:S778)+1,"")</f>
        <v>611</v>
      </c>
      <c r="T779" s="221"/>
      <c r="U779" s="221"/>
      <c r="V779" s="221"/>
      <c r="AA779" s="218" t="str">
        <f t="shared" si="90"/>
        <v/>
      </c>
      <c r="AB779" s="218" t="str">
        <f t="shared" si="91"/>
        <v/>
      </c>
      <c r="AC779" s="219">
        <f t="shared" si="87"/>
        <v>0</v>
      </c>
      <c r="AD779" s="219">
        <f t="shared" si="88"/>
        <v>1034</v>
      </c>
      <c r="AE779" s="220" t="str">
        <f t="shared" si="92"/>
        <v/>
      </c>
      <c r="AF779" s="216" t="str">
        <f t="shared" si="86"/>
        <v>-</v>
      </c>
    </row>
    <row r="780" spans="1:32" ht="20.149999999999999" customHeight="1" x14ac:dyDescent="0.75">
      <c r="A780" s="31">
        <v>778</v>
      </c>
      <c r="B780" s="202"/>
      <c r="C780" s="394"/>
      <c r="D780" s="202"/>
      <c r="E780" s="382"/>
      <c r="F780" s="382"/>
      <c r="G780" s="217" t="str">
        <f t="shared" si="89"/>
        <v/>
      </c>
      <c r="H780" s="31" t="str">
        <f>IF(AND(B780=H$1),LOOKUP(9.99999999999999E+307,$H$2:H779)+1,"")</f>
        <v/>
      </c>
      <c r="I780" s="31" t="str">
        <f>IF(AND(B780=I$1),LOOKUP(9.99999999999999E+307,$I$2:I779)+1,"")</f>
        <v/>
      </c>
      <c r="J780" s="31" t="e">
        <f>IF(AND(B780=J$1),LOOKUP(9.99999999999999E+307,$J$2:J779)+1,"")</f>
        <v>#REF!</v>
      </c>
      <c r="K780" s="31" t="e">
        <f>IF(AND(B780=K$1),LOOKUP(9.99999999999999E+307,$K$2:K779)+1,"")</f>
        <v>#REF!</v>
      </c>
      <c r="L780" s="31" t="e">
        <f>IF(AND(B780=L$1),LOOKUP(9.99999999999999E+307,$L$2:L779)+1,"")</f>
        <v>#REF!</v>
      </c>
      <c r="M780" s="31">
        <f>IF(AND(B780=M$1),LOOKUP(9.99999999999999E+307,$M$2:M779)+1,"")</f>
        <v>612</v>
      </c>
      <c r="N780" s="31" t="e">
        <f>IF(AND(B780=N$1),LOOKUP(9.99999999999999E+307,$N$2:N779)+1,"")</f>
        <v>#REF!</v>
      </c>
      <c r="O780" s="31" t="e">
        <f>IF(AND($B780=O$1),LOOKUP(9.99999999999999E+307,$O$2:O779)+1,"")</f>
        <v>#REF!</v>
      </c>
      <c r="P780" s="31" t="e">
        <f>IF(AND($B780=P$1),LOOKUP(9.99999999999999E+307,$P$2:P779)+1,"")</f>
        <v>#REF!</v>
      </c>
      <c r="Q780" s="31" t="e">
        <f>IF(AND($B780=Q$1),LOOKUP(9.99999999999999E+307,$Q$2:Q779)+1,"")</f>
        <v>#REF!</v>
      </c>
      <c r="R780" s="31">
        <f>IF(AND($B780=R$1),LOOKUP(9.99999999999999E+307,$R$2:R779)+1,"")</f>
        <v>612</v>
      </c>
      <c r="S780" s="31">
        <f>IF(AND($B780=S$1),LOOKUP(9.99999999999999E+307,$S$2:S779)+1,"")</f>
        <v>612</v>
      </c>
      <c r="T780" s="221"/>
      <c r="U780" s="221"/>
      <c r="V780" s="221"/>
      <c r="AA780" s="218" t="str">
        <f t="shared" si="90"/>
        <v/>
      </c>
      <c r="AB780" s="218" t="str">
        <f t="shared" si="91"/>
        <v/>
      </c>
      <c r="AC780" s="219">
        <f t="shared" si="87"/>
        <v>0</v>
      </c>
      <c r="AD780" s="219">
        <f t="shared" si="88"/>
        <v>1034</v>
      </c>
      <c r="AE780" s="220" t="str">
        <f t="shared" si="92"/>
        <v/>
      </c>
      <c r="AF780" s="216" t="str">
        <f t="shared" si="86"/>
        <v>-</v>
      </c>
    </row>
    <row r="781" spans="1:32" ht="20.149999999999999" customHeight="1" x14ac:dyDescent="0.75">
      <c r="A781" s="31">
        <v>779</v>
      </c>
      <c r="B781" s="202"/>
      <c r="C781" s="394"/>
      <c r="D781" s="202"/>
      <c r="E781" s="382"/>
      <c r="F781" s="382"/>
      <c r="G781" s="217" t="str">
        <f t="shared" si="89"/>
        <v/>
      </c>
      <c r="H781" s="31" t="str">
        <f>IF(AND(B781=H$1),LOOKUP(9.99999999999999E+307,$H$2:H780)+1,"")</f>
        <v/>
      </c>
      <c r="I781" s="31" t="str">
        <f>IF(AND(B781=I$1),LOOKUP(9.99999999999999E+307,$I$2:I780)+1,"")</f>
        <v/>
      </c>
      <c r="J781" s="31" t="e">
        <f>IF(AND(B781=J$1),LOOKUP(9.99999999999999E+307,$J$2:J780)+1,"")</f>
        <v>#REF!</v>
      </c>
      <c r="K781" s="31" t="e">
        <f>IF(AND(B781=K$1),LOOKUP(9.99999999999999E+307,$K$2:K780)+1,"")</f>
        <v>#REF!</v>
      </c>
      <c r="L781" s="31" t="e">
        <f>IF(AND(B781=L$1),LOOKUP(9.99999999999999E+307,$L$2:L780)+1,"")</f>
        <v>#REF!</v>
      </c>
      <c r="M781" s="31">
        <f>IF(AND(B781=M$1),LOOKUP(9.99999999999999E+307,$M$2:M780)+1,"")</f>
        <v>613</v>
      </c>
      <c r="N781" s="31" t="e">
        <f>IF(AND(B781=N$1),LOOKUP(9.99999999999999E+307,$N$2:N780)+1,"")</f>
        <v>#REF!</v>
      </c>
      <c r="O781" s="31" t="e">
        <f>IF(AND($B781=O$1),LOOKUP(9.99999999999999E+307,$O$2:O780)+1,"")</f>
        <v>#REF!</v>
      </c>
      <c r="P781" s="31" t="e">
        <f>IF(AND($B781=P$1),LOOKUP(9.99999999999999E+307,$P$2:P780)+1,"")</f>
        <v>#REF!</v>
      </c>
      <c r="Q781" s="31" t="e">
        <f>IF(AND($B781=Q$1),LOOKUP(9.99999999999999E+307,$Q$2:Q780)+1,"")</f>
        <v>#REF!</v>
      </c>
      <c r="R781" s="31">
        <f>IF(AND($B781=R$1),LOOKUP(9.99999999999999E+307,$R$2:R780)+1,"")</f>
        <v>613</v>
      </c>
      <c r="S781" s="31">
        <f>IF(AND($B781=S$1),LOOKUP(9.99999999999999E+307,$S$2:S780)+1,"")</f>
        <v>613</v>
      </c>
      <c r="T781" s="221"/>
      <c r="U781" s="221"/>
      <c r="V781" s="221"/>
      <c r="AA781" s="218" t="str">
        <f t="shared" si="90"/>
        <v/>
      </c>
      <c r="AB781" s="218" t="str">
        <f t="shared" si="91"/>
        <v/>
      </c>
      <c r="AC781" s="219">
        <f t="shared" si="87"/>
        <v>0</v>
      </c>
      <c r="AD781" s="219">
        <f t="shared" si="88"/>
        <v>1034</v>
      </c>
      <c r="AE781" s="220" t="str">
        <f t="shared" si="92"/>
        <v/>
      </c>
      <c r="AF781" s="216" t="str">
        <f t="shared" si="86"/>
        <v>-</v>
      </c>
    </row>
    <row r="782" spans="1:32" ht="20.149999999999999" customHeight="1" x14ac:dyDescent="0.75">
      <c r="A782" s="31">
        <v>780</v>
      </c>
      <c r="B782" s="202"/>
      <c r="C782" s="394"/>
      <c r="D782" s="202"/>
      <c r="E782" s="382"/>
      <c r="F782" s="382"/>
      <c r="G782" s="217" t="str">
        <f t="shared" si="89"/>
        <v/>
      </c>
      <c r="H782" s="31" t="str">
        <f>IF(AND(B782=H$1),LOOKUP(9.99999999999999E+307,$H$2:H781)+1,"")</f>
        <v/>
      </c>
      <c r="I782" s="31" t="str">
        <f>IF(AND(B782=I$1),LOOKUP(9.99999999999999E+307,$I$2:I781)+1,"")</f>
        <v/>
      </c>
      <c r="J782" s="31" t="e">
        <f>IF(AND(B782=J$1),LOOKUP(9.99999999999999E+307,$J$2:J781)+1,"")</f>
        <v>#REF!</v>
      </c>
      <c r="K782" s="31" t="e">
        <f>IF(AND(B782=K$1),LOOKUP(9.99999999999999E+307,$K$2:K781)+1,"")</f>
        <v>#REF!</v>
      </c>
      <c r="L782" s="31" t="e">
        <f>IF(AND(B782=L$1),LOOKUP(9.99999999999999E+307,$L$2:L781)+1,"")</f>
        <v>#REF!</v>
      </c>
      <c r="M782" s="31">
        <f>IF(AND(B782=M$1),LOOKUP(9.99999999999999E+307,$M$2:M781)+1,"")</f>
        <v>614</v>
      </c>
      <c r="N782" s="31" t="e">
        <f>IF(AND(B782=N$1),LOOKUP(9.99999999999999E+307,$N$2:N781)+1,"")</f>
        <v>#REF!</v>
      </c>
      <c r="O782" s="31" t="e">
        <f>IF(AND($B782=O$1),LOOKUP(9.99999999999999E+307,$O$2:O781)+1,"")</f>
        <v>#REF!</v>
      </c>
      <c r="P782" s="31" t="e">
        <f>IF(AND($B782=P$1),LOOKUP(9.99999999999999E+307,$P$2:P781)+1,"")</f>
        <v>#REF!</v>
      </c>
      <c r="Q782" s="31" t="e">
        <f>IF(AND($B782=Q$1),LOOKUP(9.99999999999999E+307,$Q$2:Q781)+1,"")</f>
        <v>#REF!</v>
      </c>
      <c r="R782" s="31">
        <f>IF(AND($B782=R$1),LOOKUP(9.99999999999999E+307,$R$2:R781)+1,"")</f>
        <v>614</v>
      </c>
      <c r="S782" s="31">
        <f>IF(AND($B782=S$1),LOOKUP(9.99999999999999E+307,$S$2:S781)+1,"")</f>
        <v>614</v>
      </c>
      <c r="T782" s="221"/>
      <c r="U782" s="221"/>
      <c r="V782" s="221"/>
      <c r="AA782" s="218" t="str">
        <f t="shared" si="90"/>
        <v/>
      </c>
      <c r="AB782" s="218" t="str">
        <f t="shared" si="91"/>
        <v/>
      </c>
      <c r="AC782" s="219">
        <f t="shared" si="87"/>
        <v>0</v>
      </c>
      <c r="AD782" s="219">
        <f t="shared" si="88"/>
        <v>1034</v>
      </c>
      <c r="AE782" s="220" t="str">
        <f t="shared" si="92"/>
        <v/>
      </c>
      <c r="AF782" s="216" t="str">
        <f t="shared" si="86"/>
        <v>-</v>
      </c>
    </row>
    <row r="783" spans="1:32" ht="20.149999999999999" customHeight="1" x14ac:dyDescent="0.75">
      <c r="A783" s="31">
        <v>781</v>
      </c>
      <c r="B783" s="202"/>
      <c r="C783" s="394"/>
      <c r="D783" s="202"/>
      <c r="E783" s="382"/>
      <c r="F783" s="382"/>
      <c r="G783" s="217" t="str">
        <f t="shared" si="89"/>
        <v/>
      </c>
      <c r="H783" s="31" t="str">
        <f>IF(AND(B783=H$1),LOOKUP(9.99999999999999E+307,$H$2:H782)+1,"")</f>
        <v/>
      </c>
      <c r="I783" s="31" t="str">
        <f>IF(AND(B783=I$1),LOOKUP(9.99999999999999E+307,$I$2:I782)+1,"")</f>
        <v/>
      </c>
      <c r="J783" s="31" t="e">
        <f>IF(AND(B783=J$1),LOOKUP(9.99999999999999E+307,$J$2:J782)+1,"")</f>
        <v>#REF!</v>
      </c>
      <c r="K783" s="31" t="e">
        <f>IF(AND(B783=K$1),LOOKUP(9.99999999999999E+307,$K$2:K782)+1,"")</f>
        <v>#REF!</v>
      </c>
      <c r="L783" s="31" t="e">
        <f>IF(AND(B783=L$1),LOOKUP(9.99999999999999E+307,$L$2:L782)+1,"")</f>
        <v>#REF!</v>
      </c>
      <c r="M783" s="31">
        <f>IF(AND(B783=M$1),LOOKUP(9.99999999999999E+307,$M$2:M782)+1,"")</f>
        <v>615</v>
      </c>
      <c r="N783" s="31" t="e">
        <f>IF(AND(B783=N$1),LOOKUP(9.99999999999999E+307,$N$2:N782)+1,"")</f>
        <v>#REF!</v>
      </c>
      <c r="O783" s="31" t="e">
        <f>IF(AND($B783=O$1),LOOKUP(9.99999999999999E+307,$O$2:O782)+1,"")</f>
        <v>#REF!</v>
      </c>
      <c r="P783" s="31" t="e">
        <f>IF(AND($B783=P$1),LOOKUP(9.99999999999999E+307,$P$2:P782)+1,"")</f>
        <v>#REF!</v>
      </c>
      <c r="Q783" s="31" t="e">
        <f>IF(AND($B783=Q$1),LOOKUP(9.99999999999999E+307,$Q$2:Q782)+1,"")</f>
        <v>#REF!</v>
      </c>
      <c r="R783" s="31">
        <f>IF(AND($B783=R$1),LOOKUP(9.99999999999999E+307,$R$2:R782)+1,"")</f>
        <v>615</v>
      </c>
      <c r="S783" s="31">
        <f>IF(AND($B783=S$1),LOOKUP(9.99999999999999E+307,$S$2:S782)+1,"")</f>
        <v>615</v>
      </c>
      <c r="T783" s="221"/>
      <c r="U783" s="221"/>
      <c r="V783" s="221"/>
      <c r="AA783" s="218" t="str">
        <f t="shared" si="90"/>
        <v/>
      </c>
      <c r="AB783" s="218" t="str">
        <f t="shared" si="91"/>
        <v/>
      </c>
      <c r="AC783" s="219">
        <f t="shared" si="87"/>
        <v>0</v>
      </c>
      <c r="AD783" s="219">
        <f t="shared" si="88"/>
        <v>1034</v>
      </c>
      <c r="AE783" s="220" t="str">
        <f t="shared" si="92"/>
        <v/>
      </c>
      <c r="AF783" s="216" t="str">
        <f t="shared" si="86"/>
        <v>-</v>
      </c>
    </row>
    <row r="784" spans="1:32" ht="20.149999999999999" customHeight="1" x14ac:dyDescent="0.75">
      <c r="A784" s="31">
        <v>782</v>
      </c>
      <c r="B784" s="202"/>
      <c r="C784" s="394"/>
      <c r="D784" s="202"/>
      <c r="E784" s="382"/>
      <c r="F784" s="382"/>
      <c r="G784" s="217" t="str">
        <f t="shared" si="89"/>
        <v/>
      </c>
      <c r="H784" s="31" t="str">
        <f>IF(AND(B784=H$1),LOOKUP(9.99999999999999E+307,$H$2:H783)+1,"")</f>
        <v/>
      </c>
      <c r="I784" s="31" t="str">
        <f>IF(AND(B784=I$1),LOOKUP(9.99999999999999E+307,$I$2:I783)+1,"")</f>
        <v/>
      </c>
      <c r="J784" s="31" t="e">
        <f>IF(AND(B784=J$1),LOOKUP(9.99999999999999E+307,$J$2:J783)+1,"")</f>
        <v>#REF!</v>
      </c>
      <c r="K784" s="31" t="e">
        <f>IF(AND(B784=K$1),LOOKUP(9.99999999999999E+307,$K$2:K783)+1,"")</f>
        <v>#REF!</v>
      </c>
      <c r="L784" s="31" t="e">
        <f>IF(AND(B784=L$1),LOOKUP(9.99999999999999E+307,$L$2:L783)+1,"")</f>
        <v>#REF!</v>
      </c>
      <c r="M784" s="31">
        <f>IF(AND(B784=M$1),LOOKUP(9.99999999999999E+307,$M$2:M783)+1,"")</f>
        <v>616</v>
      </c>
      <c r="N784" s="31" t="e">
        <f>IF(AND(B784=N$1),LOOKUP(9.99999999999999E+307,$N$2:N783)+1,"")</f>
        <v>#REF!</v>
      </c>
      <c r="O784" s="31" t="e">
        <f>IF(AND($B784=O$1),LOOKUP(9.99999999999999E+307,$O$2:O783)+1,"")</f>
        <v>#REF!</v>
      </c>
      <c r="P784" s="31" t="e">
        <f>IF(AND($B784=P$1),LOOKUP(9.99999999999999E+307,$P$2:P783)+1,"")</f>
        <v>#REF!</v>
      </c>
      <c r="Q784" s="31" t="e">
        <f>IF(AND($B784=Q$1),LOOKUP(9.99999999999999E+307,$Q$2:Q783)+1,"")</f>
        <v>#REF!</v>
      </c>
      <c r="R784" s="31">
        <f>IF(AND($B784=R$1),LOOKUP(9.99999999999999E+307,$R$2:R783)+1,"")</f>
        <v>616</v>
      </c>
      <c r="S784" s="31">
        <f>IF(AND($B784=S$1),LOOKUP(9.99999999999999E+307,$S$2:S783)+1,"")</f>
        <v>616</v>
      </c>
      <c r="T784" s="221"/>
      <c r="U784" s="221"/>
      <c r="V784" s="221"/>
      <c r="AA784" s="218" t="str">
        <f t="shared" si="90"/>
        <v/>
      </c>
      <c r="AB784" s="218" t="str">
        <f t="shared" si="91"/>
        <v/>
      </c>
      <c r="AC784" s="219">
        <f t="shared" si="87"/>
        <v>0</v>
      </c>
      <c r="AD784" s="219">
        <f t="shared" si="88"/>
        <v>1034</v>
      </c>
      <c r="AE784" s="220" t="str">
        <f t="shared" si="92"/>
        <v/>
      </c>
      <c r="AF784" s="216" t="str">
        <f t="shared" si="86"/>
        <v>-</v>
      </c>
    </row>
    <row r="785" spans="1:32" ht="20.149999999999999" customHeight="1" x14ac:dyDescent="0.75">
      <c r="A785" s="31">
        <v>783</v>
      </c>
      <c r="B785" s="202"/>
      <c r="C785" s="394"/>
      <c r="D785" s="202"/>
      <c r="E785" s="382"/>
      <c r="F785" s="382"/>
      <c r="G785" s="217" t="str">
        <f t="shared" si="89"/>
        <v/>
      </c>
      <c r="H785" s="31" t="str">
        <f>IF(AND(B785=H$1),LOOKUP(9.99999999999999E+307,$H$2:H784)+1,"")</f>
        <v/>
      </c>
      <c r="I785" s="31" t="str">
        <f>IF(AND(B785=I$1),LOOKUP(9.99999999999999E+307,$I$2:I784)+1,"")</f>
        <v/>
      </c>
      <c r="J785" s="31" t="e">
        <f>IF(AND(B785=J$1),LOOKUP(9.99999999999999E+307,$J$2:J784)+1,"")</f>
        <v>#REF!</v>
      </c>
      <c r="K785" s="31" t="e">
        <f>IF(AND(B785=K$1),LOOKUP(9.99999999999999E+307,$K$2:K784)+1,"")</f>
        <v>#REF!</v>
      </c>
      <c r="L785" s="31" t="e">
        <f>IF(AND(B785=L$1),LOOKUP(9.99999999999999E+307,$L$2:L784)+1,"")</f>
        <v>#REF!</v>
      </c>
      <c r="M785" s="31">
        <f>IF(AND(B785=M$1),LOOKUP(9.99999999999999E+307,$M$2:M784)+1,"")</f>
        <v>617</v>
      </c>
      <c r="N785" s="31" t="e">
        <f>IF(AND(B785=N$1),LOOKUP(9.99999999999999E+307,$N$2:N784)+1,"")</f>
        <v>#REF!</v>
      </c>
      <c r="O785" s="31" t="e">
        <f>IF(AND($B785=O$1),LOOKUP(9.99999999999999E+307,$O$2:O784)+1,"")</f>
        <v>#REF!</v>
      </c>
      <c r="P785" s="31" t="e">
        <f>IF(AND($B785=P$1),LOOKUP(9.99999999999999E+307,$P$2:P784)+1,"")</f>
        <v>#REF!</v>
      </c>
      <c r="Q785" s="31" t="e">
        <f>IF(AND($B785=Q$1),LOOKUP(9.99999999999999E+307,$Q$2:Q784)+1,"")</f>
        <v>#REF!</v>
      </c>
      <c r="R785" s="31">
        <f>IF(AND($B785=R$1),LOOKUP(9.99999999999999E+307,$R$2:R784)+1,"")</f>
        <v>617</v>
      </c>
      <c r="S785" s="31">
        <f>IF(AND($B785=S$1),LOOKUP(9.99999999999999E+307,$S$2:S784)+1,"")</f>
        <v>617</v>
      </c>
      <c r="T785" s="221"/>
      <c r="U785" s="221"/>
      <c r="V785" s="221"/>
      <c r="AA785" s="218" t="str">
        <f t="shared" si="90"/>
        <v/>
      </c>
      <c r="AB785" s="218" t="str">
        <f t="shared" si="91"/>
        <v/>
      </c>
      <c r="AC785" s="219">
        <f t="shared" si="87"/>
        <v>0</v>
      </c>
      <c r="AD785" s="219">
        <f t="shared" si="88"/>
        <v>1034</v>
      </c>
      <c r="AE785" s="220" t="str">
        <f t="shared" si="92"/>
        <v/>
      </c>
      <c r="AF785" s="216" t="str">
        <f t="shared" si="86"/>
        <v>-</v>
      </c>
    </row>
    <row r="786" spans="1:32" ht="20.149999999999999" customHeight="1" x14ac:dyDescent="0.75">
      <c r="A786" s="31">
        <v>784</v>
      </c>
      <c r="B786" s="202"/>
      <c r="C786" s="394"/>
      <c r="D786" s="202"/>
      <c r="E786" s="382"/>
      <c r="F786" s="382"/>
      <c r="G786" s="217" t="str">
        <f t="shared" si="89"/>
        <v/>
      </c>
      <c r="H786" s="31" t="str">
        <f>IF(AND(B786=H$1),LOOKUP(9.99999999999999E+307,$H$2:H785)+1,"")</f>
        <v/>
      </c>
      <c r="I786" s="31" t="str">
        <f>IF(AND(B786=I$1),LOOKUP(9.99999999999999E+307,$I$2:I785)+1,"")</f>
        <v/>
      </c>
      <c r="J786" s="31" t="e">
        <f>IF(AND(B786=J$1),LOOKUP(9.99999999999999E+307,$J$2:J785)+1,"")</f>
        <v>#REF!</v>
      </c>
      <c r="K786" s="31" t="e">
        <f>IF(AND(B786=K$1),LOOKUP(9.99999999999999E+307,$K$2:K785)+1,"")</f>
        <v>#REF!</v>
      </c>
      <c r="L786" s="31" t="e">
        <f>IF(AND(B786=L$1),LOOKUP(9.99999999999999E+307,$L$2:L785)+1,"")</f>
        <v>#REF!</v>
      </c>
      <c r="M786" s="31">
        <f>IF(AND(B786=M$1),LOOKUP(9.99999999999999E+307,$M$2:M785)+1,"")</f>
        <v>618</v>
      </c>
      <c r="N786" s="31" t="e">
        <f>IF(AND(B786=N$1),LOOKUP(9.99999999999999E+307,$N$2:N785)+1,"")</f>
        <v>#REF!</v>
      </c>
      <c r="O786" s="31" t="e">
        <f>IF(AND($B786=O$1),LOOKUP(9.99999999999999E+307,$O$2:O785)+1,"")</f>
        <v>#REF!</v>
      </c>
      <c r="P786" s="31" t="e">
        <f>IF(AND($B786=P$1),LOOKUP(9.99999999999999E+307,$P$2:P785)+1,"")</f>
        <v>#REF!</v>
      </c>
      <c r="Q786" s="31" t="e">
        <f>IF(AND($B786=Q$1),LOOKUP(9.99999999999999E+307,$Q$2:Q785)+1,"")</f>
        <v>#REF!</v>
      </c>
      <c r="R786" s="31">
        <f>IF(AND($B786=R$1),LOOKUP(9.99999999999999E+307,$R$2:R785)+1,"")</f>
        <v>618</v>
      </c>
      <c r="S786" s="31">
        <f>IF(AND($B786=S$1),LOOKUP(9.99999999999999E+307,$S$2:S785)+1,"")</f>
        <v>618</v>
      </c>
      <c r="T786" s="221"/>
      <c r="U786" s="221"/>
      <c r="V786" s="221"/>
      <c r="AA786" s="218" t="str">
        <f t="shared" si="90"/>
        <v/>
      </c>
      <c r="AB786" s="218" t="str">
        <f t="shared" si="91"/>
        <v/>
      </c>
      <c r="AC786" s="219">
        <f t="shared" si="87"/>
        <v>0</v>
      </c>
      <c r="AD786" s="219">
        <f t="shared" si="88"/>
        <v>1034</v>
      </c>
      <c r="AE786" s="220" t="str">
        <f t="shared" si="92"/>
        <v/>
      </c>
      <c r="AF786" s="216" t="str">
        <f t="shared" si="86"/>
        <v>-</v>
      </c>
    </row>
    <row r="787" spans="1:32" ht="20.149999999999999" customHeight="1" x14ac:dyDescent="0.75">
      <c r="A787" s="31">
        <v>785</v>
      </c>
      <c r="B787" s="202"/>
      <c r="C787" s="394"/>
      <c r="D787" s="202"/>
      <c r="E787" s="382"/>
      <c r="F787" s="382"/>
      <c r="G787" s="217" t="str">
        <f t="shared" si="89"/>
        <v/>
      </c>
      <c r="H787" s="31" t="str">
        <f>IF(AND(B787=H$1),LOOKUP(9.99999999999999E+307,$H$2:H786)+1,"")</f>
        <v/>
      </c>
      <c r="I787" s="31" t="str">
        <f>IF(AND(B787=I$1),LOOKUP(9.99999999999999E+307,$I$2:I786)+1,"")</f>
        <v/>
      </c>
      <c r="J787" s="31" t="e">
        <f>IF(AND(B787=J$1),LOOKUP(9.99999999999999E+307,$J$2:J786)+1,"")</f>
        <v>#REF!</v>
      </c>
      <c r="K787" s="31" t="e">
        <f>IF(AND(B787=K$1),LOOKUP(9.99999999999999E+307,$K$2:K786)+1,"")</f>
        <v>#REF!</v>
      </c>
      <c r="L787" s="31" t="e">
        <f>IF(AND(B787=L$1),LOOKUP(9.99999999999999E+307,$L$2:L786)+1,"")</f>
        <v>#REF!</v>
      </c>
      <c r="M787" s="31">
        <f>IF(AND(B787=M$1),LOOKUP(9.99999999999999E+307,$M$2:M786)+1,"")</f>
        <v>619</v>
      </c>
      <c r="N787" s="31" t="e">
        <f>IF(AND(B787=N$1),LOOKUP(9.99999999999999E+307,$N$2:N786)+1,"")</f>
        <v>#REF!</v>
      </c>
      <c r="O787" s="31" t="e">
        <f>IF(AND($B787=O$1),LOOKUP(9.99999999999999E+307,$O$2:O786)+1,"")</f>
        <v>#REF!</v>
      </c>
      <c r="P787" s="31" t="e">
        <f>IF(AND($B787=P$1),LOOKUP(9.99999999999999E+307,$P$2:P786)+1,"")</f>
        <v>#REF!</v>
      </c>
      <c r="Q787" s="31" t="e">
        <f>IF(AND($B787=Q$1),LOOKUP(9.99999999999999E+307,$Q$2:Q786)+1,"")</f>
        <v>#REF!</v>
      </c>
      <c r="R787" s="31">
        <f>IF(AND($B787=R$1),LOOKUP(9.99999999999999E+307,$R$2:R786)+1,"")</f>
        <v>619</v>
      </c>
      <c r="S787" s="31">
        <f>IF(AND($B787=S$1),LOOKUP(9.99999999999999E+307,$S$2:S786)+1,"")</f>
        <v>619</v>
      </c>
      <c r="T787" s="221"/>
      <c r="U787" s="221"/>
      <c r="V787" s="221"/>
      <c r="AA787" s="218" t="str">
        <f t="shared" si="90"/>
        <v/>
      </c>
      <c r="AB787" s="218" t="str">
        <f t="shared" si="91"/>
        <v/>
      </c>
      <c r="AC787" s="219">
        <f t="shared" si="87"/>
        <v>0</v>
      </c>
      <c r="AD787" s="219">
        <f t="shared" si="88"/>
        <v>1034</v>
      </c>
      <c r="AE787" s="220" t="str">
        <f t="shared" si="92"/>
        <v/>
      </c>
      <c r="AF787" s="216" t="str">
        <f t="shared" si="86"/>
        <v>-</v>
      </c>
    </row>
    <row r="788" spans="1:32" ht="20.149999999999999" customHeight="1" x14ac:dyDescent="0.75">
      <c r="A788" s="31">
        <v>786</v>
      </c>
      <c r="B788" s="202"/>
      <c r="C788" s="394"/>
      <c r="D788" s="202"/>
      <c r="E788" s="382"/>
      <c r="F788" s="382"/>
      <c r="G788" s="217" t="str">
        <f t="shared" si="89"/>
        <v/>
      </c>
      <c r="H788" s="31" t="str">
        <f>IF(AND(B788=H$1),LOOKUP(9.99999999999999E+307,$H$2:H787)+1,"")</f>
        <v/>
      </c>
      <c r="I788" s="31" t="str">
        <f>IF(AND(B788=I$1),LOOKUP(9.99999999999999E+307,$I$2:I787)+1,"")</f>
        <v/>
      </c>
      <c r="J788" s="31" t="e">
        <f>IF(AND(B788=J$1),LOOKUP(9.99999999999999E+307,$J$2:J787)+1,"")</f>
        <v>#REF!</v>
      </c>
      <c r="K788" s="31" t="e">
        <f>IF(AND(B788=K$1),LOOKUP(9.99999999999999E+307,$K$2:K787)+1,"")</f>
        <v>#REF!</v>
      </c>
      <c r="L788" s="31" t="e">
        <f>IF(AND(B788=L$1),LOOKUP(9.99999999999999E+307,$L$2:L787)+1,"")</f>
        <v>#REF!</v>
      </c>
      <c r="M788" s="31">
        <f>IF(AND(B788=M$1),LOOKUP(9.99999999999999E+307,$M$2:M787)+1,"")</f>
        <v>620</v>
      </c>
      <c r="N788" s="31" t="e">
        <f>IF(AND(B788=N$1),LOOKUP(9.99999999999999E+307,$N$2:N787)+1,"")</f>
        <v>#REF!</v>
      </c>
      <c r="O788" s="31" t="e">
        <f>IF(AND($B788=O$1),LOOKUP(9.99999999999999E+307,$O$2:O787)+1,"")</f>
        <v>#REF!</v>
      </c>
      <c r="P788" s="31" t="e">
        <f>IF(AND($B788=P$1),LOOKUP(9.99999999999999E+307,$P$2:P787)+1,"")</f>
        <v>#REF!</v>
      </c>
      <c r="Q788" s="31" t="e">
        <f>IF(AND($B788=Q$1),LOOKUP(9.99999999999999E+307,$Q$2:Q787)+1,"")</f>
        <v>#REF!</v>
      </c>
      <c r="R788" s="31">
        <f>IF(AND($B788=R$1),LOOKUP(9.99999999999999E+307,$R$2:R787)+1,"")</f>
        <v>620</v>
      </c>
      <c r="S788" s="31">
        <f>IF(AND($B788=S$1),LOOKUP(9.99999999999999E+307,$S$2:S787)+1,"")</f>
        <v>620</v>
      </c>
      <c r="T788" s="221"/>
      <c r="U788" s="221"/>
      <c r="V788" s="221"/>
      <c r="AA788" s="218" t="str">
        <f t="shared" si="90"/>
        <v/>
      </c>
      <c r="AB788" s="218" t="str">
        <f t="shared" si="91"/>
        <v/>
      </c>
      <c r="AC788" s="219">
        <f t="shared" si="87"/>
        <v>0</v>
      </c>
      <c r="AD788" s="219">
        <f t="shared" si="88"/>
        <v>1034</v>
      </c>
      <c r="AE788" s="220" t="str">
        <f t="shared" si="92"/>
        <v/>
      </c>
      <c r="AF788" s="216" t="str">
        <f t="shared" si="86"/>
        <v>-</v>
      </c>
    </row>
    <row r="789" spans="1:32" ht="20.149999999999999" customHeight="1" x14ac:dyDescent="0.75">
      <c r="A789" s="31">
        <v>787</v>
      </c>
      <c r="B789" s="202"/>
      <c r="C789" s="394"/>
      <c r="D789" s="202"/>
      <c r="E789" s="382"/>
      <c r="F789" s="382"/>
      <c r="G789" s="217" t="str">
        <f t="shared" si="89"/>
        <v/>
      </c>
      <c r="H789" s="31" t="str">
        <f>IF(AND(B789=H$1),LOOKUP(9.99999999999999E+307,$H$2:H788)+1,"")</f>
        <v/>
      </c>
      <c r="I789" s="31" t="str">
        <f>IF(AND(B789=I$1),LOOKUP(9.99999999999999E+307,$I$2:I788)+1,"")</f>
        <v/>
      </c>
      <c r="J789" s="31" t="e">
        <f>IF(AND(B789=J$1),LOOKUP(9.99999999999999E+307,$J$2:J788)+1,"")</f>
        <v>#REF!</v>
      </c>
      <c r="K789" s="31" t="e">
        <f>IF(AND(B789=K$1),LOOKUP(9.99999999999999E+307,$K$2:K788)+1,"")</f>
        <v>#REF!</v>
      </c>
      <c r="L789" s="31" t="e">
        <f>IF(AND(B789=L$1),LOOKUP(9.99999999999999E+307,$L$2:L788)+1,"")</f>
        <v>#REF!</v>
      </c>
      <c r="M789" s="31">
        <f>IF(AND(B789=M$1),LOOKUP(9.99999999999999E+307,$M$2:M788)+1,"")</f>
        <v>621</v>
      </c>
      <c r="N789" s="31" t="e">
        <f>IF(AND(B789=N$1),LOOKUP(9.99999999999999E+307,$N$2:N788)+1,"")</f>
        <v>#REF!</v>
      </c>
      <c r="O789" s="31" t="e">
        <f>IF(AND($B789=O$1),LOOKUP(9.99999999999999E+307,$O$2:O788)+1,"")</f>
        <v>#REF!</v>
      </c>
      <c r="P789" s="31" t="e">
        <f>IF(AND($B789=P$1),LOOKUP(9.99999999999999E+307,$P$2:P788)+1,"")</f>
        <v>#REF!</v>
      </c>
      <c r="Q789" s="31" t="e">
        <f>IF(AND($B789=Q$1),LOOKUP(9.99999999999999E+307,$Q$2:Q788)+1,"")</f>
        <v>#REF!</v>
      </c>
      <c r="R789" s="31">
        <f>IF(AND($B789=R$1),LOOKUP(9.99999999999999E+307,$R$2:R788)+1,"")</f>
        <v>621</v>
      </c>
      <c r="S789" s="31">
        <f>IF(AND($B789=S$1),LOOKUP(9.99999999999999E+307,$S$2:S788)+1,"")</f>
        <v>621</v>
      </c>
      <c r="T789" s="221"/>
      <c r="U789" s="221"/>
      <c r="V789" s="221"/>
      <c r="AA789" s="218" t="str">
        <f t="shared" si="90"/>
        <v/>
      </c>
      <c r="AB789" s="218" t="str">
        <f t="shared" si="91"/>
        <v/>
      </c>
      <c r="AC789" s="219">
        <f t="shared" si="87"/>
        <v>0</v>
      </c>
      <c r="AD789" s="219">
        <f t="shared" si="88"/>
        <v>1034</v>
      </c>
      <c r="AE789" s="220" t="str">
        <f t="shared" si="92"/>
        <v/>
      </c>
      <c r="AF789" s="216" t="str">
        <f t="shared" si="86"/>
        <v>-</v>
      </c>
    </row>
    <row r="790" spans="1:32" ht="20.149999999999999" customHeight="1" x14ac:dyDescent="0.75">
      <c r="A790" s="31">
        <v>788</v>
      </c>
      <c r="B790" s="202"/>
      <c r="C790" s="394"/>
      <c r="D790" s="202"/>
      <c r="E790" s="382"/>
      <c r="F790" s="382"/>
      <c r="G790" s="217" t="str">
        <f t="shared" si="89"/>
        <v/>
      </c>
      <c r="H790" s="31" t="str">
        <f>IF(AND(B790=H$1),LOOKUP(9.99999999999999E+307,$H$2:H789)+1,"")</f>
        <v/>
      </c>
      <c r="I790" s="31" t="str">
        <f>IF(AND(B790=I$1),LOOKUP(9.99999999999999E+307,$I$2:I789)+1,"")</f>
        <v/>
      </c>
      <c r="J790" s="31" t="e">
        <f>IF(AND(B790=J$1),LOOKUP(9.99999999999999E+307,$J$2:J789)+1,"")</f>
        <v>#REF!</v>
      </c>
      <c r="K790" s="31" t="e">
        <f>IF(AND(B790=K$1),LOOKUP(9.99999999999999E+307,$K$2:K789)+1,"")</f>
        <v>#REF!</v>
      </c>
      <c r="L790" s="31" t="e">
        <f>IF(AND(B790=L$1),LOOKUP(9.99999999999999E+307,$L$2:L789)+1,"")</f>
        <v>#REF!</v>
      </c>
      <c r="M790" s="31">
        <f>IF(AND(B790=M$1),LOOKUP(9.99999999999999E+307,$M$2:M789)+1,"")</f>
        <v>622</v>
      </c>
      <c r="N790" s="31" t="e">
        <f>IF(AND(B790=N$1),LOOKUP(9.99999999999999E+307,$N$2:N789)+1,"")</f>
        <v>#REF!</v>
      </c>
      <c r="O790" s="31" t="e">
        <f>IF(AND($B790=O$1),LOOKUP(9.99999999999999E+307,$O$2:O789)+1,"")</f>
        <v>#REF!</v>
      </c>
      <c r="P790" s="31" t="e">
        <f>IF(AND($B790=P$1),LOOKUP(9.99999999999999E+307,$P$2:P789)+1,"")</f>
        <v>#REF!</v>
      </c>
      <c r="Q790" s="31" t="e">
        <f>IF(AND($B790=Q$1),LOOKUP(9.99999999999999E+307,$Q$2:Q789)+1,"")</f>
        <v>#REF!</v>
      </c>
      <c r="R790" s="31">
        <f>IF(AND($B790=R$1),LOOKUP(9.99999999999999E+307,$R$2:R789)+1,"")</f>
        <v>622</v>
      </c>
      <c r="S790" s="31">
        <f>IF(AND($B790=S$1),LOOKUP(9.99999999999999E+307,$S$2:S789)+1,"")</f>
        <v>622</v>
      </c>
      <c r="T790" s="221"/>
      <c r="U790" s="221"/>
      <c r="V790" s="221"/>
      <c r="AA790" s="218" t="str">
        <f t="shared" si="90"/>
        <v/>
      </c>
      <c r="AB790" s="218" t="str">
        <f t="shared" si="91"/>
        <v/>
      </c>
      <c r="AC790" s="219">
        <f t="shared" si="87"/>
        <v>0</v>
      </c>
      <c r="AD790" s="219">
        <f t="shared" si="88"/>
        <v>1034</v>
      </c>
      <c r="AE790" s="220" t="str">
        <f t="shared" si="92"/>
        <v/>
      </c>
      <c r="AF790" s="216" t="str">
        <f t="shared" si="86"/>
        <v>-</v>
      </c>
    </row>
    <row r="791" spans="1:32" ht="20.149999999999999" customHeight="1" x14ac:dyDescent="0.75">
      <c r="A791" s="31">
        <v>789</v>
      </c>
      <c r="B791" s="202"/>
      <c r="C791" s="394"/>
      <c r="D791" s="202"/>
      <c r="E791" s="382"/>
      <c r="F791" s="382"/>
      <c r="G791" s="217" t="str">
        <f t="shared" si="89"/>
        <v/>
      </c>
      <c r="H791" s="31" t="str">
        <f>IF(AND(B791=H$1),LOOKUP(9.99999999999999E+307,$H$2:H790)+1,"")</f>
        <v/>
      </c>
      <c r="I791" s="31" t="str">
        <f>IF(AND(B791=I$1),LOOKUP(9.99999999999999E+307,$I$2:I790)+1,"")</f>
        <v/>
      </c>
      <c r="J791" s="31" t="e">
        <f>IF(AND(B791=J$1),LOOKUP(9.99999999999999E+307,$J$2:J790)+1,"")</f>
        <v>#REF!</v>
      </c>
      <c r="K791" s="31" t="e">
        <f>IF(AND(B791=K$1),LOOKUP(9.99999999999999E+307,$K$2:K790)+1,"")</f>
        <v>#REF!</v>
      </c>
      <c r="L791" s="31" t="e">
        <f>IF(AND(B791=L$1),LOOKUP(9.99999999999999E+307,$L$2:L790)+1,"")</f>
        <v>#REF!</v>
      </c>
      <c r="M791" s="31">
        <f>IF(AND(B791=M$1),LOOKUP(9.99999999999999E+307,$M$2:M790)+1,"")</f>
        <v>623</v>
      </c>
      <c r="N791" s="31" t="e">
        <f>IF(AND(B791=N$1),LOOKUP(9.99999999999999E+307,$N$2:N790)+1,"")</f>
        <v>#REF!</v>
      </c>
      <c r="O791" s="31" t="e">
        <f>IF(AND($B791=O$1),LOOKUP(9.99999999999999E+307,$O$2:O790)+1,"")</f>
        <v>#REF!</v>
      </c>
      <c r="P791" s="31" t="e">
        <f>IF(AND($B791=P$1),LOOKUP(9.99999999999999E+307,$P$2:P790)+1,"")</f>
        <v>#REF!</v>
      </c>
      <c r="Q791" s="31" t="e">
        <f>IF(AND($B791=Q$1),LOOKUP(9.99999999999999E+307,$Q$2:Q790)+1,"")</f>
        <v>#REF!</v>
      </c>
      <c r="R791" s="31">
        <f>IF(AND($B791=R$1),LOOKUP(9.99999999999999E+307,$R$2:R790)+1,"")</f>
        <v>623</v>
      </c>
      <c r="S791" s="31">
        <f>IF(AND($B791=S$1),LOOKUP(9.99999999999999E+307,$S$2:S790)+1,"")</f>
        <v>623</v>
      </c>
      <c r="T791" s="221"/>
      <c r="U791" s="221"/>
      <c r="V791" s="221"/>
      <c r="AA791" s="218" t="str">
        <f t="shared" si="90"/>
        <v/>
      </c>
      <c r="AB791" s="218" t="str">
        <f t="shared" si="91"/>
        <v/>
      </c>
      <c r="AC791" s="219">
        <f t="shared" si="87"/>
        <v>0</v>
      </c>
      <c r="AD791" s="219">
        <f t="shared" si="88"/>
        <v>1034</v>
      </c>
      <c r="AE791" s="220" t="str">
        <f t="shared" si="92"/>
        <v/>
      </c>
      <c r="AF791" s="216" t="str">
        <f t="shared" si="86"/>
        <v>-</v>
      </c>
    </row>
    <row r="792" spans="1:32" ht="20.149999999999999" customHeight="1" x14ac:dyDescent="0.75">
      <c r="A792" s="31">
        <v>790</v>
      </c>
      <c r="B792" s="202"/>
      <c r="C792" s="394"/>
      <c r="D792" s="202"/>
      <c r="E792" s="382"/>
      <c r="F792" s="382"/>
      <c r="G792" s="217" t="str">
        <f t="shared" si="89"/>
        <v/>
      </c>
      <c r="H792" s="31" t="str">
        <f>IF(AND(B792=H$1),LOOKUP(9.99999999999999E+307,$H$2:H791)+1,"")</f>
        <v/>
      </c>
      <c r="I792" s="31" t="str">
        <f>IF(AND(B792=I$1),LOOKUP(9.99999999999999E+307,$I$2:I791)+1,"")</f>
        <v/>
      </c>
      <c r="J792" s="31" t="e">
        <f>IF(AND(B792=J$1),LOOKUP(9.99999999999999E+307,$J$2:J791)+1,"")</f>
        <v>#REF!</v>
      </c>
      <c r="K792" s="31" t="e">
        <f>IF(AND(B792=K$1),LOOKUP(9.99999999999999E+307,$K$2:K791)+1,"")</f>
        <v>#REF!</v>
      </c>
      <c r="L792" s="31" t="e">
        <f>IF(AND(B792=L$1),LOOKUP(9.99999999999999E+307,$L$2:L791)+1,"")</f>
        <v>#REF!</v>
      </c>
      <c r="M792" s="31">
        <f>IF(AND(B792=M$1),LOOKUP(9.99999999999999E+307,$M$2:M791)+1,"")</f>
        <v>624</v>
      </c>
      <c r="N792" s="31" t="e">
        <f>IF(AND(B792=N$1),LOOKUP(9.99999999999999E+307,$N$2:N791)+1,"")</f>
        <v>#REF!</v>
      </c>
      <c r="O792" s="31" t="e">
        <f>IF(AND($B792=O$1),LOOKUP(9.99999999999999E+307,$O$2:O791)+1,"")</f>
        <v>#REF!</v>
      </c>
      <c r="P792" s="31" t="e">
        <f>IF(AND($B792=P$1),LOOKUP(9.99999999999999E+307,$P$2:P791)+1,"")</f>
        <v>#REF!</v>
      </c>
      <c r="Q792" s="31" t="e">
        <f>IF(AND($B792=Q$1),LOOKUP(9.99999999999999E+307,$Q$2:Q791)+1,"")</f>
        <v>#REF!</v>
      </c>
      <c r="R792" s="31">
        <f>IF(AND($B792=R$1),LOOKUP(9.99999999999999E+307,$R$2:R791)+1,"")</f>
        <v>624</v>
      </c>
      <c r="S792" s="31">
        <f>IF(AND($B792=S$1),LOOKUP(9.99999999999999E+307,$S$2:S791)+1,"")</f>
        <v>624</v>
      </c>
      <c r="T792" s="221"/>
      <c r="U792" s="221"/>
      <c r="V792" s="221"/>
      <c r="AA792" s="218" t="str">
        <f t="shared" si="90"/>
        <v/>
      </c>
      <c r="AB792" s="218" t="str">
        <f t="shared" si="91"/>
        <v/>
      </c>
      <c r="AC792" s="219">
        <f t="shared" si="87"/>
        <v>0</v>
      </c>
      <c r="AD792" s="219">
        <f t="shared" si="88"/>
        <v>1034</v>
      </c>
      <c r="AE792" s="220" t="str">
        <f t="shared" si="92"/>
        <v/>
      </c>
      <c r="AF792" s="216" t="str">
        <f t="shared" si="86"/>
        <v>-</v>
      </c>
    </row>
    <row r="793" spans="1:32" ht="20.149999999999999" customHeight="1" x14ac:dyDescent="0.75">
      <c r="A793" s="31">
        <v>791</v>
      </c>
      <c r="B793" s="202"/>
      <c r="C793" s="394"/>
      <c r="D793" s="202"/>
      <c r="E793" s="382"/>
      <c r="F793" s="382"/>
      <c r="G793" s="217" t="str">
        <f t="shared" si="89"/>
        <v/>
      </c>
      <c r="H793" s="31" t="str">
        <f>IF(AND(B793=H$1),LOOKUP(9.99999999999999E+307,$H$2:H792)+1,"")</f>
        <v/>
      </c>
      <c r="I793" s="31" t="str">
        <f>IF(AND(B793=I$1),LOOKUP(9.99999999999999E+307,$I$2:I792)+1,"")</f>
        <v/>
      </c>
      <c r="J793" s="31" t="e">
        <f>IF(AND(B793=J$1),LOOKUP(9.99999999999999E+307,$J$2:J792)+1,"")</f>
        <v>#REF!</v>
      </c>
      <c r="K793" s="31" t="e">
        <f>IF(AND(B793=K$1),LOOKUP(9.99999999999999E+307,$K$2:K792)+1,"")</f>
        <v>#REF!</v>
      </c>
      <c r="L793" s="31" t="e">
        <f>IF(AND(B793=L$1),LOOKUP(9.99999999999999E+307,$L$2:L792)+1,"")</f>
        <v>#REF!</v>
      </c>
      <c r="M793" s="31">
        <f>IF(AND(B793=M$1),LOOKUP(9.99999999999999E+307,$M$2:M792)+1,"")</f>
        <v>625</v>
      </c>
      <c r="N793" s="31" t="e">
        <f>IF(AND(B793=N$1),LOOKUP(9.99999999999999E+307,$N$2:N792)+1,"")</f>
        <v>#REF!</v>
      </c>
      <c r="O793" s="31" t="e">
        <f>IF(AND($B793=O$1),LOOKUP(9.99999999999999E+307,$O$2:O792)+1,"")</f>
        <v>#REF!</v>
      </c>
      <c r="P793" s="31" t="e">
        <f>IF(AND($B793=P$1),LOOKUP(9.99999999999999E+307,$P$2:P792)+1,"")</f>
        <v>#REF!</v>
      </c>
      <c r="Q793" s="31" t="e">
        <f>IF(AND($B793=Q$1),LOOKUP(9.99999999999999E+307,$Q$2:Q792)+1,"")</f>
        <v>#REF!</v>
      </c>
      <c r="R793" s="31">
        <f>IF(AND($B793=R$1),LOOKUP(9.99999999999999E+307,$R$2:R792)+1,"")</f>
        <v>625</v>
      </c>
      <c r="S793" s="31">
        <f>IF(AND($B793=S$1),LOOKUP(9.99999999999999E+307,$S$2:S792)+1,"")</f>
        <v>625</v>
      </c>
      <c r="T793" s="221"/>
      <c r="U793" s="221"/>
      <c r="V793" s="221"/>
      <c r="AA793" s="218" t="str">
        <f t="shared" si="90"/>
        <v/>
      </c>
      <c r="AB793" s="218" t="str">
        <f t="shared" si="91"/>
        <v/>
      </c>
      <c r="AC793" s="219">
        <f t="shared" si="87"/>
        <v>0</v>
      </c>
      <c r="AD793" s="219">
        <f t="shared" si="88"/>
        <v>1034</v>
      </c>
      <c r="AE793" s="220" t="str">
        <f t="shared" si="92"/>
        <v/>
      </c>
      <c r="AF793" s="216" t="str">
        <f t="shared" si="86"/>
        <v>-</v>
      </c>
    </row>
    <row r="794" spans="1:32" ht="20.149999999999999" customHeight="1" x14ac:dyDescent="0.75">
      <c r="A794" s="31">
        <v>792</v>
      </c>
      <c r="B794" s="202"/>
      <c r="C794" s="394"/>
      <c r="D794" s="202"/>
      <c r="E794" s="382"/>
      <c r="F794" s="382"/>
      <c r="G794" s="217" t="str">
        <f t="shared" si="89"/>
        <v/>
      </c>
      <c r="H794" s="31" t="str">
        <f>IF(AND(B794=H$1),LOOKUP(9.99999999999999E+307,$H$2:H793)+1,"")</f>
        <v/>
      </c>
      <c r="I794" s="31" t="str">
        <f>IF(AND(B794=I$1),LOOKUP(9.99999999999999E+307,$I$2:I793)+1,"")</f>
        <v/>
      </c>
      <c r="J794" s="31" t="e">
        <f>IF(AND(B794=J$1),LOOKUP(9.99999999999999E+307,$J$2:J793)+1,"")</f>
        <v>#REF!</v>
      </c>
      <c r="K794" s="31" t="e">
        <f>IF(AND(B794=K$1),LOOKUP(9.99999999999999E+307,$K$2:K793)+1,"")</f>
        <v>#REF!</v>
      </c>
      <c r="L794" s="31" t="e">
        <f>IF(AND(B794=L$1),LOOKUP(9.99999999999999E+307,$L$2:L793)+1,"")</f>
        <v>#REF!</v>
      </c>
      <c r="M794" s="31">
        <f>IF(AND(B794=M$1),LOOKUP(9.99999999999999E+307,$M$2:M793)+1,"")</f>
        <v>626</v>
      </c>
      <c r="N794" s="31" t="e">
        <f>IF(AND(B794=N$1),LOOKUP(9.99999999999999E+307,$N$2:N793)+1,"")</f>
        <v>#REF!</v>
      </c>
      <c r="O794" s="31" t="e">
        <f>IF(AND($B794=O$1),LOOKUP(9.99999999999999E+307,$O$2:O793)+1,"")</f>
        <v>#REF!</v>
      </c>
      <c r="P794" s="31" t="e">
        <f>IF(AND($B794=P$1),LOOKUP(9.99999999999999E+307,$P$2:P793)+1,"")</f>
        <v>#REF!</v>
      </c>
      <c r="Q794" s="31" t="e">
        <f>IF(AND($B794=Q$1),LOOKUP(9.99999999999999E+307,$Q$2:Q793)+1,"")</f>
        <v>#REF!</v>
      </c>
      <c r="R794" s="31">
        <f>IF(AND($B794=R$1),LOOKUP(9.99999999999999E+307,$R$2:R793)+1,"")</f>
        <v>626</v>
      </c>
      <c r="S794" s="31">
        <f>IF(AND($B794=S$1),LOOKUP(9.99999999999999E+307,$S$2:S793)+1,"")</f>
        <v>626</v>
      </c>
      <c r="T794" s="221"/>
      <c r="U794" s="221"/>
      <c r="V794" s="221"/>
      <c r="AA794" s="218" t="str">
        <f t="shared" si="90"/>
        <v/>
      </c>
      <c r="AB794" s="218" t="str">
        <f t="shared" si="91"/>
        <v/>
      </c>
      <c r="AC794" s="219">
        <f t="shared" si="87"/>
        <v>0</v>
      </c>
      <c r="AD794" s="219">
        <f t="shared" si="88"/>
        <v>1034</v>
      </c>
      <c r="AE794" s="220" t="str">
        <f t="shared" si="92"/>
        <v/>
      </c>
      <c r="AF794" s="216" t="str">
        <f t="shared" si="86"/>
        <v>-</v>
      </c>
    </row>
    <row r="795" spans="1:32" ht="20.149999999999999" customHeight="1" x14ac:dyDescent="0.75">
      <c r="A795" s="31">
        <v>793</v>
      </c>
      <c r="B795" s="202"/>
      <c r="C795" s="394"/>
      <c r="D795" s="202"/>
      <c r="E795" s="382"/>
      <c r="F795" s="382"/>
      <c r="G795" s="217" t="str">
        <f t="shared" si="89"/>
        <v/>
      </c>
      <c r="H795" s="31" t="str">
        <f>IF(AND(B795=H$1),LOOKUP(9.99999999999999E+307,$H$2:H794)+1,"")</f>
        <v/>
      </c>
      <c r="I795" s="31" t="str">
        <f>IF(AND(B795=I$1),LOOKUP(9.99999999999999E+307,$I$2:I794)+1,"")</f>
        <v/>
      </c>
      <c r="J795" s="31" t="e">
        <f>IF(AND(B795=J$1),LOOKUP(9.99999999999999E+307,$J$2:J794)+1,"")</f>
        <v>#REF!</v>
      </c>
      <c r="K795" s="31" t="e">
        <f>IF(AND(B795=K$1),LOOKUP(9.99999999999999E+307,$K$2:K794)+1,"")</f>
        <v>#REF!</v>
      </c>
      <c r="L795" s="31" t="e">
        <f>IF(AND(B795=L$1),LOOKUP(9.99999999999999E+307,$L$2:L794)+1,"")</f>
        <v>#REF!</v>
      </c>
      <c r="M795" s="31">
        <f>IF(AND(B795=M$1),LOOKUP(9.99999999999999E+307,$M$2:M794)+1,"")</f>
        <v>627</v>
      </c>
      <c r="N795" s="31" t="e">
        <f>IF(AND(B795=N$1),LOOKUP(9.99999999999999E+307,$N$2:N794)+1,"")</f>
        <v>#REF!</v>
      </c>
      <c r="O795" s="31" t="e">
        <f>IF(AND($B795=O$1),LOOKUP(9.99999999999999E+307,$O$2:O794)+1,"")</f>
        <v>#REF!</v>
      </c>
      <c r="P795" s="31" t="e">
        <f>IF(AND($B795=P$1),LOOKUP(9.99999999999999E+307,$P$2:P794)+1,"")</f>
        <v>#REF!</v>
      </c>
      <c r="Q795" s="31" t="e">
        <f>IF(AND($B795=Q$1),LOOKUP(9.99999999999999E+307,$Q$2:Q794)+1,"")</f>
        <v>#REF!</v>
      </c>
      <c r="R795" s="31">
        <f>IF(AND($B795=R$1),LOOKUP(9.99999999999999E+307,$R$2:R794)+1,"")</f>
        <v>627</v>
      </c>
      <c r="S795" s="31">
        <f>IF(AND($B795=S$1),LOOKUP(9.99999999999999E+307,$S$2:S794)+1,"")</f>
        <v>627</v>
      </c>
      <c r="T795" s="221"/>
      <c r="U795" s="221"/>
      <c r="V795" s="221"/>
      <c r="AA795" s="218" t="str">
        <f t="shared" si="90"/>
        <v/>
      </c>
      <c r="AB795" s="218" t="str">
        <f t="shared" si="91"/>
        <v/>
      </c>
      <c r="AC795" s="219">
        <f t="shared" si="87"/>
        <v>0</v>
      </c>
      <c r="AD795" s="219">
        <f t="shared" si="88"/>
        <v>1034</v>
      </c>
      <c r="AE795" s="220" t="str">
        <f t="shared" si="92"/>
        <v/>
      </c>
      <c r="AF795" s="216" t="str">
        <f t="shared" si="86"/>
        <v>-</v>
      </c>
    </row>
    <row r="796" spans="1:32" ht="20.149999999999999" customHeight="1" x14ac:dyDescent="0.75">
      <c r="A796" s="31">
        <v>794</v>
      </c>
      <c r="B796" s="202"/>
      <c r="C796" s="394"/>
      <c r="D796" s="202"/>
      <c r="E796" s="382"/>
      <c r="F796" s="382"/>
      <c r="G796" s="217" t="str">
        <f t="shared" si="89"/>
        <v/>
      </c>
      <c r="H796" s="31" t="str">
        <f>IF(AND(B796=H$1),LOOKUP(9.99999999999999E+307,$H$2:H795)+1,"")</f>
        <v/>
      </c>
      <c r="I796" s="31" t="str">
        <f>IF(AND(B796=I$1),LOOKUP(9.99999999999999E+307,$I$2:I795)+1,"")</f>
        <v/>
      </c>
      <c r="J796" s="31" t="e">
        <f>IF(AND(B796=J$1),LOOKUP(9.99999999999999E+307,$J$2:J795)+1,"")</f>
        <v>#REF!</v>
      </c>
      <c r="K796" s="31" t="e">
        <f>IF(AND(B796=K$1),LOOKUP(9.99999999999999E+307,$K$2:K795)+1,"")</f>
        <v>#REF!</v>
      </c>
      <c r="L796" s="31" t="e">
        <f>IF(AND(B796=L$1),LOOKUP(9.99999999999999E+307,$L$2:L795)+1,"")</f>
        <v>#REF!</v>
      </c>
      <c r="M796" s="31">
        <f>IF(AND(B796=M$1),LOOKUP(9.99999999999999E+307,$M$2:M795)+1,"")</f>
        <v>628</v>
      </c>
      <c r="N796" s="31" t="e">
        <f>IF(AND(B796=N$1),LOOKUP(9.99999999999999E+307,$N$2:N795)+1,"")</f>
        <v>#REF!</v>
      </c>
      <c r="O796" s="31" t="e">
        <f>IF(AND($B796=O$1),LOOKUP(9.99999999999999E+307,$O$2:O795)+1,"")</f>
        <v>#REF!</v>
      </c>
      <c r="P796" s="31" t="e">
        <f>IF(AND($B796=P$1),LOOKUP(9.99999999999999E+307,$P$2:P795)+1,"")</f>
        <v>#REF!</v>
      </c>
      <c r="Q796" s="31" t="e">
        <f>IF(AND($B796=Q$1),LOOKUP(9.99999999999999E+307,$Q$2:Q795)+1,"")</f>
        <v>#REF!</v>
      </c>
      <c r="R796" s="31">
        <f>IF(AND($B796=R$1),LOOKUP(9.99999999999999E+307,$R$2:R795)+1,"")</f>
        <v>628</v>
      </c>
      <c r="S796" s="31">
        <f>IF(AND($B796=S$1),LOOKUP(9.99999999999999E+307,$S$2:S795)+1,"")</f>
        <v>628</v>
      </c>
      <c r="T796" s="221"/>
      <c r="U796" s="221"/>
      <c r="V796" s="221"/>
      <c r="AA796" s="218" t="str">
        <f t="shared" si="90"/>
        <v/>
      </c>
      <c r="AB796" s="218" t="str">
        <f t="shared" si="91"/>
        <v/>
      </c>
      <c r="AC796" s="219">
        <f t="shared" si="87"/>
        <v>0</v>
      </c>
      <c r="AD796" s="219">
        <f t="shared" si="88"/>
        <v>1034</v>
      </c>
      <c r="AE796" s="220" t="str">
        <f t="shared" si="92"/>
        <v/>
      </c>
      <c r="AF796" s="216" t="str">
        <f t="shared" si="86"/>
        <v>-</v>
      </c>
    </row>
    <row r="797" spans="1:32" ht="20.149999999999999" customHeight="1" x14ac:dyDescent="0.75">
      <c r="A797" s="31">
        <v>795</v>
      </c>
      <c r="B797" s="202"/>
      <c r="C797" s="394"/>
      <c r="D797" s="202"/>
      <c r="E797" s="382"/>
      <c r="F797" s="382"/>
      <c r="G797" s="217" t="str">
        <f t="shared" si="89"/>
        <v/>
      </c>
      <c r="H797" s="31" t="str">
        <f>IF(AND(B797=H$1),LOOKUP(9.99999999999999E+307,$H$2:H796)+1,"")</f>
        <v/>
      </c>
      <c r="I797" s="31" t="str">
        <f>IF(AND(B797=I$1),LOOKUP(9.99999999999999E+307,$I$2:I796)+1,"")</f>
        <v/>
      </c>
      <c r="J797" s="31" t="e">
        <f>IF(AND(B797=J$1),LOOKUP(9.99999999999999E+307,$J$2:J796)+1,"")</f>
        <v>#REF!</v>
      </c>
      <c r="K797" s="31" t="e">
        <f>IF(AND(B797=K$1),LOOKUP(9.99999999999999E+307,$K$2:K796)+1,"")</f>
        <v>#REF!</v>
      </c>
      <c r="L797" s="31" t="e">
        <f>IF(AND(B797=L$1),LOOKUP(9.99999999999999E+307,$L$2:L796)+1,"")</f>
        <v>#REF!</v>
      </c>
      <c r="M797" s="31">
        <f>IF(AND(B797=M$1),LOOKUP(9.99999999999999E+307,$M$2:M796)+1,"")</f>
        <v>629</v>
      </c>
      <c r="N797" s="31" t="e">
        <f>IF(AND(B797=N$1),LOOKUP(9.99999999999999E+307,$N$2:N796)+1,"")</f>
        <v>#REF!</v>
      </c>
      <c r="O797" s="31" t="e">
        <f>IF(AND($B797=O$1),LOOKUP(9.99999999999999E+307,$O$2:O796)+1,"")</f>
        <v>#REF!</v>
      </c>
      <c r="P797" s="31" t="e">
        <f>IF(AND($B797=P$1),LOOKUP(9.99999999999999E+307,$P$2:P796)+1,"")</f>
        <v>#REF!</v>
      </c>
      <c r="Q797" s="31" t="e">
        <f>IF(AND($B797=Q$1),LOOKUP(9.99999999999999E+307,$Q$2:Q796)+1,"")</f>
        <v>#REF!</v>
      </c>
      <c r="R797" s="31">
        <f>IF(AND($B797=R$1),LOOKUP(9.99999999999999E+307,$R$2:R796)+1,"")</f>
        <v>629</v>
      </c>
      <c r="S797" s="31">
        <f>IF(AND($B797=S$1),LOOKUP(9.99999999999999E+307,$S$2:S796)+1,"")</f>
        <v>629</v>
      </c>
      <c r="T797" s="221"/>
      <c r="U797" s="221"/>
      <c r="V797" s="221"/>
      <c r="AA797" s="218" t="str">
        <f t="shared" si="90"/>
        <v/>
      </c>
      <c r="AB797" s="218" t="str">
        <f t="shared" si="91"/>
        <v/>
      </c>
      <c r="AC797" s="219">
        <f t="shared" si="87"/>
        <v>0</v>
      </c>
      <c r="AD797" s="219">
        <f t="shared" si="88"/>
        <v>1034</v>
      </c>
      <c r="AE797" s="220" t="str">
        <f t="shared" si="92"/>
        <v/>
      </c>
      <c r="AF797" s="216" t="str">
        <f t="shared" si="86"/>
        <v>-</v>
      </c>
    </row>
    <row r="798" spans="1:32" ht="20.149999999999999" customHeight="1" x14ac:dyDescent="0.75">
      <c r="A798" s="31">
        <v>796</v>
      </c>
      <c r="B798" s="202"/>
      <c r="C798" s="394"/>
      <c r="D798" s="202"/>
      <c r="E798" s="382"/>
      <c r="F798" s="382"/>
      <c r="G798" s="217" t="str">
        <f t="shared" si="89"/>
        <v/>
      </c>
      <c r="H798" s="31" t="str">
        <f>IF(AND(B798=H$1),LOOKUP(9.99999999999999E+307,$H$2:H797)+1,"")</f>
        <v/>
      </c>
      <c r="I798" s="31" t="str">
        <f>IF(AND(B798=I$1),LOOKUP(9.99999999999999E+307,$I$2:I797)+1,"")</f>
        <v/>
      </c>
      <c r="J798" s="31" t="e">
        <f>IF(AND(B798=J$1),LOOKUP(9.99999999999999E+307,$J$2:J797)+1,"")</f>
        <v>#REF!</v>
      </c>
      <c r="K798" s="31" t="e">
        <f>IF(AND(B798=K$1),LOOKUP(9.99999999999999E+307,$K$2:K797)+1,"")</f>
        <v>#REF!</v>
      </c>
      <c r="L798" s="31" t="e">
        <f>IF(AND(B798=L$1),LOOKUP(9.99999999999999E+307,$L$2:L797)+1,"")</f>
        <v>#REF!</v>
      </c>
      <c r="M798" s="31">
        <f>IF(AND(B798=M$1),LOOKUP(9.99999999999999E+307,$M$2:M797)+1,"")</f>
        <v>630</v>
      </c>
      <c r="N798" s="31" t="e">
        <f>IF(AND(B798=N$1),LOOKUP(9.99999999999999E+307,$N$2:N797)+1,"")</f>
        <v>#REF!</v>
      </c>
      <c r="O798" s="31" t="e">
        <f>IF(AND($B798=O$1),LOOKUP(9.99999999999999E+307,$O$2:O797)+1,"")</f>
        <v>#REF!</v>
      </c>
      <c r="P798" s="31" t="e">
        <f>IF(AND($B798=P$1),LOOKUP(9.99999999999999E+307,$P$2:P797)+1,"")</f>
        <v>#REF!</v>
      </c>
      <c r="Q798" s="31" t="e">
        <f>IF(AND($B798=Q$1),LOOKUP(9.99999999999999E+307,$Q$2:Q797)+1,"")</f>
        <v>#REF!</v>
      </c>
      <c r="R798" s="31">
        <f>IF(AND($B798=R$1),LOOKUP(9.99999999999999E+307,$R$2:R797)+1,"")</f>
        <v>630</v>
      </c>
      <c r="S798" s="31">
        <f>IF(AND($B798=S$1),LOOKUP(9.99999999999999E+307,$S$2:S797)+1,"")</f>
        <v>630</v>
      </c>
      <c r="T798" s="221"/>
      <c r="U798" s="221"/>
      <c r="V798" s="221"/>
      <c r="AA798" s="218" t="str">
        <f t="shared" si="90"/>
        <v/>
      </c>
      <c r="AB798" s="218" t="str">
        <f t="shared" si="91"/>
        <v/>
      </c>
      <c r="AC798" s="219">
        <f t="shared" si="87"/>
        <v>0</v>
      </c>
      <c r="AD798" s="219">
        <f t="shared" si="88"/>
        <v>1034</v>
      </c>
      <c r="AE798" s="220" t="str">
        <f t="shared" si="92"/>
        <v/>
      </c>
      <c r="AF798" s="216" t="str">
        <f t="shared" si="86"/>
        <v>-</v>
      </c>
    </row>
    <row r="799" spans="1:32" ht="20.149999999999999" customHeight="1" x14ac:dyDescent="0.75">
      <c r="A799" s="31">
        <v>797</v>
      </c>
      <c r="B799" s="202"/>
      <c r="C799" s="394"/>
      <c r="D799" s="202"/>
      <c r="E799" s="382"/>
      <c r="F799" s="382"/>
      <c r="G799" s="217" t="str">
        <f t="shared" si="89"/>
        <v/>
      </c>
      <c r="H799" s="31" t="str">
        <f>IF(AND(B799=H$1),LOOKUP(9.99999999999999E+307,$H$2:H798)+1,"")</f>
        <v/>
      </c>
      <c r="I799" s="31" t="str">
        <f>IF(AND(B799=I$1),LOOKUP(9.99999999999999E+307,$I$2:I798)+1,"")</f>
        <v/>
      </c>
      <c r="J799" s="31" t="e">
        <f>IF(AND(B799=J$1),LOOKUP(9.99999999999999E+307,$J$2:J798)+1,"")</f>
        <v>#REF!</v>
      </c>
      <c r="K799" s="31" t="e">
        <f>IF(AND(B799=K$1),LOOKUP(9.99999999999999E+307,$K$2:K798)+1,"")</f>
        <v>#REF!</v>
      </c>
      <c r="L799" s="31" t="e">
        <f>IF(AND(B799=L$1),LOOKUP(9.99999999999999E+307,$L$2:L798)+1,"")</f>
        <v>#REF!</v>
      </c>
      <c r="M799" s="31">
        <f>IF(AND(B799=M$1),LOOKUP(9.99999999999999E+307,$M$2:M798)+1,"")</f>
        <v>631</v>
      </c>
      <c r="N799" s="31" t="e">
        <f>IF(AND(B799=N$1),LOOKUP(9.99999999999999E+307,$N$2:N798)+1,"")</f>
        <v>#REF!</v>
      </c>
      <c r="O799" s="31" t="e">
        <f>IF(AND($B799=O$1),LOOKUP(9.99999999999999E+307,$O$2:O798)+1,"")</f>
        <v>#REF!</v>
      </c>
      <c r="P799" s="31" t="e">
        <f>IF(AND($B799=P$1),LOOKUP(9.99999999999999E+307,$P$2:P798)+1,"")</f>
        <v>#REF!</v>
      </c>
      <c r="Q799" s="31" t="e">
        <f>IF(AND($B799=Q$1),LOOKUP(9.99999999999999E+307,$Q$2:Q798)+1,"")</f>
        <v>#REF!</v>
      </c>
      <c r="R799" s="31">
        <f>IF(AND($B799=R$1),LOOKUP(9.99999999999999E+307,$R$2:R798)+1,"")</f>
        <v>631</v>
      </c>
      <c r="S799" s="31">
        <f>IF(AND($B799=S$1),LOOKUP(9.99999999999999E+307,$S$2:S798)+1,"")</f>
        <v>631</v>
      </c>
      <c r="T799" s="221"/>
      <c r="U799" s="221"/>
      <c r="V799" s="221"/>
      <c r="AA799" s="218" t="str">
        <f t="shared" si="90"/>
        <v/>
      </c>
      <c r="AB799" s="218" t="str">
        <f t="shared" si="91"/>
        <v/>
      </c>
      <c r="AC799" s="219">
        <f t="shared" si="87"/>
        <v>0</v>
      </c>
      <c r="AD799" s="219">
        <f t="shared" si="88"/>
        <v>1034</v>
      </c>
      <c r="AE799" s="220" t="str">
        <f t="shared" si="92"/>
        <v/>
      </c>
      <c r="AF799" s="216" t="str">
        <f t="shared" si="86"/>
        <v>-</v>
      </c>
    </row>
    <row r="800" spans="1:32" ht="20.149999999999999" customHeight="1" x14ac:dyDescent="0.75">
      <c r="A800" s="31">
        <v>798</v>
      </c>
      <c r="B800" s="202"/>
      <c r="C800" s="394"/>
      <c r="D800" s="202"/>
      <c r="E800" s="382"/>
      <c r="F800" s="382"/>
      <c r="G800" s="217" t="str">
        <f t="shared" si="89"/>
        <v/>
      </c>
      <c r="H800" s="31" t="str">
        <f>IF(AND(B800=H$1),LOOKUP(9.99999999999999E+307,$H$2:H799)+1,"")</f>
        <v/>
      </c>
      <c r="I800" s="31" t="str">
        <f>IF(AND(B800=I$1),LOOKUP(9.99999999999999E+307,$I$2:I799)+1,"")</f>
        <v/>
      </c>
      <c r="J800" s="31" t="e">
        <f>IF(AND(B800=J$1),LOOKUP(9.99999999999999E+307,$J$2:J799)+1,"")</f>
        <v>#REF!</v>
      </c>
      <c r="K800" s="31" t="e">
        <f>IF(AND(B800=K$1),LOOKUP(9.99999999999999E+307,$K$2:K799)+1,"")</f>
        <v>#REF!</v>
      </c>
      <c r="L800" s="31" t="e">
        <f>IF(AND(B800=L$1),LOOKUP(9.99999999999999E+307,$L$2:L799)+1,"")</f>
        <v>#REF!</v>
      </c>
      <c r="M800" s="31">
        <f>IF(AND(B800=M$1),LOOKUP(9.99999999999999E+307,$M$2:M799)+1,"")</f>
        <v>632</v>
      </c>
      <c r="N800" s="31" t="e">
        <f>IF(AND(B800=N$1),LOOKUP(9.99999999999999E+307,$N$2:N799)+1,"")</f>
        <v>#REF!</v>
      </c>
      <c r="O800" s="31" t="e">
        <f>IF(AND($B800=O$1),LOOKUP(9.99999999999999E+307,$O$2:O799)+1,"")</f>
        <v>#REF!</v>
      </c>
      <c r="P800" s="31" t="e">
        <f>IF(AND($B800=P$1),LOOKUP(9.99999999999999E+307,$P$2:P799)+1,"")</f>
        <v>#REF!</v>
      </c>
      <c r="Q800" s="31" t="e">
        <f>IF(AND($B800=Q$1),LOOKUP(9.99999999999999E+307,$Q$2:Q799)+1,"")</f>
        <v>#REF!</v>
      </c>
      <c r="R800" s="31">
        <f>IF(AND($B800=R$1),LOOKUP(9.99999999999999E+307,$R$2:R799)+1,"")</f>
        <v>632</v>
      </c>
      <c r="S800" s="31">
        <f>IF(AND($B800=S$1),LOOKUP(9.99999999999999E+307,$S$2:S799)+1,"")</f>
        <v>632</v>
      </c>
      <c r="T800" s="221"/>
      <c r="U800" s="221"/>
      <c r="V800" s="221"/>
      <c r="AA800" s="218" t="str">
        <f t="shared" si="90"/>
        <v/>
      </c>
      <c r="AB800" s="218" t="str">
        <f t="shared" si="91"/>
        <v/>
      </c>
      <c r="AC800" s="219">
        <f t="shared" si="87"/>
        <v>0</v>
      </c>
      <c r="AD800" s="219">
        <f t="shared" si="88"/>
        <v>1034</v>
      </c>
      <c r="AE800" s="220" t="str">
        <f t="shared" si="92"/>
        <v/>
      </c>
      <c r="AF800" s="216" t="str">
        <f t="shared" si="86"/>
        <v>-</v>
      </c>
    </row>
    <row r="801" spans="1:32" ht="20.149999999999999" customHeight="1" x14ac:dyDescent="0.75">
      <c r="A801" s="31">
        <v>799</v>
      </c>
      <c r="B801" s="202"/>
      <c r="C801" s="394"/>
      <c r="D801" s="202"/>
      <c r="E801" s="382"/>
      <c r="F801" s="382"/>
      <c r="G801" s="217" t="str">
        <f t="shared" si="89"/>
        <v/>
      </c>
      <c r="H801" s="31" t="str">
        <f>IF(AND(B801=H$1),LOOKUP(9.99999999999999E+307,$H$2:H800)+1,"")</f>
        <v/>
      </c>
      <c r="I801" s="31" t="str">
        <f>IF(AND(B801=I$1),LOOKUP(9.99999999999999E+307,$I$2:I800)+1,"")</f>
        <v/>
      </c>
      <c r="J801" s="31" t="e">
        <f>IF(AND(B801=J$1),LOOKUP(9.99999999999999E+307,$J$2:J800)+1,"")</f>
        <v>#REF!</v>
      </c>
      <c r="K801" s="31" t="e">
        <f>IF(AND(B801=K$1),LOOKUP(9.99999999999999E+307,$K$2:K800)+1,"")</f>
        <v>#REF!</v>
      </c>
      <c r="L801" s="31" t="e">
        <f>IF(AND(B801=L$1),LOOKUP(9.99999999999999E+307,$L$2:L800)+1,"")</f>
        <v>#REF!</v>
      </c>
      <c r="M801" s="31">
        <f>IF(AND(B801=M$1),LOOKUP(9.99999999999999E+307,$M$2:M800)+1,"")</f>
        <v>633</v>
      </c>
      <c r="N801" s="31" t="e">
        <f>IF(AND(B801=N$1),LOOKUP(9.99999999999999E+307,$N$2:N800)+1,"")</f>
        <v>#REF!</v>
      </c>
      <c r="O801" s="31" t="e">
        <f>IF(AND($B801=O$1),LOOKUP(9.99999999999999E+307,$O$2:O800)+1,"")</f>
        <v>#REF!</v>
      </c>
      <c r="P801" s="31" t="e">
        <f>IF(AND($B801=P$1),LOOKUP(9.99999999999999E+307,$P$2:P800)+1,"")</f>
        <v>#REF!</v>
      </c>
      <c r="Q801" s="31" t="e">
        <f>IF(AND($B801=Q$1),LOOKUP(9.99999999999999E+307,$Q$2:Q800)+1,"")</f>
        <v>#REF!</v>
      </c>
      <c r="R801" s="31">
        <f>IF(AND($B801=R$1),LOOKUP(9.99999999999999E+307,$R$2:R800)+1,"")</f>
        <v>633</v>
      </c>
      <c r="S801" s="31">
        <f>IF(AND($B801=S$1),LOOKUP(9.99999999999999E+307,$S$2:S800)+1,"")</f>
        <v>633</v>
      </c>
      <c r="T801" s="221"/>
      <c r="U801" s="221"/>
      <c r="V801" s="221"/>
      <c r="AA801" s="218" t="str">
        <f t="shared" si="90"/>
        <v/>
      </c>
      <c r="AB801" s="218" t="str">
        <f t="shared" si="91"/>
        <v/>
      </c>
      <c r="AC801" s="219">
        <f t="shared" si="87"/>
        <v>0</v>
      </c>
      <c r="AD801" s="219">
        <f t="shared" si="88"/>
        <v>1034</v>
      </c>
      <c r="AE801" s="220" t="str">
        <f t="shared" si="92"/>
        <v/>
      </c>
      <c r="AF801" s="216" t="str">
        <f t="shared" si="86"/>
        <v>-</v>
      </c>
    </row>
    <row r="802" spans="1:32" ht="20.149999999999999" customHeight="1" x14ac:dyDescent="0.75">
      <c r="A802" s="31">
        <v>800</v>
      </c>
      <c r="B802" s="202"/>
      <c r="C802" s="394"/>
      <c r="D802" s="202"/>
      <c r="E802" s="382"/>
      <c r="F802" s="382"/>
      <c r="G802" s="217" t="str">
        <f t="shared" si="89"/>
        <v/>
      </c>
      <c r="H802" s="31" t="str">
        <f>IF(AND(B802=H$1),LOOKUP(9.99999999999999E+307,$H$2:H801)+1,"")</f>
        <v/>
      </c>
      <c r="I802" s="31" t="str">
        <f>IF(AND(B802=I$1),LOOKUP(9.99999999999999E+307,$I$2:I801)+1,"")</f>
        <v/>
      </c>
      <c r="J802" s="31" t="e">
        <f>IF(AND(B802=J$1),LOOKUP(9.99999999999999E+307,$J$2:J801)+1,"")</f>
        <v>#REF!</v>
      </c>
      <c r="K802" s="31" t="e">
        <f>IF(AND(B802=K$1),LOOKUP(9.99999999999999E+307,$K$2:K801)+1,"")</f>
        <v>#REF!</v>
      </c>
      <c r="L802" s="31" t="e">
        <f>IF(AND(B802=L$1),LOOKUP(9.99999999999999E+307,$L$2:L801)+1,"")</f>
        <v>#REF!</v>
      </c>
      <c r="M802" s="31">
        <f>IF(AND(B802=M$1),LOOKUP(9.99999999999999E+307,$M$2:M801)+1,"")</f>
        <v>634</v>
      </c>
      <c r="N802" s="31" t="e">
        <f>IF(AND(B802=N$1),LOOKUP(9.99999999999999E+307,$N$2:N801)+1,"")</f>
        <v>#REF!</v>
      </c>
      <c r="O802" s="31" t="e">
        <f>IF(AND($B802=O$1),LOOKUP(9.99999999999999E+307,$O$2:O801)+1,"")</f>
        <v>#REF!</v>
      </c>
      <c r="P802" s="31" t="e">
        <f>IF(AND($B802=P$1),LOOKUP(9.99999999999999E+307,$P$2:P801)+1,"")</f>
        <v>#REF!</v>
      </c>
      <c r="Q802" s="31" t="e">
        <f>IF(AND($B802=Q$1),LOOKUP(9.99999999999999E+307,$Q$2:Q801)+1,"")</f>
        <v>#REF!</v>
      </c>
      <c r="R802" s="31">
        <f>IF(AND($B802=R$1),LOOKUP(9.99999999999999E+307,$R$2:R801)+1,"")</f>
        <v>634</v>
      </c>
      <c r="S802" s="31">
        <f>IF(AND($B802=S$1),LOOKUP(9.99999999999999E+307,$S$2:S801)+1,"")</f>
        <v>634</v>
      </c>
      <c r="T802" s="221"/>
      <c r="U802" s="221"/>
      <c r="V802" s="221"/>
      <c r="AA802" s="218" t="str">
        <f t="shared" si="90"/>
        <v/>
      </c>
      <c r="AB802" s="218" t="str">
        <f t="shared" si="91"/>
        <v/>
      </c>
      <c r="AC802" s="219">
        <f t="shared" si="87"/>
        <v>0</v>
      </c>
      <c r="AD802" s="219">
        <f t="shared" si="88"/>
        <v>1034</v>
      </c>
      <c r="AE802" s="220" t="str">
        <f t="shared" si="92"/>
        <v/>
      </c>
      <c r="AF802" s="216" t="str">
        <f t="shared" si="86"/>
        <v>-</v>
      </c>
    </row>
    <row r="803" spans="1:32" ht="20.149999999999999" customHeight="1" x14ac:dyDescent="0.75">
      <c r="A803" s="31">
        <v>801</v>
      </c>
      <c r="B803" s="202"/>
      <c r="C803" s="394"/>
      <c r="D803" s="202"/>
      <c r="E803" s="382"/>
      <c r="F803" s="382"/>
      <c r="G803" s="217" t="str">
        <f t="shared" si="89"/>
        <v/>
      </c>
      <c r="H803" s="31" t="str">
        <f>IF(AND(B803=H$1),LOOKUP(9.99999999999999E+307,$H$2:H802)+1,"")</f>
        <v/>
      </c>
      <c r="I803" s="31" t="str">
        <f>IF(AND(B803=I$1),LOOKUP(9.99999999999999E+307,$I$2:I802)+1,"")</f>
        <v/>
      </c>
      <c r="J803" s="31" t="e">
        <f>IF(AND(B803=J$1),LOOKUP(9.99999999999999E+307,$J$2:J802)+1,"")</f>
        <v>#REF!</v>
      </c>
      <c r="K803" s="31" t="e">
        <f>IF(AND(B803=K$1),LOOKUP(9.99999999999999E+307,$K$2:K802)+1,"")</f>
        <v>#REF!</v>
      </c>
      <c r="L803" s="31" t="e">
        <f>IF(AND(B803=L$1),LOOKUP(9.99999999999999E+307,$L$2:L802)+1,"")</f>
        <v>#REF!</v>
      </c>
      <c r="M803" s="31">
        <f>IF(AND(B803=M$1),LOOKUP(9.99999999999999E+307,$M$2:M802)+1,"")</f>
        <v>635</v>
      </c>
      <c r="N803" s="31" t="e">
        <f>IF(AND(B803=N$1),LOOKUP(9.99999999999999E+307,$N$2:N802)+1,"")</f>
        <v>#REF!</v>
      </c>
      <c r="O803" s="31" t="e">
        <f>IF(AND($B803=O$1),LOOKUP(9.99999999999999E+307,$O$2:O802)+1,"")</f>
        <v>#REF!</v>
      </c>
      <c r="P803" s="31" t="e">
        <f>IF(AND($B803=P$1),LOOKUP(9.99999999999999E+307,$P$2:P802)+1,"")</f>
        <v>#REF!</v>
      </c>
      <c r="Q803" s="31" t="e">
        <f>IF(AND($B803=Q$1),LOOKUP(9.99999999999999E+307,$Q$2:Q802)+1,"")</f>
        <v>#REF!</v>
      </c>
      <c r="R803" s="31">
        <f>IF(AND($B803=R$1),LOOKUP(9.99999999999999E+307,$R$2:R802)+1,"")</f>
        <v>635</v>
      </c>
      <c r="S803" s="31">
        <f>IF(AND($B803=S$1),LOOKUP(9.99999999999999E+307,$S$2:S802)+1,"")</f>
        <v>635</v>
      </c>
      <c r="T803" s="221"/>
      <c r="U803" s="221"/>
      <c r="V803" s="221"/>
      <c r="AA803" s="218" t="str">
        <f t="shared" si="90"/>
        <v/>
      </c>
      <c r="AB803" s="218" t="str">
        <f t="shared" si="91"/>
        <v/>
      </c>
      <c r="AC803" s="219">
        <f t="shared" si="87"/>
        <v>0</v>
      </c>
      <c r="AD803" s="219">
        <f t="shared" si="88"/>
        <v>1034</v>
      </c>
      <c r="AE803" s="220" t="str">
        <f t="shared" si="92"/>
        <v/>
      </c>
      <c r="AF803" s="216" t="str">
        <f t="shared" si="86"/>
        <v>-</v>
      </c>
    </row>
    <row r="804" spans="1:32" ht="20.149999999999999" customHeight="1" x14ac:dyDescent="0.75">
      <c r="A804" s="31">
        <v>802</v>
      </c>
      <c r="B804" s="202"/>
      <c r="C804" s="394"/>
      <c r="D804" s="202"/>
      <c r="E804" s="382"/>
      <c r="F804" s="382"/>
      <c r="G804" s="217" t="str">
        <f t="shared" si="89"/>
        <v/>
      </c>
      <c r="H804" s="31" t="str">
        <f>IF(AND(B804=H$1),LOOKUP(9.99999999999999E+307,$H$2:H803)+1,"")</f>
        <v/>
      </c>
      <c r="I804" s="31" t="str">
        <f>IF(AND(B804=I$1),LOOKUP(9.99999999999999E+307,$I$2:I803)+1,"")</f>
        <v/>
      </c>
      <c r="J804" s="31" t="e">
        <f>IF(AND(B804=J$1),LOOKUP(9.99999999999999E+307,$J$2:J803)+1,"")</f>
        <v>#REF!</v>
      </c>
      <c r="K804" s="31" t="e">
        <f>IF(AND(B804=K$1),LOOKUP(9.99999999999999E+307,$K$2:K803)+1,"")</f>
        <v>#REF!</v>
      </c>
      <c r="L804" s="31" t="e">
        <f>IF(AND(B804=L$1),LOOKUP(9.99999999999999E+307,$L$2:L803)+1,"")</f>
        <v>#REF!</v>
      </c>
      <c r="M804" s="31">
        <f>IF(AND(B804=M$1),LOOKUP(9.99999999999999E+307,$M$2:M803)+1,"")</f>
        <v>636</v>
      </c>
      <c r="N804" s="31" t="e">
        <f>IF(AND(B804=N$1),LOOKUP(9.99999999999999E+307,$N$2:N803)+1,"")</f>
        <v>#REF!</v>
      </c>
      <c r="O804" s="31" t="e">
        <f>IF(AND($B804=O$1),LOOKUP(9.99999999999999E+307,$O$2:O803)+1,"")</f>
        <v>#REF!</v>
      </c>
      <c r="P804" s="31" t="e">
        <f>IF(AND($B804=P$1),LOOKUP(9.99999999999999E+307,$P$2:P803)+1,"")</f>
        <v>#REF!</v>
      </c>
      <c r="Q804" s="31" t="e">
        <f>IF(AND($B804=Q$1),LOOKUP(9.99999999999999E+307,$Q$2:Q803)+1,"")</f>
        <v>#REF!</v>
      </c>
      <c r="R804" s="31">
        <f>IF(AND($B804=R$1),LOOKUP(9.99999999999999E+307,$R$2:R803)+1,"")</f>
        <v>636</v>
      </c>
      <c r="S804" s="31">
        <f>IF(AND($B804=S$1),LOOKUP(9.99999999999999E+307,$S$2:S803)+1,"")</f>
        <v>636</v>
      </c>
      <c r="T804" s="221"/>
      <c r="U804" s="221"/>
      <c r="V804" s="221"/>
      <c r="AA804" s="218" t="str">
        <f t="shared" si="90"/>
        <v/>
      </c>
      <c r="AB804" s="218" t="str">
        <f t="shared" si="91"/>
        <v/>
      </c>
      <c r="AC804" s="219">
        <f t="shared" si="87"/>
        <v>0</v>
      </c>
      <c r="AD804" s="219">
        <f t="shared" si="88"/>
        <v>1034</v>
      </c>
      <c r="AE804" s="220" t="str">
        <f t="shared" si="92"/>
        <v/>
      </c>
      <c r="AF804" s="216" t="str">
        <f t="shared" si="86"/>
        <v>-</v>
      </c>
    </row>
    <row r="805" spans="1:32" ht="20.149999999999999" customHeight="1" x14ac:dyDescent="0.75">
      <c r="A805" s="31">
        <v>803</v>
      </c>
      <c r="B805" s="202"/>
      <c r="C805" s="394"/>
      <c r="D805" s="202"/>
      <c r="E805" s="382"/>
      <c r="F805" s="382"/>
      <c r="G805" s="217" t="str">
        <f t="shared" si="89"/>
        <v/>
      </c>
      <c r="H805" s="31" t="str">
        <f>IF(AND(B805=H$1),LOOKUP(9.99999999999999E+307,$H$2:H804)+1,"")</f>
        <v/>
      </c>
      <c r="I805" s="31" t="str">
        <f>IF(AND(B805=I$1),LOOKUP(9.99999999999999E+307,$I$2:I804)+1,"")</f>
        <v/>
      </c>
      <c r="J805" s="31" t="e">
        <f>IF(AND(B805=J$1),LOOKUP(9.99999999999999E+307,$J$2:J804)+1,"")</f>
        <v>#REF!</v>
      </c>
      <c r="K805" s="31" t="e">
        <f>IF(AND(B805=K$1),LOOKUP(9.99999999999999E+307,$K$2:K804)+1,"")</f>
        <v>#REF!</v>
      </c>
      <c r="L805" s="31" t="e">
        <f>IF(AND(B805=L$1),LOOKUP(9.99999999999999E+307,$L$2:L804)+1,"")</f>
        <v>#REF!</v>
      </c>
      <c r="M805" s="31">
        <f>IF(AND(B805=M$1),LOOKUP(9.99999999999999E+307,$M$2:M804)+1,"")</f>
        <v>637</v>
      </c>
      <c r="N805" s="31" t="e">
        <f>IF(AND(B805=N$1),LOOKUP(9.99999999999999E+307,$N$2:N804)+1,"")</f>
        <v>#REF!</v>
      </c>
      <c r="O805" s="31" t="e">
        <f>IF(AND($B805=O$1),LOOKUP(9.99999999999999E+307,$O$2:O804)+1,"")</f>
        <v>#REF!</v>
      </c>
      <c r="P805" s="31" t="e">
        <f>IF(AND($B805=P$1),LOOKUP(9.99999999999999E+307,$P$2:P804)+1,"")</f>
        <v>#REF!</v>
      </c>
      <c r="Q805" s="31" t="e">
        <f>IF(AND($B805=Q$1),LOOKUP(9.99999999999999E+307,$Q$2:Q804)+1,"")</f>
        <v>#REF!</v>
      </c>
      <c r="R805" s="31">
        <f>IF(AND($B805=R$1),LOOKUP(9.99999999999999E+307,$R$2:R804)+1,"")</f>
        <v>637</v>
      </c>
      <c r="S805" s="31">
        <f>IF(AND($B805=S$1),LOOKUP(9.99999999999999E+307,$S$2:S804)+1,"")</f>
        <v>637</v>
      </c>
      <c r="T805" s="221"/>
      <c r="U805" s="221"/>
      <c r="V805" s="221"/>
      <c r="AA805" s="218" t="str">
        <f t="shared" si="90"/>
        <v/>
      </c>
      <c r="AB805" s="218" t="str">
        <f t="shared" si="91"/>
        <v/>
      </c>
      <c r="AC805" s="219">
        <f t="shared" si="87"/>
        <v>0</v>
      </c>
      <c r="AD805" s="219">
        <f t="shared" si="88"/>
        <v>1034</v>
      </c>
      <c r="AE805" s="220" t="str">
        <f t="shared" si="92"/>
        <v/>
      </c>
      <c r="AF805" s="216" t="str">
        <f t="shared" si="86"/>
        <v>-</v>
      </c>
    </row>
    <row r="806" spans="1:32" ht="20.149999999999999" customHeight="1" x14ac:dyDescent="0.75">
      <c r="A806" s="31">
        <v>804</v>
      </c>
      <c r="B806" s="202"/>
      <c r="C806" s="394"/>
      <c r="D806" s="202"/>
      <c r="E806" s="382"/>
      <c r="F806" s="382"/>
      <c r="G806" s="217" t="str">
        <f t="shared" si="89"/>
        <v/>
      </c>
      <c r="H806" s="31" t="str">
        <f>IF(AND(B806=H$1),LOOKUP(9.99999999999999E+307,$H$2:H805)+1,"")</f>
        <v/>
      </c>
      <c r="I806" s="31" t="str">
        <f>IF(AND(B806=I$1),LOOKUP(9.99999999999999E+307,$I$2:I805)+1,"")</f>
        <v/>
      </c>
      <c r="J806" s="31" t="e">
        <f>IF(AND(B806=J$1),LOOKUP(9.99999999999999E+307,$J$2:J805)+1,"")</f>
        <v>#REF!</v>
      </c>
      <c r="K806" s="31" t="e">
        <f>IF(AND(B806=K$1),LOOKUP(9.99999999999999E+307,$K$2:K805)+1,"")</f>
        <v>#REF!</v>
      </c>
      <c r="L806" s="31" t="e">
        <f>IF(AND(B806=L$1),LOOKUP(9.99999999999999E+307,$L$2:L805)+1,"")</f>
        <v>#REF!</v>
      </c>
      <c r="M806" s="31">
        <f>IF(AND(B806=M$1),LOOKUP(9.99999999999999E+307,$M$2:M805)+1,"")</f>
        <v>638</v>
      </c>
      <c r="N806" s="31" t="e">
        <f>IF(AND(B806=N$1),LOOKUP(9.99999999999999E+307,$N$2:N805)+1,"")</f>
        <v>#REF!</v>
      </c>
      <c r="O806" s="31" t="e">
        <f>IF(AND($B806=O$1),LOOKUP(9.99999999999999E+307,$O$2:O805)+1,"")</f>
        <v>#REF!</v>
      </c>
      <c r="P806" s="31" t="e">
        <f>IF(AND($B806=P$1),LOOKUP(9.99999999999999E+307,$P$2:P805)+1,"")</f>
        <v>#REF!</v>
      </c>
      <c r="Q806" s="31" t="e">
        <f>IF(AND($B806=Q$1),LOOKUP(9.99999999999999E+307,$Q$2:Q805)+1,"")</f>
        <v>#REF!</v>
      </c>
      <c r="R806" s="31">
        <f>IF(AND($B806=R$1),LOOKUP(9.99999999999999E+307,$R$2:R805)+1,"")</f>
        <v>638</v>
      </c>
      <c r="S806" s="31">
        <f>IF(AND($B806=S$1),LOOKUP(9.99999999999999E+307,$S$2:S805)+1,"")</f>
        <v>638</v>
      </c>
      <c r="T806" s="221"/>
      <c r="U806" s="221"/>
      <c r="V806" s="221"/>
      <c r="AA806" s="218" t="str">
        <f t="shared" si="90"/>
        <v/>
      </c>
      <c r="AB806" s="218" t="str">
        <f t="shared" si="91"/>
        <v/>
      </c>
      <c r="AC806" s="219">
        <f t="shared" si="87"/>
        <v>0</v>
      </c>
      <c r="AD806" s="219">
        <f t="shared" si="88"/>
        <v>1034</v>
      </c>
      <c r="AE806" s="220" t="str">
        <f t="shared" si="92"/>
        <v/>
      </c>
      <c r="AF806" s="216" t="str">
        <f t="shared" si="86"/>
        <v>-</v>
      </c>
    </row>
    <row r="807" spans="1:32" ht="20.149999999999999" customHeight="1" x14ac:dyDescent="0.75">
      <c r="A807" s="31">
        <v>805</v>
      </c>
      <c r="B807" s="202"/>
      <c r="C807" s="394"/>
      <c r="D807" s="202"/>
      <c r="E807" s="382"/>
      <c r="F807" s="382"/>
      <c r="G807" s="217" t="str">
        <f t="shared" si="89"/>
        <v/>
      </c>
      <c r="H807" s="31" t="str">
        <f>IF(AND(B807=H$1),LOOKUP(9.99999999999999E+307,$H$2:H806)+1,"")</f>
        <v/>
      </c>
      <c r="I807" s="31" t="str">
        <f>IF(AND(B807=I$1),LOOKUP(9.99999999999999E+307,$I$2:I806)+1,"")</f>
        <v/>
      </c>
      <c r="J807" s="31" t="e">
        <f>IF(AND(B807=J$1),LOOKUP(9.99999999999999E+307,$J$2:J806)+1,"")</f>
        <v>#REF!</v>
      </c>
      <c r="K807" s="31" t="e">
        <f>IF(AND(B807=K$1),LOOKUP(9.99999999999999E+307,$K$2:K806)+1,"")</f>
        <v>#REF!</v>
      </c>
      <c r="L807" s="31" t="e">
        <f>IF(AND(B807=L$1),LOOKUP(9.99999999999999E+307,$L$2:L806)+1,"")</f>
        <v>#REF!</v>
      </c>
      <c r="M807" s="31">
        <f>IF(AND(B807=M$1),LOOKUP(9.99999999999999E+307,$M$2:M806)+1,"")</f>
        <v>639</v>
      </c>
      <c r="N807" s="31" t="e">
        <f>IF(AND(B807=N$1),LOOKUP(9.99999999999999E+307,$N$2:N806)+1,"")</f>
        <v>#REF!</v>
      </c>
      <c r="O807" s="31" t="e">
        <f>IF(AND($B807=O$1),LOOKUP(9.99999999999999E+307,$O$2:O806)+1,"")</f>
        <v>#REF!</v>
      </c>
      <c r="P807" s="31" t="e">
        <f>IF(AND($B807=P$1),LOOKUP(9.99999999999999E+307,$P$2:P806)+1,"")</f>
        <v>#REF!</v>
      </c>
      <c r="Q807" s="31" t="e">
        <f>IF(AND($B807=Q$1),LOOKUP(9.99999999999999E+307,$Q$2:Q806)+1,"")</f>
        <v>#REF!</v>
      </c>
      <c r="R807" s="31">
        <f>IF(AND($B807=R$1),LOOKUP(9.99999999999999E+307,$R$2:R806)+1,"")</f>
        <v>639</v>
      </c>
      <c r="S807" s="31">
        <f>IF(AND($B807=S$1),LOOKUP(9.99999999999999E+307,$S$2:S806)+1,"")</f>
        <v>639</v>
      </c>
      <c r="T807" s="221"/>
      <c r="U807" s="221"/>
      <c r="V807" s="221"/>
      <c r="AA807" s="218" t="str">
        <f t="shared" si="90"/>
        <v/>
      </c>
      <c r="AB807" s="218" t="str">
        <f t="shared" si="91"/>
        <v/>
      </c>
      <c r="AC807" s="219">
        <f t="shared" si="87"/>
        <v>0</v>
      </c>
      <c r="AD807" s="219">
        <f t="shared" si="88"/>
        <v>1034</v>
      </c>
      <c r="AE807" s="220" t="str">
        <f t="shared" si="92"/>
        <v/>
      </c>
      <c r="AF807" s="216" t="str">
        <f t="shared" si="86"/>
        <v>-</v>
      </c>
    </row>
    <row r="808" spans="1:32" ht="20.149999999999999" customHeight="1" x14ac:dyDescent="0.75">
      <c r="A808" s="31">
        <v>806</v>
      </c>
      <c r="B808" s="202"/>
      <c r="C808" s="394"/>
      <c r="D808" s="202"/>
      <c r="E808" s="382"/>
      <c r="F808" s="382"/>
      <c r="G808" s="217" t="str">
        <f t="shared" si="89"/>
        <v/>
      </c>
      <c r="H808" s="31" t="str">
        <f>IF(AND(B808=H$1),LOOKUP(9.99999999999999E+307,$H$2:H807)+1,"")</f>
        <v/>
      </c>
      <c r="I808" s="31" t="str">
        <f>IF(AND(B808=I$1),LOOKUP(9.99999999999999E+307,$I$2:I807)+1,"")</f>
        <v/>
      </c>
      <c r="J808" s="31" t="e">
        <f>IF(AND(B808=J$1),LOOKUP(9.99999999999999E+307,$J$2:J807)+1,"")</f>
        <v>#REF!</v>
      </c>
      <c r="K808" s="31" t="e">
        <f>IF(AND(B808=K$1),LOOKUP(9.99999999999999E+307,$K$2:K807)+1,"")</f>
        <v>#REF!</v>
      </c>
      <c r="L808" s="31" t="e">
        <f>IF(AND(B808=L$1),LOOKUP(9.99999999999999E+307,$L$2:L807)+1,"")</f>
        <v>#REF!</v>
      </c>
      <c r="M808" s="31">
        <f>IF(AND(B808=M$1),LOOKUP(9.99999999999999E+307,$M$2:M807)+1,"")</f>
        <v>640</v>
      </c>
      <c r="N808" s="31" t="e">
        <f>IF(AND(B808=N$1),LOOKUP(9.99999999999999E+307,$N$2:N807)+1,"")</f>
        <v>#REF!</v>
      </c>
      <c r="O808" s="31" t="e">
        <f>IF(AND($B808=O$1),LOOKUP(9.99999999999999E+307,$O$2:O807)+1,"")</f>
        <v>#REF!</v>
      </c>
      <c r="P808" s="31" t="e">
        <f>IF(AND($B808=P$1),LOOKUP(9.99999999999999E+307,$P$2:P807)+1,"")</f>
        <v>#REF!</v>
      </c>
      <c r="Q808" s="31" t="e">
        <f>IF(AND($B808=Q$1),LOOKUP(9.99999999999999E+307,$Q$2:Q807)+1,"")</f>
        <v>#REF!</v>
      </c>
      <c r="R808" s="31">
        <f>IF(AND($B808=R$1),LOOKUP(9.99999999999999E+307,$R$2:R807)+1,"")</f>
        <v>640</v>
      </c>
      <c r="S808" s="31">
        <f>IF(AND($B808=S$1),LOOKUP(9.99999999999999E+307,$S$2:S807)+1,"")</f>
        <v>640</v>
      </c>
      <c r="T808" s="221"/>
      <c r="U808" s="221"/>
      <c r="V808" s="221"/>
      <c r="AA808" s="218" t="str">
        <f t="shared" si="90"/>
        <v/>
      </c>
      <c r="AB808" s="218" t="str">
        <f t="shared" si="91"/>
        <v/>
      </c>
      <c r="AC808" s="219">
        <f t="shared" si="87"/>
        <v>0</v>
      </c>
      <c r="AD808" s="219">
        <f t="shared" si="88"/>
        <v>1034</v>
      </c>
      <c r="AE808" s="220" t="str">
        <f t="shared" si="92"/>
        <v/>
      </c>
      <c r="AF808" s="216" t="str">
        <f t="shared" si="86"/>
        <v>-</v>
      </c>
    </row>
    <row r="809" spans="1:32" ht="20.149999999999999" customHeight="1" x14ac:dyDescent="0.75">
      <c r="A809" s="31">
        <v>807</v>
      </c>
      <c r="B809" s="202"/>
      <c r="C809" s="394"/>
      <c r="D809" s="202"/>
      <c r="E809" s="382"/>
      <c r="F809" s="382"/>
      <c r="G809" s="217" t="str">
        <f t="shared" si="89"/>
        <v/>
      </c>
      <c r="H809" s="31" t="str">
        <f>IF(AND(B809=H$1),LOOKUP(9.99999999999999E+307,$H$2:H808)+1,"")</f>
        <v/>
      </c>
      <c r="I809" s="31" t="str">
        <f>IF(AND(B809=I$1),LOOKUP(9.99999999999999E+307,$I$2:I808)+1,"")</f>
        <v/>
      </c>
      <c r="J809" s="31" t="e">
        <f>IF(AND(B809=J$1),LOOKUP(9.99999999999999E+307,$J$2:J808)+1,"")</f>
        <v>#REF!</v>
      </c>
      <c r="K809" s="31" t="e">
        <f>IF(AND(B809=K$1),LOOKUP(9.99999999999999E+307,$K$2:K808)+1,"")</f>
        <v>#REF!</v>
      </c>
      <c r="L809" s="31" t="e">
        <f>IF(AND(B809=L$1),LOOKUP(9.99999999999999E+307,$L$2:L808)+1,"")</f>
        <v>#REF!</v>
      </c>
      <c r="M809" s="31">
        <f>IF(AND(B809=M$1),LOOKUP(9.99999999999999E+307,$M$2:M808)+1,"")</f>
        <v>641</v>
      </c>
      <c r="N809" s="31" t="e">
        <f>IF(AND(B809=N$1),LOOKUP(9.99999999999999E+307,$N$2:N808)+1,"")</f>
        <v>#REF!</v>
      </c>
      <c r="O809" s="31" t="e">
        <f>IF(AND($B809=O$1),LOOKUP(9.99999999999999E+307,$O$2:O808)+1,"")</f>
        <v>#REF!</v>
      </c>
      <c r="P809" s="31" t="e">
        <f>IF(AND($B809=P$1),LOOKUP(9.99999999999999E+307,$P$2:P808)+1,"")</f>
        <v>#REF!</v>
      </c>
      <c r="Q809" s="31" t="e">
        <f>IF(AND($B809=Q$1),LOOKUP(9.99999999999999E+307,$Q$2:Q808)+1,"")</f>
        <v>#REF!</v>
      </c>
      <c r="R809" s="31">
        <f>IF(AND($B809=R$1),LOOKUP(9.99999999999999E+307,$R$2:R808)+1,"")</f>
        <v>641</v>
      </c>
      <c r="S809" s="31">
        <f>IF(AND($B809=S$1),LOOKUP(9.99999999999999E+307,$S$2:S808)+1,"")</f>
        <v>641</v>
      </c>
      <c r="T809" s="221"/>
      <c r="U809" s="221"/>
      <c r="V809" s="221"/>
      <c r="AA809" s="218" t="str">
        <f t="shared" si="90"/>
        <v/>
      </c>
      <c r="AB809" s="218" t="str">
        <f t="shared" si="91"/>
        <v/>
      </c>
      <c r="AC809" s="219">
        <f t="shared" si="87"/>
        <v>0</v>
      </c>
      <c r="AD809" s="219">
        <f t="shared" si="88"/>
        <v>1034</v>
      </c>
      <c r="AE809" s="220" t="str">
        <f t="shared" si="92"/>
        <v/>
      </c>
      <c r="AF809" s="216" t="str">
        <f t="shared" si="86"/>
        <v>-</v>
      </c>
    </row>
    <row r="810" spans="1:32" ht="20.149999999999999" customHeight="1" x14ac:dyDescent="0.75">
      <c r="A810" s="31">
        <v>808</v>
      </c>
      <c r="B810" s="202"/>
      <c r="C810" s="394"/>
      <c r="D810" s="202"/>
      <c r="E810" s="382"/>
      <c r="F810" s="382"/>
      <c r="G810" s="217" t="str">
        <f t="shared" si="89"/>
        <v/>
      </c>
      <c r="H810" s="31" t="str">
        <f>IF(AND(B810=H$1),LOOKUP(9.99999999999999E+307,$H$2:H809)+1,"")</f>
        <v/>
      </c>
      <c r="I810" s="31" t="str">
        <f>IF(AND(B810=I$1),LOOKUP(9.99999999999999E+307,$I$2:I809)+1,"")</f>
        <v/>
      </c>
      <c r="J810" s="31" t="e">
        <f>IF(AND(B810=J$1),LOOKUP(9.99999999999999E+307,$J$2:J809)+1,"")</f>
        <v>#REF!</v>
      </c>
      <c r="K810" s="31" t="e">
        <f>IF(AND(B810=K$1),LOOKUP(9.99999999999999E+307,$K$2:K809)+1,"")</f>
        <v>#REF!</v>
      </c>
      <c r="L810" s="31" t="e">
        <f>IF(AND(B810=L$1),LOOKUP(9.99999999999999E+307,$L$2:L809)+1,"")</f>
        <v>#REF!</v>
      </c>
      <c r="M810" s="31">
        <f>IF(AND(B810=M$1),LOOKUP(9.99999999999999E+307,$M$2:M809)+1,"")</f>
        <v>642</v>
      </c>
      <c r="N810" s="31" t="e">
        <f>IF(AND(B810=N$1),LOOKUP(9.99999999999999E+307,$N$2:N809)+1,"")</f>
        <v>#REF!</v>
      </c>
      <c r="O810" s="31" t="e">
        <f>IF(AND($B810=O$1),LOOKUP(9.99999999999999E+307,$O$2:O809)+1,"")</f>
        <v>#REF!</v>
      </c>
      <c r="P810" s="31" t="e">
        <f>IF(AND($B810=P$1),LOOKUP(9.99999999999999E+307,$P$2:P809)+1,"")</f>
        <v>#REF!</v>
      </c>
      <c r="Q810" s="31" t="e">
        <f>IF(AND($B810=Q$1),LOOKUP(9.99999999999999E+307,$Q$2:Q809)+1,"")</f>
        <v>#REF!</v>
      </c>
      <c r="R810" s="31">
        <f>IF(AND($B810=R$1),LOOKUP(9.99999999999999E+307,$R$2:R809)+1,"")</f>
        <v>642</v>
      </c>
      <c r="S810" s="31">
        <f>IF(AND($B810=S$1),LOOKUP(9.99999999999999E+307,$S$2:S809)+1,"")</f>
        <v>642</v>
      </c>
      <c r="T810" s="221"/>
      <c r="U810" s="221"/>
      <c r="V810" s="221"/>
      <c r="AA810" s="218" t="str">
        <f t="shared" si="90"/>
        <v/>
      </c>
      <c r="AB810" s="218" t="str">
        <f t="shared" si="91"/>
        <v/>
      </c>
      <c r="AC810" s="219">
        <f t="shared" si="87"/>
        <v>0</v>
      </c>
      <c r="AD810" s="219">
        <f t="shared" si="88"/>
        <v>1034</v>
      </c>
      <c r="AE810" s="220" t="str">
        <f t="shared" si="92"/>
        <v/>
      </c>
      <c r="AF810" s="216" t="str">
        <f t="shared" si="86"/>
        <v>-</v>
      </c>
    </row>
    <row r="811" spans="1:32" ht="20.149999999999999" customHeight="1" x14ac:dyDescent="0.75">
      <c r="A811" s="31">
        <v>809</v>
      </c>
      <c r="B811" s="202"/>
      <c r="C811" s="394"/>
      <c r="D811" s="202"/>
      <c r="E811" s="382"/>
      <c r="F811" s="382"/>
      <c r="G811" s="217" t="str">
        <f t="shared" si="89"/>
        <v/>
      </c>
      <c r="H811" s="31" t="str">
        <f>IF(AND(B811=H$1),LOOKUP(9.99999999999999E+307,$H$2:H810)+1,"")</f>
        <v/>
      </c>
      <c r="I811" s="31" t="str">
        <f>IF(AND(B811=I$1),LOOKUP(9.99999999999999E+307,$I$2:I810)+1,"")</f>
        <v/>
      </c>
      <c r="J811" s="31" t="e">
        <f>IF(AND(B811=J$1),LOOKUP(9.99999999999999E+307,$J$2:J810)+1,"")</f>
        <v>#REF!</v>
      </c>
      <c r="K811" s="31" t="e">
        <f>IF(AND(B811=K$1),LOOKUP(9.99999999999999E+307,$K$2:K810)+1,"")</f>
        <v>#REF!</v>
      </c>
      <c r="L811" s="31" t="e">
        <f>IF(AND(B811=L$1),LOOKUP(9.99999999999999E+307,$L$2:L810)+1,"")</f>
        <v>#REF!</v>
      </c>
      <c r="M811" s="31">
        <f>IF(AND(B811=M$1),LOOKUP(9.99999999999999E+307,$M$2:M810)+1,"")</f>
        <v>643</v>
      </c>
      <c r="N811" s="31" t="e">
        <f>IF(AND(B811=N$1),LOOKUP(9.99999999999999E+307,$N$2:N810)+1,"")</f>
        <v>#REF!</v>
      </c>
      <c r="O811" s="31" t="e">
        <f>IF(AND($B811=O$1),LOOKUP(9.99999999999999E+307,$O$2:O810)+1,"")</f>
        <v>#REF!</v>
      </c>
      <c r="P811" s="31" t="e">
        <f>IF(AND($B811=P$1),LOOKUP(9.99999999999999E+307,$P$2:P810)+1,"")</f>
        <v>#REF!</v>
      </c>
      <c r="Q811" s="31" t="e">
        <f>IF(AND($B811=Q$1),LOOKUP(9.99999999999999E+307,$Q$2:Q810)+1,"")</f>
        <v>#REF!</v>
      </c>
      <c r="R811" s="31">
        <f>IF(AND($B811=R$1),LOOKUP(9.99999999999999E+307,$R$2:R810)+1,"")</f>
        <v>643</v>
      </c>
      <c r="S811" s="31">
        <f>IF(AND($B811=S$1),LOOKUP(9.99999999999999E+307,$S$2:S810)+1,"")</f>
        <v>643</v>
      </c>
      <c r="T811" s="221"/>
      <c r="U811" s="221"/>
      <c r="V811" s="221"/>
      <c r="AA811" s="218" t="str">
        <f t="shared" si="90"/>
        <v/>
      </c>
      <c r="AB811" s="218" t="str">
        <f t="shared" si="91"/>
        <v/>
      </c>
      <c r="AC811" s="219">
        <f t="shared" si="87"/>
        <v>0</v>
      </c>
      <c r="AD811" s="219">
        <f t="shared" si="88"/>
        <v>1034</v>
      </c>
      <c r="AE811" s="220" t="str">
        <f t="shared" si="92"/>
        <v/>
      </c>
      <c r="AF811" s="216" t="str">
        <f t="shared" si="86"/>
        <v>-</v>
      </c>
    </row>
    <row r="812" spans="1:32" ht="20.149999999999999" customHeight="1" x14ac:dyDescent="0.75">
      <c r="A812" s="31">
        <v>810</v>
      </c>
      <c r="B812" s="202"/>
      <c r="C812" s="394"/>
      <c r="D812" s="202"/>
      <c r="E812" s="382"/>
      <c r="F812" s="382"/>
      <c r="G812" s="217" t="str">
        <f t="shared" si="89"/>
        <v/>
      </c>
      <c r="H812" s="31" t="str">
        <f>IF(AND(B812=H$1),LOOKUP(9.99999999999999E+307,$H$2:H811)+1,"")</f>
        <v/>
      </c>
      <c r="I812" s="31" t="str">
        <f>IF(AND(B812=I$1),LOOKUP(9.99999999999999E+307,$I$2:I811)+1,"")</f>
        <v/>
      </c>
      <c r="J812" s="31" t="e">
        <f>IF(AND(B812=J$1),LOOKUP(9.99999999999999E+307,$J$2:J811)+1,"")</f>
        <v>#REF!</v>
      </c>
      <c r="K812" s="31" t="e">
        <f>IF(AND(B812=K$1),LOOKUP(9.99999999999999E+307,$K$2:K811)+1,"")</f>
        <v>#REF!</v>
      </c>
      <c r="L812" s="31" t="e">
        <f>IF(AND(B812=L$1),LOOKUP(9.99999999999999E+307,$L$2:L811)+1,"")</f>
        <v>#REF!</v>
      </c>
      <c r="M812" s="31">
        <f>IF(AND(B812=M$1),LOOKUP(9.99999999999999E+307,$M$2:M811)+1,"")</f>
        <v>644</v>
      </c>
      <c r="N812" s="31" t="e">
        <f>IF(AND(B812=N$1),LOOKUP(9.99999999999999E+307,$N$2:N811)+1,"")</f>
        <v>#REF!</v>
      </c>
      <c r="O812" s="31" t="e">
        <f>IF(AND($B812=O$1),LOOKUP(9.99999999999999E+307,$O$2:O811)+1,"")</f>
        <v>#REF!</v>
      </c>
      <c r="P812" s="31" t="e">
        <f>IF(AND($B812=P$1),LOOKUP(9.99999999999999E+307,$P$2:P811)+1,"")</f>
        <v>#REF!</v>
      </c>
      <c r="Q812" s="31" t="e">
        <f>IF(AND($B812=Q$1),LOOKUP(9.99999999999999E+307,$Q$2:Q811)+1,"")</f>
        <v>#REF!</v>
      </c>
      <c r="R812" s="31">
        <f>IF(AND($B812=R$1),LOOKUP(9.99999999999999E+307,$R$2:R811)+1,"")</f>
        <v>644</v>
      </c>
      <c r="S812" s="31">
        <f>IF(AND($B812=S$1),LOOKUP(9.99999999999999E+307,$S$2:S811)+1,"")</f>
        <v>644</v>
      </c>
      <c r="T812" s="221"/>
      <c r="U812" s="221"/>
      <c r="V812" s="221"/>
      <c r="AA812" s="218" t="str">
        <f t="shared" si="90"/>
        <v/>
      </c>
      <c r="AB812" s="218" t="str">
        <f t="shared" si="91"/>
        <v/>
      </c>
      <c r="AC812" s="219">
        <f t="shared" si="87"/>
        <v>0</v>
      </c>
      <c r="AD812" s="219">
        <f t="shared" si="88"/>
        <v>1034</v>
      </c>
      <c r="AE812" s="220" t="str">
        <f t="shared" si="92"/>
        <v/>
      </c>
      <c r="AF812" s="216" t="str">
        <f t="shared" si="86"/>
        <v>-</v>
      </c>
    </row>
    <row r="813" spans="1:32" ht="20.149999999999999" customHeight="1" x14ac:dyDescent="0.75">
      <c r="A813" s="31">
        <v>811</v>
      </c>
      <c r="B813" s="202"/>
      <c r="C813" s="394"/>
      <c r="D813" s="202"/>
      <c r="E813" s="382"/>
      <c r="F813" s="382"/>
      <c r="G813" s="217" t="str">
        <f t="shared" si="89"/>
        <v/>
      </c>
      <c r="H813" s="31" t="str">
        <f>IF(AND(B813=H$1),LOOKUP(9.99999999999999E+307,$H$2:H812)+1,"")</f>
        <v/>
      </c>
      <c r="I813" s="31" t="str">
        <f>IF(AND(B813=I$1),LOOKUP(9.99999999999999E+307,$I$2:I812)+1,"")</f>
        <v/>
      </c>
      <c r="J813" s="31" t="e">
        <f>IF(AND(B813=J$1),LOOKUP(9.99999999999999E+307,$J$2:J812)+1,"")</f>
        <v>#REF!</v>
      </c>
      <c r="K813" s="31" t="e">
        <f>IF(AND(B813=K$1),LOOKUP(9.99999999999999E+307,$K$2:K812)+1,"")</f>
        <v>#REF!</v>
      </c>
      <c r="L813" s="31" t="e">
        <f>IF(AND(B813=L$1),LOOKUP(9.99999999999999E+307,$L$2:L812)+1,"")</f>
        <v>#REF!</v>
      </c>
      <c r="M813" s="31">
        <f>IF(AND(B813=M$1),LOOKUP(9.99999999999999E+307,$M$2:M812)+1,"")</f>
        <v>645</v>
      </c>
      <c r="N813" s="31" t="e">
        <f>IF(AND(B813=N$1),LOOKUP(9.99999999999999E+307,$N$2:N812)+1,"")</f>
        <v>#REF!</v>
      </c>
      <c r="O813" s="31" t="e">
        <f>IF(AND($B813=O$1),LOOKUP(9.99999999999999E+307,$O$2:O812)+1,"")</f>
        <v>#REF!</v>
      </c>
      <c r="P813" s="31" t="e">
        <f>IF(AND($B813=P$1),LOOKUP(9.99999999999999E+307,$P$2:P812)+1,"")</f>
        <v>#REF!</v>
      </c>
      <c r="Q813" s="31" t="e">
        <f>IF(AND($B813=Q$1),LOOKUP(9.99999999999999E+307,$Q$2:Q812)+1,"")</f>
        <v>#REF!</v>
      </c>
      <c r="R813" s="31">
        <f>IF(AND($B813=R$1),LOOKUP(9.99999999999999E+307,$R$2:R812)+1,"")</f>
        <v>645</v>
      </c>
      <c r="S813" s="31">
        <f>IF(AND($B813=S$1),LOOKUP(9.99999999999999E+307,$S$2:S812)+1,"")</f>
        <v>645</v>
      </c>
      <c r="T813" s="221"/>
      <c r="U813" s="221"/>
      <c r="V813" s="221"/>
      <c r="AA813" s="218" t="str">
        <f t="shared" si="90"/>
        <v/>
      </c>
      <c r="AB813" s="218" t="str">
        <f t="shared" si="91"/>
        <v/>
      </c>
      <c r="AC813" s="219">
        <f t="shared" si="87"/>
        <v>0</v>
      </c>
      <c r="AD813" s="219">
        <f t="shared" si="88"/>
        <v>1034</v>
      </c>
      <c r="AE813" s="220" t="str">
        <f t="shared" si="92"/>
        <v/>
      </c>
      <c r="AF813" s="216" t="str">
        <f t="shared" si="86"/>
        <v>-</v>
      </c>
    </row>
    <row r="814" spans="1:32" ht="20.149999999999999" customHeight="1" x14ac:dyDescent="0.75">
      <c r="A814" s="31">
        <v>812</v>
      </c>
      <c r="B814" s="202"/>
      <c r="C814" s="394"/>
      <c r="D814" s="202"/>
      <c r="E814" s="382"/>
      <c r="F814" s="382"/>
      <c r="G814" s="217" t="str">
        <f t="shared" si="89"/>
        <v/>
      </c>
      <c r="H814" s="31" t="str">
        <f>IF(AND(B814=H$1),LOOKUP(9.99999999999999E+307,$H$2:H813)+1,"")</f>
        <v/>
      </c>
      <c r="I814" s="31" t="str">
        <f>IF(AND(B814=I$1),LOOKUP(9.99999999999999E+307,$I$2:I813)+1,"")</f>
        <v/>
      </c>
      <c r="J814" s="31" t="e">
        <f>IF(AND(B814=J$1),LOOKUP(9.99999999999999E+307,$J$2:J813)+1,"")</f>
        <v>#REF!</v>
      </c>
      <c r="K814" s="31" t="e">
        <f>IF(AND(B814=K$1),LOOKUP(9.99999999999999E+307,$K$2:K813)+1,"")</f>
        <v>#REF!</v>
      </c>
      <c r="L814" s="31" t="e">
        <f>IF(AND(B814=L$1),LOOKUP(9.99999999999999E+307,$L$2:L813)+1,"")</f>
        <v>#REF!</v>
      </c>
      <c r="M814" s="31">
        <f>IF(AND(B814=M$1),LOOKUP(9.99999999999999E+307,$M$2:M813)+1,"")</f>
        <v>646</v>
      </c>
      <c r="N814" s="31" t="e">
        <f>IF(AND(B814=N$1),LOOKUP(9.99999999999999E+307,$N$2:N813)+1,"")</f>
        <v>#REF!</v>
      </c>
      <c r="O814" s="31" t="e">
        <f>IF(AND($B814=O$1),LOOKUP(9.99999999999999E+307,$O$2:O813)+1,"")</f>
        <v>#REF!</v>
      </c>
      <c r="P814" s="31" t="e">
        <f>IF(AND($B814=P$1),LOOKUP(9.99999999999999E+307,$P$2:P813)+1,"")</f>
        <v>#REF!</v>
      </c>
      <c r="Q814" s="31" t="e">
        <f>IF(AND($B814=Q$1),LOOKUP(9.99999999999999E+307,$Q$2:Q813)+1,"")</f>
        <v>#REF!</v>
      </c>
      <c r="R814" s="31">
        <f>IF(AND($B814=R$1),LOOKUP(9.99999999999999E+307,$R$2:R813)+1,"")</f>
        <v>646</v>
      </c>
      <c r="S814" s="31">
        <f>IF(AND($B814=S$1),LOOKUP(9.99999999999999E+307,$S$2:S813)+1,"")</f>
        <v>646</v>
      </c>
      <c r="T814" s="221"/>
      <c r="U814" s="221"/>
      <c r="V814" s="221"/>
      <c r="AA814" s="218" t="str">
        <f t="shared" si="90"/>
        <v/>
      </c>
      <c r="AB814" s="218" t="str">
        <f t="shared" si="91"/>
        <v/>
      </c>
      <c r="AC814" s="219">
        <f t="shared" si="87"/>
        <v>0</v>
      </c>
      <c r="AD814" s="219">
        <f t="shared" si="88"/>
        <v>1034</v>
      </c>
      <c r="AE814" s="220" t="str">
        <f t="shared" si="92"/>
        <v/>
      </c>
      <c r="AF814" s="216" t="str">
        <f t="shared" si="86"/>
        <v>-</v>
      </c>
    </row>
    <row r="815" spans="1:32" ht="20.149999999999999" customHeight="1" x14ac:dyDescent="0.75">
      <c r="A815" s="31">
        <v>813</v>
      </c>
      <c r="B815" s="202"/>
      <c r="C815" s="394"/>
      <c r="D815" s="202"/>
      <c r="E815" s="382"/>
      <c r="F815" s="382"/>
      <c r="G815" s="217" t="str">
        <f t="shared" si="89"/>
        <v/>
      </c>
      <c r="H815" s="31" t="str">
        <f>IF(AND(B815=H$1),LOOKUP(9.99999999999999E+307,$H$2:H814)+1,"")</f>
        <v/>
      </c>
      <c r="I815" s="31" t="str">
        <f>IF(AND(B815=I$1),LOOKUP(9.99999999999999E+307,$I$2:I814)+1,"")</f>
        <v/>
      </c>
      <c r="J815" s="31" t="e">
        <f>IF(AND(B815=J$1),LOOKUP(9.99999999999999E+307,$J$2:J814)+1,"")</f>
        <v>#REF!</v>
      </c>
      <c r="K815" s="31" t="e">
        <f>IF(AND(B815=K$1),LOOKUP(9.99999999999999E+307,$K$2:K814)+1,"")</f>
        <v>#REF!</v>
      </c>
      <c r="L815" s="31" t="e">
        <f>IF(AND(B815=L$1),LOOKUP(9.99999999999999E+307,$L$2:L814)+1,"")</f>
        <v>#REF!</v>
      </c>
      <c r="M815" s="31">
        <f>IF(AND(B815=M$1),LOOKUP(9.99999999999999E+307,$M$2:M814)+1,"")</f>
        <v>647</v>
      </c>
      <c r="N815" s="31" t="e">
        <f>IF(AND(B815=N$1),LOOKUP(9.99999999999999E+307,$N$2:N814)+1,"")</f>
        <v>#REF!</v>
      </c>
      <c r="O815" s="31" t="e">
        <f>IF(AND($B815=O$1),LOOKUP(9.99999999999999E+307,$O$2:O814)+1,"")</f>
        <v>#REF!</v>
      </c>
      <c r="P815" s="31" t="e">
        <f>IF(AND($B815=P$1),LOOKUP(9.99999999999999E+307,$P$2:P814)+1,"")</f>
        <v>#REF!</v>
      </c>
      <c r="Q815" s="31" t="e">
        <f>IF(AND($B815=Q$1),LOOKUP(9.99999999999999E+307,$Q$2:Q814)+1,"")</f>
        <v>#REF!</v>
      </c>
      <c r="R815" s="31">
        <f>IF(AND($B815=R$1),LOOKUP(9.99999999999999E+307,$R$2:R814)+1,"")</f>
        <v>647</v>
      </c>
      <c r="S815" s="31">
        <f>IF(AND($B815=S$1),LOOKUP(9.99999999999999E+307,$S$2:S814)+1,"")</f>
        <v>647</v>
      </c>
      <c r="T815" s="221"/>
      <c r="U815" s="221"/>
      <c r="V815" s="221"/>
      <c r="AA815" s="218" t="str">
        <f t="shared" si="90"/>
        <v/>
      </c>
      <c r="AB815" s="218" t="str">
        <f t="shared" si="91"/>
        <v/>
      </c>
      <c r="AC815" s="219">
        <f t="shared" si="87"/>
        <v>0</v>
      </c>
      <c r="AD815" s="219">
        <f t="shared" si="88"/>
        <v>1034</v>
      </c>
      <c r="AE815" s="220" t="str">
        <f t="shared" si="92"/>
        <v/>
      </c>
      <c r="AF815" s="216" t="str">
        <f t="shared" ref="AF815:AF878" si="93">CONCATENATE(B815,"-",AE815)</f>
        <v>-</v>
      </c>
    </row>
    <row r="816" spans="1:32" ht="20.149999999999999" customHeight="1" x14ac:dyDescent="0.75">
      <c r="A816" s="31">
        <v>814</v>
      </c>
      <c r="B816" s="202"/>
      <c r="C816" s="394"/>
      <c r="D816" s="202"/>
      <c r="E816" s="382"/>
      <c r="F816" s="382"/>
      <c r="G816" s="217" t="str">
        <f t="shared" si="89"/>
        <v/>
      </c>
      <c r="H816" s="31" t="str">
        <f>IF(AND(B816=H$1),LOOKUP(9.99999999999999E+307,$H$2:H815)+1,"")</f>
        <v/>
      </c>
      <c r="I816" s="31" t="str">
        <f>IF(AND(B816=I$1),LOOKUP(9.99999999999999E+307,$I$2:I815)+1,"")</f>
        <v/>
      </c>
      <c r="J816" s="31" t="e">
        <f>IF(AND(B816=J$1),LOOKUP(9.99999999999999E+307,$J$2:J815)+1,"")</f>
        <v>#REF!</v>
      </c>
      <c r="K816" s="31" t="e">
        <f>IF(AND(B816=K$1),LOOKUP(9.99999999999999E+307,$K$2:K815)+1,"")</f>
        <v>#REF!</v>
      </c>
      <c r="L816" s="31" t="e">
        <f>IF(AND(B816=L$1),LOOKUP(9.99999999999999E+307,$L$2:L815)+1,"")</f>
        <v>#REF!</v>
      </c>
      <c r="M816" s="31">
        <f>IF(AND(B816=M$1),LOOKUP(9.99999999999999E+307,$M$2:M815)+1,"")</f>
        <v>648</v>
      </c>
      <c r="N816" s="31" t="e">
        <f>IF(AND(B816=N$1),LOOKUP(9.99999999999999E+307,$N$2:N815)+1,"")</f>
        <v>#REF!</v>
      </c>
      <c r="O816" s="31" t="e">
        <f>IF(AND($B816=O$1),LOOKUP(9.99999999999999E+307,$O$2:O815)+1,"")</f>
        <v>#REF!</v>
      </c>
      <c r="P816" s="31" t="e">
        <f>IF(AND($B816=P$1),LOOKUP(9.99999999999999E+307,$P$2:P815)+1,"")</f>
        <v>#REF!</v>
      </c>
      <c r="Q816" s="31" t="e">
        <f>IF(AND($B816=Q$1),LOOKUP(9.99999999999999E+307,$Q$2:Q815)+1,"")</f>
        <v>#REF!</v>
      </c>
      <c r="R816" s="31">
        <f>IF(AND($B816=R$1),LOOKUP(9.99999999999999E+307,$R$2:R815)+1,"")</f>
        <v>648</v>
      </c>
      <c r="S816" s="31">
        <f>IF(AND($B816=S$1),LOOKUP(9.99999999999999E+307,$S$2:S815)+1,"")</f>
        <v>648</v>
      </c>
      <c r="T816" s="221"/>
      <c r="U816" s="221"/>
      <c r="V816" s="221"/>
      <c r="AA816" s="218" t="str">
        <f t="shared" si="90"/>
        <v/>
      </c>
      <c r="AB816" s="218" t="str">
        <f t="shared" si="91"/>
        <v/>
      </c>
      <c r="AC816" s="219">
        <f t="shared" si="87"/>
        <v>0</v>
      </c>
      <c r="AD816" s="219">
        <f t="shared" si="88"/>
        <v>1034</v>
      </c>
      <c r="AE816" s="220" t="str">
        <f t="shared" si="92"/>
        <v/>
      </c>
      <c r="AF816" s="216" t="str">
        <f t="shared" si="93"/>
        <v>-</v>
      </c>
    </row>
    <row r="817" spans="1:32" ht="20.149999999999999" customHeight="1" x14ac:dyDescent="0.75">
      <c r="A817" s="31">
        <v>815</v>
      </c>
      <c r="B817" s="202"/>
      <c r="C817" s="394"/>
      <c r="D817" s="202"/>
      <c r="E817" s="382"/>
      <c r="F817" s="382"/>
      <c r="G817" s="217" t="str">
        <f t="shared" si="89"/>
        <v/>
      </c>
      <c r="H817" s="31" t="str">
        <f>IF(AND(B817=H$1),LOOKUP(9.99999999999999E+307,$H$2:H816)+1,"")</f>
        <v/>
      </c>
      <c r="I817" s="31" t="str">
        <f>IF(AND(B817=I$1),LOOKUP(9.99999999999999E+307,$I$2:I816)+1,"")</f>
        <v/>
      </c>
      <c r="J817" s="31" t="e">
        <f>IF(AND(B817=J$1),LOOKUP(9.99999999999999E+307,$J$2:J816)+1,"")</f>
        <v>#REF!</v>
      </c>
      <c r="K817" s="31" t="e">
        <f>IF(AND(B817=K$1),LOOKUP(9.99999999999999E+307,$K$2:K816)+1,"")</f>
        <v>#REF!</v>
      </c>
      <c r="L817" s="31" t="e">
        <f>IF(AND(B817=L$1),LOOKUP(9.99999999999999E+307,$L$2:L816)+1,"")</f>
        <v>#REF!</v>
      </c>
      <c r="M817" s="31">
        <f>IF(AND(B817=M$1),LOOKUP(9.99999999999999E+307,$M$2:M816)+1,"")</f>
        <v>649</v>
      </c>
      <c r="N817" s="31" t="e">
        <f>IF(AND(B817=N$1),LOOKUP(9.99999999999999E+307,$N$2:N816)+1,"")</f>
        <v>#REF!</v>
      </c>
      <c r="O817" s="31" t="e">
        <f>IF(AND($B817=O$1),LOOKUP(9.99999999999999E+307,$O$2:O816)+1,"")</f>
        <v>#REF!</v>
      </c>
      <c r="P817" s="31" t="e">
        <f>IF(AND($B817=P$1),LOOKUP(9.99999999999999E+307,$P$2:P816)+1,"")</f>
        <v>#REF!</v>
      </c>
      <c r="Q817" s="31" t="e">
        <f>IF(AND($B817=Q$1),LOOKUP(9.99999999999999E+307,$Q$2:Q816)+1,"")</f>
        <v>#REF!</v>
      </c>
      <c r="R817" s="31">
        <f>IF(AND($B817=R$1),LOOKUP(9.99999999999999E+307,$R$2:R816)+1,"")</f>
        <v>649</v>
      </c>
      <c r="S817" s="31">
        <f>IF(AND($B817=S$1),LOOKUP(9.99999999999999E+307,$S$2:S816)+1,"")</f>
        <v>649</v>
      </c>
      <c r="T817" s="221"/>
      <c r="U817" s="221"/>
      <c r="V817" s="221"/>
      <c r="AA817" s="218" t="str">
        <f t="shared" si="90"/>
        <v/>
      </c>
      <c r="AB817" s="218" t="str">
        <f t="shared" si="91"/>
        <v/>
      </c>
      <c r="AC817" s="219">
        <f t="shared" si="87"/>
        <v>0</v>
      </c>
      <c r="AD817" s="219">
        <f t="shared" si="88"/>
        <v>1034</v>
      </c>
      <c r="AE817" s="220" t="str">
        <f t="shared" si="92"/>
        <v/>
      </c>
      <c r="AF817" s="216" t="str">
        <f t="shared" si="93"/>
        <v>-</v>
      </c>
    </row>
    <row r="818" spans="1:32" ht="20.149999999999999" customHeight="1" x14ac:dyDescent="0.75">
      <c r="A818" s="31">
        <v>816</v>
      </c>
      <c r="B818" s="202"/>
      <c r="C818" s="394"/>
      <c r="D818" s="202"/>
      <c r="E818" s="382"/>
      <c r="F818" s="382"/>
      <c r="G818" s="217" t="str">
        <f t="shared" si="89"/>
        <v/>
      </c>
      <c r="H818" s="31" t="str">
        <f>IF(AND(B818=H$1),LOOKUP(9.99999999999999E+307,$H$2:H817)+1,"")</f>
        <v/>
      </c>
      <c r="I818" s="31" t="str">
        <f>IF(AND(B818=I$1),LOOKUP(9.99999999999999E+307,$I$2:I817)+1,"")</f>
        <v/>
      </c>
      <c r="J818" s="31" t="e">
        <f>IF(AND(B818=J$1),LOOKUP(9.99999999999999E+307,$J$2:J817)+1,"")</f>
        <v>#REF!</v>
      </c>
      <c r="K818" s="31" t="e">
        <f>IF(AND(B818=K$1),LOOKUP(9.99999999999999E+307,$K$2:K817)+1,"")</f>
        <v>#REF!</v>
      </c>
      <c r="L818" s="31" t="e">
        <f>IF(AND(B818=L$1),LOOKUP(9.99999999999999E+307,$L$2:L817)+1,"")</f>
        <v>#REF!</v>
      </c>
      <c r="M818" s="31">
        <f>IF(AND(B818=M$1),LOOKUP(9.99999999999999E+307,$M$2:M817)+1,"")</f>
        <v>650</v>
      </c>
      <c r="N818" s="31" t="e">
        <f>IF(AND(B818=N$1),LOOKUP(9.99999999999999E+307,$N$2:N817)+1,"")</f>
        <v>#REF!</v>
      </c>
      <c r="O818" s="31" t="e">
        <f>IF(AND($B818=O$1),LOOKUP(9.99999999999999E+307,$O$2:O817)+1,"")</f>
        <v>#REF!</v>
      </c>
      <c r="P818" s="31" t="e">
        <f>IF(AND($B818=P$1),LOOKUP(9.99999999999999E+307,$P$2:P817)+1,"")</f>
        <v>#REF!</v>
      </c>
      <c r="Q818" s="31" t="e">
        <f>IF(AND($B818=Q$1),LOOKUP(9.99999999999999E+307,$Q$2:Q817)+1,"")</f>
        <v>#REF!</v>
      </c>
      <c r="R818" s="31">
        <f>IF(AND($B818=R$1),LOOKUP(9.99999999999999E+307,$R$2:R817)+1,"")</f>
        <v>650</v>
      </c>
      <c r="S818" s="31">
        <f>IF(AND($B818=S$1),LOOKUP(9.99999999999999E+307,$S$2:S817)+1,"")</f>
        <v>650</v>
      </c>
      <c r="T818" s="221"/>
      <c r="U818" s="221"/>
      <c r="V818" s="221"/>
      <c r="AA818" s="218" t="str">
        <f t="shared" si="90"/>
        <v/>
      </c>
      <c r="AB818" s="218" t="str">
        <f t="shared" si="91"/>
        <v/>
      </c>
      <c r="AC818" s="219">
        <f t="shared" si="87"/>
        <v>0</v>
      </c>
      <c r="AD818" s="219">
        <f t="shared" si="88"/>
        <v>1034</v>
      </c>
      <c r="AE818" s="220" t="str">
        <f t="shared" si="92"/>
        <v/>
      </c>
      <c r="AF818" s="216" t="str">
        <f t="shared" si="93"/>
        <v>-</v>
      </c>
    </row>
    <row r="819" spans="1:32" ht="20.149999999999999" customHeight="1" x14ac:dyDescent="0.75">
      <c r="A819" s="31">
        <v>817</v>
      </c>
      <c r="B819" s="202"/>
      <c r="C819" s="394"/>
      <c r="D819" s="202"/>
      <c r="E819" s="382"/>
      <c r="F819" s="382"/>
      <c r="G819" s="217" t="str">
        <f t="shared" si="89"/>
        <v/>
      </c>
      <c r="H819" s="31" t="str">
        <f>IF(AND(B819=H$1),LOOKUP(9.99999999999999E+307,$H$2:H818)+1,"")</f>
        <v/>
      </c>
      <c r="I819" s="31" t="str">
        <f>IF(AND(B819=I$1),LOOKUP(9.99999999999999E+307,$I$2:I818)+1,"")</f>
        <v/>
      </c>
      <c r="J819" s="31" t="e">
        <f>IF(AND(B819=J$1),LOOKUP(9.99999999999999E+307,$J$2:J818)+1,"")</f>
        <v>#REF!</v>
      </c>
      <c r="K819" s="31" t="e">
        <f>IF(AND(B819=K$1),LOOKUP(9.99999999999999E+307,$K$2:K818)+1,"")</f>
        <v>#REF!</v>
      </c>
      <c r="L819" s="31" t="e">
        <f>IF(AND(B819=L$1),LOOKUP(9.99999999999999E+307,$L$2:L818)+1,"")</f>
        <v>#REF!</v>
      </c>
      <c r="M819" s="31">
        <f>IF(AND(B819=M$1),LOOKUP(9.99999999999999E+307,$M$2:M818)+1,"")</f>
        <v>651</v>
      </c>
      <c r="N819" s="31" t="e">
        <f>IF(AND(B819=N$1),LOOKUP(9.99999999999999E+307,$N$2:N818)+1,"")</f>
        <v>#REF!</v>
      </c>
      <c r="O819" s="31" t="e">
        <f>IF(AND($B819=O$1),LOOKUP(9.99999999999999E+307,$O$2:O818)+1,"")</f>
        <v>#REF!</v>
      </c>
      <c r="P819" s="31" t="e">
        <f>IF(AND($B819=P$1),LOOKUP(9.99999999999999E+307,$P$2:P818)+1,"")</f>
        <v>#REF!</v>
      </c>
      <c r="Q819" s="31" t="e">
        <f>IF(AND($B819=Q$1),LOOKUP(9.99999999999999E+307,$Q$2:Q818)+1,"")</f>
        <v>#REF!</v>
      </c>
      <c r="R819" s="31">
        <f>IF(AND($B819=R$1),LOOKUP(9.99999999999999E+307,$R$2:R818)+1,"")</f>
        <v>651</v>
      </c>
      <c r="S819" s="31">
        <f>IF(AND($B819=S$1),LOOKUP(9.99999999999999E+307,$S$2:S818)+1,"")</f>
        <v>651</v>
      </c>
      <c r="T819" s="221"/>
      <c r="U819" s="221"/>
      <c r="V819" s="221"/>
      <c r="AA819" s="218" t="str">
        <f t="shared" si="90"/>
        <v/>
      </c>
      <c r="AB819" s="218" t="str">
        <f t="shared" si="91"/>
        <v/>
      </c>
      <c r="AC819" s="219">
        <f t="shared" si="87"/>
        <v>0</v>
      </c>
      <c r="AD819" s="219">
        <f t="shared" si="88"/>
        <v>1034</v>
      </c>
      <c r="AE819" s="220" t="str">
        <f t="shared" si="92"/>
        <v/>
      </c>
      <c r="AF819" s="216" t="str">
        <f t="shared" si="93"/>
        <v>-</v>
      </c>
    </row>
    <row r="820" spans="1:32" ht="20.149999999999999" customHeight="1" x14ac:dyDescent="0.75">
      <c r="A820" s="31">
        <v>818</v>
      </c>
      <c r="B820" s="202"/>
      <c r="C820" s="394"/>
      <c r="D820" s="202"/>
      <c r="E820" s="382"/>
      <c r="F820" s="382"/>
      <c r="G820" s="217" t="str">
        <f t="shared" si="89"/>
        <v/>
      </c>
      <c r="H820" s="31" t="str">
        <f>IF(AND(B820=H$1),LOOKUP(9.99999999999999E+307,$H$2:H819)+1,"")</f>
        <v/>
      </c>
      <c r="I820" s="31" t="str">
        <f>IF(AND(B820=I$1),LOOKUP(9.99999999999999E+307,$I$2:I819)+1,"")</f>
        <v/>
      </c>
      <c r="J820" s="31" t="e">
        <f>IF(AND(B820=J$1),LOOKUP(9.99999999999999E+307,$J$2:J819)+1,"")</f>
        <v>#REF!</v>
      </c>
      <c r="K820" s="31" t="e">
        <f>IF(AND(B820=K$1),LOOKUP(9.99999999999999E+307,$K$2:K819)+1,"")</f>
        <v>#REF!</v>
      </c>
      <c r="L820" s="31" t="e">
        <f>IF(AND(B820=L$1),LOOKUP(9.99999999999999E+307,$L$2:L819)+1,"")</f>
        <v>#REF!</v>
      </c>
      <c r="M820" s="31">
        <f>IF(AND(B820=M$1),LOOKUP(9.99999999999999E+307,$M$2:M819)+1,"")</f>
        <v>652</v>
      </c>
      <c r="N820" s="31" t="e">
        <f>IF(AND(B820=N$1),LOOKUP(9.99999999999999E+307,$N$2:N819)+1,"")</f>
        <v>#REF!</v>
      </c>
      <c r="O820" s="31" t="e">
        <f>IF(AND($B820=O$1),LOOKUP(9.99999999999999E+307,$O$2:O819)+1,"")</f>
        <v>#REF!</v>
      </c>
      <c r="P820" s="31" t="e">
        <f>IF(AND($B820=P$1),LOOKUP(9.99999999999999E+307,$P$2:P819)+1,"")</f>
        <v>#REF!</v>
      </c>
      <c r="Q820" s="31" t="e">
        <f>IF(AND($B820=Q$1),LOOKUP(9.99999999999999E+307,$Q$2:Q819)+1,"")</f>
        <v>#REF!</v>
      </c>
      <c r="R820" s="31">
        <f>IF(AND($B820=R$1),LOOKUP(9.99999999999999E+307,$R$2:R819)+1,"")</f>
        <v>652</v>
      </c>
      <c r="S820" s="31">
        <f>IF(AND($B820=S$1),LOOKUP(9.99999999999999E+307,$S$2:S819)+1,"")</f>
        <v>652</v>
      </c>
      <c r="T820" s="221"/>
      <c r="U820" s="221"/>
      <c r="V820" s="221"/>
      <c r="AA820" s="218" t="str">
        <f t="shared" si="90"/>
        <v/>
      </c>
      <c r="AB820" s="218" t="str">
        <f t="shared" si="91"/>
        <v/>
      </c>
      <c r="AC820" s="219">
        <f t="shared" si="87"/>
        <v>0</v>
      </c>
      <c r="AD820" s="219">
        <f t="shared" si="88"/>
        <v>1034</v>
      </c>
      <c r="AE820" s="220" t="str">
        <f t="shared" si="92"/>
        <v/>
      </c>
      <c r="AF820" s="216" t="str">
        <f t="shared" si="93"/>
        <v>-</v>
      </c>
    </row>
    <row r="821" spans="1:32" ht="20.149999999999999" customHeight="1" x14ac:dyDescent="0.75">
      <c r="A821" s="31">
        <v>819</v>
      </c>
      <c r="B821" s="202"/>
      <c r="C821" s="394"/>
      <c r="D821" s="202"/>
      <c r="E821" s="382"/>
      <c r="F821" s="382"/>
      <c r="G821" s="217" t="str">
        <f t="shared" si="89"/>
        <v/>
      </c>
      <c r="H821" s="31" t="str">
        <f>IF(AND(B821=H$1),LOOKUP(9.99999999999999E+307,$H$2:H820)+1,"")</f>
        <v/>
      </c>
      <c r="I821" s="31" t="str">
        <f>IF(AND(B821=I$1),LOOKUP(9.99999999999999E+307,$I$2:I820)+1,"")</f>
        <v/>
      </c>
      <c r="J821" s="31" t="e">
        <f>IF(AND(B821=J$1),LOOKUP(9.99999999999999E+307,$J$2:J820)+1,"")</f>
        <v>#REF!</v>
      </c>
      <c r="K821" s="31" t="e">
        <f>IF(AND(B821=K$1),LOOKUP(9.99999999999999E+307,$K$2:K820)+1,"")</f>
        <v>#REF!</v>
      </c>
      <c r="L821" s="31" t="e">
        <f>IF(AND(B821=L$1),LOOKUP(9.99999999999999E+307,$L$2:L820)+1,"")</f>
        <v>#REF!</v>
      </c>
      <c r="M821" s="31">
        <f>IF(AND(B821=M$1),LOOKUP(9.99999999999999E+307,$M$2:M820)+1,"")</f>
        <v>653</v>
      </c>
      <c r="N821" s="31" t="e">
        <f>IF(AND(B821=N$1),LOOKUP(9.99999999999999E+307,$N$2:N820)+1,"")</f>
        <v>#REF!</v>
      </c>
      <c r="O821" s="31" t="e">
        <f>IF(AND($B821=O$1),LOOKUP(9.99999999999999E+307,$O$2:O820)+1,"")</f>
        <v>#REF!</v>
      </c>
      <c r="P821" s="31" t="e">
        <f>IF(AND($B821=P$1),LOOKUP(9.99999999999999E+307,$P$2:P820)+1,"")</f>
        <v>#REF!</v>
      </c>
      <c r="Q821" s="31" t="e">
        <f>IF(AND($B821=Q$1),LOOKUP(9.99999999999999E+307,$Q$2:Q820)+1,"")</f>
        <v>#REF!</v>
      </c>
      <c r="R821" s="31">
        <f>IF(AND($B821=R$1),LOOKUP(9.99999999999999E+307,$R$2:R820)+1,"")</f>
        <v>653</v>
      </c>
      <c r="S821" s="31">
        <f>IF(AND($B821=S$1),LOOKUP(9.99999999999999E+307,$S$2:S820)+1,"")</f>
        <v>653</v>
      </c>
      <c r="T821" s="221"/>
      <c r="U821" s="221"/>
      <c r="V821" s="221"/>
      <c r="AA821" s="218" t="str">
        <f t="shared" si="90"/>
        <v/>
      </c>
      <c r="AB821" s="218" t="str">
        <f t="shared" si="91"/>
        <v/>
      </c>
      <c r="AC821" s="219">
        <f t="shared" si="87"/>
        <v>0</v>
      </c>
      <c r="AD821" s="219">
        <f t="shared" si="88"/>
        <v>1034</v>
      </c>
      <c r="AE821" s="220" t="str">
        <f t="shared" si="92"/>
        <v/>
      </c>
      <c r="AF821" s="216" t="str">
        <f t="shared" si="93"/>
        <v>-</v>
      </c>
    </row>
    <row r="822" spans="1:32" ht="20.149999999999999" customHeight="1" x14ac:dyDescent="0.75">
      <c r="A822" s="31">
        <v>820</v>
      </c>
      <c r="B822" s="202"/>
      <c r="C822" s="394"/>
      <c r="D822" s="202"/>
      <c r="E822" s="382"/>
      <c r="F822" s="382"/>
      <c r="G822" s="217" t="str">
        <f t="shared" si="89"/>
        <v/>
      </c>
      <c r="H822" s="31" t="str">
        <f>IF(AND(B822=H$1),LOOKUP(9.99999999999999E+307,$H$2:H821)+1,"")</f>
        <v/>
      </c>
      <c r="I822" s="31" t="str">
        <f>IF(AND(B822=I$1),LOOKUP(9.99999999999999E+307,$I$2:I821)+1,"")</f>
        <v/>
      </c>
      <c r="J822" s="31" t="e">
        <f>IF(AND(B822=J$1),LOOKUP(9.99999999999999E+307,$J$2:J821)+1,"")</f>
        <v>#REF!</v>
      </c>
      <c r="K822" s="31" t="e">
        <f>IF(AND(B822=K$1),LOOKUP(9.99999999999999E+307,$K$2:K821)+1,"")</f>
        <v>#REF!</v>
      </c>
      <c r="L822" s="31" t="e">
        <f>IF(AND(B822=L$1),LOOKUP(9.99999999999999E+307,$L$2:L821)+1,"")</f>
        <v>#REF!</v>
      </c>
      <c r="M822" s="31">
        <f>IF(AND(B822=M$1),LOOKUP(9.99999999999999E+307,$M$2:M821)+1,"")</f>
        <v>654</v>
      </c>
      <c r="N822" s="31" t="e">
        <f>IF(AND(B822=N$1),LOOKUP(9.99999999999999E+307,$N$2:N821)+1,"")</f>
        <v>#REF!</v>
      </c>
      <c r="O822" s="31" t="e">
        <f>IF(AND($B822=O$1),LOOKUP(9.99999999999999E+307,$O$2:O821)+1,"")</f>
        <v>#REF!</v>
      </c>
      <c r="P822" s="31" t="e">
        <f>IF(AND($B822=P$1),LOOKUP(9.99999999999999E+307,$P$2:P821)+1,"")</f>
        <v>#REF!</v>
      </c>
      <c r="Q822" s="31" t="e">
        <f>IF(AND($B822=Q$1),LOOKUP(9.99999999999999E+307,$Q$2:Q821)+1,"")</f>
        <v>#REF!</v>
      </c>
      <c r="R822" s="31">
        <f>IF(AND($B822=R$1),LOOKUP(9.99999999999999E+307,$R$2:R821)+1,"")</f>
        <v>654</v>
      </c>
      <c r="S822" s="31">
        <f>IF(AND($B822=S$1),LOOKUP(9.99999999999999E+307,$S$2:S821)+1,"")</f>
        <v>654</v>
      </c>
      <c r="T822" s="221"/>
      <c r="U822" s="221"/>
      <c r="V822" s="221"/>
      <c r="AA822" s="218" t="str">
        <f t="shared" si="90"/>
        <v/>
      </c>
      <c r="AB822" s="218" t="str">
        <f t="shared" si="91"/>
        <v/>
      </c>
      <c r="AC822" s="219">
        <f t="shared" si="87"/>
        <v>0</v>
      </c>
      <c r="AD822" s="219">
        <f t="shared" si="88"/>
        <v>1034</v>
      </c>
      <c r="AE822" s="220" t="str">
        <f t="shared" si="92"/>
        <v/>
      </c>
      <c r="AF822" s="216" t="str">
        <f t="shared" si="93"/>
        <v>-</v>
      </c>
    </row>
    <row r="823" spans="1:32" ht="20.149999999999999" customHeight="1" x14ac:dyDescent="0.75">
      <c r="A823" s="31">
        <v>821</v>
      </c>
      <c r="B823" s="202"/>
      <c r="C823" s="394"/>
      <c r="D823" s="202"/>
      <c r="E823" s="382"/>
      <c r="F823" s="382"/>
      <c r="G823" s="217" t="str">
        <f t="shared" si="89"/>
        <v/>
      </c>
      <c r="H823" s="31" t="str">
        <f>IF(AND(B823=H$1),LOOKUP(9.99999999999999E+307,$H$2:H822)+1,"")</f>
        <v/>
      </c>
      <c r="I823" s="31" t="str">
        <f>IF(AND(B823=I$1),LOOKUP(9.99999999999999E+307,$I$2:I822)+1,"")</f>
        <v/>
      </c>
      <c r="J823" s="31" t="e">
        <f>IF(AND(B823=J$1),LOOKUP(9.99999999999999E+307,$J$2:J822)+1,"")</f>
        <v>#REF!</v>
      </c>
      <c r="K823" s="31" t="e">
        <f>IF(AND(B823=K$1),LOOKUP(9.99999999999999E+307,$K$2:K822)+1,"")</f>
        <v>#REF!</v>
      </c>
      <c r="L823" s="31" t="e">
        <f>IF(AND(B823=L$1),LOOKUP(9.99999999999999E+307,$L$2:L822)+1,"")</f>
        <v>#REF!</v>
      </c>
      <c r="M823" s="31">
        <f>IF(AND(B823=M$1),LOOKUP(9.99999999999999E+307,$M$2:M822)+1,"")</f>
        <v>655</v>
      </c>
      <c r="N823" s="31" t="e">
        <f>IF(AND(B823=N$1),LOOKUP(9.99999999999999E+307,$N$2:N822)+1,"")</f>
        <v>#REF!</v>
      </c>
      <c r="O823" s="31" t="e">
        <f>IF(AND($B823=O$1),LOOKUP(9.99999999999999E+307,$O$2:O822)+1,"")</f>
        <v>#REF!</v>
      </c>
      <c r="P823" s="31" t="e">
        <f>IF(AND($B823=P$1),LOOKUP(9.99999999999999E+307,$P$2:P822)+1,"")</f>
        <v>#REF!</v>
      </c>
      <c r="Q823" s="31" t="e">
        <f>IF(AND($B823=Q$1),LOOKUP(9.99999999999999E+307,$Q$2:Q822)+1,"")</f>
        <v>#REF!</v>
      </c>
      <c r="R823" s="31">
        <f>IF(AND($B823=R$1),LOOKUP(9.99999999999999E+307,$R$2:R822)+1,"")</f>
        <v>655</v>
      </c>
      <c r="S823" s="31">
        <f>IF(AND($B823=S$1),LOOKUP(9.99999999999999E+307,$S$2:S822)+1,"")</f>
        <v>655</v>
      </c>
      <c r="T823" s="221"/>
      <c r="U823" s="221"/>
      <c r="V823" s="221"/>
      <c r="AA823" s="218" t="str">
        <f t="shared" si="90"/>
        <v/>
      </c>
      <c r="AB823" s="218" t="str">
        <f t="shared" si="91"/>
        <v/>
      </c>
      <c r="AC823" s="219">
        <f t="shared" si="87"/>
        <v>0</v>
      </c>
      <c r="AD823" s="219">
        <f t="shared" si="88"/>
        <v>1034</v>
      </c>
      <c r="AE823" s="220" t="str">
        <f t="shared" si="92"/>
        <v/>
      </c>
      <c r="AF823" s="216" t="str">
        <f t="shared" si="93"/>
        <v>-</v>
      </c>
    </row>
    <row r="824" spans="1:32" ht="20.149999999999999" customHeight="1" x14ac:dyDescent="0.75">
      <c r="A824" s="31">
        <v>822</v>
      </c>
      <c r="B824" s="202"/>
      <c r="C824" s="394"/>
      <c r="D824" s="202"/>
      <c r="E824" s="382"/>
      <c r="F824" s="382"/>
      <c r="G824" s="217" t="str">
        <f t="shared" si="89"/>
        <v/>
      </c>
      <c r="H824" s="31" t="str">
        <f>IF(AND(B824=H$1),LOOKUP(9.99999999999999E+307,$H$2:H823)+1,"")</f>
        <v/>
      </c>
      <c r="I824" s="31" t="str">
        <f>IF(AND(B824=I$1),LOOKUP(9.99999999999999E+307,$I$2:I823)+1,"")</f>
        <v/>
      </c>
      <c r="J824" s="31" t="e">
        <f>IF(AND(B824=J$1),LOOKUP(9.99999999999999E+307,$J$2:J823)+1,"")</f>
        <v>#REF!</v>
      </c>
      <c r="K824" s="31" t="e">
        <f>IF(AND(B824=K$1),LOOKUP(9.99999999999999E+307,$K$2:K823)+1,"")</f>
        <v>#REF!</v>
      </c>
      <c r="L824" s="31" t="e">
        <f>IF(AND(B824=L$1),LOOKUP(9.99999999999999E+307,$L$2:L823)+1,"")</f>
        <v>#REF!</v>
      </c>
      <c r="M824" s="31">
        <f>IF(AND(B824=M$1),LOOKUP(9.99999999999999E+307,$M$2:M823)+1,"")</f>
        <v>656</v>
      </c>
      <c r="N824" s="31" t="e">
        <f>IF(AND(B824=N$1),LOOKUP(9.99999999999999E+307,$N$2:N823)+1,"")</f>
        <v>#REF!</v>
      </c>
      <c r="O824" s="31" t="e">
        <f>IF(AND($B824=O$1),LOOKUP(9.99999999999999E+307,$O$2:O823)+1,"")</f>
        <v>#REF!</v>
      </c>
      <c r="P824" s="31" t="e">
        <f>IF(AND($B824=P$1),LOOKUP(9.99999999999999E+307,$P$2:P823)+1,"")</f>
        <v>#REF!</v>
      </c>
      <c r="Q824" s="31" t="e">
        <f>IF(AND($B824=Q$1),LOOKUP(9.99999999999999E+307,$Q$2:Q823)+1,"")</f>
        <v>#REF!</v>
      </c>
      <c r="R824" s="31">
        <f>IF(AND($B824=R$1),LOOKUP(9.99999999999999E+307,$R$2:R823)+1,"")</f>
        <v>656</v>
      </c>
      <c r="S824" s="31">
        <f>IF(AND($B824=S$1),LOOKUP(9.99999999999999E+307,$S$2:S823)+1,"")</f>
        <v>656</v>
      </c>
      <c r="T824" s="221"/>
      <c r="U824" s="221"/>
      <c r="V824" s="221"/>
      <c r="AA824" s="218" t="str">
        <f t="shared" si="90"/>
        <v/>
      </c>
      <c r="AB824" s="218" t="str">
        <f t="shared" si="91"/>
        <v/>
      </c>
      <c r="AC824" s="219">
        <f t="shared" si="87"/>
        <v>0</v>
      </c>
      <c r="AD824" s="219">
        <f t="shared" si="88"/>
        <v>1034</v>
      </c>
      <c r="AE824" s="220" t="str">
        <f t="shared" si="92"/>
        <v/>
      </c>
      <c r="AF824" s="216" t="str">
        <f t="shared" si="93"/>
        <v>-</v>
      </c>
    </row>
    <row r="825" spans="1:32" ht="20.149999999999999" customHeight="1" x14ac:dyDescent="0.75">
      <c r="A825" s="31">
        <v>823</v>
      </c>
      <c r="B825" s="202"/>
      <c r="C825" s="394"/>
      <c r="D825" s="202"/>
      <c r="E825" s="382"/>
      <c r="F825" s="382"/>
      <c r="G825" s="217" t="str">
        <f t="shared" si="89"/>
        <v/>
      </c>
      <c r="H825" s="31" t="str">
        <f>IF(AND(B825=H$1),LOOKUP(9.99999999999999E+307,$H$2:H824)+1,"")</f>
        <v/>
      </c>
      <c r="I825" s="31" t="str">
        <f>IF(AND(B825=I$1),LOOKUP(9.99999999999999E+307,$I$2:I824)+1,"")</f>
        <v/>
      </c>
      <c r="J825" s="31" t="e">
        <f>IF(AND(B825=J$1),LOOKUP(9.99999999999999E+307,$J$2:J824)+1,"")</f>
        <v>#REF!</v>
      </c>
      <c r="K825" s="31" t="e">
        <f>IF(AND(B825=K$1),LOOKUP(9.99999999999999E+307,$K$2:K824)+1,"")</f>
        <v>#REF!</v>
      </c>
      <c r="L825" s="31" t="e">
        <f>IF(AND(B825=L$1),LOOKUP(9.99999999999999E+307,$L$2:L824)+1,"")</f>
        <v>#REF!</v>
      </c>
      <c r="M825" s="31">
        <f>IF(AND(B825=M$1),LOOKUP(9.99999999999999E+307,$M$2:M824)+1,"")</f>
        <v>657</v>
      </c>
      <c r="N825" s="31" t="e">
        <f>IF(AND(B825=N$1),LOOKUP(9.99999999999999E+307,$N$2:N824)+1,"")</f>
        <v>#REF!</v>
      </c>
      <c r="O825" s="31" t="e">
        <f>IF(AND($B825=O$1),LOOKUP(9.99999999999999E+307,$O$2:O824)+1,"")</f>
        <v>#REF!</v>
      </c>
      <c r="P825" s="31" t="e">
        <f>IF(AND($B825=P$1),LOOKUP(9.99999999999999E+307,$P$2:P824)+1,"")</f>
        <v>#REF!</v>
      </c>
      <c r="Q825" s="31" t="e">
        <f>IF(AND($B825=Q$1),LOOKUP(9.99999999999999E+307,$Q$2:Q824)+1,"")</f>
        <v>#REF!</v>
      </c>
      <c r="R825" s="31">
        <f>IF(AND($B825=R$1),LOOKUP(9.99999999999999E+307,$R$2:R824)+1,"")</f>
        <v>657</v>
      </c>
      <c r="S825" s="31">
        <f>IF(AND($B825=S$1),LOOKUP(9.99999999999999E+307,$S$2:S824)+1,"")</f>
        <v>657</v>
      </c>
      <c r="T825" s="221"/>
      <c r="U825" s="221"/>
      <c r="V825" s="221"/>
      <c r="AA825" s="218" t="str">
        <f t="shared" si="90"/>
        <v/>
      </c>
      <c r="AB825" s="218" t="str">
        <f t="shared" si="91"/>
        <v/>
      </c>
      <c r="AC825" s="219">
        <f t="shared" si="87"/>
        <v>0</v>
      </c>
      <c r="AD825" s="219">
        <f t="shared" si="88"/>
        <v>1034</v>
      </c>
      <c r="AE825" s="220" t="str">
        <f t="shared" si="92"/>
        <v/>
      </c>
      <c r="AF825" s="216" t="str">
        <f t="shared" si="93"/>
        <v>-</v>
      </c>
    </row>
    <row r="826" spans="1:32" ht="20.149999999999999" customHeight="1" x14ac:dyDescent="0.75">
      <c r="A826" s="31">
        <v>824</v>
      </c>
      <c r="B826" s="202"/>
      <c r="C826" s="394"/>
      <c r="D826" s="202"/>
      <c r="E826" s="382"/>
      <c r="F826" s="382"/>
      <c r="G826" s="217" t="str">
        <f t="shared" si="89"/>
        <v/>
      </c>
      <c r="H826" s="31" t="str">
        <f>IF(AND(B826=H$1),LOOKUP(9.99999999999999E+307,$H$2:H825)+1,"")</f>
        <v/>
      </c>
      <c r="I826" s="31" t="str">
        <f>IF(AND(B826=I$1),LOOKUP(9.99999999999999E+307,$I$2:I825)+1,"")</f>
        <v/>
      </c>
      <c r="J826" s="31" t="e">
        <f>IF(AND(B826=J$1),LOOKUP(9.99999999999999E+307,$J$2:J825)+1,"")</f>
        <v>#REF!</v>
      </c>
      <c r="K826" s="31" t="e">
        <f>IF(AND(B826=K$1),LOOKUP(9.99999999999999E+307,$K$2:K825)+1,"")</f>
        <v>#REF!</v>
      </c>
      <c r="L826" s="31" t="e">
        <f>IF(AND(B826=L$1),LOOKUP(9.99999999999999E+307,$L$2:L825)+1,"")</f>
        <v>#REF!</v>
      </c>
      <c r="M826" s="31">
        <f>IF(AND(B826=M$1),LOOKUP(9.99999999999999E+307,$M$2:M825)+1,"")</f>
        <v>658</v>
      </c>
      <c r="N826" s="31" t="e">
        <f>IF(AND(B826=N$1),LOOKUP(9.99999999999999E+307,$N$2:N825)+1,"")</f>
        <v>#REF!</v>
      </c>
      <c r="O826" s="31" t="e">
        <f>IF(AND($B826=O$1),LOOKUP(9.99999999999999E+307,$O$2:O825)+1,"")</f>
        <v>#REF!</v>
      </c>
      <c r="P826" s="31" t="e">
        <f>IF(AND($B826=P$1),LOOKUP(9.99999999999999E+307,$P$2:P825)+1,"")</f>
        <v>#REF!</v>
      </c>
      <c r="Q826" s="31" t="e">
        <f>IF(AND($B826=Q$1),LOOKUP(9.99999999999999E+307,$Q$2:Q825)+1,"")</f>
        <v>#REF!</v>
      </c>
      <c r="R826" s="31">
        <f>IF(AND($B826=R$1),LOOKUP(9.99999999999999E+307,$R$2:R825)+1,"")</f>
        <v>658</v>
      </c>
      <c r="S826" s="31">
        <f>IF(AND($B826=S$1),LOOKUP(9.99999999999999E+307,$S$2:S825)+1,"")</f>
        <v>658</v>
      </c>
      <c r="T826" s="221"/>
      <c r="U826" s="221"/>
      <c r="V826" s="221"/>
      <c r="AA826" s="218" t="str">
        <f t="shared" si="90"/>
        <v/>
      </c>
      <c r="AB826" s="218" t="str">
        <f t="shared" si="91"/>
        <v/>
      </c>
      <c r="AC826" s="219">
        <f t="shared" si="87"/>
        <v>0</v>
      </c>
      <c r="AD826" s="219">
        <f t="shared" si="88"/>
        <v>1034</v>
      </c>
      <c r="AE826" s="220" t="str">
        <f t="shared" si="92"/>
        <v/>
      </c>
      <c r="AF826" s="216" t="str">
        <f t="shared" si="93"/>
        <v>-</v>
      </c>
    </row>
    <row r="827" spans="1:32" ht="20.149999999999999" customHeight="1" x14ac:dyDescent="0.75">
      <c r="A827" s="31">
        <v>825</v>
      </c>
      <c r="B827" s="202"/>
      <c r="C827" s="394"/>
      <c r="D827" s="202"/>
      <c r="E827" s="382"/>
      <c r="F827" s="382"/>
      <c r="G827" s="217" t="str">
        <f t="shared" si="89"/>
        <v/>
      </c>
      <c r="H827" s="31" t="str">
        <f>IF(AND(B827=H$1),LOOKUP(9.99999999999999E+307,$H$2:H826)+1,"")</f>
        <v/>
      </c>
      <c r="I827" s="31" t="str">
        <f>IF(AND(B827=I$1),LOOKUP(9.99999999999999E+307,$I$2:I826)+1,"")</f>
        <v/>
      </c>
      <c r="J827" s="31" t="e">
        <f>IF(AND(B827=J$1),LOOKUP(9.99999999999999E+307,$J$2:J826)+1,"")</f>
        <v>#REF!</v>
      </c>
      <c r="K827" s="31" t="e">
        <f>IF(AND(B827=K$1),LOOKUP(9.99999999999999E+307,$K$2:K826)+1,"")</f>
        <v>#REF!</v>
      </c>
      <c r="L827" s="31" t="e">
        <f>IF(AND(B827=L$1),LOOKUP(9.99999999999999E+307,$L$2:L826)+1,"")</f>
        <v>#REF!</v>
      </c>
      <c r="M827" s="31">
        <f>IF(AND(B827=M$1),LOOKUP(9.99999999999999E+307,$M$2:M826)+1,"")</f>
        <v>659</v>
      </c>
      <c r="N827" s="31" t="e">
        <f>IF(AND(B827=N$1),LOOKUP(9.99999999999999E+307,$N$2:N826)+1,"")</f>
        <v>#REF!</v>
      </c>
      <c r="O827" s="31" t="e">
        <f>IF(AND($B827=O$1),LOOKUP(9.99999999999999E+307,$O$2:O826)+1,"")</f>
        <v>#REF!</v>
      </c>
      <c r="P827" s="31" t="e">
        <f>IF(AND($B827=P$1),LOOKUP(9.99999999999999E+307,$P$2:P826)+1,"")</f>
        <v>#REF!</v>
      </c>
      <c r="Q827" s="31" t="e">
        <f>IF(AND($B827=Q$1),LOOKUP(9.99999999999999E+307,$Q$2:Q826)+1,"")</f>
        <v>#REF!</v>
      </c>
      <c r="R827" s="31">
        <f>IF(AND($B827=R$1),LOOKUP(9.99999999999999E+307,$R$2:R826)+1,"")</f>
        <v>659</v>
      </c>
      <c r="S827" s="31">
        <f>IF(AND($B827=S$1),LOOKUP(9.99999999999999E+307,$S$2:S826)+1,"")</f>
        <v>659</v>
      </c>
      <c r="T827" s="221"/>
      <c r="U827" s="221"/>
      <c r="V827" s="221"/>
      <c r="AA827" s="218" t="str">
        <f t="shared" si="90"/>
        <v/>
      </c>
      <c r="AB827" s="218" t="str">
        <f t="shared" si="91"/>
        <v/>
      </c>
      <c r="AC827" s="219">
        <f t="shared" si="87"/>
        <v>0</v>
      </c>
      <c r="AD827" s="219">
        <f t="shared" si="88"/>
        <v>1034</v>
      </c>
      <c r="AE827" s="220" t="str">
        <f t="shared" si="92"/>
        <v/>
      </c>
      <c r="AF827" s="216" t="str">
        <f t="shared" si="93"/>
        <v>-</v>
      </c>
    </row>
    <row r="828" spans="1:32" ht="20.149999999999999" customHeight="1" x14ac:dyDescent="0.75">
      <c r="A828" s="31">
        <v>826</v>
      </c>
      <c r="B828" s="202"/>
      <c r="C828" s="394"/>
      <c r="D828" s="202"/>
      <c r="E828" s="382"/>
      <c r="F828" s="382"/>
      <c r="G828" s="217" t="str">
        <f t="shared" si="89"/>
        <v/>
      </c>
      <c r="H828" s="31" t="str">
        <f>IF(AND(B828=H$1),LOOKUP(9.99999999999999E+307,$H$2:H827)+1,"")</f>
        <v/>
      </c>
      <c r="I828" s="31" t="str">
        <f>IF(AND(B828=I$1),LOOKUP(9.99999999999999E+307,$I$2:I827)+1,"")</f>
        <v/>
      </c>
      <c r="J828" s="31" t="e">
        <f>IF(AND(B828=J$1),LOOKUP(9.99999999999999E+307,$J$2:J827)+1,"")</f>
        <v>#REF!</v>
      </c>
      <c r="K828" s="31" t="e">
        <f>IF(AND(B828=K$1),LOOKUP(9.99999999999999E+307,$K$2:K827)+1,"")</f>
        <v>#REF!</v>
      </c>
      <c r="L828" s="31" t="e">
        <f>IF(AND(B828=L$1),LOOKUP(9.99999999999999E+307,$L$2:L827)+1,"")</f>
        <v>#REF!</v>
      </c>
      <c r="M828" s="31">
        <f>IF(AND(B828=M$1),LOOKUP(9.99999999999999E+307,$M$2:M827)+1,"")</f>
        <v>660</v>
      </c>
      <c r="N828" s="31" t="e">
        <f>IF(AND(B828=N$1),LOOKUP(9.99999999999999E+307,$N$2:N827)+1,"")</f>
        <v>#REF!</v>
      </c>
      <c r="O828" s="31" t="e">
        <f>IF(AND($B828=O$1),LOOKUP(9.99999999999999E+307,$O$2:O827)+1,"")</f>
        <v>#REF!</v>
      </c>
      <c r="P828" s="31" t="e">
        <f>IF(AND($B828=P$1),LOOKUP(9.99999999999999E+307,$P$2:P827)+1,"")</f>
        <v>#REF!</v>
      </c>
      <c r="Q828" s="31" t="e">
        <f>IF(AND($B828=Q$1),LOOKUP(9.99999999999999E+307,$Q$2:Q827)+1,"")</f>
        <v>#REF!</v>
      </c>
      <c r="R828" s="31">
        <f>IF(AND($B828=R$1),LOOKUP(9.99999999999999E+307,$R$2:R827)+1,"")</f>
        <v>660</v>
      </c>
      <c r="S828" s="31">
        <f>IF(AND($B828=S$1),LOOKUP(9.99999999999999E+307,$S$2:S827)+1,"")</f>
        <v>660</v>
      </c>
      <c r="T828" s="221"/>
      <c r="U828" s="221"/>
      <c r="V828" s="221"/>
      <c r="AA828" s="218" t="str">
        <f t="shared" si="90"/>
        <v/>
      </c>
      <c r="AB828" s="218" t="str">
        <f t="shared" si="91"/>
        <v/>
      </c>
      <c r="AC828" s="219">
        <f t="shared" si="87"/>
        <v>0</v>
      </c>
      <c r="AD828" s="219">
        <f t="shared" si="88"/>
        <v>1034</v>
      </c>
      <c r="AE828" s="220" t="str">
        <f t="shared" si="92"/>
        <v/>
      </c>
      <c r="AF828" s="216" t="str">
        <f t="shared" si="93"/>
        <v>-</v>
      </c>
    </row>
    <row r="829" spans="1:32" ht="20.149999999999999" customHeight="1" x14ac:dyDescent="0.75">
      <c r="A829" s="31">
        <v>827</v>
      </c>
      <c r="B829" s="202"/>
      <c r="C829" s="394"/>
      <c r="D829" s="202"/>
      <c r="E829" s="382"/>
      <c r="F829" s="382"/>
      <c r="G829" s="217" t="str">
        <f t="shared" si="89"/>
        <v/>
      </c>
      <c r="H829" s="31" t="str">
        <f>IF(AND(B829=H$1),LOOKUP(9.99999999999999E+307,$H$2:H828)+1,"")</f>
        <v/>
      </c>
      <c r="I829" s="31" t="str">
        <f>IF(AND(B829=I$1),LOOKUP(9.99999999999999E+307,$I$2:I828)+1,"")</f>
        <v/>
      </c>
      <c r="J829" s="31" t="e">
        <f>IF(AND(B829=J$1),LOOKUP(9.99999999999999E+307,$J$2:J828)+1,"")</f>
        <v>#REF!</v>
      </c>
      <c r="K829" s="31" t="e">
        <f>IF(AND(B829=K$1),LOOKUP(9.99999999999999E+307,$K$2:K828)+1,"")</f>
        <v>#REF!</v>
      </c>
      <c r="L829" s="31" t="e">
        <f>IF(AND(B829=L$1),LOOKUP(9.99999999999999E+307,$L$2:L828)+1,"")</f>
        <v>#REF!</v>
      </c>
      <c r="M829" s="31">
        <f>IF(AND(B829=M$1),LOOKUP(9.99999999999999E+307,$M$2:M828)+1,"")</f>
        <v>661</v>
      </c>
      <c r="N829" s="31" t="e">
        <f>IF(AND(B829=N$1),LOOKUP(9.99999999999999E+307,$N$2:N828)+1,"")</f>
        <v>#REF!</v>
      </c>
      <c r="O829" s="31" t="e">
        <f>IF(AND($B829=O$1),LOOKUP(9.99999999999999E+307,$O$2:O828)+1,"")</f>
        <v>#REF!</v>
      </c>
      <c r="P829" s="31" t="e">
        <f>IF(AND($B829=P$1),LOOKUP(9.99999999999999E+307,$P$2:P828)+1,"")</f>
        <v>#REF!</v>
      </c>
      <c r="Q829" s="31" t="e">
        <f>IF(AND($B829=Q$1),LOOKUP(9.99999999999999E+307,$Q$2:Q828)+1,"")</f>
        <v>#REF!</v>
      </c>
      <c r="R829" s="31">
        <f>IF(AND($B829=R$1),LOOKUP(9.99999999999999E+307,$R$2:R828)+1,"")</f>
        <v>661</v>
      </c>
      <c r="S829" s="31">
        <f>IF(AND($B829=S$1),LOOKUP(9.99999999999999E+307,$S$2:S828)+1,"")</f>
        <v>661</v>
      </c>
      <c r="T829" s="221"/>
      <c r="U829" s="221"/>
      <c r="V829" s="221"/>
      <c r="AA829" s="218" t="str">
        <f t="shared" si="90"/>
        <v/>
      </c>
      <c r="AB829" s="218" t="str">
        <f t="shared" si="91"/>
        <v/>
      </c>
      <c r="AC829" s="219">
        <f t="shared" si="87"/>
        <v>0</v>
      </c>
      <c r="AD829" s="219">
        <f t="shared" si="88"/>
        <v>1034</v>
      </c>
      <c r="AE829" s="220" t="str">
        <f t="shared" si="92"/>
        <v/>
      </c>
      <c r="AF829" s="216" t="str">
        <f t="shared" si="93"/>
        <v>-</v>
      </c>
    </row>
    <row r="830" spans="1:32" ht="20.149999999999999" customHeight="1" x14ac:dyDescent="0.75">
      <c r="A830" s="31">
        <v>828</v>
      </c>
      <c r="B830" s="202"/>
      <c r="C830" s="394"/>
      <c r="D830" s="202"/>
      <c r="E830" s="382"/>
      <c r="F830" s="382"/>
      <c r="G830" s="217" t="str">
        <f t="shared" si="89"/>
        <v/>
      </c>
      <c r="H830" s="31" t="str">
        <f>IF(AND(B830=H$1),LOOKUP(9.99999999999999E+307,$H$2:H829)+1,"")</f>
        <v/>
      </c>
      <c r="I830" s="31" t="str">
        <f>IF(AND(B830=I$1),LOOKUP(9.99999999999999E+307,$I$2:I829)+1,"")</f>
        <v/>
      </c>
      <c r="J830" s="31" t="e">
        <f>IF(AND(B830=J$1),LOOKUP(9.99999999999999E+307,$J$2:J829)+1,"")</f>
        <v>#REF!</v>
      </c>
      <c r="K830" s="31" t="e">
        <f>IF(AND(B830=K$1),LOOKUP(9.99999999999999E+307,$K$2:K829)+1,"")</f>
        <v>#REF!</v>
      </c>
      <c r="L830" s="31" t="e">
        <f>IF(AND(B830=L$1),LOOKUP(9.99999999999999E+307,$L$2:L829)+1,"")</f>
        <v>#REF!</v>
      </c>
      <c r="M830" s="31">
        <f>IF(AND(B830=M$1),LOOKUP(9.99999999999999E+307,$M$2:M829)+1,"")</f>
        <v>662</v>
      </c>
      <c r="N830" s="31" t="e">
        <f>IF(AND(B830=N$1),LOOKUP(9.99999999999999E+307,$N$2:N829)+1,"")</f>
        <v>#REF!</v>
      </c>
      <c r="O830" s="31" t="e">
        <f>IF(AND($B830=O$1),LOOKUP(9.99999999999999E+307,$O$2:O829)+1,"")</f>
        <v>#REF!</v>
      </c>
      <c r="P830" s="31" t="e">
        <f>IF(AND($B830=P$1),LOOKUP(9.99999999999999E+307,$P$2:P829)+1,"")</f>
        <v>#REF!</v>
      </c>
      <c r="Q830" s="31" t="e">
        <f>IF(AND($B830=Q$1),LOOKUP(9.99999999999999E+307,$Q$2:Q829)+1,"")</f>
        <v>#REF!</v>
      </c>
      <c r="R830" s="31">
        <f>IF(AND($B830=R$1),LOOKUP(9.99999999999999E+307,$R$2:R829)+1,"")</f>
        <v>662</v>
      </c>
      <c r="S830" s="31">
        <f>IF(AND($B830=S$1),LOOKUP(9.99999999999999E+307,$S$2:S829)+1,"")</f>
        <v>662</v>
      </c>
      <c r="T830" s="221"/>
      <c r="U830" s="221"/>
      <c r="V830" s="221"/>
      <c r="AA830" s="218" t="str">
        <f t="shared" si="90"/>
        <v/>
      </c>
      <c r="AB830" s="218" t="str">
        <f t="shared" si="91"/>
        <v/>
      </c>
      <c r="AC830" s="219">
        <f t="shared" si="87"/>
        <v>0</v>
      </c>
      <c r="AD830" s="219">
        <f t="shared" si="88"/>
        <v>1034</v>
      </c>
      <c r="AE830" s="220" t="str">
        <f t="shared" si="92"/>
        <v/>
      </c>
      <c r="AF830" s="216" t="str">
        <f t="shared" si="93"/>
        <v>-</v>
      </c>
    </row>
    <row r="831" spans="1:32" ht="20.149999999999999" customHeight="1" x14ac:dyDescent="0.75">
      <c r="A831" s="31">
        <v>829</v>
      </c>
      <c r="B831" s="202"/>
      <c r="C831" s="394"/>
      <c r="D831" s="202"/>
      <c r="E831" s="382"/>
      <c r="F831" s="382"/>
      <c r="G831" s="217" t="str">
        <f t="shared" si="89"/>
        <v/>
      </c>
      <c r="H831" s="31" t="str">
        <f>IF(AND(B831=H$1),LOOKUP(9.99999999999999E+307,$H$2:H830)+1,"")</f>
        <v/>
      </c>
      <c r="I831" s="31" t="str">
        <f>IF(AND(B831=I$1),LOOKUP(9.99999999999999E+307,$I$2:I830)+1,"")</f>
        <v/>
      </c>
      <c r="J831" s="31" t="e">
        <f>IF(AND(B831=J$1),LOOKUP(9.99999999999999E+307,$J$2:J830)+1,"")</f>
        <v>#REF!</v>
      </c>
      <c r="K831" s="31" t="e">
        <f>IF(AND(B831=K$1),LOOKUP(9.99999999999999E+307,$K$2:K830)+1,"")</f>
        <v>#REF!</v>
      </c>
      <c r="L831" s="31" t="e">
        <f>IF(AND(B831=L$1),LOOKUP(9.99999999999999E+307,$L$2:L830)+1,"")</f>
        <v>#REF!</v>
      </c>
      <c r="M831" s="31">
        <f>IF(AND(B831=M$1),LOOKUP(9.99999999999999E+307,$M$2:M830)+1,"")</f>
        <v>663</v>
      </c>
      <c r="N831" s="31" t="e">
        <f>IF(AND(B831=N$1),LOOKUP(9.99999999999999E+307,$N$2:N830)+1,"")</f>
        <v>#REF!</v>
      </c>
      <c r="O831" s="31" t="e">
        <f>IF(AND($B831=O$1),LOOKUP(9.99999999999999E+307,$O$2:O830)+1,"")</f>
        <v>#REF!</v>
      </c>
      <c r="P831" s="31" t="e">
        <f>IF(AND($B831=P$1),LOOKUP(9.99999999999999E+307,$P$2:P830)+1,"")</f>
        <v>#REF!</v>
      </c>
      <c r="Q831" s="31" t="e">
        <f>IF(AND($B831=Q$1),LOOKUP(9.99999999999999E+307,$Q$2:Q830)+1,"")</f>
        <v>#REF!</v>
      </c>
      <c r="R831" s="31">
        <f>IF(AND($B831=R$1),LOOKUP(9.99999999999999E+307,$R$2:R830)+1,"")</f>
        <v>663</v>
      </c>
      <c r="S831" s="31">
        <f>IF(AND($B831=S$1),LOOKUP(9.99999999999999E+307,$S$2:S830)+1,"")</f>
        <v>663</v>
      </c>
      <c r="T831" s="221"/>
      <c r="U831" s="221"/>
      <c r="V831" s="221"/>
      <c r="AA831" s="218" t="str">
        <f t="shared" si="90"/>
        <v/>
      </c>
      <c r="AB831" s="218" t="str">
        <f t="shared" si="91"/>
        <v/>
      </c>
      <c r="AC831" s="219">
        <f t="shared" si="87"/>
        <v>0</v>
      </c>
      <c r="AD831" s="219">
        <f t="shared" si="88"/>
        <v>1034</v>
      </c>
      <c r="AE831" s="220" t="str">
        <f t="shared" si="92"/>
        <v/>
      </c>
      <c r="AF831" s="216" t="str">
        <f t="shared" si="93"/>
        <v>-</v>
      </c>
    </row>
    <row r="832" spans="1:32" ht="20.149999999999999" customHeight="1" x14ac:dyDescent="0.75">
      <c r="A832" s="31">
        <v>830</v>
      </c>
      <c r="B832" s="202"/>
      <c r="C832" s="394"/>
      <c r="D832" s="202"/>
      <c r="E832" s="382"/>
      <c r="F832" s="382"/>
      <c r="G832" s="217" t="str">
        <f t="shared" si="89"/>
        <v/>
      </c>
      <c r="H832" s="31" t="str">
        <f>IF(AND(B832=H$1),LOOKUP(9.99999999999999E+307,$H$2:H831)+1,"")</f>
        <v/>
      </c>
      <c r="I832" s="31" t="str">
        <f>IF(AND(B832=I$1),LOOKUP(9.99999999999999E+307,$I$2:I831)+1,"")</f>
        <v/>
      </c>
      <c r="J832" s="31" t="e">
        <f>IF(AND(B832=J$1),LOOKUP(9.99999999999999E+307,$J$2:J831)+1,"")</f>
        <v>#REF!</v>
      </c>
      <c r="K832" s="31" t="e">
        <f>IF(AND(B832=K$1),LOOKUP(9.99999999999999E+307,$K$2:K831)+1,"")</f>
        <v>#REF!</v>
      </c>
      <c r="L832" s="31" t="e">
        <f>IF(AND(B832=L$1),LOOKUP(9.99999999999999E+307,$L$2:L831)+1,"")</f>
        <v>#REF!</v>
      </c>
      <c r="M832" s="31">
        <f>IF(AND(B832=M$1),LOOKUP(9.99999999999999E+307,$M$2:M831)+1,"")</f>
        <v>664</v>
      </c>
      <c r="N832" s="31" t="e">
        <f>IF(AND(B832=N$1),LOOKUP(9.99999999999999E+307,$N$2:N831)+1,"")</f>
        <v>#REF!</v>
      </c>
      <c r="O832" s="31" t="e">
        <f>IF(AND($B832=O$1),LOOKUP(9.99999999999999E+307,$O$2:O831)+1,"")</f>
        <v>#REF!</v>
      </c>
      <c r="P832" s="31" t="e">
        <f>IF(AND($B832=P$1),LOOKUP(9.99999999999999E+307,$P$2:P831)+1,"")</f>
        <v>#REF!</v>
      </c>
      <c r="Q832" s="31" t="e">
        <f>IF(AND($B832=Q$1),LOOKUP(9.99999999999999E+307,$Q$2:Q831)+1,"")</f>
        <v>#REF!</v>
      </c>
      <c r="R832" s="31">
        <f>IF(AND($B832=R$1),LOOKUP(9.99999999999999E+307,$R$2:R831)+1,"")</f>
        <v>664</v>
      </c>
      <c r="S832" s="31">
        <f>IF(AND($B832=S$1),LOOKUP(9.99999999999999E+307,$S$2:S831)+1,"")</f>
        <v>664</v>
      </c>
      <c r="T832" s="221"/>
      <c r="U832" s="221"/>
      <c r="V832" s="221"/>
      <c r="AA832" s="218" t="str">
        <f t="shared" si="90"/>
        <v/>
      </c>
      <c r="AB832" s="218" t="str">
        <f t="shared" si="91"/>
        <v/>
      </c>
      <c r="AC832" s="219">
        <f t="shared" si="87"/>
        <v>0</v>
      </c>
      <c r="AD832" s="219">
        <f t="shared" si="88"/>
        <v>1034</v>
      </c>
      <c r="AE832" s="220" t="str">
        <f t="shared" si="92"/>
        <v/>
      </c>
      <c r="AF832" s="216" t="str">
        <f t="shared" si="93"/>
        <v>-</v>
      </c>
    </row>
    <row r="833" spans="1:32" ht="20.149999999999999" customHeight="1" x14ac:dyDescent="0.75">
      <c r="A833" s="31">
        <v>831</v>
      </c>
      <c r="B833" s="202"/>
      <c r="C833" s="394"/>
      <c r="D833" s="202"/>
      <c r="E833" s="382"/>
      <c r="F833" s="382"/>
      <c r="G833" s="217" t="str">
        <f t="shared" si="89"/>
        <v/>
      </c>
      <c r="H833" s="31" t="str">
        <f>IF(AND(B833=H$1),LOOKUP(9.99999999999999E+307,$H$2:H832)+1,"")</f>
        <v/>
      </c>
      <c r="I833" s="31" t="str">
        <f>IF(AND(B833=I$1),LOOKUP(9.99999999999999E+307,$I$2:I832)+1,"")</f>
        <v/>
      </c>
      <c r="J833" s="31" t="e">
        <f>IF(AND(B833=J$1),LOOKUP(9.99999999999999E+307,$J$2:J832)+1,"")</f>
        <v>#REF!</v>
      </c>
      <c r="K833" s="31" t="e">
        <f>IF(AND(B833=K$1),LOOKUP(9.99999999999999E+307,$K$2:K832)+1,"")</f>
        <v>#REF!</v>
      </c>
      <c r="L833" s="31" t="e">
        <f>IF(AND(B833=L$1),LOOKUP(9.99999999999999E+307,$L$2:L832)+1,"")</f>
        <v>#REF!</v>
      </c>
      <c r="M833" s="31">
        <f>IF(AND(B833=M$1),LOOKUP(9.99999999999999E+307,$M$2:M832)+1,"")</f>
        <v>665</v>
      </c>
      <c r="N833" s="31" t="e">
        <f>IF(AND(B833=N$1),LOOKUP(9.99999999999999E+307,$N$2:N832)+1,"")</f>
        <v>#REF!</v>
      </c>
      <c r="O833" s="31" t="e">
        <f>IF(AND($B833=O$1),LOOKUP(9.99999999999999E+307,$O$2:O832)+1,"")</f>
        <v>#REF!</v>
      </c>
      <c r="P833" s="31" t="e">
        <f>IF(AND($B833=P$1),LOOKUP(9.99999999999999E+307,$P$2:P832)+1,"")</f>
        <v>#REF!</v>
      </c>
      <c r="Q833" s="31" t="e">
        <f>IF(AND($B833=Q$1),LOOKUP(9.99999999999999E+307,$Q$2:Q832)+1,"")</f>
        <v>#REF!</v>
      </c>
      <c r="R833" s="31">
        <f>IF(AND($B833=R$1),LOOKUP(9.99999999999999E+307,$R$2:R832)+1,"")</f>
        <v>665</v>
      </c>
      <c r="S833" s="31">
        <f>IF(AND($B833=S$1),LOOKUP(9.99999999999999E+307,$S$2:S832)+1,"")</f>
        <v>665</v>
      </c>
      <c r="T833" s="221"/>
      <c r="U833" s="221"/>
      <c r="V833" s="221"/>
      <c r="AA833" s="218" t="str">
        <f t="shared" si="90"/>
        <v/>
      </c>
      <c r="AB833" s="218" t="str">
        <f t="shared" si="91"/>
        <v/>
      </c>
      <c r="AC833" s="219">
        <f t="shared" si="87"/>
        <v>0</v>
      </c>
      <c r="AD833" s="219">
        <f t="shared" si="88"/>
        <v>1034</v>
      </c>
      <c r="AE833" s="220" t="str">
        <f t="shared" si="92"/>
        <v/>
      </c>
      <c r="AF833" s="216" t="str">
        <f t="shared" si="93"/>
        <v>-</v>
      </c>
    </row>
    <row r="834" spans="1:32" ht="20.149999999999999" customHeight="1" x14ac:dyDescent="0.75">
      <c r="A834" s="31">
        <v>832</v>
      </c>
      <c r="B834" s="202"/>
      <c r="C834" s="394"/>
      <c r="D834" s="202"/>
      <c r="E834" s="382"/>
      <c r="F834" s="382"/>
      <c r="G834" s="217" t="str">
        <f t="shared" si="89"/>
        <v/>
      </c>
      <c r="H834" s="31" t="str">
        <f>IF(AND(B834=H$1),LOOKUP(9.99999999999999E+307,$H$2:H833)+1,"")</f>
        <v/>
      </c>
      <c r="I834" s="31" t="str">
        <f>IF(AND(B834=I$1),LOOKUP(9.99999999999999E+307,$I$2:I833)+1,"")</f>
        <v/>
      </c>
      <c r="J834" s="31" t="e">
        <f>IF(AND(B834=J$1),LOOKUP(9.99999999999999E+307,$J$2:J833)+1,"")</f>
        <v>#REF!</v>
      </c>
      <c r="K834" s="31" t="e">
        <f>IF(AND(B834=K$1),LOOKUP(9.99999999999999E+307,$K$2:K833)+1,"")</f>
        <v>#REF!</v>
      </c>
      <c r="L834" s="31" t="e">
        <f>IF(AND(B834=L$1),LOOKUP(9.99999999999999E+307,$L$2:L833)+1,"")</f>
        <v>#REF!</v>
      </c>
      <c r="M834" s="31">
        <f>IF(AND(B834=M$1),LOOKUP(9.99999999999999E+307,$M$2:M833)+1,"")</f>
        <v>666</v>
      </c>
      <c r="N834" s="31" t="e">
        <f>IF(AND(B834=N$1),LOOKUP(9.99999999999999E+307,$N$2:N833)+1,"")</f>
        <v>#REF!</v>
      </c>
      <c r="O834" s="31" t="e">
        <f>IF(AND($B834=O$1),LOOKUP(9.99999999999999E+307,$O$2:O833)+1,"")</f>
        <v>#REF!</v>
      </c>
      <c r="P834" s="31" t="e">
        <f>IF(AND($B834=P$1),LOOKUP(9.99999999999999E+307,$P$2:P833)+1,"")</f>
        <v>#REF!</v>
      </c>
      <c r="Q834" s="31" t="e">
        <f>IF(AND($B834=Q$1),LOOKUP(9.99999999999999E+307,$Q$2:Q833)+1,"")</f>
        <v>#REF!</v>
      </c>
      <c r="R834" s="31">
        <f>IF(AND($B834=R$1),LOOKUP(9.99999999999999E+307,$R$2:R833)+1,"")</f>
        <v>666</v>
      </c>
      <c r="S834" s="31">
        <f>IF(AND($B834=S$1),LOOKUP(9.99999999999999E+307,$S$2:S833)+1,"")</f>
        <v>666</v>
      </c>
      <c r="T834" s="221"/>
      <c r="U834" s="221"/>
      <c r="V834" s="221"/>
      <c r="AA834" s="218" t="str">
        <f t="shared" si="90"/>
        <v/>
      </c>
      <c r="AB834" s="218" t="str">
        <f t="shared" si="91"/>
        <v/>
      </c>
      <c r="AC834" s="219">
        <f t="shared" si="87"/>
        <v>0</v>
      </c>
      <c r="AD834" s="219">
        <f t="shared" si="88"/>
        <v>1034</v>
      </c>
      <c r="AE834" s="220" t="str">
        <f t="shared" si="92"/>
        <v/>
      </c>
      <c r="AF834" s="216" t="str">
        <f t="shared" si="93"/>
        <v>-</v>
      </c>
    </row>
    <row r="835" spans="1:32" ht="20.149999999999999" customHeight="1" x14ac:dyDescent="0.75">
      <c r="A835" s="31">
        <v>833</v>
      </c>
      <c r="B835" s="202"/>
      <c r="C835" s="394"/>
      <c r="D835" s="202"/>
      <c r="E835" s="382"/>
      <c r="F835" s="382"/>
      <c r="G835" s="217" t="str">
        <f t="shared" si="89"/>
        <v/>
      </c>
      <c r="H835" s="31" t="str">
        <f>IF(AND(B835=H$1),LOOKUP(9.99999999999999E+307,$H$2:H834)+1,"")</f>
        <v/>
      </c>
      <c r="I835" s="31" t="str">
        <f>IF(AND(B835=I$1),LOOKUP(9.99999999999999E+307,$I$2:I834)+1,"")</f>
        <v/>
      </c>
      <c r="J835" s="31" t="e">
        <f>IF(AND(B835=J$1),LOOKUP(9.99999999999999E+307,$J$2:J834)+1,"")</f>
        <v>#REF!</v>
      </c>
      <c r="K835" s="31" t="e">
        <f>IF(AND(B835=K$1),LOOKUP(9.99999999999999E+307,$K$2:K834)+1,"")</f>
        <v>#REF!</v>
      </c>
      <c r="L835" s="31" t="e">
        <f>IF(AND(B835=L$1),LOOKUP(9.99999999999999E+307,$L$2:L834)+1,"")</f>
        <v>#REF!</v>
      </c>
      <c r="M835" s="31">
        <f>IF(AND(B835=M$1),LOOKUP(9.99999999999999E+307,$M$2:M834)+1,"")</f>
        <v>667</v>
      </c>
      <c r="N835" s="31" t="e">
        <f>IF(AND(B835=N$1),LOOKUP(9.99999999999999E+307,$N$2:N834)+1,"")</f>
        <v>#REF!</v>
      </c>
      <c r="O835" s="31" t="e">
        <f>IF(AND($B835=O$1),LOOKUP(9.99999999999999E+307,$O$2:O834)+1,"")</f>
        <v>#REF!</v>
      </c>
      <c r="P835" s="31" t="e">
        <f>IF(AND($B835=P$1),LOOKUP(9.99999999999999E+307,$P$2:P834)+1,"")</f>
        <v>#REF!</v>
      </c>
      <c r="Q835" s="31" t="e">
        <f>IF(AND($B835=Q$1),LOOKUP(9.99999999999999E+307,$Q$2:Q834)+1,"")</f>
        <v>#REF!</v>
      </c>
      <c r="R835" s="31">
        <f>IF(AND($B835=R$1),LOOKUP(9.99999999999999E+307,$R$2:R834)+1,"")</f>
        <v>667</v>
      </c>
      <c r="S835" s="31">
        <f>IF(AND($B835=S$1),LOOKUP(9.99999999999999E+307,$S$2:S834)+1,"")</f>
        <v>667</v>
      </c>
      <c r="T835" s="221"/>
      <c r="U835" s="221"/>
      <c r="V835" s="221"/>
      <c r="AA835" s="218" t="str">
        <f t="shared" si="90"/>
        <v/>
      </c>
      <c r="AB835" s="218" t="str">
        <f t="shared" si="91"/>
        <v/>
      </c>
      <c r="AC835" s="219">
        <f t="shared" ref="AC835:AC898" si="94">COUNTIF($C$3:$C$1202,C835)</f>
        <v>0</v>
      </c>
      <c r="AD835" s="219">
        <f t="shared" ref="AD835:AD898" si="95">SUMPRODUCT(--(E835&amp;F835=$E$3:$E$1202&amp;$F$3:$F$1202))</f>
        <v>1034</v>
      </c>
      <c r="AE835" s="220" t="str">
        <f t="shared" si="92"/>
        <v/>
      </c>
      <c r="AF835" s="216" t="str">
        <f t="shared" si="93"/>
        <v>-</v>
      </c>
    </row>
    <row r="836" spans="1:32" ht="20.149999999999999" customHeight="1" x14ac:dyDescent="0.75">
      <c r="A836" s="31">
        <v>834</v>
      </c>
      <c r="B836" s="202"/>
      <c r="C836" s="394"/>
      <c r="D836" s="202"/>
      <c r="E836" s="382"/>
      <c r="F836" s="382"/>
      <c r="G836" s="217" t="str">
        <f t="shared" ref="G836:G899" si="96">B836&amp;C836</f>
        <v/>
      </c>
      <c r="H836" s="31" t="str">
        <f>IF(AND(B836=H$1),LOOKUP(9.99999999999999E+307,$H$2:H835)+1,"")</f>
        <v/>
      </c>
      <c r="I836" s="31" t="str">
        <f>IF(AND(B836=I$1),LOOKUP(9.99999999999999E+307,$I$2:I835)+1,"")</f>
        <v/>
      </c>
      <c r="J836" s="31" t="e">
        <f>IF(AND(B836=J$1),LOOKUP(9.99999999999999E+307,$J$2:J835)+1,"")</f>
        <v>#REF!</v>
      </c>
      <c r="K836" s="31" t="e">
        <f>IF(AND(B836=K$1),LOOKUP(9.99999999999999E+307,$K$2:K835)+1,"")</f>
        <v>#REF!</v>
      </c>
      <c r="L836" s="31" t="e">
        <f>IF(AND(B836=L$1),LOOKUP(9.99999999999999E+307,$L$2:L835)+1,"")</f>
        <v>#REF!</v>
      </c>
      <c r="M836" s="31">
        <f>IF(AND(B836=M$1),LOOKUP(9.99999999999999E+307,$M$2:M835)+1,"")</f>
        <v>668</v>
      </c>
      <c r="N836" s="31" t="e">
        <f>IF(AND(B836=N$1),LOOKUP(9.99999999999999E+307,$N$2:N835)+1,"")</f>
        <v>#REF!</v>
      </c>
      <c r="O836" s="31" t="e">
        <f>IF(AND($B836=O$1),LOOKUP(9.99999999999999E+307,$O$2:O835)+1,"")</f>
        <v>#REF!</v>
      </c>
      <c r="P836" s="31" t="e">
        <f>IF(AND($B836=P$1),LOOKUP(9.99999999999999E+307,$P$2:P835)+1,"")</f>
        <v>#REF!</v>
      </c>
      <c r="Q836" s="31" t="e">
        <f>IF(AND($B836=Q$1),LOOKUP(9.99999999999999E+307,$Q$2:Q835)+1,"")</f>
        <v>#REF!</v>
      </c>
      <c r="R836" s="31">
        <f>IF(AND($B836=R$1),LOOKUP(9.99999999999999E+307,$R$2:R835)+1,"")</f>
        <v>668</v>
      </c>
      <c r="S836" s="31">
        <f>IF(AND($B836=S$1),LOOKUP(9.99999999999999E+307,$S$2:S835)+1,"")</f>
        <v>668</v>
      </c>
      <c r="T836" s="221"/>
      <c r="U836" s="221"/>
      <c r="V836" s="221"/>
      <c r="AA836" s="218" t="str">
        <f t="shared" ref="AA836:AA899" si="97">IF(AD836=2,"นักเรียนซ้ำ","")</f>
        <v/>
      </c>
      <c r="AB836" s="218" t="str">
        <f t="shared" ref="AB836:AB899" si="98">IF(AC836=2,"เลขประจำตัวซ้ำ","")</f>
        <v/>
      </c>
      <c r="AC836" s="219">
        <f t="shared" si="94"/>
        <v>0</v>
      </c>
      <c r="AD836" s="219">
        <f t="shared" si="95"/>
        <v>1034</v>
      </c>
      <c r="AE836" s="220" t="str">
        <f t="shared" ref="AE836:AE899" si="99">IF(D836="เด็กชาย",1,IF(D836="นาย",1,IF(D836="เด็กหญิง",2,IF(D836="นางสาว",2,IF(D836="ด.ช.",1,IF(D836="ด.ญ.",2,IF(D836="น.ส.",2,"")))))))</f>
        <v/>
      </c>
      <c r="AF836" s="216" t="str">
        <f t="shared" si="93"/>
        <v>-</v>
      </c>
    </row>
    <row r="837" spans="1:32" ht="20.149999999999999" customHeight="1" x14ac:dyDescent="0.75">
      <c r="A837" s="31">
        <v>835</v>
      </c>
      <c r="B837" s="202"/>
      <c r="C837" s="394"/>
      <c r="D837" s="202"/>
      <c r="E837" s="382"/>
      <c r="F837" s="382"/>
      <c r="G837" s="217" t="str">
        <f t="shared" si="96"/>
        <v/>
      </c>
      <c r="H837" s="31" t="str">
        <f>IF(AND(B837=H$1),LOOKUP(9.99999999999999E+307,$H$2:H836)+1,"")</f>
        <v/>
      </c>
      <c r="I837" s="31" t="str">
        <f>IF(AND(B837=I$1),LOOKUP(9.99999999999999E+307,$I$2:I836)+1,"")</f>
        <v/>
      </c>
      <c r="J837" s="31" t="e">
        <f>IF(AND(B837=J$1),LOOKUP(9.99999999999999E+307,$J$2:J836)+1,"")</f>
        <v>#REF!</v>
      </c>
      <c r="K837" s="31" t="e">
        <f>IF(AND(B837=K$1),LOOKUP(9.99999999999999E+307,$K$2:K836)+1,"")</f>
        <v>#REF!</v>
      </c>
      <c r="L837" s="31" t="e">
        <f>IF(AND(B837=L$1),LOOKUP(9.99999999999999E+307,$L$2:L836)+1,"")</f>
        <v>#REF!</v>
      </c>
      <c r="M837" s="31">
        <f>IF(AND(B837=M$1),LOOKUP(9.99999999999999E+307,$M$2:M836)+1,"")</f>
        <v>669</v>
      </c>
      <c r="N837" s="31" t="e">
        <f>IF(AND(B837=N$1),LOOKUP(9.99999999999999E+307,$N$2:N836)+1,"")</f>
        <v>#REF!</v>
      </c>
      <c r="O837" s="31" t="e">
        <f>IF(AND($B837=O$1),LOOKUP(9.99999999999999E+307,$O$2:O836)+1,"")</f>
        <v>#REF!</v>
      </c>
      <c r="P837" s="31" t="e">
        <f>IF(AND($B837=P$1),LOOKUP(9.99999999999999E+307,$P$2:P836)+1,"")</f>
        <v>#REF!</v>
      </c>
      <c r="Q837" s="31" t="e">
        <f>IF(AND($B837=Q$1),LOOKUP(9.99999999999999E+307,$Q$2:Q836)+1,"")</f>
        <v>#REF!</v>
      </c>
      <c r="R837" s="31">
        <f>IF(AND($B837=R$1),LOOKUP(9.99999999999999E+307,$R$2:R836)+1,"")</f>
        <v>669</v>
      </c>
      <c r="S837" s="31">
        <f>IF(AND($B837=S$1),LOOKUP(9.99999999999999E+307,$S$2:S836)+1,"")</f>
        <v>669</v>
      </c>
      <c r="T837" s="221"/>
      <c r="U837" s="221"/>
      <c r="V837" s="221"/>
      <c r="AA837" s="218" t="str">
        <f t="shared" si="97"/>
        <v/>
      </c>
      <c r="AB837" s="218" t="str">
        <f t="shared" si="98"/>
        <v/>
      </c>
      <c r="AC837" s="219">
        <f t="shared" si="94"/>
        <v>0</v>
      </c>
      <c r="AD837" s="219">
        <f t="shared" si="95"/>
        <v>1034</v>
      </c>
      <c r="AE837" s="220" t="str">
        <f t="shared" si="99"/>
        <v/>
      </c>
      <c r="AF837" s="216" t="str">
        <f t="shared" si="93"/>
        <v>-</v>
      </c>
    </row>
    <row r="838" spans="1:32" ht="20.149999999999999" customHeight="1" x14ac:dyDescent="0.75">
      <c r="A838" s="31">
        <v>836</v>
      </c>
      <c r="B838" s="202"/>
      <c r="C838" s="394"/>
      <c r="D838" s="202"/>
      <c r="E838" s="382"/>
      <c r="F838" s="382"/>
      <c r="G838" s="217" t="str">
        <f t="shared" si="96"/>
        <v/>
      </c>
      <c r="H838" s="31" t="str">
        <f>IF(AND(B838=H$1),LOOKUP(9.99999999999999E+307,$H$2:H837)+1,"")</f>
        <v/>
      </c>
      <c r="I838" s="31" t="str">
        <f>IF(AND(B838=I$1),LOOKUP(9.99999999999999E+307,$I$2:I837)+1,"")</f>
        <v/>
      </c>
      <c r="J838" s="31" t="e">
        <f>IF(AND(B838=J$1),LOOKUP(9.99999999999999E+307,$J$2:J837)+1,"")</f>
        <v>#REF!</v>
      </c>
      <c r="K838" s="31" t="e">
        <f>IF(AND(B838=K$1),LOOKUP(9.99999999999999E+307,$K$2:K837)+1,"")</f>
        <v>#REF!</v>
      </c>
      <c r="L838" s="31" t="e">
        <f>IF(AND(B838=L$1),LOOKUP(9.99999999999999E+307,$L$2:L837)+1,"")</f>
        <v>#REF!</v>
      </c>
      <c r="M838" s="31">
        <f>IF(AND(B838=M$1),LOOKUP(9.99999999999999E+307,$M$2:M837)+1,"")</f>
        <v>670</v>
      </c>
      <c r="N838" s="31" t="e">
        <f>IF(AND(B838=N$1),LOOKUP(9.99999999999999E+307,$N$2:N837)+1,"")</f>
        <v>#REF!</v>
      </c>
      <c r="O838" s="31" t="e">
        <f>IF(AND($B838=O$1),LOOKUP(9.99999999999999E+307,$O$2:O837)+1,"")</f>
        <v>#REF!</v>
      </c>
      <c r="P838" s="31" t="e">
        <f>IF(AND($B838=P$1),LOOKUP(9.99999999999999E+307,$P$2:P837)+1,"")</f>
        <v>#REF!</v>
      </c>
      <c r="Q838" s="31" t="e">
        <f>IF(AND($B838=Q$1),LOOKUP(9.99999999999999E+307,$Q$2:Q837)+1,"")</f>
        <v>#REF!</v>
      </c>
      <c r="R838" s="31">
        <f>IF(AND($B838=R$1),LOOKUP(9.99999999999999E+307,$R$2:R837)+1,"")</f>
        <v>670</v>
      </c>
      <c r="S838" s="31">
        <f>IF(AND($B838=S$1),LOOKUP(9.99999999999999E+307,$S$2:S837)+1,"")</f>
        <v>670</v>
      </c>
      <c r="T838" s="221"/>
      <c r="U838" s="221"/>
      <c r="V838" s="221"/>
      <c r="AA838" s="218" t="str">
        <f t="shared" si="97"/>
        <v/>
      </c>
      <c r="AB838" s="218" t="str">
        <f t="shared" si="98"/>
        <v/>
      </c>
      <c r="AC838" s="219">
        <f t="shared" si="94"/>
        <v>0</v>
      </c>
      <c r="AD838" s="219">
        <f t="shared" si="95"/>
        <v>1034</v>
      </c>
      <c r="AE838" s="220" t="str">
        <f t="shared" si="99"/>
        <v/>
      </c>
      <c r="AF838" s="216" t="str">
        <f t="shared" si="93"/>
        <v>-</v>
      </c>
    </row>
    <row r="839" spans="1:32" ht="20.149999999999999" customHeight="1" x14ac:dyDescent="0.75">
      <c r="A839" s="31">
        <v>837</v>
      </c>
      <c r="B839" s="202"/>
      <c r="C839" s="394"/>
      <c r="D839" s="202"/>
      <c r="E839" s="382"/>
      <c r="F839" s="382"/>
      <c r="G839" s="217" t="str">
        <f t="shared" si="96"/>
        <v/>
      </c>
      <c r="H839" s="31" t="str">
        <f>IF(AND(B839=H$1),LOOKUP(9.99999999999999E+307,$H$2:H838)+1,"")</f>
        <v/>
      </c>
      <c r="I839" s="31" t="str">
        <f>IF(AND(B839=I$1),LOOKUP(9.99999999999999E+307,$I$2:I838)+1,"")</f>
        <v/>
      </c>
      <c r="J839" s="31" t="e">
        <f>IF(AND(B839=J$1),LOOKUP(9.99999999999999E+307,$J$2:J838)+1,"")</f>
        <v>#REF!</v>
      </c>
      <c r="K839" s="31" t="e">
        <f>IF(AND(B839=K$1),LOOKUP(9.99999999999999E+307,$K$2:K838)+1,"")</f>
        <v>#REF!</v>
      </c>
      <c r="L839" s="31" t="e">
        <f>IF(AND(B839=L$1),LOOKUP(9.99999999999999E+307,$L$2:L838)+1,"")</f>
        <v>#REF!</v>
      </c>
      <c r="M839" s="31">
        <f>IF(AND(B839=M$1),LOOKUP(9.99999999999999E+307,$M$2:M838)+1,"")</f>
        <v>671</v>
      </c>
      <c r="N839" s="31" t="e">
        <f>IF(AND(B839=N$1),LOOKUP(9.99999999999999E+307,$N$2:N838)+1,"")</f>
        <v>#REF!</v>
      </c>
      <c r="O839" s="31" t="e">
        <f>IF(AND($B839=O$1),LOOKUP(9.99999999999999E+307,$O$2:O838)+1,"")</f>
        <v>#REF!</v>
      </c>
      <c r="P839" s="31" t="e">
        <f>IF(AND($B839=P$1),LOOKUP(9.99999999999999E+307,$P$2:P838)+1,"")</f>
        <v>#REF!</v>
      </c>
      <c r="Q839" s="31" t="e">
        <f>IF(AND($B839=Q$1),LOOKUP(9.99999999999999E+307,$Q$2:Q838)+1,"")</f>
        <v>#REF!</v>
      </c>
      <c r="R839" s="31">
        <f>IF(AND($B839=R$1),LOOKUP(9.99999999999999E+307,$R$2:R838)+1,"")</f>
        <v>671</v>
      </c>
      <c r="S839" s="31">
        <f>IF(AND($B839=S$1),LOOKUP(9.99999999999999E+307,$S$2:S838)+1,"")</f>
        <v>671</v>
      </c>
      <c r="T839" s="221"/>
      <c r="U839" s="221"/>
      <c r="V839" s="221"/>
      <c r="AA839" s="218" t="str">
        <f t="shared" si="97"/>
        <v/>
      </c>
      <c r="AB839" s="218" t="str">
        <f t="shared" si="98"/>
        <v/>
      </c>
      <c r="AC839" s="219">
        <f t="shared" si="94"/>
        <v>0</v>
      </c>
      <c r="AD839" s="219">
        <f t="shared" si="95"/>
        <v>1034</v>
      </c>
      <c r="AE839" s="220" t="str">
        <f t="shared" si="99"/>
        <v/>
      </c>
      <c r="AF839" s="216" t="str">
        <f t="shared" si="93"/>
        <v>-</v>
      </c>
    </row>
    <row r="840" spans="1:32" ht="20.149999999999999" customHeight="1" x14ac:dyDescent="0.75">
      <c r="A840" s="31">
        <v>838</v>
      </c>
      <c r="B840" s="202"/>
      <c r="C840" s="394"/>
      <c r="D840" s="202"/>
      <c r="E840" s="382"/>
      <c r="F840" s="382"/>
      <c r="G840" s="217" t="str">
        <f t="shared" si="96"/>
        <v/>
      </c>
      <c r="H840" s="31" t="str">
        <f>IF(AND(B840=H$1),LOOKUP(9.99999999999999E+307,$H$2:H839)+1,"")</f>
        <v/>
      </c>
      <c r="I840" s="31" t="str">
        <f>IF(AND(B840=I$1),LOOKUP(9.99999999999999E+307,$I$2:I839)+1,"")</f>
        <v/>
      </c>
      <c r="J840" s="31" t="e">
        <f>IF(AND(B840=J$1),LOOKUP(9.99999999999999E+307,$J$2:J839)+1,"")</f>
        <v>#REF!</v>
      </c>
      <c r="K840" s="31" t="e">
        <f>IF(AND(B840=K$1),LOOKUP(9.99999999999999E+307,$K$2:K839)+1,"")</f>
        <v>#REF!</v>
      </c>
      <c r="L840" s="31" t="e">
        <f>IF(AND(B840=L$1),LOOKUP(9.99999999999999E+307,$L$2:L839)+1,"")</f>
        <v>#REF!</v>
      </c>
      <c r="M840" s="31">
        <f>IF(AND(B840=M$1),LOOKUP(9.99999999999999E+307,$M$2:M839)+1,"")</f>
        <v>672</v>
      </c>
      <c r="N840" s="31" t="e">
        <f>IF(AND(B840=N$1),LOOKUP(9.99999999999999E+307,$N$2:N839)+1,"")</f>
        <v>#REF!</v>
      </c>
      <c r="O840" s="31" t="e">
        <f>IF(AND($B840=O$1),LOOKUP(9.99999999999999E+307,$O$2:O839)+1,"")</f>
        <v>#REF!</v>
      </c>
      <c r="P840" s="31" t="e">
        <f>IF(AND($B840=P$1),LOOKUP(9.99999999999999E+307,$P$2:P839)+1,"")</f>
        <v>#REF!</v>
      </c>
      <c r="Q840" s="31" t="e">
        <f>IF(AND($B840=Q$1),LOOKUP(9.99999999999999E+307,$Q$2:Q839)+1,"")</f>
        <v>#REF!</v>
      </c>
      <c r="R840" s="31">
        <f>IF(AND($B840=R$1),LOOKUP(9.99999999999999E+307,$R$2:R839)+1,"")</f>
        <v>672</v>
      </c>
      <c r="S840" s="31">
        <f>IF(AND($B840=S$1),LOOKUP(9.99999999999999E+307,$S$2:S839)+1,"")</f>
        <v>672</v>
      </c>
      <c r="T840" s="221"/>
      <c r="U840" s="221"/>
      <c r="V840" s="221"/>
      <c r="AA840" s="218" t="str">
        <f t="shared" si="97"/>
        <v/>
      </c>
      <c r="AB840" s="218" t="str">
        <f t="shared" si="98"/>
        <v/>
      </c>
      <c r="AC840" s="219">
        <f t="shared" si="94"/>
        <v>0</v>
      </c>
      <c r="AD840" s="219">
        <f t="shared" si="95"/>
        <v>1034</v>
      </c>
      <c r="AE840" s="220" t="str">
        <f t="shared" si="99"/>
        <v/>
      </c>
      <c r="AF840" s="216" t="str">
        <f t="shared" si="93"/>
        <v>-</v>
      </c>
    </row>
    <row r="841" spans="1:32" ht="20.149999999999999" customHeight="1" x14ac:dyDescent="0.75">
      <c r="A841" s="31">
        <v>839</v>
      </c>
      <c r="B841" s="202"/>
      <c r="C841" s="394"/>
      <c r="D841" s="202"/>
      <c r="E841" s="382"/>
      <c r="F841" s="382"/>
      <c r="G841" s="217" t="str">
        <f t="shared" si="96"/>
        <v/>
      </c>
      <c r="H841" s="31" t="str">
        <f>IF(AND(B841=H$1),LOOKUP(9.99999999999999E+307,$H$2:H840)+1,"")</f>
        <v/>
      </c>
      <c r="I841" s="31" t="str">
        <f>IF(AND(B841=I$1),LOOKUP(9.99999999999999E+307,$I$2:I840)+1,"")</f>
        <v/>
      </c>
      <c r="J841" s="31" t="e">
        <f>IF(AND(B841=J$1),LOOKUP(9.99999999999999E+307,$J$2:J840)+1,"")</f>
        <v>#REF!</v>
      </c>
      <c r="K841" s="31" t="e">
        <f>IF(AND(B841=K$1),LOOKUP(9.99999999999999E+307,$K$2:K840)+1,"")</f>
        <v>#REF!</v>
      </c>
      <c r="L841" s="31" t="e">
        <f>IF(AND(B841=L$1),LOOKUP(9.99999999999999E+307,$L$2:L840)+1,"")</f>
        <v>#REF!</v>
      </c>
      <c r="M841" s="31">
        <f>IF(AND(B841=M$1),LOOKUP(9.99999999999999E+307,$M$2:M840)+1,"")</f>
        <v>673</v>
      </c>
      <c r="N841" s="31" t="e">
        <f>IF(AND(B841=N$1),LOOKUP(9.99999999999999E+307,$N$2:N840)+1,"")</f>
        <v>#REF!</v>
      </c>
      <c r="O841" s="31" t="e">
        <f>IF(AND($B841=O$1),LOOKUP(9.99999999999999E+307,$O$2:O840)+1,"")</f>
        <v>#REF!</v>
      </c>
      <c r="P841" s="31" t="e">
        <f>IF(AND($B841=P$1),LOOKUP(9.99999999999999E+307,$P$2:P840)+1,"")</f>
        <v>#REF!</v>
      </c>
      <c r="Q841" s="31" t="e">
        <f>IF(AND($B841=Q$1),LOOKUP(9.99999999999999E+307,$Q$2:Q840)+1,"")</f>
        <v>#REF!</v>
      </c>
      <c r="R841" s="31">
        <f>IF(AND($B841=R$1),LOOKUP(9.99999999999999E+307,$R$2:R840)+1,"")</f>
        <v>673</v>
      </c>
      <c r="S841" s="31">
        <f>IF(AND($B841=S$1),LOOKUP(9.99999999999999E+307,$S$2:S840)+1,"")</f>
        <v>673</v>
      </c>
      <c r="T841" s="221"/>
      <c r="U841" s="221"/>
      <c r="V841" s="221"/>
      <c r="AA841" s="218" t="str">
        <f t="shared" si="97"/>
        <v/>
      </c>
      <c r="AB841" s="218" t="str">
        <f t="shared" si="98"/>
        <v/>
      </c>
      <c r="AC841" s="219">
        <f t="shared" si="94"/>
        <v>0</v>
      </c>
      <c r="AD841" s="219">
        <f t="shared" si="95"/>
        <v>1034</v>
      </c>
      <c r="AE841" s="220" t="str">
        <f t="shared" si="99"/>
        <v/>
      </c>
      <c r="AF841" s="216" t="str">
        <f t="shared" si="93"/>
        <v>-</v>
      </c>
    </row>
    <row r="842" spans="1:32" ht="20.149999999999999" customHeight="1" x14ac:dyDescent="0.75">
      <c r="A842" s="31">
        <v>840</v>
      </c>
      <c r="B842" s="202"/>
      <c r="C842" s="394"/>
      <c r="D842" s="202"/>
      <c r="E842" s="382"/>
      <c r="F842" s="382"/>
      <c r="G842" s="217" t="str">
        <f t="shared" si="96"/>
        <v/>
      </c>
      <c r="H842" s="31" t="str">
        <f>IF(AND(B842=H$1),LOOKUP(9.99999999999999E+307,$H$2:H841)+1,"")</f>
        <v/>
      </c>
      <c r="I842" s="31" t="str">
        <f>IF(AND(B842=I$1),LOOKUP(9.99999999999999E+307,$I$2:I841)+1,"")</f>
        <v/>
      </c>
      <c r="J842" s="31" t="e">
        <f>IF(AND(B842=J$1),LOOKUP(9.99999999999999E+307,$J$2:J841)+1,"")</f>
        <v>#REF!</v>
      </c>
      <c r="K842" s="31" t="e">
        <f>IF(AND(B842=K$1),LOOKUP(9.99999999999999E+307,$K$2:K841)+1,"")</f>
        <v>#REF!</v>
      </c>
      <c r="L842" s="31" t="e">
        <f>IF(AND(B842=L$1),LOOKUP(9.99999999999999E+307,$L$2:L841)+1,"")</f>
        <v>#REF!</v>
      </c>
      <c r="M842" s="31">
        <f>IF(AND(B842=M$1),LOOKUP(9.99999999999999E+307,$M$2:M841)+1,"")</f>
        <v>674</v>
      </c>
      <c r="N842" s="31" t="e">
        <f>IF(AND(B842=N$1),LOOKUP(9.99999999999999E+307,$N$2:N841)+1,"")</f>
        <v>#REF!</v>
      </c>
      <c r="O842" s="31" t="e">
        <f>IF(AND($B842=O$1),LOOKUP(9.99999999999999E+307,$O$2:O841)+1,"")</f>
        <v>#REF!</v>
      </c>
      <c r="P842" s="31" t="e">
        <f>IF(AND($B842=P$1),LOOKUP(9.99999999999999E+307,$P$2:P841)+1,"")</f>
        <v>#REF!</v>
      </c>
      <c r="Q842" s="31" t="e">
        <f>IF(AND($B842=Q$1),LOOKUP(9.99999999999999E+307,$Q$2:Q841)+1,"")</f>
        <v>#REF!</v>
      </c>
      <c r="R842" s="31">
        <f>IF(AND($B842=R$1),LOOKUP(9.99999999999999E+307,$R$2:R841)+1,"")</f>
        <v>674</v>
      </c>
      <c r="S842" s="31">
        <f>IF(AND($B842=S$1),LOOKUP(9.99999999999999E+307,$S$2:S841)+1,"")</f>
        <v>674</v>
      </c>
      <c r="T842" s="221"/>
      <c r="U842" s="221"/>
      <c r="V842" s="221"/>
      <c r="AA842" s="218" t="str">
        <f t="shared" si="97"/>
        <v/>
      </c>
      <c r="AB842" s="218" t="str">
        <f t="shared" si="98"/>
        <v/>
      </c>
      <c r="AC842" s="219">
        <f t="shared" si="94"/>
        <v>0</v>
      </c>
      <c r="AD842" s="219">
        <f t="shared" si="95"/>
        <v>1034</v>
      </c>
      <c r="AE842" s="220" t="str">
        <f t="shared" si="99"/>
        <v/>
      </c>
      <c r="AF842" s="216" t="str">
        <f t="shared" si="93"/>
        <v>-</v>
      </c>
    </row>
    <row r="843" spans="1:32" ht="20.149999999999999" customHeight="1" x14ac:dyDescent="0.75">
      <c r="A843" s="31">
        <v>841</v>
      </c>
      <c r="B843" s="202"/>
      <c r="C843" s="394"/>
      <c r="D843" s="202"/>
      <c r="E843" s="382"/>
      <c r="F843" s="382"/>
      <c r="G843" s="217" t="str">
        <f t="shared" si="96"/>
        <v/>
      </c>
      <c r="H843" s="31" t="str">
        <f>IF(AND(B843=H$1),LOOKUP(9.99999999999999E+307,$H$2:H842)+1,"")</f>
        <v/>
      </c>
      <c r="I843" s="31" t="str">
        <f>IF(AND(B843=I$1),LOOKUP(9.99999999999999E+307,$I$2:I842)+1,"")</f>
        <v/>
      </c>
      <c r="J843" s="31" t="e">
        <f>IF(AND(B843=J$1),LOOKUP(9.99999999999999E+307,$J$2:J842)+1,"")</f>
        <v>#REF!</v>
      </c>
      <c r="K843" s="31" t="e">
        <f>IF(AND(B843=K$1),LOOKUP(9.99999999999999E+307,$K$2:K842)+1,"")</f>
        <v>#REF!</v>
      </c>
      <c r="L843" s="31" t="e">
        <f>IF(AND(B843=L$1),LOOKUP(9.99999999999999E+307,$L$2:L842)+1,"")</f>
        <v>#REF!</v>
      </c>
      <c r="M843" s="31">
        <f>IF(AND(B843=M$1),LOOKUP(9.99999999999999E+307,$M$2:M842)+1,"")</f>
        <v>675</v>
      </c>
      <c r="N843" s="31" t="e">
        <f>IF(AND(B843=N$1),LOOKUP(9.99999999999999E+307,$N$2:N842)+1,"")</f>
        <v>#REF!</v>
      </c>
      <c r="O843" s="31" t="e">
        <f>IF(AND($B843=O$1),LOOKUP(9.99999999999999E+307,$O$2:O842)+1,"")</f>
        <v>#REF!</v>
      </c>
      <c r="P843" s="31" t="e">
        <f>IF(AND($B843=P$1),LOOKUP(9.99999999999999E+307,$P$2:P842)+1,"")</f>
        <v>#REF!</v>
      </c>
      <c r="Q843" s="31" t="e">
        <f>IF(AND($B843=Q$1),LOOKUP(9.99999999999999E+307,$Q$2:Q842)+1,"")</f>
        <v>#REF!</v>
      </c>
      <c r="R843" s="31">
        <f>IF(AND($B843=R$1),LOOKUP(9.99999999999999E+307,$R$2:R842)+1,"")</f>
        <v>675</v>
      </c>
      <c r="S843" s="31">
        <f>IF(AND($B843=S$1),LOOKUP(9.99999999999999E+307,$S$2:S842)+1,"")</f>
        <v>675</v>
      </c>
      <c r="T843" s="221"/>
      <c r="U843" s="221"/>
      <c r="V843" s="221"/>
      <c r="AA843" s="218" t="str">
        <f t="shared" si="97"/>
        <v/>
      </c>
      <c r="AB843" s="218" t="str">
        <f t="shared" si="98"/>
        <v/>
      </c>
      <c r="AC843" s="219">
        <f t="shared" si="94"/>
        <v>0</v>
      </c>
      <c r="AD843" s="219">
        <f t="shared" si="95"/>
        <v>1034</v>
      </c>
      <c r="AE843" s="220" t="str">
        <f t="shared" si="99"/>
        <v/>
      </c>
      <c r="AF843" s="216" t="str">
        <f t="shared" si="93"/>
        <v>-</v>
      </c>
    </row>
    <row r="844" spans="1:32" ht="20.149999999999999" customHeight="1" x14ac:dyDescent="0.75">
      <c r="A844" s="31">
        <v>842</v>
      </c>
      <c r="B844" s="202"/>
      <c r="C844" s="394"/>
      <c r="D844" s="202"/>
      <c r="E844" s="382"/>
      <c r="F844" s="382"/>
      <c r="G844" s="217" t="str">
        <f t="shared" si="96"/>
        <v/>
      </c>
      <c r="H844" s="31" t="str">
        <f>IF(AND(B844=H$1),LOOKUP(9.99999999999999E+307,$H$2:H843)+1,"")</f>
        <v/>
      </c>
      <c r="I844" s="31" t="str">
        <f>IF(AND(B844=I$1),LOOKUP(9.99999999999999E+307,$I$2:I843)+1,"")</f>
        <v/>
      </c>
      <c r="J844" s="31" t="e">
        <f>IF(AND(B844=J$1),LOOKUP(9.99999999999999E+307,$J$2:J843)+1,"")</f>
        <v>#REF!</v>
      </c>
      <c r="K844" s="31" t="e">
        <f>IF(AND(B844=K$1),LOOKUP(9.99999999999999E+307,$K$2:K843)+1,"")</f>
        <v>#REF!</v>
      </c>
      <c r="L844" s="31" t="e">
        <f>IF(AND(B844=L$1),LOOKUP(9.99999999999999E+307,$L$2:L843)+1,"")</f>
        <v>#REF!</v>
      </c>
      <c r="M844" s="31">
        <f>IF(AND(B844=M$1),LOOKUP(9.99999999999999E+307,$M$2:M843)+1,"")</f>
        <v>676</v>
      </c>
      <c r="N844" s="31" t="e">
        <f>IF(AND(B844=N$1),LOOKUP(9.99999999999999E+307,$N$2:N843)+1,"")</f>
        <v>#REF!</v>
      </c>
      <c r="O844" s="31" t="e">
        <f>IF(AND($B844=O$1),LOOKUP(9.99999999999999E+307,$O$2:O843)+1,"")</f>
        <v>#REF!</v>
      </c>
      <c r="P844" s="31" t="e">
        <f>IF(AND($B844=P$1),LOOKUP(9.99999999999999E+307,$P$2:P843)+1,"")</f>
        <v>#REF!</v>
      </c>
      <c r="Q844" s="31" t="e">
        <f>IF(AND($B844=Q$1),LOOKUP(9.99999999999999E+307,$Q$2:Q843)+1,"")</f>
        <v>#REF!</v>
      </c>
      <c r="R844" s="31">
        <f>IF(AND($B844=R$1),LOOKUP(9.99999999999999E+307,$R$2:R843)+1,"")</f>
        <v>676</v>
      </c>
      <c r="S844" s="31">
        <f>IF(AND($B844=S$1),LOOKUP(9.99999999999999E+307,$S$2:S843)+1,"")</f>
        <v>676</v>
      </c>
      <c r="T844" s="221"/>
      <c r="U844" s="221"/>
      <c r="V844" s="221"/>
      <c r="AA844" s="218" t="str">
        <f t="shared" si="97"/>
        <v/>
      </c>
      <c r="AB844" s="218" t="str">
        <f t="shared" si="98"/>
        <v/>
      </c>
      <c r="AC844" s="219">
        <f t="shared" si="94"/>
        <v>0</v>
      </c>
      <c r="AD844" s="219">
        <f t="shared" si="95"/>
        <v>1034</v>
      </c>
      <c r="AE844" s="220" t="str">
        <f t="shared" si="99"/>
        <v/>
      </c>
      <c r="AF844" s="216" t="str">
        <f t="shared" si="93"/>
        <v>-</v>
      </c>
    </row>
    <row r="845" spans="1:32" ht="20.149999999999999" customHeight="1" x14ac:dyDescent="0.75">
      <c r="A845" s="31">
        <v>843</v>
      </c>
      <c r="B845" s="202"/>
      <c r="C845" s="394"/>
      <c r="D845" s="202"/>
      <c r="E845" s="382"/>
      <c r="F845" s="382"/>
      <c r="G845" s="217" t="str">
        <f t="shared" si="96"/>
        <v/>
      </c>
      <c r="H845" s="31" t="str">
        <f>IF(AND(B845=H$1),LOOKUP(9.99999999999999E+307,$H$2:H844)+1,"")</f>
        <v/>
      </c>
      <c r="I845" s="31" t="str">
        <f>IF(AND(B845=I$1),LOOKUP(9.99999999999999E+307,$I$2:I844)+1,"")</f>
        <v/>
      </c>
      <c r="J845" s="31" t="e">
        <f>IF(AND(B845=J$1),LOOKUP(9.99999999999999E+307,$J$2:J844)+1,"")</f>
        <v>#REF!</v>
      </c>
      <c r="K845" s="31" t="e">
        <f>IF(AND(B845=K$1),LOOKUP(9.99999999999999E+307,$K$2:K844)+1,"")</f>
        <v>#REF!</v>
      </c>
      <c r="L845" s="31" t="e">
        <f>IF(AND(B845=L$1),LOOKUP(9.99999999999999E+307,$L$2:L844)+1,"")</f>
        <v>#REF!</v>
      </c>
      <c r="M845" s="31">
        <f>IF(AND(B845=M$1),LOOKUP(9.99999999999999E+307,$M$2:M844)+1,"")</f>
        <v>677</v>
      </c>
      <c r="N845" s="31" t="e">
        <f>IF(AND(B845=N$1),LOOKUP(9.99999999999999E+307,$N$2:N844)+1,"")</f>
        <v>#REF!</v>
      </c>
      <c r="O845" s="31" t="e">
        <f>IF(AND($B845=O$1),LOOKUP(9.99999999999999E+307,$O$2:O844)+1,"")</f>
        <v>#REF!</v>
      </c>
      <c r="P845" s="31" t="e">
        <f>IF(AND($B845=P$1),LOOKUP(9.99999999999999E+307,$P$2:P844)+1,"")</f>
        <v>#REF!</v>
      </c>
      <c r="Q845" s="31" t="e">
        <f>IF(AND($B845=Q$1),LOOKUP(9.99999999999999E+307,$Q$2:Q844)+1,"")</f>
        <v>#REF!</v>
      </c>
      <c r="R845" s="31">
        <f>IF(AND($B845=R$1),LOOKUP(9.99999999999999E+307,$R$2:R844)+1,"")</f>
        <v>677</v>
      </c>
      <c r="S845" s="31">
        <f>IF(AND($B845=S$1),LOOKUP(9.99999999999999E+307,$S$2:S844)+1,"")</f>
        <v>677</v>
      </c>
      <c r="T845" s="221"/>
      <c r="U845" s="221"/>
      <c r="V845" s="221"/>
      <c r="AA845" s="218" t="str">
        <f t="shared" si="97"/>
        <v/>
      </c>
      <c r="AB845" s="218" t="str">
        <f t="shared" si="98"/>
        <v/>
      </c>
      <c r="AC845" s="219">
        <f t="shared" si="94"/>
        <v>0</v>
      </c>
      <c r="AD845" s="219">
        <f t="shared" si="95"/>
        <v>1034</v>
      </c>
      <c r="AE845" s="220" t="str">
        <f t="shared" si="99"/>
        <v/>
      </c>
      <c r="AF845" s="216" t="str">
        <f t="shared" si="93"/>
        <v>-</v>
      </c>
    </row>
    <row r="846" spans="1:32" ht="20.149999999999999" customHeight="1" x14ac:dyDescent="0.75">
      <c r="A846" s="31">
        <v>844</v>
      </c>
      <c r="B846" s="202"/>
      <c r="C846" s="394"/>
      <c r="D846" s="202"/>
      <c r="E846" s="382"/>
      <c r="F846" s="382"/>
      <c r="G846" s="217" t="str">
        <f t="shared" si="96"/>
        <v/>
      </c>
      <c r="H846" s="31" t="str">
        <f>IF(AND(B846=H$1),LOOKUP(9.99999999999999E+307,$H$2:H845)+1,"")</f>
        <v/>
      </c>
      <c r="I846" s="31" t="str">
        <f>IF(AND(B846=I$1),LOOKUP(9.99999999999999E+307,$I$2:I845)+1,"")</f>
        <v/>
      </c>
      <c r="J846" s="31" t="e">
        <f>IF(AND(B846=J$1),LOOKUP(9.99999999999999E+307,$J$2:J845)+1,"")</f>
        <v>#REF!</v>
      </c>
      <c r="K846" s="31" t="e">
        <f>IF(AND(B846=K$1),LOOKUP(9.99999999999999E+307,$K$2:K845)+1,"")</f>
        <v>#REF!</v>
      </c>
      <c r="L846" s="31" t="e">
        <f>IF(AND(B846=L$1),LOOKUP(9.99999999999999E+307,$L$2:L845)+1,"")</f>
        <v>#REF!</v>
      </c>
      <c r="M846" s="31">
        <f>IF(AND(B846=M$1),LOOKUP(9.99999999999999E+307,$M$2:M845)+1,"")</f>
        <v>678</v>
      </c>
      <c r="N846" s="31" t="e">
        <f>IF(AND(B846=N$1),LOOKUP(9.99999999999999E+307,$N$2:N845)+1,"")</f>
        <v>#REF!</v>
      </c>
      <c r="O846" s="31" t="e">
        <f>IF(AND($B846=O$1),LOOKUP(9.99999999999999E+307,$O$2:O845)+1,"")</f>
        <v>#REF!</v>
      </c>
      <c r="P846" s="31" t="e">
        <f>IF(AND($B846=P$1),LOOKUP(9.99999999999999E+307,$P$2:P845)+1,"")</f>
        <v>#REF!</v>
      </c>
      <c r="Q846" s="31" t="e">
        <f>IF(AND($B846=Q$1),LOOKUP(9.99999999999999E+307,$Q$2:Q845)+1,"")</f>
        <v>#REF!</v>
      </c>
      <c r="R846" s="31">
        <f>IF(AND($B846=R$1),LOOKUP(9.99999999999999E+307,$R$2:R845)+1,"")</f>
        <v>678</v>
      </c>
      <c r="S846" s="31">
        <f>IF(AND($B846=S$1),LOOKUP(9.99999999999999E+307,$S$2:S845)+1,"")</f>
        <v>678</v>
      </c>
      <c r="T846" s="221"/>
      <c r="U846" s="221"/>
      <c r="V846" s="221"/>
      <c r="AA846" s="218" t="str">
        <f t="shared" si="97"/>
        <v/>
      </c>
      <c r="AB846" s="218" t="str">
        <f t="shared" si="98"/>
        <v/>
      </c>
      <c r="AC846" s="219">
        <f t="shared" si="94"/>
        <v>0</v>
      </c>
      <c r="AD846" s="219">
        <f t="shared" si="95"/>
        <v>1034</v>
      </c>
      <c r="AE846" s="220" t="str">
        <f t="shared" si="99"/>
        <v/>
      </c>
      <c r="AF846" s="216" t="str">
        <f t="shared" si="93"/>
        <v>-</v>
      </c>
    </row>
    <row r="847" spans="1:32" ht="20.149999999999999" customHeight="1" x14ac:dyDescent="0.75">
      <c r="A847" s="31">
        <v>845</v>
      </c>
      <c r="B847" s="202"/>
      <c r="C847" s="394"/>
      <c r="D847" s="202"/>
      <c r="E847" s="382"/>
      <c r="F847" s="382"/>
      <c r="G847" s="217" t="str">
        <f t="shared" si="96"/>
        <v/>
      </c>
      <c r="H847" s="31" t="str">
        <f>IF(AND(B847=H$1),LOOKUP(9.99999999999999E+307,$H$2:H846)+1,"")</f>
        <v/>
      </c>
      <c r="I847" s="31" t="str">
        <f>IF(AND(B847=I$1),LOOKUP(9.99999999999999E+307,$I$2:I846)+1,"")</f>
        <v/>
      </c>
      <c r="J847" s="31" t="e">
        <f>IF(AND(B847=J$1),LOOKUP(9.99999999999999E+307,$J$2:J846)+1,"")</f>
        <v>#REF!</v>
      </c>
      <c r="K847" s="31" t="e">
        <f>IF(AND(B847=K$1),LOOKUP(9.99999999999999E+307,$K$2:K846)+1,"")</f>
        <v>#REF!</v>
      </c>
      <c r="L847" s="31" t="e">
        <f>IF(AND(B847=L$1),LOOKUP(9.99999999999999E+307,$L$2:L846)+1,"")</f>
        <v>#REF!</v>
      </c>
      <c r="M847" s="31">
        <f>IF(AND(B847=M$1),LOOKUP(9.99999999999999E+307,$M$2:M846)+1,"")</f>
        <v>679</v>
      </c>
      <c r="N847" s="31" t="e">
        <f>IF(AND(B847=N$1),LOOKUP(9.99999999999999E+307,$N$2:N846)+1,"")</f>
        <v>#REF!</v>
      </c>
      <c r="O847" s="31" t="e">
        <f>IF(AND($B847=O$1),LOOKUP(9.99999999999999E+307,$O$2:O846)+1,"")</f>
        <v>#REF!</v>
      </c>
      <c r="P847" s="31" t="e">
        <f>IF(AND($B847=P$1),LOOKUP(9.99999999999999E+307,$P$2:P846)+1,"")</f>
        <v>#REF!</v>
      </c>
      <c r="Q847" s="31" t="e">
        <f>IF(AND($B847=Q$1),LOOKUP(9.99999999999999E+307,$Q$2:Q846)+1,"")</f>
        <v>#REF!</v>
      </c>
      <c r="R847" s="31">
        <f>IF(AND($B847=R$1),LOOKUP(9.99999999999999E+307,$R$2:R846)+1,"")</f>
        <v>679</v>
      </c>
      <c r="S847" s="31">
        <f>IF(AND($B847=S$1),LOOKUP(9.99999999999999E+307,$S$2:S846)+1,"")</f>
        <v>679</v>
      </c>
      <c r="T847" s="221"/>
      <c r="U847" s="221"/>
      <c r="V847" s="221"/>
      <c r="AA847" s="218" t="str">
        <f t="shared" si="97"/>
        <v/>
      </c>
      <c r="AB847" s="218" t="str">
        <f t="shared" si="98"/>
        <v/>
      </c>
      <c r="AC847" s="219">
        <f t="shared" si="94"/>
        <v>0</v>
      </c>
      <c r="AD847" s="219">
        <f t="shared" si="95"/>
        <v>1034</v>
      </c>
      <c r="AE847" s="220" t="str">
        <f t="shared" si="99"/>
        <v/>
      </c>
      <c r="AF847" s="216" t="str">
        <f t="shared" si="93"/>
        <v>-</v>
      </c>
    </row>
    <row r="848" spans="1:32" ht="20.149999999999999" customHeight="1" x14ac:dyDescent="0.75">
      <c r="A848" s="31">
        <v>846</v>
      </c>
      <c r="B848" s="202"/>
      <c r="C848" s="394"/>
      <c r="D848" s="202"/>
      <c r="E848" s="382"/>
      <c r="F848" s="382"/>
      <c r="G848" s="217" t="str">
        <f t="shared" si="96"/>
        <v/>
      </c>
      <c r="H848" s="31" t="str">
        <f>IF(AND(B848=H$1),LOOKUP(9.99999999999999E+307,$H$2:H847)+1,"")</f>
        <v/>
      </c>
      <c r="I848" s="31" t="str">
        <f>IF(AND(B848=I$1),LOOKUP(9.99999999999999E+307,$I$2:I847)+1,"")</f>
        <v/>
      </c>
      <c r="J848" s="31" t="e">
        <f>IF(AND(B848=J$1),LOOKUP(9.99999999999999E+307,$J$2:J847)+1,"")</f>
        <v>#REF!</v>
      </c>
      <c r="K848" s="31" t="e">
        <f>IF(AND(B848=K$1),LOOKUP(9.99999999999999E+307,$K$2:K847)+1,"")</f>
        <v>#REF!</v>
      </c>
      <c r="L848" s="31" t="e">
        <f>IF(AND(B848=L$1),LOOKUP(9.99999999999999E+307,$L$2:L847)+1,"")</f>
        <v>#REF!</v>
      </c>
      <c r="M848" s="31">
        <f>IF(AND(B848=M$1),LOOKUP(9.99999999999999E+307,$M$2:M847)+1,"")</f>
        <v>680</v>
      </c>
      <c r="N848" s="31" t="e">
        <f>IF(AND(B848=N$1),LOOKUP(9.99999999999999E+307,$N$2:N847)+1,"")</f>
        <v>#REF!</v>
      </c>
      <c r="O848" s="31" t="e">
        <f>IF(AND($B848=O$1),LOOKUP(9.99999999999999E+307,$O$2:O847)+1,"")</f>
        <v>#REF!</v>
      </c>
      <c r="P848" s="31" t="e">
        <f>IF(AND($B848=P$1),LOOKUP(9.99999999999999E+307,$P$2:P847)+1,"")</f>
        <v>#REF!</v>
      </c>
      <c r="Q848" s="31" t="e">
        <f>IF(AND($B848=Q$1),LOOKUP(9.99999999999999E+307,$Q$2:Q847)+1,"")</f>
        <v>#REF!</v>
      </c>
      <c r="R848" s="31">
        <f>IF(AND($B848=R$1),LOOKUP(9.99999999999999E+307,$R$2:R847)+1,"")</f>
        <v>680</v>
      </c>
      <c r="S848" s="31">
        <f>IF(AND($B848=S$1),LOOKUP(9.99999999999999E+307,$S$2:S847)+1,"")</f>
        <v>680</v>
      </c>
      <c r="T848" s="221"/>
      <c r="U848" s="221"/>
      <c r="V848" s="221"/>
      <c r="AA848" s="218" t="str">
        <f t="shared" si="97"/>
        <v/>
      </c>
      <c r="AB848" s="218" t="str">
        <f t="shared" si="98"/>
        <v/>
      </c>
      <c r="AC848" s="219">
        <f t="shared" si="94"/>
        <v>0</v>
      </c>
      <c r="AD848" s="219">
        <f t="shared" si="95"/>
        <v>1034</v>
      </c>
      <c r="AE848" s="220" t="str">
        <f t="shared" si="99"/>
        <v/>
      </c>
      <c r="AF848" s="216" t="str">
        <f t="shared" si="93"/>
        <v>-</v>
      </c>
    </row>
    <row r="849" spans="1:32" ht="20.149999999999999" customHeight="1" x14ac:dyDescent="0.75">
      <c r="A849" s="31">
        <v>847</v>
      </c>
      <c r="B849" s="202"/>
      <c r="C849" s="394"/>
      <c r="D849" s="202"/>
      <c r="E849" s="382"/>
      <c r="F849" s="382"/>
      <c r="G849" s="217" t="str">
        <f t="shared" si="96"/>
        <v/>
      </c>
      <c r="H849" s="31" t="str">
        <f>IF(AND(B849=H$1),LOOKUP(9.99999999999999E+307,$H$2:H848)+1,"")</f>
        <v/>
      </c>
      <c r="I849" s="31" t="str">
        <f>IF(AND(B849=I$1),LOOKUP(9.99999999999999E+307,$I$2:I848)+1,"")</f>
        <v/>
      </c>
      <c r="J849" s="31" t="e">
        <f>IF(AND(B849=J$1),LOOKUP(9.99999999999999E+307,$J$2:J848)+1,"")</f>
        <v>#REF!</v>
      </c>
      <c r="K849" s="31" t="e">
        <f>IF(AND(B849=K$1),LOOKUP(9.99999999999999E+307,$K$2:K848)+1,"")</f>
        <v>#REF!</v>
      </c>
      <c r="L849" s="31" t="e">
        <f>IF(AND(B849=L$1),LOOKUP(9.99999999999999E+307,$L$2:L848)+1,"")</f>
        <v>#REF!</v>
      </c>
      <c r="M849" s="31">
        <f>IF(AND(B849=M$1),LOOKUP(9.99999999999999E+307,$M$2:M848)+1,"")</f>
        <v>681</v>
      </c>
      <c r="N849" s="31" t="e">
        <f>IF(AND(B849=N$1),LOOKUP(9.99999999999999E+307,$N$2:N848)+1,"")</f>
        <v>#REF!</v>
      </c>
      <c r="O849" s="31" t="e">
        <f>IF(AND($B849=O$1),LOOKUP(9.99999999999999E+307,$O$2:O848)+1,"")</f>
        <v>#REF!</v>
      </c>
      <c r="P849" s="31" t="e">
        <f>IF(AND($B849=P$1),LOOKUP(9.99999999999999E+307,$P$2:P848)+1,"")</f>
        <v>#REF!</v>
      </c>
      <c r="Q849" s="31" t="e">
        <f>IF(AND($B849=Q$1),LOOKUP(9.99999999999999E+307,$Q$2:Q848)+1,"")</f>
        <v>#REF!</v>
      </c>
      <c r="R849" s="31">
        <f>IF(AND($B849=R$1),LOOKUP(9.99999999999999E+307,$R$2:R848)+1,"")</f>
        <v>681</v>
      </c>
      <c r="S849" s="31">
        <f>IF(AND($B849=S$1),LOOKUP(9.99999999999999E+307,$S$2:S848)+1,"")</f>
        <v>681</v>
      </c>
      <c r="T849" s="221"/>
      <c r="U849" s="221"/>
      <c r="V849" s="221"/>
      <c r="AA849" s="218" t="str">
        <f t="shared" si="97"/>
        <v/>
      </c>
      <c r="AB849" s="218" t="str">
        <f t="shared" si="98"/>
        <v/>
      </c>
      <c r="AC849" s="219">
        <f t="shared" si="94"/>
        <v>0</v>
      </c>
      <c r="AD849" s="219">
        <f t="shared" si="95"/>
        <v>1034</v>
      </c>
      <c r="AE849" s="220" t="str">
        <f t="shared" si="99"/>
        <v/>
      </c>
      <c r="AF849" s="216" t="str">
        <f t="shared" si="93"/>
        <v>-</v>
      </c>
    </row>
    <row r="850" spans="1:32" ht="20.149999999999999" customHeight="1" x14ac:dyDescent="0.75">
      <c r="A850" s="31">
        <v>848</v>
      </c>
      <c r="B850" s="202"/>
      <c r="C850" s="394"/>
      <c r="D850" s="202"/>
      <c r="E850" s="382"/>
      <c r="F850" s="382"/>
      <c r="G850" s="217" t="str">
        <f t="shared" si="96"/>
        <v/>
      </c>
      <c r="H850" s="31" t="str">
        <f>IF(AND(B850=H$1),LOOKUP(9.99999999999999E+307,$H$2:H849)+1,"")</f>
        <v/>
      </c>
      <c r="I850" s="31" t="str">
        <f>IF(AND(B850=I$1),LOOKUP(9.99999999999999E+307,$I$2:I849)+1,"")</f>
        <v/>
      </c>
      <c r="J850" s="31" t="e">
        <f>IF(AND(B850=J$1),LOOKUP(9.99999999999999E+307,$J$2:J849)+1,"")</f>
        <v>#REF!</v>
      </c>
      <c r="K850" s="31" t="e">
        <f>IF(AND(B850=K$1),LOOKUP(9.99999999999999E+307,$K$2:K849)+1,"")</f>
        <v>#REF!</v>
      </c>
      <c r="L850" s="31" t="e">
        <f>IF(AND(B850=L$1),LOOKUP(9.99999999999999E+307,$L$2:L849)+1,"")</f>
        <v>#REF!</v>
      </c>
      <c r="M850" s="31">
        <f>IF(AND(B850=M$1),LOOKUP(9.99999999999999E+307,$M$2:M849)+1,"")</f>
        <v>682</v>
      </c>
      <c r="N850" s="31" t="e">
        <f>IF(AND(B850=N$1),LOOKUP(9.99999999999999E+307,$N$2:N849)+1,"")</f>
        <v>#REF!</v>
      </c>
      <c r="O850" s="31" t="e">
        <f>IF(AND($B850=O$1),LOOKUP(9.99999999999999E+307,$O$2:O849)+1,"")</f>
        <v>#REF!</v>
      </c>
      <c r="P850" s="31" t="e">
        <f>IF(AND($B850=P$1),LOOKUP(9.99999999999999E+307,$P$2:P849)+1,"")</f>
        <v>#REF!</v>
      </c>
      <c r="Q850" s="31" t="e">
        <f>IF(AND($B850=Q$1),LOOKUP(9.99999999999999E+307,$Q$2:Q849)+1,"")</f>
        <v>#REF!</v>
      </c>
      <c r="R850" s="31">
        <f>IF(AND($B850=R$1),LOOKUP(9.99999999999999E+307,$R$2:R849)+1,"")</f>
        <v>682</v>
      </c>
      <c r="S850" s="31">
        <f>IF(AND($B850=S$1),LOOKUP(9.99999999999999E+307,$S$2:S849)+1,"")</f>
        <v>682</v>
      </c>
      <c r="T850" s="221"/>
      <c r="U850" s="221"/>
      <c r="V850" s="221"/>
      <c r="AA850" s="218" t="str">
        <f t="shared" si="97"/>
        <v/>
      </c>
      <c r="AB850" s="218" t="str">
        <f t="shared" si="98"/>
        <v/>
      </c>
      <c r="AC850" s="219">
        <f t="shared" si="94"/>
        <v>0</v>
      </c>
      <c r="AD850" s="219">
        <f t="shared" si="95"/>
        <v>1034</v>
      </c>
      <c r="AE850" s="220" t="str">
        <f t="shared" si="99"/>
        <v/>
      </c>
      <c r="AF850" s="216" t="str">
        <f t="shared" si="93"/>
        <v>-</v>
      </c>
    </row>
    <row r="851" spans="1:32" ht="20.149999999999999" customHeight="1" x14ac:dyDescent="0.75">
      <c r="A851" s="31">
        <v>849</v>
      </c>
      <c r="B851" s="202"/>
      <c r="C851" s="394"/>
      <c r="D851" s="202"/>
      <c r="E851" s="382"/>
      <c r="F851" s="382"/>
      <c r="G851" s="217" t="str">
        <f t="shared" si="96"/>
        <v/>
      </c>
      <c r="H851" s="31" t="str">
        <f>IF(AND(B851=H$1),LOOKUP(9.99999999999999E+307,$H$2:H850)+1,"")</f>
        <v/>
      </c>
      <c r="I851" s="31" t="str">
        <f>IF(AND(B851=I$1),LOOKUP(9.99999999999999E+307,$I$2:I850)+1,"")</f>
        <v/>
      </c>
      <c r="J851" s="31" t="e">
        <f>IF(AND(B851=J$1),LOOKUP(9.99999999999999E+307,$J$2:J850)+1,"")</f>
        <v>#REF!</v>
      </c>
      <c r="K851" s="31" t="e">
        <f>IF(AND(B851=K$1),LOOKUP(9.99999999999999E+307,$K$2:K850)+1,"")</f>
        <v>#REF!</v>
      </c>
      <c r="L851" s="31" t="e">
        <f>IF(AND(B851=L$1),LOOKUP(9.99999999999999E+307,$L$2:L850)+1,"")</f>
        <v>#REF!</v>
      </c>
      <c r="M851" s="31">
        <f>IF(AND(B851=M$1),LOOKUP(9.99999999999999E+307,$M$2:M850)+1,"")</f>
        <v>683</v>
      </c>
      <c r="N851" s="31" t="e">
        <f>IF(AND(B851=N$1),LOOKUP(9.99999999999999E+307,$N$2:N850)+1,"")</f>
        <v>#REF!</v>
      </c>
      <c r="O851" s="31" t="e">
        <f>IF(AND($B851=O$1),LOOKUP(9.99999999999999E+307,$O$2:O850)+1,"")</f>
        <v>#REF!</v>
      </c>
      <c r="P851" s="31" t="e">
        <f>IF(AND($B851=P$1),LOOKUP(9.99999999999999E+307,$P$2:P850)+1,"")</f>
        <v>#REF!</v>
      </c>
      <c r="Q851" s="31" t="e">
        <f>IF(AND($B851=Q$1),LOOKUP(9.99999999999999E+307,$Q$2:Q850)+1,"")</f>
        <v>#REF!</v>
      </c>
      <c r="R851" s="31">
        <f>IF(AND($B851=R$1),LOOKUP(9.99999999999999E+307,$R$2:R850)+1,"")</f>
        <v>683</v>
      </c>
      <c r="S851" s="31">
        <f>IF(AND($B851=S$1),LOOKUP(9.99999999999999E+307,$S$2:S850)+1,"")</f>
        <v>683</v>
      </c>
      <c r="T851" s="221"/>
      <c r="U851" s="221"/>
      <c r="V851" s="221"/>
      <c r="AA851" s="218" t="str">
        <f t="shared" si="97"/>
        <v/>
      </c>
      <c r="AB851" s="218" t="str">
        <f t="shared" si="98"/>
        <v/>
      </c>
      <c r="AC851" s="219">
        <f t="shared" si="94"/>
        <v>0</v>
      </c>
      <c r="AD851" s="219">
        <f t="shared" si="95"/>
        <v>1034</v>
      </c>
      <c r="AE851" s="220" t="str">
        <f t="shared" si="99"/>
        <v/>
      </c>
      <c r="AF851" s="216" t="str">
        <f t="shared" si="93"/>
        <v>-</v>
      </c>
    </row>
    <row r="852" spans="1:32" ht="20.149999999999999" customHeight="1" x14ac:dyDescent="0.75">
      <c r="A852" s="31">
        <v>850</v>
      </c>
      <c r="B852" s="202"/>
      <c r="C852" s="394"/>
      <c r="D852" s="202"/>
      <c r="E852" s="382"/>
      <c r="F852" s="382"/>
      <c r="G852" s="217" t="str">
        <f t="shared" si="96"/>
        <v/>
      </c>
      <c r="H852" s="31" t="str">
        <f>IF(AND(B852=H$1),LOOKUP(9.99999999999999E+307,$H$2:H851)+1,"")</f>
        <v/>
      </c>
      <c r="I852" s="31" t="str">
        <f>IF(AND(B852=I$1),LOOKUP(9.99999999999999E+307,$I$2:I851)+1,"")</f>
        <v/>
      </c>
      <c r="J852" s="31" t="e">
        <f>IF(AND(B852=J$1),LOOKUP(9.99999999999999E+307,$J$2:J851)+1,"")</f>
        <v>#REF!</v>
      </c>
      <c r="K852" s="31" t="e">
        <f>IF(AND(B852=K$1),LOOKUP(9.99999999999999E+307,$K$2:K851)+1,"")</f>
        <v>#REF!</v>
      </c>
      <c r="L852" s="31" t="e">
        <f>IF(AND(B852=L$1),LOOKUP(9.99999999999999E+307,$L$2:L851)+1,"")</f>
        <v>#REF!</v>
      </c>
      <c r="M852" s="31">
        <f>IF(AND(B852=M$1),LOOKUP(9.99999999999999E+307,$M$2:M851)+1,"")</f>
        <v>684</v>
      </c>
      <c r="N852" s="31" t="e">
        <f>IF(AND(B852=N$1),LOOKUP(9.99999999999999E+307,$N$2:N851)+1,"")</f>
        <v>#REF!</v>
      </c>
      <c r="O852" s="31" t="e">
        <f>IF(AND($B852=O$1),LOOKUP(9.99999999999999E+307,$O$2:O851)+1,"")</f>
        <v>#REF!</v>
      </c>
      <c r="P852" s="31" t="e">
        <f>IF(AND($B852=P$1),LOOKUP(9.99999999999999E+307,$P$2:P851)+1,"")</f>
        <v>#REF!</v>
      </c>
      <c r="Q852" s="31" t="e">
        <f>IF(AND($B852=Q$1),LOOKUP(9.99999999999999E+307,$Q$2:Q851)+1,"")</f>
        <v>#REF!</v>
      </c>
      <c r="R852" s="31">
        <f>IF(AND($B852=R$1),LOOKUP(9.99999999999999E+307,$R$2:R851)+1,"")</f>
        <v>684</v>
      </c>
      <c r="S852" s="31">
        <f>IF(AND($B852=S$1),LOOKUP(9.99999999999999E+307,$S$2:S851)+1,"")</f>
        <v>684</v>
      </c>
      <c r="T852" s="221"/>
      <c r="U852" s="221"/>
      <c r="V852" s="221"/>
      <c r="AA852" s="218" t="str">
        <f t="shared" si="97"/>
        <v/>
      </c>
      <c r="AB852" s="218" t="str">
        <f t="shared" si="98"/>
        <v/>
      </c>
      <c r="AC852" s="219">
        <f t="shared" si="94"/>
        <v>0</v>
      </c>
      <c r="AD852" s="219">
        <f t="shared" si="95"/>
        <v>1034</v>
      </c>
      <c r="AE852" s="220" t="str">
        <f t="shared" si="99"/>
        <v/>
      </c>
      <c r="AF852" s="216" t="str">
        <f t="shared" si="93"/>
        <v>-</v>
      </c>
    </row>
    <row r="853" spans="1:32" ht="20.149999999999999" customHeight="1" x14ac:dyDescent="0.75">
      <c r="A853" s="31">
        <v>851</v>
      </c>
      <c r="B853" s="202"/>
      <c r="C853" s="394"/>
      <c r="D853" s="202"/>
      <c r="E853" s="382"/>
      <c r="F853" s="382"/>
      <c r="G853" s="217" t="str">
        <f t="shared" si="96"/>
        <v/>
      </c>
      <c r="H853" s="31" t="str">
        <f>IF(AND(B853=H$1),LOOKUP(9.99999999999999E+307,$H$2:H852)+1,"")</f>
        <v/>
      </c>
      <c r="I853" s="31" t="str">
        <f>IF(AND(B853=I$1),LOOKUP(9.99999999999999E+307,$I$2:I852)+1,"")</f>
        <v/>
      </c>
      <c r="J853" s="31" t="e">
        <f>IF(AND(B853=J$1),LOOKUP(9.99999999999999E+307,$J$2:J852)+1,"")</f>
        <v>#REF!</v>
      </c>
      <c r="K853" s="31" t="e">
        <f>IF(AND(B853=K$1),LOOKUP(9.99999999999999E+307,$K$2:K852)+1,"")</f>
        <v>#REF!</v>
      </c>
      <c r="L853" s="31" t="e">
        <f>IF(AND(B853=L$1),LOOKUP(9.99999999999999E+307,$L$2:L852)+1,"")</f>
        <v>#REF!</v>
      </c>
      <c r="M853" s="31">
        <f>IF(AND(B853=M$1),LOOKUP(9.99999999999999E+307,$M$2:M852)+1,"")</f>
        <v>685</v>
      </c>
      <c r="N853" s="31" t="e">
        <f>IF(AND(B853=N$1),LOOKUP(9.99999999999999E+307,$N$2:N852)+1,"")</f>
        <v>#REF!</v>
      </c>
      <c r="O853" s="31" t="e">
        <f>IF(AND($B853=O$1),LOOKUP(9.99999999999999E+307,$O$2:O852)+1,"")</f>
        <v>#REF!</v>
      </c>
      <c r="P853" s="31" t="e">
        <f>IF(AND($B853=P$1),LOOKUP(9.99999999999999E+307,$P$2:P852)+1,"")</f>
        <v>#REF!</v>
      </c>
      <c r="Q853" s="31" t="e">
        <f>IF(AND($B853=Q$1),LOOKUP(9.99999999999999E+307,$Q$2:Q852)+1,"")</f>
        <v>#REF!</v>
      </c>
      <c r="R853" s="31">
        <f>IF(AND($B853=R$1),LOOKUP(9.99999999999999E+307,$R$2:R852)+1,"")</f>
        <v>685</v>
      </c>
      <c r="S853" s="31">
        <f>IF(AND($B853=S$1),LOOKUP(9.99999999999999E+307,$S$2:S852)+1,"")</f>
        <v>685</v>
      </c>
      <c r="T853" s="221"/>
      <c r="U853" s="221"/>
      <c r="V853" s="221"/>
      <c r="AA853" s="218" t="str">
        <f t="shared" si="97"/>
        <v/>
      </c>
      <c r="AB853" s="218" t="str">
        <f t="shared" si="98"/>
        <v/>
      </c>
      <c r="AC853" s="219">
        <f t="shared" si="94"/>
        <v>0</v>
      </c>
      <c r="AD853" s="219">
        <f t="shared" si="95"/>
        <v>1034</v>
      </c>
      <c r="AE853" s="220" t="str">
        <f t="shared" si="99"/>
        <v/>
      </c>
      <c r="AF853" s="216" t="str">
        <f t="shared" si="93"/>
        <v>-</v>
      </c>
    </row>
    <row r="854" spans="1:32" ht="20.149999999999999" customHeight="1" x14ac:dyDescent="0.75">
      <c r="A854" s="31">
        <v>852</v>
      </c>
      <c r="B854" s="202"/>
      <c r="C854" s="394"/>
      <c r="D854" s="202"/>
      <c r="E854" s="382"/>
      <c r="F854" s="382"/>
      <c r="G854" s="217" t="str">
        <f t="shared" si="96"/>
        <v/>
      </c>
      <c r="H854" s="31" t="str">
        <f>IF(AND(B854=H$1),LOOKUP(9.99999999999999E+307,$H$2:H853)+1,"")</f>
        <v/>
      </c>
      <c r="I854" s="31" t="str">
        <f>IF(AND(B854=I$1),LOOKUP(9.99999999999999E+307,$I$2:I853)+1,"")</f>
        <v/>
      </c>
      <c r="J854" s="31" t="e">
        <f>IF(AND(B854=J$1),LOOKUP(9.99999999999999E+307,$J$2:J853)+1,"")</f>
        <v>#REF!</v>
      </c>
      <c r="K854" s="31" t="e">
        <f>IF(AND(B854=K$1),LOOKUP(9.99999999999999E+307,$K$2:K853)+1,"")</f>
        <v>#REF!</v>
      </c>
      <c r="L854" s="31" t="e">
        <f>IF(AND(B854=L$1),LOOKUP(9.99999999999999E+307,$L$2:L853)+1,"")</f>
        <v>#REF!</v>
      </c>
      <c r="M854" s="31">
        <f>IF(AND(B854=M$1),LOOKUP(9.99999999999999E+307,$M$2:M853)+1,"")</f>
        <v>686</v>
      </c>
      <c r="N854" s="31" t="e">
        <f>IF(AND(B854=N$1),LOOKUP(9.99999999999999E+307,$N$2:N853)+1,"")</f>
        <v>#REF!</v>
      </c>
      <c r="O854" s="31" t="e">
        <f>IF(AND($B854=O$1),LOOKUP(9.99999999999999E+307,$O$2:O853)+1,"")</f>
        <v>#REF!</v>
      </c>
      <c r="P854" s="31" t="e">
        <f>IF(AND($B854=P$1),LOOKUP(9.99999999999999E+307,$P$2:P853)+1,"")</f>
        <v>#REF!</v>
      </c>
      <c r="Q854" s="31" t="e">
        <f>IF(AND($B854=Q$1),LOOKUP(9.99999999999999E+307,$Q$2:Q853)+1,"")</f>
        <v>#REF!</v>
      </c>
      <c r="R854" s="31">
        <f>IF(AND($B854=R$1),LOOKUP(9.99999999999999E+307,$R$2:R853)+1,"")</f>
        <v>686</v>
      </c>
      <c r="S854" s="31">
        <f>IF(AND($B854=S$1),LOOKUP(9.99999999999999E+307,$S$2:S853)+1,"")</f>
        <v>686</v>
      </c>
      <c r="T854" s="221"/>
      <c r="U854" s="221"/>
      <c r="V854" s="221"/>
      <c r="AA854" s="218" t="str">
        <f t="shared" si="97"/>
        <v/>
      </c>
      <c r="AB854" s="218" t="str">
        <f t="shared" si="98"/>
        <v/>
      </c>
      <c r="AC854" s="219">
        <f t="shared" si="94"/>
        <v>0</v>
      </c>
      <c r="AD854" s="219">
        <f t="shared" si="95"/>
        <v>1034</v>
      </c>
      <c r="AE854" s="220" t="str">
        <f t="shared" si="99"/>
        <v/>
      </c>
      <c r="AF854" s="216" t="str">
        <f t="shared" si="93"/>
        <v>-</v>
      </c>
    </row>
    <row r="855" spans="1:32" ht="20.149999999999999" customHeight="1" x14ac:dyDescent="0.75">
      <c r="A855" s="31">
        <v>853</v>
      </c>
      <c r="B855" s="202"/>
      <c r="C855" s="394"/>
      <c r="D855" s="202"/>
      <c r="E855" s="382"/>
      <c r="F855" s="382"/>
      <c r="G855" s="217" t="str">
        <f t="shared" si="96"/>
        <v/>
      </c>
      <c r="H855" s="31" t="str">
        <f>IF(AND(B855=H$1),LOOKUP(9.99999999999999E+307,$H$2:H854)+1,"")</f>
        <v/>
      </c>
      <c r="I855" s="31" t="str">
        <f>IF(AND(B855=I$1),LOOKUP(9.99999999999999E+307,$I$2:I854)+1,"")</f>
        <v/>
      </c>
      <c r="J855" s="31" t="e">
        <f>IF(AND(B855=J$1),LOOKUP(9.99999999999999E+307,$J$2:J854)+1,"")</f>
        <v>#REF!</v>
      </c>
      <c r="K855" s="31" t="e">
        <f>IF(AND(B855=K$1),LOOKUP(9.99999999999999E+307,$K$2:K854)+1,"")</f>
        <v>#REF!</v>
      </c>
      <c r="L855" s="31" t="e">
        <f>IF(AND(B855=L$1),LOOKUP(9.99999999999999E+307,$L$2:L854)+1,"")</f>
        <v>#REF!</v>
      </c>
      <c r="M855" s="31">
        <f>IF(AND(B855=M$1),LOOKUP(9.99999999999999E+307,$M$2:M854)+1,"")</f>
        <v>687</v>
      </c>
      <c r="N855" s="31" t="e">
        <f>IF(AND(B855=N$1),LOOKUP(9.99999999999999E+307,$N$2:N854)+1,"")</f>
        <v>#REF!</v>
      </c>
      <c r="O855" s="31" t="e">
        <f>IF(AND($B855=O$1),LOOKUP(9.99999999999999E+307,$O$2:O854)+1,"")</f>
        <v>#REF!</v>
      </c>
      <c r="P855" s="31" t="e">
        <f>IF(AND($B855=P$1),LOOKUP(9.99999999999999E+307,$P$2:P854)+1,"")</f>
        <v>#REF!</v>
      </c>
      <c r="Q855" s="31" t="e">
        <f>IF(AND($B855=Q$1),LOOKUP(9.99999999999999E+307,$Q$2:Q854)+1,"")</f>
        <v>#REF!</v>
      </c>
      <c r="R855" s="31">
        <f>IF(AND($B855=R$1),LOOKUP(9.99999999999999E+307,$R$2:R854)+1,"")</f>
        <v>687</v>
      </c>
      <c r="S855" s="31">
        <f>IF(AND($B855=S$1),LOOKUP(9.99999999999999E+307,$S$2:S854)+1,"")</f>
        <v>687</v>
      </c>
      <c r="T855" s="221"/>
      <c r="U855" s="221"/>
      <c r="V855" s="221"/>
      <c r="AA855" s="218" t="str">
        <f t="shared" si="97"/>
        <v/>
      </c>
      <c r="AB855" s="218" t="str">
        <f t="shared" si="98"/>
        <v/>
      </c>
      <c r="AC855" s="219">
        <f t="shared" si="94"/>
        <v>0</v>
      </c>
      <c r="AD855" s="219">
        <f t="shared" si="95"/>
        <v>1034</v>
      </c>
      <c r="AE855" s="220" t="str">
        <f t="shared" si="99"/>
        <v/>
      </c>
      <c r="AF855" s="216" t="str">
        <f t="shared" si="93"/>
        <v>-</v>
      </c>
    </row>
    <row r="856" spans="1:32" ht="20.149999999999999" customHeight="1" x14ac:dyDescent="0.75">
      <c r="A856" s="31">
        <v>854</v>
      </c>
      <c r="B856" s="202"/>
      <c r="C856" s="394"/>
      <c r="D856" s="202"/>
      <c r="E856" s="382"/>
      <c r="F856" s="382"/>
      <c r="G856" s="217" t="str">
        <f t="shared" si="96"/>
        <v/>
      </c>
      <c r="H856" s="31" t="str">
        <f>IF(AND(B856=H$1),LOOKUP(9.99999999999999E+307,$H$2:H855)+1,"")</f>
        <v/>
      </c>
      <c r="I856" s="31" t="str">
        <f>IF(AND(B856=I$1),LOOKUP(9.99999999999999E+307,$I$2:I855)+1,"")</f>
        <v/>
      </c>
      <c r="J856" s="31" t="e">
        <f>IF(AND(B856=J$1),LOOKUP(9.99999999999999E+307,$J$2:J855)+1,"")</f>
        <v>#REF!</v>
      </c>
      <c r="K856" s="31" t="e">
        <f>IF(AND(B856=K$1),LOOKUP(9.99999999999999E+307,$K$2:K855)+1,"")</f>
        <v>#REF!</v>
      </c>
      <c r="L856" s="31" t="e">
        <f>IF(AND(B856=L$1),LOOKUP(9.99999999999999E+307,$L$2:L855)+1,"")</f>
        <v>#REF!</v>
      </c>
      <c r="M856" s="31">
        <f>IF(AND(B856=M$1),LOOKUP(9.99999999999999E+307,$M$2:M855)+1,"")</f>
        <v>688</v>
      </c>
      <c r="N856" s="31" t="e">
        <f>IF(AND(B856=N$1),LOOKUP(9.99999999999999E+307,$N$2:N855)+1,"")</f>
        <v>#REF!</v>
      </c>
      <c r="O856" s="31" t="e">
        <f>IF(AND($B856=O$1),LOOKUP(9.99999999999999E+307,$O$2:O855)+1,"")</f>
        <v>#REF!</v>
      </c>
      <c r="P856" s="31" t="e">
        <f>IF(AND($B856=P$1),LOOKUP(9.99999999999999E+307,$P$2:P855)+1,"")</f>
        <v>#REF!</v>
      </c>
      <c r="Q856" s="31" t="e">
        <f>IF(AND($B856=Q$1),LOOKUP(9.99999999999999E+307,$Q$2:Q855)+1,"")</f>
        <v>#REF!</v>
      </c>
      <c r="R856" s="31">
        <f>IF(AND($B856=R$1),LOOKUP(9.99999999999999E+307,$R$2:R855)+1,"")</f>
        <v>688</v>
      </c>
      <c r="S856" s="31">
        <f>IF(AND($B856=S$1),LOOKUP(9.99999999999999E+307,$S$2:S855)+1,"")</f>
        <v>688</v>
      </c>
      <c r="T856" s="221"/>
      <c r="U856" s="221"/>
      <c r="V856" s="221"/>
      <c r="AA856" s="218" t="str">
        <f t="shared" si="97"/>
        <v/>
      </c>
      <c r="AB856" s="218" t="str">
        <f t="shared" si="98"/>
        <v/>
      </c>
      <c r="AC856" s="219">
        <f t="shared" si="94"/>
        <v>0</v>
      </c>
      <c r="AD856" s="219">
        <f t="shared" si="95"/>
        <v>1034</v>
      </c>
      <c r="AE856" s="220" t="str">
        <f t="shared" si="99"/>
        <v/>
      </c>
      <c r="AF856" s="216" t="str">
        <f t="shared" si="93"/>
        <v>-</v>
      </c>
    </row>
    <row r="857" spans="1:32" ht="20.149999999999999" customHeight="1" x14ac:dyDescent="0.75">
      <c r="A857" s="31">
        <v>855</v>
      </c>
      <c r="B857" s="202"/>
      <c r="C857" s="394"/>
      <c r="D857" s="202"/>
      <c r="E857" s="382"/>
      <c r="F857" s="382"/>
      <c r="G857" s="217" t="str">
        <f t="shared" si="96"/>
        <v/>
      </c>
      <c r="H857" s="31" t="str">
        <f>IF(AND(B857=H$1),LOOKUP(9.99999999999999E+307,$H$2:H856)+1,"")</f>
        <v/>
      </c>
      <c r="I857" s="31" t="str">
        <f>IF(AND(B857=I$1),LOOKUP(9.99999999999999E+307,$I$2:I856)+1,"")</f>
        <v/>
      </c>
      <c r="J857" s="31" t="e">
        <f>IF(AND(B857=J$1),LOOKUP(9.99999999999999E+307,$J$2:J856)+1,"")</f>
        <v>#REF!</v>
      </c>
      <c r="K857" s="31" t="e">
        <f>IF(AND(B857=K$1),LOOKUP(9.99999999999999E+307,$K$2:K856)+1,"")</f>
        <v>#REF!</v>
      </c>
      <c r="L857" s="31" t="e">
        <f>IF(AND(B857=L$1),LOOKUP(9.99999999999999E+307,$L$2:L856)+1,"")</f>
        <v>#REF!</v>
      </c>
      <c r="M857" s="31">
        <f>IF(AND(B857=M$1),LOOKUP(9.99999999999999E+307,$M$2:M856)+1,"")</f>
        <v>689</v>
      </c>
      <c r="N857" s="31" t="e">
        <f>IF(AND(B857=N$1),LOOKUP(9.99999999999999E+307,$N$2:N856)+1,"")</f>
        <v>#REF!</v>
      </c>
      <c r="O857" s="31" t="e">
        <f>IF(AND($B857=O$1),LOOKUP(9.99999999999999E+307,$O$2:O856)+1,"")</f>
        <v>#REF!</v>
      </c>
      <c r="P857" s="31" t="e">
        <f>IF(AND($B857=P$1),LOOKUP(9.99999999999999E+307,$P$2:P856)+1,"")</f>
        <v>#REF!</v>
      </c>
      <c r="Q857" s="31" t="e">
        <f>IF(AND($B857=Q$1),LOOKUP(9.99999999999999E+307,$Q$2:Q856)+1,"")</f>
        <v>#REF!</v>
      </c>
      <c r="R857" s="31">
        <f>IF(AND($B857=R$1),LOOKUP(9.99999999999999E+307,$R$2:R856)+1,"")</f>
        <v>689</v>
      </c>
      <c r="S857" s="31">
        <f>IF(AND($B857=S$1),LOOKUP(9.99999999999999E+307,$S$2:S856)+1,"")</f>
        <v>689</v>
      </c>
      <c r="T857" s="221"/>
      <c r="U857" s="221"/>
      <c r="V857" s="221"/>
      <c r="AA857" s="218" t="str">
        <f t="shared" si="97"/>
        <v/>
      </c>
      <c r="AB857" s="218" t="str">
        <f t="shared" si="98"/>
        <v/>
      </c>
      <c r="AC857" s="219">
        <f t="shared" si="94"/>
        <v>0</v>
      </c>
      <c r="AD857" s="219">
        <f t="shared" si="95"/>
        <v>1034</v>
      </c>
      <c r="AE857" s="220" t="str">
        <f t="shared" si="99"/>
        <v/>
      </c>
      <c r="AF857" s="216" t="str">
        <f t="shared" si="93"/>
        <v>-</v>
      </c>
    </row>
    <row r="858" spans="1:32" ht="20.149999999999999" customHeight="1" x14ac:dyDescent="0.75">
      <c r="A858" s="31">
        <v>856</v>
      </c>
      <c r="B858" s="202"/>
      <c r="C858" s="394"/>
      <c r="D858" s="202"/>
      <c r="E858" s="382"/>
      <c r="F858" s="382"/>
      <c r="G858" s="217" t="str">
        <f t="shared" si="96"/>
        <v/>
      </c>
      <c r="H858" s="31" t="str">
        <f>IF(AND(B858=H$1),LOOKUP(9.99999999999999E+307,$H$2:H857)+1,"")</f>
        <v/>
      </c>
      <c r="I858" s="31" t="str">
        <f>IF(AND(B858=I$1),LOOKUP(9.99999999999999E+307,$I$2:I857)+1,"")</f>
        <v/>
      </c>
      <c r="J858" s="31" t="e">
        <f>IF(AND(B858=J$1),LOOKUP(9.99999999999999E+307,$J$2:J857)+1,"")</f>
        <v>#REF!</v>
      </c>
      <c r="K858" s="31" t="e">
        <f>IF(AND(B858=K$1),LOOKUP(9.99999999999999E+307,$K$2:K857)+1,"")</f>
        <v>#REF!</v>
      </c>
      <c r="L858" s="31" t="e">
        <f>IF(AND(B858=L$1),LOOKUP(9.99999999999999E+307,$L$2:L857)+1,"")</f>
        <v>#REF!</v>
      </c>
      <c r="M858" s="31">
        <f>IF(AND(B858=M$1),LOOKUP(9.99999999999999E+307,$M$2:M857)+1,"")</f>
        <v>690</v>
      </c>
      <c r="N858" s="31" t="e">
        <f>IF(AND(B858=N$1),LOOKUP(9.99999999999999E+307,$N$2:N857)+1,"")</f>
        <v>#REF!</v>
      </c>
      <c r="O858" s="31" t="e">
        <f>IF(AND($B858=O$1),LOOKUP(9.99999999999999E+307,$O$2:O857)+1,"")</f>
        <v>#REF!</v>
      </c>
      <c r="P858" s="31" t="e">
        <f>IF(AND($B858=P$1),LOOKUP(9.99999999999999E+307,$P$2:P857)+1,"")</f>
        <v>#REF!</v>
      </c>
      <c r="Q858" s="31" t="e">
        <f>IF(AND($B858=Q$1),LOOKUP(9.99999999999999E+307,$Q$2:Q857)+1,"")</f>
        <v>#REF!</v>
      </c>
      <c r="R858" s="31">
        <f>IF(AND($B858=R$1),LOOKUP(9.99999999999999E+307,$R$2:R857)+1,"")</f>
        <v>690</v>
      </c>
      <c r="S858" s="31">
        <f>IF(AND($B858=S$1),LOOKUP(9.99999999999999E+307,$S$2:S857)+1,"")</f>
        <v>690</v>
      </c>
      <c r="T858" s="221"/>
      <c r="U858" s="221"/>
      <c r="V858" s="221"/>
      <c r="AA858" s="218" t="str">
        <f t="shared" si="97"/>
        <v/>
      </c>
      <c r="AB858" s="218" t="str">
        <f t="shared" si="98"/>
        <v/>
      </c>
      <c r="AC858" s="219">
        <f t="shared" si="94"/>
        <v>0</v>
      </c>
      <c r="AD858" s="219">
        <f t="shared" si="95"/>
        <v>1034</v>
      </c>
      <c r="AE858" s="220" t="str">
        <f t="shared" si="99"/>
        <v/>
      </c>
      <c r="AF858" s="216" t="str">
        <f t="shared" si="93"/>
        <v>-</v>
      </c>
    </row>
    <row r="859" spans="1:32" ht="20.149999999999999" customHeight="1" x14ac:dyDescent="0.75">
      <c r="A859" s="31">
        <v>857</v>
      </c>
      <c r="B859" s="202"/>
      <c r="C859" s="394"/>
      <c r="D859" s="202"/>
      <c r="E859" s="382"/>
      <c r="F859" s="382"/>
      <c r="G859" s="217" t="str">
        <f t="shared" si="96"/>
        <v/>
      </c>
      <c r="H859" s="31" t="str">
        <f>IF(AND(B859=H$1),LOOKUP(9.99999999999999E+307,$H$2:H858)+1,"")</f>
        <v/>
      </c>
      <c r="I859" s="31" t="str">
        <f>IF(AND(B859=I$1),LOOKUP(9.99999999999999E+307,$I$2:I858)+1,"")</f>
        <v/>
      </c>
      <c r="J859" s="31" t="e">
        <f>IF(AND(B859=J$1),LOOKUP(9.99999999999999E+307,$J$2:J858)+1,"")</f>
        <v>#REF!</v>
      </c>
      <c r="K859" s="31" t="e">
        <f>IF(AND(B859=K$1),LOOKUP(9.99999999999999E+307,$K$2:K858)+1,"")</f>
        <v>#REF!</v>
      </c>
      <c r="L859" s="31" t="e">
        <f>IF(AND(B859=L$1),LOOKUP(9.99999999999999E+307,$L$2:L858)+1,"")</f>
        <v>#REF!</v>
      </c>
      <c r="M859" s="31">
        <f>IF(AND(B859=M$1),LOOKUP(9.99999999999999E+307,$M$2:M858)+1,"")</f>
        <v>691</v>
      </c>
      <c r="N859" s="31" t="e">
        <f>IF(AND(B859=N$1),LOOKUP(9.99999999999999E+307,$N$2:N858)+1,"")</f>
        <v>#REF!</v>
      </c>
      <c r="O859" s="31" t="e">
        <f>IF(AND($B859=O$1),LOOKUP(9.99999999999999E+307,$O$2:O858)+1,"")</f>
        <v>#REF!</v>
      </c>
      <c r="P859" s="31" t="e">
        <f>IF(AND($B859=P$1),LOOKUP(9.99999999999999E+307,$P$2:P858)+1,"")</f>
        <v>#REF!</v>
      </c>
      <c r="Q859" s="31" t="e">
        <f>IF(AND($B859=Q$1),LOOKUP(9.99999999999999E+307,$Q$2:Q858)+1,"")</f>
        <v>#REF!</v>
      </c>
      <c r="R859" s="31">
        <f>IF(AND($B859=R$1),LOOKUP(9.99999999999999E+307,$R$2:R858)+1,"")</f>
        <v>691</v>
      </c>
      <c r="S859" s="31">
        <f>IF(AND($B859=S$1),LOOKUP(9.99999999999999E+307,$S$2:S858)+1,"")</f>
        <v>691</v>
      </c>
      <c r="T859" s="221"/>
      <c r="U859" s="221"/>
      <c r="V859" s="221"/>
      <c r="AA859" s="218" t="str">
        <f t="shared" si="97"/>
        <v/>
      </c>
      <c r="AB859" s="218" t="str">
        <f t="shared" si="98"/>
        <v/>
      </c>
      <c r="AC859" s="219">
        <f t="shared" si="94"/>
        <v>0</v>
      </c>
      <c r="AD859" s="219">
        <f t="shared" si="95"/>
        <v>1034</v>
      </c>
      <c r="AE859" s="220" t="str">
        <f t="shared" si="99"/>
        <v/>
      </c>
      <c r="AF859" s="216" t="str">
        <f t="shared" si="93"/>
        <v>-</v>
      </c>
    </row>
    <row r="860" spans="1:32" ht="20.149999999999999" customHeight="1" x14ac:dyDescent="0.75">
      <c r="A860" s="31">
        <v>858</v>
      </c>
      <c r="B860" s="202"/>
      <c r="C860" s="394"/>
      <c r="D860" s="202"/>
      <c r="E860" s="382"/>
      <c r="F860" s="382"/>
      <c r="G860" s="217" t="str">
        <f t="shared" si="96"/>
        <v/>
      </c>
      <c r="H860" s="31" t="str">
        <f>IF(AND(B860=H$1),LOOKUP(9.99999999999999E+307,$H$2:H859)+1,"")</f>
        <v/>
      </c>
      <c r="I860" s="31" t="str">
        <f>IF(AND(B860=I$1),LOOKUP(9.99999999999999E+307,$I$2:I859)+1,"")</f>
        <v/>
      </c>
      <c r="J860" s="31" t="e">
        <f>IF(AND(B860=J$1),LOOKUP(9.99999999999999E+307,$J$2:J859)+1,"")</f>
        <v>#REF!</v>
      </c>
      <c r="K860" s="31" t="e">
        <f>IF(AND(B860=K$1),LOOKUP(9.99999999999999E+307,$K$2:K859)+1,"")</f>
        <v>#REF!</v>
      </c>
      <c r="L860" s="31" t="e">
        <f>IF(AND(B860=L$1),LOOKUP(9.99999999999999E+307,$L$2:L859)+1,"")</f>
        <v>#REF!</v>
      </c>
      <c r="M860" s="31">
        <f>IF(AND(B860=M$1),LOOKUP(9.99999999999999E+307,$M$2:M859)+1,"")</f>
        <v>692</v>
      </c>
      <c r="N860" s="31" t="e">
        <f>IF(AND(B860=N$1),LOOKUP(9.99999999999999E+307,$N$2:N859)+1,"")</f>
        <v>#REF!</v>
      </c>
      <c r="O860" s="31" t="e">
        <f>IF(AND($B860=O$1),LOOKUP(9.99999999999999E+307,$O$2:O859)+1,"")</f>
        <v>#REF!</v>
      </c>
      <c r="P860" s="31" t="e">
        <f>IF(AND($B860=P$1),LOOKUP(9.99999999999999E+307,$P$2:P859)+1,"")</f>
        <v>#REF!</v>
      </c>
      <c r="Q860" s="31" t="e">
        <f>IF(AND($B860=Q$1),LOOKUP(9.99999999999999E+307,$Q$2:Q859)+1,"")</f>
        <v>#REF!</v>
      </c>
      <c r="R860" s="31">
        <f>IF(AND($B860=R$1),LOOKUP(9.99999999999999E+307,$R$2:R859)+1,"")</f>
        <v>692</v>
      </c>
      <c r="S860" s="31">
        <f>IF(AND($B860=S$1),LOOKUP(9.99999999999999E+307,$S$2:S859)+1,"")</f>
        <v>692</v>
      </c>
      <c r="T860" s="221"/>
      <c r="U860" s="221"/>
      <c r="V860" s="221"/>
      <c r="AA860" s="218" t="str">
        <f t="shared" si="97"/>
        <v/>
      </c>
      <c r="AB860" s="218" t="str">
        <f t="shared" si="98"/>
        <v/>
      </c>
      <c r="AC860" s="219">
        <f t="shared" si="94"/>
        <v>0</v>
      </c>
      <c r="AD860" s="219">
        <f t="shared" si="95"/>
        <v>1034</v>
      </c>
      <c r="AE860" s="220" t="str">
        <f t="shared" si="99"/>
        <v/>
      </c>
      <c r="AF860" s="216" t="str">
        <f t="shared" si="93"/>
        <v>-</v>
      </c>
    </row>
    <row r="861" spans="1:32" ht="20.149999999999999" customHeight="1" x14ac:dyDescent="0.75">
      <c r="A861" s="31">
        <v>859</v>
      </c>
      <c r="B861" s="202"/>
      <c r="C861" s="394"/>
      <c r="D861" s="202"/>
      <c r="E861" s="382"/>
      <c r="F861" s="382"/>
      <c r="G861" s="217" t="str">
        <f t="shared" si="96"/>
        <v/>
      </c>
      <c r="H861" s="31" t="str">
        <f>IF(AND(B861=H$1),LOOKUP(9.99999999999999E+307,$H$2:H860)+1,"")</f>
        <v/>
      </c>
      <c r="I861" s="31" t="str">
        <f>IF(AND(B861=I$1),LOOKUP(9.99999999999999E+307,$I$2:I860)+1,"")</f>
        <v/>
      </c>
      <c r="J861" s="31" t="e">
        <f>IF(AND(B861=J$1),LOOKUP(9.99999999999999E+307,$J$2:J860)+1,"")</f>
        <v>#REF!</v>
      </c>
      <c r="K861" s="31" t="e">
        <f>IF(AND(B861=K$1),LOOKUP(9.99999999999999E+307,$K$2:K860)+1,"")</f>
        <v>#REF!</v>
      </c>
      <c r="L861" s="31" t="e">
        <f>IF(AND(B861=L$1),LOOKUP(9.99999999999999E+307,$L$2:L860)+1,"")</f>
        <v>#REF!</v>
      </c>
      <c r="M861" s="31">
        <f>IF(AND(B861=M$1),LOOKUP(9.99999999999999E+307,$M$2:M860)+1,"")</f>
        <v>693</v>
      </c>
      <c r="N861" s="31" t="e">
        <f>IF(AND(B861=N$1),LOOKUP(9.99999999999999E+307,$N$2:N860)+1,"")</f>
        <v>#REF!</v>
      </c>
      <c r="O861" s="31" t="e">
        <f>IF(AND($B861=O$1),LOOKUP(9.99999999999999E+307,$O$2:O860)+1,"")</f>
        <v>#REF!</v>
      </c>
      <c r="P861" s="31" t="e">
        <f>IF(AND($B861=P$1),LOOKUP(9.99999999999999E+307,$P$2:P860)+1,"")</f>
        <v>#REF!</v>
      </c>
      <c r="Q861" s="31" t="e">
        <f>IF(AND($B861=Q$1),LOOKUP(9.99999999999999E+307,$Q$2:Q860)+1,"")</f>
        <v>#REF!</v>
      </c>
      <c r="R861" s="31">
        <f>IF(AND($B861=R$1),LOOKUP(9.99999999999999E+307,$R$2:R860)+1,"")</f>
        <v>693</v>
      </c>
      <c r="S861" s="31">
        <f>IF(AND($B861=S$1),LOOKUP(9.99999999999999E+307,$S$2:S860)+1,"")</f>
        <v>693</v>
      </c>
      <c r="T861" s="221"/>
      <c r="U861" s="221"/>
      <c r="V861" s="221"/>
      <c r="AA861" s="218" t="str">
        <f t="shared" si="97"/>
        <v/>
      </c>
      <c r="AB861" s="218" t="str">
        <f t="shared" si="98"/>
        <v/>
      </c>
      <c r="AC861" s="219">
        <f t="shared" si="94"/>
        <v>0</v>
      </c>
      <c r="AD861" s="219">
        <f t="shared" si="95"/>
        <v>1034</v>
      </c>
      <c r="AE861" s="220" t="str">
        <f t="shared" si="99"/>
        <v/>
      </c>
      <c r="AF861" s="216" t="str">
        <f t="shared" si="93"/>
        <v>-</v>
      </c>
    </row>
    <row r="862" spans="1:32" ht="20.149999999999999" customHeight="1" x14ac:dyDescent="0.75">
      <c r="A862" s="31">
        <v>860</v>
      </c>
      <c r="B862" s="202"/>
      <c r="C862" s="394"/>
      <c r="D862" s="202"/>
      <c r="E862" s="382"/>
      <c r="F862" s="382"/>
      <c r="G862" s="217" t="str">
        <f t="shared" si="96"/>
        <v/>
      </c>
      <c r="H862" s="31" t="str">
        <f>IF(AND(B862=H$1),LOOKUP(9.99999999999999E+307,$H$2:H861)+1,"")</f>
        <v/>
      </c>
      <c r="I862" s="31" t="str">
        <f>IF(AND(B862=I$1),LOOKUP(9.99999999999999E+307,$I$2:I861)+1,"")</f>
        <v/>
      </c>
      <c r="J862" s="31" t="e">
        <f>IF(AND(B862=J$1),LOOKUP(9.99999999999999E+307,$J$2:J861)+1,"")</f>
        <v>#REF!</v>
      </c>
      <c r="K862" s="31" t="e">
        <f>IF(AND(B862=K$1),LOOKUP(9.99999999999999E+307,$K$2:K861)+1,"")</f>
        <v>#REF!</v>
      </c>
      <c r="L862" s="31" t="e">
        <f>IF(AND(B862=L$1),LOOKUP(9.99999999999999E+307,$L$2:L861)+1,"")</f>
        <v>#REF!</v>
      </c>
      <c r="M862" s="31">
        <f>IF(AND(B862=M$1),LOOKUP(9.99999999999999E+307,$M$2:M861)+1,"")</f>
        <v>694</v>
      </c>
      <c r="N862" s="31" t="e">
        <f>IF(AND(B862=N$1),LOOKUP(9.99999999999999E+307,$N$2:N861)+1,"")</f>
        <v>#REF!</v>
      </c>
      <c r="O862" s="31" t="e">
        <f>IF(AND($B862=O$1),LOOKUP(9.99999999999999E+307,$O$2:O861)+1,"")</f>
        <v>#REF!</v>
      </c>
      <c r="P862" s="31" t="e">
        <f>IF(AND($B862=P$1),LOOKUP(9.99999999999999E+307,$P$2:P861)+1,"")</f>
        <v>#REF!</v>
      </c>
      <c r="Q862" s="31" t="e">
        <f>IF(AND($B862=Q$1),LOOKUP(9.99999999999999E+307,$Q$2:Q861)+1,"")</f>
        <v>#REF!</v>
      </c>
      <c r="R862" s="31">
        <f>IF(AND($B862=R$1),LOOKUP(9.99999999999999E+307,$R$2:R861)+1,"")</f>
        <v>694</v>
      </c>
      <c r="S862" s="31">
        <f>IF(AND($B862=S$1),LOOKUP(9.99999999999999E+307,$S$2:S861)+1,"")</f>
        <v>694</v>
      </c>
      <c r="T862" s="221"/>
      <c r="U862" s="221"/>
      <c r="V862" s="221"/>
      <c r="AA862" s="218" t="str">
        <f t="shared" si="97"/>
        <v/>
      </c>
      <c r="AB862" s="218" t="str">
        <f t="shared" si="98"/>
        <v/>
      </c>
      <c r="AC862" s="219">
        <f t="shared" si="94"/>
        <v>0</v>
      </c>
      <c r="AD862" s="219">
        <f t="shared" si="95"/>
        <v>1034</v>
      </c>
      <c r="AE862" s="220" t="str">
        <f t="shared" si="99"/>
        <v/>
      </c>
      <c r="AF862" s="216" t="str">
        <f t="shared" si="93"/>
        <v>-</v>
      </c>
    </row>
    <row r="863" spans="1:32" ht="20.149999999999999" customHeight="1" x14ac:dyDescent="0.75">
      <c r="A863" s="31">
        <v>861</v>
      </c>
      <c r="B863" s="202"/>
      <c r="C863" s="394"/>
      <c r="D863" s="202"/>
      <c r="E863" s="382"/>
      <c r="F863" s="382"/>
      <c r="G863" s="217" t="str">
        <f t="shared" si="96"/>
        <v/>
      </c>
      <c r="H863" s="31" t="str">
        <f>IF(AND(B863=H$1),LOOKUP(9.99999999999999E+307,$H$2:H862)+1,"")</f>
        <v/>
      </c>
      <c r="I863" s="31" t="str">
        <f>IF(AND(B863=I$1),LOOKUP(9.99999999999999E+307,$I$2:I862)+1,"")</f>
        <v/>
      </c>
      <c r="J863" s="31" t="e">
        <f>IF(AND(B863=J$1),LOOKUP(9.99999999999999E+307,$J$2:J862)+1,"")</f>
        <v>#REF!</v>
      </c>
      <c r="K863" s="31" t="e">
        <f>IF(AND(B863=K$1),LOOKUP(9.99999999999999E+307,$K$2:K862)+1,"")</f>
        <v>#REF!</v>
      </c>
      <c r="L863" s="31" t="e">
        <f>IF(AND(B863=L$1),LOOKUP(9.99999999999999E+307,$L$2:L862)+1,"")</f>
        <v>#REF!</v>
      </c>
      <c r="M863" s="31">
        <f>IF(AND(B863=M$1),LOOKUP(9.99999999999999E+307,$M$2:M862)+1,"")</f>
        <v>695</v>
      </c>
      <c r="N863" s="31" t="e">
        <f>IF(AND(B863=N$1),LOOKUP(9.99999999999999E+307,$N$2:N862)+1,"")</f>
        <v>#REF!</v>
      </c>
      <c r="O863" s="31" t="e">
        <f>IF(AND($B863=O$1),LOOKUP(9.99999999999999E+307,$O$2:O862)+1,"")</f>
        <v>#REF!</v>
      </c>
      <c r="P863" s="31" t="e">
        <f>IF(AND($B863=P$1),LOOKUP(9.99999999999999E+307,$P$2:P862)+1,"")</f>
        <v>#REF!</v>
      </c>
      <c r="Q863" s="31" t="e">
        <f>IF(AND($B863=Q$1),LOOKUP(9.99999999999999E+307,$Q$2:Q862)+1,"")</f>
        <v>#REF!</v>
      </c>
      <c r="R863" s="31">
        <f>IF(AND($B863=R$1),LOOKUP(9.99999999999999E+307,$R$2:R862)+1,"")</f>
        <v>695</v>
      </c>
      <c r="S863" s="31">
        <f>IF(AND($B863=S$1),LOOKUP(9.99999999999999E+307,$S$2:S862)+1,"")</f>
        <v>695</v>
      </c>
      <c r="T863" s="221"/>
      <c r="U863" s="221"/>
      <c r="V863" s="221"/>
      <c r="AA863" s="218" t="str">
        <f t="shared" si="97"/>
        <v/>
      </c>
      <c r="AB863" s="218" t="str">
        <f t="shared" si="98"/>
        <v/>
      </c>
      <c r="AC863" s="219">
        <f t="shared" si="94"/>
        <v>0</v>
      </c>
      <c r="AD863" s="219">
        <f t="shared" si="95"/>
        <v>1034</v>
      </c>
      <c r="AE863" s="220" t="str">
        <f t="shared" si="99"/>
        <v/>
      </c>
      <c r="AF863" s="216" t="str">
        <f t="shared" si="93"/>
        <v>-</v>
      </c>
    </row>
    <row r="864" spans="1:32" ht="20.149999999999999" customHeight="1" x14ac:dyDescent="0.75">
      <c r="A864" s="31">
        <v>862</v>
      </c>
      <c r="B864" s="202"/>
      <c r="C864" s="394"/>
      <c r="D864" s="202"/>
      <c r="E864" s="382"/>
      <c r="F864" s="382"/>
      <c r="G864" s="217" t="str">
        <f t="shared" si="96"/>
        <v/>
      </c>
      <c r="H864" s="31" t="str">
        <f>IF(AND(B864=H$1),LOOKUP(9.99999999999999E+307,$H$2:H863)+1,"")</f>
        <v/>
      </c>
      <c r="I864" s="31" t="str">
        <f>IF(AND(B864=I$1),LOOKUP(9.99999999999999E+307,$I$2:I863)+1,"")</f>
        <v/>
      </c>
      <c r="J864" s="31" t="e">
        <f>IF(AND(B864=J$1),LOOKUP(9.99999999999999E+307,$J$2:J863)+1,"")</f>
        <v>#REF!</v>
      </c>
      <c r="K864" s="31" t="e">
        <f>IF(AND(B864=K$1),LOOKUP(9.99999999999999E+307,$K$2:K863)+1,"")</f>
        <v>#REF!</v>
      </c>
      <c r="L864" s="31" t="e">
        <f>IF(AND(B864=L$1),LOOKUP(9.99999999999999E+307,$L$2:L863)+1,"")</f>
        <v>#REF!</v>
      </c>
      <c r="M864" s="31">
        <f>IF(AND(B864=M$1),LOOKUP(9.99999999999999E+307,$M$2:M863)+1,"")</f>
        <v>696</v>
      </c>
      <c r="N864" s="31" t="e">
        <f>IF(AND(B864=N$1),LOOKUP(9.99999999999999E+307,$N$2:N863)+1,"")</f>
        <v>#REF!</v>
      </c>
      <c r="O864" s="31" t="e">
        <f>IF(AND($B864=O$1),LOOKUP(9.99999999999999E+307,$O$2:O863)+1,"")</f>
        <v>#REF!</v>
      </c>
      <c r="P864" s="31" t="e">
        <f>IF(AND($B864=P$1),LOOKUP(9.99999999999999E+307,$P$2:P863)+1,"")</f>
        <v>#REF!</v>
      </c>
      <c r="Q864" s="31" t="e">
        <f>IF(AND($B864=Q$1),LOOKUP(9.99999999999999E+307,$Q$2:Q863)+1,"")</f>
        <v>#REF!</v>
      </c>
      <c r="R864" s="31">
        <f>IF(AND($B864=R$1),LOOKUP(9.99999999999999E+307,$R$2:R863)+1,"")</f>
        <v>696</v>
      </c>
      <c r="S864" s="31">
        <f>IF(AND($B864=S$1),LOOKUP(9.99999999999999E+307,$S$2:S863)+1,"")</f>
        <v>696</v>
      </c>
      <c r="T864" s="221"/>
      <c r="U864" s="221"/>
      <c r="V864" s="221"/>
      <c r="AA864" s="218" t="str">
        <f t="shared" si="97"/>
        <v/>
      </c>
      <c r="AB864" s="218" t="str">
        <f t="shared" si="98"/>
        <v/>
      </c>
      <c r="AC864" s="219">
        <f t="shared" si="94"/>
        <v>0</v>
      </c>
      <c r="AD864" s="219">
        <f t="shared" si="95"/>
        <v>1034</v>
      </c>
      <c r="AE864" s="220" t="str">
        <f t="shared" si="99"/>
        <v/>
      </c>
      <c r="AF864" s="216" t="str">
        <f t="shared" si="93"/>
        <v>-</v>
      </c>
    </row>
    <row r="865" spans="1:32" ht="20.149999999999999" customHeight="1" x14ac:dyDescent="0.75">
      <c r="A865" s="31">
        <v>863</v>
      </c>
      <c r="B865" s="202"/>
      <c r="C865" s="394"/>
      <c r="D865" s="202"/>
      <c r="E865" s="382"/>
      <c r="F865" s="382"/>
      <c r="G865" s="217" t="str">
        <f t="shared" si="96"/>
        <v/>
      </c>
      <c r="H865" s="31" t="str">
        <f>IF(AND(B865=H$1),LOOKUP(9.99999999999999E+307,$H$2:H864)+1,"")</f>
        <v/>
      </c>
      <c r="I865" s="31" t="str">
        <f>IF(AND(B865=I$1),LOOKUP(9.99999999999999E+307,$I$2:I864)+1,"")</f>
        <v/>
      </c>
      <c r="J865" s="31" t="e">
        <f>IF(AND(B865=J$1),LOOKUP(9.99999999999999E+307,$J$2:J864)+1,"")</f>
        <v>#REF!</v>
      </c>
      <c r="K865" s="31" t="e">
        <f>IF(AND(B865=K$1),LOOKUP(9.99999999999999E+307,$K$2:K864)+1,"")</f>
        <v>#REF!</v>
      </c>
      <c r="L865" s="31" t="e">
        <f>IF(AND(B865=L$1),LOOKUP(9.99999999999999E+307,$L$2:L864)+1,"")</f>
        <v>#REF!</v>
      </c>
      <c r="M865" s="31">
        <f>IF(AND(B865=M$1),LOOKUP(9.99999999999999E+307,$M$2:M864)+1,"")</f>
        <v>697</v>
      </c>
      <c r="N865" s="31" t="e">
        <f>IF(AND(B865=N$1),LOOKUP(9.99999999999999E+307,$N$2:N864)+1,"")</f>
        <v>#REF!</v>
      </c>
      <c r="O865" s="31" t="e">
        <f>IF(AND($B865=O$1),LOOKUP(9.99999999999999E+307,$O$2:O864)+1,"")</f>
        <v>#REF!</v>
      </c>
      <c r="P865" s="31" t="e">
        <f>IF(AND($B865=P$1),LOOKUP(9.99999999999999E+307,$P$2:P864)+1,"")</f>
        <v>#REF!</v>
      </c>
      <c r="Q865" s="31" t="e">
        <f>IF(AND($B865=Q$1),LOOKUP(9.99999999999999E+307,$Q$2:Q864)+1,"")</f>
        <v>#REF!</v>
      </c>
      <c r="R865" s="31">
        <f>IF(AND($B865=R$1),LOOKUP(9.99999999999999E+307,$R$2:R864)+1,"")</f>
        <v>697</v>
      </c>
      <c r="S865" s="31">
        <f>IF(AND($B865=S$1),LOOKUP(9.99999999999999E+307,$S$2:S864)+1,"")</f>
        <v>697</v>
      </c>
      <c r="T865" s="221"/>
      <c r="U865" s="221"/>
      <c r="V865" s="221"/>
      <c r="AA865" s="218" t="str">
        <f t="shared" si="97"/>
        <v/>
      </c>
      <c r="AB865" s="218" t="str">
        <f t="shared" si="98"/>
        <v/>
      </c>
      <c r="AC865" s="219">
        <f t="shared" si="94"/>
        <v>0</v>
      </c>
      <c r="AD865" s="219">
        <f t="shared" si="95"/>
        <v>1034</v>
      </c>
      <c r="AE865" s="220" t="str">
        <f t="shared" si="99"/>
        <v/>
      </c>
      <c r="AF865" s="216" t="str">
        <f t="shared" si="93"/>
        <v>-</v>
      </c>
    </row>
    <row r="866" spans="1:32" ht="20.149999999999999" customHeight="1" x14ac:dyDescent="0.75">
      <c r="A866" s="31">
        <v>864</v>
      </c>
      <c r="B866" s="202"/>
      <c r="C866" s="394"/>
      <c r="D866" s="202"/>
      <c r="E866" s="382"/>
      <c r="F866" s="382"/>
      <c r="G866" s="217" t="str">
        <f t="shared" si="96"/>
        <v/>
      </c>
      <c r="H866" s="31" t="str">
        <f>IF(AND(B866=H$1),LOOKUP(9.99999999999999E+307,$H$2:H865)+1,"")</f>
        <v/>
      </c>
      <c r="I866" s="31" t="str">
        <f>IF(AND(B866=I$1),LOOKUP(9.99999999999999E+307,$I$2:I865)+1,"")</f>
        <v/>
      </c>
      <c r="J866" s="31" t="e">
        <f>IF(AND(B866=J$1),LOOKUP(9.99999999999999E+307,$J$2:J865)+1,"")</f>
        <v>#REF!</v>
      </c>
      <c r="K866" s="31" t="e">
        <f>IF(AND(B866=K$1),LOOKUP(9.99999999999999E+307,$K$2:K865)+1,"")</f>
        <v>#REF!</v>
      </c>
      <c r="L866" s="31" t="e">
        <f>IF(AND(B866=L$1),LOOKUP(9.99999999999999E+307,$L$2:L865)+1,"")</f>
        <v>#REF!</v>
      </c>
      <c r="M866" s="31">
        <f>IF(AND(B866=M$1),LOOKUP(9.99999999999999E+307,$M$2:M865)+1,"")</f>
        <v>698</v>
      </c>
      <c r="N866" s="31" t="e">
        <f>IF(AND(B866=N$1),LOOKUP(9.99999999999999E+307,$N$2:N865)+1,"")</f>
        <v>#REF!</v>
      </c>
      <c r="O866" s="31" t="e">
        <f>IF(AND($B866=O$1),LOOKUP(9.99999999999999E+307,$O$2:O865)+1,"")</f>
        <v>#REF!</v>
      </c>
      <c r="P866" s="31" t="e">
        <f>IF(AND($B866=P$1),LOOKUP(9.99999999999999E+307,$P$2:P865)+1,"")</f>
        <v>#REF!</v>
      </c>
      <c r="Q866" s="31" t="e">
        <f>IF(AND($B866=Q$1),LOOKUP(9.99999999999999E+307,$Q$2:Q865)+1,"")</f>
        <v>#REF!</v>
      </c>
      <c r="R866" s="31">
        <f>IF(AND($B866=R$1),LOOKUP(9.99999999999999E+307,$R$2:R865)+1,"")</f>
        <v>698</v>
      </c>
      <c r="S866" s="31">
        <f>IF(AND($B866=S$1),LOOKUP(9.99999999999999E+307,$S$2:S865)+1,"")</f>
        <v>698</v>
      </c>
      <c r="T866" s="221"/>
      <c r="U866" s="221"/>
      <c r="V866" s="221"/>
      <c r="AA866" s="218" t="str">
        <f t="shared" si="97"/>
        <v/>
      </c>
      <c r="AB866" s="218" t="str">
        <f t="shared" si="98"/>
        <v/>
      </c>
      <c r="AC866" s="219">
        <f t="shared" si="94"/>
        <v>0</v>
      </c>
      <c r="AD866" s="219">
        <f t="shared" si="95"/>
        <v>1034</v>
      </c>
      <c r="AE866" s="220" t="str">
        <f t="shared" si="99"/>
        <v/>
      </c>
      <c r="AF866" s="216" t="str">
        <f t="shared" si="93"/>
        <v>-</v>
      </c>
    </row>
    <row r="867" spans="1:32" ht="20.149999999999999" customHeight="1" x14ac:dyDescent="0.75">
      <c r="A867" s="31">
        <v>865</v>
      </c>
      <c r="B867" s="202"/>
      <c r="C867" s="394"/>
      <c r="D867" s="202"/>
      <c r="E867" s="382"/>
      <c r="F867" s="382"/>
      <c r="G867" s="217" t="str">
        <f t="shared" si="96"/>
        <v/>
      </c>
      <c r="H867" s="31" t="str">
        <f>IF(AND(B867=H$1),LOOKUP(9.99999999999999E+307,$H$2:H866)+1,"")</f>
        <v/>
      </c>
      <c r="I867" s="31" t="str">
        <f>IF(AND(B867=I$1),LOOKUP(9.99999999999999E+307,$I$2:I866)+1,"")</f>
        <v/>
      </c>
      <c r="J867" s="31" t="e">
        <f>IF(AND(B867=J$1),LOOKUP(9.99999999999999E+307,$J$2:J866)+1,"")</f>
        <v>#REF!</v>
      </c>
      <c r="K867" s="31" t="e">
        <f>IF(AND(B867=K$1),LOOKUP(9.99999999999999E+307,$K$2:K866)+1,"")</f>
        <v>#REF!</v>
      </c>
      <c r="L867" s="31" t="e">
        <f>IF(AND(B867=L$1),LOOKUP(9.99999999999999E+307,$L$2:L866)+1,"")</f>
        <v>#REF!</v>
      </c>
      <c r="M867" s="31">
        <f>IF(AND(B867=M$1),LOOKUP(9.99999999999999E+307,$M$2:M866)+1,"")</f>
        <v>699</v>
      </c>
      <c r="N867" s="31" t="e">
        <f>IF(AND(B867=N$1),LOOKUP(9.99999999999999E+307,$N$2:N866)+1,"")</f>
        <v>#REF!</v>
      </c>
      <c r="O867" s="31" t="e">
        <f>IF(AND($B867=O$1),LOOKUP(9.99999999999999E+307,$O$2:O866)+1,"")</f>
        <v>#REF!</v>
      </c>
      <c r="P867" s="31" t="e">
        <f>IF(AND($B867=P$1),LOOKUP(9.99999999999999E+307,$P$2:P866)+1,"")</f>
        <v>#REF!</v>
      </c>
      <c r="Q867" s="31" t="e">
        <f>IF(AND($B867=Q$1),LOOKUP(9.99999999999999E+307,$Q$2:Q866)+1,"")</f>
        <v>#REF!</v>
      </c>
      <c r="R867" s="31">
        <f>IF(AND($B867=R$1),LOOKUP(9.99999999999999E+307,$R$2:R866)+1,"")</f>
        <v>699</v>
      </c>
      <c r="S867" s="31">
        <f>IF(AND($B867=S$1),LOOKUP(9.99999999999999E+307,$S$2:S866)+1,"")</f>
        <v>699</v>
      </c>
      <c r="T867" s="221"/>
      <c r="U867" s="221"/>
      <c r="V867" s="221"/>
      <c r="AA867" s="218" t="str">
        <f t="shared" si="97"/>
        <v/>
      </c>
      <c r="AB867" s="218" t="str">
        <f t="shared" si="98"/>
        <v/>
      </c>
      <c r="AC867" s="219">
        <f t="shared" si="94"/>
        <v>0</v>
      </c>
      <c r="AD867" s="219">
        <f t="shared" si="95"/>
        <v>1034</v>
      </c>
      <c r="AE867" s="220" t="str">
        <f t="shared" si="99"/>
        <v/>
      </c>
      <c r="AF867" s="216" t="str">
        <f t="shared" si="93"/>
        <v>-</v>
      </c>
    </row>
    <row r="868" spans="1:32" ht="20.149999999999999" customHeight="1" x14ac:dyDescent="0.75">
      <c r="A868" s="31">
        <v>866</v>
      </c>
      <c r="B868" s="202"/>
      <c r="C868" s="394"/>
      <c r="D868" s="202"/>
      <c r="E868" s="382"/>
      <c r="F868" s="382"/>
      <c r="G868" s="217" t="str">
        <f t="shared" si="96"/>
        <v/>
      </c>
      <c r="H868" s="31" t="str">
        <f>IF(AND(B868=H$1),LOOKUP(9.99999999999999E+307,$H$2:H867)+1,"")</f>
        <v/>
      </c>
      <c r="I868" s="31" t="str">
        <f>IF(AND(B868=I$1),LOOKUP(9.99999999999999E+307,$I$2:I867)+1,"")</f>
        <v/>
      </c>
      <c r="J868" s="31" t="e">
        <f>IF(AND(B868=J$1),LOOKUP(9.99999999999999E+307,$J$2:J867)+1,"")</f>
        <v>#REF!</v>
      </c>
      <c r="K868" s="31" t="e">
        <f>IF(AND(B868=K$1),LOOKUP(9.99999999999999E+307,$K$2:K867)+1,"")</f>
        <v>#REF!</v>
      </c>
      <c r="L868" s="31" t="e">
        <f>IF(AND(B868=L$1),LOOKUP(9.99999999999999E+307,$L$2:L867)+1,"")</f>
        <v>#REF!</v>
      </c>
      <c r="M868" s="31">
        <f>IF(AND(B868=M$1),LOOKUP(9.99999999999999E+307,$M$2:M867)+1,"")</f>
        <v>700</v>
      </c>
      <c r="N868" s="31" t="e">
        <f>IF(AND(B868=N$1),LOOKUP(9.99999999999999E+307,$N$2:N867)+1,"")</f>
        <v>#REF!</v>
      </c>
      <c r="O868" s="31" t="e">
        <f>IF(AND($B868=O$1),LOOKUP(9.99999999999999E+307,$O$2:O867)+1,"")</f>
        <v>#REF!</v>
      </c>
      <c r="P868" s="31" t="e">
        <f>IF(AND($B868=P$1),LOOKUP(9.99999999999999E+307,$P$2:P867)+1,"")</f>
        <v>#REF!</v>
      </c>
      <c r="Q868" s="31" t="e">
        <f>IF(AND($B868=Q$1),LOOKUP(9.99999999999999E+307,$Q$2:Q867)+1,"")</f>
        <v>#REF!</v>
      </c>
      <c r="R868" s="31">
        <f>IF(AND($B868=R$1),LOOKUP(9.99999999999999E+307,$R$2:R867)+1,"")</f>
        <v>700</v>
      </c>
      <c r="S868" s="31">
        <f>IF(AND($B868=S$1),LOOKUP(9.99999999999999E+307,$S$2:S867)+1,"")</f>
        <v>700</v>
      </c>
      <c r="T868" s="221"/>
      <c r="U868" s="221"/>
      <c r="V868" s="221"/>
      <c r="AA868" s="218" t="str">
        <f t="shared" si="97"/>
        <v/>
      </c>
      <c r="AB868" s="218" t="str">
        <f t="shared" si="98"/>
        <v/>
      </c>
      <c r="AC868" s="219">
        <f t="shared" si="94"/>
        <v>0</v>
      </c>
      <c r="AD868" s="219">
        <f t="shared" si="95"/>
        <v>1034</v>
      </c>
      <c r="AE868" s="220" t="str">
        <f t="shared" si="99"/>
        <v/>
      </c>
      <c r="AF868" s="216" t="str">
        <f t="shared" si="93"/>
        <v>-</v>
      </c>
    </row>
    <row r="869" spans="1:32" ht="20.149999999999999" customHeight="1" x14ac:dyDescent="0.75">
      <c r="A869" s="31">
        <v>867</v>
      </c>
      <c r="B869" s="202"/>
      <c r="C869" s="394"/>
      <c r="D869" s="202"/>
      <c r="E869" s="382"/>
      <c r="F869" s="382"/>
      <c r="G869" s="217" t="str">
        <f t="shared" si="96"/>
        <v/>
      </c>
      <c r="H869" s="31" t="str">
        <f>IF(AND(B869=H$1),LOOKUP(9.99999999999999E+307,$H$2:H868)+1,"")</f>
        <v/>
      </c>
      <c r="I869" s="31" t="str">
        <f>IF(AND(B869=I$1),LOOKUP(9.99999999999999E+307,$I$2:I868)+1,"")</f>
        <v/>
      </c>
      <c r="J869" s="31" t="e">
        <f>IF(AND(B869=J$1),LOOKUP(9.99999999999999E+307,$J$2:J868)+1,"")</f>
        <v>#REF!</v>
      </c>
      <c r="K869" s="31" t="e">
        <f>IF(AND(B869=K$1),LOOKUP(9.99999999999999E+307,$K$2:K868)+1,"")</f>
        <v>#REF!</v>
      </c>
      <c r="L869" s="31" t="e">
        <f>IF(AND(B869=L$1),LOOKUP(9.99999999999999E+307,$L$2:L868)+1,"")</f>
        <v>#REF!</v>
      </c>
      <c r="M869" s="31">
        <f>IF(AND(B869=M$1),LOOKUP(9.99999999999999E+307,$M$2:M868)+1,"")</f>
        <v>701</v>
      </c>
      <c r="N869" s="31" t="e">
        <f>IF(AND(B869=N$1),LOOKUP(9.99999999999999E+307,$N$2:N868)+1,"")</f>
        <v>#REF!</v>
      </c>
      <c r="O869" s="31" t="e">
        <f>IF(AND($B869=O$1),LOOKUP(9.99999999999999E+307,$O$2:O868)+1,"")</f>
        <v>#REF!</v>
      </c>
      <c r="P869" s="31" t="e">
        <f>IF(AND($B869=P$1),LOOKUP(9.99999999999999E+307,$P$2:P868)+1,"")</f>
        <v>#REF!</v>
      </c>
      <c r="Q869" s="31" t="e">
        <f>IF(AND($B869=Q$1),LOOKUP(9.99999999999999E+307,$Q$2:Q868)+1,"")</f>
        <v>#REF!</v>
      </c>
      <c r="R869" s="31">
        <f>IF(AND($B869=R$1),LOOKUP(9.99999999999999E+307,$R$2:R868)+1,"")</f>
        <v>701</v>
      </c>
      <c r="S869" s="31">
        <f>IF(AND($B869=S$1),LOOKUP(9.99999999999999E+307,$S$2:S868)+1,"")</f>
        <v>701</v>
      </c>
      <c r="T869" s="221"/>
      <c r="U869" s="221"/>
      <c r="V869" s="221"/>
      <c r="AA869" s="218" t="str">
        <f t="shared" si="97"/>
        <v/>
      </c>
      <c r="AB869" s="218" t="str">
        <f t="shared" si="98"/>
        <v/>
      </c>
      <c r="AC869" s="219">
        <f t="shared" si="94"/>
        <v>0</v>
      </c>
      <c r="AD869" s="219">
        <f t="shared" si="95"/>
        <v>1034</v>
      </c>
      <c r="AE869" s="220" t="str">
        <f t="shared" si="99"/>
        <v/>
      </c>
      <c r="AF869" s="216" t="str">
        <f t="shared" si="93"/>
        <v>-</v>
      </c>
    </row>
    <row r="870" spans="1:32" ht="20.149999999999999" customHeight="1" x14ac:dyDescent="0.75">
      <c r="A870" s="31">
        <v>868</v>
      </c>
      <c r="B870" s="202"/>
      <c r="C870" s="394"/>
      <c r="D870" s="202"/>
      <c r="E870" s="382"/>
      <c r="F870" s="382"/>
      <c r="G870" s="217" t="str">
        <f t="shared" si="96"/>
        <v/>
      </c>
      <c r="H870" s="31" t="str">
        <f>IF(AND(B870=H$1),LOOKUP(9.99999999999999E+307,$H$2:H869)+1,"")</f>
        <v/>
      </c>
      <c r="I870" s="31" t="str">
        <f>IF(AND(B870=I$1),LOOKUP(9.99999999999999E+307,$I$2:I869)+1,"")</f>
        <v/>
      </c>
      <c r="J870" s="31" t="e">
        <f>IF(AND(B870=J$1),LOOKUP(9.99999999999999E+307,$J$2:J869)+1,"")</f>
        <v>#REF!</v>
      </c>
      <c r="K870" s="31" t="e">
        <f>IF(AND(B870=K$1),LOOKUP(9.99999999999999E+307,$K$2:K869)+1,"")</f>
        <v>#REF!</v>
      </c>
      <c r="L870" s="31" t="e">
        <f>IF(AND(B870=L$1),LOOKUP(9.99999999999999E+307,$L$2:L869)+1,"")</f>
        <v>#REF!</v>
      </c>
      <c r="M870" s="31">
        <f>IF(AND(B870=M$1),LOOKUP(9.99999999999999E+307,$M$2:M869)+1,"")</f>
        <v>702</v>
      </c>
      <c r="N870" s="31" t="e">
        <f>IF(AND(B870=N$1),LOOKUP(9.99999999999999E+307,$N$2:N869)+1,"")</f>
        <v>#REF!</v>
      </c>
      <c r="O870" s="31" t="e">
        <f>IF(AND($B870=O$1),LOOKUP(9.99999999999999E+307,$O$2:O869)+1,"")</f>
        <v>#REF!</v>
      </c>
      <c r="P870" s="31" t="e">
        <f>IF(AND($B870=P$1),LOOKUP(9.99999999999999E+307,$P$2:P869)+1,"")</f>
        <v>#REF!</v>
      </c>
      <c r="Q870" s="31" t="e">
        <f>IF(AND($B870=Q$1),LOOKUP(9.99999999999999E+307,$Q$2:Q869)+1,"")</f>
        <v>#REF!</v>
      </c>
      <c r="R870" s="31">
        <f>IF(AND($B870=R$1),LOOKUP(9.99999999999999E+307,$R$2:R869)+1,"")</f>
        <v>702</v>
      </c>
      <c r="S870" s="31">
        <f>IF(AND($B870=S$1),LOOKUP(9.99999999999999E+307,$S$2:S869)+1,"")</f>
        <v>702</v>
      </c>
      <c r="T870" s="221"/>
      <c r="U870" s="221"/>
      <c r="V870" s="221"/>
      <c r="AA870" s="218" t="str">
        <f t="shared" si="97"/>
        <v/>
      </c>
      <c r="AB870" s="218" t="str">
        <f t="shared" si="98"/>
        <v/>
      </c>
      <c r="AC870" s="219">
        <f t="shared" si="94"/>
        <v>0</v>
      </c>
      <c r="AD870" s="219">
        <f t="shared" si="95"/>
        <v>1034</v>
      </c>
      <c r="AE870" s="220" t="str">
        <f t="shared" si="99"/>
        <v/>
      </c>
      <c r="AF870" s="216" t="str">
        <f t="shared" si="93"/>
        <v>-</v>
      </c>
    </row>
    <row r="871" spans="1:32" ht="20.149999999999999" customHeight="1" x14ac:dyDescent="0.75">
      <c r="A871" s="31">
        <v>869</v>
      </c>
      <c r="B871" s="202"/>
      <c r="C871" s="394"/>
      <c r="D871" s="202"/>
      <c r="E871" s="382"/>
      <c r="F871" s="382"/>
      <c r="G871" s="217" t="str">
        <f t="shared" si="96"/>
        <v/>
      </c>
      <c r="H871" s="31" t="str">
        <f>IF(AND(B871=H$1),LOOKUP(9.99999999999999E+307,$H$2:H870)+1,"")</f>
        <v/>
      </c>
      <c r="I871" s="31" t="str">
        <f>IF(AND(B871=I$1),LOOKUP(9.99999999999999E+307,$I$2:I870)+1,"")</f>
        <v/>
      </c>
      <c r="J871" s="31" t="e">
        <f>IF(AND(B871=J$1),LOOKUP(9.99999999999999E+307,$J$2:J870)+1,"")</f>
        <v>#REF!</v>
      </c>
      <c r="K871" s="31" t="e">
        <f>IF(AND(B871=K$1),LOOKUP(9.99999999999999E+307,$K$2:K870)+1,"")</f>
        <v>#REF!</v>
      </c>
      <c r="L871" s="31" t="e">
        <f>IF(AND(B871=L$1),LOOKUP(9.99999999999999E+307,$L$2:L870)+1,"")</f>
        <v>#REF!</v>
      </c>
      <c r="M871" s="31">
        <f>IF(AND(B871=M$1),LOOKUP(9.99999999999999E+307,$M$2:M870)+1,"")</f>
        <v>703</v>
      </c>
      <c r="N871" s="31" t="e">
        <f>IF(AND(B871=N$1),LOOKUP(9.99999999999999E+307,$N$2:N870)+1,"")</f>
        <v>#REF!</v>
      </c>
      <c r="O871" s="31" t="e">
        <f>IF(AND($B871=O$1),LOOKUP(9.99999999999999E+307,$O$2:O870)+1,"")</f>
        <v>#REF!</v>
      </c>
      <c r="P871" s="31" t="e">
        <f>IF(AND($B871=P$1),LOOKUP(9.99999999999999E+307,$P$2:P870)+1,"")</f>
        <v>#REF!</v>
      </c>
      <c r="Q871" s="31" t="e">
        <f>IF(AND($B871=Q$1),LOOKUP(9.99999999999999E+307,$Q$2:Q870)+1,"")</f>
        <v>#REF!</v>
      </c>
      <c r="R871" s="31">
        <f>IF(AND($B871=R$1),LOOKUP(9.99999999999999E+307,$R$2:R870)+1,"")</f>
        <v>703</v>
      </c>
      <c r="S871" s="31">
        <f>IF(AND($B871=S$1),LOOKUP(9.99999999999999E+307,$S$2:S870)+1,"")</f>
        <v>703</v>
      </c>
      <c r="T871" s="221"/>
      <c r="U871" s="221"/>
      <c r="V871" s="221"/>
      <c r="AA871" s="218" t="str">
        <f t="shared" si="97"/>
        <v/>
      </c>
      <c r="AB871" s="218" t="str">
        <f t="shared" si="98"/>
        <v/>
      </c>
      <c r="AC871" s="219">
        <f t="shared" si="94"/>
        <v>0</v>
      </c>
      <c r="AD871" s="219">
        <f t="shared" si="95"/>
        <v>1034</v>
      </c>
      <c r="AE871" s="220" t="str">
        <f t="shared" si="99"/>
        <v/>
      </c>
      <c r="AF871" s="216" t="str">
        <f t="shared" si="93"/>
        <v>-</v>
      </c>
    </row>
    <row r="872" spans="1:32" ht="20.149999999999999" customHeight="1" x14ac:dyDescent="0.75">
      <c r="A872" s="31">
        <v>870</v>
      </c>
      <c r="B872" s="202"/>
      <c r="C872" s="394"/>
      <c r="D872" s="202"/>
      <c r="E872" s="382"/>
      <c r="F872" s="382"/>
      <c r="G872" s="217" t="str">
        <f t="shared" si="96"/>
        <v/>
      </c>
      <c r="H872" s="31" t="str">
        <f>IF(AND(B872=H$1),LOOKUP(9.99999999999999E+307,$H$2:H871)+1,"")</f>
        <v/>
      </c>
      <c r="I872" s="31" t="str">
        <f>IF(AND(B872=I$1),LOOKUP(9.99999999999999E+307,$I$2:I871)+1,"")</f>
        <v/>
      </c>
      <c r="J872" s="31" t="e">
        <f>IF(AND(B872=J$1),LOOKUP(9.99999999999999E+307,$J$2:J871)+1,"")</f>
        <v>#REF!</v>
      </c>
      <c r="K872" s="31" t="e">
        <f>IF(AND(B872=K$1),LOOKUP(9.99999999999999E+307,$K$2:K871)+1,"")</f>
        <v>#REF!</v>
      </c>
      <c r="L872" s="31" t="e">
        <f>IF(AND(B872=L$1),LOOKUP(9.99999999999999E+307,$L$2:L871)+1,"")</f>
        <v>#REF!</v>
      </c>
      <c r="M872" s="31">
        <f>IF(AND(B872=M$1),LOOKUP(9.99999999999999E+307,$M$2:M871)+1,"")</f>
        <v>704</v>
      </c>
      <c r="N872" s="31" t="e">
        <f>IF(AND(B872=N$1),LOOKUP(9.99999999999999E+307,$N$2:N871)+1,"")</f>
        <v>#REF!</v>
      </c>
      <c r="O872" s="31" t="e">
        <f>IF(AND($B872=O$1),LOOKUP(9.99999999999999E+307,$O$2:O871)+1,"")</f>
        <v>#REF!</v>
      </c>
      <c r="P872" s="31" t="e">
        <f>IF(AND($B872=P$1),LOOKUP(9.99999999999999E+307,$P$2:P871)+1,"")</f>
        <v>#REF!</v>
      </c>
      <c r="Q872" s="31" t="e">
        <f>IF(AND($B872=Q$1),LOOKUP(9.99999999999999E+307,$Q$2:Q871)+1,"")</f>
        <v>#REF!</v>
      </c>
      <c r="R872" s="31">
        <f>IF(AND($B872=R$1),LOOKUP(9.99999999999999E+307,$R$2:R871)+1,"")</f>
        <v>704</v>
      </c>
      <c r="S872" s="31">
        <f>IF(AND($B872=S$1),LOOKUP(9.99999999999999E+307,$S$2:S871)+1,"")</f>
        <v>704</v>
      </c>
      <c r="T872" s="221"/>
      <c r="U872" s="221"/>
      <c r="V872" s="221"/>
      <c r="AA872" s="218" t="str">
        <f t="shared" si="97"/>
        <v/>
      </c>
      <c r="AB872" s="218" t="str">
        <f t="shared" si="98"/>
        <v/>
      </c>
      <c r="AC872" s="219">
        <f t="shared" si="94"/>
        <v>0</v>
      </c>
      <c r="AD872" s="219">
        <f t="shared" si="95"/>
        <v>1034</v>
      </c>
      <c r="AE872" s="220" t="str">
        <f t="shared" si="99"/>
        <v/>
      </c>
      <c r="AF872" s="216" t="str">
        <f t="shared" si="93"/>
        <v>-</v>
      </c>
    </row>
    <row r="873" spans="1:32" ht="20.149999999999999" customHeight="1" x14ac:dyDescent="0.75">
      <c r="A873" s="31">
        <v>871</v>
      </c>
      <c r="B873" s="202"/>
      <c r="C873" s="394"/>
      <c r="D873" s="202"/>
      <c r="E873" s="382"/>
      <c r="F873" s="382"/>
      <c r="G873" s="217" t="str">
        <f t="shared" si="96"/>
        <v/>
      </c>
      <c r="H873" s="31" t="str">
        <f>IF(AND(B873=H$1),LOOKUP(9.99999999999999E+307,$H$2:H872)+1,"")</f>
        <v/>
      </c>
      <c r="I873" s="31" t="str">
        <f>IF(AND(B873=I$1),LOOKUP(9.99999999999999E+307,$I$2:I872)+1,"")</f>
        <v/>
      </c>
      <c r="J873" s="31" t="e">
        <f>IF(AND(B873=J$1),LOOKUP(9.99999999999999E+307,$J$2:J872)+1,"")</f>
        <v>#REF!</v>
      </c>
      <c r="K873" s="31" t="e">
        <f>IF(AND(B873=K$1),LOOKUP(9.99999999999999E+307,$K$2:K872)+1,"")</f>
        <v>#REF!</v>
      </c>
      <c r="L873" s="31" t="e">
        <f>IF(AND(B873=L$1),LOOKUP(9.99999999999999E+307,$L$2:L872)+1,"")</f>
        <v>#REF!</v>
      </c>
      <c r="M873" s="31">
        <f>IF(AND(B873=M$1),LOOKUP(9.99999999999999E+307,$M$2:M872)+1,"")</f>
        <v>705</v>
      </c>
      <c r="N873" s="31" t="e">
        <f>IF(AND(B873=N$1),LOOKUP(9.99999999999999E+307,$N$2:N872)+1,"")</f>
        <v>#REF!</v>
      </c>
      <c r="O873" s="31" t="e">
        <f>IF(AND($B873=O$1),LOOKUP(9.99999999999999E+307,$O$2:O872)+1,"")</f>
        <v>#REF!</v>
      </c>
      <c r="P873" s="31" t="e">
        <f>IF(AND($B873=P$1),LOOKUP(9.99999999999999E+307,$P$2:P872)+1,"")</f>
        <v>#REF!</v>
      </c>
      <c r="Q873" s="31" t="e">
        <f>IF(AND($B873=Q$1),LOOKUP(9.99999999999999E+307,$Q$2:Q872)+1,"")</f>
        <v>#REF!</v>
      </c>
      <c r="R873" s="31">
        <f>IF(AND($B873=R$1),LOOKUP(9.99999999999999E+307,$R$2:R872)+1,"")</f>
        <v>705</v>
      </c>
      <c r="S873" s="31">
        <f>IF(AND($B873=S$1),LOOKUP(9.99999999999999E+307,$S$2:S872)+1,"")</f>
        <v>705</v>
      </c>
      <c r="T873" s="221"/>
      <c r="U873" s="221"/>
      <c r="V873" s="221"/>
      <c r="AA873" s="218" t="str">
        <f t="shared" si="97"/>
        <v/>
      </c>
      <c r="AB873" s="218" t="str">
        <f t="shared" si="98"/>
        <v/>
      </c>
      <c r="AC873" s="219">
        <f t="shared" si="94"/>
        <v>0</v>
      </c>
      <c r="AD873" s="219">
        <f t="shared" si="95"/>
        <v>1034</v>
      </c>
      <c r="AE873" s="220" t="str">
        <f t="shared" si="99"/>
        <v/>
      </c>
      <c r="AF873" s="216" t="str">
        <f t="shared" si="93"/>
        <v>-</v>
      </c>
    </row>
    <row r="874" spans="1:32" ht="20.149999999999999" customHeight="1" x14ac:dyDescent="0.75">
      <c r="A874" s="31">
        <v>872</v>
      </c>
      <c r="B874" s="202"/>
      <c r="C874" s="394"/>
      <c r="D874" s="202"/>
      <c r="E874" s="382"/>
      <c r="F874" s="382"/>
      <c r="G874" s="217" t="str">
        <f t="shared" si="96"/>
        <v/>
      </c>
      <c r="H874" s="31" t="str">
        <f>IF(AND(B874=H$1),LOOKUP(9.99999999999999E+307,$H$2:H873)+1,"")</f>
        <v/>
      </c>
      <c r="I874" s="31" t="str">
        <f>IF(AND(B874=I$1),LOOKUP(9.99999999999999E+307,$I$2:I873)+1,"")</f>
        <v/>
      </c>
      <c r="J874" s="31" t="e">
        <f>IF(AND(B874=J$1),LOOKUP(9.99999999999999E+307,$J$2:J873)+1,"")</f>
        <v>#REF!</v>
      </c>
      <c r="K874" s="31" t="e">
        <f>IF(AND(B874=K$1),LOOKUP(9.99999999999999E+307,$K$2:K873)+1,"")</f>
        <v>#REF!</v>
      </c>
      <c r="L874" s="31" t="e">
        <f>IF(AND(B874=L$1),LOOKUP(9.99999999999999E+307,$L$2:L873)+1,"")</f>
        <v>#REF!</v>
      </c>
      <c r="M874" s="31">
        <f>IF(AND(B874=M$1),LOOKUP(9.99999999999999E+307,$M$2:M873)+1,"")</f>
        <v>706</v>
      </c>
      <c r="N874" s="31" t="e">
        <f>IF(AND(B874=N$1),LOOKUP(9.99999999999999E+307,$N$2:N873)+1,"")</f>
        <v>#REF!</v>
      </c>
      <c r="O874" s="31" t="e">
        <f>IF(AND($B874=O$1),LOOKUP(9.99999999999999E+307,$O$2:O873)+1,"")</f>
        <v>#REF!</v>
      </c>
      <c r="P874" s="31" t="e">
        <f>IF(AND($B874=P$1),LOOKUP(9.99999999999999E+307,$P$2:P873)+1,"")</f>
        <v>#REF!</v>
      </c>
      <c r="Q874" s="31" t="e">
        <f>IF(AND($B874=Q$1),LOOKUP(9.99999999999999E+307,$Q$2:Q873)+1,"")</f>
        <v>#REF!</v>
      </c>
      <c r="R874" s="31">
        <f>IF(AND($B874=R$1),LOOKUP(9.99999999999999E+307,$R$2:R873)+1,"")</f>
        <v>706</v>
      </c>
      <c r="S874" s="31">
        <f>IF(AND($B874=S$1),LOOKUP(9.99999999999999E+307,$S$2:S873)+1,"")</f>
        <v>706</v>
      </c>
      <c r="T874" s="221"/>
      <c r="U874" s="221"/>
      <c r="V874" s="221"/>
      <c r="AA874" s="218" t="str">
        <f t="shared" si="97"/>
        <v/>
      </c>
      <c r="AB874" s="218" t="str">
        <f t="shared" si="98"/>
        <v/>
      </c>
      <c r="AC874" s="219">
        <f t="shared" si="94"/>
        <v>0</v>
      </c>
      <c r="AD874" s="219">
        <f t="shared" si="95"/>
        <v>1034</v>
      </c>
      <c r="AE874" s="220" t="str">
        <f t="shared" si="99"/>
        <v/>
      </c>
      <c r="AF874" s="216" t="str">
        <f t="shared" si="93"/>
        <v>-</v>
      </c>
    </row>
    <row r="875" spans="1:32" ht="20.149999999999999" customHeight="1" x14ac:dyDescent="0.75">
      <c r="A875" s="31">
        <v>873</v>
      </c>
      <c r="B875" s="202"/>
      <c r="C875" s="394"/>
      <c r="D875" s="202"/>
      <c r="E875" s="382"/>
      <c r="F875" s="382"/>
      <c r="G875" s="217" t="str">
        <f t="shared" si="96"/>
        <v/>
      </c>
      <c r="H875" s="31" t="str">
        <f>IF(AND(B875=H$1),LOOKUP(9.99999999999999E+307,$H$2:H874)+1,"")</f>
        <v/>
      </c>
      <c r="I875" s="31" t="str">
        <f>IF(AND(B875=I$1),LOOKUP(9.99999999999999E+307,$I$2:I874)+1,"")</f>
        <v/>
      </c>
      <c r="J875" s="31" t="e">
        <f>IF(AND(B875=J$1),LOOKUP(9.99999999999999E+307,$J$2:J874)+1,"")</f>
        <v>#REF!</v>
      </c>
      <c r="K875" s="31" t="e">
        <f>IF(AND(B875=K$1),LOOKUP(9.99999999999999E+307,$K$2:K874)+1,"")</f>
        <v>#REF!</v>
      </c>
      <c r="L875" s="31" t="e">
        <f>IF(AND(B875=L$1),LOOKUP(9.99999999999999E+307,$L$2:L874)+1,"")</f>
        <v>#REF!</v>
      </c>
      <c r="M875" s="31">
        <f>IF(AND(B875=M$1),LOOKUP(9.99999999999999E+307,$M$2:M874)+1,"")</f>
        <v>707</v>
      </c>
      <c r="N875" s="31" t="e">
        <f>IF(AND(B875=N$1),LOOKUP(9.99999999999999E+307,$N$2:N874)+1,"")</f>
        <v>#REF!</v>
      </c>
      <c r="O875" s="31" t="e">
        <f>IF(AND($B875=O$1),LOOKUP(9.99999999999999E+307,$O$2:O874)+1,"")</f>
        <v>#REF!</v>
      </c>
      <c r="P875" s="31" t="e">
        <f>IF(AND($B875=P$1),LOOKUP(9.99999999999999E+307,$P$2:P874)+1,"")</f>
        <v>#REF!</v>
      </c>
      <c r="Q875" s="31" t="e">
        <f>IF(AND($B875=Q$1),LOOKUP(9.99999999999999E+307,$Q$2:Q874)+1,"")</f>
        <v>#REF!</v>
      </c>
      <c r="R875" s="31">
        <f>IF(AND($B875=R$1),LOOKUP(9.99999999999999E+307,$R$2:R874)+1,"")</f>
        <v>707</v>
      </c>
      <c r="S875" s="31">
        <f>IF(AND($B875=S$1),LOOKUP(9.99999999999999E+307,$S$2:S874)+1,"")</f>
        <v>707</v>
      </c>
      <c r="T875" s="221"/>
      <c r="U875" s="221"/>
      <c r="V875" s="221"/>
      <c r="AA875" s="218" t="str">
        <f t="shared" si="97"/>
        <v/>
      </c>
      <c r="AB875" s="218" t="str">
        <f t="shared" si="98"/>
        <v/>
      </c>
      <c r="AC875" s="219">
        <f t="shared" si="94"/>
        <v>0</v>
      </c>
      <c r="AD875" s="219">
        <f t="shared" si="95"/>
        <v>1034</v>
      </c>
      <c r="AE875" s="220" t="str">
        <f t="shared" si="99"/>
        <v/>
      </c>
      <c r="AF875" s="216" t="str">
        <f t="shared" si="93"/>
        <v>-</v>
      </c>
    </row>
    <row r="876" spans="1:32" ht="20.149999999999999" customHeight="1" x14ac:dyDescent="0.75">
      <c r="A876" s="31">
        <v>874</v>
      </c>
      <c r="B876" s="202"/>
      <c r="C876" s="394"/>
      <c r="D876" s="202"/>
      <c r="E876" s="382"/>
      <c r="F876" s="382"/>
      <c r="G876" s="217" t="str">
        <f t="shared" si="96"/>
        <v/>
      </c>
      <c r="H876" s="31" t="str">
        <f>IF(AND(B876=H$1),LOOKUP(9.99999999999999E+307,$H$2:H875)+1,"")</f>
        <v/>
      </c>
      <c r="I876" s="31" t="str">
        <f>IF(AND(B876=I$1),LOOKUP(9.99999999999999E+307,$I$2:I875)+1,"")</f>
        <v/>
      </c>
      <c r="J876" s="31" t="e">
        <f>IF(AND(B876=J$1),LOOKUP(9.99999999999999E+307,$J$2:J875)+1,"")</f>
        <v>#REF!</v>
      </c>
      <c r="K876" s="31" t="e">
        <f>IF(AND(B876=K$1),LOOKUP(9.99999999999999E+307,$K$2:K875)+1,"")</f>
        <v>#REF!</v>
      </c>
      <c r="L876" s="31" t="e">
        <f>IF(AND(B876=L$1),LOOKUP(9.99999999999999E+307,$L$2:L875)+1,"")</f>
        <v>#REF!</v>
      </c>
      <c r="M876" s="31">
        <f>IF(AND(B876=M$1),LOOKUP(9.99999999999999E+307,$M$2:M875)+1,"")</f>
        <v>708</v>
      </c>
      <c r="N876" s="31" t="e">
        <f>IF(AND(B876=N$1),LOOKUP(9.99999999999999E+307,$N$2:N875)+1,"")</f>
        <v>#REF!</v>
      </c>
      <c r="O876" s="31" t="e">
        <f>IF(AND($B876=O$1),LOOKUP(9.99999999999999E+307,$O$2:O875)+1,"")</f>
        <v>#REF!</v>
      </c>
      <c r="P876" s="31" t="e">
        <f>IF(AND($B876=P$1),LOOKUP(9.99999999999999E+307,$P$2:P875)+1,"")</f>
        <v>#REF!</v>
      </c>
      <c r="Q876" s="31" t="e">
        <f>IF(AND($B876=Q$1),LOOKUP(9.99999999999999E+307,$Q$2:Q875)+1,"")</f>
        <v>#REF!</v>
      </c>
      <c r="R876" s="31">
        <f>IF(AND($B876=R$1),LOOKUP(9.99999999999999E+307,$R$2:R875)+1,"")</f>
        <v>708</v>
      </c>
      <c r="S876" s="31">
        <f>IF(AND($B876=S$1),LOOKUP(9.99999999999999E+307,$S$2:S875)+1,"")</f>
        <v>708</v>
      </c>
      <c r="T876" s="221"/>
      <c r="U876" s="221"/>
      <c r="V876" s="221"/>
      <c r="AA876" s="218" t="str">
        <f t="shared" si="97"/>
        <v/>
      </c>
      <c r="AB876" s="218" t="str">
        <f t="shared" si="98"/>
        <v/>
      </c>
      <c r="AC876" s="219">
        <f t="shared" si="94"/>
        <v>0</v>
      </c>
      <c r="AD876" s="219">
        <f t="shared" si="95"/>
        <v>1034</v>
      </c>
      <c r="AE876" s="220" t="str">
        <f t="shared" si="99"/>
        <v/>
      </c>
      <c r="AF876" s="216" t="str">
        <f t="shared" si="93"/>
        <v>-</v>
      </c>
    </row>
    <row r="877" spans="1:32" ht="20.149999999999999" customHeight="1" x14ac:dyDescent="0.75">
      <c r="A877" s="31">
        <v>875</v>
      </c>
      <c r="B877" s="202"/>
      <c r="C877" s="394"/>
      <c r="D877" s="202"/>
      <c r="E877" s="382"/>
      <c r="F877" s="382"/>
      <c r="G877" s="217" t="str">
        <f t="shared" si="96"/>
        <v/>
      </c>
      <c r="H877" s="31" t="str">
        <f>IF(AND(B877=H$1),LOOKUP(9.99999999999999E+307,$H$2:H876)+1,"")</f>
        <v/>
      </c>
      <c r="I877" s="31" t="str">
        <f>IF(AND(B877=I$1),LOOKUP(9.99999999999999E+307,$I$2:I876)+1,"")</f>
        <v/>
      </c>
      <c r="J877" s="31" t="e">
        <f>IF(AND(B877=J$1),LOOKUP(9.99999999999999E+307,$J$2:J876)+1,"")</f>
        <v>#REF!</v>
      </c>
      <c r="K877" s="31" t="e">
        <f>IF(AND(B877=K$1),LOOKUP(9.99999999999999E+307,$K$2:K876)+1,"")</f>
        <v>#REF!</v>
      </c>
      <c r="L877" s="31" t="e">
        <f>IF(AND(B877=L$1),LOOKUP(9.99999999999999E+307,$L$2:L876)+1,"")</f>
        <v>#REF!</v>
      </c>
      <c r="M877" s="31">
        <f>IF(AND(B877=M$1),LOOKUP(9.99999999999999E+307,$M$2:M876)+1,"")</f>
        <v>709</v>
      </c>
      <c r="N877" s="31" t="e">
        <f>IF(AND(B877=N$1),LOOKUP(9.99999999999999E+307,$N$2:N876)+1,"")</f>
        <v>#REF!</v>
      </c>
      <c r="O877" s="31" t="e">
        <f>IF(AND($B877=O$1),LOOKUP(9.99999999999999E+307,$O$2:O876)+1,"")</f>
        <v>#REF!</v>
      </c>
      <c r="P877" s="31" t="e">
        <f>IF(AND($B877=P$1),LOOKUP(9.99999999999999E+307,$P$2:P876)+1,"")</f>
        <v>#REF!</v>
      </c>
      <c r="Q877" s="31" t="e">
        <f>IF(AND($B877=Q$1),LOOKUP(9.99999999999999E+307,$Q$2:Q876)+1,"")</f>
        <v>#REF!</v>
      </c>
      <c r="R877" s="31">
        <f>IF(AND($B877=R$1),LOOKUP(9.99999999999999E+307,$R$2:R876)+1,"")</f>
        <v>709</v>
      </c>
      <c r="S877" s="31">
        <f>IF(AND($B877=S$1),LOOKUP(9.99999999999999E+307,$S$2:S876)+1,"")</f>
        <v>709</v>
      </c>
      <c r="T877" s="221"/>
      <c r="U877" s="221"/>
      <c r="V877" s="221"/>
      <c r="AA877" s="218" t="str">
        <f t="shared" si="97"/>
        <v/>
      </c>
      <c r="AB877" s="218" t="str">
        <f t="shared" si="98"/>
        <v/>
      </c>
      <c r="AC877" s="219">
        <f t="shared" si="94"/>
        <v>0</v>
      </c>
      <c r="AD877" s="219">
        <f t="shared" si="95"/>
        <v>1034</v>
      </c>
      <c r="AE877" s="220" t="str">
        <f t="shared" si="99"/>
        <v/>
      </c>
      <c r="AF877" s="216" t="str">
        <f t="shared" si="93"/>
        <v>-</v>
      </c>
    </row>
    <row r="878" spans="1:32" ht="20.149999999999999" customHeight="1" x14ac:dyDescent="0.75">
      <c r="A878" s="31">
        <v>876</v>
      </c>
      <c r="B878" s="202"/>
      <c r="C878" s="394"/>
      <c r="D878" s="202"/>
      <c r="E878" s="382"/>
      <c r="F878" s="382"/>
      <c r="G878" s="217" t="str">
        <f t="shared" si="96"/>
        <v/>
      </c>
      <c r="H878" s="31" t="str">
        <f>IF(AND(B878=H$1),LOOKUP(9.99999999999999E+307,$H$2:H877)+1,"")</f>
        <v/>
      </c>
      <c r="I878" s="31" t="str">
        <f>IF(AND(B878=I$1),LOOKUP(9.99999999999999E+307,$I$2:I877)+1,"")</f>
        <v/>
      </c>
      <c r="J878" s="31" t="e">
        <f>IF(AND(B878=J$1),LOOKUP(9.99999999999999E+307,$J$2:J877)+1,"")</f>
        <v>#REF!</v>
      </c>
      <c r="K878" s="31" t="e">
        <f>IF(AND(B878=K$1),LOOKUP(9.99999999999999E+307,$K$2:K877)+1,"")</f>
        <v>#REF!</v>
      </c>
      <c r="L878" s="31" t="e">
        <f>IF(AND(B878=L$1),LOOKUP(9.99999999999999E+307,$L$2:L877)+1,"")</f>
        <v>#REF!</v>
      </c>
      <c r="M878" s="31">
        <f>IF(AND(B878=M$1),LOOKUP(9.99999999999999E+307,$M$2:M877)+1,"")</f>
        <v>710</v>
      </c>
      <c r="N878" s="31" t="e">
        <f>IF(AND(B878=N$1),LOOKUP(9.99999999999999E+307,$N$2:N877)+1,"")</f>
        <v>#REF!</v>
      </c>
      <c r="O878" s="31" t="e">
        <f>IF(AND($B878=O$1),LOOKUP(9.99999999999999E+307,$O$2:O877)+1,"")</f>
        <v>#REF!</v>
      </c>
      <c r="P878" s="31" t="e">
        <f>IF(AND($B878=P$1),LOOKUP(9.99999999999999E+307,$P$2:P877)+1,"")</f>
        <v>#REF!</v>
      </c>
      <c r="Q878" s="31" t="e">
        <f>IF(AND($B878=Q$1),LOOKUP(9.99999999999999E+307,$Q$2:Q877)+1,"")</f>
        <v>#REF!</v>
      </c>
      <c r="R878" s="31">
        <f>IF(AND($B878=R$1),LOOKUP(9.99999999999999E+307,$R$2:R877)+1,"")</f>
        <v>710</v>
      </c>
      <c r="S878" s="31">
        <f>IF(AND($B878=S$1),LOOKUP(9.99999999999999E+307,$S$2:S877)+1,"")</f>
        <v>710</v>
      </c>
      <c r="T878" s="221"/>
      <c r="U878" s="221"/>
      <c r="V878" s="221"/>
      <c r="AA878" s="218" t="str">
        <f t="shared" si="97"/>
        <v/>
      </c>
      <c r="AB878" s="218" t="str">
        <f t="shared" si="98"/>
        <v/>
      </c>
      <c r="AC878" s="219">
        <f t="shared" si="94"/>
        <v>0</v>
      </c>
      <c r="AD878" s="219">
        <f t="shared" si="95"/>
        <v>1034</v>
      </c>
      <c r="AE878" s="220" t="str">
        <f t="shared" si="99"/>
        <v/>
      </c>
      <c r="AF878" s="216" t="str">
        <f t="shared" si="93"/>
        <v>-</v>
      </c>
    </row>
    <row r="879" spans="1:32" ht="20.149999999999999" customHeight="1" x14ac:dyDescent="0.75">
      <c r="A879" s="31">
        <v>877</v>
      </c>
      <c r="B879" s="202"/>
      <c r="C879" s="394"/>
      <c r="D879" s="202"/>
      <c r="E879" s="382"/>
      <c r="F879" s="382"/>
      <c r="G879" s="217" t="str">
        <f t="shared" si="96"/>
        <v/>
      </c>
      <c r="H879" s="31" t="str">
        <f>IF(AND(B879=H$1),LOOKUP(9.99999999999999E+307,$H$2:H878)+1,"")</f>
        <v/>
      </c>
      <c r="I879" s="31" t="str">
        <f>IF(AND(B879=I$1),LOOKUP(9.99999999999999E+307,$I$2:I878)+1,"")</f>
        <v/>
      </c>
      <c r="J879" s="31" t="e">
        <f>IF(AND(B879=J$1),LOOKUP(9.99999999999999E+307,$J$2:J878)+1,"")</f>
        <v>#REF!</v>
      </c>
      <c r="K879" s="31" t="e">
        <f>IF(AND(B879=K$1),LOOKUP(9.99999999999999E+307,$K$2:K878)+1,"")</f>
        <v>#REF!</v>
      </c>
      <c r="L879" s="31" t="e">
        <f>IF(AND(B879=L$1),LOOKUP(9.99999999999999E+307,$L$2:L878)+1,"")</f>
        <v>#REF!</v>
      </c>
      <c r="M879" s="31">
        <f>IF(AND(B879=M$1),LOOKUP(9.99999999999999E+307,$M$2:M878)+1,"")</f>
        <v>711</v>
      </c>
      <c r="N879" s="31" t="e">
        <f>IF(AND(B879=N$1),LOOKUP(9.99999999999999E+307,$N$2:N878)+1,"")</f>
        <v>#REF!</v>
      </c>
      <c r="O879" s="31" t="e">
        <f>IF(AND($B879=O$1),LOOKUP(9.99999999999999E+307,$O$2:O878)+1,"")</f>
        <v>#REF!</v>
      </c>
      <c r="P879" s="31" t="e">
        <f>IF(AND($B879=P$1),LOOKUP(9.99999999999999E+307,$P$2:P878)+1,"")</f>
        <v>#REF!</v>
      </c>
      <c r="Q879" s="31" t="e">
        <f>IF(AND($B879=Q$1),LOOKUP(9.99999999999999E+307,$Q$2:Q878)+1,"")</f>
        <v>#REF!</v>
      </c>
      <c r="R879" s="31">
        <f>IF(AND($B879=R$1),LOOKUP(9.99999999999999E+307,$R$2:R878)+1,"")</f>
        <v>711</v>
      </c>
      <c r="S879" s="31">
        <f>IF(AND($B879=S$1),LOOKUP(9.99999999999999E+307,$S$2:S878)+1,"")</f>
        <v>711</v>
      </c>
      <c r="T879" s="221"/>
      <c r="U879" s="221"/>
      <c r="V879" s="221"/>
      <c r="AA879" s="218" t="str">
        <f t="shared" si="97"/>
        <v/>
      </c>
      <c r="AB879" s="218" t="str">
        <f t="shared" si="98"/>
        <v/>
      </c>
      <c r="AC879" s="219">
        <f t="shared" si="94"/>
        <v>0</v>
      </c>
      <c r="AD879" s="219">
        <f t="shared" si="95"/>
        <v>1034</v>
      </c>
      <c r="AE879" s="220" t="str">
        <f t="shared" si="99"/>
        <v/>
      </c>
      <c r="AF879" s="216" t="str">
        <f t="shared" ref="AF879:AF942" si="100">CONCATENATE(B879,"-",AE879)</f>
        <v>-</v>
      </c>
    </row>
    <row r="880" spans="1:32" ht="20.149999999999999" customHeight="1" x14ac:dyDescent="0.75">
      <c r="A880" s="31">
        <v>878</v>
      </c>
      <c r="B880" s="202"/>
      <c r="C880" s="394"/>
      <c r="D880" s="202"/>
      <c r="E880" s="382"/>
      <c r="F880" s="382"/>
      <c r="G880" s="217" t="str">
        <f t="shared" si="96"/>
        <v/>
      </c>
      <c r="H880" s="31" t="str">
        <f>IF(AND(B880=H$1),LOOKUP(9.99999999999999E+307,$H$2:H879)+1,"")</f>
        <v/>
      </c>
      <c r="I880" s="31" t="str">
        <f>IF(AND(B880=I$1),LOOKUP(9.99999999999999E+307,$I$2:I879)+1,"")</f>
        <v/>
      </c>
      <c r="J880" s="31" t="e">
        <f>IF(AND(B880=J$1),LOOKUP(9.99999999999999E+307,$J$2:J879)+1,"")</f>
        <v>#REF!</v>
      </c>
      <c r="K880" s="31" t="e">
        <f>IF(AND(B880=K$1),LOOKUP(9.99999999999999E+307,$K$2:K879)+1,"")</f>
        <v>#REF!</v>
      </c>
      <c r="L880" s="31" t="e">
        <f>IF(AND(B880=L$1),LOOKUP(9.99999999999999E+307,$L$2:L879)+1,"")</f>
        <v>#REF!</v>
      </c>
      <c r="M880" s="31">
        <f>IF(AND(B880=M$1),LOOKUP(9.99999999999999E+307,$M$2:M879)+1,"")</f>
        <v>712</v>
      </c>
      <c r="N880" s="31" t="e">
        <f>IF(AND(B880=N$1),LOOKUP(9.99999999999999E+307,$N$2:N879)+1,"")</f>
        <v>#REF!</v>
      </c>
      <c r="O880" s="31" t="e">
        <f>IF(AND($B880=O$1),LOOKUP(9.99999999999999E+307,$O$2:O879)+1,"")</f>
        <v>#REF!</v>
      </c>
      <c r="P880" s="31" t="e">
        <f>IF(AND($B880=P$1),LOOKUP(9.99999999999999E+307,$P$2:P879)+1,"")</f>
        <v>#REF!</v>
      </c>
      <c r="Q880" s="31" t="e">
        <f>IF(AND($B880=Q$1),LOOKUP(9.99999999999999E+307,$Q$2:Q879)+1,"")</f>
        <v>#REF!</v>
      </c>
      <c r="R880" s="31">
        <f>IF(AND($B880=R$1),LOOKUP(9.99999999999999E+307,$R$2:R879)+1,"")</f>
        <v>712</v>
      </c>
      <c r="S880" s="31">
        <f>IF(AND($B880=S$1),LOOKUP(9.99999999999999E+307,$S$2:S879)+1,"")</f>
        <v>712</v>
      </c>
      <c r="T880" s="221"/>
      <c r="U880" s="221"/>
      <c r="V880" s="221"/>
      <c r="AA880" s="218" t="str">
        <f t="shared" si="97"/>
        <v/>
      </c>
      <c r="AB880" s="218" t="str">
        <f t="shared" si="98"/>
        <v/>
      </c>
      <c r="AC880" s="219">
        <f t="shared" si="94"/>
        <v>0</v>
      </c>
      <c r="AD880" s="219">
        <f t="shared" si="95"/>
        <v>1034</v>
      </c>
      <c r="AE880" s="220" t="str">
        <f t="shared" si="99"/>
        <v/>
      </c>
      <c r="AF880" s="216" t="str">
        <f t="shared" si="100"/>
        <v>-</v>
      </c>
    </row>
    <row r="881" spans="1:32" ht="20.149999999999999" customHeight="1" x14ac:dyDescent="0.75">
      <c r="A881" s="31">
        <v>879</v>
      </c>
      <c r="B881" s="202"/>
      <c r="C881" s="394"/>
      <c r="D881" s="202"/>
      <c r="E881" s="382"/>
      <c r="F881" s="382"/>
      <c r="G881" s="217" t="str">
        <f t="shared" si="96"/>
        <v/>
      </c>
      <c r="H881" s="31" t="str">
        <f>IF(AND(B881=H$1),LOOKUP(9.99999999999999E+307,$H$2:H880)+1,"")</f>
        <v/>
      </c>
      <c r="I881" s="31" t="str">
        <f>IF(AND(B881=I$1),LOOKUP(9.99999999999999E+307,$I$2:I880)+1,"")</f>
        <v/>
      </c>
      <c r="J881" s="31" t="e">
        <f>IF(AND(B881=J$1),LOOKUP(9.99999999999999E+307,$J$2:J880)+1,"")</f>
        <v>#REF!</v>
      </c>
      <c r="K881" s="31" t="e">
        <f>IF(AND(B881=K$1),LOOKUP(9.99999999999999E+307,$K$2:K880)+1,"")</f>
        <v>#REF!</v>
      </c>
      <c r="L881" s="31" t="e">
        <f>IF(AND(B881=L$1),LOOKUP(9.99999999999999E+307,$L$2:L880)+1,"")</f>
        <v>#REF!</v>
      </c>
      <c r="M881" s="31">
        <f>IF(AND(B881=M$1),LOOKUP(9.99999999999999E+307,$M$2:M880)+1,"")</f>
        <v>713</v>
      </c>
      <c r="N881" s="31" t="e">
        <f>IF(AND(B881=N$1),LOOKUP(9.99999999999999E+307,$N$2:N880)+1,"")</f>
        <v>#REF!</v>
      </c>
      <c r="O881" s="31" t="e">
        <f>IF(AND($B881=O$1),LOOKUP(9.99999999999999E+307,$O$2:O880)+1,"")</f>
        <v>#REF!</v>
      </c>
      <c r="P881" s="31" t="e">
        <f>IF(AND($B881=P$1),LOOKUP(9.99999999999999E+307,$P$2:P880)+1,"")</f>
        <v>#REF!</v>
      </c>
      <c r="Q881" s="31" t="e">
        <f>IF(AND($B881=Q$1),LOOKUP(9.99999999999999E+307,$Q$2:Q880)+1,"")</f>
        <v>#REF!</v>
      </c>
      <c r="R881" s="31">
        <f>IF(AND($B881=R$1),LOOKUP(9.99999999999999E+307,$R$2:R880)+1,"")</f>
        <v>713</v>
      </c>
      <c r="S881" s="31">
        <f>IF(AND($B881=S$1),LOOKUP(9.99999999999999E+307,$S$2:S880)+1,"")</f>
        <v>713</v>
      </c>
      <c r="T881" s="221"/>
      <c r="U881" s="221"/>
      <c r="V881" s="221"/>
      <c r="AA881" s="218" t="str">
        <f t="shared" si="97"/>
        <v/>
      </c>
      <c r="AB881" s="218" t="str">
        <f t="shared" si="98"/>
        <v/>
      </c>
      <c r="AC881" s="219">
        <f t="shared" si="94"/>
        <v>0</v>
      </c>
      <c r="AD881" s="219">
        <f t="shared" si="95"/>
        <v>1034</v>
      </c>
      <c r="AE881" s="220" t="str">
        <f t="shared" si="99"/>
        <v/>
      </c>
      <c r="AF881" s="216" t="str">
        <f t="shared" si="100"/>
        <v>-</v>
      </c>
    </row>
    <row r="882" spans="1:32" ht="20.149999999999999" customHeight="1" x14ac:dyDescent="0.75">
      <c r="A882" s="31">
        <v>880</v>
      </c>
      <c r="B882" s="202"/>
      <c r="C882" s="394"/>
      <c r="D882" s="202"/>
      <c r="E882" s="382"/>
      <c r="F882" s="382"/>
      <c r="G882" s="217" t="str">
        <f t="shared" si="96"/>
        <v/>
      </c>
      <c r="H882" s="31" t="str">
        <f>IF(AND(B882=H$1),LOOKUP(9.99999999999999E+307,$H$2:H881)+1,"")</f>
        <v/>
      </c>
      <c r="I882" s="31" t="str">
        <f>IF(AND(B882=I$1),LOOKUP(9.99999999999999E+307,$I$2:I881)+1,"")</f>
        <v/>
      </c>
      <c r="J882" s="31" t="e">
        <f>IF(AND(B882=J$1),LOOKUP(9.99999999999999E+307,$J$2:J881)+1,"")</f>
        <v>#REF!</v>
      </c>
      <c r="K882" s="31" t="e">
        <f>IF(AND(B882=K$1),LOOKUP(9.99999999999999E+307,$K$2:K881)+1,"")</f>
        <v>#REF!</v>
      </c>
      <c r="L882" s="31" t="e">
        <f>IF(AND(B882=L$1),LOOKUP(9.99999999999999E+307,$L$2:L881)+1,"")</f>
        <v>#REF!</v>
      </c>
      <c r="M882" s="31">
        <f>IF(AND(B882=M$1),LOOKUP(9.99999999999999E+307,$M$2:M881)+1,"")</f>
        <v>714</v>
      </c>
      <c r="N882" s="31" t="e">
        <f>IF(AND(B882=N$1),LOOKUP(9.99999999999999E+307,$N$2:N881)+1,"")</f>
        <v>#REF!</v>
      </c>
      <c r="O882" s="31" t="e">
        <f>IF(AND($B882=O$1),LOOKUP(9.99999999999999E+307,$O$2:O881)+1,"")</f>
        <v>#REF!</v>
      </c>
      <c r="P882" s="31" t="e">
        <f>IF(AND($B882=P$1),LOOKUP(9.99999999999999E+307,$P$2:P881)+1,"")</f>
        <v>#REF!</v>
      </c>
      <c r="Q882" s="31" t="e">
        <f>IF(AND($B882=Q$1),LOOKUP(9.99999999999999E+307,$Q$2:Q881)+1,"")</f>
        <v>#REF!</v>
      </c>
      <c r="R882" s="31">
        <f>IF(AND($B882=R$1),LOOKUP(9.99999999999999E+307,$R$2:R881)+1,"")</f>
        <v>714</v>
      </c>
      <c r="S882" s="31">
        <f>IF(AND($B882=S$1),LOOKUP(9.99999999999999E+307,$S$2:S881)+1,"")</f>
        <v>714</v>
      </c>
      <c r="T882" s="221"/>
      <c r="U882" s="221"/>
      <c r="V882" s="221"/>
      <c r="AA882" s="218" t="str">
        <f t="shared" si="97"/>
        <v/>
      </c>
      <c r="AB882" s="218" t="str">
        <f t="shared" si="98"/>
        <v/>
      </c>
      <c r="AC882" s="219">
        <f t="shared" si="94"/>
        <v>0</v>
      </c>
      <c r="AD882" s="219">
        <f t="shared" si="95"/>
        <v>1034</v>
      </c>
      <c r="AE882" s="220" t="str">
        <f t="shared" si="99"/>
        <v/>
      </c>
      <c r="AF882" s="216" t="str">
        <f t="shared" si="100"/>
        <v>-</v>
      </c>
    </row>
    <row r="883" spans="1:32" ht="20.149999999999999" customHeight="1" x14ac:dyDescent="0.75">
      <c r="A883" s="31">
        <v>881</v>
      </c>
      <c r="B883" s="202"/>
      <c r="C883" s="394"/>
      <c r="D883" s="202"/>
      <c r="E883" s="382"/>
      <c r="F883" s="382"/>
      <c r="G883" s="217" t="str">
        <f t="shared" si="96"/>
        <v/>
      </c>
      <c r="H883" s="31" t="str">
        <f>IF(AND(B883=H$1),LOOKUP(9.99999999999999E+307,$H$2:H882)+1,"")</f>
        <v/>
      </c>
      <c r="I883" s="31" t="str">
        <f>IF(AND(B883=I$1),LOOKUP(9.99999999999999E+307,$I$2:I882)+1,"")</f>
        <v/>
      </c>
      <c r="J883" s="31" t="e">
        <f>IF(AND(B883=J$1),LOOKUP(9.99999999999999E+307,$J$2:J882)+1,"")</f>
        <v>#REF!</v>
      </c>
      <c r="K883" s="31" t="e">
        <f>IF(AND(B883=K$1),LOOKUP(9.99999999999999E+307,$K$2:K882)+1,"")</f>
        <v>#REF!</v>
      </c>
      <c r="L883" s="31" t="e">
        <f>IF(AND(B883=L$1),LOOKUP(9.99999999999999E+307,$L$2:L882)+1,"")</f>
        <v>#REF!</v>
      </c>
      <c r="M883" s="31">
        <f>IF(AND(B883=M$1),LOOKUP(9.99999999999999E+307,$M$2:M882)+1,"")</f>
        <v>715</v>
      </c>
      <c r="N883" s="31" t="e">
        <f>IF(AND(B883=N$1),LOOKUP(9.99999999999999E+307,$N$2:N882)+1,"")</f>
        <v>#REF!</v>
      </c>
      <c r="O883" s="31" t="e">
        <f>IF(AND($B883=O$1),LOOKUP(9.99999999999999E+307,$O$2:O882)+1,"")</f>
        <v>#REF!</v>
      </c>
      <c r="P883" s="31" t="e">
        <f>IF(AND($B883=P$1),LOOKUP(9.99999999999999E+307,$P$2:P882)+1,"")</f>
        <v>#REF!</v>
      </c>
      <c r="Q883" s="31" t="e">
        <f>IF(AND($B883=Q$1),LOOKUP(9.99999999999999E+307,$Q$2:Q882)+1,"")</f>
        <v>#REF!</v>
      </c>
      <c r="R883" s="31">
        <f>IF(AND($B883=R$1),LOOKUP(9.99999999999999E+307,$R$2:R882)+1,"")</f>
        <v>715</v>
      </c>
      <c r="S883" s="31">
        <f>IF(AND($B883=S$1),LOOKUP(9.99999999999999E+307,$S$2:S882)+1,"")</f>
        <v>715</v>
      </c>
      <c r="T883" s="221"/>
      <c r="U883" s="221"/>
      <c r="V883" s="221"/>
      <c r="AA883" s="218" t="str">
        <f t="shared" si="97"/>
        <v/>
      </c>
      <c r="AB883" s="218" t="str">
        <f t="shared" si="98"/>
        <v/>
      </c>
      <c r="AC883" s="219">
        <f t="shared" si="94"/>
        <v>0</v>
      </c>
      <c r="AD883" s="219">
        <f t="shared" si="95"/>
        <v>1034</v>
      </c>
      <c r="AE883" s="220" t="str">
        <f t="shared" si="99"/>
        <v/>
      </c>
      <c r="AF883" s="216" t="str">
        <f t="shared" si="100"/>
        <v>-</v>
      </c>
    </row>
    <row r="884" spans="1:32" ht="20.149999999999999" customHeight="1" x14ac:dyDescent="0.75">
      <c r="A884" s="31">
        <v>882</v>
      </c>
      <c r="B884" s="202"/>
      <c r="C884" s="394"/>
      <c r="D884" s="202"/>
      <c r="E884" s="382"/>
      <c r="F884" s="382"/>
      <c r="G884" s="217" t="str">
        <f t="shared" si="96"/>
        <v/>
      </c>
      <c r="H884" s="31" t="str">
        <f>IF(AND(B884=H$1),LOOKUP(9.99999999999999E+307,$H$2:H883)+1,"")</f>
        <v/>
      </c>
      <c r="I884" s="31" t="str">
        <f>IF(AND(B884=I$1),LOOKUP(9.99999999999999E+307,$I$2:I883)+1,"")</f>
        <v/>
      </c>
      <c r="J884" s="31" t="e">
        <f>IF(AND(B884=J$1),LOOKUP(9.99999999999999E+307,$J$2:J883)+1,"")</f>
        <v>#REF!</v>
      </c>
      <c r="K884" s="31" t="e">
        <f>IF(AND(B884=K$1),LOOKUP(9.99999999999999E+307,$K$2:K883)+1,"")</f>
        <v>#REF!</v>
      </c>
      <c r="L884" s="31" t="e">
        <f>IF(AND(B884=L$1),LOOKUP(9.99999999999999E+307,$L$2:L883)+1,"")</f>
        <v>#REF!</v>
      </c>
      <c r="M884" s="31">
        <f>IF(AND(B884=M$1),LOOKUP(9.99999999999999E+307,$M$2:M883)+1,"")</f>
        <v>716</v>
      </c>
      <c r="N884" s="31" t="e">
        <f>IF(AND(B884=N$1),LOOKUP(9.99999999999999E+307,$N$2:N883)+1,"")</f>
        <v>#REF!</v>
      </c>
      <c r="O884" s="31" t="e">
        <f>IF(AND($B884=O$1),LOOKUP(9.99999999999999E+307,$O$2:O883)+1,"")</f>
        <v>#REF!</v>
      </c>
      <c r="P884" s="31" t="e">
        <f>IF(AND($B884=P$1),LOOKUP(9.99999999999999E+307,$P$2:P883)+1,"")</f>
        <v>#REF!</v>
      </c>
      <c r="Q884" s="31" t="e">
        <f>IF(AND($B884=Q$1),LOOKUP(9.99999999999999E+307,$Q$2:Q883)+1,"")</f>
        <v>#REF!</v>
      </c>
      <c r="R884" s="31">
        <f>IF(AND($B884=R$1),LOOKUP(9.99999999999999E+307,$R$2:R883)+1,"")</f>
        <v>716</v>
      </c>
      <c r="S884" s="31">
        <f>IF(AND($B884=S$1),LOOKUP(9.99999999999999E+307,$S$2:S883)+1,"")</f>
        <v>716</v>
      </c>
      <c r="T884" s="221"/>
      <c r="U884" s="221"/>
      <c r="V884" s="221"/>
      <c r="AA884" s="218" t="str">
        <f t="shared" si="97"/>
        <v/>
      </c>
      <c r="AB884" s="218" t="str">
        <f t="shared" si="98"/>
        <v/>
      </c>
      <c r="AC884" s="219">
        <f t="shared" si="94"/>
        <v>0</v>
      </c>
      <c r="AD884" s="219">
        <f t="shared" si="95"/>
        <v>1034</v>
      </c>
      <c r="AE884" s="220" t="str">
        <f t="shared" si="99"/>
        <v/>
      </c>
      <c r="AF884" s="216" t="str">
        <f t="shared" si="100"/>
        <v>-</v>
      </c>
    </row>
    <row r="885" spans="1:32" ht="20.149999999999999" customHeight="1" x14ac:dyDescent="0.75">
      <c r="A885" s="31">
        <v>883</v>
      </c>
      <c r="B885" s="202"/>
      <c r="C885" s="394"/>
      <c r="D885" s="202"/>
      <c r="E885" s="382"/>
      <c r="F885" s="382"/>
      <c r="G885" s="217" t="str">
        <f t="shared" si="96"/>
        <v/>
      </c>
      <c r="H885" s="31" t="str">
        <f>IF(AND(B885=H$1),LOOKUP(9.99999999999999E+307,$H$2:H884)+1,"")</f>
        <v/>
      </c>
      <c r="I885" s="31" t="str">
        <f>IF(AND(B885=I$1),LOOKUP(9.99999999999999E+307,$I$2:I884)+1,"")</f>
        <v/>
      </c>
      <c r="J885" s="31" t="e">
        <f>IF(AND(B885=J$1),LOOKUP(9.99999999999999E+307,$J$2:J884)+1,"")</f>
        <v>#REF!</v>
      </c>
      <c r="K885" s="31" t="e">
        <f>IF(AND(B885=K$1),LOOKUP(9.99999999999999E+307,$K$2:K884)+1,"")</f>
        <v>#REF!</v>
      </c>
      <c r="L885" s="31" t="e">
        <f>IF(AND(B885=L$1),LOOKUP(9.99999999999999E+307,$L$2:L884)+1,"")</f>
        <v>#REF!</v>
      </c>
      <c r="M885" s="31">
        <f>IF(AND(B885=M$1),LOOKUP(9.99999999999999E+307,$M$2:M884)+1,"")</f>
        <v>717</v>
      </c>
      <c r="N885" s="31" t="e">
        <f>IF(AND(B885=N$1),LOOKUP(9.99999999999999E+307,$N$2:N884)+1,"")</f>
        <v>#REF!</v>
      </c>
      <c r="O885" s="31" t="e">
        <f>IF(AND($B885=O$1),LOOKUP(9.99999999999999E+307,$O$2:O884)+1,"")</f>
        <v>#REF!</v>
      </c>
      <c r="P885" s="31" t="e">
        <f>IF(AND($B885=P$1),LOOKUP(9.99999999999999E+307,$P$2:P884)+1,"")</f>
        <v>#REF!</v>
      </c>
      <c r="Q885" s="31" t="e">
        <f>IF(AND($B885=Q$1),LOOKUP(9.99999999999999E+307,$Q$2:Q884)+1,"")</f>
        <v>#REF!</v>
      </c>
      <c r="R885" s="31">
        <f>IF(AND($B885=R$1),LOOKUP(9.99999999999999E+307,$R$2:R884)+1,"")</f>
        <v>717</v>
      </c>
      <c r="S885" s="31">
        <f>IF(AND($B885=S$1),LOOKUP(9.99999999999999E+307,$S$2:S884)+1,"")</f>
        <v>717</v>
      </c>
      <c r="T885" s="221"/>
      <c r="U885" s="221"/>
      <c r="V885" s="221"/>
      <c r="AA885" s="218" t="str">
        <f t="shared" si="97"/>
        <v/>
      </c>
      <c r="AB885" s="218" t="str">
        <f t="shared" si="98"/>
        <v/>
      </c>
      <c r="AC885" s="219">
        <f t="shared" si="94"/>
        <v>0</v>
      </c>
      <c r="AD885" s="219">
        <f t="shared" si="95"/>
        <v>1034</v>
      </c>
      <c r="AE885" s="220" t="str">
        <f t="shared" si="99"/>
        <v/>
      </c>
      <c r="AF885" s="216" t="str">
        <f t="shared" si="100"/>
        <v>-</v>
      </c>
    </row>
    <row r="886" spans="1:32" ht="20.149999999999999" customHeight="1" x14ac:dyDescent="0.75">
      <c r="A886" s="31">
        <v>884</v>
      </c>
      <c r="B886" s="202"/>
      <c r="C886" s="394"/>
      <c r="D886" s="202"/>
      <c r="E886" s="382"/>
      <c r="F886" s="382"/>
      <c r="G886" s="217" t="str">
        <f t="shared" si="96"/>
        <v/>
      </c>
      <c r="H886" s="31" t="str">
        <f>IF(AND(B886=H$1),LOOKUP(9.99999999999999E+307,$H$2:H885)+1,"")</f>
        <v/>
      </c>
      <c r="I886" s="31" t="str">
        <f>IF(AND(B886=I$1),LOOKUP(9.99999999999999E+307,$I$2:I885)+1,"")</f>
        <v/>
      </c>
      <c r="J886" s="31" t="e">
        <f>IF(AND(B886=J$1),LOOKUP(9.99999999999999E+307,$J$2:J885)+1,"")</f>
        <v>#REF!</v>
      </c>
      <c r="K886" s="31" t="e">
        <f>IF(AND(B886=K$1),LOOKUP(9.99999999999999E+307,$K$2:K885)+1,"")</f>
        <v>#REF!</v>
      </c>
      <c r="L886" s="31" t="e">
        <f>IF(AND(B886=L$1),LOOKUP(9.99999999999999E+307,$L$2:L885)+1,"")</f>
        <v>#REF!</v>
      </c>
      <c r="M886" s="31">
        <f>IF(AND(B886=M$1),LOOKUP(9.99999999999999E+307,$M$2:M885)+1,"")</f>
        <v>718</v>
      </c>
      <c r="N886" s="31" t="e">
        <f>IF(AND(B886=N$1),LOOKUP(9.99999999999999E+307,$N$2:N885)+1,"")</f>
        <v>#REF!</v>
      </c>
      <c r="O886" s="31" t="e">
        <f>IF(AND($B886=O$1),LOOKUP(9.99999999999999E+307,$O$2:O885)+1,"")</f>
        <v>#REF!</v>
      </c>
      <c r="P886" s="31" t="e">
        <f>IF(AND($B886=P$1),LOOKUP(9.99999999999999E+307,$P$2:P885)+1,"")</f>
        <v>#REF!</v>
      </c>
      <c r="Q886" s="31" t="e">
        <f>IF(AND($B886=Q$1),LOOKUP(9.99999999999999E+307,$Q$2:Q885)+1,"")</f>
        <v>#REF!</v>
      </c>
      <c r="R886" s="31">
        <f>IF(AND($B886=R$1),LOOKUP(9.99999999999999E+307,$R$2:R885)+1,"")</f>
        <v>718</v>
      </c>
      <c r="S886" s="31">
        <f>IF(AND($B886=S$1),LOOKUP(9.99999999999999E+307,$S$2:S885)+1,"")</f>
        <v>718</v>
      </c>
      <c r="T886" s="221"/>
      <c r="U886" s="221"/>
      <c r="V886" s="221"/>
      <c r="AA886" s="218" t="str">
        <f t="shared" si="97"/>
        <v/>
      </c>
      <c r="AB886" s="218" t="str">
        <f t="shared" si="98"/>
        <v/>
      </c>
      <c r="AC886" s="219">
        <f t="shared" si="94"/>
        <v>0</v>
      </c>
      <c r="AD886" s="219">
        <f t="shared" si="95"/>
        <v>1034</v>
      </c>
      <c r="AE886" s="220" t="str">
        <f t="shared" si="99"/>
        <v/>
      </c>
      <c r="AF886" s="216" t="str">
        <f t="shared" si="100"/>
        <v>-</v>
      </c>
    </row>
    <row r="887" spans="1:32" ht="20.149999999999999" customHeight="1" x14ac:dyDescent="0.75">
      <c r="A887" s="31">
        <v>885</v>
      </c>
      <c r="B887" s="202"/>
      <c r="C887" s="394"/>
      <c r="D887" s="202"/>
      <c r="E887" s="382"/>
      <c r="F887" s="382"/>
      <c r="G887" s="217" t="str">
        <f t="shared" si="96"/>
        <v/>
      </c>
      <c r="H887" s="31" t="str">
        <f>IF(AND(B887=H$1),LOOKUP(9.99999999999999E+307,$H$2:H886)+1,"")</f>
        <v/>
      </c>
      <c r="I887" s="31" t="str">
        <f>IF(AND(B887=I$1),LOOKUP(9.99999999999999E+307,$I$2:I886)+1,"")</f>
        <v/>
      </c>
      <c r="J887" s="31" t="e">
        <f>IF(AND(B887=J$1),LOOKUP(9.99999999999999E+307,$J$2:J886)+1,"")</f>
        <v>#REF!</v>
      </c>
      <c r="K887" s="31" t="e">
        <f>IF(AND(B887=K$1),LOOKUP(9.99999999999999E+307,$K$2:K886)+1,"")</f>
        <v>#REF!</v>
      </c>
      <c r="L887" s="31" t="e">
        <f>IF(AND(B887=L$1),LOOKUP(9.99999999999999E+307,$L$2:L886)+1,"")</f>
        <v>#REF!</v>
      </c>
      <c r="M887" s="31">
        <f>IF(AND(B887=M$1),LOOKUP(9.99999999999999E+307,$M$2:M886)+1,"")</f>
        <v>719</v>
      </c>
      <c r="N887" s="31" t="e">
        <f>IF(AND(B887=N$1),LOOKUP(9.99999999999999E+307,$N$2:N886)+1,"")</f>
        <v>#REF!</v>
      </c>
      <c r="O887" s="31" t="e">
        <f>IF(AND($B887=O$1),LOOKUP(9.99999999999999E+307,$O$2:O886)+1,"")</f>
        <v>#REF!</v>
      </c>
      <c r="P887" s="31" t="e">
        <f>IF(AND($B887=P$1),LOOKUP(9.99999999999999E+307,$P$2:P886)+1,"")</f>
        <v>#REF!</v>
      </c>
      <c r="Q887" s="31" t="e">
        <f>IF(AND($B887=Q$1),LOOKUP(9.99999999999999E+307,$Q$2:Q886)+1,"")</f>
        <v>#REF!</v>
      </c>
      <c r="R887" s="31">
        <f>IF(AND($B887=R$1),LOOKUP(9.99999999999999E+307,$R$2:R886)+1,"")</f>
        <v>719</v>
      </c>
      <c r="S887" s="31">
        <f>IF(AND($B887=S$1),LOOKUP(9.99999999999999E+307,$S$2:S886)+1,"")</f>
        <v>719</v>
      </c>
      <c r="T887" s="221"/>
      <c r="U887" s="221"/>
      <c r="V887" s="221"/>
      <c r="AA887" s="218" t="str">
        <f t="shared" si="97"/>
        <v/>
      </c>
      <c r="AB887" s="218" t="str">
        <f t="shared" si="98"/>
        <v/>
      </c>
      <c r="AC887" s="219">
        <f t="shared" si="94"/>
        <v>0</v>
      </c>
      <c r="AD887" s="219">
        <f t="shared" si="95"/>
        <v>1034</v>
      </c>
      <c r="AE887" s="220" t="str">
        <f t="shared" si="99"/>
        <v/>
      </c>
      <c r="AF887" s="216" t="str">
        <f t="shared" si="100"/>
        <v>-</v>
      </c>
    </row>
    <row r="888" spans="1:32" ht="20.149999999999999" customHeight="1" x14ac:dyDescent="0.75">
      <c r="A888" s="31">
        <v>886</v>
      </c>
      <c r="B888" s="202"/>
      <c r="C888" s="394"/>
      <c r="D888" s="202"/>
      <c r="E888" s="382"/>
      <c r="F888" s="382"/>
      <c r="G888" s="217" t="str">
        <f t="shared" si="96"/>
        <v/>
      </c>
      <c r="H888" s="31" t="str">
        <f>IF(AND(B888=H$1),LOOKUP(9.99999999999999E+307,$H$2:H887)+1,"")</f>
        <v/>
      </c>
      <c r="I888" s="31" t="str">
        <f>IF(AND(B888=I$1),LOOKUP(9.99999999999999E+307,$I$2:I887)+1,"")</f>
        <v/>
      </c>
      <c r="J888" s="31" t="e">
        <f>IF(AND(B888=J$1),LOOKUP(9.99999999999999E+307,$J$2:J887)+1,"")</f>
        <v>#REF!</v>
      </c>
      <c r="K888" s="31" t="e">
        <f>IF(AND(B888=K$1),LOOKUP(9.99999999999999E+307,$K$2:K887)+1,"")</f>
        <v>#REF!</v>
      </c>
      <c r="L888" s="31" t="e">
        <f>IF(AND(B888=L$1),LOOKUP(9.99999999999999E+307,$L$2:L887)+1,"")</f>
        <v>#REF!</v>
      </c>
      <c r="M888" s="31">
        <f>IF(AND(B888=M$1),LOOKUP(9.99999999999999E+307,$M$2:M887)+1,"")</f>
        <v>720</v>
      </c>
      <c r="N888" s="31" t="e">
        <f>IF(AND(B888=N$1),LOOKUP(9.99999999999999E+307,$N$2:N887)+1,"")</f>
        <v>#REF!</v>
      </c>
      <c r="O888" s="31" t="e">
        <f>IF(AND($B888=O$1),LOOKUP(9.99999999999999E+307,$O$2:O887)+1,"")</f>
        <v>#REF!</v>
      </c>
      <c r="P888" s="31" t="e">
        <f>IF(AND($B888=P$1),LOOKUP(9.99999999999999E+307,$P$2:P887)+1,"")</f>
        <v>#REF!</v>
      </c>
      <c r="Q888" s="31" t="e">
        <f>IF(AND($B888=Q$1),LOOKUP(9.99999999999999E+307,$Q$2:Q887)+1,"")</f>
        <v>#REF!</v>
      </c>
      <c r="R888" s="31">
        <f>IF(AND($B888=R$1),LOOKUP(9.99999999999999E+307,$R$2:R887)+1,"")</f>
        <v>720</v>
      </c>
      <c r="S888" s="31">
        <f>IF(AND($B888=S$1),LOOKUP(9.99999999999999E+307,$S$2:S887)+1,"")</f>
        <v>720</v>
      </c>
      <c r="T888" s="221"/>
      <c r="U888" s="221"/>
      <c r="V888" s="221"/>
      <c r="AA888" s="218" t="str">
        <f t="shared" si="97"/>
        <v/>
      </c>
      <c r="AB888" s="218" t="str">
        <f t="shared" si="98"/>
        <v/>
      </c>
      <c r="AC888" s="219">
        <f t="shared" si="94"/>
        <v>0</v>
      </c>
      <c r="AD888" s="219">
        <f t="shared" si="95"/>
        <v>1034</v>
      </c>
      <c r="AE888" s="220" t="str">
        <f t="shared" si="99"/>
        <v/>
      </c>
      <c r="AF888" s="216" t="str">
        <f t="shared" si="100"/>
        <v>-</v>
      </c>
    </row>
    <row r="889" spans="1:32" ht="20.149999999999999" customHeight="1" x14ac:dyDescent="0.75">
      <c r="A889" s="31">
        <v>887</v>
      </c>
      <c r="B889" s="202"/>
      <c r="C889" s="394"/>
      <c r="D889" s="202"/>
      <c r="E889" s="382"/>
      <c r="F889" s="382"/>
      <c r="G889" s="217" t="str">
        <f t="shared" si="96"/>
        <v/>
      </c>
      <c r="H889" s="31" t="str">
        <f>IF(AND(B889=H$1),LOOKUP(9.99999999999999E+307,$H$2:H888)+1,"")</f>
        <v/>
      </c>
      <c r="I889" s="31" t="str">
        <f>IF(AND(B889=I$1),LOOKUP(9.99999999999999E+307,$I$2:I888)+1,"")</f>
        <v/>
      </c>
      <c r="J889" s="31" t="e">
        <f>IF(AND(B889=J$1),LOOKUP(9.99999999999999E+307,$J$2:J888)+1,"")</f>
        <v>#REF!</v>
      </c>
      <c r="K889" s="31" t="e">
        <f>IF(AND(B889=K$1),LOOKUP(9.99999999999999E+307,$K$2:K888)+1,"")</f>
        <v>#REF!</v>
      </c>
      <c r="L889" s="31" t="e">
        <f>IF(AND(B889=L$1),LOOKUP(9.99999999999999E+307,$L$2:L888)+1,"")</f>
        <v>#REF!</v>
      </c>
      <c r="M889" s="31">
        <f>IF(AND(B889=M$1),LOOKUP(9.99999999999999E+307,$M$2:M888)+1,"")</f>
        <v>721</v>
      </c>
      <c r="N889" s="31" t="e">
        <f>IF(AND(B889=N$1),LOOKUP(9.99999999999999E+307,$N$2:N888)+1,"")</f>
        <v>#REF!</v>
      </c>
      <c r="O889" s="31" t="e">
        <f>IF(AND($B889=O$1),LOOKUP(9.99999999999999E+307,$O$2:O888)+1,"")</f>
        <v>#REF!</v>
      </c>
      <c r="P889" s="31" t="e">
        <f>IF(AND($B889=P$1),LOOKUP(9.99999999999999E+307,$P$2:P888)+1,"")</f>
        <v>#REF!</v>
      </c>
      <c r="Q889" s="31" t="e">
        <f>IF(AND($B889=Q$1),LOOKUP(9.99999999999999E+307,$Q$2:Q888)+1,"")</f>
        <v>#REF!</v>
      </c>
      <c r="R889" s="31">
        <f>IF(AND($B889=R$1),LOOKUP(9.99999999999999E+307,$R$2:R888)+1,"")</f>
        <v>721</v>
      </c>
      <c r="S889" s="31">
        <f>IF(AND($B889=S$1),LOOKUP(9.99999999999999E+307,$S$2:S888)+1,"")</f>
        <v>721</v>
      </c>
      <c r="T889" s="221"/>
      <c r="U889" s="221"/>
      <c r="V889" s="221"/>
      <c r="AA889" s="218" t="str">
        <f t="shared" si="97"/>
        <v/>
      </c>
      <c r="AB889" s="218" t="str">
        <f t="shared" si="98"/>
        <v/>
      </c>
      <c r="AC889" s="219">
        <f t="shared" si="94"/>
        <v>0</v>
      </c>
      <c r="AD889" s="219">
        <f t="shared" si="95"/>
        <v>1034</v>
      </c>
      <c r="AE889" s="220" t="str">
        <f t="shared" si="99"/>
        <v/>
      </c>
      <c r="AF889" s="216" t="str">
        <f t="shared" si="100"/>
        <v>-</v>
      </c>
    </row>
    <row r="890" spans="1:32" ht="20.149999999999999" customHeight="1" x14ac:dyDescent="0.75">
      <c r="A890" s="31">
        <v>888</v>
      </c>
      <c r="B890" s="202"/>
      <c r="C890" s="394"/>
      <c r="D890" s="202"/>
      <c r="E890" s="382"/>
      <c r="F890" s="382"/>
      <c r="G890" s="217" t="str">
        <f t="shared" si="96"/>
        <v/>
      </c>
      <c r="H890" s="31" t="str">
        <f>IF(AND(B890=H$1),LOOKUP(9.99999999999999E+307,$H$2:H889)+1,"")</f>
        <v/>
      </c>
      <c r="I890" s="31" t="str">
        <f>IF(AND(B890=I$1),LOOKUP(9.99999999999999E+307,$I$2:I889)+1,"")</f>
        <v/>
      </c>
      <c r="J890" s="31" t="e">
        <f>IF(AND(B890=J$1),LOOKUP(9.99999999999999E+307,$J$2:J889)+1,"")</f>
        <v>#REF!</v>
      </c>
      <c r="K890" s="31" t="e">
        <f>IF(AND(B890=K$1),LOOKUP(9.99999999999999E+307,$K$2:K889)+1,"")</f>
        <v>#REF!</v>
      </c>
      <c r="L890" s="31" t="e">
        <f>IF(AND(B890=L$1),LOOKUP(9.99999999999999E+307,$L$2:L889)+1,"")</f>
        <v>#REF!</v>
      </c>
      <c r="M890" s="31">
        <f>IF(AND(B890=M$1),LOOKUP(9.99999999999999E+307,$M$2:M889)+1,"")</f>
        <v>722</v>
      </c>
      <c r="N890" s="31" t="e">
        <f>IF(AND(B890=N$1),LOOKUP(9.99999999999999E+307,$N$2:N889)+1,"")</f>
        <v>#REF!</v>
      </c>
      <c r="O890" s="31" t="e">
        <f>IF(AND($B890=O$1),LOOKUP(9.99999999999999E+307,$O$2:O889)+1,"")</f>
        <v>#REF!</v>
      </c>
      <c r="P890" s="31" t="e">
        <f>IF(AND($B890=P$1),LOOKUP(9.99999999999999E+307,$P$2:P889)+1,"")</f>
        <v>#REF!</v>
      </c>
      <c r="Q890" s="31" t="e">
        <f>IF(AND($B890=Q$1),LOOKUP(9.99999999999999E+307,$Q$2:Q889)+1,"")</f>
        <v>#REF!</v>
      </c>
      <c r="R890" s="31">
        <f>IF(AND($B890=R$1),LOOKUP(9.99999999999999E+307,$R$2:R889)+1,"")</f>
        <v>722</v>
      </c>
      <c r="S890" s="31">
        <f>IF(AND($B890=S$1),LOOKUP(9.99999999999999E+307,$S$2:S889)+1,"")</f>
        <v>722</v>
      </c>
      <c r="T890" s="221"/>
      <c r="U890" s="221"/>
      <c r="V890" s="221"/>
      <c r="AA890" s="218" t="str">
        <f t="shared" si="97"/>
        <v/>
      </c>
      <c r="AB890" s="218" t="str">
        <f t="shared" si="98"/>
        <v/>
      </c>
      <c r="AC890" s="219">
        <f t="shared" si="94"/>
        <v>0</v>
      </c>
      <c r="AD890" s="219">
        <f t="shared" si="95"/>
        <v>1034</v>
      </c>
      <c r="AE890" s="220" t="str">
        <f t="shared" si="99"/>
        <v/>
      </c>
      <c r="AF890" s="216" t="str">
        <f t="shared" si="100"/>
        <v>-</v>
      </c>
    </row>
    <row r="891" spans="1:32" ht="20.149999999999999" customHeight="1" x14ac:dyDescent="0.75">
      <c r="A891" s="31">
        <v>889</v>
      </c>
      <c r="B891" s="202"/>
      <c r="C891" s="394"/>
      <c r="D891" s="202"/>
      <c r="E891" s="382"/>
      <c r="F891" s="382"/>
      <c r="G891" s="217" t="str">
        <f t="shared" si="96"/>
        <v/>
      </c>
      <c r="H891" s="31" t="str">
        <f>IF(AND(B891=H$1),LOOKUP(9.99999999999999E+307,$H$2:H890)+1,"")</f>
        <v/>
      </c>
      <c r="I891" s="31" t="str">
        <f>IF(AND(B891=I$1),LOOKUP(9.99999999999999E+307,$I$2:I890)+1,"")</f>
        <v/>
      </c>
      <c r="J891" s="31" t="e">
        <f>IF(AND(B891=J$1),LOOKUP(9.99999999999999E+307,$J$2:J890)+1,"")</f>
        <v>#REF!</v>
      </c>
      <c r="K891" s="31" t="e">
        <f>IF(AND(B891=K$1),LOOKUP(9.99999999999999E+307,$K$2:K890)+1,"")</f>
        <v>#REF!</v>
      </c>
      <c r="L891" s="31" t="e">
        <f>IF(AND(B891=L$1),LOOKUP(9.99999999999999E+307,$L$2:L890)+1,"")</f>
        <v>#REF!</v>
      </c>
      <c r="M891" s="31">
        <f>IF(AND(B891=M$1),LOOKUP(9.99999999999999E+307,$M$2:M890)+1,"")</f>
        <v>723</v>
      </c>
      <c r="N891" s="31" t="e">
        <f>IF(AND(B891=N$1),LOOKUP(9.99999999999999E+307,$N$2:N890)+1,"")</f>
        <v>#REF!</v>
      </c>
      <c r="O891" s="31" t="e">
        <f>IF(AND($B891=O$1),LOOKUP(9.99999999999999E+307,$O$2:O890)+1,"")</f>
        <v>#REF!</v>
      </c>
      <c r="P891" s="31" t="e">
        <f>IF(AND($B891=P$1),LOOKUP(9.99999999999999E+307,$P$2:P890)+1,"")</f>
        <v>#REF!</v>
      </c>
      <c r="Q891" s="31" t="e">
        <f>IF(AND($B891=Q$1),LOOKUP(9.99999999999999E+307,$Q$2:Q890)+1,"")</f>
        <v>#REF!</v>
      </c>
      <c r="R891" s="31">
        <f>IF(AND($B891=R$1),LOOKUP(9.99999999999999E+307,$R$2:R890)+1,"")</f>
        <v>723</v>
      </c>
      <c r="S891" s="31">
        <f>IF(AND($B891=S$1),LOOKUP(9.99999999999999E+307,$S$2:S890)+1,"")</f>
        <v>723</v>
      </c>
      <c r="T891" s="221"/>
      <c r="U891" s="221"/>
      <c r="V891" s="221"/>
      <c r="AA891" s="218" t="str">
        <f t="shared" si="97"/>
        <v/>
      </c>
      <c r="AB891" s="218" t="str">
        <f t="shared" si="98"/>
        <v/>
      </c>
      <c r="AC891" s="219">
        <f t="shared" si="94"/>
        <v>0</v>
      </c>
      <c r="AD891" s="219">
        <f t="shared" si="95"/>
        <v>1034</v>
      </c>
      <c r="AE891" s="220" t="str">
        <f t="shared" si="99"/>
        <v/>
      </c>
      <c r="AF891" s="216" t="str">
        <f t="shared" si="100"/>
        <v>-</v>
      </c>
    </row>
    <row r="892" spans="1:32" ht="20.149999999999999" customHeight="1" x14ac:dyDescent="0.75">
      <c r="A892" s="31">
        <v>890</v>
      </c>
      <c r="B892" s="202"/>
      <c r="C892" s="394"/>
      <c r="D892" s="202"/>
      <c r="E892" s="382"/>
      <c r="F892" s="382"/>
      <c r="G892" s="217" t="str">
        <f t="shared" si="96"/>
        <v/>
      </c>
      <c r="H892" s="31" t="str">
        <f>IF(AND(B892=H$1),LOOKUP(9.99999999999999E+307,$H$2:H891)+1,"")</f>
        <v/>
      </c>
      <c r="I892" s="31" t="str">
        <f>IF(AND(B892=I$1),LOOKUP(9.99999999999999E+307,$I$2:I891)+1,"")</f>
        <v/>
      </c>
      <c r="J892" s="31" t="e">
        <f>IF(AND(B892=J$1),LOOKUP(9.99999999999999E+307,$J$2:J891)+1,"")</f>
        <v>#REF!</v>
      </c>
      <c r="K892" s="31" t="e">
        <f>IF(AND(B892=K$1),LOOKUP(9.99999999999999E+307,$K$2:K891)+1,"")</f>
        <v>#REF!</v>
      </c>
      <c r="L892" s="31" t="e">
        <f>IF(AND(B892=L$1),LOOKUP(9.99999999999999E+307,$L$2:L891)+1,"")</f>
        <v>#REF!</v>
      </c>
      <c r="M892" s="31">
        <f>IF(AND(B892=M$1),LOOKUP(9.99999999999999E+307,$M$2:M891)+1,"")</f>
        <v>724</v>
      </c>
      <c r="N892" s="31" t="e">
        <f>IF(AND(B892=N$1),LOOKUP(9.99999999999999E+307,$N$2:N891)+1,"")</f>
        <v>#REF!</v>
      </c>
      <c r="O892" s="31" t="e">
        <f>IF(AND($B892=O$1),LOOKUP(9.99999999999999E+307,$O$2:O891)+1,"")</f>
        <v>#REF!</v>
      </c>
      <c r="P892" s="31" t="e">
        <f>IF(AND($B892=P$1),LOOKUP(9.99999999999999E+307,$P$2:P891)+1,"")</f>
        <v>#REF!</v>
      </c>
      <c r="Q892" s="31" t="e">
        <f>IF(AND($B892=Q$1),LOOKUP(9.99999999999999E+307,$Q$2:Q891)+1,"")</f>
        <v>#REF!</v>
      </c>
      <c r="R892" s="31">
        <f>IF(AND($B892=R$1),LOOKUP(9.99999999999999E+307,$R$2:R891)+1,"")</f>
        <v>724</v>
      </c>
      <c r="S892" s="31">
        <f>IF(AND($B892=S$1),LOOKUP(9.99999999999999E+307,$S$2:S891)+1,"")</f>
        <v>724</v>
      </c>
      <c r="T892" s="221"/>
      <c r="U892" s="221"/>
      <c r="V892" s="221"/>
      <c r="AA892" s="218" t="str">
        <f t="shared" si="97"/>
        <v/>
      </c>
      <c r="AB892" s="218" t="str">
        <f t="shared" si="98"/>
        <v/>
      </c>
      <c r="AC892" s="219">
        <f t="shared" si="94"/>
        <v>0</v>
      </c>
      <c r="AD892" s="219">
        <f t="shared" si="95"/>
        <v>1034</v>
      </c>
      <c r="AE892" s="220" t="str">
        <f t="shared" si="99"/>
        <v/>
      </c>
      <c r="AF892" s="216" t="str">
        <f t="shared" si="100"/>
        <v>-</v>
      </c>
    </row>
    <row r="893" spans="1:32" ht="20.149999999999999" customHeight="1" x14ac:dyDescent="0.75">
      <c r="A893" s="31">
        <v>891</v>
      </c>
      <c r="B893" s="202"/>
      <c r="C893" s="394"/>
      <c r="D893" s="202"/>
      <c r="E893" s="382"/>
      <c r="F893" s="382"/>
      <c r="G893" s="217" t="str">
        <f t="shared" si="96"/>
        <v/>
      </c>
      <c r="H893" s="31" t="str">
        <f>IF(AND(B893=H$1),LOOKUP(9.99999999999999E+307,$H$2:H892)+1,"")</f>
        <v/>
      </c>
      <c r="I893" s="31" t="str">
        <f>IF(AND(B893=I$1),LOOKUP(9.99999999999999E+307,$I$2:I892)+1,"")</f>
        <v/>
      </c>
      <c r="J893" s="31" t="e">
        <f>IF(AND(B893=J$1),LOOKUP(9.99999999999999E+307,$J$2:J892)+1,"")</f>
        <v>#REF!</v>
      </c>
      <c r="K893" s="31" t="e">
        <f>IF(AND(B893=K$1),LOOKUP(9.99999999999999E+307,$K$2:K892)+1,"")</f>
        <v>#REF!</v>
      </c>
      <c r="L893" s="31" t="e">
        <f>IF(AND(B893=L$1),LOOKUP(9.99999999999999E+307,$L$2:L892)+1,"")</f>
        <v>#REF!</v>
      </c>
      <c r="M893" s="31">
        <f>IF(AND(B893=M$1),LOOKUP(9.99999999999999E+307,$M$2:M892)+1,"")</f>
        <v>725</v>
      </c>
      <c r="N893" s="31" t="e">
        <f>IF(AND(B893=N$1),LOOKUP(9.99999999999999E+307,$N$2:N892)+1,"")</f>
        <v>#REF!</v>
      </c>
      <c r="O893" s="31" t="e">
        <f>IF(AND($B893=O$1),LOOKUP(9.99999999999999E+307,$O$2:O892)+1,"")</f>
        <v>#REF!</v>
      </c>
      <c r="P893" s="31" t="e">
        <f>IF(AND($B893=P$1),LOOKUP(9.99999999999999E+307,$P$2:P892)+1,"")</f>
        <v>#REF!</v>
      </c>
      <c r="Q893" s="31" t="e">
        <f>IF(AND($B893=Q$1),LOOKUP(9.99999999999999E+307,$Q$2:Q892)+1,"")</f>
        <v>#REF!</v>
      </c>
      <c r="R893" s="31">
        <f>IF(AND($B893=R$1),LOOKUP(9.99999999999999E+307,$R$2:R892)+1,"")</f>
        <v>725</v>
      </c>
      <c r="S893" s="31">
        <f>IF(AND($B893=S$1),LOOKUP(9.99999999999999E+307,$S$2:S892)+1,"")</f>
        <v>725</v>
      </c>
      <c r="T893" s="221"/>
      <c r="U893" s="221"/>
      <c r="V893" s="221"/>
      <c r="AA893" s="218" t="str">
        <f t="shared" si="97"/>
        <v/>
      </c>
      <c r="AB893" s="218" t="str">
        <f t="shared" si="98"/>
        <v/>
      </c>
      <c r="AC893" s="219">
        <f t="shared" si="94"/>
        <v>0</v>
      </c>
      <c r="AD893" s="219">
        <f t="shared" si="95"/>
        <v>1034</v>
      </c>
      <c r="AE893" s="220" t="str">
        <f t="shared" si="99"/>
        <v/>
      </c>
      <c r="AF893" s="216" t="str">
        <f t="shared" si="100"/>
        <v>-</v>
      </c>
    </row>
    <row r="894" spans="1:32" ht="20.149999999999999" customHeight="1" x14ac:dyDescent="0.75">
      <c r="A894" s="31">
        <v>892</v>
      </c>
      <c r="B894" s="202"/>
      <c r="C894" s="394"/>
      <c r="D894" s="202"/>
      <c r="E894" s="382"/>
      <c r="F894" s="382"/>
      <c r="G894" s="217" t="str">
        <f t="shared" si="96"/>
        <v/>
      </c>
      <c r="H894" s="31" t="str">
        <f>IF(AND(B894=H$1),LOOKUP(9.99999999999999E+307,$H$2:H893)+1,"")</f>
        <v/>
      </c>
      <c r="I894" s="31" t="str">
        <f>IF(AND(B894=I$1),LOOKUP(9.99999999999999E+307,$I$2:I893)+1,"")</f>
        <v/>
      </c>
      <c r="J894" s="31" t="e">
        <f>IF(AND(B894=J$1),LOOKUP(9.99999999999999E+307,$J$2:J893)+1,"")</f>
        <v>#REF!</v>
      </c>
      <c r="K894" s="31" t="e">
        <f>IF(AND(B894=K$1),LOOKUP(9.99999999999999E+307,$K$2:K893)+1,"")</f>
        <v>#REF!</v>
      </c>
      <c r="L894" s="31" t="e">
        <f>IF(AND(B894=L$1),LOOKUP(9.99999999999999E+307,$L$2:L893)+1,"")</f>
        <v>#REF!</v>
      </c>
      <c r="M894" s="31">
        <f>IF(AND(B894=M$1),LOOKUP(9.99999999999999E+307,$M$2:M893)+1,"")</f>
        <v>726</v>
      </c>
      <c r="N894" s="31" t="e">
        <f>IF(AND(B894=N$1),LOOKUP(9.99999999999999E+307,$N$2:N893)+1,"")</f>
        <v>#REF!</v>
      </c>
      <c r="O894" s="31" t="e">
        <f>IF(AND($B894=O$1),LOOKUP(9.99999999999999E+307,$O$2:O893)+1,"")</f>
        <v>#REF!</v>
      </c>
      <c r="P894" s="31" t="e">
        <f>IF(AND($B894=P$1),LOOKUP(9.99999999999999E+307,$P$2:P893)+1,"")</f>
        <v>#REF!</v>
      </c>
      <c r="Q894" s="31" t="e">
        <f>IF(AND($B894=Q$1),LOOKUP(9.99999999999999E+307,$Q$2:Q893)+1,"")</f>
        <v>#REF!</v>
      </c>
      <c r="R894" s="31">
        <f>IF(AND($B894=R$1),LOOKUP(9.99999999999999E+307,$R$2:R893)+1,"")</f>
        <v>726</v>
      </c>
      <c r="S894" s="31">
        <f>IF(AND($B894=S$1),LOOKUP(9.99999999999999E+307,$S$2:S893)+1,"")</f>
        <v>726</v>
      </c>
      <c r="T894" s="221"/>
      <c r="U894" s="221"/>
      <c r="V894" s="221"/>
      <c r="AA894" s="218" t="str">
        <f t="shared" si="97"/>
        <v/>
      </c>
      <c r="AB894" s="218" t="str">
        <f t="shared" si="98"/>
        <v/>
      </c>
      <c r="AC894" s="219">
        <f t="shared" si="94"/>
        <v>0</v>
      </c>
      <c r="AD894" s="219">
        <f t="shared" si="95"/>
        <v>1034</v>
      </c>
      <c r="AE894" s="220" t="str">
        <f t="shared" si="99"/>
        <v/>
      </c>
      <c r="AF894" s="216" t="str">
        <f t="shared" si="100"/>
        <v>-</v>
      </c>
    </row>
    <row r="895" spans="1:32" ht="20.149999999999999" customHeight="1" x14ac:dyDescent="0.75">
      <c r="A895" s="31">
        <v>893</v>
      </c>
      <c r="B895" s="202"/>
      <c r="C895" s="394"/>
      <c r="D895" s="202"/>
      <c r="E895" s="382"/>
      <c r="F895" s="382"/>
      <c r="G895" s="217" t="str">
        <f t="shared" si="96"/>
        <v/>
      </c>
      <c r="H895" s="31" t="str">
        <f>IF(AND(B895=H$1),LOOKUP(9.99999999999999E+307,$H$2:H894)+1,"")</f>
        <v/>
      </c>
      <c r="I895" s="31" t="str">
        <f>IF(AND(B895=I$1),LOOKUP(9.99999999999999E+307,$I$2:I894)+1,"")</f>
        <v/>
      </c>
      <c r="J895" s="31" t="e">
        <f>IF(AND(B895=J$1),LOOKUP(9.99999999999999E+307,$J$2:J894)+1,"")</f>
        <v>#REF!</v>
      </c>
      <c r="K895" s="31" t="e">
        <f>IF(AND(B895=K$1),LOOKUP(9.99999999999999E+307,$K$2:K894)+1,"")</f>
        <v>#REF!</v>
      </c>
      <c r="L895" s="31" t="e">
        <f>IF(AND(B895=L$1),LOOKUP(9.99999999999999E+307,$L$2:L894)+1,"")</f>
        <v>#REF!</v>
      </c>
      <c r="M895" s="31">
        <f>IF(AND(B895=M$1),LOOKUP(9.99999999999999E+307,$M$2:M894)+1,"")</f>
        <v>727</v>
      </c>
      <c r="N895" s="31" t="e">
        <f>IF(AND(B895=N$1),LOOKUP(9.99999999999999E+307,$N$2:N894)+1,"")</f>
        <v>#REF!</v>
      </c>
      <c r="O895" s="31" t="e">
        <f>IF(AND($B895=O$1),LOOKUP(9.99999999999999E+307,$O$2:O894)+1,"")</f>
        <v>#REF!</v>
      </c>
      <c r="P895" s="31" t="e">
        <f>IF(AND($B895=P$1),LOOKUP(9.99999999999999E+307,$P$2:P894)+1,"")</f>
        <v>#REF!</v>
      </c>
      <c r="Q895" s="31" t="e">
        <f>IF(AND($B895=Q$1),LOOKUP(9.99999999999999E+307,$Q$2:Q894)+1,"")</f>
        <v>#REF!</v>
      </c>
      <c r="R895" s="31">
        <f>IF(AND($B895=R$1),LOOKUP(9.99999999999999E+307,$R$2:R894)+1,"")</f>
        <v>727</v>
      </c>
      <c r="S895" s="31">
        <f>IF(AND($B895=S$1),LOOKUP(9.99999999999999E+307,$S$2:S894)+1,"")</f>
        <v>727</v>
      </c>
      <c r="T895" s="221"/>
      <c r="U895" s="221"/>
      <c r="V895" s="221"/>
      <c r="AA895" s="218" t="str">
        <f t="shared" si="97"/>
        <v/>
      </c>
      <c r="AB895" s="218" t="str">
        <f t="shared" si="98"/>
        <v/>
      </c>
      <c r="AC895" s="219">
        <f t="shared" si="94"/>
        <v>0</v>
      </c>
      <c r="AD895" s="219">
        <f t="shared" si="95"/>
        <v>1034</v>
      </c>
      <c r="AE895" s="220" t="str">
        <f t="shared" si="99"/>
        <v/>
      </c>
      <c r="AF895" s="216" t="str">
        <f t="shared" si="100"/>
        <v>-</v>
      </c>
    </row>
    <row r="896" spans="1:32" ht="20.149999999999999" customHeight="1" x14ac:dyDescent="0.75">
      <c r="A896" s="31">
        <v>894</v>
      </c>
      <c r="B896" s="202"/>
      <c r="C896" s="394"/>
      <c r="D896" s="202"/>
      <c r="E896" s="382"/>
      <c r="F896" s="382"/>
      <c r="G896" s="217" t="str">
        <f t="shared" si="96"/>
        <v/>
      </c>
      <c r="H896" s="31" t="str">
        <f>IF(AND(B896=H$1),LOOKUP(9.99999999999999E+307,$H$2:H895)+1,"")</f>
        <v/>
      </c>
      <c r="I896" s="31" t="str">
        <f>IF(AND(B896=I$1),LOOKUP(9.99999999999999E+307,$I$2:I895)+1,"")</f>
        <v/>
      </c>
      <c r="J896" s="31" t="e">
        <f>IF(AND(B896=J$1),LOOKUP(9.99999999999999E+307,$J$2:J895)+1,"")</f>
        <v>#REF!</v>
      </c>
      <c r="K896" s="31" t="e">
        <f>IF(AND(B896=K$1),LOOKUP(9.99999999999999E+307,$K$2:K895)+1,"")</f>
        <v>#REF!</v>
      </c>
      <c r="L896" s="31" t="e">
        <f>IF(AND(B896=L$1),LOOKUP(9.99999999999999E+307,$L$2:L895)+1,"")</f>
        <v>#REF!</v>
      </c>
      <c r="M896" s="31">
        <f>IF(AND(B896=M$1),LOOKUP(9.99999999999999E+307,$M$2:M895)+1,"")</f>
        <v>728</v>
      </c>
      <c r="N896" s="31" t="e">
        <f>IF(AND(B896=N$1),LOOKUP(9.99999999999999E+307,$N$2:N895)+1,"")</f>
        <v>#REF!</v>
      </c>
      <c r="O896" s="31" t="e">
        <f>IF(AND($B896=O$1),LOOKUP(9.99999999999999E+307,$O$2:O895)+1,"")</f>
        <v>#REF!</v>
      </c>
      <c r="P896" s="31" t="e">
        <f>IF(AND($B896=P$1),LOOKUP(9.99999999999999E+307,$P$2:P895)+1,"")</f>
        <v>#REF!</v>
      </c>
      <c r="Q896" s="31" t="e">
        <f>IF(AND($B896=Q$1),LOOKUP(9.99999999999999E+307,$Q$2:Q895)+1,"")</f>
        <v>#REF!</v>
      </c>
      <c r="R896" s="31">
        <f>IF(AND($B896=R$1),LOOKUP(9.99999999999999E+307,$R$2:R895)+1,"")</f>
        <v>728</v>
      </c>
      <c r="S896" s="31">
        <f>IF(AND($B896=S$1),LOOKUP(9.99999999999999E+307,$S$2:S895)+1,"")</f>
        <v>728</v>
      </c>
      <c r="T896" s="221"/>
      <c r="U896" s="221"/>
      <c r="V896" s="221"/>
      <c r="AA896" s="218" t="str">
        <f t="shared" si="97"/>
        <v/>
      </c>
      <c r="AB896" s="218" t="str">
        <f t="shared" si="98"/>
        <v/>
      </c>
      <c r="AC896" s="219">
        <f t="shared" si="94"/>
        <v>0</v>
      </c>
      <c r="AD896" s="219">
        <f t="shared" si="95"/>
        <v>1034</v>
      </c>
      <c r="AE896" s="220" t="str">
        <f t="shared" si="99"/>
        <v/>
      </c>
      <c r="AF896" s="216" t="str">
        <f t="shared" si="100"/>
        <v>-</v>
      </c>
    </row>
    <row r="897" spans="1:32" ht="20.149999999999999" customHeight="1" x14ac:dyDescent="0.75">
      <c r="A897" s="31">
        <v>895</v>
      </c>
      <c r="B897" s="202"/>
      <c r="C897" s="394"/>
      <c r="D897" s="202"/>
      <c r="E897" s="382"/>
      <c r="F897" s="382"/>
      <c r="G897" s="217" t="str">
        <f t="shared" si="96"/>
        <v/>
      </c>
      <c r="H897" s="31" t="str">
        <f>IF(AND(B897=H$1),LOOKUP(9.99999999999999E+307,$H$2:H896)+1,"")</f>
        <v/>
      </c>
      <c r="I897" s="31" t="str">
        <f>IF(AND(B897=I$1),LOOKUP(9.99999999999999E+307,$I$2:I896)+1,"")</f>
        <v/>
      </c>
      <c r="J897" s="31" t="e">
        <f>IF(AND(B897=J$1),LOOKUP(9.99999999999999E+307,$J$2:J896)+1,"")</f>
        <v>#REF!</v>
      </c>
      <c r="K897" s="31" t="e">
        <f>IF(AND(B897=K$1),LOOKUP(9.99999999999999E+307,$K$2:K896)+1,"")</f>
        <v>#REF!</v>
      </c>
      <c r="L897" s="31" t="e">
        <f>IF(AND(B897=L$1),LOOKUP(9.99999999999999E+307,$L$2:L896)+1,"")</f>
        <v>#REF!</v>
      </c>
      <c r="M897" s="31">
        <f>IF(AND(B897=M$1),LOOKUP(9.99999999999999E+307,$M$2:M896)+1,"")</f>
        <v>729</v>
      </c>
      <c r="N897" s="31" t="e">
        <f>IF(AND(B897=N$1),LOOKUP(9.99999999999999E+307,$N$2:N896)+1,"")</f>
        <v>#REF!</v>
      </c>
      <c r="O897" s="31" t="e">
        <f>IF(AND($B897=O$1),LOOKUP(9.99999999999999E+307,$O$2:O896)+1,"")</f>
        <v>#REF!</v>
      </c>
      <c r="P897" s="31" t="e">
        <f>IF(AND($B897=P$1),LOOKUP(9.99999999999999E+307,$P$2:P896)+1,"")</f>
        <v>#REF!</v>
      </c>
      <c r="Q897" s="31" t="e">
        <f>IF(AND($B897=Q$1),LOOKUP(9.99999999999999E+307,$Q$2:Q896)+1,"")</f>
        <v>#REF!</v>
      </c>
      <c r="R897" s="31">
        <f>IF(AND($B897=R$1),LOOKUP(9.99999999999999E+307,$R$2:R896)+1,"")</f>
        <v>729</v>
      </c>
      <c r="S897" s="31">
        <f>IF(AND($B897=S$1),LOOKUP(9.99999999999999E+307,$S$2:S896)+1,"")</f>
        <v>729</v>
      </c>
      <c r="T897" s="221"/>
      <c r="U897" s="221"/>
      <c r="V897" s="221"/>
      <c r="AA897" s="218" t="str">
        <f t="shared" si="97"/>
        <v/>
      </c>
      <c r="AB897" s="218" t="str">
        <f t="shared" si="98"/>
        <v/>
      </c>
      <c r="AC897" s="219">
        <f t="shared" si="94"/>
        <v>0</v>
      </c>
      <c r="AD897" s="219">
        <f t="shared" si="95"/>
        <v>1034</v>
      </c>
      <c r="AE897" s="220" t="str">
        <f t="shared" si="99"/>
        <v/>
      </c>
      <c r="AF897" s="216" t="str">
        <f t="shared" si="100"/>
        <v>-</v>
      </c>
    </row>
    <row r="898" spans="1:32" ht="20.149999999999999" customHeight="1" x14ac:dyDescent="0.75">
      <c r="A898" s="31">
        <v>896</v>
      </c>
      <c r="B898" s="202"/>
      <c r="C898" s="394"/>
      <c r="D898" s="202"/>
      <c r="E898" s="382"/>
      <c r="F898" s="382"/>
      <c r="G898" s="217" t="str">
        <f t="shared" si="96"/>
        <v/>
      </c>
      <c r="H898" s="31" t="str">
        <f>IF(AND(B898=H$1),LOOKUP(9.99999999999999E+307,$H$2:H897)+1,"")</f>
        <v/>
      </c>
      <c r="I898" s="31" t="str">
        <f>IF(AND(B898=I$1),LOOKUP(9.99999999999999E+307,$I$2:I897)+1,"")</f>
        <v/>
      </c>
      <c r="J898" s="31" t="e">
        <f>IF(AND(B898=J$1),LOOKUP(9.99999999999999E+307,$J$2:J897)+1,"")</f>
        <v>#REF!</v>
      </c>
      <c r="K898" s="31" t="e">
        <f>IF(AND(B898=K$1),LOOKUP(9.99999999999999E+307,$K$2:K897)+1,"")</f>
        <v>#REF!</v>
      </c>
      <c r="L898" s="31" t="e">
        <f>IF(AND(B898=L$1),LOOKUP(9.99999999999999E+307,$L$2:L897)+1,"")</f>
        <v>#REF!</v>
      </c>
      <c r="M898" s="31">
        <f>IF(AND(B898=M$1),LOOKUP(9.99999999999999E+307,$M$2:M897)+1,"")</f>
        <v>730</v>
      </c>
      <c r="N898" s="31" t="e">
        <f>IF(AND(B898=N$1),LOOKUP(9.99999999999999E+307,$N$2:N897)+1,"")</f>
        <v>#REF!</v>
      </c>
      <c r="O898" s="31" t="e">
        <f>IF(AND($B898=O$1),LOOKUP(9.99999999999999E+307,$O$2:O897)+1,"")</f>
        <v>#REF!</v>
      </c>
      <c r="P898" s="31" t="e">
        <f>IF(AND($B898=P$1),LOOKUP(9.99999999999999E+307,$P$2:P897)+1,"")</f>
        <v>#REF!</v>
      </c>
      <c r="Q898" s="31" t="e">
        <f>IF(AND($B898=Q$1),LOOKUP(9.99999999999999E+307,$Q$2:Q897)+1,"")</f>
        <v>#REF!</v>
      </c>
      <c r="R898" s="31">
        <f>IF(AND($B898=R$1),LOOKUP(9.99999999999999E+307,$R$2:R897)+1,"")</f>
        <v>730</v>
      </c>
      <c r="S898" s="31">
        <f>IF(AND($B898=S$1),LOOKUP(9.99999999999999E+307,$S$2:S897)+1,"")</f>
        <v>730</v>
      </c>
      <c r="T898" s="221"/>
      <c r="U898" s="221"/>
      <c r="V898" s="221"/>
      <c r="AA898" s="218" t="str">
        <f t="shared" si="97"/>
        <v/>
      </c>
      <c r="AB898" s="218" t="str">
        <f t="shared" si="98"/>
        <v/>
      </c>
      <c r="AC898" s="219">
        <f t="shared" si="94"/>
        <v>0</v>
      </c>
      <c r="AD898" s="219">
        <f t="shared" si="95"/>
        <v>1034</v>
      </c>
      <c r="AE898" s="220" t="str">
        <f t="shared" si="99"/>
        <v/>
      </c>
      <c r="AF898" s="216" t="str">
        <f t="shared" si="100"/>
        <v>-</v>
      </c>
    </row>
    <row r="899" spans="1:32" ht="20.149999999999999" customHeight="1" x14ac:dyDescent="0.75">
      <c r="A899" s="31">
        <v>897</v>
      </c>
      <c r="B899" s="202"/>
      <c r="C899" s="394"/>
      <c r="D899" s="202"/>
      <c r="E899" s="382"/>
      <c r="F899" s="382"/>
      <c r="G899" s="217" t="str">
        <f t="shared" si="96"/>
        <v/>
      </c>
      <c r="H899" s="31" t="str">
        <f>IF(AND(B899=H$1),LOOKUP(9.99999999999999E+307,$H$2:H898)+1,"")</f>
        <v/>
      </c>
      <c r="I899" s="31" t="str">
        <f>IF(AND(B899=I$1),LOOKUP(9.99999999999999E+307,$I$2:I898)+1,"")</f>
        <v/>
      </c>
      <c r="J899" s="31" t="e">
        <f>IF(AND(B899=J$1),LOOKUP(9.99999999999999E+307,$J$2:J898)+1,"")</f>
        <v>#REF!</v>
      </c>
      <c r="K899" s="31" t="e">
        <f>IF(AND(B899=K$1),LOOKUP(9.99999999999999E+307,$K$2:K898)+1,"")</f>
        <v>#REF!</v>
      </c>
      <c r="L899" s="31" t="e">
        <f>IF(AND(B899=L$1),LOOKUP(9.99999999999999E+307,$L$2:L898)+1,"")</f>
        <v>#REF!</v>
      </c>
      <c r="M899" s="31">
        <f>IF(AND(B899=M$1),LOOKUP(9.99999999999999E+307,$M$2:M898)+1,"")</f>
        <v>731</v>
      </c>
      <c r="N899" s="31" t="e">
        <f>IF(AND(B899=N$1),LOOKUP(9.99999999999999E+307,$N$2:N898)+1,"")</f>
        <v>#REF!</v>
      </c>
      <c r="O899" s="31" t="e">
        <f>IF(AND($B899=O$1),LOOKUP(9.99999999999999E+307,$O$2:O898)+1,"")</f>
        <v>#REF!</v>
      </c>
      <c r="P899" s="31" t="e">
        <f>IF(AND($B899=P$1),LOOKUP(9.99999999999999E+307,$P$2:P898)+1,"")</f>
        <v>#REF!</v>
      </c>
      <c r="Q899" s="31" t="e">
        <f>IF(AND($B899=Q$1),LOOKUP(9.99999999999999E+307,$Q$2:Q898)+1,"")</f>
        <v>#REF!</v>
      </c>
      <c r="R899" s="31">
        <f>IF(AND($B899=R$1),LOOKUP(9.99999999999999E+307,$R$2:R898)+1,"")</f>
        <v>731</v>
      </c>
      <c r="S899" s="31">
        <f>IF(AND($B899=S$1),LOOKUP(9.99999999999999E+307,$S$2:S898)+1,"")</f>
        <v>731</v>
      </c>
      <c r="T899" s="221"/>
      <c r="U899" s="221"/>
      <c r="V899" s="221"/>
      <c r="AA899" s="218" t="str">
        <f t="shared" si="97"/>
        <v/>
      </c>
      <c r="AB899" s="218" t="str">
        <f t="shared" si="98"/>
        <v/>
      </c>
      <c r="AC899" s="219">
        <f t="shared" ref="AC899:AC962" si="101">COUNTIF($C$3:$C$1202,C899)</f>
        <v>0</v>
      </c>
      <c r="AD899" s="219">
        <f t="shared" ref="AD899:AD962" si="102">SUMPRODUCT(--(E899&amp;F899=$E$3:$E$1202&amp;$F$3:$F$1202))</f>
        <v>1034</v>
      </c>
      <c r="AE899" s="220" t="str">
        <f t="shared" si="99"/>
        <v/>
      </c>
      <c r="AF899" s="216" t="str">
        <f t="shared" si="100"/>
        <v>-</v>
      </c>
    </row>
    <row r="900" spans="1:32" ht="20.149999999999999" customHeight="1" x14ac:dyDescent="0.75">
      <c r="A900" s="31">
        <v>898</v>
      </c>
      <c r="B900" s="202"/>
      <c r="C900" s="394"/>
      <c r="D900" s="202"/>
      <c r="E900" s="382"/>
      <c r="F900" s="382"/>
      <c r="G900" s="217" t="str">
        <f t="shared" ref="G900:G963" si="103">B900&amp;C900</f>
        <v/>
      </c>
      <c r="H900" s="31" t="str">
        <f>IF(AND(B900=H$1),LOOKUP(9.99999999999999E+307,$H$2:H899)+1,"")</f>
        <v/>
      </c>
      <c r="I900" s="31" t="str">
        <f>IF(AND(B900=I$1),LOOKUP(9.99999999999999E+307,$I$2:I899)+1,"")</f>
        <v/>
      </c>
      <c r="J900" s="31" t="e">
        <f>IF(AND(B900=J$1),LOOKUP(9.99999999999999E+307,$J$2:J899)+1,"")</f>
        <v>#REF!</v>
      </c>
      <c r="K900" s="31" t="e">
        <f>IF(AND(B900=K$1),LOOKUP(9.99999999999999E+307,$K$2:K899)+1,"")</f>
        <v>#REF!</v>
      </c>
      <c r="L900" s="31" t="e">
        <f>IF(AND(B900=L$1),LOOKUP(9.99999999999999E+307,$L$2:L899)+1,"")</f>
        <v>#REF!</v>
      </c>
      <c r="M900" s="31">
        <f>IF(AND(B900=M$1),LOOKUP(9.99999999999999E+307,$M$2:M899)+1,"")</f>
        <v>732</v>
      </c>
      <c r="N900" s="31" t="e">
        <f>IF(AND(B900=N$1),LOOKUP(9.99999999999999E+307,$N$2:N899)+1,"")</f>
        <v>#REF!</v>
      </c>
      <c r="O900" s="31" t="e">
        <f>IF(AND($B900=O$1),LOOKUP(9.99999999999999E+307,$O$2:O899)+1,"")</f>
        <v>#REF!</v>
      </c>
      <c r="P900" s="31" t="e">
        <f>IF(AND($B900=P$1),LOOKUP(9.99999999999999E+307,$P$2:P899)+1,"")</f>
        <v>#REF!</v>
      </c>
      <c r="Q900" s="31" t="e">
        <f>IF(AND($B900=Q$1),LOOKUP(9.99999999999999E+307,$Q$2:Q899)+1,"")</f>
        <v>#REF!</v>
      </c>
      <c r="R900" s="31">
        <f>IF(AND($B900=R$1),LOOKUP(9.99999999999999E+307,$R$2:R899)+1,"")</f>
        <v>732</v>
      </c>
      <c r="S900" s="31">
        <f>IF(AND($B900=S$1),LOOKUP(9.99999999999999E+307,$S$2:S899)+1,"")</f>
        <v>732</v>
      </c>
      <c r="T900" s="221"/>
      <c r="U900" s="221"/>
      <c r="V900" s="221"/>
      <c r="AA900" s="218" t="str">
        <f t="shared" ref="AA900:AA963" si="104">IF(AD900=2,"นักเรียนซ้ำ","")</f>
        <v/>
      </c>
      <c r="AB900" s="218" t="str">
        <f t="shared" ref="AB900:AB963" si="105">IF(AC900=2,"เลขประจำตัวซ้ำ","")</f>
        <v/>
      </c>
      <c r="AC900" s="219">
        <f t="shared" si="101"/>
        <v>0</v>
      </c>
      <c r="AD900" s="219">
        <f t="shared" si="102"/>
        <v>1034</v>
      </c>
      <c r="AE900" s="220" t="str">
        <f t="shared" ref="AE900:AE963" si="106">IF(D900="เด็กชาย",1,IF(D900="นาย",1,IF(D900="เด็กหญิง",2,IF(D900="นางสาว",2,IF(D900="ด.ช.",1,IF(D900="ด.ญ.",2,IF(D900="น.ส.",2,"")))))))</f>
        <v/>
      </c>
      <c r="AF900" s="216" t="str">
        <f t="shared" si="100"/>
        <v>-</v>
      </c>
    </row>
    <row r="901" spans="1:32" ht="20.149999999999999" customHeight="1" x14ac:dyDescent="0.75">
      <c r="A901" s="31">
        <v>899</v>
      </c>
      <c r="B901" s="202"/>
      <c r="C901" s="394"/>
      <c r="D901" s="202"/>
      <c r="E901" s="382"/>
      <c r="F901" s="382"/>
      <c r="G901" s="217" t="str">
        <f t="shared" si="103"/>
        <v/>
      </c>
      <c r="H901" s="31" t="str">
        <f>IF(AND(B901=H$1),LOOKUP(9.99999999999999E+307,$H$2:H900)+1,"")</f>
        <v/>
      </c>
      <c r="I901" s="31" t="str">
        <f>IF(AND(B901=I$1),LOOKUP(9.99999999999999E+307,$I$2:I900)+1,"")</f>
        <v/>
      </c>
      <c r="J901" s="31" t="e">
        <f>IF(AND(B901=J$1),LOOKUP(9.99999999999999E+307,$J$2:J900)+1,"")</f>
        <v>#REF!</v>
      </c>
      <c r="K901" s="31" t="e">
        <f>IF(AND(B901=K$1),LOOKUP(9.99999999999999E+307,$K$2:K900)+1,"")</f>
        <v>#REF!</v>
      </c>
      <c r="L901" s="31" t="e">
        <f>IF(AND(B901=L$1),LOOKUP(9.99999999999999E+307,$L$2:L900)+1,"")</f>
        <v>#REF!</v>
      </c>
      <c r="M901" s="31">
        <f>IF(AND(B901=M$1),LOOKUP(9.99999999999999E+307,$M$2:M900)+1,"")</f>
        <v>733</v>
      </c>
      <c r="N901" s="31" t="e">
        <f>IF(AND(B901=N$1),LOOKUP(9.99999999999999E+307,$N$2:N900)+1,"")</f>
        <v>#REF!</v>
      </c>
      <c r="O901" s="31" t="e">
        <f>IF(AND($B901=O$1),LOOKUP(9.99999999999999E+307,$O$2:O900)+1,"")</f>
        <v>#REF!</v>
      </c>
      <c r="P901" s="31" t="e">
        <f>IF(AND($B901=P$1),LOOKUP(9.99999999999999E+307,$P$2:P900)+1,"")</f>
        <v>#REF!</v>
      </c>
      <c r="Q901" s="31" t="e">
        <f>IF(AND($B901=Q$1),LOOKUP(9.99999999999999E+307,$Q$2:Q900)+1,"")</f>
        <v>#REF!</v>
      </c>
      <c r="R901" s="31">
        <f>IF(AND($B901=R$1),LOOKUP(9.99999999999999E+307,$R$2:R900)+1,"")</f>
        <v>733</v>
      </c>
      <c r="S901" s="31">
        <f>IF(AND($B901=S$1),LOOKUP(9.99999999999999E+307,$S$2:S900)+1,"")</f>
        <v>733</v>
      </c>
      <c r="T901" s="221"/>
      <c r="U901" s="221"/>
      <c r="V901" s="221"/>
      <c r="AA901" s="218" t="str">
        <f t="shared" si="104"/>
        <v/>
      </c>
      <c r="AB901" s="218" t="str">
        <f t="shared" si="105"/>
        <v/>
      </c>
      <c r="AC901" s="219">
        <f t="shared" si="101"/>
        <v>0</v>
      </c>
      <c r="AD901" s="219">
        <f t="shared" si="102"/>
        <v>1034</v>
      </c>
      <c r="AE901" s="220" t="str">
        <f t="shared" si="106"/>
        <v/>
      </c>
      <c r="AF901" s="216" t="str">
        <f t="shared" si="100"/>
        <v>-</v>
      </c>
    </row>
    <row r="902" spans="1:32" ht="20.149999999999999" customHeight="1" x14ac:dyDescent="0.75">
      <c r="A902" s="31">
        <v>900</v>
      </c>
      <c r="B902" s="202"/>
      <c r="C902" s="394"/>
      <c r="D902" s="202"/>
      <c r="E902" s="382"/>
      <c r="F902" s="382"/>
      <c r="G902" s="217" t="str">
        <f t="shared" si="103"/>
        <v/>
      </c>
      <c r="H902" s="31" t="str">
        <f>IF(AND(B902=H$1),LOOKUP(9.99999999999999E+307,$H$2:H901)+1,"")</f>
        <v/>
      </c>
      <c r="I902" s="31" t="str">
        <f>IF(AND(B902=I$1),LOOKUP(9.99999999999999E+307,$I$2:I901)+1,"")</f>
        <v/>
      </c>
      <c r="J902" s="31" t="e">
        <f>IF(AND(B902=J$1),LOOKUP(9.99999999999999E+307,$J$2:J901)+1,"")</f>
        <v>#REF!</v>
      </c>
      <c r="K902" s="31" t="e">
        <f>IF(AND(B902=K$1),LOOKUP(9.99999999999999E+307,$K$2:K901)+1,"")</f>
        <v>#REF!</v>
      </c>
      <c r="L902" s="31" t="e">
        <f>IF(AND(B902=L$1),LOOKUP(9.99999999999999E+307,$L$2:L901)+1,"")</f>
        <v>#REF!</v>
      </c>
      <c r="M902" s="31">
        <f>IF(AND(B902=M$1),LOOKUP(9.99999999999999E+307,$M$2:M901)+1,"")</f>
        <v>734</v>
      </c>
      <c r="N902" s="31" t="e">
        <f>IF(AND(B902=N$1),LOOKUP(9.99999999999999E+307,$N$2:N901)+1,"")</f>
        <v>#REF!</v>
      </c>
      <c r="O902" s="31" t="e">
        <f>IF(AND($B902=O$1),LOOKUP(9.99999999999999E+307,$O$2:O901)+1,"")</f>
        <v>#REF!</v>
      </c>
      <c r="P902" s="31" t="e">
        <f>IF(AND($B902=P$1),LOOKUP(9.99999999999999E+307,$P$2:P901)+1,"")</f>
        <v>#REF!</v>
      </c>
      <c r="Q902" s="31" t="e">
        <f>IF(AND($B902=Q$1),LOOKUP(9.99999999999999E+307,$Q$2:Q901)+1,"")</f>
        <v>#REF!</v>
      </c>
      <c r="R902" s="31">
        <f>IF(AND($B902=R$1),LOOKUP(9.99999999999999E+307,$R$2:R901)+1,"")</f>
        <v>734</v>
      </c>
      <c r="S902" s="31">
        <f>IF(AND($B902=S$1),LOOKUP(9.99999999999999E+307,$S$2:S901)+1,"")</f>
        <v>734</v>
      </c>
      <c r="T902" s="221"/>
      <c r="U902" s="221"/>
      <c r="V902" s="221"/>
      <c r="AA902" s="218" t="str">
        <f t="shared" si="104"/>
        <v/>
      </c>
      <c r="AB902" s="218" t="str">
        <f t="shared" si="105"/>
        <v/>
      </c>
      <c r="AC902" s="219">
        <f t="shared" si="101"/>
        <v>0</v>
      </c>
      <c r="AD902" s="219">
        <f t="shared" si="102"/>
        <v>1034</v>
      </c>
      <c r="AE902" s="220" t="str">
        <f t="shared" si="106"/>
        <v/>
      </c>
      <c r="AF902" s="216" t="str">
        <f t="shared" si="100"/>
        <v>-</v>
      </c>
    </row>
    <row r="903" spans="1:32" ht="20.149999999999999" customHeight="1" x14ac:dyDescent="0.75">
      <c r="A903" s="31">
        <v>901</v>
      </c>
      <c r="B903" s="202"/>
      <c r="C903" s="394"/>
      <c r="D903" s="202"/>
      <c r="E903" s="382"/>
      <c r="F903" s="382"/>
      <c r="G903" s="217" t="str">
        <f t="shared" si="103"/>
        <v/>
      </c>
      <c r="H903" s="31" t="str">
        <f>IF(AND(B903=H$1),LOOKUP(9.99999999999999E+307,$H$2:H902)+1,"")</f>
        <v/>
      </c>
      <c r="I903" s="31" t="str">
        <f>IF(AND(B903=I$1),LOOKUP(9.99999999999999E+307,$I$2:I902)+1,"")</f>
        <v/>
      </c>
      <c r="J903" s="31" t="e">
        <f>IF(AND(B903=J$1),LOOKUP(9.99999999999999E+307,$J$2:J902)+1,"")</f>
        <v>#REF!</v>
      </c>
      <c r="K903" s="31" t="e">
        <f>IF(AND(B903=K$1),LOOKUP(9.99999999999999E+307,$K$2:K902)+1,"")</f>
        <v>#REF!</v>
      </c>
      <c r="L903" s="31" t="e">
        <f>IF(AND(B903=L$1),LOOKUP(9.99999999999999E+307,$L$2:L902)+1,"")</f>
        <v>#REF!</v>
      </c>
      <c r="M903" s="31">
        <f>IF(AND(B903=M$1),LOOKUP(9.99999999999999E+307,$M$2:M902)+1,"")</f>
        <v>735</v>
      </c>
      <c r="N903" s="31" t="e">
        <f>IF(AND(B903=N$1),LOOKUP(9.99999999999999E+307,$N$2:N902)+1,"")</f>
        <v>#REF!</v>
      </c>
      <c r="O903" s="31" t="e">
        <f>IF(AND($B903=O$1),LOOKUP(9.99999999999999E+307,$O$2:O902)+1,"")</f>
        <v>#REF!</v>
      </c>
      <c r="P903" s="31" t="e">
        <f>IF(AND($B903=P$1),LOOKUP(9.99999999999999E+307,$P$2:P902)+1,"")</f>
        <v>#REF!</v>
      </c>
      <c r="Q903" s="31" t="e">
        <f>IF(AND($B903=Q$1),LOOKUP(9.99999999999999E+307,$Q$2:Q902)+1,"")</f>
        <v>#REF!</v>
      </c>
      <c r="R903" s="31">
        <f>IF(AND($B903=R$1),LOOKUP(9.99999999999999E+307,$R$2:R902)+1,"")</f>
        <v>735</v>
      </c>
      <c r="S903" s="31">
        <f>IF(AND($B903=S$1),LOOKUP(9.99999999999999E+307,$S$2:S902)+1,"")</f>
        <v>735</v>
      </c>
      <c r="T903" s="221"/>
      <c r="U903" s="221"/>
      <c r="V903" s="221"/>
      <c r="AA903" s="218" t="str">
        <f t="shared" si="104"/>
        <v/>
      </c>
      <c r="AB903" s="218" t="str">
        <f t="shared" si="105"/>
        <v/>
      </c>
      <c r="AC903" s="219">
        <f t="shared" si="101"/>
        <v>0</v>
      </c>
      <c r="AD903" s="219">
        <f t="shared" si="102"/>
        <v>1034</v>
      </c>
      <c r="AE903" s="220" t="str">
        <f t="shared" si="106"/>
        <v/>
      </c>
      <c r="AF903" s="216" t="str">
        <f t="shared" si="100"/>
        <v>-</v>
      </c>
    </row>
    <row r="904" spans="1:32" ht="20.149999999999999" customHeight="1" x14ac:dyDescent="0.75">
      <c r="A904" s="31">
        <v>902</v>
      </c>
      <c r="B904" s="202"/>
      <c r="C904" s="394"/>
      <c r="D904" s="202"/>
      <c r="E904" s="382"/>
      <c r="F904" s="382"/>
      <c r="G904" s="217" t="str">
        <f t="shared" si="103"/>
        <v/>
      </c>
      <c r="H904" s="31" t="str">
        <f>IF(AND(B904=H$1),LOOKUP(9.99999999999999E+307,$H$2:H903)+1,"")</f>
        <v/>
      </c>
      <c r="I904" s="31" t="str">
        <f>IF(AND(B904=I$1),LOOKUP(9.99999999999999E+307,$I$2:I903)+1,"")</f>
        <v/>
      </c>
      <c r="J904" s="31" t="e">
        <f>IF(AND(B904=J$1),LOOKUP(9.99999999999999E+307,$J$2:J903)+1,"")</f>
        <v>#REF!</v>
      </c>
      <c r="K904" s="31" t="e">
        <f>IF(AND(B904=K$1),LOOKUP(9.99999999999999E+307,$K$2:K903)+1,"")</f>
        <v>#REF!</v>
      </c>
      <c r="L904" s="31" t="e">
        <f>IF(AND(B904=L$1),LOOKUP(9.99999999999999E+307,$L$2:L903)+1,"")</f>
        <v>#REF!</v>
      </c>
      <c r="M904" s="31">
        <f>IF(AND(B904=M$1),LOOKUP(9.99999999999999E+307,$M$2:M903)+1,"")</f>
        <v>736</v>
      </c>
      <c r="N904" s="31" t="e">
        <f>IF(AND(B904=N$1),LOOKUP(9.99999999999999E+307,$N$2:N903)+1,"")</f>
        <v>#REF!</v>
      </c>
      <c r="O904" s="31" t="e">
        <f>IF(AND($B904=O$1),LOOKUP(9.99999999999999E+307,$O$2:O903)+1,"")</f>
        <v>#REF!</v>
      </c>
      <c r="P904" s="31" t="e">
        <f>IF(AND($B904=P$1),LOOKUP(9.99999999999999E+307,$P$2:P903)+1,"")</f>
        <v>#REF!</v>
      </c>
      <c r="Q904" s="31" t="e">
        <f>IF(AND($B904=Q$1),LOOKUP(9.99999999999999E+307,$Q$2:Q903)+1,"")</f>
        <v>#REF!</v>
      </c>
      <c r="R904" s="31">
        <f>IF(AND($B904=R$1),LOOKUP(9.99999999999999E+307,$R$2:R903)+1,"")</f>
        <v>736</v>
      </c>
      <c r="S904" s="31">
        <f>IF(AND($B904=S$1),LOOKUP(9.99999999999999E+307,$S$2:S903)+1,"")</f>
        <v>736</v>
      </c>
      <c r="T904" s="221"/>
      <c r="U904" s="221"/>
      <c r="V904" s="221"/>
      <c r="AA904" s="218" t="str">
        <f t="shared" si="104"/>
        <v/>
      </c>
      <c r="AB904" s="218" t="str">
        <f t="shared" si="105"/>
        <v/>
      </c>
      <c r="AC904" s="219">
        <f t="shared" si="101"/>
        <v>0</v>
      </c>
      <c r="AD904" s="219">
        <f t="shared" si="102"/>
        <v>1034</v>
      </c>
      <c r="AE904" s="220" t="str">
        <f t="shared" si="106"/>
        <v/>
      </c>
      <c r="AF904" s="216" t="str">
        <f t="shared" si="100"/>
        <v>-</v>
      </c>
    </row>
    <row r="905" spans="1:32" ht="20.149999999999999" customHeight="1" x14ac:dyDescent="0.75">
      <c r="A905" s="31">
        <v>903</v>
      </c>
      <c r="B905" s="202"/>
      <c r="C905" s="394"/>
      <c r="D905" s="202"/>
      <c r="E905" s="382"/>
      <c r="F905" s="382"/>
      <c r="G905" s="217" t="str">
        <f t="shared" si="103"/>
        <v/>
      </c>
      <c r="H905" s="31" t="str">
        <f>IF(AND(B905=H$1),LOOKUP(9.99999999999999E+307,$H$2:H904)+1,"")</f>
        <v/>
      </c>
      <c r="I905" s="31" t="str">
        <f>IF(AND(B905=I$1),LOOKUP(9.99999999999999E+307,$I$2:I904)+1,"")</f>
        <v/>
      </c>
      <c r="J905" s="31" t="e">
        <f>IF(AND(B905=J$1),LOOKUP(9.99999999999999E+307,$J$2:J904)+1,"")</f>
        <v>#REF!</v>
      </c>
      <c r="K905" s="31" t="e">
        <f>IF(AND(B905=K$1),LOOKUP(9.99999999999999E+307,$K$2:K904)+1,"")</f>
        <v>#REF!</v>
      </c>
      <c r="L905" s="31" t="e">
        <f>IF(AND(B905=L$1),LOOKUP(9.99999999999999E+307,$L$2:L904)+1,"")</f>
        <v>#REF!</v>
      </c>
      <c r="M905" s="31">
        <f>IF(AND(B905=M$1),LOOKUP(9.99999999999999E+307,$M$2:M904)+1,"")</f>
        <v>737</v>
      </c>
      <c r="N905" s="31" t="e">
        <f>IF(AND(B905=N$1),LOOKUP(9.99999999999999E+307,$N$2:N904)+1,"")</f>
        <v>#REF!</v>
      </c>
      <c r="O905" s="31" t="e">
        <f>IF(AND($B905=O$1),LOOKUP(9.99999999999999E+307,$O$2:O904)+1,"")</f>
        <v>#REF!</v>
      </c>
      <c r="P905" s="31" t="e">
        <f>IF(AND($B905=P$1),LOOKUP(9.99999999999999E+307,$P$2:P904)+1,"")</f>
        <v>#REF!</v>
      </c>
      <c r="Q905" s="31" t="e">
        <f>IF(AND($B905=Q$1),LOOKUP(9.99999999999999E+307,$Q$2:Q904)+1,"")</f>
        <v>#REF!</v>
      </c>
      <c r="R905" s="31">
        <f>IF(AND($B905=R$1),LOOKUP(9.99999999999999E+307,$R$2:R904)+1,"")</f>
        <v>737</v>
      </c>
      <c r="S905" s="31">
        <f>IF(AND($B905=S$1),LOOKUP(9.99999999999999E+307,$S$2:S904)+1,"")</f>
        <v>737</v>
      </c>
      <c r="T905" s="221"/>
      <c r="U905" s="221"/>
      <c r="V905" s="221"/>
      <c r="AA905" s="218" t="str">
        <f t="shared" si="104"/>
        <v/>
      </c>
      <c r="AB905" s="218" t="str">
        <f t="shared" si="105"/>
        <v/>
      </c>
      <c r="AC905" s="219">
        <f t="shared" si="101"/>
        <v>0</v>
      </c>
      <c r="AD905" s="219">
        <f t="shared" si="102"/>
        <v>1034</v>
      </c>
      <c r="AE905" s="220" t="str">
        <f t="shared" si="106"/>
        <v/>
      </c>
      <c r="AF905" s="216" t="str">
        <f t="shared" si="100"/>
        <v>-</v>
      </c>
    </row>
    <row r="906" spans="1:32" ht="20.149999999999999" customHeight="1" x14ac:dyDescent="0.75">
      <c r="A906" s="31">
        <v>904</v>
      </c>
      <c r="B906" s="202"/>
      <c r="C906" s="394"/>
      <c r="D906" s="202"/>
      <c r="E906" s="382"/>
      <c r="F906" s="382"/>
      <c r="G906" s="217" t="str">
        <f t="shared" si="103"/>
        <v/>
      </c>
      <c r="H906" s="31" t="str">
        <f>IF(AND(B906=H$1),LOOKUP(9.99999999999999E+307,$H$2:H905)+1,"")</f>
        <v/>
      </c>
      <c r="I906" s="31" t="str">
        <f>IF(AND(B906=I$1),LOOKUP(9.99999999999999E+307,$I$2:I905)+1,"")</f>
        <v/>
      </c>
      <c r="J906" s="31" t="e">
        <f>IF(AND(B906=J$1),LOOKUP(9.99999999999999E+307,$J$2:J905)+1,"")</f>
        <v>#REF!</v>
      </c>
      <c r="K906" s="31" t="e">
        <f>IF(AND(B906=K$1),LOOKUP(9.99999999999999E+307,$K$2:K905)+1,"")</f>
        <v>#REF!</v>
      </c>
      <c r="L906" s="31" t="e">
        <f>IF(AND(B906=L$1),LOOKUP(9.99999999999999E+307,$L$2:L905)+1,"")</f>
        <v>#REF!</v>
      </c>
      <c r="M906" s="31">
        <f>IF(AND(B906=M$1),LOOKUP(9.99999999999999E+307,$M$2:M905)+1,"")</f>
        <v>738</v>
      </c>
      <c r="N906" s="31" t="e">
        <f>IF(AND(B906=N$1),LOOKUP(9.99999999999999E+307,$N$2:N905)+1,"")</f>
        <v>#REF!</v>
      </c>
      <c r="O906" s="31" t="e">
        <f>IF(AND($B906=O$1),LOOKUP(9.99999999999999E+307,$O$2:O905)+1,"")</f>
        <v>#REF!</v>
      </c>
      <c r="P906" s="31" t="e">
        <f>IF(AND($B906=P$1),LOOKUP(9.99999999999999E+307,$P$2:P905)+1,"")</f>
        <v>#REF!</v>
      </c>
      <c r="Q906" s="31" t="e">
        <f>IF(AND($B906=Q$1),LOOKUP(9.99999999999999E+307,$Q$2:Q905)+1,"")</f>
        <v>#REF!</v>
      </c>
      <c r="R906" s="31">
        <f>IF(AND($B906=R$1),LOOKUP(9.99999999999999E+307,$R$2:R905)+1,"")</f>
        <v>738</v>
      </c>
      <c r="S906" s="31">
        <f>IF(AND($B906=S$1),LOOKUP(9.99999999999999E+307,$S$2:S905)+1,"")</f>
        <v>738</v>
      </c>
      <c r="T906" s="221"/>
      <c r="U906" s="221"/>
      <c r="V906" s="221"/>
      <c r="AA906" s="218" t="str">
        <f t="shared" si="104"/>
        <v/>
      </c>
      <c r="AB906" s="218" t="str">
        <f t="shared" si="105"/>
        <v/>
      </c>
      <c r="AC906" s="219">
        <f t="shared" si="101"/>
        <v>0</v>
      </c>
      <c r="AD906" s="219">
        <f t="shared" si="102"/>
        <v>1034</v>
      </c>
      <c r="AE906" s="220" t="str">
        <f t="shared" si="106"/>
        <v/>
      </c>
      <c r="AF906" s="216" t="str">
        <f t="shared" si="100"/>
        <v>-</v>
      </c>
    </row>
    <row r="907" spans="1:32" ht="20.149999999999999" customHeight="1" x14ac:dyDescent="0.75">
      <c r="A907" s="31">
        <v>905</v>
      </c>
      <c r="B907" s="202"/>
      <c r="C907" s="394"/>
      <c r="D907" s="202"/>
      <c r="E907" s="382"/>
      <c r="F907" s="382"/>
      <c r="G907" s="217" t="str">
        <f t="shared" si="103"/>
        <v/>
      </c>
      <c r="H907" s="31" t="str">
        <f>IF(AND(B907=H$1),LOOKUP(9.99999999999999E+307,$H$2:H906)+1,"")</f>
        <v/>
      </c>
      <c r="I907" s="31" t="str">
        <f>IF(AND(B907=I$1),LOOKUP(9.99999999999999E+307,$I$2:I906)+1,"")</f>
        <v/>
      </c>
      <c r="J907" s="31" t="e">
        <f>IF(AND(B907=J$1),LOOKUP(9.99999999999999E+307,$J$2:J906)+1,"")</f>
        <v>#REF!</v>
      </c>
      <c r="K907" s="31" t="e">
        <f>IF(AND(B907=K$1),LOOKUP(9.99999999999999E+307,$K$2:K906)+1,"")</f>
        <v>#REF!</v>
      </c>
      <c r="L907" s="31" t="e">
        <f>IF(AND(B907=L$1),LOOKUP(9.99999999999999E+307,$L$2:L906)+1,"")</f>
        <v>#REF!</v>
      </c>
      <c r="M907" s="31">
        <f>IF(AND(B907=M$1),LOOKUP(9.99999999999999E+307,$M$2:M906)+1,"")</f>
        <v>739</v>
      </c>
      <c r="N907" s="31" t="e">
        <f>IF(AND(B907=N$1),LOOKUP(9.99999999999999E+307,$N$2:N906)+1,"")</f>
        <v>#REF!</v>
      </c>
      <c r="O907" s="31" t="e">
        <f>IF(AND($B907=O$1),LOOKUP(9.99999999999999E+307,$O$2:O906)+1,"")</f>
        <v>#REF!</v>
      </c>
      <c r="P907" s="31" t="e">
        <f>IF(AND($B907=P$1),LOOKUP(9.99999999999999E+307,$P$2:P906)+1,"")</f>
        <v>#REF!</v>
      </c>
      <c r="Q907" s="31" t="e">
        <f>IF(AND($B907=Q$1),LOOKUP(9.99999999999999E+307,$Q$2:Q906)+1,"")</f>
        <v>#REF!</v>
      </c>
      <c r="R907" s="31">
        <f>IF(AND($B907=R$1),LOOKUP(9.99999999999999E+307,$R$2:R906)+1,"")</f>
        <v>739</v>
      </c>
      <c r="S907" s="31">
        <f>IF(AND($B907=S$1),LOOKUP(9.99999999999999E+307,$S$2:S906)+1,"")</f>
        <v>739</v>
      </c>
      <c r="T907" s="221"/>
      <c r="U907" s="221"/>
      <c r="V907" s="221"/>
      <c r="AA907" s="218" t="str">
        <f t="shared" si="104"/>
        <v/>
      </c>
      <c r="AB907" s="218" t="str">
        <f t="shared" si="105"/>
        <v/>
      </c>
      <c r="AC907" s="219">
        <f t="shared" si="101"/>
        <v>0</v>
      </c>
      <c r="AD907" s="219">
        <f t="shared" si="102"/>
        <v>1034</v>
      </c>
      <c r="AE907" s="220" t="str">
        <f t="shared" si="106"/>
        <v/>
      </c>
      <c r="AF907" s="216" t="str">
        <f t="shared" si="100"/>
        <v>-</v>
      </c>
    </row>
    <row r="908" spans="1:32" ht="20.149999999999999" customHeight="1" x14ac:dyDescent="0.75">
      <c r="A908" s="31">
        <v>906</v>
      </c>
      <c r="B908" s="202"/>
      <c r="C908" s="394"/>
      <c r="D908" s="202"/>
      <c r="E908" s="382"/>
      <c r="F908" s="382"/>
      <c r="G908" s="217" t="str">
        <f t="shared" si="103"/>
        <v/>
      </c>
      <c r="H908" s="31" t="str">
        <f>IF(AND(B908=H$1),LOOKUP(9.99999999999999E+307,$H$2:H907)+1,"")</f>
        <v/>
      </c>
      <c r="I908" s="31" t="str">
        <f>IF(AND(B908=I$1),LOOKUP(9.99999999999999E+307,$I$2:I907)+1,"")</f>
        <v/>
      </c>
      <c r="J908" s="31" t="e">
        <f>IF(AND(B908=J$1),LOOKUP(9.99999999999999E+307,$J$2:J907)+1,"")</f>
        <v>#REF!</v>
      </c>
      <c r="K908" s="31" t="e">
        <f>IF(AND(B908=K$1),LOOKUP(9.99999999999999E+307,$K$2:K907)+1,"")</f>
        <v>#REF!</v>
      </c>
      <c r="L908" s="31" t="e">
        <f>IF(AND(B908=L$1),LOOKUP(9.99999999999999E+307,$L$2:L907)+1,"")</f>
        <v>#REF!</v>
      </c>
      <c r="M908" s="31">
        <f>IF(AND(B908=M$1),LOOKUP(9.99999999999999E+307,$M$2:M907)+1,"")</f>
        <v>740</v>
      </c>
      <c r="N908" s="31" t="e">
        <f>IF(AND(B908=N$1),LOOKUP(9.99999999999999E+307,$N$2:N907)+1,"")</f>
        <v>#REF!</v>
      </c>
      <c r="O908" s="31" t="e">
        <f>IF(AND($B908=O$1),LOOKUP(9.99999999999999E+307,$O$2:O907)+1,"")</f>
        <v>#REF!</v>
      </c>
      <c r="P908" s="31" t="e">
        <f>IF(AND($B908=P$1),LOOKUP(9.99999999999999E+307,$P$2:P907)+1,"")</f>
        <v>#REF!</v>
      </c>
      <c r="Q908" s="31" t="e">
        <f>IF(AND($B908=Q$1),LOOKUP(9.99999999999999E+307,$Q$2:Q907)+1,"")</f>
        <v>#REF!</v>
      </c>
      <c r="R908" s="31">
        <f>IF(AND($B908=R$1),LOOKUP(9.99999999999999E+307,$R$2:R907)+1,"")</f>
        <v>740</v>
      </c>
      <c r="S908" s="31">
        <f>IF(AND($B908=S$1),LOOKUP(9.99999999999999E+307,$S$2:S907)+1,"")</f>
        <v>740</v>
      </c>
      <c r="T908" s="221"/>
      <c r="U908" s="221"/>
      <c r="V908" s="221"/>
      <c r="AA908" s="218" t="str">
        <f t="shared" si="104"/>
        <v/>
      </c>
      <c r="AB908" s="218" t="str">
        <f t="shared" si="105"/>
        <v/>
      </c>
      <c r="AC908" s="219">
        <f t="shared" si="101"/>
        <v>0</v>
      </c>
      <c r="AD908" s="219">
        <f t="shared" si="102"/>
        <v>1034</v>
      </c>
      <c r="AE908" s="220" t="str">
        <f t="shared" si="106"/>
        <v/>
      </c>
      <c r="AF908" s="216" t="str">
        <f t="shared" si="100"/>
        <v>-</v>
      </c>
    </row>
    <row r="909" spans="1:32" ht="20.149999999999999" customHeight="1" x14ac:dyDescent="0.75">
      <c r="A909" s="31">
        <v>907</v>
      </c>
      <c r="B909" s="202"/>
      <c r="C909" s="395"/>
      <c r="D909" s="202"/>
      <c r="E909" s="382"/>
      <c r="F909" s="382"/>
      <c r="G909" s="217" t="str">
        <f t="shared" si="103"/>
        <v/>
      </c>
      <c r="H909" s="31" t="str">
        <f>IF(AND(B909=H$1),LOOKUP(9.99999999999999E+307,$H$2:H908)+1,"")</f>
        <v/>
      </c>
      <c r="I909" s="31" t="str">
        <f>IF(AND(B909=I$1),LOOKUP(9.99999999999999E+307,$I$2:I908)+1,"")</f>
        <v/>
      </c>
      <c r="J909" s="31" t="e">
        <f>IF(AND(B909=J$1),LOOKUP(9.99999999999999E+307,$J$2:J908)+1,"")</f>
        <v>#REF!</v>
      </c>
      <c r="K909" s="31" t="e">
        <f>IF(AND(B909=K$1),LOOKUP(9.99999999999999E+307,$K$2:K908)+1,"")</f>
        <v>#REF!</v>
      </c>
      <c r="L909" s="31" t="e">
        <f>IF(AND(B909=L$1),LOOKUP(9.99999999999999E+307,$L$2:L908)+1,"")</f>
        <v>#REF!</v>
      </c>
      <c r="M909" s="31">
        <f>IF(AND(B909=M$1),LOOKUP(9.99999999999999E+307,$M$2:M908)+1,"")</f>
        <v>741</v>
      </c>
      <c r="N909" s="31" t="e">
        <f>IF(AND(B909=N$1),LOOKUP(9.99999999999999E+307,$N$2:N908)+1,"")</f>
        <v>#REF!</v>
      </c>
      <c r="O909" s="31" t="e">
        <f>IF(AND($B909=O$1),LOOKUP(9.99999999999999E+307,$O$2:O908)+1,"")</f>
        <v>#REF!</v>
      </c>
      <c r="P909" s="31" t="e">
        <f>IF(AND($B909=P$1),LOOKUP(9.99999999999999E+307,$P$2:P908)+1,"")</f>
        <v>#REF!</v>
      </c>
      <c r="Q909" s="31" t="e">
        <f>IF(AND($B909=Q$1),LOOKUP(9.99999999999999E+307,$Q$2:Q908)+1,"")</f>
        <v>#REF!</v>
      </c>
      <c r="R909" s="31">
        <f>IF(AND($B909=R$1),LOOKUP(9.99999999999999E+307,$R$2:R908)+1,"")</f>
        <v>741</v>
      </c>
      <c r="S909" s="31">
        <f>IF(AND($B909=S$1),LOOKUP(9.99999999999999E+307,$S$2:S908)+1,"")</f>
        <v>741</v>
      </c>
      <c r="T909" s="221"/>
      <c r="U909" s="221"/>
      <c r="V909" s="221"/>
      <c r="AA909" s="218" t="str">
        <f t="shared" si="104"/>
        <v/>
      </c>
      <c r="AB909" s="218" t="str">
        <f t="shared" si="105"/>
        <v/>
      </c>
      <c r="AC909" s="219">
        <f t="shared" si="101"/>
        <v>0</v>
      </c>
      <c r="AD909" s="219">
        <f t="shared" si="102"/>
        <v>1034</v>
      </c>
      <c r="AE909" s="220" t="str">
        <f t="shared" si="106"/>
        <v/>
      </c>
      <c r="AF909" s="216" t="str">
        <f t="shared" si="100"/>
        <v>-</v>
      </c>
    </row>
    <row r="910" spans="1:32" ht="20.149999999999999" customHeight="1" x14ac:dyDescent="0.75">
      <c r="A910" s="31">
        <v>908</v>
      </c>
      <c r="B910" s="202"/>
      <c r="C910" s="395"/>
      <c r="D910" s="202"/>
      <c r="E910" s="382"/>
      <c r="F910" s="382"/>
      <c r="G910" s="217" t="str">
        <f t="shared" si="103"/>
        <v/>
      </c>
      <c r="H910" s="31" t="str">
        <f>IF(AND(B910=H$1),LOOKUP(9.99999999999999E+307,$H$2:H909)+1,"")</f>
        <v/>
      </c>
      <c r="I910" s="31" t="str">
        <f>IF(AND(B910=I$1),LOOKUP(9.99999999999999E+307,$I$2:I909)+1,"")</f>
        <v/>
      </c>
      <c r="J910" s="31" t="e">
        <f>IF(AND(B910=J$1),LOOKUP(9.99999999999999E+307,$J$2:J909)+1,"")</f>
        <v>#REF!</v>
      </c>
      <c r="K910" s="31" t="e">
        <f>IF(AND(B910=K$1),LOOKUP(9.99999999999999E+307,$K$2:K909)+1,"")</f>
        <v>#REF!</v>
      </c>
      <c r="L910" s="31" t="e">
        <f>IF(AND(B910=L$1),LOOKUP(9.99999999999999E+307,$L$2:L909)+1,"")</f>
        <v>#REF!</v>
      </c>
      <c r="M910" s="31">
        <f>IF(AND(B910=M$1),LOOKUP(9.99999999999999E+307,$M$2:M909)+1,"")</f>
        <v>742</v>
      </c>
      <c r="N910" s="31" t="e">
        <f>IF(AND(B910=N$1),LOOKUP(9.99999999999999E+307,$N$2:N909)+1,"")</f>
        <v>#REF!</v>
      </c>
      <c r="O910" s="31" t="e">
        <f>IF(AND($B910=O$1),LOOKUP(9.99999999999999E+307,$O$2:O909)+1,"")</f>
        <v>#REF!</v>
      </c>
      <c r="P910" s="31" t="e">
        <f>IF(AND($B910=P$1),LOOKUP(9.99999999999999E+307,$P$2:P909)+1,"")</f>
        <v>#REF!</v>
      </c>
      <c r="Q910" s="31" t="e">
        <f>IF(AND($B910=Q$1),LOOKUP(9.99999999999999E+307,$Q$2:Q909)+1,"")</f>
        <v>#REF!</v>
      </c>
      <c r="R910" s="31">
        <f>IF(AND($B910=R$1),LOOKUP(9.99999999999999E+307,$R$2:R909)+1,"")</f>
        <v>742</v>
      </c>
      <c r="S910" s="31">
        <f>IF(AND($B910=S$1),LOOKUP(9.99999999999999E+307,$S$2:S909)+1,"")</f>
        <v>742</v>
      </c>
      <c r="T910" s="221"/>
      <c r="U910" s="221"/>
      <c r="V910" s="221"/>
      <c r="AA910" s="218" t="str">
        <f t="shared" si="104"/>
        <v/>
      </c>
      <c r="AB910" s="218" t="str">
        <f t="shared" si="105"/>
        <v/>
      </c>
      <c r="AC910" s="219">
        <f t="shared" si="101"/>
        <v>0</v>
      </c>
      <c r="AD910" s="219">
        <f t="shared" si="102"/>
        <v>1034</v>
      </c>
      <c r="AE910" s="220" t="str">
        <f t="shared" si="106"/>
        <v/>
      </c>
      <c r="AF910" s="216" t="str">
        <f t="shared" si="100"/>
        <v>-</v>
      </c>
    </row>
    <row r="911" spans="1:32" ht="20.149999999999999" customHeight="1" x14ac:dyDescent="0.75">
      <c r="A911" s="31">
        <v>909</v>
      </c>
      <c r="B911" s="202"/>
      <c r="C911" s="395"/>
      <c r="D911" s="202"/>
      <c r="E911" s="382"/>
      <c r="F911" s="382"/>
      <c r="G911" s="217" t="str">
        <f t="shared" si="103"/>
        <v/>
      </c>
      <c r="H911" s="31" t="str">
        <f>IF(AND(B911=H$1),LOOKUP(9.99999999999999E+307,$H$2:H910)+1,"")</f>
        <v/>
      </c>
      <c r="I911" s="31" t="str">
        <f>IF(AND(B911=I$1),LOOKUP(9.99999999999999E+307,$I$2:I910)+1,"")</f>
        <v/>
      </c>
      <c r="J911" s="31" t="e">
        <f>IF(AND(B911=J$1),LOOKUP(9.99999999999999E+307,$J$2:J910)+1,"")</f>
        <v>#REF!</v>
      </c>
      <c r="K911" s="31" t="e">
        <f>IF(AND(B911=K$1),LOOKUP(9.99999999999999E+307,$K$2:K910)+1,"")</f>
        <v>#REF!</v>
      </c>
      <c r="L911" s="31" t="e">
        <f>IF(AND(B911=L$1),LOOKUP(9.99999999999999E+307,$L$2:L910)+1,"")</f>
        <v>#REF!</v>
      </c>
      <c r="M911" s="31">
        <f>IF(AND(B911=M$1),LOOKUP(9.99999999999999E+307,$M$2:M910)+1,"")</f>
        <v>743</v>
      </c>
      <c r="N911" s="31" t="e">
        <f>IF(AND(B911=N$1),LOOKUP(9.99999999999999E+307,$N$2:N910)+1,"")</f>
        <v>#REF!</v>
      </c>
      <c r="O911" s="31" t="e">
        <f>IF(AND($B911=O$1),LOOKUP(9.99999999999999E+307,$O$2:O910)+1,"")</f>
        <v>#REF!</v>
      </c>
      <c r="P911" s="31" t="e">
        <f>IF(AND($B911=P$1),LOOKUP(9.99999999999999E+307,$P$2:P910)+1,"")</f>
        <v>#REF!</v>
      </c>
      <c r="Q911" s="31" t="e">
        <f>IF(AND($B911=Q$1),LOOKUP(9.99999999999999E+307,$Q$2:Q910)+1,"")</f>
        <v>#REF!</v>
      </c>
      <c r="R911" s="31">
        <f>IF(AND($B911=R$1),LOOKUP(9.99999999999999E+307,$R$2:R910)+1,"")</f>
        <v>743</v>
      </c>
      <c r="S911" s="31">
        <f>IF(AND($B911=S$1),LOOKUP(9.99999999999999E+307,$S$2:S910)+1,"")</f>
        <v>743</v>
      </c>
      <c r="T911" s="221"/>
      <c r="U911" s="221"/>
      <c r="V911" s="221"/>
      <c r="AA911" s="218" t="str">
        <f t="shared" si="104"/>
        <v/>
      </c>
      <c r="AB911" s="218" t="str">
        <f t="shared" si="105"/>
        <v/>
      </c>
      <c r="AC911" s="219">
        <f t="shared" si="101"/>
        <v>0</v>
      </c>
      <c r="AD911" s="219">
        <f t="shared" si="102"/>
        <v>1034</v>
      </c>
      <c r="AE911" s="220" t="str">
        <f t="shared" si="106"/>
        <v/>
      </c>
      <c r="AF911" s="216" t="str">
        <f t="shared" si="100"/>
        <v>-</v>
      </c>
    </row>
    <row r="912" spans="1:32" ht="20.149999999999999" customHeight="1" x14ac:dyDescent="0.75">
      <c r="A912" s="31">
        <v>910</v>
      </c>
      <c r="B912" s="202"/>
      <c r="C912" s="201"/>
      <c r="D912" s="202"/>
      <c r="E912" s="389"/>
      <c r="F912" s="389"/>
      <c r="G912" s="217" t="str">
        <f t="shared" si="103"/>
        <v/>
      </c>
      <c r="H912" s="31" t="str">
        <f>IF(AND(B912=H$1),LOOKUP(9.99999999999999E+307,$H$2:H911)+1,"")</f>
        <v/>
      </c>
      <c r="I912" s="31" t="str">
        <f>IF(AND(B912=I$1),LOOKUP(9.99999999999999E+307,$I$2:I911)+1,"")</f>
        <v/>
      </c>
      <c r="J912" s="31" t="e">
        <f>IF(AND(B912=J$1),LOOKUP(9.99999999999999E+307,$J$2:J911)+1,"")</f>
        <v>#REF!</v>
      </c>
      <c r="K912" s="31" t="e">
        <f>IF(AND(B912=K$1),LOOKUP(9.99999999999999E+307,$K$2:K911)+1,"")</f>
        <v>#REF!</v>
      </c>
      <c r="L912" s="31" t="e">
        <f>IF(AND(B912=L$1),LOOKUP(9.99999999999999E+307,$L$2:L911)+1,"")</f>
        <v>#REF!</v>
      </c>
      <c r="M912" s="31">
        <f>IF(AND(B912=M$1),LOOKUP(9.99999999999999E+307,$M$2:M911)+1,"")</f>
        <v>744</v>
      </c>
      <c r="N912" s="31" t="e">
        <f>IF(AND(B912=N$1),LOOKUP(9.99999999999999E+307,$N$2:N911)+1,"")</f>
        <v>#REF!</v>
      </c>
      <c r="O912" s="31" t="e">
        <f>IF(AND($B912=O$1),LOOKUP(9.99999999999999E+307,$O$2:O911)+1,"")</f>
        <v>#REF!</v>
      </c>
      <c r="P912" s="31" t="e">
        <f>IF(AND($B912=P$1),LOOKUP(9.99999999999999E+307,$P$2:P911)+1,"")</f>
        <v>#REF!</v>
      </c>
      <c r="Q912" s="31" t="e">
        <f>IF(AND($B912=Q$1),LOOKUP(9.99999999999999E+307,$Q$2:Q911)+1,"")</f>
        <v>#REF!</v>
      </c>
      <c r="R912" s="31">
        <f>IF(AND($B912=R$1),LOOKUP(9.99999999999999E+307,$R$2:R911)+1,"")</f>
        <v>744</v>
      </c>
      <c r="S912" s="31">
        <f>IF(AND($B912=S$1),LOOKUP(9.99999999999999E+307,$S$2:S911)+1,"")</f>
        <v>744</v>
      </c>
      <c r="T912" s="221"/>
      <c r="U912" s="221"/>
      <c r="V912" s="221"/>
      <c r="AA912" s="218" t="str">
        <f t="shared" si="104"/>
        <v/>
      </c>
      <c r="AB912" s="218" t="str">
        <f t="shared" si="105"/>
        <v/>
      </c>
      <c r="AC912" s="219">
        <f t="shared" si="101"/>
        <v>0</v>
      </c>
      <c r="AD912" s="219">
        <f t="shared" si="102"/>
        <v>1034</v>
      </c>
      <c r="AE912" s="220" t="str">
        <f t="shared" si="106"/>
        <v/>
      </c>
      <c r="AF912" s="216" t="str">
        <f t="shared" si="100"/>
        <v>-</v>
      </c>
    </row>
    <row r="913" spans="1:32" ht="20.149999999999999" customHeight="1" x14ac:dyDescent="0.75">
      <c r="A913" s="31">
        <v>911</v>
      </c>
      <c r="B913" s="202"/>
      <c r="C913" s="394"/>
      <c r="D913" s="202"/>
      <c r="E913" s="382"/>
      <c r="F913" s="382"/>
      <c r="G913" s="217" t="str">
        <f t="shared" si="103"/>
        <v/>
      </c>
      <c r="H913" s="31" t="str">
        <f>IF(AND(B913=H$1),LOOKUP(9.99999999999999E+307,$H$2:H912)+1,"")</f>
        <v/>
      </c>
      <c r="I913" s="31" t="str">
        <f>IF(AND(B913=I$1),LOOKUP(9.99999999999999E+307,$I$2:I912)+1,"")</f>
        <v/>
      </c>
      <c r="J913" s="31" t="e">
        <f>IF(AND(B913=J$1),LOOKUP(9.99999999999999E+307,$J$2:J912)+1,"")</f>
        <v>#REF!</v>
      </c>
      <c r="K913" s="31" t="e">
        <f>IF(AND(B913=K$1),LOOKUP(9.99999999999999E+307,$K$2:K912)+1,"")</f>
        <v>#REF!</v>
      </c>
      <c r="L913" s="31" t="e">
        <f>IF(AND(B913=L$1),LOOKUP(9.99999999999999E+307,$L$2:L912)+1,"")</f>
        <v>#REF!</v>
      </c>
      <c r="M913" s="31">
        <f>IF(AND(B913=M$1),LOOKUP(9.99999999999999E+307,$M$2:M912)+1,"")</f>
        <v>745</v>
      </c>
      <c r="N913" s="31" t="e">
        <f>IF(AND(B913=N$1),LOOKUP(9.99999999999999E+307,$N$2:N912)+1,"")</f>
        <v>#REF!</v>
      </c>
      <c r="O913" s="31" t="e">
        <f>IF(AND($B913=O$1),LOOKUP(9.99999999999999E+307,$O$2:O912)+1,"")</f>
        <v>#REF!</v>
      </c>
      <c r="P913" s="31" t="e">
        <f>IF(AND($B913=P$1),LOOKUP(9.99999999999999E+307,$P$2:P912)+1,"")</f>
        <v>#REF!</v>
      </c>
      <c r="Q913" s="31" t="e">
        <f>IF(AND($B913=Q$1),LOOKUP(9.99999999999999E+307,$Q$2:Q912)+1,"")</f>
        <v>#REF!</v>
      </c>
      <c r="R913" s="31">
        <f>IF(AND($B913=R$1),LOOKUP(9.99999999999999E+307,$R$2:R912)+1,"")</f>
        <v>745</v>
      </c>
      <c r="S913" s="31">
        <f>IF(AND($B913=S$1),LOOKUP(9.99999999999999E+307,$S$2:S912)+1,"")</f>
        <v>745</v>
      </c>
      <c r="T913" s="221"/>
      <c r="U913" s="221"/>
      <c r="V913" s="221"/>
      <c r="AA913" s="218" t="str">
        <f t="shared" si="104"/>
        <v/>
      </c>
      <c r="AB913" s="218" t="str">
        <f t="shared" si="105"/>
        <v/>
      </c>
      <c r="AC913" s="219">
        <f t="shared" si="101"/>
        <v>0</v>
      </c>
      <c r="AD913" s="219">
        <f t="shared" si="102"/>
        <v>1034</v>
      </c>
      <c r="AE913" s="220" t="str">
        <f t="shared" si="106"/>
        <v/>
      </c>
      <c r="AF913" s="216" t="str">
        <f t="shared" si="100"/>
        <v>-</v>
      </c>
    </row>
    <row r="914" spans="1:32" ht="20.149999999999999" customHeight="1" x14ac:dyDescent="0.75">
      <c r="A914" s="31">
        <v>912</v>
      </c>
      <c r="B914" s="202"/>
      <c r="C914" s="396"/>
      <c r="D914" s="202"/>
      <c r="E914" s="382"/>
      <c r="F914" s="382"/>
      <c r="G914" s="217" t="str">
        <f t="shared" si="103"/>
        <v/>
      </c>
      <c r="H914" s="31" t="str">
        <f>IF(AND(B914=H$1),LOOKUP(9.99999999999999E+307,$H$2:H913)+1,"")</f>
        <v/>
      </c>
      <c r="I914" s="31" t="str">
        <f>IF(AND(B914=I$1),LOOKUP(9.99999999999999E+307,$I$2:I913)+1,"")</f>
        <v/>
      </c>
      <c r="J914" s="31" t="e">
        <f>IF(AND(B914=J$1),LOOKUP(9.99999999999999E+307,$J$2:J913)+1,"")</f>
        <v>#REF!</v>
      </c>
      <c r="K914" s="31" t="e">
        <f>IF(AND(B914=K$1),LOOKUP(9.99999999999999E+307,$K$2:K913)+1,"")</f>
        <v>#REF!</v>
      </c>
      <c r="L914" s="31" t="e">
        <f>IF(AND(B914=L$1),LOOKUP(9.99999999999999E+307,$L$2:L913)+1,"")</f>
        <v>#REF!</v>
      </c>
      <c r="M914" s="31">
        <f>IF(AND(B914=M$1),LOOKUP(9.99999999999999E+307,$M$2:M913)+1,"")</f>
        <v>746</v>
      </c>
      <c r="N914" s="31" t="e">
        <f>IF(AND(B914=N$1),LOOKUP(9.99999999999999E+307,$N$2:N913)+1,"")</f>
        <v>#REF!</v>
      </c>
      <c r="O914" s="31" t="e">
        <f>IF(AND($B914=O$1),LOOKUP(9.99999999999999E+307,$O$2:O913)+1,"")</f>
        <v>#REF!</v>
      </c>
      <c r="P914" s="31" t="e">
        <f>IF(AND($B914=P$1),LOOKUP(9.99999999999999E+307,$P$2:P913)+1,"")</f>
        <v>#REF!</v>
      </c>
      <c r="Q914" s="31" t="e">
        <f>IF(AND($B914=Q$1),LOOKUP(9.99999999999999E+307,$Q$2:Q913)+1,"")</f>
        <v>#REF!</v>
      </c>
      <c r="R914" s="31">
        <f>IF(AND($B914=R$1),LOOKUP(9.99999999999999E+307,$R$2:R913)+1,"")</f>
        <v>746</v>
      </c>
      <c r="S914" s="31">
        <f>IF(AND($B914=S$1),LOOKUP(9.99999999999999E+307,$S$2:S913)+1,"")</f>
        <v>746</v>
      </c>
      <c r="T914" s="221"/>
      <c r="U914" s="221"/>
      <c r="V914" s="221"/>
      <c r="AA914" s="218" t="str">
        <f t="shared" si="104"/>
        <v/>
      </c>
      <c r="AB914" s="218" t="str">
        <f t="shared" si="105"/>
        <v/>
      </c>
      <c r="AC914" s="219">
        <f t="shared" si="101"/>
        <v>0</v>
      </c>
      <c r="AD914" s="219">
        <f t="shared" si="102"/>
        <v>1034</v>
      </c>
      <c r="AE914" s="220" t="str">
        <f t="shared" si="106"/>
        <v/>
      </c>
      <c r="AF914" s="216" t="str">
        <f t="shared" si="100"/>
        <v>-</v>
      </c>
    </row>
    <row r="915" spans="1:32" ht="20.149999999999999" customHeight="1" x14ac:dyDescent="0.75">
      <c r="A915" s="31">
        <v>913</v>
      </c>
      <c r="B915" s="202"/>
      <c r="C915" s="394"/>
      <c r="D915" s="202"/>
      <c r="E915" s="382"/>
      <c r="F915" s="382"/>
      <c r="G915" s="217" t="str">
        <f t="shared" si="103"/>
        <v/>
      </c>
      <c r="H915" s="31" t="str">
        <f>IF(AND(B915=H$1),LOOKUP(9.99999999999999E+307,$H$2:H914)+1,"")</f>
        <v/>
      </c>
      <c r="I915" s="31" t="str">
        <f>IF(AND(B915=I$1),LOOKUP(9.99999999999999E+307,$I$2:I914)+1,"")</f>
        <v/>
      </c>
      <c r="J915" s="31" t="e">
        <f>IF(AND(B915=J$1),LOOKUP(9.99999999999999E+307,$J$2:J914)+1,"")</f>
        <v>#REF!</v>
      </c>
      <c r="K915" s="31" t="e">
        <f>IF(AND(B915=K$1),LOOKUP(9.99999999999999E+307,$K$2:K914)+1,"")</f>
        <v>#REF!</v>
      </c>
      <c r="L915" s="31" t="e">
        <f>IF(AND(B915=L$1),LOOKUP(9.99999999999999E+307,$L$2:L914)+1,"")</f>
        <v>#REF!</v>
      </c>
      <c r="M915" s="31">
        <f>IF(AND(B915=M$1),LOOKUP(9.99999999999999E+307,$M$2:M914)+1,"")</f>
        <v>747</v>
      </c>
      <c r="N915" s="31" t="e">
        <f>IF(AND(B915=N$1),LOOKUP(9.99999999999999E+307,$N$2:N914)+1,"")</f>
        <v>#REF!</v>
      </c>
      <c r="O915" s="31" t="e">
        <f>IF(AND($B915=O$1),LOOKUP(9.99999999999999E+307,$O$2:O914)+1,"")</f>
        <v>#REF!</v>
      </c>
      <c r="P915" s="31" t="e">
        <f>IF(AND($B915=P$1),LOOKUP(9.99999999999999E+307,$P$2:P914)+1,"")</f>
        <v>#REF!</v>
      </c>
      <c r="Q915" s="31" t="e">
        <f>IF(AND($B915=Q$1),LOOKUP(9.99999999999999E+307,$Q$2:Q914)+1,"")</f>
        <v>#REF!</v>
      </c>
      <c r="R915" s="31">
        <f>IF(AND($B915=R$1),LOOKUP(9.99999999999999E+307,$R$2:R914)+1,"")</f>
        <v>747</v>
      </c>
      <c r="S915" s="31">
        <f>IF(AND($B915=S$1),LOOKUP(9.99999999999999E+307,$S$2:S914)+1,"")</f>
        <v>747</v>
      </c>
      <c r="T915" s="221"/>
      <c r="U915" s="221"/>
      <c r="V915" s="221"/>
      <c r="AA915" s="218" t="str">
        <f t="shared" si="104"/>
        <v/>
      </c>
      <c r="AB915" s="218" t="str">
        <f t="shared" si="105"/>
        <v/>
      </c>
      <c r="AC915" s="219">
        <f t="shared" si="101"/>
        <v>0</v>
      </c>
      <c r="AD915" s="219">
        <f t="shared" si="102"/>
        <v>1034</v>
      </c>
      <c r="AE915" s="220" t="str">
        <f t="shared" si="106"/>
        <v/>
      </c>
      <c r="AF915" s="216" t="str">
        <f t="shared" si="100"/>
        <v>-</v>
      </c>
    </row>
    <row r="916" spans="1:32" ht="20.149999999999999" customHeight="1" x14ac:dyDescent="0.75">
      <c r="A916" s="31">
        <v>914</v>
      </c>
      <c r="B916" s="202"/>
      <c r="C916" s="201"/>
      <c r="D916" s="202"/>
      <c r="E916" s="389"/>
      <c r="F916" s="389"/>
      <c r="G916" s="217" t="str">
        <f t="shared" si="103"/>
        <v/>
      </c>
      <c r="H916" s="31" t="str">
        <f>IF(AND(B916=H$1),LOOKUP(9.99999999999999E+307,$H$2:H915)+1,"")</f>
        <v/>
      </c>
      <c r="I916" s="31" t="str">
        <f>IF(AND(B916=I$1),LOOKUP(9.99999999999999E+307,$I$2:I915)+1,"")</f>
        <v/>
      </c>
      <c r="J916" s="31" t="e">
        <f>IF(AND(B916=J$1),LOOKUP(9.99999999999999E+307,$J$2:J915)+1,"")</f>
        <v>#REF!</v>
      </c>
      <c r="K916" s="31" t="e">
        <f>IF(AND(B916=K$1),LOOKUP(9.99999999999999E+307,$K$2:K915)+1,"")</f>
        <v>#REF!</v>
      </c>
      <c r="L916" s="31" t="e">
        <f>IF(AND(B916=L$1),LOOKUP(9.99999999999999E+307,$L$2:L915)+1,"")</f>
        <v>#REF!</v>
      </c>
      <c r="M916" s="31">
        <f>IF(AND(B916=M$1),LOOKUP(9.99999999999999E+307,$M$2:M915)+1,"")</f>
        <v>748</v>
      </c>
      <c r="N916" s="31" t="e">
        <f>IF(AND(B916=N$1),LOOKUP(9.99999999999999E+307,$N$2:N915)+1,"")</f>
        <v>#REF!</v>
      </c>
      <c r="O916" s="31" t="e">
        <f>IF(AND($B916=O$1),LOOKUP(9.99999999999999E+307,$O$2:O915)+1,"")</f>
        <v>#REF!</v>
      </c>
      <c r="P916" s="31" t="e">
        <f>IF(AND($B916=P$1),LOOKUP(9.99999999999999E+307,$P$2:P915)+1,"")</f>
        <v>#REF!</v>
      </c>
      <c r="Q916" s="31" t="e">
        <f>IF(AND($B916=Q$1),LOOKUP(9.99999999999999E+307,$Q$2:Q915)+1,"")</f>
        <v>#REF!</v>
      </c>
      <c r="R916" s="31">
        <f>IF(AND($B916=R$1),LOOKUP(9.99999999999999E+307,$R$2:R915)+1,"")</f>
        <v>748</v>
      </c>
      <c r="S916" s="31">
        <f>IF(AND($B916=S$1),LOOKUP(9.99999999999999E+307,$S$2:S915)+1,"")</f>
        <v>748</v>
      </c>
      <c r="T916" s="221"/>
      <c r="U916" s="221"/>
      <c r="V916" s="221"/>
      <c r="AA916" s="218" t="str">
        <f t="shared" si="104"/>
        <v/>
      </c>
      <c r="AB916" s="218" t="str">
        <f t="shared" si="105"/>
        <v/>
      </c>
      <c r="AC916" s="219">
        <f t="shared" si="101"/>
        <v>0</v>
      </c>
      <c r="AD916" s="219">
        <f t="shared" si="102"/>
        <v>1034</v>
      </c>
      <c r="AE916" s="220" t="str">
        <f t="shared" si="106"/>
        <v/>
      </c>
      <c r="AF916" s="216" t="str">
        <f t="shared" si="100"/>
        <v>-</v>
      </c>
    </row>
    <row r="917" spans="1:32" ht="20.149999999999999" customHeight="1" x14ac:dyDescent="0.75">
      <c r="A917" s="31">
        <v>915</v>
      </c>
      <c r="B917" s="202"/>
      <c r="C917" s="394"/>
      <c r="D917" s="202"/>
      <c r="E917" s="382"/>
      <c r="F917" s="382"/>
      <c r="G917" s="217" t="str">
        <f t="shared" si="103"/>
        <v/>
      </c>
      <c r="H917" s="31" t="str">
        <f>IF(AND(B917=H$1),LOOKUP(9.99999999999999E+307,$H$2:H916)+1,"")</f>
        <v/>
      </c>
      <c r="I917" s="31" t="str">
        <f>IF(AND(B917=I$1),LOOKUP(9.99999999999999E+307,$I$2:I916)+1,"")</f>
        <v/>
      </c>
      <c r="J917" s="31" t="e">
        <f>IF(AND(B917=J$1),LOOKUP(9.99999999999999E+307,$J$2:J916)+1,"")</f>
        <v>#REF!</v>
      </c>
      <c r="K917" s="31" t="e">
        <f>IF(AND(B917=K$1),LOOKUP(9.99999999999999E+307,$K$2:K916)+1,"")</f>
        <v>#REF!</v>
      </c>
      <c r="L917" s="31" t="e">
        <f>IF(AND(B917=L$1),LOOKUP(9.99999999999999E+307,$L$2:L916)+1,"")</f>
        <v>#REF!</v>
      </c>
      <c r="M917" s="31">
        <f>IF(AND(B917=M$1),LOOKUP(9.99999999999999E+307,$M$2:M916)+1,"")</f>
        <v>749</v>
      </c>
      <c r="N917" s="31" t="e">
        <f>IF(AND(B917=N$1),LOOKUP(9.99999999999999E+307,$N$2:N916)+1,"")</f>
        <v>#REF!</v>
      </c>
      <c r="O917" s="31" t="e">
        <f>IF(AND($B917=O$1),LOOKUP(9.99999999999999E+307,$O$2:O916)+1,"")</f>
        <v>#REF!</v>
      </c>
      <c r="P917" s="31" t="e">
        <f>IF(AND($B917=P$1),LOOKUP(9.99999999999999E+307,$P$2:P916)+1,"")</f>
        <v>#REF!</v>
      </c>
      <c r="Q917" s="31" t="e">
        <f>IF(AND($B917=Q$1),LOOKUP(9.99999999999999E+307,$Q$2:Q916)+1,"")</f>
        <v>#REF!</v>
      </c>
      <c r="R917" s="31">
        <f>IF(AND($B917=R$1),LOOKUP(9.99999999999999E+307,$R$2:R916)+1,"")</f>
        <v>749</v>
      </c>
      <c r="S917" s="31">
        <f>IF(AND($B917=S$1),LOOKUP(9.99999999999999E+307,$S$2:S916)+1,"")</f>
        <v>749</v>
      </c>
      <c r="T917" s="221"/>
      <c r="U917" s="221"/>
      <c r="V917" s="221"/>
      <c r="AA917" s="218" t="str">
        <f t="shared" si="104"/>
        <v/>
      </c>
      <c r="AB917" s="218" t="str">
        <f t="shared" si="105"/>
        <v/>
      </c>
      <c r="AC917" s="219">
        <f t="shared" si="101"/>
        <v>0</v>
      </c>
      <c r="AD917" s="219">
        <f t="shared" si="102"/>
        <v>1034</v>
      </c>
      <c r="AE917" s="220" t="str">
        <f t="shared" si="106"/>
        <v/>
      </c>
      <c r="AF917" s="216" t="str">
        <f t="shared" si="100"/>
        <v>-</v>
      </c>
    </row>
    <row r="918" spans="1:32" ht="20.149999999999999" customHeight="1" x14ac:dyDescent="0.75">
      <c r="A918" s="31">
        <v>916</v>
      </c>
      <c r="B918" s="202"/>
      <c r="C918" s="394"/>
      <c r="D918" s="202"/>
      <c r="E918" s="382"/>
      <c r="F918" s="382"/>
      <c r="G918" s="217" t="str">
        <f t="shared" si="103"/>
        <v/>
      </c>
      <c r="H918" s="31" t="str">
        <f>IF(AND(B918=H$1),LOOKUP(9.99999999999999E+307,$H$2:H917)+1,"")</f>
        <v/>
      </c>
      <c r="I918" s="31" t="str">
        <f>IF(AND(B918=I$1),LOOKUP(9.99999999999999E+307,$I$2:I917)+1,"")</f>
        <v/>
      </c>
      <c r="J918" s="31" t="e">
        <f>IF(AND(B918=J$1),LOOKUP(9.99999999999999E+307,$J$2:J917)+1,"")</f>
        <v>#REF!</v>
      </c>
      <c r="K918" s="31" t="e">
        <f>IF(AND(B918=K$1),LOOKUP(9.99999999999999E+307,$K$2:K917)+1,"")</f>
        <v>#REF!</v>
      </c>
      <c r="L918" s="31" t="e">
        <f>IF(AND(B918=L$1),LOOKUP(9.99999999999999E+307,$L$2:L917)+1,"")</f>
        <v>#REF!</v>
      </c>
      <c r="M918" s="31">
        <f>IF(AND(B918=M$1),LOOKUP(9.99999999999999E+307,$M$2:M917)+1,"")</f>
        <v>750</v>
      </c>
      <c r="N918" s="31" t="e">
        <f>IF(AND(B918=N$1),LOOKUP(9.99999999999999E+307,$N$2:N917)+1,"")</f>
        <v>#REF!</v>
      </c>
      <c r="O918" s="31" t="e">
        <f>IF(AND($B918=O$1),LOOKUP(9.99999999999999E+307,$O$2:O917)+1,"")</f>
        <v>#REF!</v>
      </c>
      <c r="P918" s="31" t="e">
        <f>IF(AND($B918=P$1),LOOKUP(9.99999999999999E+307,$P$2:P917)+1,"")</f>
        <v>#REF!</v>
      </c>
      <c r="Q918" s="31" t="e">
        <f>IF(AND($B918=Q$1),LOOKUP(9.99999999999999E+307,$Q$2:Q917)+1,"")</f>
        <v>#REF!</v>
      </c>
      <c r="R918" s="31">
        <f>IF(AND($B918=R$1),LOOKUP(9.99999999999999E+307,$R$2:R917)+1,"")</f>
        <v>750</v>
      </c>
      <c r="S918" s="31">
        <f>IF(AND($B918=S$1),LOOKUP(9.99999999999999E+307,$S$2:S917)+1,"")</f>
        <v>750</v>
      </c>
      <c r="T918" s="221"/>
      <c r="U918" s="221"/>
      <c r="V918" s="221"/>
      <c r="AA918" s="218" t="str">
        <f t="shared" si="104"/>
        <v/>
      </c>
      <c r="AB918" s="218" t="str">
        <f t="shared" si="105"/>
        <v/>
      </c>
      <c r="AC918" s="219">
        <f t="shared" si="101"/>
        <v>0</v>
      </c>
      <c r="AD918" s="219">
        <f t="shared" si="102"/>
        <v>1034</v>
      </c>
      <c r="AE918" s="220" t="str">
        <f t="shared" si="106"/>
        <v/>
      </c>
      <c r="AF918" s="216" t="str">
        <f t="shared" si="100"/>
        <v>-</v>
      </c>
    </row>
    <row r="919" spans="1:32" ht="20.149999999999999" customHeight="1" x14ac:dyDescent="0.75">
      <c r="A919" s="31">
        <v>917</v>
      </c>
      <c r="B919" s="202"/>
      <c r="C919" s="396"/>
      <c r="D919" s="202"/>
      <c r="E919" s="382"/>
      <c r="F919" s="382"/>
      <c r="G919" s="217" t="str">
        <f t="shared" si="103"/>
        <v/>
      </c>
      <c r="H919" s="31" t="str">
        <f>IF(AND(B919=H$1),LOOKUP(9.99999999999999E+307,$H$2:H918)+1,"")</f>
        <v/>
      </c>
      <c r="I919" s="31" t="str">
        <f>IF(AND(B919=I$1),LOOKUP(9.99999999999999E+307,$I$2:I918)+1,"")</f>
        <v/>
      </c>
      <c r="J919" s="31" t="e">
        <f>IF(AND(B919=J$1),LOOKUP(9.99999999999999E+307,$J$2:J918)+1,"")</f>
        <v>#REF!</v>
      </c>
      <c r="K919" s="31" t="e">
        <f>IF(AND(B919=K$1),LOOKUP(9.99999999999999E+307,$K$2:K918)+1,"")</f>
        <v>#REF!</v>
      </c>
      <c r="L919" s="31" t="e">
        <f>IF(AND(B919=L$1),LOOKUP(9.99999999999999E+307,$L$2:L918)+1,"")</f>
        <v>#REF!</v>
      </c>
      <c r="M919" s="31">
        <f>IF(AND(B919=M$1),LOOKUP(9.99999999999999E+307,$M$2:M918)+1,"")</f>
        <v>751</v>
      </c>
      <c r="N919" s="31" t="e">
        <f>IF(AND(B919=N$1),LOOKUP(9.99999999999999E+307,$N$2:N918)+1,"")</f>
        <v>#REF!</v>
      </c>
      <c r="O919" s="31" t="e">
        <f>IF(AND($B919=O$1),LOOKUP(9.99999999999999E+307,$O$2:O918)+1,"")</f>
        <v>#REF!</v>
      </c>
      <c r="P919" s="31" t="e">
        <f>IF(AND($B919=P$1),LOOKUP(9.99999999999999E+307,$P$2:P918)+1,"")</f>
        <v>#REF!</v>
      </c>
      <c r="Q919" s="31" t="e">
        <f>IF(AND($B919=Q$1),LOOKUP(9.99999999999999E+307,$Q$2:Q918)+1,"")</f>
        <v>#REF!</v>
      </c>
      <c r="R919" s="31">
        <f>IF(AND($B919=R$1),LOOKUP(9.99999999999999E+307,$R$2:R918)+1,"")</f>
        <v>751</v>
      </c>
      <c r="S919" s="31">
        <f>IF(AND($B919=S$1),LOOKUP(9.99999999999999E+307,$S$2:S918)+1,"")</f>
        <v>751</v>
      </c>
      <c r="T919" s="221"/>
      <c r="U919" s="221"/>
      <c r="V919" s="221"/>
      <c r="AA919" s="218" t="str">
        <f t="shared" si="104"/>
        <v/>
      </c>
      <c r="AB919" s="218" t="str">
        <f t="shared" si="105"/>
        <v/>
      </c>
      <c r="AC919" s="219">
        <f t="shared" si="101"/>
        <v>0</v>
      </c>
      <c r="AD919" s="219">
        <f t="shared" si="102"/>
        <v>1034</v>
      </c>
      <c r="AE919" s="220" t="str">
        <f t="shared" si="106"/>
        <v/>
      </c>
      <c r="AF919" s="216" t="str">
        <f t="shared" si="100"/>
        <v>-</v>
      </c>
    </row>
    <row r="920" spans="1:32" ht="20.149999999999999" customHeight="1" x14ac:dyDescent="0.75">
      <c r="A920" s="31">
        <v>918</v>
      </c>
      <c r="B920" s="202"/>
      <c r="C920" s="201"/>
      <c r="D920" s="202"/>
      <c r="E920" s="389"/>
      <c r="F920" s="389"/>
      <c r="G920" s="217" t="str">
        <f t="shared" si="103"/>
        <v/>
      </c>
      <c r="H920" s="31" t="str">
        <f>IF(AND(B920=H$1),LOOKUP(9.99999999999999E+307,$H$2:H919)+1,"")</f>
        <v/>
      </c>
      <c r="I920" s="31" t="str">
        <f>IF(AND(B920=I$1),LOOKUP(9.99999999999999E+307,$I$2:I919)+1,"")</f>
        <v/>
      </c>
      <c r="J920" s="31" t="e">
        <f>IF(AND(B920=J$1),LOOKUP(9.99999999999999E+307,$J$2:J919)+1,"")</f>
        <v>#REF!</v>
      </c>
      <c r="K920" s="31" t="e">
        <f>IF(AND(B920=K$1),LOOKUP(9.99999999999999E+307,$K$2:K919)+1,"")</f>
        <v>#REF!</v>
      </c>
      <c r="L920" s="31" t="e">
        <f>IF(AND(B920=L$1),LOOKUP(9.99999999999999E+307,$L$2:L919)+1,"")</f>
        <v>#REF!</v>
      </c>
      <c r="M920" s="31">
        <f>IF(AND(B920=M$1),LOOKUP(9.99999999999999E+307,$M$2:M919)+1,"")</f>
        <v>752</v>
      </c>
      <c r="N920" s="31" t="e">
        <f>IF(AND(B920=N$1),LOOKUP(9.99999999999999E+307,$N$2:N919)+1,"")</f>
        <v>#REF!</v>
      </c>
      <c r="O920" s="31" t="e">
        <f>IF(AND($B920=O$1),LOOKUP(9.99999999999999E+307,$O$2:O919)+1,"")</f>
        <v>#REF!</v>
      </c>
      <c r="P920" s="31" t="e">
        <f>IF(AND($B920=P$1),LOOKUP(9.99999999999999E+307,$P$2:P919)+1,"")</f>
        <v>#REF!</v>
      </c>
      <c r="Q920" s="31" t="e">
        <f>IF(AND($B920=Q$1),LOOKUP(9.99999999999999E+307,$Q$2:Q919)+1,"")</f>
        <v>#REF!</v>
      </c>
      <c r="R920" s="31">
        <f>IF(AND($B920=R$1),LOOKUP(9.99999999999999E+307,$R$2:R919)+1,"")</f>
        <v>752</v>
      </c>
      <c r="S920" s="31">
        <f>IF(AND($B920=S$1),LOOKUP(9.99999999999999E+307,$S$2:S919)+1,"")</f>
        <v>752</v>
      </c>
      <c r="T920" s="221"/>
      <c r="U920" s="221"/>
      <c r="V920" s="221"/>
      <c r="AA920" s="218" t="str">
        <f t="shared" si="104"/>
        <v/>
      </c>
      <c r="AB920" s="218" t="str">
        <f t="shared" si="105"/>
        <v/>
      </c>
      <c r="AC920" s="219">
        <f t="shared" si="101"/>
        <v>0</v>
      </c>
      <c r="AD920" s="219">
        <f t="shared" si="102"/>
        <v>1034</v>
      </c>
      <c r="AE920" s="220" t="str">
        <f t="shared" si="106"/>
        <v/>
      </c>
      <c r="AF920" s="216" t="str">
        <f t="shared" si="100"/>
        <v>-</v>
      </c>
    </row>
    <row r="921" spans="1:32" ht="20.149999999999999" customHeight="1" x14ac:dyDescent="0.75">
      <c r="A921" s="31">
        <v>919</v>
      </c>
      <c r="B921" s="202"/>
      <c r="C921" s="395"/>
      <c r="D921" s="202"/>
      <c r="E921" s="382"/>
      <c r="F921" s="382"/>
      <c r="G921" s="217" t="str">
        <f t="shared" si="103"/>
        <v/>
      </c>
      <c r="H921" s="31" t="str">
        <f>IF(AND(B921=H$1),LOOKUP(9.99999999999999E+307,$H$2:H920)+1,"")</f>
        <v/>
      </c>
      <c r="I921" s="31" t="str">
        <f>IF(AND(B921=I$1),LOOKUP(9.99999999999999E+307,$I$2:I920)+1,"")</f>
        <v/>
      </c>
      <c r="J921" s="31" t="e">
        <f>IF(AND(B921=J$1),LOOKUP(9.99999999999999E+307,$J$2:J920)+1,"")</f>
        <v>#REF!</v>
      </c>
      <c r="K921" s="31" t="e">
        <f>IF(AND(B921=K$1),LOOKUP(9.99999999999999E+307,$K$2:K920)+1,"")</f>
        <v>#REF!</v>
      </c>
      <c r="L921" s="31" t="e">
        <f>IF(AND(B921=L$1),LOOKUP(9.99999999999999E+307,$L$2:L920)+1,"")</f>
        <v>#REF!</v>
      </c>
      <c r="M921" s="31">
        <f>IF(AND(B921=M$1),LOOKUP(9.99999999999999E+307,$M$2:M920)+1,"")</f>
        <v>753</v>
      </c>
      <c r="N921" s="31" t="e">
        <f>IF(AND(B921=N$1),LOOKUP(9.99999999999999E+307,$N$2:N920)+1,"")</f>
        <v>#REF!</v>
      </c>
      <c r="O921" s="31" t="e">
        <f>IF(AND($B921=O$1),LOOKUP(9.99999999999999E+307,$O$2:O920)+1,"")</f>
        <v>#REF!</v>
      </c>
      <c r="P921" s="31" t="e">
        <f>IF(AND($B921=P$1),LOOKUP(9.99999999999999E+307,$P$2:P920)+1,"")</f>
        <v>#REF!</v>
      </c>
      <c r="Q921" s="31" t="e">
        <f>IF(AND($B921=Q$1),LOOKUP(9.99999999999999E+307,$Q$2:Q920)+1,"")</f>
        <v>#REF!</v>
      </c>
      <c r="R921" s="31">
        <f>IF(AND($B921=R$1),LOOKUP(9.99999999999999E+307,$R$2:R920)+1,"")</f>
        <v>753</v>
      </c>
      <c r="S921" s="31">
        <f>IF(AND($B921=S$1),LOOKUP(9.99999999999999E+307,$S$2:S920)+1,"")</f>
        <v>753</v>
      </c>
      <c r="T921" s="221"/>
      <c r="U921" s="221"/>
      <c r="V921" s="221"/>
      <c r="AA921" s="218" t="str">
        <f t="shared" si="104"/>
        <v/>
      </c>
      <c r="AB921" s="218" t="str">
        <f t="shared" si="105"/>
        <v/>
      </c>
      <c r="AC921" s="219">
        <f t="shared" si="101"/>
        <v>0</v>
      </c>
      <c r="AD921" s="219">
        <f t="shared" si="102"/>
        <v>1034</v>
      </c>
      <c r="AE921" s="220" t="str">
        <f t="shared" si="106"/>
        <v/>
      </c>
      <c r="AF921" s="216" t="str">
        <f t="shared" si="100"/>
        <v>-</v>
      </c>
    </row>
    <row r="922" spans="1:32" ht="20.149999999999999" customHeight="1" x14ac:dyDescent="0.75">
      <c r="A922" s="31">
        <v>920</v>
      </c>
      <c r="B922" s="202"/>
      <c r="C922" s="201"/>
      <c r="D922" s="202"/>
      <c r="E922" s="389"/>
      <c r="F922" s="389"/>
      <c r="G922" s="217" t="str">
        <f t="shared" si="103"/>
        <v/>
      </c>
      <c r="H922" s="31" t="str">
        <f>IF(AND(B922=H$1),LOOKUP(9.99999999999999E+307,$H$2:H921)+1,"")</f>
        <v/>
      </c>
      <c r="I922" s="31" t="str">
        <f>IF(AND(B922=I$1),LOOKUP(9.99999999999999E+307,$I$2:I921)+1,"")</f>
        <v/>
      </c>
      <c r="J922" s="31" t="e">
        <f>IF(AND(B922=J$1),LOOKUP(9.99999999999999E+307,$J$2:J921)+1,"")</f>
        <v>#REF!</v>
      </c>
      <c r="K922" s="31" t="e">
        <f>IF(AND(B922=K$1),LOOKUP(9.99999999999999E+307,$K$2:K921)+1,"")</f>
        <v>#REF!</v>
      </c>
      <c r="L922" s="31" t="e">
        <f>IF(AND(B922=L$1),LOOKUP(9.99999999999999E+307,$L$2:L921)+1,"")</f>
        <v>#REF!</v>
      </c>
      <c r="M922" s="31">
        <f>IF(AND(B922=M$1),LOOKUP(9.99999999999999E+307,$M$2:M921)+1,"")</f>
        <v>754</v>
      </c>
      <c r="N922" s="31" t="e">
        <f>IF(AND(B922=N$1),LOOKUP(9.99999999999999E+307,$N$2:N921)+1,"")</f>
        <v>#REF!</v>
      </c>
      <c r="O922" s="31" t="e">
        <f>IF(AND($B922=O$1),LOOKUP(9.99999999999999E+307,$O$2:O921)+1,"")</f>
        <v>#REF!</v>
      </c>
      <c r="P922" s="31" t="e">
        <f>IF(AND($B922=P$1),LOOKUP(9.99999999999999E+307,$P$2:P921)+1,"")</f>
        <v>#REF!</v>
      </c>
      <c r="Q922" s="31" t="e">
        <f>IF(AND($B922=Q$1),LOOKUP(9.99999999999999E+307,$Q$2:Q921)+1,"")</f>
        <v>#REF!</v>
      </c>
      <c r="R922" s="31">
        <f>IF(AND($B922=R$1),LOOKUP(9.99999999999999E+307,$R$2:R921)+1,"")</f>
        <v>754</v>
      </c>
      <c r="S922" s="31">
        <f>IF(AND($B922=S$1),LOOKUP(9.99999999999999E+307,$S$2:S921)+1,"")</f>
        <v>754</v>
      </c>
      <c r="T922" s="221"/>
      <c r="U922" s="221"/>
      <c r="V922" s="221"/>
      <c r="AA922" s="218" t="str">
        <f t="shared" si="104"/>
        <v/>
      </c>
      <c r="AB922" s="218" t="str">
        <f t="shared" si="105"/>
        <v/>
      </c>
      <c r="AC922" s="219">
        <f t="shared" si="101"/>
        <v>0</v>
      </c>
      <c r="AD922" s="219">
        <f t="shared" si="102"/>
        <v>1034</v>
      </c>
      <c r="AE922" s="220" t="str">
        <f t="shared" si="106"/>
        <v/>
      </c>
      <c r="AF922" s="216" t="str">
        <f t="shared" si="100"/>
        <v>-</v>
      </c>
    </row>
    <row r="923" spans="1:32" ht="20.149999999999999" customHeight="1" x14ac:dyDescent="0.75">
      <c r="A923" s="31">
        <v>921</v>
      </c>
      <c r="B923" s="202"/>
      <c r="C923" s="395"/>
      <c r="D923" s="202"/>
      <c r="E923" s="382"/>
      <c r="F923" s="382"/>
      <c r="G923" s="217" t="str">
        <f t="shared" si="103"/>
        <v/>
      </c>
      <c r="H923" s="31" t="str">
        <f>IF(AND(B923=H$1),LOOKUP(9.99999999999999E+307,$H$2:H922)+1,"")</f>
        <v/>
      </c>
      <c r="I923" s="31" t="str">
        <f>IF(AND(B923=I$1),LOOKUP(9.99999999999999E+307,$I$2:I922)+1,"")</f>
        <v/>
      </c>
      <c r="J923" s="31" t="e">
        <f>IF(AND(B923=J$1),LOOKUP(9.99999999999999E+307,$J$2:J922)+1,"")</f>
        <v>#REF!</v>
      </c>
      <c r="K923" s="31" t="e">
        <f>IF(AND(B923=K$1),LOOKUP(9.99999999999999E+307,$K$2:K922)+1,"")</f>
        <v>#REF!</v>
      </c>
      <c r="L923" s="31" t="e">
        <f>IF(AND(B923=L$1),LOOKUP(9.99999999999999E+307,$L$2:L922)+1,"")</f>
        <v>#REF!</v>
      </c>
      <c r="M923" s="31">
        <f>IF(AND(B923=M$1),LOOKUP(9.99999999999999E+307,$M$2:M922)+1,"")</f>
        <v>755</v>
      </c>
      <c r="N923" s="31" t="e">
        <f>IF(AND(B923=N$1),LOOKUP(9.99999999999999E+307,$N$2:N922)+1,"")</f>
        <v>#REF!</v>
      </c>
      <c r="O923" s="31" t="e">
        <f>IF(AND($B923=O$1),LOOKUP(9.99999999999999E+307,$O$2:O922)+1,"")</f>
        <v>#REF!</v>
      </c>
      <c r="P923" s="31" t="e">
        <f>IF(AND($B923=P$1),LOOKUP(9.99999999999999E+307,$P$2:P922)+1,"")</f>
        <v>#REF!</v>
      </c>
      <c r="Q923" s="31" t="e">
        <f>IF(AND($B923=Q$1),LOOKUP(9.99999999999999E+307,$Q$2:Q922)+1,"")</f>
        <v>#REF!</v>
      </c>
      <c r="R923" s="31">
        <f>IF(AND($B923=R$1),LOOKUP(9.99999999999999E+307,$R$2:R922)+1,"")</f>
        <v>755</v>
      </c>
      <c r="S923" s="31">
        <f>IF(AND($B923=S$1),LOOKUP(9.99999999999999E+307,$S$2:S922)+1,"")</f>
        <v>755</v>
      </c>
      <c r="T923" s="221"/>
      <c r="U923" s="221"/>
      <c r="V923" s="221"/>
      <c r="AA923" s="218" t="str">
        <f t="shared" si="104"/>
        <v/>
      </c>
      <c r="AB923" s="218" t="str">
        <f t="shared" si="105"/>
        <v/>
      </c>
      <c r="AC923" s="219">
        <f t="shared" si="101"/>
        <v>0</v>
      </c>
      <c r="AD923" s="219">
        <f t="shared" si="102"/>
        <v>1034</v>
      </c>
      <c r="AE923" s="220" t="str">
        <f t="shared" si="106"/>
        <v/>
      </c>
      <c r="AF923" s="216" t="str">
        <f t="shared" si="100"/>
        <v>-</v>
      </c>
    </row>
    <row r="924" spans="1:32" ht="20.149999999999999" customHeight="1" x14ac:dyDescent="0.75">
      <c r="A924" s="31">
        <v>922</v>
      </c>
      <c r="B924" s="202"/>
      <c r="C924" s="201"/>
      <c r="D924" s="202"/>
      <c r="E924" s="389"/>
      <c r="F924" s="389"/>
      <c r="G924" s="217" t="str">
        <f t="shared" si="103"/>
        <v/>
      </c>
      <c r="H924" s="31" t="str">
        <f>IF(AND(B924=H$1),LOOKUP(9.99999999999999E+307,$H$2:H923)+1,"")</f>
        <v/>
      </c>
      <c r="I924" s="31" t="str">
        <f>IF(AND(B924=I$1),LOOKUP(9.99999999999999E+307,$I$2:I923)+1,"")</f>
        <v/>
      </c>
      <c r="J924" s="31" t="e">
        <f>IF(AND(B924=J$1),LOOKUP(9.99999999999999E+307,$J$2:J923)+1,"")</f>
        <v>#REF!</v>
      </c>
      <c r="K924" s="31" t="e">
        <f>IF(AND(B924=K$1),LOOKUP(9.99999999999999E+307,$K$2:K923)+1,"")</f>
        <v>#REF!</v>
      </c>
      <c r="L924" s="31" t="e">
        <f>IF(AND(B924=L$1),LOOKUP(9.99999999999999E+307,$L$2:L923)+1,"")</f>
        <v>#REF!</v>
      </c>
      <c r="M924" s="31">
        <f>IF(AND(B924=M$1),LOOKUP(9.99999999999999E+307,$M$2:M923)+1,"")</f>
        <v>756</v>
      </c>
      <c r="N924" s="31" t="e">
        <f>IF(AND(B924=N$1),LOOKUP(9.99999999999999E+307,$N$2:N923)+1,"")</f>
        <v>#REF!</v>
      </c>
      <c r="O924" s="31" t="e">
        <f>IF(AND($B924=O$1),LOOKUP(9.99999999999999E+307,$O$2:O923)+1,"")</f>
        <v>#REF!</v>
      </c>
      <c r="P924" s="31" t="e">
        <f>IF(AND($B924=P$1),LOOKUP(9.99999999999999E+307,$P$2:P923)+1,"")</f>
        <v>#REF!</v>
      </c>
      <c r="Q924" s="31" t="e">
        <f>IF(AND($B924=Q$1),LOOKUP(9.99999999999999E+307,$Q$2:Q923)+1,"")</f>
        <v>#REF!</v>
      </c>
      <c r="R924" s="31">
        <f>IF(AND($B924=R$1),LOOKUP(9.99999999999999E+307,$R$2:R923)+1,"")</f>
        <v>756</v>
      </c>
      <c r="S924" s="31">
        <f>IF(AND($B924=S$1),LOOKUP(9.99999999999999E+307,$S$2:S923)+1,"")</f>
        <v>756</v>
      </c>
      <c r="T924" s="221"/>
      <c r="U924" s="221"/>
      <c r="V924" s="221"/>
      <c r="AA924" s="218" t="str">
        <f t="shared" si="104"/>
        <v/>
      </c>
      <c r="AB924" s="218" t="str">
        <f t="shared" si="105"/>
        <v/>
      </c>
      <c r="AC924" s="219">
        <f t="shared" si="101"/>
        <v>0</v>
      </c>
      <c r="AD924" s="219">
        <f t="shared" si="102"/>
        <v>1034</v>
      </c>
      <c r="AE924" s="220" t="str">
        <f t="shared" si="106"/>
        <v/>
      </c>
      <c r="AF924" s="216" t="str">
        <f t="shared" si="100"/>
        <v>-</v>
      </c>
    </row>
    <row r="925" spans="1:32" ht="20.149999999999999" customHeight="1" x14ac:dyDescent="0.75">
      <c r="A925" s="31">
        <v>923</v>
      </c>
      <c r="B925" s="202"/>
      <c r="C925" s="393"/>
      <c r="D925" s="202"/>
      <c r="E925" s="382"/>
      <c r="F925" s="382"/>
      <c r="G925" s="217" t="str">
        <f t="shared" si="103"/>
        <v/>
      </c>
      <c r="H925" s="31" t="str">
        <f>IF(AND(B925=H$1),LOOKUP(9.99999999999999E+307,$H$2:H924)+1,"")</f>
        <v/>
      </c>
      <c r="I925" s="31" t="str">
        <f>IF(AND(B925=I$1),LOOKUP(9.99999999999999E+307,$I$2:I924)+1,"")</f>
        <v/>
      </c>
      <c r="J925" s="31" t="e">
        <f>IF(AND(B925=J$1),LOOKUP(9.99999999999999E+307,$J$2:J924)+1,"")</f>
        <v>#REF!</v>
      </c>
      <c r="K925" s="31" t="e">
        <f>IF(AND(B925=K$1),LOOKUP(9.99999999999999E+307,$K$2:K924)+1,"")</f>
        <v>#REF!</v>
      </c>
      <c r="L925" s="31" t="e">
        <f>IF(AND(B925=L$1),LOOKUP(9.99999999999999E+307,$L$2:L924)+1,"")</f>
        <v>#REF!</v>
      </c>
      <c r="M925" s="31">
        <f>IF(AND(B925=M$1),LOOKUP(9.99999999999999E+307,$M$2:M924)+1,"")</f>
        <v>757</v>
      </c>
      <c r="N925" s="31" t="e">
        <f>IF(AND(B925=N$1),LOOKUP(9.99999999999999E+307,$N$2:N924)+1,"")</f>
        <v>#REF!</v>
      </c>
      <c r="O925" s="31" t="e">
        <f>IF(AND($B925=O$1),LOOKUP(9.99999999999999E+307,$O$2:O924)+1,"")</f>
        <v>#REF!</v>
      </c>
      <c r="P925" s="31" t="e">
        <f>IF(AND($B925=P$1),LOOKUP(9.99999999999999E+307,$P$2:P924)+1,"")</f>
        <v>#REF!</v>
      </c>
      <c r="Q925" s="31" t="e">
        <f>IF(AND($B925=Q$1),LOOKUP(9.99999999999999E+307,$Q$2:Q924)+1,"")</f>
        <v>#REF!</v>
      </c>
      <c r="R925" s="31">
        <f>IF(AND($B925=R$1),LOOKUP(9.99999999999999E+307,$R$2:R924)+1,"")</f>
        <v>757</v>
      </c>
      <c r="S925" s="31">
        <f>IF(AND($B925=S$1),LOOKUP(9.99999999999999E+307,$S$2:S924)+1,"")</f>
        <v>757</v>
      </c>
      <c r="T925" s="221"/>
      <c r="U925" s="221"/>
      <c r="V925" s="221"/>
      <c r="AA925" s="218" t="str">
        <f t="shared" si="104"/>
        <v/>
      </c>
      <c r="AB925" s="218" t="str">
        <f t="shared" si="105"/>
        <v/>
      </c>
      <c r="AC925" s="219">
        <f t="shared" si="101"/>
        <v>0</v>
      </c>
      <c r="AD925" s="219">
        <f t="shared" si="102"/>
        <v>1034</v>
      </c>
      <c r="AE925" s="220" t="str">
        <f t="shared" si="106"/>
        <v/>
      </c>
      <c r="AF925" s="216" t="str">
        <f t="shared" si="100"/>
        <v>-</v>
      </c>
    </row>
    <row r="926" spans="1:32" ht="20.149999999999999" customHeight="1" x14ac:dyDescent="0.75">
      <c r="A926" s="31">
        <v>924</v>
      </c>
      <c r="B926" s="202"/>
      <c r="C926" s="393"/>
      <c r="D926" s="202"/>
      <c r="E926" s="382"/>
      <c r="F926" s="382"/>
      <c r="G926" s="217" t="str">
        <f t="shared" si="103"/>
        <v/>
      </c>
      <c r="H926" s="31" t="str">
        <f>IF(AND(B926=H$1),LOOKUP(9.99999999999999E+307,$H$2:H925)+1,"")</f>
        <v/>
      </c>
      <c r="I926" s="31" t="str">
        <f>IF(AND(B926=I$1),LOOKUP(9.99999999999999E+307,$I$2:I925)+1,"")</f>
        <v/>
      </c>
      <c r="J926" s="31" t="e">
        <f>IF(AND(B926=J$1),LOOKUP(9.99999999999999E+307,$J$2:J925)+1,"")</f>
        <v>#REF!</v>
      </c>
      <c r="K926" s="31" t="e">
        <f>IF(AND(B926=K$1),LOOKUP(9.99999999999999E+307,$K$2:K925)+1,"")</f>
        <v>#REF!</v>
      </c>
      <c r="L926" s="31" t="e">
        <f>IF(AND(B926=L$1),LOOKUP(9.99999999999999E+307,$L$2:L925)+1,"")</f>
        <v>#REF!</v>
      </c>
      <c r="M926" s="31">
        <f>IF(AND(B926=M$1),LOOKUP(9.99999999999999E+307,$M$2:M925)+1,"")</f>
        <v>758</v>
      </c>
      <c r="N926" s="31" t="e">
        <f>IF(AND(B926=N$1),LOOKUP(9.99999999999999E+307,$N$2:N925)+1,"")</f>
        <v>#REF!</v>
      </c>
      <c r="O926" s="31" t="e">
        <f>IF(AND($B926=O$1),LOOKUP(9.99999999999999E+307,$O$2:O925)+1,"")</f>
        <v>#REF!</v>
      </c>
      <c r="P926" s="31" t="e">
        <f>IF(AND($B926=P$1),LOOKUP(9.99999999999999E+307,$P$2:P925)+1,"")</f>
        <v>#REF!</v>
      </c>
      <c r="Q926" s="31" t="e">
        <f>IF(AND($B926=Q$1),LOOKUP(9.99999999999999E+307,$Q$2:Q925)+1,"")</f>
        <v>#REF!</v>
      </c>
      <c r="R926" s="31">
        <f>IF(AND($B926=R$1),LOOKUP(9.99999999999999E+307,$R$2:R925)+1,"")</f>
        <v>758</v>
      </c>
      <c r="S926" s="31">
        <f>IF(AND($B926=S$1),LOOKUP(9.99999999999999E+307,$S$2:S925)+1,"")</f>
        <v>758</v>
      </c>
      <c r="T926" s="221"/>
      <c r="U926" s="221"/>
      <c r="V926" s="221"/>
      <c r="AA926" s="218" t="str">
        <f t="shared" si="104"/>
        <v/>
      </c>
      <c r="AB926" s="218" t="str">
        <f t="shared" si="105"/>
        <v/>
      </c>
      <c r="AC926" s="219">
        <f t="shared" si="101"/>
        <v>0</v>
      </c>
      <c r="AD926" s="219">
        <f t="shared" si="102"/>
        <v>1034</v>
      </c>
      <c r="AE926" s="220" t="str">
        <f t="shared" si="106"/>
        <v/>
      </c>
      <c r="AF926" s="216" t="str">
        <f t="shared" si="100"/>
        <v>-</v>
      </c>
    </row>
    <row r="927" spans="1:32" ht="20.149999999999999" customHeight="1" x14ac:dyDescent="0.75">
      <c r="A927" s="31">
        <v>925</v>
      </c>
      <c r="B927" s="202"/>
      <c r="C927" s="393"/>
      <c r="D927" s="202"/>
      <c r="E927" s="382"/>
      <c r="F927" s="382"/>
      <c r="G927" s="217" t="str">
        <f t="shared" si="103"/>
        <v/>
      </c>
      <c r="H927" s="31" t="str">
        <f>IF(AND(B927=H$1),LOOKUP(9.99999999999999E+307,$H$2:H926)+1,"")</f>
        <v/>
      </c>
      <c r="I927" s="31" t="str">
        <f>IF(AND(B927=I$1),LOOKUP(9.99999999999999E+307,$I$2:I926)+1,"")</f>
        <v/>
      </c>
      <c r="J927" s="31" t="e">
        <f>IF(AND(B927=J$1),LOOKUP(9.99999999999999E+307,$J$2:J926)+1,"")</f>
        <v>#REF!</v>
      </c>
      <c r="K927" s="31" t="e">
        <f>IF(AND(B927=K$1),LOOKUP(9.99999999999999E+307,$K$2:K926)+1,"")</f>
        <v>#REF!</v>
      </c>
      <c r="L927" s="31" t="e">
        <f>IF(AND(B927=L$1),LOOKUP(9.99999999999999E+307,$L$2:L926)+1,"")</f>
        <v>#REF!</v>
      </c>
      <c r="M927" s="31">
        <f>IF(AND(B927=M$1),LOOKUP(9.99999999999999E+307,$M$2:M926)+1,"")</f>
        <v>759</v>
      </c>
      <c r="N927" s="31" t="e">
        <f>IF(AND(B927=N$1),LOOKUP(9.99999999999999E+307,$N$2:N926)+1,"")</f>
        <v>#REF!</v>
      </c>
      <c r="O927" s="31" t="e">
        <f>IF(AND($B927=O$1),LOOKUP(9.99999999999999E+307,$O$2:O926)+1,"")</f>
        <v>#REF!</v>
      </c>
      <c r="P927" s="31" t="e">
        <f>IF(AND($B927=P$1),LOOKUP(9.99999999999999E+307,$P$2:P926)+1,"")</f>
        <v>#REF!</v>
      </c>
      <c r="Q927" s="31" t="e">
        <f>IF(AND($B927=Q$1),LOOKUP(9.99999999999999E+307,$Q$2:Q926)+1,"")</f>
        <v>#REF!</v>
      </c>
      <c r="R927" s="31">
        <f>IF(AND($B927=R$1),LOOKUP(9.99999999999999E+307,$R$2:R926)+1,"")</f>
        <v>759</v>
      </c>
      <c r="S927" s="31">
        <f>IF(AND($B927=S$1),LOOKUP(9.99999999999999E+307,$S$2:S926)+1,"")</f>
        <v>759</v>
      </c>
      <c r="T927" s="221"/>
      <c r="U927" s="221"/>
      <c r="V927" s="221"/>
      <c r="AA927" s="218" t="str">
        <f t="shared" si="104"/>
        <v/>
      </c>
      <c r="AB927" s="218" t="str">
        <f t="shared" si="105"/>
        <v/>
      </c>
      <c r="AC927" s="219">
        <f t="shared" si="101"/>
        <v>0</v>
      </c>
      <c r="AD927" s="219">
        <f t="shared" si="102"/>
        <v>1034</v>
      </c>
      <c r="AE927" s="220" t="str">
        <f t="shared" si="106"/>
        <v/>
      </c>
      <c r="AF927" s="216" t="str">
        <f t="shared" si="100"/>
        <v>-</v>
      </c>
    </row>
    <row r="928" spans="1:32" ht="20.149999999999999" customHeight="1" x14ac:dyDescent="0.75">
      <c r="A928" s="31">
        <v>926</v>
      </c>
      <c r="B928" s="202"/>
      <c r="C928" s="393"/>
      <c r="D928" s="202"/>
      <c r="E928" s="382"/>
      <c r="F928" s="382"/>
      <c r="G928" s="217" t="str">
        <f t="shared" si="103"/>
        <v/>
      </c>
      <c r="H928" s="31" t="str">
        <f>IF(AND(B928=H$1),LOOKUP(9.99999999999999E+307,$H$2:H927)+1,"")</f>
        <v/>
      </c>
      <c r="I928" s="31" t="str">
        <f>IF(AND(B928=I$1),LOOKUP(9.99999999999999E+307,$I$2:I927)+1,"")</f>
        <v/>
      </c>
      <c r="J928" s="31" t="e">
        <f>IF(AND(B928=J$1),LOOKUP(9.99999999999999E+307,$J$2:J927)+1,"")</f>
        <v>#REF!</v>
      </c>
      <c r="K928" s="31" t="e">
        <f>IF(AND(B928=K$1),LOOKUP(9.99999999999999E+307,$K$2:K927)+1,"")</f>
        <v>#REF!</v>
      </c>
      <c r="L928" s="31" t="e">
        <f>IF(AND(B928=L$1),LOOKUP(9.99999999999999E+307,$L$2:L927)+1,"")</f>
        <v>#REF!</v>
      </c>
      <c r="M928" s="31">
        <f>IF(AND(B928=M$1),LOOKUP(9.99999999999999E+307,$M$2:M927)+1,"")</f>
        <v>760</v>
      </c>
      <c r="N928" s="31" t="e">
        <f>IF(AND(B928=N$1),LOOKUP(9.99999999999999E+307,$N$2:N927)+1,"")</f>
        <v>#REF!</v>
      </c>
      <c r="O928" s="31" t="e">
        <f>IF(AND($B928=O$1),LOOKUP(9.99999999999999E+307,$O$2:O927)+1,"")</f>
        <v>#REF!</v>
      </c>
      <c r="P928" s="31" t="e">
        <f>IF(AND($B928=P$1),LOOKUP(9.99999999999999E+307,$P$2:P927)+1,"")</f>
        <v>#REF!</v>
      </c>
      <c r="Q928" s="31" t="e">
        <f>IF(AND($B928=Q$1),LOOKUP(9.99999999999999E+307,$Q$2:Q927)+1,"")</f>
        <v>#REF!</v>
      </c>
      <c r="R928" s="31">
        <f>IF(AND($B928=R$1),LOOKUP(9.99999999999999E+307,$R$2:R927)+1,"")</f>
        <v>760</v>
      </c>
      <c r="S928" s="31">
        <f>IF(AND($B928=S$1),LOOKUP(9.99999999999999E+307,$S$2:S927)+1,"")</f>
        <v>760</v>
      </c>
      <c r="T928" s="221"/>
      <c r="U928" s="221"/>
      <c r="V928" s="221"/>
      <c r="AA928" s="218" t="str">
        <f t="shared" si="104"/>
        <v/>
      </c>
      <c r="AB928" s="218" t="str">
        <f t="shared" si="105"/>
        <v/>
      </c>
      <c r="AC928" s="219">
        <f t="shared" si="101"/>
        <v>0</v>
      </c>
      <c r="AD928" s="219">
        <f t="shared" si="102"/>
        <v>1034</v>
      </c>
      <c r="AE928" s="220" t="str">
        <f t="shared" si="106"/>
        <v/>
      </c>
      <c r="AF928" s="216" t="str">
        <f t="shared" si="100"/>
        <v>-</v>
      </c>
    </row>
    <row r="929" spans="1:32" ht="20.149999999999999" customHeight="1" x14ac:dyDescent="0.75">
      <c r="A929" s="31">
        <v>927</v>
      </c>
      <c r="B929" s="202"/>
      <c r="C929" s="393"/>
      <c r="D929" s="202"/>
      <c r="E929" s="382"/>
      <c r="F929" s="382"/>
      <c r="G929" s="217" t="str">
        <f t="shared" si="103"/>
        <v/>
      </c>
      <c r="H929" s="31" t="str">
        <f>IF(AND(B929=H$1),LOOKUP(9.99999999999999E+307,$H$2:H928)+1,"")</f>
        <v/>
      </c>
      <c r="I929" s="31" t="str">
        <f>IF(AND(B929=I$1),LOOKUP(9.99999999999999E+307,$I$2:I928)+1,"")</f>
        <v/>
      </c>
      <c r="J929" s="31" t="e">
        <f>IF(AND(B929=J$1),LOOKUP(9.99999999999999E+307,$J$2:J928)+1,"")</f>
        <v>#REF!</v>
      </c>
      <c r="K929" s="31" t="e">
        <f>IF(AND(B929=K$1),LOOKUP(9.99999999999999E+307,$K$2:K928)+1,"")</f>
        <v>#REF!</v>
      </c>
      <c r="L929" s="31" t="e">
        <f>IF(AND(B929=L$1),LOOKUP(9.99999999999999E+307,$L$2:L928)+1,"")</f>
        <v>#REF!</v>
      </c>
      <c r="M929" s="31">
        <f>IF(AND(B929=M$1),LOOKUP(9.99999999999999E+307,$M$2:M928)+1,"")</f>
        <v>761</v>
      </c>
      <c r="N929" s="31" t="e">
        <f>IF(AND(B929=N$1),LOOKUP(9.99999999999999E+307,$N$2:N928)+1,"")</f>
        <v>#REF!</v>
      </c>
      <c r="O929" s="31" t="e">
        <f>IF(AND($B929=O$1),LOOKUP(9.99999999999999E+307,$O$2:O928)+1,"")</f>
        <v>#REF!</v>
      </c>
      <c r="P929" s="31" t="e">
        <f>IF(AND($B929=P$1),LOOKUP(9.99999999999999E+307,$P$2:P928)+1,"")</f>
        <v>#REF!</v>
      </c>
      <c r="Q929" s="31" t="e">
        <f>IF(AND($B929=Q$1),LOOKUP(9.99999999999999E+307,$Q$2:Q928)+1,"")</f>
        <v>#REF!</v>
      </c>
      <c r="R929" s="31">
        <f>IF(AND($B929=R$1),LOOKUP(9.99999999999999E+307,$R$2:R928)+1,"")</f>
        <v>761</v>
      </c>
      <c r="S929" s="31">
        <f>IF(AND($B929=S$1),LOOKUP(9.99999999999999E+307,$S$2:S928)+1,"")</f>
        <v>761</v>
      </c>
      <c r="T929" s="221"/>
      <c r="U929" s="221"/>
      <c r="V929" s="221"/>
      <c r="AA929" s="218" t="str">
        <f t="shared" si="104"/>
        <v/>
      </c>
      <c r="AB929" s="218" t="str">
        <f t="shared" si="105"/>
        <v/>
      </c>
      <c r="AC929" s="219">
        <f t="shared" si="101"/>
        <v>0</v>
      </c>
      <c r="AD929" s="219">
        <f t="shared" si="102"/>
        <v>1034</v>
      </c>
      <c r="AE929" s="220" t="str">
        <f t="shared" si="106"/>
        <v/>
      </c>
      <c r="AF929" s="216" t="str">
        <f t="shared" si="100"/>
        <v>-</v>
      </c>
    </row>
    <row r="930" spans="1:32" ht="20.149999999999999" customHeight="1" x14ac:dyDescent="0.75">
      <c r="A930" s="31">
        <v>928</v>
      </c>
      <c r="B930" s="202"/>
      <c r="C930" s="393"/>
      <c r="D930" s="202"/>
      <c r="E930" s="382"/>
      <c r="F930" s="382"/>
      <c r="G930" s="217" t="str">
        <f t="shared" si="103"/>
        <v/>
      </c>
      <c r="H930" s="31" t="str">
        <f>IF(AND(B930=H$1),LOOKUP(9.99999999999999E+307,$H$2:H929)+1,"")</f>
        <v/>
      </c>
      <c r="I930" s="31" t="str">
        <f>IF(AND(B930=I$1),LOOKUP(9.99999999999999E+307,$I$2:I929)+1,"")</f>
        <v/>
      </c>
      <c r="J930" s="31" t="e">
        <f>IF(AND(B930=J$1),LOOKUP(9.99999999999999E+307,$J$2:J929)+1,"")</f>
        <v>#REF!</v>
      </c>
      <c r="K930" s="31" t="e">
        <f>IF(AND(B930=K$1),LOOKUP(9.99999999999999E+307,$K$2:K929)+1,"")</f>
        <v>#REF!</v>
      </c>
      <c r="L930" s="31" t="e">
        <f>IF(AND(B930=L$1),LOOKUP(9.99999999999999E+307,$L$2:L929)+1,"")</f>
        <v>#REF!</v>
      </c>
      <c r="M930" s="31">
        <f>IF(AND(B930=M$1),LOOKUP(9.99999999999999E+307,$M$2:M929)+1,"")</f>
        <v>762</v>
      </c>
      <c r="N930" s="31" t="e">
        <f>IF(AND(B930=N$1),LOOKUP(9.99999999999999E+307,$N$2:N929)+1,"")</f>
        <v>#REF!</v>
      </c>
      <c r="O930" s="31" t="e">
        <f>IF(AND($B930=O$1),LOOKUP(9.99999999999999E+307,$O$2:O929)+1,"")</f>
        <v>#REF!</v>
      </c>
      <c r="P930" s="31" t="e">
        <f>IF(AND($B930=P$1),LOOKUP(9.99999999999999E+307,$P$2:P929)+1,"")</f>
        <v>#REF!</v>
      </c>
      <c r="Q930" s="31" t="e">
        <f>IF(AND($B930=Q$1),LOOKUP(9.99999999999999E+307,$Q$2:Q929)+1,"")</f>
        <v>#REF!</v>
      </c>
      <c r="R930" s="31">
        <f>IF(AND($B930=R$1),LOOKUP(9.99999999999999E+307,$R$2:R929)+1,"")</f>
        <v>762</v>
      </c>
      <c r="S930" s="31">
        <f>IF(AND($B930=S$1),LOOKUP(9.99999999999999E+307,$S$2:S929)+1,"")</f>
        <v>762</v>
      </c>
      <c r="T930" s="221"/>
      <c r="U930" s="221"/>
      <c r="V930" s="221"/>
      <c r="AA930" s="218" t="str">
        <f t="shared" si="104"/>
        <v/>
      </c>
      <c r="AB930" s="218" t="str">
        <f t="shared" si="105"/>
        <v/>
      </c>
      <c r="AC930" s="219">
        <f t="shared" si="101"/>
        <v>0</v>
      </c>
      <c r="AD930" s="219">
        <f t="shared" si="102"/>
        <v>1034</v>
      </c>
      <c r="AE930" s="220" t="str">
        <f t="shared" si="106"/>
        <v/>
      </c>
      <c r="AF930" s="216" t="str">
        <f t="shared" si="100"/>
        <v>-</v>
      </c>
    </row>
    <row r="931" spans="1:32" ht="20.149999999999999" customHeight="1" x14ac:dyDescent="0.75">
      <c r="A931" s="31">
        <v>929</v>
      </c>
      <c r="B931" s="202"/>
      <c r="C931" s="201"/>
      <c r="D931" s="201"/>
      <c r="E931" s="389"/>
      <c r="F931" s="389"/>
      <c r="G931" s="217" t="str">
        <f t="shared" si="103"/>
        <v/>
      </c>
      <c r="H931" s="31" t="str">
        <f>IF(AND(B931=H$1),LOOKUP(9.99999999999999E+307,$H$2:H930)+1,"")</f>
        <v/>
      </c>
      <c r="I931" s="31" t="str">
        <f>IF(AND(B931=I$1),LOOKUP(9.99999999999999E+307,$I$2:I930)+1,"")</f>
        <v/>
      </c>
      <c r="J931" s="31" t="e">
        <f>IF(AND(B931=J$1),LOOKUP(9.99999999999999E+307,$J$2:J930)+1,"")</f>
        <v>#REF!</v>
      </c>
      <c r="K931" s="31" t="e">
        <f>IF(AND(B931=K$1),LOOKUP(9.99999999999999E+307,$K$2:K930)+1,"")</f>
        <v>#REF!</v>
      </c>
      <c r="L931" s="31" t="e">
        <f>IF(AND(B931=L$1),LOOKUP(9.99999999999999E+307,$L$2:L930)+1,"")</f>
        <v>#REF!</v>
      </c>
      <c r="M931" s="31">
        <f>IF(AND(B931=M$1),LOOKUP(9.99999999999999E+307,$M$2:M930)+1,"")</f>
        <v>763</v>
      </c>
      <c r="N931" s="31" t="e">
        <f>IF(AND(B931=N$1),LOOKUP(9.99999999999999E+307,$N$2:N930)+1,"")</f>
        <v>#REF!</v>
      </c>
      <c r="O931" s="31" t="e">
        <f>IF(AND($B931=O$1),LOOKUP(9.99999999999999E+307,$O$2:O930)+1,"")</f>
        <v>#REF!</v>
      </c>
      <c r="P931" s="31" t="e">
        <f>IF(AND($B931=P$1),LOOKUP(9.99999999999999E+307,$P$2:P930)+1,"")</f>
        <v>#REF!</v>
      </c>
      <c r="Q931" s="31" t="e">
        <f>IF(AND($B931=Q$1),LOOKUP(9.99999999999999E+307,$Q$2:Q930)+1,"")</f>
        <v>#REF!</v>
      </c>
      <c r="R931" s="31">
        <f>IF(AND($B931=R$1),LOOKUP(9.99999999999999E+307,$R$2:R930)+1,"")</f>
        <v>763</v>
      </c>
      <c r="S931" s="31">
        <f>IF(AND($B931=S$1),LOOKUP(9.99999999999999E+307,$S$2:S930)+1,"")</f>
        <v>763</v>
      </c>
      <c r="T931" s="221"/>
      <c r="U931" s="221"/>
      <c r="V931" s="221"/>
      <c r="AA931" s="218" t="str">
        <f t="shared" si="104"/>
        <v/>
      </c>
      <c r="AB931" s="218" t="str">
        <f t="shared" si="105"/>
        <v/>
      </c>
      <c r="AC931" s="219">
        <f t="shared" si="101"/>
        <v>0</v>
      </c>
      <c r="AD931" s="219">
        <f t="shared" si="102"/>
        <v>1034</v>
      </c>
      <c r="AE931" s="220" t="str">
        <f t="shared" si="106"/>
        <v/>
      </c>
      <c r="AF931" s="216" t="str">
        <f t="shared" si="100"/>
        <v>-</v>
      </c>
    </row>
    <row r="932" spans="1:32" ht="20.149999999999999" customHeight="1" x14ac:dyDescent="0.75">
      <c r="A932" s="31">
        <v>930</v>
      </c>
      <c r="B932" s="202"/>
      <c r="C932" s="201"/>
      <c r="D932" s="201"/>
      <c r="E932" s="389"/>
      <c r="F932" s="389"/>
      <c r="G932" s="217" t="str">
        <f t="shared" si="103"/>
        <v/>
      </c>
      <c r="H932" s="31" t="str">
        <f>IF(AND(B932=H$1),LOOKUP(9.99999999999999E+307,$H$2:H931)+1,"")</f>
        <v/>
      </c>
      <c r="I932" s="31" t="str">
        <f>IF(AND(B932=I$1),LOOKUP(9.99999999999999E+307,$I$2:I931)+1,"")</f>
        <v/>
      </c>
      <c r="J932" s="31" t="e">
        <f>IF(AND(B932=J$1),LOOKUP(9.99999999999999E+307,$J$2:J931)+1,"")</f>
        <v>#REF!</v>
      </c>
      <c r="K932" s="31" t="e">
        <f>IF(AND(B932=K$1),LOOKUP(9.99999999999999E+307,$K$2:K931)+1,"")</f>
        <v>#REF!</v>
      </c>
      <c r="L932" s="31" t="e">
        <f>IF(AND(B932=L$1),LOOKUP(9.99999999999999E+307,$L$2:L931)+1,"")</f>
        <v>#REF!</v>
      </c>
      <c r="M932" s="31">
        <f>IF(AND(B932=M$1),LOOKUP(9.99999999999999E+307,$M$2:M931)+1,"")</f>
        <v>764</v>
      </c>
      <c r="N932" s="31" t="e">
        <f>IF(AND(B932=N$1),LOOKUP(9.99999999999999E+307,$N$2:N931)+1,"")</f>
        <v>#REF!</v>
      </c>
      <c r="O932" s="31" t="e">
        <f>IF(AND($B932=O$1),LOOKUP(9.99999999999999E+307,$O$2:O931)+1,"")</f>
        <v>#REF!</v>
      </c>
      <c r="P932" s="31" t="e">
        <f>IF(AND($B932=P$1),LOOKUP(9.99999999999999E+307,$P$2:P931)+1,"")</f>
        <v>#REF!</v>
      </c>
      <c r="Q932" s="31" t="e">
        <f>IF(AND($B932=Q$1),LOOKUP(9.99999999999999E+307,$Q$2:Q931)+1,"")</f>
        <v>#REF!</v>
      </c>
      <c r="R932" s="31">
        <f>IF(AND($B932=R$1),LOOKUP(9.99999999999999E+307,$R$2:R931)+1,"")</f>
        <v>764</v>
      </c>
      <c r="S932" s="31">
        <f>IF(AND($B932=S$1),LOOKUP(9.99999999999999E+307,$S$2:S931)+1,"")</f>
        <v>764</v>
      </c>
      <c r="T932" s="221"/>
      <c r="U932" s="221"/>
      <c r="V932" s="221"/>
      <c r="AA932" s="218" t="str">
        <f t="shared" si="104"/>
        <v/>
      </c>
      <c r="AB932" s="218" t="str">
        <f t="shared" si="105"/>
        <v/>
      </c>
      <c r="AC932" s="219">
        <f t="shared" si="101"/>
        <v>0</v>
      </c>
      <c r="AD932" s="219">
        <f t="shared" si="102"/>
        <v>1034</v>
      </c>
      <c r="AE932" s="220" t="str">
        <f t="shared" si="106"/>
        <v/>
      </c>
      <c r="AF932" s="216" t="str">
        <f t="shared" si="100"/>
        <v>-</v>
      </c>
    </row>
    <row r="933" spans="1:32" ht="20.149999999999999" customHeight="1" x14ac:dyDescent="0.75">
      <c r="A933" s="31">
        <v>931</v>
      </c>
      <c r="B933" s="202"/>
      <c r="C933" s="201"/>
      <c r="D933" s="201"/>
      <c r="E933" s="389"/>
      <c r="F933" s="389"/>
      <c r="G933" s="217" t="str">
        <f t="shared" si="103"/>
        <v/>
      </c>
      <c r="H933" s="31" t="str">
        <f>IF(AND(B933=H$1),LOOKUP(9.99999999999999E+307,$H$2:H932)+1,"")</f>
        <v/>
      </c>
      <c r="I933" s="31" t="str">
        <f>IF(AND(B933=I$1),LOOKUP(9.99999999999999E+307,$I$2:I932)+1,"")</f>
        <v/>
      </c>
      <c r="J933" s="31" t="e">
        <f>IF(AND(B933=J$1),LOOKUP(9.99999999999999E+307,$J$2:J932)+1,"")</f>
        <v>#REF!</v>
      </c>
      <c r="K933" s="31" t="e">
        <f>IF(AND(B933=K$1),LOOKUP(9.99999999999999E+307,$K$2:K932)+1,"")</f>
        <v>#REF!</v>
      </c>
      <c r="L933" s="31" t="e">
        <f>IF(AND(B933=L$1),LOOKUP(9.99999999999999E+307,$L$2:L932)+1,"")</f>
        <v>#REF!</v>
      </c>
      <c r="M933" s="31">
        <f>IF(AND(B933=M$1),LOOKUP(9.99999999999999E+307,$M$2:M932)+1,"")</f>
        <v>765</v>
      </c>
      <c r="N933" s="31" t="e">
        <f>IF(AND(B933=N$1),LOOKUP(9.99999999999999E+307,$N$2:N932)+1,"")</f>
        <v>#REF!</v>
      </c>
      <c r="O933" s="31" t="e">
        <f>IF(AND($B933=O$1),LOOKUP(9.99999999999999E+307,$O$2:O932)+1,"")</f>
        <v>#REF!</v>
      </c>
      <c r="P933" s="31" t="e">
        <f>IF(AND($B933=P$1),LOOKUP(9.99999999999999E+307,$P$2:P932)+1,"")</f>
        <v>#REF!</v>
      </c>
      <c r="Q933" s="31" t="e">
        <f>IF(AND($B933=Q$1),LOOKUP(9.99999999999999E+307,$Q$2:Q932)+1,"")</f>
        <v>#REF!</v>
      </c>
      <c r="R933" s="31">
        <f>IF(AND($B933=R$1),LOOKUP(9.99999999999999E+307,$R$2:R932)+1,"")</f>
        <v>765</v>
      </c>
      <c r="S933" s="31">
        <f>IF(AND($B933=S$1),LOOKUP(9.99999999999999E+307,$S$2:S932)+1,"")</f>
        <v>765</v>
      </c>
      <c r="T933" s="221"/>
      <c r="U933" s="221"/>
      <c r="V933" s="221"/>
      <c r="AA933" s="218" t="str">
        <f t="shared" si="104"/>
        <v/>
      </c>
      <c r="AB933" s="218" t="str">
        <f t="shared" si="105"/>
        <v/>
      </c>
      <c r="AC933" s="219">
        <f t="shared" si="101"/>
        <v>0</v>
      </c>
      <c r="AD933" s="219">
        <f t="shared" si="102"/>
        <v>1034</v>
      </c>
      <c r="AE933" s="220" t="str">
        <f t="shared" si="106"/>
        <v/>
      </c>
      <c r="AF933" s="216" t="str">
        <f t="shared" si="100"/>
        <v>-</v>
      </c>
    </row>
    <row r="934" spans="1:32" ht="20.149999999999999" customHeight="1" x14ac:dyDescent="0.75">
      <c r="A934" s="31">
        <v>932</v>
      </c>
      <c r="B934" s="202"/>
      <c r="C934" s="201"/>
      <c r="D934" s="202"/>
      <c r="E934" s="382"/>
      <c r="F934" s="382"/>
      <c r="G934" s="217" t="str">
        <f t="shared" si="103"/>
        <v/>
      </c>
      <c r="H934" s="31" t="str">
        <f>IF(AND(B934=H$1),LOOKUP(9.99999999999999E+307,$H$2:H933)+1,"")</f>
        <v/>
      </c>
      <c r="I934" s="31" t="str">
        <f>IF(AND(B934=I$1),LOOKUP(9.99999999999999E+307,$I$2:I933)+1,"")</f>
        <v/>
      </c>
      <c r="J934" s="31" t="e">
        <f>IF(AND(B934=J$1),LOOKUP(9.99999999999999E+307,$J$2:J933)+1,"")</f>
        <v>#REF!</v>
      </c>
      <c r="K934" s="31" t="e">
        <f>IF(AND(B934=K$1),LOOKUP(9.99999999999999E+307,$K$2:K933)+1,"")</f>
        <v>#REF!</v>
      </c>
      <c r="L934" s="31" t="e">
        <f>IF(AND(B934=L$1),LOOKUP(9.99999999999999E+307,$L$2:L933)+1,"")</f>
        <v>#REF!</v>
      </c>
      <c r="M934" s="31">
        <f>IF(AND(B934=M$1),LOOKUP(9.99999999999999E+307,$M$2:M933)+1,"")</f>
        <v>766</v>
      </c>
      <c r="N934" s="31" t="e">
        <f>IF(AND(B934=N$1),LOOKUP(9.99999999999999E+307,$N$2:N933)+1,"")</f>
        <v>#REF!</v>
      </c>
      <c r="O934" s="31" t="e">
        <f>IF(AND($B934=O$1),LOOKUP(9.99999999999999E+307,$O$2:O933)+1,"")</f>
        <v>#REF!</v>
      </c>
      <c r="P934" s="31" t="e">
        <f>IF(AND($B934=P$1),LOOKUP(9.99999999999999E+307,$P$2:P933)+1,"")</f>
        <v>#REF!</v>
      </c>
      <c r="Q934" s="31" t="e">
        <f>IF(AND($B934=Q$1),LOOKUP(9.99999999999999E+307,$Q$2:Q933)+1,"")</f>
        <v>#REF!</v>
      </c>
      <c r="R934" s="31">
        <f>IF(AND($B934=R$1),LOOKUP(9.99999999999999E+307,$R$2:R933)+1,"")</f>
        <v>766</v>
      </c>
      <c r="S934" s="31">
        <f>IF(AND($B934=S$1),LOOKUP(9.99999999999999E+307,$S$2:S933)+1,"")</f>
        <v>766</v>
      </c>
      <c r="T934" s="221"/>
      <c r="U934" s="221"/>
      <c r="V934" s="221"/>
      <c r="AA934" s="218" t="str">
        <f t="shared" si="104"/>
        <v/>
      </c>
      <c r="AB934" s="218" t="str">
        <f t="shared" si="105"/>
        <v/>
      </c>
      <c r="AC934" s="219">
        <f t="shared" si="101"/>
        <v>0</v>
      </c>
      <c r="AD934" s="219">
        <f t="shared" si="102"/>
        <v>1034</v>
      </c>
      <c r="AE934" s="220" t="str">
        <f t="shared" si="106"/>
        <v/>
      </c>
      <c r="AF934" s="216" t="str">
        <f t="shared" si="100"/>
        <v>-</v>
      </c>
    </row>
    <row r="935" spans="1:32" ht="20.149999999999999" customHeight="1" x14ac:dyDescent="0.75">
      <c r="A935" s="31">
        <v>933</v>
      </c>
      <c r="B935" s="202"/>
      <c r="C935" s="394"/>
      <c r="D935" s="202"/>
      <c r="E935" s="382"/>
      <c r="F935" s="382"/>
      <c r="G935" s="217" t="str">
        <f t="shared" si="103"/>
        <v/>
      </c>
      <c r="H935" s="31" t="str">
        <f>IF(AND(B935=H$1),LOOKUP(9.99999999999999E+307,$H$2:H934)+1,"")</f>
        <v/>
      </c>
      <c r="I935" s="31" t="str">
        <f>IF(AND(B935=I$1),LOOKUP(9.99999999999999E+307,$I$2:I934)+1,"")</f>
        <v/>
      </c>
      <c r="J935" s="31" t="e">
        <f>IF(AND(B935=J$1),LOOKUP(9.99999999999999E+307,$J$2:J934)+1,"")</f>
        <v>#REF!</v>
      </c>
      <c r="K935" s="31" t="e">
        <f>IF(AND(B935=K$1),LOOKUP(9.99999999999999E+307,$K$2:K934)+1,"")</f>
        <v>#REF!</v>
      </c>
      <c r="L935" s="31" t="e">
        <f>IF(AND(B935=L$1),LOOKUP(9.99999999999999E+307,$L$2:L934)+1,"")</f>
        <v>#REF!</v>
      </c>
      <c r="M935" s="31">
        <f>IF(AND(B935=M$1),LOOKUP(9.99999999999999E+307,$M$2:M934)+1,"")</f>
        <v>767</v>
      </c>
      <c r="N935" s="31" t="e">
        <f>IF(AND(B935=N$1),LOOKUP(9.99999999999999E+307,$N$2:N934)+1,"")</f>
        <v>#REF!</v>
      </c>
      <c r="O935" s="31" t="e">
        <f>IF(AND($B935=O$1),LOOKUP(9.99999999999999E+307,$O$2:O934)+1,"")</f>
        <v>#REF!</v>
      </c>
      <c r="P935" s="31" t="e">
        <f>IF(AND($B935=P$1),LOOKUP(9.99999999999999E+307,$P$2:P934)+1,"")</f>
        <v>#REF!</v>
      </c>
      <c r="Q935" s="31" t="e">
        <f>IF(AND($B935=Q$1),LOOKUP(9.99999999999999E+307,$Q$2:Q934)+1,"")</f>
        <v>#REF!</v>
      </c>
      <c r="R935" s="31">
        <f>IF(AND($B935=R$1),LOOKUP(9.99999999999999E+307,$R$2:R934)+1,"")</f>
        <v>767</v>
      </c>
      <c r="S935" s="31">
        <f>IF(AND($B935=S$1),LOOKUP(9.99999999999999E+307,$S$2:S934)+1,"")</f>
        <v>767</v>
      </c>
      <c r="T935" s="221"/>
      <c r="U935" s="221"/>
      <c r="V935" s="221"/>
      <c r="AA935" s="218" t="str">
        <f t="shared" si="104"/>
        <v/>
      </c>
      <c r="AB935" s="218" t="str">
        <f t="shared" si="105"/>
        <v/>
      </c>
      <c r="AC935" s="219">
        <f t="shared" si="101"/>
        <v>0</v>
      </c>
      <c r="AD935" s="219">
        <f t="shared" si="102"/>
        <v>1034</v>
      </c>
      <c r="AE935" s="220" t="str">
        <f t="shared" si="106"/>
        <v/>
      </c>
      <c r="AF935" s="216" t="str">
        <f t="shared" si="100"/>
        <v>-</v>
      </c>
    </row>
    <row r="936" spans="1:32" ht="20.149999999999999" customHeight="1" x14ac:dyDescent="0.75">
      <c r="A936" s="31">
        <v>934</v>
      </c>
      <c r="B936" s="202"/>
      <c r="C936" s="201"/>
      <c r="D936" s="202"/>
      <c r="E936" s="389"/>
      <c r="F936" s="389"/>
      <c r="G936" s="217" t="str">
        <f t="shared" si="103"/>
        <v/>
      </c>
      <c r="H936" s="31" t="str">
        <f>IF(AND(B936=H$1),LOOKUP(9.99999999999999E+307,$H$2:H935)+1,"")</f>
        <v/>
      </c>
      <c r="I936" s="31" t="str">
        <f>IF(AND(B936=I$1),LOOKUP(9.99999999999999E+307,$I$2:I935)+1,"")</f>
        <v/>
      </c>
      <c r="J936" s="31" t="e">
        <f>IF(AND(B936=J$1),LOOKUP(9.99999999999999E+307,$J$2:J935)+1,"")</f>
        <v>#REF!</v>
      </c>
      <c r="K936" s="31" t="e">
        <f>IF(AND(B936=K$1),LOOKUP(9.99999999999999E+307,$K$2:K935)+1,"")</f>
        <v>#REF!</v>
      </c>
      <c r="L936" s="31" t="e">
        <f>IF(AND(B936=L$1),LOOKUP(9.99999999999999E+307,$L$2:L935)+1,"")</f>
        <v>#REF!</v>
      </c>
      <c r="M936" s="31">
        <f>IF(AND(B936=M$1),LOOKUP(9.99999999999999E+307,$M$2:M935)+1,"")</f>
        <v>768</v>
      </c>
      <c r="N936" s="31" t="e">
        <f>IF(AND(B936=N$1),LOOKUP(9.99999999999999E+307,$N$2:N935)+1,"")</f>
        <v>#REF!</v>
      </c>
      <c r="O936" s="31" t="e">
        <f>IF(AND($B936=O$1),LOOKUP(9.99999999999999E+307,$O$2:O935)+1,"")</f>
        <v>#REF!</v>
      </c>
      <c r="P936" s="31" t="e">
        <f>IF(AND($B936=P$1),LOOKUP(9.99999999999999E+307,$P$2:P935)+1,"")</f>
        <v>#REF!</v>
      </c>
      <c r="Q936" s="31" t="e">
        <f>IF(AND($B936=Q$1),LOOKUP(9.99999999999999E+307,$Q$2:Q935)+1,"")</f>
        <v>#REF!</v>
      </c>
      <c r="R936" s="31">
        <f>IF(AND($B936=R$1),LOOKUP(9.99999999999999E+307,$R$2:R935)+1,"")</f>
        <v>768</v>
      </c>
      <c r="S936" s="31">
        <f>IF(AND($B936=S$1),LOOKUP(9.99999999999999E+307,$S$2:S935)+1,"")</f>
        <v>768</v>
      </c>
      <c r="T936" s="221"/>
      <c r="U936" s="221"/>
      <c r="V936" s="221"/>
      <c r="AA936" s="218" t="str">
        <f t="shared" si="104"/>
        <v/>
      </c>
      <c r="AB936" s="218" t="str">
        <f t="shared" si="105"/>
        <v/>
      </c>
      <c r="AC936" s="219">
        <f t="shared" si="101"/>
        <v>0</v>
      </c>
      <c r="AD936" s="219">
        <f t="shared" si="102"/>
        <v>1034</v>
      </c>
      <c r="AE936" s="220" t="str">
        <f t="shared" si="106"/>
        <v/>
      </c>
      <c r="AF936" s="216" t="str">
        <f t="shared" si="100"/>
        <v>-</v>
      </c>
    </row>
    <row r="937" spans="1:32" ht="20.149999999999999" customHeight="1" x14ac:dyDescent="0.75">
      <c r="A937" s="31">
        <v>935</v>
      </c>
      <c r="B937" s="202"/>
      <c r="C937" s="201"/>
      <c r="D937" s="201"/>
      <c r="E937" s="389"/>
      <c r="F937" s="389"/>
      <c r="G937" s="217" t="str">
        <f t="shared" si="103"/>
        <v/>
      </c>
      <c r="H937" s="31" t="str">
        <f>IF(AND(B937=H$1),LOOKUP(9.99999999999999E+307,$H$2:H936)+1,"")</f>
        <v/>
      </c>
      <c r="I937" s="31" t="str">
        <f>IF(AND(B937=I$1),LOOKUP(9.99999999999999E+307,$I$2:I936)+1,"")</f>
        <v/>
      </c>
      <c r="J937" s="31" t="e">
        <f>IF(AND(B937=J$1),LOOKUP(9.99999999999999E+307,$J$2:J936)+1,"")</f>
        <v>#REF!</v>
      </c>
      <c r="K937" s="31" t="e">
        <f>IF(AND(B937=K$1),LOOKUP(9.99999999999999E+307,$K$2:K936)+1,"")</f>
        <v>#REF!</v>
      </c>
      <c r="L937" s="31" t="e">
        <f>IF(AND(B937=L$1),LOOKUP(9.99999999999999E+307,$L$2:L936)+1,"")</f>
        <v>#REF!</v>
      </c>
      <c r="M937" s="31">
        <f>IF(AND(B937=M$1),LOOKUP(9.99999999999999E+307,$M$2:M936)+1,"")</f>
        <v>769</v>
      </c>
      <c r="N937" s="31" t="e">
        <f>IF(AND(B937=N$1),LOOKUP(9.99999999999999E+307,$N$2:N936)+1,"")</f>
        <v>#REF!</v>
      </c>
      <c r="O937" s="31" t="e">
        <f>IF(AND($B937=O$1),LOOKUP(9.99999999999999E+307,$O$2:O936)+1,"")</f>
        <v>#REF!</v>
      </c>
      <c r="P937" s="31" t="e">
        <f>IF(AND($B937=P$1),LOOKUP(9.99999999999999E+307,$P$2:P936)+1,"")</f>
        <v>#REF!</v>
      </c>
      <c r="Q937" s="31" t="e">
        <f>IF(AND($B937=Q$1),LOOKUP(9.99999999999999E+307,$Q$2:Q936)+1,"")</f>
        <v>#REF!</v>
      </c>
      <c r="R937" s="31">
        <f>IF(AND($B937=R$1),LOOKUP(9.99999999999999E+307,$R$2:R936)+1,"")</f>
        <v>769</v>
      </c>
      <c r="S937" s="31">
        <f>IF(AND($B937=S$1),LOOKUP(9.99999999999999E+307,$S$2:S936)+1,"")</f>
        <v>769</v>
      </c>
      <c r="T937" s="221"/>
      <c r="U937" s="221"/>
      <c r="V937" s="221"/>
      <c r="AA937" s="218" t="str">
        <f t="shared" si="104"/>
        <v/>
      </c>
      <c r="AB937" s="218" t="str">
        <f t="shared" si="105"/>
        <v/>
      </c>
      <c r="AC937" s="219">
        <f t="shared" si="101"/>
        <v>0</v>
      </c>
      <c r="AD937" s="219">
        <f t="shared" si="102"/>
        <v>1034</v>
      </c>
      <c r="AE937" s="220" t="str">
        <f t="shared" si="106"/>
        <v/>
      </c>
      <c r="AF937" s="216" t="str">
        <f t="shared" si="100"/>
        <v>-</v>
      </c>
    </row>
    <row r="938" spans="1:32" ht="20.149999999999999" customHeight="1" x14ac:dyDescent="0.75">
      <c r="A938" s="31">
        <v>936</v>
      </c>
      <c r="B938" s="202"/>
      <c r="C938" s="201"/>
      <c r="D938" s="201"/>
      <c r="E938" s="389"/>
      <c r="F938" s="389"/>
      <c r="G938" s="217" t="str">
        <f t="shared" si="103"/>
        <v/>
      </c>
      <c r="H938" s="31" t="str">
        <f>IF(AND(B938=H$1),LOOKUP(9.99999999999999E+307,$H$2:H937)+1,"")</f>
        <v/>
      </c>
      <c r="I938" s="31" t="str">
        <f>IF(AND(B938=I$1),LOOKUP(9.99999999999999E+307,$I$2:I937)+1,"")</f>
        <v/>
      </c>
      <c r="J938" s="31" t="e">
        <f>IF(AND(B938=J$1),LOOKUP(9.99999999999999E+307,$J$2:J937)+1,"")</f>
        <v>#REF!</v>
      </c>
      <c r="K938" s="31" t="e">
        <f>IF(AND(B938=K$1),LOOKUP(9.99999999999999E+307,$K$2:K937)+1,"")</f>
        <v>#REF!</v>
      </c>
      <c r="L938" s="31" t="e">
        <f>IF(AND(B938=L$1),LOOKUP(9.99999999999999E+307,$L$2:L937)+1,"")</f>
        <v>#REF!</v>
      </c>
      <c r="M938" s="31">
        <f>IF(AND(B938=M$1),LOOKUP(9.99999999999999E+307,$M$2:M937)+1,"")</f>
        <v>770</v>
      </c>
      <c r="N938" s="31" t="e">
        <f>IF(AND(B938=N$1),LOOKUP(9.99999999999999E+307,$N$2:N937)+1,"")</f>
        <v>#REF!</v>
      </c>
      <c r="O938" s="31" t="e">
        <f>IF(AND($B938=O$1),LOOKUP(9.99999999999999E+307,$O$2:O937)+1,"")</f>
        <v>#REF!</v>
      </c>
      <c r="P938" s="31" t="e">
        <f>IF(AND($B938=P$1),LOOKUP(9.99999999999999E+307,$P$2:P937)+1,"")</f>
        <v>#REF!</v>
      </c>
      <c r="Q938" s="31" t="e">
        <f>IF(AND($B938=Q$1),LOOKUP(9.99999999999999E+307,$Q$2:Q937)+1,"")</f>
        <v>#REF!</v>
      </c>
      <c r="R938" s="31">
        <f>IF(AND($B938=R$1),LOOKUP(9.99999999999999E+307,$R$2:R937)+1,"")</f>
        <v>770</v>
      </c>
      <c r="S938" s="31">
        <f>IF(AND($B938=S$1),LOOKUP(9.99999999999999E+307,$S$2:S937)+1,"")</f>
        <v>770</v>
      </c>
      <c r="T938" s="221"/>
      <c r="U938" s="221"/>
      <c r="V938" s="221"/>
      <c r="AA938" s="218" t="str">
        <f t="shared" si="104"/>
        <v/>
      </c>
      <c r="AB938" s="218" t="str">
        <f t="shared" si="105"/>
        <v/>
      </c>
      <c r="AC938" s="219">
        <f t="shared" si="101"/>
        <v>0</v>
      </c>
      <c r="AD938" s="219">
        <f t="shared" si="102"/>
        <v>1034</v>
      </c>
      <c r="AE938" s="220" t="str">
        <f t="shared" si="106"/>
        <v/>
      </c>
      <c r="AF938" s="216" t="str">
        <f t="shared" si="100"/>
        <v>-</v>
      </c>
    </row>
    <row r="939" spans="1:32" ht="20.149999999999999" customHeight="1" x14ac:dyDescent="0.75">
      <c r="A939" s="31">
        <v>937</v>
      </c>
      <c r="B939" s="202"/>
      <c r="C939" s="396"/>
      <c r="D939" s="202"/>
      <c r="E939" s="382"/>
      <c r="F939" s="382"/>
      <c r="G939" s="217" t="str">
        <f t="shared" si="103"/>
        <v/>
      </c>
      <c r="H939" s="31" t="str">
        <f>IF(AND(B939=H$1),LOOKUP(9.99999999999999E+307,$H$2:H938)+1,"")</f>
        <v/>
      </c>
      <c r="I939" s="31" t="str">
        <f>IF(AND(B939=I$1),LOOKUP(9.99999999999999E+307,$I$2:I938)+1,"")</f>
        <v/>
      </c>
      <c r="J939" s="31" t="e">
        <f>IF(AND(B939=J$1),LOOKUP(9.99999999999999E+307,$J$2:J938)+1,"")</f>
        <v>#REF!</v>
      </c>
      <c r="K939" s="31" t="e">
        <f>IF(AND(B939=K$1),LOOKUP(9.99999999999999E+307,$K$2:K938)+1,"")</f>
        <v>#REF!</v>
      </c>
      <c r="L939" s="31" t="e">
        <f>IF(AND(B939=L$1),LOOKUP(9.99999999999999E+307,$L$2:L938)+1,"")</f>
        <v>#REF!</v>
      </c>
      <c r="M939" s="31">
        <f>IF(AND(B939=M$1),LOOKUP(9.99999999999999E+307,$M$2:M938)+1,"")</f>
        <v>771</v>
      </c>
      <c r="N939" s="31" t="e">
        <f>IF(AND(B939=N$1),LOOKUP(9.99999999999999E+307,$N$2:N938)+1,"")</f>
        <v>#REF!</v>
      </c>
      <c r="O939" s="31" t="e">
        <f>IF(AND($B939=O$1),LOOKUP(9.99999999999999E+307,$O$2:O938)+1,"")</f>
        <v>#REF!</v>
      </c>
      <c r="P939" s="31" t="e">
        <f>IF(AND($B939=P$1),LOOKUP(9.99999999999999E+307,$P$2:P938)+1,"")</f>
        <v>#REF!</v>
      </c>
      <c r="Q939" s="31" t="e">
        <f>IF(AND($B939=Q$1),LOOKUP(9.99999999999999E+307,$Q$2:Q938)+1,"")</f>
        <v>#REF!</v>
      </c>
      <c r="R939" s="31">
        <f>IF(AND($B939=R$1),LOOKUP(9.99999999999999E+307,$R$2:R938)+1,"")</f>
        <v>771</v>
      </c>
      <c r="S939" s="31">
        <f>IF(AND($B939=S$1),LOOKUP(9.99999999999999E+307,$S$2:S938)+1,"")</f>
        <v>771</v>
      </c>
      <c r="T939" s="221"/>
      <c r="U939" s="221"/>
      <c r="V939" s="221"/>
      <c r="AA939" s="218" t="str">
        <f t="shared" si="104"/>
        <v/>
      </c>
      <c r="AB939" s="218" t="str">
        <f t="shared" si="105"/>
        <v/>
      </c>
      <c r="AC939" s="219">
        <f t="shared" si="101"/>
        <v>0</v>
      </c>
      <c r="AD939" s="219">
        <f t="shared" si="102"/>
        <v>1034</v>
      </c>
      <c r="AE939" s="220" t="str">
        <f t="shared" si="106"/>
        <v/>
      </c>
      <c r="AF939" s="216" t="str">
        <f t="shared" si="100"/>
        <v>-</v>
      </c>
    </row>
    <row r="940" spans="1:32" ht="20.149999999999999" customHeight="1" x14ac:dyDescent="0.75">
      <c r="A940" s="31">
        <v>938</v>
      </c>
      <c r="B940" s="202"/>
      <c r="C940" s="201"/>
      <c r="D940" s="202"/>
      <c r="E940" s="389"/>
      <c r="F940" s="389"/>
      <c r="G940" s="217" t="str">
        <f t="shared" si="103"/>
        <v/>
      </c>
      <c r="H940" s="31" t="str">
        <f>IF(AND(B940=H$1),LOOKUP(9.99999999999999E+307,$H$2:H939)+1,"")</f>
        <v/>
      </c>
      <c r="I940" s="31" t="str">
        <f>IF(AND(B940=I$1),LOOKUP(9.99999999999999E+307,$I$2:I939)+1,"")</f>
        <v/>
      </c>
      <c r="J940" s="31" t="e">
        <f>IF(AND(B940=J$1),LOOKUP(9.99999999999999E+307,$J$2:J939)+1,"")</f>
        <v>#REF!</v>
      </c>
      <c r="K940" s="31" t="e">
        <f>IF(AND(B940=K$1),LOOKUP(9.99999999999999E+307,$K$2:K939)+1,"")</f>
        <v>#REF!</v>
      </c>
      <c r="L940" s="31" t="e">
        <f>IF(AND(B940=L$1),LOOKUP(9.99999999999999E+307,$L$2:L939)+1,"")</f>
        <v>#REF!</v>
      </c>
      <c r="M940" s="31">
        <f>IF(AND(B940=M$1),LOOKUP(9.99999999999999E+307,$M$2:M939)+1,"")</f>
        <v>772</v>
      </c>
      <c r="N940" s="31" t="e">
        <f>IF(AND(B940=N$1),LOOKUP(9.99999999999999E+307,$N$2:N939)+1,"")</f>
        <v>#REF!</v>
      </c>
      <c r="O940" s="31" t="e">
        <f>IF(AND($B940=O$1),LOOKUP(9.99999999999999E+307,$O$2:O939)+1,"")</f>
        <v>#REF!</v>
      </c>
      <c r="P940" s="31" t="e">
        <f>IF(AND($B940=P$1),LOOKUP(9.99999999999999E+307,$P$2:P939)+1,"")</f>
        <v>#REF!</v>
      </c>
      <c r="Q940" s="31" t="e">
        <f>IF(AND($B940=Q$1),LOOKUP(9.99999999999999E+307,$Q$2:Q939)+1,"")</f>
        <v>#REF!</v>
      </c>
      <c r="R940" s="31">
        <f>IF(AND($B940=R$1),LOOKUP(9.99999999999999E+307,$R$2:R939)+1,"")</f>
        <v>772</v>
      </c>
      <c r="S940" s="31">
        <f>IF(AND($B940=S$1),LOOKUP(9.99999999999999E+307,$S$2:S939)+1,"")</f>
        <v>772</v>
      </c>
      <c r="T940" s="221"/>
      <c r="U940" s="221"/>
      <c r="V940" s="221"/>
      <c r="AA940" s="218" t="str">
        <f t="shared" si="104"/>
        <v/>
      </c>
      <c r="AB940" s="218" t="str">
        <f t="shared" si="105"/>
        <v/>
      </c>
      <c r="AC940" s="219">
        <f t="shared" si="101"/>
        <v>0</v>
      </c>
      <c r="AD940" s="219">
        <f t="shared" si="102"/>
        <v>1034</v>
      </c>
      <c r="AE940" s="220" t="str">
        <f t="shared" si="106"/>
        <v/>
      </c>
      <c r="AF940" s="216" t="str">
        <f t="shared" si="100"/>
        <v>-</v>
      </c>
    </row>
    <row r="941" spans="1:32" ht="20.149999999999999" customHeight="1" x14ac:dyDescent="0.75">
      <c r="A941" s="31">
        <v>939</v>
      </c>
      <c r="B941" s="202"/>
      <c r="C941" s="201"/>
      <c r="D941" s="202"/>
      <c r="E941" s="389"/>
      <c r="F941" s="389"/>
      <c r="G941" s="217" t="str">
        <f t="shared" si="103"/>
        <v/>
      </c>
      <c r="H941" s="31" t="str">
        <f>IF(AND(B941=H$1),LOOKUP(9.99999999999999E+307,$H$2:H940)+1,"")</f>
        <v/>
      </c>
      <c r="I941" s="31" t="str">
        <f>IF(AND(B941=I$1),LOOKUP(9.99999999999999E+307,$I$2:I940)+1,"")</f>
        <v/>
      </c>
      <c r="J941" s="31" t="e">
        <f>IF(AND(B941=J$1),LOOKUP(9.99999999999999E+307,$J$2:J940)+1,"")</f>
        <v>#REF!</v>
      </c>
      <c r="K941" s="31" t="e">
        <f>IF(AND(B941=K$1),LOOKUP(9.99999999999999E+307,$K$2:K940)+1,"")</f>
        <v>#REF!</v>
      </c>
      <c r="L941" s="31" t="e">
        <f>IF(AND(B941=L$1),LOOKUP(9.99999999999999E+307,$L$2:L940)+1,"")</f>
        <v>#REF!</v>
      </c>
      <c r="M941" s="31">
        <f>IF(AND(B941=M$1),LOOKUP(9.99999999999999E+307,$M$2:M940)+1,"")</f>
        <v>773</v>
      </c>
      <c r="N941" s="31" t="e">
        <f>IF(AND(B941=N$1),LOOKUP(9.99999999999999E+307,$N$2:N940)+1,"")</f>
        <v>#REF!</v>
      </c>
      <c r="O941" s="31" t="e">
        <f>IF(AND($B941=O$1),LOOKUP(9.99999999999999E+307,$O$2:O940)+1,"")</f>
        <v>#REF!</v>
      </c>
      <c r="P941" s="31" t="e">
        <f>IF(AND($B941=P$1),LOOKUP(9.99999999999999E+307,$P$2:P940)+1,"")</f>
        <v>#REF!</v>
      </c>
      <c r="Q941" s="31" t="e">
        <f>IF(AND($B941=Q$1),LOOKUP(9.99999999999999E+307,$Q$2:Q940)+1,"")</f>
        <v>#REF!</v>
      </c>
      <c r="R941" s="31">
        <f>IF(AND($B941=R$1),LOOKUP(9.99999999999999E+307,$R$2:R940)+1,"")</f>
        <v>773</v>
      </c>
      <c r="S941" s="31">
        <f>IF(AND($B941=S$1),LOOKUP(9.99999999999999E+307,$S$2:S940)+1,"")</f>
        <v>773</v>
      </c>
      <c r="T941" s="221"/>
      <c r="U941" s="221"/>
      <c r="V941" s="221"/>
      <c r="AA941" s="218" t="str">
        <f t="shared" si="104"/>
        <v/>
      </c>
      <c r="AB941" s="218" t="str">
        <f t="shared" si="105"/>
        <v/>
      </c>
      <c r="AC941" s="219">
        <f t="shared" si="101"/>
        <v>0</v>
      </c>
      <c r="AD941" s="219">
        <f t="shared" si="102"/>
        <v>1034</v>
      </c>
      <c r="AE941" s="220" t="str">
        <f t="shared" si="106"/>
        <v/>
      </c>
      <c r="AF941" s="216" t="str">
        <f t="shared" si="100"/>
        <v>-</v>
      </c>
    </row>
    <row r="942" spans="1:32" ht="20.149999999999999" customHeight="1" x14ac:dyDescent="0.75">
      <c r="A942" s="31">
        <v>940</v>
      </c>
      <c r="B942" s="202"/>
      <c r="C942" s="201"/>
      <c r="D942" s="201"/>
      <c r="E942" s="389"/>
      <c r="F942" s="389"/>
      <c r="G942" s="217" t="str">
        <f t="shared" si="103"/>
        <v/>
      </c>
      <c r="H942" s="31" t="str">
        <f>IF(AND(B942=H$1),LOOKUP(9.99999999999999E+307,$H$2:H941)+1,"")</f>
        <v/>
      </c>
      <c r="I942" s="31" t="str">
        <f>IF(AND(B942=I$1),LOOKUP(9.99999999999999E+307,$I$2:I941)+1,"")</f>
        <v/>
      </c>
      <c r="J942" s="31" t="e">
        <f>IF(AND(B942=J$1),LOOKUP(9.99999999999999E+307,$J$2:J941)+1,"")</f>
        <v>#REF!</v>
      </c>
      <c r="K942" s="31" t="e">
        <f>IF(AND(B942=K$1),LOOKUP(9.99999999999999E+307,$K$2:K941)+1,"")</f>
        <v>#REF!</v>
      </c>
      <c r="L942" s="31" t="e">
        <f>IF(AND(B942=L$1),LOOKUP(9.99999999999999E+307,$L$2:L941)+1,"")</f>
        <v>#REF!</v>
      </c>
      <c r="M942" s="31">
        <f>IF(AND(B942=M$1),LOOKUP(9.99999999999999E+307,$M$2:M941)+1,"")</f>
        <v>774</v>
      </c>
      <c r="N942" s="31" t="e">
        <f>IF(AND(B942=N$1),LOOKUP(9.99999999999999E+307,$N$2:N941)+1,"")</f>
        <v>#REF!</v>
      </c>
      <c r="O942" s="31" t="e">
        <f>IF(AND($B942=O$1),LOOKUP(9.99999999999999E+307,$O$2:O941)+1,"")</f>
        <v>#REF!</v>
      </c>
      <c r="P942" s="31" t="e">
        <f>IF(AND($B942=P$1),LOOKUP(9.99999999999999E+307,$P$2:P941)+1,"")</f>
        <v>#REF!</v>
      </c>
      <c r="Q942" s="31" t="e">
        <f>IF(AND($B942=Q$1),LOOKUP(9.99999999999999E+307,$Q$2:Q941)+1,"")</f>
        <v>#REF!</v>
      </c>
      <c r="R942" s="31">
        <f>IF(AND($B942=R$1),LOOKUP(9.99999999999999E+307,$R$2:R941)+1,"")</f>
        <v>774</v>
      </c>
      <c r="S942" s="31">
        <f>IF(AND($B942=S$1),LOOKUP(9.99999999999999E+307,$S$2:S941)+1,"")</f>
        <v>774</v>
      </c>
      <c r="T942" s="221"/>
      <c r="U942" s="221"/>
      <c r="V942" s="221"/>
      <c r="AA942" s="218" t="str">
        <f t="shared" si="104"/>
        <v/>
      </c>
      <c r="AB942" s="218" t="str">
        <f t="shared" si="105"/>
        <v/>
      </c>
      <c r="AC942" s="219">
        <f t="shared" si="101"/>
        <v>0</v>
      </c>
      <c r="AD942" s="219">
        <f t="shared" si="102"/>
        <v>1034</v>
      </c>
      <c r="AE942" s="220" t="str">
        <f t="shared" si="106"/>
        <v/>
      </c>
      <c r="AF942" s="216" t="str">
        <f t="shared" si="100"/>
        <v>-</v>
      </c>
    </row>
    <row r="943" spans="1:32" ht="20.149999999999999" customHeight="1" x14ac:dyDescent="0.75">
      <c r="A943" s="31">
        <v>941</v>
      </c>
      <c r="B943" s="202"/>
      <c r="C943" s="201"/>
      <c r="D943" s="202"/>
      <c r="E943" s="389"/>
      <c r="F943" s="389"/>
      <c r="G943" s="217" t="str">
        <f t="shared" si="103"/>
        <v/>
      </c>
      <c r="H943" s="31" t="str">
        <f>IF(AND(B943=H$1),LOOKUP(9.99999999999999E+307,$H$2:H942)+1,"")</f>
        <v/>
      </c>
      <c r="I943" s="31" t="str">
        <f>IF(AND(B943=I$1),LOOKUP(9.99999999999999E+307,$I$2:I942)+1,"")</f>
        <v/>
      </c>
      <c r="J943" s="31" t="e">
        <f>IF(AND(B943=J$1),LOOKUP(9.99999999999999E+307,$J$2:J942)+1,"")</f>
        <v>#REF!</v>
      </c>
      <c r="K943" s="31" t="e">
        <f>IF(AND(B943=K$1),LOOKUP(9.99999999999999E+307,$K$2:K942)+1,"")</f>
        <v>#REF!</v>
      </c>
      <c r="L943" s="31" t="e">
        <f>IF(AND(B943=L$1),LOOKUP(9.99999999999999E+307,$L$2:L942)+1,"")</f>
        <v>#REF!</v>
      </c>
      <c r="M943" s="31">
        <f>IF(AND(B943=M$1),LOOKUP(9.99999999999999E+307,$M$2:M942)+1,"")</f>
        <v>775</v>
      </c>
      <c r="N943" s="31" t="e">
        <f>IF(AND(B943=N$1),LOOKUP(9.99999999999999E+307,$N$2:N942)+1,"")</f>
        <v>#REF!</v>
      </c>
      <c r="O943" s="31" t="e">
        <f>IF(AND($B943=O$1),LOOKUP(9.99999999999999E+307,$O$2:O942)+1,"")</f>
        <v>#REF!</v>
      </c>
      <c r="P943" s="31" t="e">
        <f>IF(AND($B943=P$1),LOOKUP(9.99999999999999E+307,$P$2:P942)+1,"")</f>
        <v>#REF!</v>
      </c>
      <c r="Q943" s="31" t="e">
        <f>IF(AND($B943=Q$1),LOOKUP(9.99999999999999E+307,$Q$2:Q942)+1,"")</f>
        <v>#REF!</v>
      </c>
      <c r="R943" s="31">
        <f>IF(AND($B943=R$1),LOOKUP(9.99999999999999E+307,$R$2:R942)+1,"")</f>
        <v>775</v>
      </c>
      <c r="S943" s="31">
        <f>IF(AND($B943=S$1),LOOKUP(9.99999999999999E+307,$S$2:S942)+1,"")</f>
        <v>775</v>
      </c>
      <c r="T943" s="221"/>
      <c r="U943" s="221"/>
      <c r="V943" s="221"/>
      <c r="AA943" s="218" t="str">
        <f t="shared" si="104"/>
        <v/>
      </c>
      <c r="AB943" s="218" t="str">
        <f t="shared" si="105"/>
        <v/>
      </c>
      <c r="AC943" s="219">
        <f t="shared" si="101"/>
        <v>0</v>
      </c>
      <c r="AD943" s="219">
        <f t="shared" si="102"/>
        <v>1034</v>
      </c>
      <c r="AE943" s="220" t="str">
        <f t="shared" si="106"/>
        <v/>
      </c>
      <c r="AF943" s="216" t="str">
        <f t="shared" ref="AF943:AF1006" si="107">CONCATENATE(B943,"-",AE943)</f>
        <v>-</v>
      </c>
    </row>
    <row r="944" spans="1:32" ht="20.149999999999999" customHeight="1" x14ac:dyDescent="0.75">
      <c r="A944" s="31">
        <v>942</v>
      </c>
      <c r="B944" s="202"/>
      <c r="C944" s="201"/>
      <c r="D944" s="202"/>
      <c r="E944" s="389"/>
      <c r="F944" s="389"/>
      <c r="G944" s="217" t="str">
        <f t="shared" si="103"/>
        <v/>
      </c>
      <c r="H944" s="31" t="str">
        <f>IF(AND(B944=H$1),LOOKUP(9.99999999999999E+307,$H$2:H943)+1,"")</f>
        <v/>
      </c>
      <c r="I944" s="31" t="str">
        <f>IF(AND(B944=I$1),LOOKUP(9.99999999999999E+307,$I$2:I943)+1,"")</f>
        <v/>
      </c>
      <c r="J944" s="31" t="e">
        <f>IF(AND(B944=J$1),LOOKUP(9.99999999999999E+307,$J$2:J943)+1,"")</f>
        <v>#REF!</v>
      </c>
      <c r="K944" s="31" t="e">
        <f>IF(AND(B944=K$1),LOOKUP(9.99999999999999E+307,$K$2:K943)+1,"")</f>
        <v>#REF!</v>
      </c>
      <c r="L944" s="31" t="e">
        <f>IF(AND(B944=L$1),LOOKUP(9.99999999999999E+307,$L$2:L943)+1,"")</f>
        <v>#REF!</v>
      </c>
      <c r="M944" s="31">
        <f>IF(AND(B944=M$1),LOOKUP(9.99999999999999E+307,$M$2:M943)+1,"")</f>
        <v>776</v>
      </c>
      <c r="N944" s="31" t="e">
        <f>IF(AND(B944=N$1),LOOKUP(9.99999999999999E+307,$N$2:N943)+1,"")</f>
        <v>#REF!</v>
      </c>
      <c r="O944" s="31" t="e">
        <f>IF(AND($B944=O$1),LOOKUP(9.99999999999999E+307,$O$2:O943)+1,"")</f>
        <v>#REF!</v>
      </c>
      <c r="P944" s="31" t="e">
        <f>IF(AND($B944=P$1),LOOKUP(9.99999999999999E+307,$P$2:P943)+1,"")</f>
        <v>#REF!</v>
      </c>
      <c r="Q944" s="31" t="e">
        <f>IF(AND($B944=Q$1),LOOKUP(9.99999999999999E+307,$Q$2:Q943)+1,"")</f>
        <v>#REF!</v>
      </c>
      <c r="R944" s="31">
        <f>IF(AND($B944=R$1),LOOKUP(9.99999999999999E+307,$R$2:R943)+1,"")</f>
        <v>776</v>
      </c>
      <c r="S944" s="31">
        <f>IF(AND($B944=S$1),LOOKUP(9.99999999999999E+307,$S$2:S943)+1,"")</f>
        <v>776</v>
      </c>
      <c r="T944" s="221"/>
      <c r="U944" s="221"/>
      <c r="V944" s="221"/>
      <c r="AA944" s="218" t="str">
        <f t="shared" si="104"/>
        <v/>
      </c>
      <c r="AB944" s="218" t="str">
        <f t="shared" si="105"/>
        <v/>
      </c>
      <c r="AC944" s="219">
        <f t="shared" si="101"/>
        <v>0</v>
      </c>
      <c r="AD944" s="219">
        <f t="shared" si="102"/>
        <v>1034</v>
      </c>
      <c r="AE944" s="220" t="str">
        <f t="shared" si="106"/>
        <v/>
      </c>
      <c r="AF944" s="216" t="str">
        <f t="shared" si="107"/>
        <v>-</v>
      </c>
    </row>
    <row r="945" spans="1:32" ht="20.149999999999999" customHeight="1" x14ac:dyDescent="0.75">
      <c r="A945" s="31">
        <v>943</v>
      </c>
      <c r="B945" s="202"/>
      <c r="C945" s="390"/>
      <c r="D945" s="202"/>
      <c r="E945" s="382"/>
      <c r="F945" s="382"/>
      <c r="G945" s="217" t="str">
        <f t="shared" si="103"/>
        <v/>
      </c>
      <c r="H945" s="31" t="str">
        <f>IF(AND(B945=H$1),LOOKUP(9.99999999999999E+307,$H$2:H944)+1,"")</f>
        <v/>
      </c>
      <c r="I945" s="31" t="str">
        <f>IF(AND(B945=I$1),LOOKUP(9.99999999999999E+307,$I$2:I944)+1,"")</f>
        <v/>
      </c>
      <c r="J945" s="31" t="e">
        <f>IF(AND(B945=J$1),LOOKUP(9.99999999999999E+307,$J$2:J944)+1,"")</f>
        <v>#REF!</v>
      </c>
      <c r="K945" s="31" t="e">
        <f>IF(AND(B945=K$1),LOOKUP(9.99999999999999E+307,$K$2:K944)+1,"")</f>
        <v>#REF!</v>
      </c>
      <c r="L945" s="31" t="e">
        <f>IF(AND(B945=L$1),LOOKUP(9.99999999999999E+307,$L$2:L944)+1,"")</f>
        <v>#REF!</v>
      </c>
      <c r="M945" s="31">
        <f>IF(AND(B945=M$1),LOOKUP(9.99999999999999E+307,$M$2:M944)+1,"")</f>
        <v>777</v>
      </c>
      <c r="N945" s="31" t="e">
        <f>IF(AND(B945=N$1),LOOKUP(9.99999999999999E+307,$N$2:N944)+1,"")</f>
        <v>#REF!</v>
      </c>
      <c r="O945" s="31" t="e">
        <f>IF(AND($B945=O$1),LOOKUP(9.99999999999999E+307,$O$2:O944)+1,"")</f>
        <v>#REF!</v>
      </c>
      <c r="P945" s="31" t="e">
        <f>IF(AND($B945=P$1),LOOKUP(9.99999999999999E+307,$P$2:P944)+1,"")</f>
        <v>#REF!</v>
      </c>
      <c r="Q945" s="31" t="e">
        <f>IF(AND($B945=Q$1),LOOKUP(9.99999999999999E+307,$Q$2:Q944)+1,"")</f>
        <v>#REF!</v>
      </c>
      <c r="R945" s="31">
        <f>IF(AND($B945=R$1),LOOKUP(9.99999999999999E+307,$R$2:R944)+1,"")</f>
        <v>777</v>
      </c>
      <c r="S945" s="31">
        <f>IF(AND($B945=S$1),LOOKUP(9.99999999999999E+307,$S$2:S944)+1,"")</f>
        <v>777</v>
      </c>
      <c r="T945" s="221"/>
      <c r="U945" s="221"/>
      <c r="V945" s="221"/>
      <c r="AA945" s="218" t="str">
        <f t="shared" si="104"/>
        <v/>
      </c>
      <c r="AB945" s="218" t="str">
        <f t="shared" si="105"/>
        <v/>
      </c>
      <c r="AC945" s="219">
        <f t="shared" si="101"/>
        <v>0</v>
      </c>
      <c r="AD945" s="219">
        <f t="shared" si="102"/>
        <v>1034</v>
      </c>
      <c r="AE945" s="220" t="str">
        <f t="shared" si="106"/>
        <v/>
      </c>
      <c r="AF945" s="216" t="str">
        <f t="shared" si="107"/>
        <v>-</v>
      </c>
    </row>
    <row r="946" spans="1:32" ht="20.149999999999999" customHeight="1" x14ac:dyDescent="0.75">
      <c r="A946" s="31">
        <v>944</v>
      </c>
      <c r="B946" s="202"/>
      <c r="C946" s="393"/>
      <c r="D946" s="202"/>
      <c r="E946" s="382"/>
      <c r="F946" s="382"/>
      <c r="G946" s="217" t="str">
        <f t="shared" si="103"/>
        <v/>
      </c>
      <c r="H946" s="31" t="str">
        <f>IF(AND(B946=H$1),LOOKUP(9.99999999999999E+307,$H$2:H945)+1,"")</f>
        <v/>
      </c>
      <c r="I946" s="31" t="str">
        <f>IF(AND(B946=I$1),LOOKUP(9.99999999999999E+307,$I$2:I945)+1,"")</f>
        <v/>
      </c>
      <c r="J946" s="31" t="e">
        <f>IF(AND(B946=J$1),LOOKUP(9.99999999999999E+307,$J$2:J945)+1,"")</f>
        <v>#REF!</v>
      </c>
      <c r="K946" s="31" t="e">
        <f>IF(AND(B946=K$1),LOOKUP(9.99999999999999E+307,$K$2:K945)+1,"")</f>
        <v>#REF!</v>
      </c>
      <c r="L946" s="31" t="e">
        <f>IF(AND(B946=L$1),LOOKUP(9.99999999999999E+307,$L$2:L945)+1,"")</f>
        <v>#REF!</v>
      </c>
      <c r="M946" s="31">
        <f>IF(AND(B946=M$1),LOOKUP(9.99999999999999E+307,$M$2:M945)+1,"")</f>
        <v>778</v>
      </c>
      <c r="N946" s="31" t="e">
        <f>IF(AND(B946=N$1),LOOKUP(9.99999999999999E+307,$N$2:N945)+1,"")</f>
        <v>#REF!</v>
      </c>
      <c r="O946" s="31" t="e">
        <f>IF(AND($B946=O$1),LOOKUP(9.99999999999999E+307,$O$2:O945)+1,"")</f>
        <v>#REF!</v>
      </c>
      <c r="P946" s="31" t="e">
        <f>IF(AND($B946=P$1),LOOKUP(9.99999999999999E+307,$P$2:P945)+1,"")</f>
        <v>#REF!</v>
      </c>
      <c r="Q946" s="31" t="e">
        <f>IF(AND($B946=Q$1),LOOKUP(9.99999999999999E+307,$Q$2:Q945)+1,"")</f>
        <v>#REF!</v>
      </c>
      <c r="R946" s="31">
        <f>IF(AND($B946=R$1),LOOKUP(9.99999999999999E+307,$R$2:R945)+1,"")</f>
        <v>778</v>
      </c>
      <c r="S946" s="31">
        <f>IF(AND($B946=S$1),LOOKUP(9.99999999999999E+307,$S$2:S945)+1,"")</f>
        <v>778</v>
      </c>
      <c r="T946" s="221"/>
      <c r="U946" s="221"/>
      <c r="V946" s="221"/>
      <c r="AA946" s="218" t="str">
        <f t="shared" si="104"/>
        <v/>
      </c>
      <c r="AB946" s="218" t="str">
        <f t="shared" si="105"/>
        <v/>
      </c>
      <c r="AC946" s="219">
        <f t="shared" si="101"/>
        <v>0</v>
      </c>
      <c r="AD946" s="219">
        <f t="shared" si="102"/>
        <v>1034</v>
      </c>
      <c r="AE946" s="220" t="str">
        <f t="shared" si="106"/>
        <v/>
      </c>
      <c r="AF946" s="216" t="str">
        <f t="shared" si="107"/>
        <v>-</v>
      </c>
    </row>
    <row r="947" spans="1:32" ht="20.149999999999999" customHeight="1" x14ac:dyDescent="0.75">
      <c r="A947" s="31">
        <v>945</v>
      </c>
      <c r="B947" s="202"/>
      <c r="C947" s="390"/>
      <c r="D947" s="202"/>
      <c r="E947" s="382"/>
      <c r="F947" s="382"/>
      <c r="G947" s="217" t="str">
        <f t="shared" si="103"/>
        <v/>
      </c>
      <c r="H947" s="31" t="str">
        <f>IF(AND(B947=H$1),LOOKUP(9.99999999999999E+307,$H$2:H946)+1,"")</f>
        <v/>
      </c>
      <c r="I947" s="31" t="str">
        <f>IF(AND(B947=I$1),LOOKUP(9.99999999999999E+307,$I$2:I946)+1,"")</f>
        <v/>
      </c>
      <c r="J947" s="31" t="e">
        <f>IF(AND(B947=J$1),LOOKUP(9.99999999999999E+307,$J$2:J946)+1,"")</f>
        <v>#REF!</v>
      </c>
      <c r="K947" s="31" t="e">
        <f>IF(AND(B947=K$1),LOOKUP(9.99999999999999E+307,$K$2:K946)+1,"")</f>
        <v>#REF!</v>
      </c>
      <c r="L947" s="31" t="e">
        <f>IF(AND(B947=L$1),LOOKUP(9.99999999999999E+307,$L$2:L946)+1,"")</f>
        <v>#REF!</v>
      </c>
      <c r="M947" s="31">
        <f>IF(AND(B947=M$1),LOOKUP(9.99999999999999E+307,$M$2:M946)+1,"")</f>
        <v>779</v>
      </c>
      <c r="N947" s="31" t="e">
        <f>IF(AND(B947=N$1),LOOKUP(9.99999999999999E+307,$N$2:N946)+1,"")</f>
        <v>#REF!</v>
      </c>
      <c r="O947" s="31" t="e">
        <f>IF(AND($B947=O$1),LOOKUP(9.99999999999999E+307,$O$2:O946)+1,"")</f>
        <v>#REF!</v>
      </c>
      <c r="P947" s="31" t="e">
        <f>IF(AND($B947=P$1),LOOKUP(9.99999999999999E+307,$P$2:P946)+1,"")</f>
        <v>#REF!</v>
      </c>
      <c r="Q947" s="31" t="e">
        <f>IF(AND($B947=Q$1),LOOKUP(9.99999999999999E+307,$Q$2:Q946)+1,"")</f>
        <v>#REF!</v>
      </c>
      <c r="R947" s="31">
        <f>IF(AND($B947=R$1),LOOKUP(9.99999999999999E+307,$R$2:R946)+1,"")</f>
        <v>779</v>
      </c>
      <c r="S947" s="31">
        <f>IF(AND($B947=S$1),LOOKUP(9.99999999999999E+307,$S$2:S946)+1,"")</f>
        <v>779</v>
      </c>
      <c r="T947" s="221"/>
      <c r="U947" s="221"/>
      <c r="V947" s="221"/>
      <c r="AA947" s="218" t="str">
        <f t="shared" si="104"/>
        <v/>
      </c>
      <c r="AB947" s="218" t="str">
        <f t="shared" si="105"/>
        <v/>
      </c>
      <c r="AC947" s="219">
        <f t="shared" si="101"/>
        <v>0</v>
      </c>
      <c r="AD947" s="219">
        <f t="shared" si="102"/>
        <v>1034</v>
      </c>
      <c r="AE947" s="220" t="str">
        <f t="shared" si="106"/>
        <v/>
      </c>
      <c r="AF947" s="216" t="str">
        <f t="shared" si="107"/>
        <v>-</v>
      </c>
    </row>
    <row r="948" spans="1:32" ht="20.149999999999999" customHeight="1" x14ac:dyDescent="0.75">
      <c r="A948" s="31">
        <v>946</v>
      </c>
      <c r="B948" s="202"/>
      <c r="C948" s="390"/>
      <c r="D948" s="202"/>
      <c r="E948" s="382"/>
      <c r="F948" s="382"/>
      <c r="G948" s="217" t="str">
        <f t="shared" si="103"/>
        <v/>
      </c>
      <c r="H948" s="31" t="str">
        <f>IF(AND(B948=H$1),LOOKUP(9.99999999999999E+307,$H$2:H947)+1,"")</f>
        <v/>
      </c>
      <c r="I948" s="31" t="str">
        <f>IF(AND(B948=I$1),LOOKUP(9.99999999999999E+307,$I$2:I947)+1,"")</f>
        <v/>
      </c>
      <c r="J948" s="31" t="e">
        <f>IF(AND(B948=J$1),LOOKUP(9.99999999999999E+307,$J$2:J947)+1,"")</f>
        <v>#REF!</v>
      </c>
      <c r="K948" s="31" t="e">
        <f>IF(AND(B948=K$1),LOOKUP(9.99999999999999E+307,$K$2:K947)+1,"")</f>
        <v>#REF!</v>
      </c>
      <c r="L948" s="31" t="e">
        <f>IF(AND(B948=L$1),LOOKUP(9.99999999999999E+307,$L$2:L947)+1,"")</f>
        <v>#REF!</v>
      </c>
      <c r="M948" s="31">
        <f>IF(AND(B948=M$1),LOOKUP(9.99999999999999E+307,$M$2:M947)+1,"")</f>
        <v>780</v>
      </c>
      <c r="N948" s="31" t="e">
        <f>IF(AND(B948=N$1),LOOKUP(9.99999999999999E+307,$N$2:N947)+1,"")</f>
        <v>#REF!</v>
      </c>
      <c r="O948" s="31" t="e">
        <f>IF(AND($B948=O$1),LOOKUP(9.99999999999999E+307,$O$2:O947)+1,"")</f>
        <v>#REF!</v>
      </c>
      <c r="P948" s="31" t="e">
        <f>IF(AND($B948=P$1),LOOKUP(9.99999999999999E+307,$P$2:P947)+1,"")</f>
        <v>#REF!</v>
      </c>
      <c r="Q948" s="31" t="e">
        <f>IF(AND($B948=Q$1),LOOKUP(9.99999999999999E+307,$Q$2:Q947)+1,"")</f>
        <v>#REF!</v>
      </c>
      <c r="R948" s="31">
        <f>IF(AND($B948=R$1),LOOKUP(9.99999999999999E+307,$R$2:R947)+1,"")</f>
        <v>780</v>
      </c>
      <c r="S948" s="31">
        <f>IF(AND($B948=S$1),LOOKUP(9.99999999999999E+307,$S$2:S947)+1,"")</f>
        <v>780</v>
      </c>
      <c r="T948" s="221"/>
      <c r="U948" s="221"/>
      <c r="V948" s="221"/>
      <c r="AA948" s="218" t="str">
        <f t="shared" si="104"/>
        <v/>
      </c>
      <c r="AB948" s="218" t="str">
        <f t="shared" si="105"/>
        <v/>
      </c>
      <c r="AC948" s="219">
        <f t="shared" si="101"/>
        <v>0</v>
      </c>
      <c r="AD948" s="219">
        <f t="shared" si="102"/>
        <v>1034</v>
      </c>
      <c r="AE948" s="220" t="str">
        <f t="shared" si="106"/>
        <v/>
      </c>
      <c r="AF948" s="216" t="str">
        <f t="shared" si="107"/>
        <v>-</v>
      </c>
    </row>
    <row r="949" spans="1:32" ht="20.149999999999999" customHeight="1" x14ac:dyDescent="0.75">
      <c r="A949" s="31">
        <v>947</v>
      </c>
      <c r="B949" s="202"/>
      <c r="C949" s="201"/>
      <c r="D949" s="202"/>
      <c r="E949" s="389"/>
      <c r="F949" s="389"/>
      <c r="G949" s="217" t="str">
        <f t="shared" si="103"/>
        <v/>
      </c>
      <c r="H949" s="31" t="str">
        <f>IF(AND(B949=H$1),LOOKUP(9.99999999999999E+307,$H$2:H948)+1,"")</f>
        <v/>
      </c>
      <c r="I949" s="31" t="str">
        <f>IF(AND(B949=I$1),LOOKUP(9.99999999999999E+307,$I$2:I948)+1,"")</f>
        <v/>
      </c>
      <c r="J949" s="31" t="e">
        <f>IF(AND(B949=J$1),LOOKUP(9.99999999999999E+307,$J$2:J948)+1,"")</f>
        <v>#REF!</v>
      </c>
      <c r="K949" s="31" t="e">
        <f>IF(AND(B949=K$1),LOOKUP(9.99999999999999E+307,$K$2:K948)+1,"")</f>
        <v>#REF!</v>
      </c>
      <c r="L949" s="31" t="e">
        <f>IF(AND(B949=L$1),LOOKUP(9.99999999999999E+307,$L$2:L948)+1,"")</f>
        <v>#REF!</v>
      </c>
      <c r="M949" s="31">
        <f>IF(AND(B949=M$1),LOOKUP(9.99999999999999E+307,$M$2:M948)+1,"")</f>
        <v>781</v>
      </c>
      <c r="N949" s="31" t="e">
        <f>IF(AND(B949=N$1),LOOKUP(9.99999999999999E+307,$N$2:N948)+1,"")</f>
        <v>#REF!</v>
      </c>
      <c r="O949" s="31" t="e">
        <f>IF(AND($B949=O$1),LOOKUP(9.99999999999999E+307,$O$2:O948)+1,"")</f>
        <v>#REF!</v>
      </c>
      <c r="P949" s="31" t="e">
        <f>IF(AND($B949=P$1),LOOKUP(9.99999999999999E+307,$P$2:P948)+1,"")</f>
        <v>#REF!</v>
      </c>
      <c r="Q949" s="31" t="e">
        <f>IF(AND($B949=Q$1),LOOKUP(9.99999999999999E+307,$Q$2:Q948)+1,"")</f>
        <v>#REF!</v>
      </c>
      <c r="R949" s="31">
        <f>IF(AND($B949=R$1),LOOKUP(9.99999999999999E+307,$R$2:R948)+1,"")</f>
        <v>781</v>
      </c>
      <c r="S949" s="31">
        <f>IF(AND($B949=S$1),LOOKUP(9.99999999999999E+307,$S$2:S948)+1,"")</f>
        <v>781</v>
      </c>
      <c r="T949" s="221"/>
      <c r="U949" s="221"/>
      <c r="V949" s="221"/>
      <c r="AA949" s="218" t="str">
        <f t="shared" si="104"/>
        <v/>
      </c>
      <c r="AB949" s="218" t="str">
        <f t="shared" si="105"/>
        <v/>
      </c>
      <c r="AC949" s="219">
        <f t="shared" si="101"/>
        <v>0</v>
      </c>
      <c r="AD949" s="219">
        <f t="shared" si="102"/>
        <v>1034</v>
      </c>
      <c r="AE949" s="220" t="str">
        <f t="shared" si="106"/>
        <v/>
      </c>
      <c r="AF949" s="216" t="str">
        <f t="shared" si="107"/>
        <v>-</v>
      </c>
    </row>
    <row r="950" spans="1:32" ht="20.149999999999999" customHeight="1" x14ac:dyDescent="0.75">
      <c r="A950" s="31">
        <v>948</v>
      </c>
      <c r="B950" s="202"/>
      <c r="C950" s="390"/>
      <c r="D950" s="384"/>
      <c r="E950" s="385"/>
      <c r="F950" s="385"/>
      <c r="G950" s="217" t="str">
        <f t="shared" si="103"/>
        <v/>
      </c>
      <c r="H950" s="31" t="str">
        <f>IF(AND(B950=H$1),LOOKUP(9.99999999999999E+307,$H$2:H949)+1,"")</f>
        <v/>
      </c>
      <c r="I950" s="31" t="str">
        <f>IF(AND(B950=I$1),LOOKUP(9.99999999999999E+307,$I$2:I949)+1,"")</f>
        <v/>
      </c>
      <c r="J950" s="31" t="e">
        <f>IF(AND(B950=J$1),LOOKUP(9.99999999999999E+307,$J$2:J949)+1,"")</f>
        <v>#REF!</v>
      </c>
      <c r="K950" s="31" t="e">
        <f>IF(AND(B950=K$1),LOOKUP(9.99999999999999E+307,$K$2:K949)+1,"")</f>
        <v>#REF!</v>
      </c>
      <c r="L950" s="31" t="e">
        <f>IF(AND(B950=L$1),LOOKUP(9.99999999999999E+307,$L$2:L949)+1,"")</f>
        <v>#REF!</v>
      </c>
      <c r="M950" s="31">
        <f>IF(AND(B950=M$1),LOOKUP(9.99999999999999E+307,$M$2:M949)+1,"")</f>
        <v>782</v>
      </c>
      <c r="N950" s="31" t="e">
        <f>IF(AND(B950=N$1),LOOKUP(9.99999999999999E+307,$N$2:N949)+1,"")</f>
        <v>#REF!</v>
      </c>
      <c r="O950" s="31" t="e">
        <f>IF(AND($B950=O$1),LOOKUP(9.99999999999999E+307,$O$2:O949)+1,"")</f>
        <v>#REF!</v>
      </c>
      <c r="P950" s="31" t="e">
        <f>IF(AND($B950=P$1),LOOKUP(9.99999999999999E+307,$P$2:P949)+1,"")</f>
        <v>#REF!</v>
      </c>
      <c r="Q950" s="31" t="e">
        <f>IF(AND($B950=Q$1),LOOKUP(9.99999999999999E+307,$Q$2:Q949)+1,"")</f>
        <v>#REF!</v>
      </c>
      <c r="R950" s="31">
        <f>IF(AND($B950=R$1),LOOKUP(9.99999999999999E+307,$R$2:R949)+1,"")</f>
        <v>782</v>
      </c>
      <c r="S950" s="31">
        <f>IF(AND($B950=S$1),LOOKUP(9.99999999999999E+307,$S$2:S949)+1,"")</f>
        <v>782</v>
      </c>
      <c r="T950" s="221"/>
      <c r="U950" s="221"/>
      <c r="V950" s="221"/>
      <c r="AA950" s="218" t="str">
        <f t="shared" si="104"/>
        <v/>
      </c>
      <c r="AB950" s="218" t="str">
        <f t="shared" si="105"/>
        <v/>
      </c>
      <c r="AC950" s="219">
        <f t="shared" si="101"/>
        <v>0</v>
      </c>
      <c r="AD950" s="219">
        <f t="shared" si="102"/>
        <v>1034</v>
      </c>
      <c r="AE950" s="220" t="str">
        <f t="shared" si="106"/>
        <v/>
      </c>
      <c r="AF950" s="216" t="str">
        <f t="shared" si="107"/>
        <v>-</v>
      </c>
    </row>
    <row r="951" spans="1:32" ht="20.149999999999999" customHeight="1" x14ac:dyDescent="0.75">
      <c r="A951" s="31">
        <v>949</v>
      </c>
      <c r="B951" s="202"/>
      <c r="C951" s="390"/>
      <c r="D951" s="202"/>
      <c r="E951" s="382"/>
      <c r="F951" s="382"/>
      <c r="G951" s="217" t="str">
        <f t="shared" si="103"/>
        <v/>
      </c>
      <c r="H951" s="31" t="str">
        <f>IF(AND(B951=H$1),LOOKUP(9.99999999999999E+307,$H$2:H950)+1,"")</f>
        <v/>
      </c>
      <c r="I951" s="31" t="str">
        <f>IF(AND(B951=I$1),LOOKUP(9.99999999999999E+307,$I$2:I950)+1,"")</f>
        <v/>
      </c>
      <c r="J951" s="31" t="e">
        <f>IF(AND(B951=J$1),LOOKUP(9.99999999999999E+307,$J$2:J950)+1,"")</f>
        <v>#REF!</v>
      </c>
      <c r="K951" s="31" t="e">
        <f>IF(AND(B951=K$1),LOOKUP(9.99999999999999E+307,$K$2:K950)+1,"")</f>
        <v>#REF!</v>
      </c>
      <c r="L951" s="31" t="e">
        <f>IF(AND(B951=L$1),LOOKUP(9.99999999999999E+307,$L$2:L950)+1,"")</f>
        <v>#REF!</v>
      </c>
      <c r="M951" s="31">
        <f>IF(AND(B951=M$1),LOOKUP(9.99999999999999E+307,$M$2:M950)+1,"")</f>
        <v>783</v>
      </c>
      <c r="N951" s="31" t="e">
        <f>IF(AND(B951=N$1),LOOKUP(9.99999999999999E+307,$N$2:N950)+1,"")</f>
        <v>#REF!</v>
      </c>
      <c r="O951" s="31" t="e">
        <f>IF(AND($B951=O$1),LOOKUP(9.99999999999999E+307,$O$2:O950)+1,"")</f>
        <v>#REF!</v>
      </c>
      <c r="P951" s="31" t="e">
        <f>IF(AND($B951=P$1),LOOKUP(9.99999999999999E+307,$P$2:P950)+1,"")</f>
        <v>#REF!</v>
      </c>
      <c r="Q951" s="31" t="e">
        <f>IF(AND($B951=Q$1),LOOKUP(9.99999999999999E+307,$Q$2:Q950)+1,"")</f>
        <v>#REF!</v>
      </c>
      <c r="R951" s="31">
        <f>IF(AND($B951=R$1),LOOKUP(9.99999999999999E+307,$R$2:R950)+1,"")</f>
        <v>783</v>
      </c>
      <c r="S951" s="31">
        <f>IF(AND($B951=S$1),LOOKUP(9.99999999999999E+307,$S$2:S950)+1,"")</f>
        <v>783</v>
      </c>
      <c r="T951" s="221"/>
      <c r="U951" s="221"/>
      <c r="V951" s="221"/>
      <c r="AA951" s="218" t="str">
        <f t="shared" si="104"/>
        <v/>
      </c>
      <c r="AB951" s="218" t="str">
        <f t="shared" si="105"/>
        <v/>
      </c>
      <c r="AC951" s="219">
        <f t="shared" si="101"/>
        <v>0</v>
      </c>
      <c r="AD951" s="219">
        <f t="shared" si="102"/>
        <v>1034</v>
      </c>
      <c r="AE951" s="220" t="str">
        <f t="shared" si="106"/>
        <v/>
      </c>
      <c r="AF951" s="216" t="str">
        <f t="shared" si="107"/>
        <v>-</v>
      </c>
    </row>
    <row r="952" spans="1:32" ht="20.149999999999999" customHeight="1" x14ac:dyDescent="0.75">
      <c r="A952" s="31">
        <v>950</v>
      </c>
      <c r="B952" s="202"/>
      <c r="C952" s="390"/>
      <c r="D952" s="202"/>
      <c r="E952" s="382"/>
      <c r="F952" s="382"/>
      <c r="G952" s="217" t="str">
        <f t="shared" si="103"/>
        <v/>
      </c>
      <c r="H952" s="31" t="str">
        <f>IF(AND(B952=H$1),LOOKUP(9.99999999999999E+307,$H$2:H951)+1,"")</f>
        <v/>
      </c>
      <c r="I952" s="31" t="str">
        <f>IF(AND(B952=I$1),LOOKUP(9.99999999999999E+307,$I$2:I951)+1,"")</f>
        <v/>
      </c>
      <c r="J952" s="31" t="e">
        <f>IF(AND(B952=J$1),LOOKUP(9.99999999999999E+307,$J$2:J951)+1,"")</f>
        <v>#REF!</v>
      </c>
      <c r="K952" s="31" t="e">
        <f>IF(AND(B952=K$1),LOOKUP(9.99999999999999E+307,$K$2:K951)+1,"")</f>
        <v>#REF!</v>
      </c>
      <c r="L952" s="31" t="e">
        <f>IF(AND(B952=L$1),LOOKUP(9.99999999999999E+307,$L$2:L951)+1,"")</f>
        <v>#REF!</v>
      </c>
      <c r="M952" s="31">
        <f>IF(AND(B952=M$1),LOOKUP(9.99999999999999E+307,$M$2:M951)+1,"")</f>
        <v>784</v>
      </c>
      <c r="N952" s="31" t="e">
        <f>IF(AND(B952=N$1),LOOKUP(9.99999999999999E+307,$N$2:N951)+1,"")</f>
        <v>#REF!</v>
      </c>
      <c r="O952" s="31" t="e">
        <f>IF(AND($B952=O$1),LOOKUP(9.99999999999999E+307,$O$2:O951)+1,"")</f>
        <v>#REF!</v>
      </c>
      <c r="P952" s="31" t="e">
        <f>IF(AND($B952=P$1),LOOKUP(9.99999999999999E+307,$P$2:P951)+1,"")</f>
        <v>#REF!</v>
      </c>
      <c r="Q952" s="31" t="e">
        <f>IF(AND($B952=Q$1),LOOKUP(9.99999999999999E+307,$Q$2:Q951)+1,"")</f>
        <v>#REF!</v>
      </c>
      <c r="R952" s="31">
        <f>IF(AND($B952=R$1),LOOKUP(9.99999999999999E+307,$R$2:R951)+1,"")</f>
        <v>784</v>
      </c>
      <c r="S952" s="31">
        <f>IF(AND($B952=S$1),LOOKUP(9.99999999999999E+307,$S$2:S951)+1,"")</f>
        <v>784</v>
      </c>
      <c r="T952" s="221"/>
      <c r="U952" s="221"/>
      <c r="V952" s="221"/>
      <c r="AA952" s="218" t="str">
        <f t="shared" si="104"/>
        <v/>
      </c>
      <c r="AB952" s="218" t="str">
        <f t="shared" si="105"/>
        <v/>
      </c>
      <c r="AC952" s="219">
        <f t="shared" si="101"/>
        <v>0</v>
      </c>
      <c r="AD952" s="219">
        <f t="shared" si="102"/>
        <v>1034</v>
      </c>
      <c r="AE952" s="220" t="str">
        <f t="shared" si="106"/>
        <v/>
      </c>
      <c r="AF952" s="216" t="str">
        <f t="shared" si="107"/>
        <v>-</v>
      </c>
    </row>
    <row r="953" spans="1:32" ht="20.149999999999999" customHeight="1" x14ac:dyDescent="0.75">
      <c r="A953" s="31">
        <v>951</v>
      </c>
      <c r="B953" s="202"/>
      <c r="C953" s="201"/>
      <c r="D953" s="202"/>
      <c r="E953" s="389"/>
      <c r="F953" s="389"/>
      <c r="G953" s="217" t="str">
        <f t="shared" si="103"/>
        <v/>
      </c>
      <c r="H953" s="31" t="str">
        <f>IF(AND(B953=H$1),LOOKUP(9.99999999999999E+307,$H$2:H952)+1,"")</f>
        <v/>
      </c>
      <c r="I953" s="31" t="str">
        <f>IF(AND(B953=I$1),LOOKUP(9.99999999999999E+307,$I$2:I952)+1,"")</f>
        <v/>
      </c>
      <c r="J953" s="31" t="e">
        <f>IF(AND(B953=J$1),LOOKUP(9.99999999999999E+307,$J$2:J952)+1,"")</f>
        <v>#REF!</v>
      </c>
      <c r="K953" s="31" t="e">
        <f>IF(AND(B953=K$1),LOOKUP(9.99999999999999E+307,$K$2:K952)+1,"")</f>
        <v>#REF!</v>
      </c>
      <c r="L953" s="31" t="e">
        <f>IF(AND(B953=L$1),LOOKUP(9.99999999999999E+307,$L$2:L952)+1,"")</f>
        <v>#REF!</v>
      </c>
      <c r="M953" s="31">
        <f>IF(AND(B953=M$1),LOOKUP(9.99999999999999E+307,$M$2:M952)+1,"")</f>
        <v>785</v>
      </c>
      <c r="N953" s="31" t="e">
        <f>IF(AND(B953=N$1),LOOKUP(9.99999999999999E+307,$N$2:N952)+1,"")</f>
        <v>#REF!</v>
      </c>
      <c r="O953" s="31" t="e">
        <f>IF(AND($B953=O$1),LOOKUP(9.99999999999999E+307,$O$2:O952)+1,"")</f>
        <v>#REF!</v>
      </c>
      <c r="P953" s="31" t="e">
        <f>IF(AND($B953=P$1),LOOKUP(9.99999999999999E+307,$P$2:P952)+1,"")</f>
        <v>#REF!</v>
      </c>
      <c r="Q953" s="31" t="e">
        <f>IF(AND($B953=Q$1),LOOKUP(9.99999999999999E+307,$Q$2:Q952)+1,"")</f>
        <v>#REF!</v>
      </c>
      <c r="R953" s="31">
        <f>IF(AND($B953=R$1),LOOKUP(9.99999999999999E+307,$R$2:R952)+1,"")</f>
        <v>785</v>
      </c>
      <c r="S953" s="31">
        <f>IF(AND($B953=S$1),LOOKUP(9.99999999999999E+307,$S$2:S952)+1,"")</f>
        <v>785</v>
      </c>
      <c r="T953" s="221"/>
      <c r="U953" s="221"/>
      <c r="V953" s="221"/>
      <c r="AA953" s="218" t="str">
        <f t="shared" si="104"/>
        <v/>
      </c>
      <c r="AB953" s="218" t="str">
        <f t="shared" si="105"/>
        <v/>
      </c>
      <c r="AC953" s="219">
        <f t="shared" si="101"/>
        <v>0</v>
      </c>
      <c r="AD953" s="219">
        <f t="shared" si="102"/>
        <v>1034</v>
      </c>
      <c r="AE953" s="220" t="str">
        <f t="shared" si="106"/>
        <v/>
      </c>
      <c r="AF953" s="216" t="str">
        <f t="shared" si="107"/>
        <v>-</v>
      </c>
    </row>
    <row r="954" spans="1:32" ht="20.149999999999999" customHeight="1" x14ac:dyDescent="0.75">
      <c r="A954" s="31">
        <v>952</v>
      </c>
      <c r="B954" s="202"/>
      <c r="C954" s="201"/>
      <c r="D954" s="202"/>
      <c r="E954" s="389"/>
      <c r="F954" s="389"/>
      <c r="G954" s="217" t="str">
        <f t="shared" si="103"/>
        <v/>
      </c>
      <c r="H954" s="31" t="str">
        <f>IF(AND(B954=H$1),LOOKUP(9.99999999999999E+307,$H$2:H953)+1,"")</f>
        <v/>
      </c>
      <c r="I954" s="31" t="str">
        <f>IF(AND(B954=I$1),LOOKUP(9.99999999999999E+307,$I$2:I953)+1,"")</f>
        <v/>
      </c>
      <c r="J954" s="31" t="e">
        <f>IF(AND(B954=J$1),LOOKUP(9.99999999999999E+307,$J$2:J953)+1,"")</f>
        <v>#REF!</v>
      </c>
      <c r="K954" s="31" t="e">
        <f>IF(AND(B954=K$1),LOOKUP(9.99999999999999E+307,$K$2:K953)+1,"")</f>
        <v>#REF!</v>
      </c>
      <c r="L954" s="31" t="e">
        <f>IF(AND(B954=L$1),LOOKUP(9.99999999999999E+307,$L$2:L953)+1,"")</f>
        <v>#REF!</v>
      </c>
      <c r="M954" s="31">
        <f>IF(AND(B954=M$1),LOOKUP(9.99999999999999E+307,$M$2:M953)+1,"")</f>
        <v>786</v>
      </c>
      <c r="N954" s="31" t="e">
        <f>IF(AND(B954=N$1),LOOKUP(9.99999999999999E+307,$N$2:N953)+1,"")</f>
        <v>#REF!</v>
      </c>
      <c r="O954" s="31" t="e">
        <f>IF(AND($B954=O$1),LOOKUP(9.99999999999999E+307,$O$2:O953)+1,"")</f>
        <v>#REF!</v>
      </c>
      <c r="P954" s="31" t="e">
        <f>IF(AND($B954=P$1),LOOKUP(9.99999999999999E+307,$P$2:P953)+1,"")</f>
        <v>#REF!</v>
      </c>
      <c r="Q954" s="31" t="e">
        <f>IF(AND($B954=Q$1),LOOKUP(9.99999999999999E+307,$Q$2:Q953)+1,"")</f>
        <v>#REF!</v>
      </c>
      <c r="R954" s="31">
        <f>IF(AND($B954=R$1),LOOKUP(9.99999999999999E+307,$R$2:R953)+1,"")</f>
        <v>786</v>
      </c>
      <c r="S954" s="31">
        <f>IF(AND($B954=S$1),LOOKUP(9.99999999999999E+307,$S$2:S953)+1,"")</f>
        <v>786</v>
      </c>
      <c r="T954" s="221"/>
      <c r="U954" s="221"/>
      <c r="V954" s="221"/>
      <c r="AA954" s="218" t="str">
        <f t="shared" si="104"/>
        <v/>
      </c>
      <c r="AB954" s="218" t="str">
        <f t="shared" si="105"/>
        <v/>
      </c>
      <c r="AC954" s="219">
        <f t="shared" si="101"/>
        <v>0</v>
      </c>
      <c r="AD954" s="219">
        <f t="shared" si="102"/>
        <v>1034</v>
      </c>
      <c r="AE954" s="220" t="str">
        <f t="shared" si="106"/>
        <v/>
      </c>
      <c r="AF954" s="216" t="str">
        <f t="shared" si="107"/>
        <v>-</v>
      </c>
    </row>
    <row r="955" spans="1:32" ht="20.149999999999999" customHeight="1" x14ac:dyDescent="0.75">
      <c r="A955" s="31">
        <v>953</v>
      </c>
      <c r="B955" s="202"/>
      <c r="C955" s="201"/>
      <c r="D955" s="202"/>
      <c r="E955" s="389"/>
      <c r="F955" s="389"/>
      <c r="G955" s="217" t="str">
        <f t="shared" si="103"/>
        <v/>
      </c>
      <c r="H955" s="31" t="str">
        <f>IF(AND(B955=H$1),LOOKUP(9.99999999999999E+307,$H$2:H954)+1,"")</f>
        <v/>
      </c>
      <c r="I955" s="31" t="str">
        <f>IF(AND(B955=I$1),LOOKUP(9.99999999999999E+307,$I$2:I954)+1,"")</f>
        <v/>
      </c>
      <c r="J955" s="31" t="e">
        <f>IF(AND(B955=J$1),LOOKUP(9.99999999999999E+307,$J$2:J954)+1,"")</f>
        <v>#REF!</v>
      </c>
      <c r="K955" s="31" t="e">
        <f>IF(AND(B955=K$1),LOOKUP(9.99999999999999E+307,$K$2:K954)+1,"")</f>
        <v>#REF!</v>
      </c>
      <c r="L955" s="31" t="e">
        <f>IF(AND(B955=L$1),LOOKUP(9.99999999999999E+307,$L$2:L954)+1,"")</f>
        <v>#REF!</v>
      </c>
      <c r="M955" s="31">
        <f>IF(AND(B955=M$1),LOOKUP(9.99999999999999E+307,$M$2:M954)+1,"")</f>
        <v>787</v>
      </c>
      <c r="N955" s="31" t="e">
        <f>IF(AND(B955=N$1),LOOKUP(9.99999999999999E+307,$N$2:N954)+1,"")</f>
        <v>#REF!</v>
      </c>
      <c r="O955" s="31" t="e">
        <f>IF(AND($B955=O$1),LOOKUP(9.99999999999999E+307,$O$2:O954)+1,"")</f>
        <v>#REF!</v>
      </c>
      <c r="P955" s="31" t="e">
        <f>IF(AND($B955=P$1),LOOKUP(9.99999999999999E+307,$P$2:P954)+1,"")</f>
        <v>#REF!</v>
      </c>
      <c r="Q955" s="31" t="e">
        <f>IF(AND($B955=Q$1),LOOKUP(9.99999999999999E+307,$Q$2:Q954)+1,"")</f>
        <v>#REF!</v>
      </c>
      <c r="R955" s="31">
        <f>IF(AND($B955=R$1),LOOKUP(9.99999999999999E+307,$R$2:R954)+1,"")</f>
        <v>787</v>
      </c>
      <c r="S955" s="31">
        <f>IF(AND($B955=S$1),LOOKUP(9.99999999999999E+307,$S$2:S954)+1,"")</f>
        <v>787</v>
      </c>
      <c r="T955" s="221"/>
      <c r="U955" s="221"/>
      <c r="V955" s="221"/>
      <c r="AA955" s="218" t="str">
        <f t="shared" si="104"/>
        <v/>
      </c>
      <c r="AB955" s="218" t="str">
        <f t="shared" si="105"/>
        <v/>
      </c>
      <c r="AC955" s="219">
        <f t="shared" si="101"/>
        <v>0</v>
      </c>
      <c r="AD955" s="219">
        <f t="shared" si="102"/>
        <v>1034</v>
      </c>
      <c r="AE955" s="220" t="str">
        <f t="shared" si="106"/>
        <v/>
      </c>
      <c r="AF955" s="216" t="str">
        <f t="shared" si="107"/>
        <v>-</v>
      </c>
    </row>
    <row r="956" spans="1:32" ht="20.149999999999999" customHeight="1" x14ac:dyDescent="0.75">
      <c r="A956" s="31">
        <v>954</v>
      </c>
      <c r="B956" s="202"/>
      <c r="C956" s="390"/>
      <c r="D956" s="202"/>
      <c r="E956" s="382"/>
      <c r="F956" s="382"/>
      <c r="G956" s="217" t="str">
        <f t="shared" si="103"/>
        <v/>
      </c>
      <c r="H956" s="31" t="str">
        <f>IF(AND(B956=H$1),LOOKUP(9.99999999999999E+307,$H$2:H955)+1,"")</f>
        <v/>
      </c>
      <c r="I956" s="31" t="str">
        <f>IF(AND(B956=I$1),LOOKUP(9.99999999999999E+307,$I$2:I955)+1,"")</f>
        <v/>
      </c>
      <c r="J956" s="31" t="e">
        <f>IF(AND(B956=J$1),LOOKUP(9.99999999999999E+307,$J$2:J955)+1,"")</f>
        <v>#REF!</v>
      </c>
      <c r="K956" s="31" t="e">
        <f>IF(AND(B956=K$1),LOOKUP(9.99999999999999E+307,$K$2:K955)+1,"")</f>
        <v>#REF!</v>
      </c>
      <c r="L956" s="31" t="e">
        <f>IF(AND(B956=L$1),LOOKUP(9.99999999999999E+307,$L$2:L955)+1,"")</f>
        <v>#REF!</v>
      </c>
      <c r="M956" s="31">
        <f>IF(AND(B956=M$1),LOOKUP(9.99999999999999E+307,$M$2:M955)+1,"")</f>
        <v>788</v>
      </c>
      <c r="N956" s="31" t="e">
        <f>IF(AND(B956=N$1),LOOKUP(9.99999999999999E+307,$N$2:N955)+1,"")</f>
        <v>#REF!</v>
      </c>
      <c r="O956" s="31" t="e">
        <f>IF(AND($B956=O$1),LOOKUP(9.99999999999999E+307,$O$2:O955)+1,"")</f>
        <v>#REF!</v>
      </c>
      <c r="P956" s="31" t="e">
        <f>IF(AND($B956=P$1),LOOKUP(9.99999999999999E+307,$P$2:P955)+1,"")</f>
        <v>#REF!</v>
      </c>
      <c r="Q956" s="31" t="e">
        <f>IF(AND($B956=Q$1),LOOKUP(9.99999999999999E+307,$Q$2:Q955)+1,"")</f>
        <v>#REF!</v>
      </c>
      <c r="R956" s="31">
        <f>IF(AND($B956=R$1),LOOKUP(9.99999999999999E+307,$R$2:R955)+1,"")</f>
        <v>788</v>
      </c>
      <c r="S956" s="31">
        <f>IF(AND($B956=S$1),LOOKUP(9.99999999999999E+307,$S$2:S955)+1,"")</f>
        <v>788</v>
      </c>
      <c r="T956" s="221"/>
      <c r="U956" s="221"/>
      <c r="V956" s="221"/>
      <c r="AA956" s="218" t="str">
        <f t="shared" si="104"/>
        <v/>
      </c>
      <c r="AB956" s="218" t="str">
        <f t="shared" si="105"/>
        <v/>
      </c>
      <c r="AC956" s="219">
        <f t="shared" si="101"/>
        <v>0</v>
      </c>
      <c r="AD956" s="219">
        <f t="shared" si="102"/>
        <v>1034</v>
      </c>
      <c r="AE956" s="220" t="str">
        <f t="shared" si="106"/>
        <v/>
      </c>
      <c r="AF956" s="216" t="str">
        <f t="shared" si="107"/>
        <v>-</v>
      </c>
    </row>
    <row r="957" spans="1:32" ht="20.149999999999999" customHeight="1" x14ac:dyDescent="0.75">
      <c r="A957" s="31">
        <v>955</v>
      </c>
      <c r="B957" s="202"/>
      <c r="C957" s="390"/>
      <c r="D957" s="202"/>
      <c r="E957" s="382"/>
      <c r="F957" s="382"/>
      <c r="G957" s="217" t="str">
        <f t="shared" si="103"/>
        <v/>
      </c>
      <c r="H957" s="31" t="str">
        <f>IF(AND(B957=H$1),LOOKUP(9.99999999999999E+307,$H$2:H956)+1,"")</f>
        <v/>
      </c>
      <c r="I957" s="31" t="str">
        <f>IF(AND(B957=I$1),LOOKUP(9.99999999999999E+307,$I$2:I956)+1,"")</f>
        <v/>
      </c>
      <c r="J957" s="31" t="e">
        <f>IF(AND(B957=J$1),LOOKUP(9.99999999999999E+307,$J$2:J956)+1,"")</f>
        <v>#REF!</v>
      </c>
      <c r="K957" s="31" t="e">
        <f>IF(AND(B957=K$1),LOOKUP(9.99999999999999E+307,$K$2:K956)+1,"")</f>
        <v>#REF!</v>
      </c>
      <c r="L957" s="31" t="e">
        <f>IF(AND(B957=L$1),LOOKUP(9.99999999999999E+307,$L$2:L956)+1,"")</f>
        <v>#REF!</v>
      </c>
      <c r="M957" s="31">
        <f>IF(AND(B957=M$1),LOOKUP(9.99999999999999E+307,$M$2:M956)+1,"")</f>
        <v>789</v>
      </c>
      <c r="N957" s="31" t="e">
        <f>IF(AND(B957=N$1),LOOKUP(9.99999999999999E+307,$N$2:N956)+1,"")</f>
        <v>#REF!</v>
      </c>
      <c r="O957" s="31" t="e">
        <f>IF(AND($B957=O$1),LOOKUP(9.99999999999999E+307,$O$2:O956)+1,"")</f>
        <v>#REF!</v>
      </c>
      <c r="P957" s="31" t="e">
        <f>IF(AND($B957=P$1),LOOKUP(9.99999999999999E+307,$P$2:P956)+1,"")</f>
        <v>#REF!</v>
      </c>
      <c r="Q957" s="31" t="e">
        <f>IF(AND($B957=Q$1),LOOKUP(9.99999999999999E+307,$Q$2:Q956)+1,"")</f>
        <v>#REF!</v>
      </c>
      <c r="R957" s="31">
        <f>IF(AND($B957=R$1),LOOKUP(9.99999999999999E+307,$R$2:R956)+1,"")</f>
        <v>789</v>
      </c>
      <c r="S957" s="31">
        <f>IF(AND($B957=S$1),LOOKUP(9.99999999999999E+307,$S$2:S956)+1,"")</f>
        <v>789</v>
      </c>
      <c r="T957" s="221"/>
      <c r="U957" s="221"/>
      <c r="V957" s="221"/>
      <c r="AA957" s="218" t="str">
        <f t="shared" si="104"/>
        <v/>
      </c>
      <c r="AB957" s="218" t="str">
        <f t="shared" si="105"/>
        <v/>
      </c>
      <c r="AC957" s="219">
        <f t="shared" si="101"/>
        <v>0</v>
      </c>
      <c r="AD957" s="219">
        <f t="shared" si="102"/>
        <v>1034</v>
      </c>
      <c r="AE957" s="220" t="str">
        <f t="shared" si="106"/>
        <v/>
      </c>
      <c r="AF957" s="216" t="str">
        <f t="shared" si="107"/>
        <v>-</v>
      </c>
    </row>
    <row r="958" spans="1:32" ht="20.149999999999999" customHeight="1" x14ac:dyDescent="0.75">
      <c r="A958" s="31">
        <v>956</v>
      </c>
      <c r="B958" s="202"/>
      <c r="C958" s="390"/>
      <c r="D958" s="202"/>
      <c r="E958" s="382"/>
      <c r="F958" s="382"/>
      <c r="G958" s="217" t="str">
        <f t="shared" si="103"/>
        <v/>
      </c>
      <c r="H958" s="31" t="str">
        <f>IF(AND(B958=H$1),LOOKUP(9.99999999999999E+307,$H$2:H957)+1,"")</f>
        <v/>
      </c>
      <c r="I958" s="31" t="str">
        <f>IF(AND(B958=I$1),LOOKUP(9.99999999999999E+307,$I$2:I957)+1,"")</f>
        <v/>
      </c>
      <c r="J958" s="31" t="e">
        <f>IF(AND(B958=J$1),LOOKUP(9.99999999999999E+307,$J$2:J957)+1,"")</f>
        <v>#REF!</v>
      </c>
      <c r="K958" s="31" t="e">
        <f>IF(AND(B958=K$1),LOOKUP(9.99999999999999E+307,$K$2:K957)+1,"")</f>
        <v>#REF!</v>
      </c>
      <c r="L958" s="31" t="e">
        <f>IF(AND(B958=L$1),LOOKUP(9.99999999999999E+307,$L$2:L957)+1,"")</f>
        <v>#REF!</v>
      </c>
      <c r="M958" s="31">
        <f>IF(AND(B958=M$1),LOOKUP(9.99999999999999E+307,$M$2:M957)+1,"")</f>
        <v>790</v>
      </c>
      <c r="N958" s="31" t="e">
        <f>IF(AND(B958=N$1),LOOKUP(9.99999999999999E+307,$N$2:N957)+1,"")</f>
        <v>#REF!</v>
      </c>
      <c r="O958" s="31" t="e">
        <f>IF(AND($B958=O$1),LOOKUP(9.99999999999999E+307,$O$2:O957)+1,"")</f>
        <v>#REF!</v>
      </c>
      <c r="P958" s="31" t="e">
        <f>IF(AND($B958=P$1),LOOKUP(9.99999999999999E+307,$P$2:P957)+1,"")</f>
        <v>#REF!</v>
      </c>
      <c r="Q958" s="31" t="e">
        <f>IF(AND($B958=Q$1),LOOKUP(9.99999999999999E+307,$Q$2:Q957)+1,"")</f>
        <v>#REF!</v>
      </c>
      <c r="R958" s="31">
        <f>IF(AND($B958=R$1),LOOKUP(9.99999999999999E+307,$R$2:R957)+1,"")</f>
        <v>790</v>
      </c>
      <c r="S958" s="31">
        <f>IF(AND($B958=S$1),LOOKUP(9.99999999999999E+307,$S$2:S957)+1,"")</f>
        <v>790</v>
      </c>
      <c r="T958" s="221"/>
      <c r="U958" s="221"/>
      <c r="V958" s="221"/>
      <c r="AA958" s="218" t="str">
        <f t="shared" si="104"/>
        <v/>
      </c>
      <c r="AB958" s="218" t="str">
        <f t="shared" si="105"/>
        <v/>
      </c>
      <c r="AC958" s="219">
        <f t="shared" si="101"/>
        <v>0</v>
      </c>
      <c r="AD958" s="219">
        <f t="shared" si="102"/>
        <v>1034</v>
      </c>
      <c r="AE958" s="220" t="str">
        <f t="shared" si="106"/>
        <v/>
      </c>
      <c r="AF958" s="216" t="str">
        <f t="shared" si="107"/>
        <v>-</v>
      </c>
    </row>
    <row r="959" spans="1:32" ht="20.149999999999999" customHeight="1" x14ac:dyDescent="0.75">
      <c r="A959" s="31">
        <v>957</v>
      </c>
      <c r="B959" s="202"/>
      <c r="C959" s="390"/>
      <c r="D959" s="202"/>
      <c r="E959" s="382"/>
      <c r="F959" s="382"/>
      <c r="G959" s="217" t="str">
        <f t="shared" si="103"/>
        <v/>
      </c>
      <c r="H959" s="31" t="str">
        <f>IF(AND(B959=H$1),LOOKUP(9.99999999999999E+307,$H$2:H958)+1,"")</f>
        <v/>
      </c>
      <c r="I959" s="31" t="str">
        <f>IF(AND(B959=I$1),LOOKUP(9.99999999999999E+307,$I$2:I958)+1,"")</f>
        <v/>
      </c>
      <c r="J959" s="31" t="e">
        <f>IF(AND(B959=J$1),LOOKUP(9.99999999999999E+307,$J$2:J958)+1,"")</f>
        <v>#REF!</v>
      </c>
      <c r="K959" s="31" t="e">
        <f>IF(AND(B959=K$1),LOOKUP(9.99999999999999E+307,$K$2:K958)+1,"")</f>
        <v>#REF!</v>
      </c>
      <c r="L959" s="31" t="e">
        <f>IF(AND(B959=L$1),LOOKUP(9.99999999999999E+307,$L$2:L958)+1,"")</f>
        <v>#REF!</v>
      </c>
      <c r="M959" s="31">
        <f>IF(AND(B959=M$1),LOOKUP(9.99999999999999E+307,$M$2:M958)+1,"")</f>
        <v>791</v>
      </c>
      <c r="N959" s="31" t="e">
        <f>IF(AND(B959=N$1),LOOKUP(9.99999999999999E+307,$N$2:N958)+1,"")</f>
        <v>#REF!</v>
      </c>
      <c r="O959" s="31" t="e">
        <f>IF(AND($B959=O$1),LOOKUP(9.99999999999999E+307,$O$2:O958)+1,"")</f>
        <v>#REF!</v>
      </c>
      <c r="P959" s="31" t="e">
        <f>IF(AND($B959=P$1),LOOKUP(9.99999999999999E+307,$P$2:P958)+1,"")</f>
        <v>#REF!</v>
      </c>
      <c r="Q959" s="31" t="e">
        <f>IF(AND($B959=Q$1),LOOKUP(9.99999999999999E+307,$Q$2:Q958)+1,"")</f>
        <v>#REF!</v>
      </c>
      <c r="R959" s="31">
        <f>IF(AND($B959=R$1),LOOKUP(9.99999999999999E+307,$R$2:R958)+1,"")</f>
        <v>791</v>
      </c>
      <c r="S959" s="31">
        <f>IF(AND($B959=S$1),LOOKUP(9.99999999999999E+307,$S$2:S958)+1,"")</f>
        <v>791</v>
      </c>
      <c r="T959" s="221"/>
      <c r="U959" s="221"/>
      <c r="V959" s="221"/>
      <c r="AA959" s="218" t="str">
        <f t="shared" si="104"/>
        <v/>
      </c>
      <c r="AB959" s="218" t="str">
        <f t="shared" si="105"/>
        <v/>
      </c>
      <c r="AC959" s="219">
        <f t="shared" si="101"/>
        <v>0</v>
      </c>
      <c r="AD959" s="219">
        <f t="shared" si="102"/>
        <v>1034</v>
      </c>
      <c r="AE959" s="220" t="str">
        <f t="shared" si="106"/>
        <v/>
      </c>
      <c r="AF959" s="216" t="str">
        <f t="shared" si="107"/>
        <v>-</v>
      </c>
    </row>
    <row r="960" spans="1:32" ht="20.149999999999999" customHeight="1" x14ac:dyDescent="0.75">
      <c r="A960" s="31">
        <v>958</v>
      </c>
      <c r="B960" s="202"/>
      <c r="C960" s="396"/>
      <c r="D960" s="202"/>
      <c r="E960" s="382"/>
      <c r="F960" s="382"/>
      <c r="G960" s="217" t="str">
        <f t="shared" si="103"/>
        <v/>
      </c>
      <c r="H960" s="31" t="str">
        <f>IF(AND(B960=H$1),LOOKUP(9.99999999999999E+307,$H$2:H959)+1,"")</f>
        <v/>
      </c>
      <c r="I960" s="31" t="str">
        <f>IF(AND(B960=I$1),LOOKUP(9.99999999999999E+307,$I$2:I959)+1,"")</f>
        <v/>
      </c>
      <c r="J960" s="31" t="e">
        <f>IF(AND(B960=J$1),LOOKUP(9.99999999999999E+307,$J$2:J959)+1,"")</f>
        <v>#REF!</v>
      </c>
      <c r="K960" s="31" t="e">
        <f>IF(AND(B960=K$1),LOOKUP(9.99999999999999E+307,$K$2:K959)+1,"")</f>
        <v>#REF!</v>
      </c>
      <c r="L960" s="31" t="e">
        <f>IF(AND(B960=L$1),LOOKUP(9.99999999999999E+307,$L$2:L959)+1,"")</f>
        <v>#REF!</v>
      </c>
      <c r="M960" s="31">
        <f>IF(AND(B960=M$1),LOOKUP(9.99999999999999E+307,$M$2:M959)+1,"")</f>
        <v>792</v>
      </c>
      <c r="N960" s="31" t="e">
        <f>IF(AND(B960=N$1),LOOKUP(9.99999999999999E+307,$N$2:N959)+1,"")</f>
        <v>#REF!</v>
      </c>
      <c r="O960" s="31" t="e">
        <f>IF(AND($B960=O$1),LOOKUP(9.99999999999999E+307,$O$2:O959)+1,"")</f>
        <v>#REF!</v>
      </c>
      <c r="P960" s="31" t="e">
        <f>IF(AND($B960=P$1),LOOKUP(9.99999999999999E+307,$P$2:P959)+1,"")</f>
        <v>#REF!</v>
      </c>
      <c r="Q960" s="31" t="e">
        <f>IF(AND($B960=Q$1),LOOKUP(9.99999999999999E+307,$Q$2:Q959)+1,"")</f>
        <v>#REF!</v>
      </c>
      <c r="R960" s="31">
        <f>IF(AND($B960=R$1),LOOKUP(9.99999999999999E+307,$R$2:R959)+1,"")</f>
        <v>792</v>
      </c>
      <c r="S960" s="31">
        <f>IF(AND($B960=S$1),LOOKUP(9.99999999999999E+307,$S$2:S959)+1,"")</f>
        <v>792</v>
      </c>
      <c r="T960" s="221"/>
      <c r="U960" s="221"/>
      <c r="V960" s="221"/>
      <c r="AA960" s="218" t="str">
        <f t="shared" si="104"/>
        <v/>
      </c>
      <c r="AB960" s="218" t="str">
        <f t="shared" si="105"/>
        <v/>
      </c>
      <c r="AC960" s="219">
        <f t="shared" si="101"/>
        <v>0</v>
      </c>
      <c r="AD960" s="219">
        <f t="shared" si="102"/>
        <v>1034</v>
      </c>
      <c r="AE960" s="220" t="str">
        <f t="shared" si="106"/>
        <v/>
      </c>
      <c r="AF960" s="216" t="str">
        <f t="shared" si="107"/>
        <v>-</v>
      </c>
    </row>
    <row r="961" spans="1:32" ht="20.149999999999999" customHeight="1" x14ac:dyDescent="0.75">
      <c r="A961" s="31">
        <v>959</v>
      </c>
      <c r="B961" s="202"/>
      <c r="C961" s="201"/>
      <c r="D961" s="201"/>
      <c r="E961" s="389"/>
      <c r="F961" s="389"/>
      <c r="G961" s="217" t="str">
        <f t="shared" si="103"/>
        <v/>
      </c>
      <c r="H961" s="31" t="str">
        <f>IF(AND(B961=H$1),LOOKUP(9.99999999999999E+307,$H$2:H960)+1,"")</f>
        <v/>
      </c>
      <c r="I961" s="31" t="str">
        <f>IF(AND(B961=I$1),LOOKUP(9.99999999999999E+307,$I$2:I960)+1,"")</f>
        <v/>
      </c>
      <c r="J961" s="31" t="e">
        <f>IF(AND(B961=J$1),LOOKUP(9.99999999999999E+307,$J$2:J960)+1,"")</f>
        <v>#REF!</v>
      </c>
      <c r="K961" s="31" t="e">
        <f>IF(AND(B961=K$1),LOOKUP(9.99999999999999E+307,$K$2:K960)+1,"")</f>
        <v>#REF!</v>
      </c>
      <c r="L961" s="31" t="e">
        <f>IF(AND(B961=L$1),LOOKUP(9.99999999999999E+307,$L$2:L960)+1,"")</f>
        <v>#REF!</v>
      </c>
      <c r="M961" s="31">
        <f>IF(AND(B961=M$1),LOOKUP(9.99999999999999E+307,$M$2:M960)+1,"")</f>
        <v>793</v>
      </c>
      <c r="N961" s="31" t="e">
        <f>IF(AND(B961=N$1),LOOKUP(9.99999999999999E+307,$N$2:N960)+1,"")</f>
        <v>#REF!</v>
      </c>
      <c r="O961" s="31" t="e">
        <f>IF(AND($B961=O$1),LOOKUP(9.99999999999999E+307,$O$2:O960)+1,"")</f>
        <v>#REF!</v>
      </c>
      <c r="P961" s="31" t="e">
        <f>IF(AND($B961=P$1),LOOKUP(9.99999999999999E+307,$P$2:P960)+1,"")</f>
        <v>#REF!</v>
      </c>
      <c r="Q961" s="31" t="e">
        <f>IF(AND($B961=Q$1),LOOKUP(9.99999999999999E+307,$Q$2:Q960)+1,"")</f>
        <v>#REF!</v>
      </c>
      <c r="R961" s="31">
        <f>IF(AND($B961=R$1),LOOKUP(9.99999999999999E+307,$R$2:R960)+1,"")</f>
        <v>793</v>
      </c>
      <c r="S961" s="31">
        <f>IF(AND($B961=S$1),LOOKUP(9.99999999999999E+307,$S$2:S960)+1,"")</f>
        <v>793</v>
      </c>
      <c r="T961" s="221"/>
      <c r="U961" s="221"/>
      <c r="V961" s="221"/>
      <c r="AA961" s="218" t="str">
        <f t="shared" si="104"/>
        <v/>
      </c>
      <c r="AB961" s="218" t="str">
        <f t="shared" si="105"/>
        <v/>
      </c>
      <c r="AC961" s="219">
        <f t="shared" si="101"/>
        <v>0</v>
      </c>
      <c r="AD961" s="219">
        <f t="shared" si="102"/>
        <v>1034</v>
      </c>
      <c r="AE961" s="220" t="str">
        <f t="shared" si="106"/>
        <v/>
      </c>
      <c r="AF961" s="216" t="str">
        <f t="shared" si="107"/>
        <v>-</v>
      </c>
    </row>
    <row r="962" spans="1:32" ht="20.149999999999999" customHeight="1" x14ac:dyDescent="0.75">
      <c r="A962" s="31">
        <v>960</v>
      </c>
      <c r="B962" s="202"/>
      <c r="C962" s="201"/>
      <c r="D962" s="201"/>
      <c r="E962" s="389"/>
      <c r="F962" s="389"/>
      <c r="G962" s="217" t="str">
        <f t="shared" si="103"/>
        <v/>
      </c>
      <c r="H962" s="31" t="str">
        <f>IF(AND(B962=H$1),LOOKUP(9.99999999999999E+307,$H$2:H961)+1,"")</f>
        <v/>
      </c>
      <c r="I962" s="31" t="str">
        <f>IF(AND(B962=I$1),LOOKUP(9.99999999999999E+307,$I$2:I961)+1,"")</f>
        <v/>
      </c>
      <c r="J962" s="31" t="e">
        <f>IF(AND(B962=J$1),LOOKUP(9.99999999999999E+307,$J$2:J961)+1,"")</f>
        <v>#REF!</v>
      </c>
      <c r="K962" s="31" t="e">
        <f>IF(AND(B962=K$1),LOOKUP(9.99999999999999E+307,$K$2:K961)+1,"")</f>
        <v>#REF!</v>
      </c>
      <c r="L962" s="31" t="e">
        <f>IF(AND(B962=L$1),LOOKUP(9.99999999999999E+307,$L$2:L961)+1,"")</f>
        <v>#REF!</v>
      </c>
      <c r="M962" s="31">
        <f>IF(AND(B962=M$1),LOOKUP(9.99999999999999E+307,$M$2:M961)+1,"")</f>
        <v>794</v>
      </c>
      <c r="N962" s="31" t="e">
        <f>IF(AND(B962=N$1),LOOKUP(9.99999999999999E+307,$N$2:N961)+1,"")</f>
        <v>#REF!</v>
      </c>
      <c r="O962" s="31" t="e">
        <f>IF(AND($B962=O$1),LOOKUP(9.99999999999999E+307,$O$2:O961)+1,"")</f>
        <v>#REF!</v>
      </c>
      <c r="P962" s="31" t="e">
        <f>IF(AND($B962=P$1),LOOKUP(9.99999999999999E+307,$P$2:P961)+1,"")</f>
        <v>#REF!</v>
      </c>
      <c r="Q962" s="31" t="e">
        <f>IF(AND($B962=Q$1),LOOKUP(9.99999999999999E+307,$Q$2:Q961)+1,"")</f>
        <v>#REF!</v>
      </c>
      <c r="R962" s="31">
        <f>IF(AND($B962=R$1),LOOKUP(9.99999999999999E+307,$R$2:R961)+1,"")</f>
        <v>794</v>
      </c>
      <c r="S962" s="31">
        <f>IF(AND($B962=S$1),LOOKUP(9.99999999999999E+307,$S$2:S961)+1,"")</f>
        <v>794</v>
      </c>
      <c r="T962" s="221"/>
      <c r="U962" s="221"/>
      <c r="V962" s="221"/>
      <c r="AA962" s="218" t="str">
        <f t="shared" si="104"/>
        <v/>
      </c>
      <c r="AB962" s="218" t="str">
        <f t="shared" si="105"/>
        <v/>
      </c>
      <c r="AC962" s="219">
        <f t="shared" si="101"/>
        <v>0</v>
      </c>
      <c r="AD962" s="219">
        <f t="shared" si="102"/>
        <v>1034</v>
      </c>
      <c r="AE962" s="220" t="str">
        <f t="shared" si="106"/>
        <v/>
      </c>
      <c r="AF962" s="216" t="str">
        <f t="shared" si="107"/>
        <v>-</v>
      </c>
    </row>
    <row r="963" spans="1:32" ht="20.149999999999999" customHeight="1" x14ac:dyDescent="0.75">
      <c r="A963" s="31">
        <v>961</v>
      </c>
      <c r="B963" s="202"/>
      <c r="C963" s="201"/>
      <c r="D963" s="201"/>
      <c r="E963" s="389"/>
      <c r="F963" s="389"/>
      <c r="G963" s="217" t="str">
        <f t="shared" si="103"/>
        <v/>
      </c>
      <c r="H963" s="31" t="str">
        <f>IF(AND(B963=H$1),LOOKUP(9.99999999999999E+307,$H$2:H962)+1,"")</f>
        <v/>
      </c>
      <c r="I963" s="31" t="str">
        <f>IF(AND(B963=I$1),LOOKUP(9.99999999999999E+307,$I$2:I962)+1,"")</f>
        <v/>
      </c>
      <c r="J963" s="31" t="e">
        <f>IF(AND(B963=J$1),LOOKUP(9.99999999999999E+307,$J$2:J962)+1,"")</f>
        <v>#REF!</v>
      </c>
      <c r="K963" s="31" t="e">
        <f>IF(AND(B963=K$1),LOOKUP(9.99999999999999E+307,$K$2:K962)+1,"")</f>
        <v>#REF!</v>
      </c>
      <c r="L963" s="31" t="e">
        <f>IF(AND(B963=L$1),LOOKUP(9.99999999999999E+307,$L$2:L962)+1,"")</f>
        <v>#REF!</v>
      </c>
      <c r="M963" s="31">
        <f>IF(AND(B963=M$1),LOOKUP(9.99999999999999E+307,$M$2:M962)+1,"")</f>
        <v>795</v>
      </c>
      <c r="N963" s="31" t="e">
        <f>IF(AND(B963=N$1),LOOKUP(9.99999999999999E+307,$N$2:N962)+1,"")</f>
        <v>#REF!</v>
      </c>
      <c r="O963" s="31" t="e">
        <f>IF(AND($B963=O$1),LOOKUP(9.99999999999999E+307,$O$2:O962)+1,"")</f>
        <v>#REF!</v>
      </c>
      <c r="P963" s="31" t="e">
        <f>IF(AND($B963=P$1),LOOKUP(9.99999999999999E+307,$P$2:P962)+1,"")</f>
        <v>#REF!</v>
      </c>
      <c r="Q963" s="31" t="e">
        <f>IF(AND($B963=Q$1),LOOKUP(9.99999999999999E+307,$Q$2:Q962)+1,"")</f>
        <v>#REF!</v>
      </c>
      <c r="R963" s="31">
        <f>IF(AND($B963=R$1),LOOKUP(9.99999999999999E+307,$R$2:R962)+1,"")</f>
        <v>795</v>
      </c>
      <c r="S963" s="31">
        <f>IF(AND($B963=S$1),LOOKUP(9.99999999999999E+307,$S$2:S962)+1,"")</f>
        <v>795</v>
      </c>
      <c r="T963" s="221"/>
      <c r="U963" s="221"/>
      <c r="V963" s="221"/>
      <c r="AA963" s="218" t="str">
        <f t="shared" si="104"/>
        <v/>
      </c>
      <c r="AB963" s="218" t="str">
        <f t="shared" si="105"/>
        <v/>
      </c>
      <c r="AC963" s="219">
        <f t="shared" ref="AC963:AC1026" si="108">COUNTIF($C$3:$C$1202,C963)</f>
        <v>0</v>
      </c>
      <c r="AD963" s="219">
        <f t="shared" ref="AD963:AD1026" si="109">SUMPRODUCT(--(E963&amp;F963=$E$3:$E$1202&amp;$F$3:$F$1202))</f>
        <v>1034</v>
      </c>
      <c r="AE963" s="220" t="str">
        <f t="shared" si="106"/>
        <v/>
      </c>
      <c r="AF963" s="216" t="str">
        <f t="shared" si="107"/>
        <v>-</v>
      </c>
    </row>
    <row r="964" spans="1:32" ht="20.149999999999999" customHeight="1" x14ac:dyDescent="0.75">
      <c r="A964" s="31">
        <v>962</v>
      </c>
      <c r="B964" s="202"/>
      <c r="C964" s="201"/>
      <c r="D964" s="201"/>
      <c r="E964" s="203"/>
      <c r="F964" s="203"/>
      <c r="G964" s="217" t="str">
        <f t="shared" ref="G964:G1027" si="110">B964&amp;C964</f>
        <v/>
      </c>
      <c r="H964" s="31" t="str">
        <f>IF(AND(B964=H$1),LOOKUP(9.99999999999999E+307,$H$2:H963)+1,"")</f>
        <v/>
      </c>
      <c r="I964" s="31" t="str">
        <f>IF(AND(B964=I$1),LOOKUP(9.99999999999999E+307,$I$2:I963)+1,"")</f>
        <v/>
      </c>
      <c r="J964" s="31" t="e">
        <f>IF(AND(B964=J$1),LOOKUP(9.99999999999999E+307,$J$2:J963)+1,"")</f>
        <v>#REF!</v>
      </c>
      <c r="K964" s="31" t="e">
        <f>IF(AND(B964=K$1),LOOKUP(9.99999999999999E+307,$K$2:K963)+1,"")</f>
        <v>#REF!</v>
      </c>
      <c r="L964" s="31" t="e">
        <f>IF(AND(B964=L$1),LOOKUP(9.99999999999999E+307,$L$2:L963)+1,"")</f>
        <v>#REF!</v>
      </c>
      <c r="M964" s="31">
        <f>IF(AND(B964=M$1),LOOKUP(9.99999999999999E+307,$M$2:M963)+1,"")</f>
        <v>796</v>
      </c>
      <c r="N964" s="31" t="e">
        <f>IF(AND(B964=N$1),LOOKUP(9.99999999999999E+307,$N$2:N963)+1,"")</f>
        <v>#REF!</v>
      </c>
      <c r="O964" s="31" t="e">
        <f>IF(AND($B964=O$1),LOOKUP(9.99999999999999E+307,$O$2:O963)+1,"")</f>
        <v>#REF!</v>
      </c>
      <c r="P964" s="31" t="e">
        <f>IF(AND($B964=P$1),LOOKUP(9.99999999999999E+307,$P$2:P963)+1,"")</f>
        <v>#REF!</v>
      </c>
      <c r="Q964" s="31" t="e">
        <f>IF(AND($B964=Q$1),LOOKUP(9.99999999999999E+307,$Q$2:Q963)+1,"")</f>
        <v>#REF!</v>
      </c>
      <c r="R964" s="31">
        <f>IF(AND($B964=R$1),LOOKUP(9.99999999999999E+307,$R$2:R963)+1,"")</f>
        <v>796</v>
      </c>
      <c r="S964" s="31">
        <f>IF(AND($B964=S$1),LOOKUP(9.99999999999999E+307,$S$2:S963)+1,"")</f>
        <v>796</v>
      </c>
      <c r="T964" s="221"/>
      <c r="U964" s="221"/>
      <c r="V964" s="221"/>
      <c r="AA964" s="218" t="str">
        <f t="shared" ref="AA964:AA1027" si="111">IF(AD964=2,"นักเรียนซ้ำ","")</f>
        <v/>
      </c>
      <c r="AB964" s="218" t="str">
        <f t="shared" ref="AB964:AB1027" si="112">IF(AC964=2,"เลขประจำตัวซ้ำ","")</f>
        <v/>
      </c>
      <c r="AC964" s="219">
        <f t="shared" si="108"/>
        <v>0</v>
      </c>
      <c r="AD964" s="219">
        <f t="shared" si="109"/>
        <v>1034</v>
      </c>
      <c r="AE964" s="220" t="str">
        <f t="shared" ref="AE964:AE1027" si="113">IF(D964="เด็กชาย",1,IF(D964="นาย",1,IF(D964="เด็กหญิง",2,IF(D964="นางสาว",2,IF(D964="ด.ช.",1,IF(D964="ด.ญ.",2,IF(D964="น.ส.",2,"")))))))</f>
        <v/>
      </c>
      <c r="AF964" s="216" t="str">
        <f t="shared" si="107"/>
        <v>-</v>
      </c>
    </row>
    <row r="965" spans="1:32" ht="20.149999999999999" customHeight="1" x14ac:dyDescent="0.75">
      <c r="A965" s="31">
        <v>963</v>
      </c>
      <c r="B965" s="202"/>
      <c r="C965" s="201"/>
      <c r="D965" s="201"/>
      <c r="E965" s="389"/>
      <c r="F965" s="389"/>
      <c r="G965" s="217" t="str">
        <f t="shared" si="110"/>
        <v/>
      </c>
      <c r="H965" s="31" t="str">
        <f>IF(AND(B965=H$1),LOOKUP(9.99999999999999E+307,$H$2:H964)+1,"")</f>
        <v/>
      </c>
      <c r="I965" s="31" t="str">
        <f>IF(AND(B965=I$1),LOOKUP(9.99999999999999E+307,$I$2:I964)+1,"")</f>
        <v/>
      </c>
      <c r="J965" s="31" t="e">
        <f>IF(AND(B965=J$1),LOOKUP(9.99999999999999E+307,$J$2:J964)+1,"")</f>
        <v>#REF!</v>
      </c>
      <c r="K965" s="31" t="e">
        <f>IF(AND(B965=K$1),LOOKUP(9.99999999999999E+307,$K$2:K964)+1,"")</f>
        <v>#REF!</v>
      </c>
      <c r="L965" s="31" t="e">
        <f>IF(AND(B965=L$1),LOOKUP(9.99999999999999E+307,$L$2:L964)+1,"")</f>
        <v>#REF!</v>
      </c>
      <c r="M965" s="31">
        <f>IF(AND(B965=M$1),LOOKUP(9.99999999999999E+307,$M$2:M964)+1,"")</f>
        <v>797</v>
      </c>
      <c r="N965" s="31" t="e">
        <f>IF(AND(B965=N$1),LOOKUP(9.99999999999999E+307,$N$2:N964)+1,"")</f>
        <v>#REF!</v>
      </c>
      <c r="O965" s="31" t="e">
        <f>IF(AND($B965=O$1),LOOKUP(9.99999999999999E+307,$O$2:O964)+1,"")</f>
        <v>#REF!</v>
      </c>
      <c r="P965" s="31" t="e">
        <f>IF(AND($B965=P$1),LOOKUP(9.99999999999999E+307,$P$2:P964)+1,"")</f>
        <v>#REF!</v>
      </c>
      <c r="Q965" s="31" t="e">
        <f>IF(AND($B965=Q$1),LOOKUP(9.99999999999999E+307,$Q$2:Q964)+1,"")</f>
        <v>#REF!</v>
      </c>
      <c r="R965" s="31">
        <f>IF(AND($B965=R$1),LOOKUP(9.99999999999999E+307,$R$2:R964)+1,"")</f>
        <v>797</v>
      </c>
      <c r="S965" s="31">
        <f>IF(AND($B965=S$1),LOOKUP(9.99999999999999E+307,$S$2:S964)+1,"")</f>
        <v>797</v>
      </c>
      <c r="T965" s="221"/>
      <c r="U965" s="221"/>
      <c r="V965" s="221"/>
      <c r="AA965" s="218" t="str">
        <f t="shared" si="111"/>
        <v/>
      </c>
      <c r="AB965" s="218" t="str">
        <f t="shared" si="112"/>
        <v/>
      </c>
      <c r="AC965" s="219">
        <f t="shared" si="108"/>
        <v>0</v>
      </c>
      <c r="AD965" s="219">
        <f t="shared" si="109"/>
        <v>1034</v>
      </c>
      <c r="AE965" s="220" t="str">
        <f t="shared" si="113"/>
        <v/>
      </c>
      <c r="AF965" s="216" t="str">
        <f t="shared" si="107"/>
        <v>-</v>
      </c>
    </row>
    <row r="966" spans="1:32" ht="20.149999999999999" customHeight="1" x14ac:dyDescent="0.75">
      <c r="A966" s="31">
        <v>964</v>
      </c>
      <c r="B966" s="202"/>
      <c r="C966" s="201"/>
      <c r="D966" s="201"/>
      <c r="E966" s="389"/>
      <c r="F966" s="389"/>
      <c r="G966" s="217" t="str">
        <f t="shared" si="110"/>
        <v/>
      </c>
      <c r="H966" s="31" t="str">
        <f>IF(AND(B966=H$1),LOOKUP(9.99999999999999E+307,$H$2:H965)+1,"")</f>
        <v/>
      </c>
      <c r="I966" s="31" t="str">
        <f>IF(AND(B966=I$1),LOOKUP(9.99999999999999E+307,$I$2:I965)+1,"")</f>
        <v/>
      </c>
      <c r="J966" s="31" t="e">
        <f>IF(AND(B966=J$1),LOOKUP(9.99999999999999E+307,$J$2:J965)+1,"")</f>
        <v>#REF!</v>
      </c>
      <c r="K966" s="31" t="e">
        <f>IF(AND(B966=K$1),LOOKUP(9.99999999999999E+307,$K$2:K965)+1,"")</f>
        <v>#REF!</v>
      </c>
      <c r="L966" s="31" t="e">
        <f>IF(AND(B966=L$1),LOOKUP(9.99999999999999E+307,$L$2:L965)+1,"")</f>
        <v>#REF!</v>
      </c>
      <c r="M966" s="31">
        <f>IF(AND(B966=M$1),LOOKUP(9.99999999999999E+307,$M$2:M965)+1,"")</f>
        <v>798</v>
      </c>
      <c r="N966" s="31" t="e">
        <f>IF(AND(B966=N$1),LOOKUP(9.99999999999999E+307,$N$2:N965)+1,"")</f>
        <v>#REF!</v>
      </c>
      <c r="O966" s="31" t="e">
        <f>IF(AND($B966=O$1),LOOKUP(9.99999999999999E+307,$O$2:O965)+1,"")</f>
        <v>#REF!</v>
      </c>
      <c r="P966" s="31" t="e">
        <f>IF(AND($B966=P$1),LOOKUP(9.99999999999999E+307,$P$2:P965)+1,"")</f>
        <v>#REF!</v>
      </c>
      <c r="Q966" s="31" t="e">
        <f>IF(AND($B966=Q$1),LOOKUP(9.99999999999999E+307,$Q$2:Q965)+1,"")</f>
        <v>#REF!</v>
      </c>
      <c r="R966" s="31">
        <f>IF(AND($B966=R$1),LOOKUP(9.99999999999999E+307,$R$2:R965)+1,"")</f>
        <v>798</v>
      </c>
      <c r="S966" s="31">
        <f>IF(AND($B966=S$1),LOOKUP(9.99999999999999E+307,$S$2:S965)+1,"")</f>
        <v>798</v>
      </c>
      <c r="T966" s="221"/>
      <c r="U966" s="221"/>
      <c r="V966" s="221"/>
      <c r="AA966" s="218" t="str">
        <f t="shared" si="111"/>
        <v/>
      </c>
      <c r="AB966" s="218" t="str">
        <f t="shared" si="112"/>
        <v/>
      </c>
      <c r="AC966" s="219">
        <f t="shared" si="108"/>
        <v>0</v>
      </c>
      <c r="AD966" s="219">
        <f t="shared" si="109"/>
        <v>1034</v>
      </c>
      <c r="AE966" s="220" t="str">
        <f t="shared" si="113"/>
        <v/>
      </c>
      <c r="AF966" s="216" t="str">
        <f t="shared" si="107"/>
        <v>-</v>
      </c>
    </row>
    <row r="967" spans="1:32" ht="20.149999999999999" customHeight="1" x14ac:dyDescent="0.75">
      <c r="A967" s="31">
        <v>965</v>
      </c>
      <c r="B967" s="202"/>
      <c r="C967" s="201"/>
      <c r="D967" s="201"/>
      <c r="E967" s="389"/>
      <c r="F967" s="389"/>
      <c r="G967" s="217" t="str">
        <f t="shared" si="110"/>
        <v/>
      </c>
      <c r="H967" s="31" t="str">
        <f>IF(AND(B967=H$1),LOOKUP(9.99999999999999E+307,$H$2:H966)+1,"")</f>
        <v/>
      </c>
      <c r="I967" s="31" t="str">
        <f>IF(AND(B967=I$1),LOOKUP(9.99999999999999E+307,$I$2:I966)+1,"")</f>
        <v/>
      </c>
      <c r="J967" s="31" t="e">
        <f>IF(AND(B967=J$1),LOOKUP(9.99999999999999E+307,$J$2:J966)+1,"")</f>
        <v>#REF!</v>
      </c>
      <c r="K967" s="31" t="e">
        <f>IF(AND(B967=K$1),LOOKUP(9.99999999999999E+307,$K$2:K966)+1,"")</f>
        <v>#REF!</v>
      </c>
      <c r="L967" s="31" t="e">
        <f>IF(AND(B967=L$1),LOOKUP(9.99999999999999E+307,$L$2:L966)+1,"")</f>
        <v>#REF!</v>
      </c>
      <c r="M967" s="31">
        <f>IF(AND(B967=M$1),LOOKUP(9.99999999999999E+307,$M$2:M966)+1,"")</f>
        <v>799</v>
      </c>
      <c r="N967" s="31" t="e">
        <f>IF(AND(B967=N$1),LOOKUP(9.99999999999999E+307,$N$2:N966)+1,"")</f>
        <v>#REF!</v>
      </c>
      <c r="O967" s="31" t="e">
        <f>IF(AND($B967=O$1),LOOKUP(9.99999999999999E+307,$O$2:O966)+1,"")</f>
        <v>#REF!</v>
      </c>
      <c r="P967" s="31" t="e">
        <f>IF(AND($B967=P$1),LOOKUP(9.99999999999999E+307,$P$2:P966)+1,"")</f>
        <v>#REF!</v>
      </c>
      <c r="Q967" s="31" t="e">
        <f>IF(AND($B967=Q$1),LOOKUP(9.99999999999999E+307,$Q$2:Q966)+1,"")</f>
        <v>#REF!</v>
      </c>
      <c r="R967" s="31">
        <f>IF(AND($B967=R$1),LOOKUP(9.99999999999999E+307,$R$2:R966)+1,"")</f>
        <v>799</v>
      </c>
      <c r="S967" s="31">
        <f>IF(AND($B967=S$1),LOOKUP(9.99999999999999E+307,$S$2:S966)+1,"")</f>
        <v>799</v>
      </c>
      <c r="T967" s="221"/>
      <c r="U967" s="221"/>
      <c r="V967" s="221"/>
      <c r="AA967" s="218" t="str">
        <f t="shared" si="111"/>
        <v/>
      </c>
      <c r="AB967" s="218" t="str">
        <f t="shared" si="112"/>
        <v/>
      </c>
      <c r="AC967" s="219">
        <f t="shared" si="108"/>
        <v>0</v>
      </c>
      <c r="AD967" s="219">
        <f t="shared" si="109"/>
        <v>1034</v>
      </c>
      <c r="AE967" s="220" t="str">
        <f t="shared" si="113"/>
        <v/>
      </c>
      <c r="AF967" s="216" t="str">
        <f t="shared" si="107"/>
        <v>-</v>
      </c>
    </row>
    <row r="968" spans="1:32" ht="20.149999999999999" customHeight="1" x14ac:dyDescent="0.75">
      <c r="A968" s="31">
        <v>966</v>
      </c>
      <c r="B968" s="202"/>
      <c r="C968" s="201"/>
      <c r="D968" s="201"/>
      <c r="E968" s="389"/>
      <c r="F968" s="389"/>
      <c r="G968" s="217" t="str">
        <f t="shared" si="110"/>
        <v/>
      </c>
      <c r="H968" s="31" t="str">
        <f>IF(AND(B968=H$1),LOOKUP(9.99999999999999E+307,$H$2:H967)+1,"")</f>
        <v/>
      </c>
      <c r="I968" s="31" t="str">
        <f>IF(AND(B968=I$1),LOOKUP(9.99999999999999E+307,$I$2:I967)+1,"")</f>
        <v/>
      </c>
      <c r="J968" s="31" t="e">
        <f>IF(AND(B968=J$1),LOOKUP(9.99999999999999E+307,$J$2:J967)+1,"")</f>
        <v>#REF!</v>
      </c>
      <c r="K968" s="31" t="e">
        <f>IF(AND(B968=K$1),LOOKUP(9.99999999999999E+307,$K$2:K967)+1,"")</f>
        <v>#REF!</v>
      </c>
      <c r="L968" s="31" t="e">
        <f>IF(AND(B968=L$1),LOOKUP(9.99999999999999E+307,$L$2:L967)+1,"")</f>
        <v>#REF!</v>
      </c>
      <c r="M968" s="31">
        <f>IF(AND(B968=M$1),LOOKUP(9.99999999999999E+307,$M$2:M967)+1,"")</f>
        <v>800</v>
      </c>
      <c r="N968" s="31" t="e">
        <f>IF(AND(B968=N$1),LOOKUP(9.99999999999999E+307,$N$2:N967)+1,"")</f>
        <v>#REF!</v>
      </c>
      <c r="O968" s="31" t="e">
        <f>IF(AND($B968=O$1),LOOKUP(9.99999999999999E+307,$O$2:O967)+1,"")</f>
        <v>#REF!</v>
      </c>
      <c r="P968" s="31" t="e">
        <f>IF(AND($B968=P$1),LOOKUP(9.99999999999999E+307,$P$2:P967)+1,"")</f>
        <v>#REF!</v>
      </c>
      <c r="Q968" s="31" t="e">
        <f>IF(AND($B968=Q$1),LOOKUP(9.99999999999999E+307,$Q$2:Q967)+1,"")</f>
        <v>#REF!</v>
      </c>
      <c r="R968" s="31">
        <f>IF(AND($B968=R$1),LOOKUP(9.99999999999999E+307,$R$2:R967)+1,"")</f>
        <v>800</v>
      </c>
      <c r="S968" s="31">
        <f>IF(AND($B968=S$1),LOOKUP(9.99999999999999E+307,$S$2:S967)+1,"")</f>
        <v>800</v>
      </c>
      <c r="T968" s="221"/>
      <c r="U968" s="221"/>
      <c r="V968" s="221"/>
      <c r="AA968" s="218" t="str">
        <f t="shared" si="111"/>
        <v/>
      </c>
      <c r="AB968" s="218" t="str">
        <f t="shared" si="112"/>
        <v/>
      </c>
      <c r="AC968" s="219">
        <f t="shared" si="108"/>
        <v>0</v>
      </c>
      <c r="AD968" s="219">
        <f t="shared" si="109"/>
        <v>1034</v>
      </c>
      <c r="AE968" s="220" t="str">
        <f t="shared" si="113"/>
        <v/>
      </c>
      <c r="AF968" s="216" t="str">
        <f t="shared" si="107"/>
        <v>-</v>
      </c>
    </row>
    <row r="969" spans="1:32" ht="20.149999999999999" customHeight="1" x14ac:dyDescent="0.75">
      <c r="A969" s="31">
        <v>967</v>
      </c>
      <c r="B969" s="202"/>
      <c r="C969" s="201"/>
      <c r="D969" s="201"/>
      <c r="E969" s="389"/>
      <c r="F969" s="389"/>
      <c r="G969" s="217" t="str">
        <f t="shared" si="110"/>
        <v/>
      </c>
      <c r="H969" s="31" t="str">
        <f>IF(AND(B969=H$1),LOOKUP(9.99999999999999E+307,$H$2:H968)+1,"")</f>
        <v/>
      </c>
      <c r="I969" s="31" t="str">
        <f>IF(AND(B969=I$1),LOOKUP(9.99999999999999E+307,$I$2:I968)+1,"")</f>
        <v/>
      </c>
      <c r="J969" s="31" t="e">
        <f>IF(AND(B969=J$1),LOOKUP(9.99999999999999E+307,$J$2:J968)+1,"")</f>
        <v>#REF!</v>
      </c>
      <c r="K969" s="31" t="e">
        <f>IF(AND(B969=K$1),LOOKUP(9.99999999999999E+307,$K$2:K968)+1,"")</f>
        <v>#REF!</v>
      </c>
      <c r="L969" s="31" t="e">
        <f>IF(AND(B969=L$1),LOOKUP(9.99999999999999E+307,$L$2:L968)+1,"")</f>
        <v>#REF!</v>
      </c>
      <c r="M969" s="31">
        <f>IF(AND(B969=M$1),LOOKUP(9.99999999999999E+307,$M$2:M968)+1,"")</f>
        <v>801</v>
      </c>
      <c r="N969" s="31" t="e">
        <f>IF(AND(B969=N$1),LOOKUP(9.99999999999999E+307,$N$2:N968)+1,"")</f>
        <v>#REF!</v>
      </c>
      <c r="O969" s="31" t="e">
        <f>IF(AND($B969=O$1),LOOKUP(9.99999999999999E+307,$O$2:O968)+1,"")</f>
        <v>#REF!</v>
      </c>
      <c r="P969" s="31" t="e">
        <f>IF(AND($B969=P$1),LOOKUP(9.99999999999999E+307,$P$2:P968)+1,"")</f>
        <v>#REF!</v>
      </c>
      <c r="Q969" s="31" t="e">
        <f>IF(AND($B969=Q$1),LOOKUP(9.99999999999999E+307,$Q$2:Q968)+1,"")</f>
        <v>#REF!</v>
      </c>
      <c r="R969" s="31">
        <f>IF(AND($B969=R$1),LOOKUP(9.99999999999999E+307,$R$2:R968)+1,"")</f>
        <v>801</v>
      </c>
      <c r="S969" s="31">
        <f>IF(AND($B969=S$1),LOOKUP(9.99999999999999E+307,$S$2:S968)+1,"")</f>
        <v>801</v>
      </c>
      <c r="T969" s="221"/>
      <c r="U969" s="221"/>
      <c r="V969" s="221"/>
      <c r="AA969" s="218" t="str">
        <f t="shared" si="111"/>
        <v/>
      </c>
      <c r="AB969" s="218" t="str">
        <f t="shared" si="112"/>
        <v/>
      </c>
      <c r="AC969" s="219">
        <f t="shared" si="108"/>
        <v>0</v>
      </c>
      <c r="AD969" s="219">
        <f t="shared" si="109"/>
        <v>1034</v>
      </c>
      <c r="AE969" s="220" t="str">
        <f t="shared" si="113"/>
        <v/>
      </c>
      <c r="AF969" s="216" t="str">
        <f t="shared" si="107"/>
        <v>-</v>
      </c>
    </row>
    <row r="970" spans="1:32" ht="20.149999999999999" customHeight="1" x14ac:dyDescent="0.75">
      <c r="A970" s="31">
        <v>968</v>
      </c>
      <c r="B970" s="202"/>
      <c r="C970" s="201"/>
      <c r="D970" s="201"/>
      <c r="E970" s="389"/>
      <c r="F970" s="389"/>
      <c r="G970" s="217" t="str">
        <f t="shared" si="110"/>
        <v/>
      </c>
      <c r="H970" s="31" t="str">
        <f>IF(AND(B970=H$1),LOOKUP(9.99999999999999E+307,$H$2:H969)+1,"")</f>
        <v/>
      </c>
      <c r="I970" s="31" t="str">
        <f>IF(AND(B970=I$1),LOOKUP(9.99999999999999E+307,$I$2:I969)+1,"")</f>
        <v/>
      </c>
      <c r="J970" s="31" t="e">
        <f>IF(AND(B970=J$1),LOOKUP(9.99999999999999E+307,$J$2:J969)+1,"")</f>
        <v>#REF!</v>
      </c>
      <c r="K970" s="31" t="e">
        <f>IF(AND(B970=K$1),LOOKUP(9.99999999999999E+307,$K$2:K969)+1,"")</f>
        <v>#REF!</v>
      </c>
      <c r="L970" s="31" t="e">
        <f>IF(AND(B970=L$1),LOOKUP(9.99999999999999E+307,$L$2:L969)+1,"")</f>
        <v>#REF!</v>
      </c>
      <c r="M970" s="31">
        <f>IF(AND(B970=M$1),LOOKUP(9.99999999999999E+307,$M$2:M969)+1,"")</f>
        <v>802</v>
      </c>
      <c r="N970" s="31" t="e">
        <f>IF(AND(B970=N$1),LOOKUP(9.99999999999999E+307,$N$2:N969)+1,"")</f>
        <v>#REF!</v>
      </c>
      <c r="O970" s="31" t="e">
        <f>IF(AND($B970=O$1),LOOKUP(9.99999999999999E+307,$O$2:O969)+1,"")</f>
        <v>#REF!</v>
      </c>
      <c r="P970" s="31" t="e">
        <f>IF(AND($B970=P$1),LOOKUP(9.99999999999999E+307,$P$2:P969)+1,"")</f>
        <v>#REF!</v>
      </c>
      <c r="Q970" s="31" t="e">
        <f>IF(AND($B970=Q$1),LOOKUP(9.99999999999999E+307,$Q$2:Q969)+1,"")</f>
        <v>#REF!</v>
      </c>
      <c r="R970" s="31">
        <f>IF(AND($B970=R$1),LOOKUP(9.99999999999999E+307,$R$2:R969)+1,"")</f>
        <v>802</v>
      </c>
      <c r="S970" s="31">
        <f>IF(AND($B970=S$1),LOOKUP(9.99999999999999E+307,$S$2:S969)+1,"")</f>
        <v>802</v>
      </c>
      <c r="T970" s="221"/>
      <c r="U970" s="221"/>
      <c r="V970" s="221"/>
      <c r="AA970" s="218" t="str">
        <f t="shared" si="111"/>
        <v/>
      </c>
      <c r="AB970" s="218" t="str">
        <f t="shared" si="112"/>
        <v/>
      </c>
      <c r="AC970" s="219">
        <f t="shared" si="108"/>
        <v>0</v>
      </c>
      <c r="AD970" s="219">
        <f t="shared" si="109"/>
        <v>1034</v>
      </c>
      <c r="AE970" s="220" t="str">
        <f t="shared" si="113"/>
        <v/>
      </c>
      <c r="AF970" s="216" t="str">
        <f t="shared" si="107"/>
        <v>-</v>
      </c>
    </row>
    <row r="971" spans="1:32" ht="20.149999999999999" customHeight="1" x14ac:dyDescent="0.75">
      <c r="A971" s="31">
        <v>969</v>
      </c>
      <c r="B971" s="202"/>
      <c r="C971" s="201"/>
      <c r="D971" s="201"/>
      <c r="E971" s="203"/>
      <c r="F971" s="203"/>
      <c r="G971" s="217" t="str">
        <f t="shared" si="110"/>
        <v/>
      </c>
      <c r="H971" s="31" t="str">
        <f>IF(AND(B971=H$1),LOOKUP(9.99999999999999E+307,$H$2:H970)+1,"")</f>
        <v/>
      </c>
      <c r="I971" s="31" t="str">
        <f>IF(AND(B971=I$1),LOOKUP(9.99999999999999E+307,$I$2:I970)+1,"")</f>
        <v/>
      </c>
      <c r="J971" s="31" t="e">
        <f>IF(AND(B971=J$1),LOOKUP(9.99999999999999E+307,$J$2:J970)+1,"")</f>
        <v>#REF!</v>
      </c>
      <c r="K971" s="31" t="e">
        <f>IF(AND(B971=K$1),LOOKUP(9.99999999999999E+307,$K$2:K970)+1,"")</f>
        <v>#REF!</v>
      </c>
      <c r="L971" s="31" t="e">
        <f>IF(AND(B971=L$1),LOOKUP(9.99999999999999E+307,$L$2:L970)+1,"")</f>
        <v>#REF!</v>
      </c>
      <c r="M971" s="31">
        <f>IF(AND(B971=M$1),LOOKUP(9.99999999999999E+307,$M$2:M970)+1,"")</f>
        <v>803</v>
      </c>
      <c r="N971" s="31" t="e">
        <f>IF(AND(B971=N$1),LOOKUP(9.99999999999999E+307,$N$2:N970)+1,"")</f>
        <v>#REF!</v>
      </c>
      <c r="O971" s="31" t="e">
        <f>IF(AND($B971=O$1),LOOKUP(9.99999999999999E+307,$O$2:O970)+1,"")</f>
        <v>#REF!</v>
      </c>
      <c r="P971" s="31" t="e">
        <f>IF(AND($B971=P$1),LOOKUP(9.99999999999999E+307,$P$2:P970)+1,"")</f>
        <v>#REF!</v>
      </c>
      <c r="Q971" s="31" t="e">
        <f>IF(AND($B971=Q$1),LOOKUP(9.99999999999999E+307,$Q$2:Q970)+1,"")</f>
        <v>#REF!</v>
      </c>
      <c r="R971" s="31">
        <f>IF(AND($B971=R$1),LOOKUP(9.99999999999999E+307,$R$2:R970)+1,"")</f>
        <v>803</v>
      </c>
      <c r="S971" s="31">
        <f>IF(AND($B971=S$1),LOOKUP(9.99999999999999E+307,$S$2:S970)+1,"")</f>
        <v>803</v>
      </c>
      <c r="T971" s="221"/>
      <c r="U971" s="221"/>
      <c r="V971" s="221"/>
      <c r="AA971" s="218" t="str">
        <f t="shared" si="111"/>
        <v/>
      </c>
      <c r="AB971" s="218" t="str">
        <f t="shared" si="112"/>
        <v/>
      </c>
      <c r="AC971" s="219">
        <f t="shared" si="108"/>
        <v>0</v>
      </c>
      <c r="AD971" s="219">
        <f t="shared" si="109"/>
        <v>1034</v>
      </c>
      <c r="AE971" s="220" t="str">
        <f t="shared" si="113"/>
        <v/>
      </c>
      <c r="AF971" s="216" t="str">
        <f t="shared" si="107"/>
        <v>-</v>
      </c>
    </row>
    <row r="972" spans="1:32" ht="20.149999999999999" customHeight="1" x14ac:dyDescent="0.75">
      <c r="A972" s="31">
        <v>970</v>
      </c>
      <c r="B972" s="202"/>
      <c r="C972" s="201"/>
      <c r="D972" s="201"/>
      <c r="E972" s="389"/>
      <c r="F972" s="389"/>
      <c r="G972" s="217" t="str">
        <f t="shared" si="110"/>
        <v/>
      </c>
      <c r="H972" s="31" t="str">
        <f>IF(AND(B972=H$1),LOOKUP(9.99999999999999E+307,$H$2:H971)+1,"")</f>
        <v/>
      </c>
      <c r="I972" s="31" t="str">
        <f>IF(AND(B972=I$1),LOOKUP(9.99999999999999E+307,$I$2:I971)+1,"")</f>
        <v/>
      </c>
      <c r="J972" s="31" t="e">
        <f>IF(AND(B972=J$1),LOOKUP(9.99999999999999E+307,$J$2:J971)+1,"")</f>
        <v>#REF!</v>
      </c>
      <c r="K972" s="31" t="e">
        <f>IF(AND(B972=K$1),LOOKUP(9.99999999999999E+307,$K$2:K971)+1,"")</f>
        <v>#REF!</v>
      </c>
      <c r="L972" s="31" t="e">
        <f>IF(AND(B972=L$1),LOOKUP(9.99999999999999E+307,$L$2:L971)+1,"")</f>
        <v>#REF!</v>
      </c>
      <c r="M972" s="31">
        <f>IF(AND(B972=M$1),LOOKUP(9.99999999999999E+307,$M$2:M971)+1,"")</f>
        <v>804</v>
      </c>
      <c r="N972" s="31" t="e">
        <f>IF(AND(B972=N$1),LOOKUP(9.99999999999999E+307,$N$2:N971)+1,"")</f>
        <v>#REF!</v>
      </c>
      <c r="O972" s="31" t="e">
        <f>IF(AND($B972=O$1),LOOKUP(9.99999999999999E+307,$O$2:O971)+1,"")</f>
        <v>#REF!</v>
      </c>
      <c r="P972" s="31" t="e">
        <f>IF(AND($B972=P$1),LOOKUP(9.99999999999999E+307,$P$2:P971)+1,"")</f>
        <v>#REF!</v>
      </c>
      <c r="Q972" s="31" t="e">
        <f>IF(AND($B972=Q$1),LOOKUP(9.99999999999999E+307,$Q$2:Q971)+1,"")</f>
        <v>#REF!</v>
      </c>
      <c r="R972" s="31">
        <f>IF(AND($B972=R$1),LOOKUP(9.99999999999999E+307,$R$2:R971)+1,"")</f>
        <v>804</v>
      </c>
      <c r="S972" s="31">
        <f>IF(AND($B972=S$1),LOOKUP(9.99999999999999E+307,$S$2:S971)+1,"")</f>
        <v>804</v>
      </c>
      <c r="T972" s="221"/>
      <c r="U972" s="221"/>
      <c r="V972" s="221"/>
      <c r="AA972" s="218" t="str">
        <f t="shared" si="111"/>
        <v/>
      </c>
      <c r="AB972" s="218" t="str">
        <f t="shared" si="112"/>
        <v/>
      </c>
      <c r="AC972" s="219">
        <f t="shared" si="108"/>
        <v>0</v>
      </c>
      <c r="AD972" s="219">
        <f t="shared" si="109"/>
        <v>1034</v>
      </c>
      <c r="AE972" s="220" t="str">
        <f t="shared" si="113"/>
        <v/>
      </c>
      <c r="AF972" s="216" t="str">
        <f t="shared" si="107"/>
        <v>-</v>
      </c>
    </row>
    <row r="973" spans="1:32" ht="20.149999999999999" customHeight="1" x14ac:dyDescent="0.75">
      <c r="A973" s="31">
        <v>971</v>
      </c>
      <c r="B973" s="202"/>
      <c r="C973" s="201"/>
      <c r="D973" s="201"/>
      <c r="E973" s="389"/>
      <c r="F973" s="389"/>
      <c r="G973" s="217" t="str">
        <f t="shared" si="110"/>
        <v/>
      </c>
      <c r="H973" s="31" t="str">
        <f>IF(AND(B973=H$1),LOOKUP(9.99999999999999E+307,$H$2:H972)+1,"")</f>
        <v/>
      </c>
      <c r="I973" s="31" t="str">
        <f>IF(AND(B973=I$1),LOOKUP(9.99999999999999E+307,$I$2:I972)+1,"")</f>
        <v/>
      </c>
      <c r="J973" s="31" t="e">
        <f>IF(AND(B973=J$1),LOOKUP(9.99999999999999E+307,$J$2:J972)+1,"")</f>
        <v>#REF!</v>
      </c>
      <c r="K973" s="31" t="e">
        <f>IF(AND(B973=K$1),LOOKUP(9.99999999999999E+307,$K$2:K972)+1,"")</f>
        <v>#REF!</v>
      </c>
      <c r="L973" s="31" t="e">
        <f>IF(AND(B973=L$1),LOOKUP(9.99999999999999E+307,$L$2:L972)+1,"")</f>
        <v>#REF!</v>
      </c>
      <c r="M973" s="31">
        <f>IF(AND(B973=M$1),LOOKUP(9.99999999999999E+307,$M$2:M972)+1,"")</f>
        <v>805</v>
      </c>
      <c r="N973" s="31" t="e">
        <f>IF(AND(B973=N$1),LOOKUP(9.99999999999999E+307,$N$2:N972)+1,"")</f>
        <v>#REF!</v>
      </c>
      <c r="O973" s="31" t="e">
        <f>IF(AND($B973=O$1),LOOKUP(9.99999999999999E+307,$O$2:O972)+1,"")</f>
        <v>#REF!</v>
      </c>
      <c r="P973" s="31" t="e">
        <f>IF(AND($B973=P$1),LOOKUP(9.99999999999999E+307,$P$2:P972)+1,"")</f>
        <v>#REF!</v>
      </c>
      <c r="Q973" s="31" t="e">
        <f>IF(AND($B973=Q$1),LOOKUP(9.99999999999999E+307,$Q$2:Q972)+1,"")</f>
        <v>#REF!</v>
      </c>
      <c r="R973" s="31">
        <f>IF(AND($B973=R$1),LOOKUP(9.99999999999999E+307,$R$2:R972)+1,"")</f>
        <v>805</v>
      </c>
      <c r="S973" s="31">
        <f>IF(AND($B973=S$1),LOOKUP(9.99999999999999E+307,$S$2:S972)+1,"")</f>
        <v>805</v>
      </c>
      <c r="T973" s="221"/>
      <c r="U973" s="221"/>
      <c r="V973" s="221"/>
      <c r="AA973" s="218" t="str">
        <f t="shared" si="111"/>
        <v/>
      </c>
      <c r="AB973" s="218" t="str">
        <f t="shared" si="112"/>
        <v/>
      </c>
      <c r="AC973" s="219">
        <f t="shared" si="108"/>
        <v>0</v>
      </c>
      <c r="AD973" s="219">
        <f t="shared" si="109"/>
        <v>1034</v>
      </c>
      <c r="AE973" s="220" t="str">
        <f t="shared" si="113"/>
        <v/>
      </c>
      <c r="AF973" s="216" t="str">
        <f t="shared" si="107"/>
        <v>-</v>
      </c>
    </row>
    <row r="974" spans="1:32" ht="20.149999999999999" customHeight="1" x14ac:dyDescent="0.75">
      <c r="A974" s="31">
        <v>972</v>
      </c>
      <c r="B974" s="202"/>
      <c r="C974" s="201"/>
      <c r="D974" s="201"/>
      <c r="E974" s="389"/>
      <c r="F974" s="389"/>
      <c r="G974" s="217" t="str">
        <f t="shared" si="110"/>
        <v/>
      </c>
      <c r="H974" s="31" t="str">
        <f>IF(AND(B974=H$1),LOOKUP(9.99999999999999E+307,$H$2:H973)+1,"")</f>
        <v/>
      </c>
      <c r="I974" s="31" t="str">
        <f>IF(AND(B974=I$1),LOOKUP(9.99999999999999E+307,$I$2:I973)+1,"")</f>
        <v/>
      </c>
      <c r="J974" s="31" t="e">
        <f>IF(AND(B974=J$1),LOOKUP(9.99999999999999E+307,$J$2:J973)+1,"")</f>
        <v>#REF!</v>
      </c>
      <c r="K974" s="31" t="e">
        <f>IF(AND(B974=K$1),LOOKUP(9.99999999999999E+307,$K$2:K973)+1,"")</f>
        <v>#REF!</v>
      </c>
      <c r="L974" s="31" t="e">
        <f>IF(AND(B974=L$1),LOOKUP(9.99999999999999E+307,$L$2:L973)+1,"")</f>
        <v>#REF!</v>
      </c>
      <c r="M974" s="31">
        <f>IF(AND(B974=M$1),LOOKUP(9.99999999999999E+307,$M$2:M973)+1,"")</f>
        <v>806</v>
      </c>
      <c r="N974" s="31" t="e">
        <f>IF(AND(B974=N$1),LOOKUP(9.99999999999999E+307,$N$2:N973)+1,"")</f>
        <v>#REF!</v>
      </c>
      <c r="O974" s="31" t="e">
        <f>IF(AND($B974=O$1),LOOKUP(9.99999999999999E+307,$O$2:O973)+1,"")</f>
        <v>#REF!</v>
      </c>
      <c r="P974" s="31" t="e">
        <f>IF(AND($B974=P$1),LOOKUP(9.99999999999999E+307,$P$2:P973)+1,"")</f>
        <v>#REF!</v>
      </c>
      <c r="Q974" s="31" t="e">
        <f>IF(AND($B974=Q$1),LOOKUP(9.99999999999999E+307,$Q$2:Q973)+1,"")</f>
        <v>#REF!</v>
      </c>
      <c r="R974" s="31">
        <f>IF(AND($B974=R$1),LOOKUP(9.99999999999999E+307,$R$2:R973)+1,"")</f>
        <v>806</v>
      </c>
      <c r="S974" s="31">
        <f>IF(AND($B974=S$1),LOOKUP(9.99999999999999E+307,$S$2:S973)+1,"")</f>
        <v>806</v>
      </c>
      <c r="T974" s="221"/>
      <c r="U974" s="221"/>
      <c r="V974" s="221"/>
      <c r="AA974" s="218" t="str">
        <f t="shared" si="111"/>
        <v/>
      </c>
      <c r="AB974" s="218" t="str">
        <f t="shared" si="112"/>
        <v/>
      </c>
      <c r="AC974" s="219">
        <f t="shared" si="108"/>
        <v>0</v>
      </c>
      <c r="AD974" s="219">
        <f t="shared" si="109"/>
        <v>1034</v>
      </c>
      <c r="AE974" s="220" t="str">
        <f t="shared" si="113"/>
        <v/>
      </c>
      <c r="AF974" s="216" t="str">
        <f t="shared" si="107"/>
        <v>-</v>
      </c>
    </row>
    <row r="975" spans="1:32" ht="20.149999999999999" customHeight="1" x14ac:dyDescent="0.75">
      <c r="A975" s="31">
        <v>973</v>
      </c>
      <c r="B975" s="202"/>
      <c r="C975" s="201"/>
      <c r="D975" s="201"/>
      <c r="E975" s="203"/>
      <c r="F975" s="203"/>
      <c r="G975" s="217" t="str">
        <f t="shared" si="110"/>
        <v/>
      </c>
      <c r="H975" s="31" t="str">
        <f>IF(AND(B975=H$1),LOOKUP(9.99999999999999E+307,$H$2:H974)+1,"")</f>
        <v/>
      </c>
      <c r="I975" s="31" t="str">
        <f>IF(AND(B975=I$1),LOOKUP(9.99999999999999E+307,$I$2:I974)+1,"")</f>
        <v/>
      </c>
      <c r="J975" s="31" t="e">
        <f>IF(AND(B975=J$1),LOOKUP(9.99999999999999E+307,$J$2:J974)+1,"")</f>
        <v>#REF!</v>
      </c>
      <c r="K975" s="31" t="e">
        <f>IF(AND(B975=K$1),LOOKUP(9.99999999999999E+307,$K$2:K974)+1,"")</f>
        <v>#REF!</v>
      </c>
      <c r="L975" s="31" t="e">
        <f>IF(AND(B975=L$1),LOOKUP(9.99999999999999E+307,$L$2:L974)+1,"")</f>
        <v>#REF!</v>
      </c>
      <c r="M975" s="31">
        <f>IF(AND(B975=M$1),LOOKUP(9.99999999999999E+307,$M$2:M974)+1,"")</f>
        <v>807</v>
      </c>
      <c r="N975" s="31" t="e">
        <f>IF(AND(B975=N$1),LOOKUP(9.99999999999999E+307,$N$2:N974)+1,"")</f>
        <v>#REF!</v>
      </c>
      <c r="O975" s="31" t="e">
        <f>IF(AND($B975=O$1),LOOKUP(9.99999999999999E+307,$O$2:O974)+1,"")</f>
        <v>#REF!</v>
      </c>
      <c r="P975" s="31" t="e">
        <f>IF(AND($B975=P$1),LOOKUP(9.99999999999999E+307,$P$2:P974)+1,"")</f>
        <v>#REF!</v>
      </c>
      <c r="Q975" s="31" t="e">
        <f>IF(AND($B975=Q$1),LOOKUP(9.99999999999999E+307,$Q$2:Q974)+1,"")</f>
        <v>#REF!</v>
      </c>
      <c r="R975" s="31">
        <f>IF(AND($B975=R$1),LOOKUP(9.99999999999999E+307,$R$2:R974)+1,"")</f>
        <v>807</v>
      </c>
      <c r="S975" s="31">
        <f>IF(AND($B975=S$1),LOOKUP(9.99999999999999E+307,$S$2:S974)+1,"")</f>
        <v>807</v>
      </c>
      <c r="T975" s="221"/>
      <c r="U975" s="221"/>
      <c r="V975" s="221"/>
      <c r="AA975" s="218" t="str">
        <f t="shared" si="111"/>
        <v/>
      </c>
      <c r="AB975" s="218" t="str">
        <f t="shared" si="112"/>
        <v/>
      </c>
      <c r="AC975" s="219">
        <f t="shared" si="108"/>
        <v>0</v>
      </c>
      <c r="AD975" s="219">
        <f t="shared" si="109"/>
        <v>1034</v>
      </c>
      <c r="AE975" s="220" t="str">
        <f t="shared" si="113"/>
        <v/>
      </c>
      <c r="AF975" s="216" t="str">
        <f t="shared" si="107"/>
        <v>-</v>
      </c>
    </row>
    <row r="976" spans="1:32" ht="20.149999999999999" customHeight="1" x14ac:dyDescent="0.75">
      <c r="A976" s="31">
        <v>974</v>
      </c>
      <c r="B976" s="202"/>
      <c r="C976" s="201"/>
      <c r="D976" s="201"/>
      <c r="E976" s="203"/>
      <c r="F976" s="203"/>
      <c r="G976" s="217" t="str">
        <f t="shared" si="110"/>
        <v/>
      </c>
      <c r="H976" s="31" t="str">
        <f>IF(AND(B976=H$1),LOOKUP(9.99999999999999E+307,$H$2:H975)+1,"")</f>
        <v/>
      </c>
      <c r="I976" s="31" t="str">
        <f>IF(AND(B976=I$1),LOOKUP(9.99999999999999E+307,$I$2:I975)+1,"")</f>
        <v/>
      </c>
      <c r="J976" s="31" t="e">
        <f>IF(AND(B976=J$1),LOOKUP(9.99999999999999E+307,$J$2:J975)+1,"")</f>
        <v>#REF!</v>
      </c>
      <c r="K976" s="31" t="e">
        <f>IF(AND(B976=K$1),LOOKUP(9.99999999999999E+307,$K$2:K975)+1,"")</f>
        <v>#REF!</v>
      </c>
      <c r="L976" s="31" t="e">
        <f>IF(AND(B976=L$1),LOOKUP(9.99999999999999E+307,$L$2:L975)+1,"")</f>
        <v>#REF!</v>
      </c>
      <c r="M976" s="31">
        <f>IF(AND(B976=M$1),LOOKUP(9.99999999999999E+307,$M$2:M975)+1,"")</f>
        <v>808</v>
      </c>
      <c r="N976" s="31" t="e">
        <f>IF(AND(B976=N$1),LOOKUP(9.99999999999999E+307,$N$2:N975)+1,"")</f>
        <v>#REF!</v>
      </c>
      <c r="O976" s="31" t="e">
        <f>IF(AND($B976=O$1),LOOKUP(9.99999999999999E+307,$O$2:O975)+1,"")</f>
        <v>#REF!</v>
      </c>
      <c r="P976" s="31" t="e">
        <f>IF(AND($B976=P$1),LOOKUP(9.99999999999999E+307,$P$2:P975)+1,"")</f>
        <v>#REF!</v>
      </c>
      <c r="Q976" s="31" t="e">
        <f>IF(AND($B976=Q$1),LOOKUP(9.99999999999999E+307,$Q$2:Q975)+1,"")</f>
        <v>#REF!</v>
      </c>
      <c r="R976" s="31">
        <f>IF(AND($B976=R$1),LOOKUP(9.99999999999999E+307,$R$2:R975)+1,"")</f>
        <v>808</v>
      </c>
      <c r="S976" s="31">
        <f>IF(AND($B976=S$1),LOOKUP(9.99999999999999E+307,$S$2:S975)+1,"")</f>
        <v>808</v>
      </c>
      <c r="T976" s="221"/>
      <c r="U976" s="221"/>
      <c r="V976" s="221"/>
      <c r="AA976" s="218" t="str">
        <f t="shared" si="111"/>
        <v/>
      </c>
      <c r="AB976" s="218" t="str">
        <f t="shared" si="112"/>
        <v/>
      </c>
      <c r="AC976" s="219">
        <f t="shared" si="108"/>
        <v>0</v>
      </c>
      <c r="AD976" s="219">
        <f t="shared" si="109"/>
        <v>1034</v>
      </c>
      <c r="AE976" s="220" t="str">
        <f t="shared" si="113"/>
        <v/>
      </c>
      <c r="AF976" s="216" t="str">
        <f t="shared" si="107"/>
        <v>-</v>
      </c>
    </row>
    <row r="977" spans="1:32" ht="20.149999999999999" customHeight="1" x14ac:dyDescent="0.75">
      <c r="A977" s="31">
        <v>975</v>
      </c>
      <c r="B977" s="202"/>
      <c r="C977" s="201"/>
      <c r="D977" s="201"/>
      <c r="E977" s="389"/>
      <c r="F977" s="389"/>
      <c r="G977" s="217" t="str">
        <f t="shared" si="110"/>
        <v/>
      </c>
      <c r="H977" s="31" t="str">
        <f>IF(AND(B977=H$1),LOOKUP(9.99999999999999E+307,$H$2:H976)+1,"")</f>
        <v/>
      </c>
      <c r="I977" s="31" t="str">
        <f>IF(AND(B977=I$1),LOOKUP(9.99999999999999E+307,$I$2:I976)+1,"")</f>
        <v/>
      </c>
      <c r="J977" s="31" t="e">
        <f>IF(AND(B977=J$1),LOOKUP(9.99999999999999E+307,$J$2:J976)+1,"")</f>
        <v>#REF!</v>
      </c>
      <c r="K977" s="31" t="e">
        <f>IF(AND(B977=K$1),LOOKUP(9.99999999999999E+307,$K$2:K976)+1,"")</f>
        <v>#REF!</v>
      </c>
      <c r="L977" s="31" t="e">
        <f>IF(AND(B977=L$1),LOOKUP(9.99999999999999E+307,$L$2:L976)+1,"")</f>
        <v>#REF!</v>
      </c>
      <c r="M977" s="31">
        <f>IF(AND(B977=M$1),LOOKUP(9.99999999999999E+307,$M$2:M976)+1,"")</f>
        <v>809</v>
      </c>
      <c r="N977" s="31" t="e">
        <f>IF(AND(B977=N$1),LOOKUP(9.99999999999999E+307,$N$2:N976)+1,"")</f>
        <v>#REF!</v>
      </c>
      <c r="O977" s="31" t="e">
        <f>IF(AND($B977=O$1),LOOKUP(9.99999999999999E+307,$O$2:O976)+1,"")</f>
        <v>#REF!</v>
      </c>
      <c r="P977" s="31" t="e">
        <f>IF(AND($B977=P$1),LOOKUP(9.99999999999999E+307,$P$2:P976)+1,"")</f>
        <v>#REF!</v>
      </c>
      <c r="Q977" s="31" t="e">
        <f>IF(AND($B977=Q$1),LOOKUP(9.99999999999999E+307,$Q$2:Q976)+1,"")</f>
        <v>#REF!</v>
      </c>
      <c r="R977" s="31">
        <f>IF(AND($B977=R$1),LOOKUP(9.99999999999999E+307,$R$2:R976)+1,"")</f>
        <v>809</v>
      </c>
      <c r="S977" s="31">
        <f>IF(AND($B977=S$1),LOOKUP(9.99999999999999E+307,$S$2:S976)+1,"")</f>
        <v>809</v>
      </c>
      <c r="T977" s="221"/>
      <c r="U977" s="221"/>
      <c r="V977" s="221"/>
      <c r="AA977" s="218" t="str">
        <f t="shared" si="111"/>
        <v/>
      </c>
      <c r="AB977" s="218" t="str">
        <f t="shared" si="112"/>
        <v/>
      </c>
      <c r="AC977" s="219">
        <f t="shared" si="108"/>
        <v>0</v>
      </c>
      <c r="AD977" s="219">
        <f t="shared" si="109"/>
        <v>1034</v>
      </c>
      <c r="AE977" s="220" t="str">
        <f t="shared" si="113"/>
        <v/>
      </c>
      <c r="AF977" s="216" t="str">
        <f t="shared" si="107"/>
        <v>-</v>
      </c>
    </row>
    <row r="978" spans="1:32" ht="20.149999999999999" customHeight="1" x14ac:dyDescent="0.75">
      <c r="A978" s="31">
        <v>976</v>
      </c>
      <c r="B978" s="202"/>
      <c r="C978" s="201"/>
      <c r="D978" s="201"/>
      <c r="E978" s="389"/>
      <c r="F978" s="389"/>
      <c r="G978" s="217" t="str">
        <f t="shared" si="110"/>
        <v/>
      </c>
      <c r="H978" s="31" t="str">
        <f>IF(AND(B978=H$1),LOOKUP(9.99999999999999E+307,$H$2:H977)+1,"")</f>
        <v/>
      </c>
      <c r="I978" s="31" t="str">
        <f>IF(AND(B978=I$1),LOOKUP(9.99999999999999E+307,$I$2:I977)+1,"")</f>
        <v/>
      </c>
      <c r="J978" s="31" t="e">
        <f>IF(AND(B978=J$1),LOOKUP(9.99999999999999E+307,$J$2:J977)+1,"")</f>
        <v>#REF!</v>
      </c>
      <c r="K978" s="31" t="e">
        <f>IF(AND(B978=K$1),LOOKUP(9.99999999999999E+307,$K$2:K977)+1,"")</f>
        <v>#REF!</v>
      </c>
      <c r="L978" s="31" t="e">
        <f>IF(AND(B978=L$1),LOOKUP(9.99999999999999E+307,$L$2:L977)+1,"")</f>
        <v>#REF!</v>
      </c>
      <c r="M978" s="31">
        <f>IF(AND(B978=M$1),LOOKUP(9.99999999999999E+307,$M$2:M977)+1,"")</f>
        <v>810</v>
      </c>
      <c r="N978" s="31" t="e">
        <f>IF(AND(B978=N$1),LOOKUP(9.99999999999999E+307,$N$2:N977)+1,"")</f>
        <v>#REF!</v>
      </c>
      <c r="O978" s="31" t="e">
        <f>IF(AND($B978=O$1),LOOKUP(9.99999999999999E+307,$O$2:O977)+1,"")</f>
        <v>#REF!</v>
      </c>
      <c r="P978" s="31" t="e">
        <f>IF(AND($B978=P$1),LOOKUP(9.99999999999999E+307,$P$2:P977)+1,"")</f>
        <v>#REF!</v>
      </c>
      <c r="Q978" s="31" t="e">
        <f>IF(AND($B978=Q$1),LOOKUP(9.99999999999999E+307,$Q$2:Q977)+1,"")</f>
        <v>#REF!</v>
      </c>
      <c r="R978" s="31">
        <f>IF(AND($B978=R$1),LOOKUP(9.99999999999999E+307,$R$2:R977)+1,"")</f>
        <v>810</v>
      </c>
      <c r="S978" s="31">
        <f>IF(AND($B978=S$1),LOOKUP(9.99999999999999E+307,$S$2:S977)+1,"")</f>
        <v>810</v>
      </c>
      <c r="T978" s="221"/>
      <c r="U978" s="221"/>
      <c r="V978" s="221"/>
      <c r="AA978" s="218" t="str">
        <f t="shared" si="111"/>
        <v/>
      </c>
      <c r="AB978" s="218" t="str">
        <f t="shared" si="112"/>
        <v/>
      </c>
      <c r="AC978" s="219">
        <f t="shared" si="108"/>
        <v>0</v>
      </c>
      <c r="AD978" s="219">
        <f t="shared" si="109"/>
        <v>1034</v>
      </c>
      <c r="AE978" s="220" t="str">
        <f t="shared" si="113"/>
        <v/>
      </c>
      <c r="AF978" s="216" t="str">
        <f t="shared" si="107"/>
        <v>-</v>
      </c>
    </row>
    <row r="979" spans="1:32" ht="20.149999999999999" customHeight="1" x14ac:dyDescent="0.75">
      <c r="A979" s="31">
        <v>977</v>
      </c>
      <c r="B979" s="202"/>
      <c r="C979" s="201"/>
      <c r="D979" s="201"/>
      <c r="E979" s="389"/>
      <c r="F979" s="389"/>
      <c r="G979" s="217" t="str">
        <f t="shared" si="110"/>
        <v/>
      </c>
      <c r="H979" s="31" t="str">
        <f>IF(AND(B979=H$1),LOOKUP(9.99999999999999E+307,$H$2:H978)+1,"")</f>
        <v/>
      </c>
      <c r="I979" s="31" t="str">
        <f>IF(AND(B979=I$1),LOOKUP(9.99999999999999E+307,$I$2:I978)+1,"")</f>
        <v/>
      </c>
      <c r="J979" s="31" t="e">
        <f>IF(AND(B979=J$1),LOOKUP(9.99999999999999E+307,$J$2:J978)+1,"")</f>
        <v>#REF!</v>
      </c>
      <c r="K979" s="31" t="e">
        <f>IF(AND(B979=K$1),LOOKUP(9.99999999999999E+307,$K$2:K978)+1,"")</f>
        <v>#REF!</v>
      </c>
      <c r="L979" s="31" t="e">
        <f>IF(AND(B979=L$1),LOOKUP(9.99999999999999E+307,$L$2:L978)+1,"")</f>
        <v>#REF!</v>
      </c>
      <c r="M979" s="31">
        <f>IF(AND(B979=M$1),LOOKUP(9.99999999999999E+307,$M$2:M978)+1,"")</f>
        <v>811</v>
      </c>
      <c r="N979" s="31" t="e">
        <f>IF(AND(B979=N$1),LOOKUP(9.99999999999999E+307,$N$2:N978)+1,"")</f>
        <v>#REF!</v>
      </c>
      <c r="O979" s="31" t="e">
        <f>IF(AND($B979=O$1),LOOKUP(9.99999999999999E+307,$O$2:O978)+1,"")</f>
        <v>#REF!</v>
      </c>
      <c r="P979" s="31" t="e">
        <f>IF(AND($B979=P$1),LOOKUP(9.99999999999999E+307,$P$2:P978)+1,"")</f>
        <v>#REF!</v>
      </c>
      <c r="Q979" s="31" t="e">
        <f>IF(AND($B979=Q$1),LOOKUP(9.99999999999999E+307,$Q$2:Q978)+1,"")</f>
        <v>#REF!</v>
      </c>
      <c r="R979" s="31">
        <f>IF(AND($B979=R$1),LOOKUP(9.99999999999999E+307,$R$2:R978)+1,"")</f>
        <v>811</v>
      </c>
      <c r="S979" s="31">
        <f>IF(AND($B979=S$1),LOOKUP(9.99999999999999E+307,$S$2:S978)+1,"")</f>
        <v>811</v>
      </c>
      <c r="T979" s="221"/>
      <c r="U979" s="221"/>
      <c r="V979" s="221"/>
      <c r="AA979" s="218" t="str">
        <f t="shared" si="111"/>
        <v/>
      </c>
      <c r="AB979" s="218" t="str">
        <f t="shared" si="112"/>
        <v/>
      </c>
      <c r="AC979" s="219">
        <f t="shared" si="108"/>
        <v>0</v>
      </c>
      <c r="AD979" s="219">
        <f t="shared" si="109"/>
        <v>1034</v>
      </c>
      <c r="AE979" s="220" t="str">
        <f t="shared" si="113"/>
        <v/>
      </c>
      <c r="AF979" s="216" t="str">
        <f t="shared" si="107"/>
        <v>-</v>
      </c>
    </row>
    <row r="980" spans="1:32" ht="20.149999999999999" customHeight="1" x14ac:dyDescent="0.75">
      <c r="A980" s="31">
        <v>978</v>
      </c>
      <c r="B980" s="202"/>
      <c r="C980" s="201"/>
      <c r="D980" s="201"/>
      <c r="E980" s="389"/>
      <c r="F980" s="389"/>
      <c r="G980" s="217" t="str">
        <f t="shared" si="110"/>
        <v/>
      </c>
      <c r="H980" s="31" t="str">
        <f>IF(AND(B980=H$1),LOOKUP(9.99999999999999E+307,$H$2:H979)+1,"")</f>
        <v/>
      </c>
      <c r="I980" s="31" t="str">
        <f>IF(AND(B980=I$1),LOOKUP(9.99999999999999E+307,$I$2:I979)+1,"")</f>
        <v/>
      </c>
      <c r="J980" s="31" t="e">
        <f>IF(AND(B980=J$1),LOOKUP(9.99999999999999E+307,$J$2:J979)+1,"")</f>
        <v>#REF!</v>
      </c>
      <c r="K980" s="31" t="e">
        <f>IF(AND(B980=K$1),LOOKUP(9.99999999999999E+307,$K$2:K979)+1,"")</f>
        <v>#REF!</v>
      </c>
      <c r="L980" s="31" t="e">
        <f>IF(AND(B980=L$1),LOOKUP(9.99999999999999E+307,$L$2:L979)+1,"")</f>
        <v>#REF!</v>
      </c>
      <c r="M980" s="31">
        <f>IF(AND(B980=M$1),LOOKUP(9.99999999999999E+307,$M$2:M979)+1,"")</f>
        <v>812</v>
      </c>
      <c r="N980" s="31" t="e">
        <f>IF(AND(B980=N$1),LOOKUP(9.99999999999999E+307,$N$2:N979)+1,"")</f>
        <v>#REF!</v>
      </c>
      <c r="O980" s="31" t="e">
        <f>IF(AND($B980=O$1),LOOKUP(9.99999999999999E+307,$O$2:O979)+1,"")</f>
        <v>#REF!</v>
      </c>
      <c r="P980" s="31" t="e">
        <f>IF(AND($B980=P$1),LOOKUP(9.99999999999999E+307,$P$2:P979)+1,"")</f>
        <v>#REF!</v>
      </c>
      <c r="Q980" s="31" t="e">
        <f>IF(AND($B980=Q$1),LOOKUP(9.99999999999999E+307,$Q$2:Q979)+1,"")</f>
        <v>#REF!</v>
      </c>
      <c r="R980" s="31">
        <f>IF(AND($B980=R$1),LOOKUP(9.99999999999999E+307,$R$2:R979)+1,"")</f>
        <v>812</v>
      </c>
      <c r="S980" s="31">
        <f>IF(AND($B980=S$1),LOOKUP(9.99999999999999E+307,$S$2:S979)+1,"")</f>
        <v>812</v>
      </c>
      <c r="T980" s="221"/>
      <c r="U980" s="221"/>
      <c r="V980" s="221"/>
      <c r="AA980" s="218" t="str">
        <f t="shared" si="111"/>
        <v/>
      </c>
      <c r="AB980" s="218" t="str">
        <f t="shared" si="112"/>
        <v/>
      </c>
      <c r="AC980" s="219">
        <f t="shared" si="108"/>
        <v>0</v>
      </c>
      <c r="AD980" s="219">
        <f t="shared" si="109"/>
        <v>1034</v>
      </c>
      <c r="AE980" s="220" t="str">
        <f t="shared" si="113"/>
        <v/>
      </c>
      <c r="AF980" s="216" t="str">
        <f t="shared" si="107"/>
        <v>-</v>
      </c>
    </row>
    <row r="981" spans="1:32" ht="20.149999999999999" customHeight="1" x14ac:dyDescent="0.75">
      <c r="A981" s="31">
        <v>979</v>
      </c>
      <c r="B981" s="202"/>
      <c r="C981" s="201"/>
      <c r="D981" s="201"/>
      <c r="E981" s="389"/>
      <c r="F981" s="389"/>
      <c r="G981" s="217" t="str">
        <f t="shared" si="110"/>
        <v/>
      </c>
      <c r="H981" s="31" t="str">
        <f>IF(AND(B981=H$1),LOOKUP(9.99999999999999E+307,$H$2:H980)+1,"")</f>
        <v/>
      </c>
      <c r="I981" s="31" t="str">
        <f>IF(AND(B981=I$1),LOOKUP(9.99999999999999E+307,$I$2:I980)+1,"")</f>
        <v/>
      </c>
      <c r="J981" s="31" t="e">
        <f>IF(AND(B981=J$1),LOOKUP(9.99999999999999E+307,$J$2:J980)+1,"")</f>
        <v>#REF!</v>
      </c>
      <c r="K981" s="31" t="e">
        <f>IF(AND(B981=K$1),LOOKUP(9.99999999999999E+307,$K$2:K980)+1,"")</f>
        <v>#REF!</v>
      </c>
      <c r="L981" s="31" t="e">
        <f>IF(AND(B981=L$1),LOOKUP(9.99999999999999E+307,$L$2:L980)+1,"")</f>
        <v>#REF!</v>
      </c>
      <c r="M981" s="31">
        <f>IF(AND(B981=M$1),LOOKUP(9.99999999999999E+307,$M$2:M980)+1,"")</f>
        <v>813</v>
      </c>
      <c r="N981" s="31" t="e">
        <f>IF(AND(B981=N$1),LOOKUP(9.99999999999999E+307,$N$2:N980)+1,"")</f>
        <v>#REF!</v>
      </c>
      <c r="O981" s="31" t="e">
        <f>IF(AND($B981=O$1),LOOKUP(9.99999999999999E+307,$O$2:O980)+1,"")</f>
        <v>#REF!</v>
      </c>
      <c r="P981" s="31" t="e">
        <f>IF(AND($B981=P$1),LOOKUP(9.99999999999999E+307,$P$2:P980)+1,"")</f>
        <v>#REF!</v>
      </c>
      <c r="Q981" s="31" t="e">
        <f>IF(AND($B981=Q$1),LOOKUP(9.99999999999999E+307,$Q$2:Q980)+1,"")</f>
        <v>#REF!</v>
      </c>
      <c r="R981" s="31">
        <f>IF(AND($B981=R$1),LOOKUP(9.99999999999999E+307,$R$2:R980)+1,"")</f>
        <v>813</v>
      </c>
      <c r="S981" s="31">
        <f>IF(AND($B981=S$1),LOOKUP(9.99999999999999E+307,$S$2:S980)+1,"")</f>
        <v>813</v>
      </c>
      <c r="T981" s="221"/>
      <c r="U981" s="221"/>
      <c r="V981" s="221"/>
      <c r="AA981" s="218" t="str">
        <f t="shared" si="111"/>
        <v/>
      </c>
      <c r="AB981" s="218" t="str">
        <f t="shared" si="112"/>
        <v/>
      </c>
      <c r="AC981" s="219">
        <f t="shared" si="108"/>
        <v>0</v>
      </c>
      <c r="AD981" s="219">
        <f t="shared" si="109"/>
        <v>1034</v>
      </c>
      <c r="AE981" s="220" t="str">
        <f t="shared" si="113"/>
        <v/>
      </c>
      <c r="AF981" s="216" t="str">
        <f t="shared" si="107"/>
        <v>-</v>
      </c>
    </row>
    <row r="982" spans="1:32" ht="20.149999999999999" customHeight="1" x14ac:dyDescent="0.75">
      <c r="A982" s="31">
        <v>980</v>
      </c>
      <c r="B982" s="202"/>
      <c r="C982" s="201"/>
      <c r="D982" s="201"/>
      <c r="E982" s="389"/>
      <c r="F982" s="389"/>
      <c r="G982" s="217" t="str">
        <f t="shared" si="110"/>
        <v/>
      </c>
      <c r="H982" s="31" t="str">
        <f>IF(AND(B982=H$1),LOOKUP(9.99999999999999E+307,$H$2:H981)+1,"")</f>
        <v/>
      </c>
      <c r="I982" s="31" t="str">
        <f>IF(AND(B982=I$1),LOOKUP(9.99999999999999E+307,$I$2:I981)+1,"")</f>
        <v/>
      </c>
      <c r="J982" s="31" t="e">
        <f>IF(AND(B982=J$1),LOOKUP(9.99999999999999E+307,$J$2:J981)+1,"")</f>
        <v>#REF!</v>
      </c>
      <c r="K982" s="31" t="e">
        <f>IF(AND(B982=K$1),LOOKUP(9.99999999999999E+307,$K$2:K981)+1,"")</f>
        <v>#REF!</v>
      </c>
      <c r="L982" s="31" t="e">
        <f>IF(AND(B982=L$1),LOOKUP(9.99999999999999E+307,$L$2:L981)+1,"")</f>
        <v>#REF!</v>
      </c>
      <c r="M982" s="31">
        <f>IF(AND(B982=M$1),LOOKUP(9.99999999999999E+307,$M$2:M981)+1,"")</f>
        <v>814</v>
      </c>
      <c r="N982" s="31" t="e">
        <f>IF(AND(B982=N$1),LOOKUP(9.99999999999999E+307,$N$2:N981)+1,"")</f>
        <v>#REF!</v>
      </c>
      <c r="O982" s="31" t="e">
        <f>IF(AND($B982=O$1),LOOKUP(9.99999999999999E+307,$O$2:O981)+1,"")</f>
        <v>#REF!</v>
      </c>
      <c r="P982" s="31" t="e">
        <f>IF(AND($B982=P$1),LOOKUP(9.99999999999999E+307,$P$2:P981)+1,"")</f>
        <v>#REF!</v>
      </c>
      <c r="Q982" s="31" t="e">
        <f>IF(AND($B982=Q$1),LOOKUP(9.99999999999999E+307,$Q$2:Q981)+1,"")</f>
        <v>#REF!</v>
      </c>
      <c r="R982" s="31">
        <f>IF(AND($B982=R$1),LOOKUP(9.99999999999999E+307,$R$2:R981)+1,"")</f>
        <v>814</v>
      </c>
      <c r="S982" s="31">
        <f>IF(AND($B982=S$1),LOOKUP(9.99999999999999E+307,$S$2:S981)+1,"")</f>
        <v>814</v>
      </c>
      <c r="T982" s="221"/>
      <c r="U982" s="221"/>
      <c r="V982" s="221"/>
      <c r="AA982" s="218" t="str">
        <f t="shared" si="111"/>
        <v/>
      </c>
      <c r="AB982" s="218" t="str">
        <f t="shared" si="112"/>
        <v/>
      </c>
      <c r="AC982" s="219">
        <f t="shared" si="108"/>
        <v>0</v>
      </c>
      <c r="AD982" s="219">
        <f t="shared" si="109"/>
        <v>1034</v>
      </c>
      <c r="AE982" s="220" t="str">
        <f t="shared" si="113"/>
        <v/>
      </c>
      <c r="AF982" s="216" t="str">
        <f t="shared" si="107"/>
        <v>-</v>
      </c>
    </row>
    <row r="983" spans="1:32" ht="20.149999999999999" customHeight="1" x14ac:dyDescent="0.75">
      <c r="A983" s="31">
        <v>981</v>
      </c>
      <c r="B983" s="202"/>
      <c r="C983" s="201"/>
      <c r="D983" s="201"/>
      <c r="E983" s="389"/>
      <c r="F983" s="389"/>
      <c r="G983" s="217" t="str">
        <f t="shared" si="110"/>
        <v/>
      </c>
      <c r="H983" s="31" t="str">
        <f>IF(AND(B983=H$1),LOOKUP(9.99999999999999E+307,$H$2:H982)+1,"")</f>
        <v/>
      </c>
      <c r="I983" s="31" t="str">
        <f>IF(AND(B983=I$1),LOOKUP(9.99999999999999E+307,$I$2:I982)+1,"")</f>
        <v/>
      </c>
      <c r="J983" s="31" t="e">
        <f>IF(AND(B983=J$1),LOOKUP(9.99999999999999E+307,$J$2:J982)+1,"")</f>
        <v>#REF!</v>
      </c>
      <c r="K983" s="31" t="e">
        <f>IF(AND(B983=K$1),LOOKUP(9.99999999999999E+307,$K$2:K982)+1,"")</f>
        <v>#REF!</v>
      </c>
      <c r="L983" s="31" t="e">
        <f>IF(AND(B983=L$1),LOOKUP(9.99999999999999E+307,$L$2:L982)+1,"")</f>
        <v>#REF!</v>
      </c>
      <c r="M983" s="31">
        <f>IF(AND(B983=M$1),LOOKUP(9.99999999999999E+307,$M$2:M982)+1,"")</f>
        <v>815</v>
      </c>
      <c r="N983" s="31" t="e">
        <f>IF(AND(B983=N$1),LOOKUP(9.99999999999999E+307,$N$2:N982)+1,"")</f>
        <v>#REF!</v>
      </c>
      <c r="O983" s="31" t="e">
        <f>IF(AND($B983=O$1),LOOKUP(9.99999999999999E+307,$O$2:O982)+1,"")</f>
        <v>#REF!</v>
      </c>
      <c r="P983" s="31" t="e">
        <f>IF(AND($B983=P$1),LOOKUP(9.99999999999999E+307,$P$2:P982)+1,"")</f>
        <v>#REF!</v>
      </c>
      <c r="Q983" s="31" t="e">
        <f>IF(AND($B983=Q$1),LOOKUP(9.99999999999999E+307,$Q$2:Q982)+1,"")</f>
        <v>#REF!</v>
      </c>
      <c r="R983" s="31">
        <f>IF(AND($B983=R$1),LOOKUP(9.99999999999999E+307,$R$2:R982)+1,"")</f>
        <v>815</v>
      </c>
      <c r="S983" s="31">
        <f>IF(AND($B983=S$1),LOOKUP(9.99999999999999E+307,$S$2:S982)+1,"")</f>
        <v>815</v>
      </c>
      <c r="T983" s="221"/>
      <c r="U983" s="221"/>
      <c r="V983" s="221"/>
      <c r="AA983" s="218" t="str">
        <f t="shared" si="111"/>
        <v/>
      </c>
      <c r="AB983" s="218" t="str">
        <f t="shared" si="112"/>
        <v/>
      </c>
      <c r="AC983" s="219">
        <f t="shared" si="108"/>
        <v>0</v>
      </c>
      <c r="AD983" s="219">
        <f t="shared" si="109"/>
        <v>1034</v>
      </c>
      <c r="AE983" s="220" t="str">
        <f t="shared" si="113"/>
        <v/>
      </c>
      <c r="AF983" s="216" t="str">
        <f t="shared" si="107"/>
        <v>-</v>
      </c>
    </row>
    <row r="984" spans="1:32" ht="20.149999999999999" customHeight="1" x14ac:dyDescent="0.75">
      <c r="A984" s="31">
        <v>982</v>
      </c>
      <c r="B984" s="202"/>
      <c r="C984" s="201"/>
      <c r="D984" s="201"/>
      <c r="E984" s="389"/>
      <c r="F984" s="389"/>
      <c r="G984" s="217" t="str">
        <f t="shared" si="110"/>
        <v/>
      </c>
      <c r="H984" s="31" t="str">
        <f>IF(AND(B984=H$1),LOOKUP(9.99999999999999E+307,$H$2:H983)+1,"")</f>
        <v/>
      </c>
      <c r="I984" s="31" t="str">
        <f>IF(AND(B984=I$1),LOOKUP(9.99999999999999E+307,$I$2:I983)+1,"")</f>
        <v/>
      </c>
      <c r="J984" s="31" t="e">
        <f>IF(AND(B984=J$1),LOOKUP(9.99999999999999E+307,$J$2:J983)+1,"")</f>
        <v>#REF!</v>
      </c>
      <c r="K984" s="31" t="e">
        <f>IF(AND(B984=K$1),LOOKUP(9.99999999999999E+307,$K$2:K983)+1,"")</f>
        <v>#REF!</v>
      </c>
      <c r="L984" s="31" t="e">
        <f>IF(AND(B984=L$1),LOOKUP(9.99999999999999E+307,$L$2:L983)+1,"")</f>
        <v>#REF!</v>
      </c>
      <c r="M984" s="31">
        <f>IF(AND(B984=M$1),LOOKUP(9.99999999999999E+307,$M$2:M983)+1,"")</f>
        <v>816</v>
      </c>
      <c r="N984" s="31" t="e">
        <f>IF(AND(B984=N$1),LOOKUP(9.99999999999999E+307,$N$2:N983)+1,"")</f>
        <v>#REF!</v>
      </c>
      <c r="O984" s="31" t="e">
        <f>IF(AND($B984=O$1),LOOKUP(9.99999999999999E+307,$O$2:O983)+1,"")</f>
        <v>#REF!</v>
      </c>
      <c r="P984" s="31" t="e">
        <f>IF(AND($B984=P$1),LOOKUP(9.99999999999999E+307,$P$2:P983)+1,"")</f>
        <v>#REF!</v>
      </c>
      <c r="Q984" s="31" t="e">
        <f>IF(AND($B984=Q$1),LOOKUP(9.99999999999999E+307,$Q$2:Q983)+1,"")</f>
        <v>#REF!</v>
      </c>
      <c r="R984" s="31">
        <f>IF(AND($B984=R$1),LOOKUP(9.99999999999999E+307,$R$2:R983)+1,"")</f>
        <v>816</v>
      </c>
      <c r="S984" s="31">
        <f>IF(AND($B984=S$1),LOOKUP(9.99999999999999E+307,$S$2:S983)+1,"")</f>
        <v>816</v>
      </c>
      <c r="T984" s="221"/>
      <c r="U984" s="221"/>
      <c r="V984" s="221"/>
      <c r="AA984" s="218" t="str">
        <f t="shared" si="111"/>
        <v/>
      </c>
      <c r="AB984" s="218" t="str">
        <f t="shared" si="112"/>
        <v/>
      </c>
      <c r="AC984" s="219">
        <f t="shared" si="108"/>
        <v>0</v>
      </c>
      <c r="AD984" s="219">
        <f t="shared" si="109"/>
        <v>1034</v>
      </c>
      <c r="AE984" s="220" t="str">
        <f t="shared" si="113"/>
        <v/>
      </c>
      <c r="AF984" s="216" t="str">
        <f t="shared" si="107"/>
        <v>-</v>
      </c>
    </row>
    <row r="985" spans="1:32" ht="20.149999999999999" customHeight="1" x14ac:dyDescent="0.75">
      <c r="A985" s="31">
        <v>983</v>
      </c>
      <c r="B985" s="202"/>
      <c r="C985" s="201"/>
      <c r="D985" s="201"/>
      <c r="E985" s="389"/>
      <c r="F985" s="389"/>
      <c r="G985" s="217" t="str">
        <f t="shared" si="110"/>
        <v/>
      </c>
      <c r="H985" s="31" t="str">
        <f>IF(AND(B985=H$1),LOOKUP(9.99999999999999E+307,$H$2:H984)+1,"")</f>
        <v/>
      </c>
      <c r="I985" s="31" t="str">
        <f>IF(AND(B985=I$1),LOOKUP(9.99999999999999E+307,$I$2:I984)+1,"")</f>
        <v/>
      </c>
      <c r="J985" s="31" t="e">
        <f>IF(AND(B985=J$1),LOOKUP(9.99999999999999E+307,$J$2:J984)+1,"")</f>
        <v>#REF!</v>
      </c>
      <c r="K985" s="31" t="e">
        <f>IF(AND(B985=K$1),LOOKUP(9.99999999999999E+307,$K$2:K984)+1,"")</f>
        <v>#REF!</v>
      </c>
      <c r="L985" s="31" t="e">
        <f>IF(AND(B985=L$1),LOOKUP(9.99999999999999E+307,$L$2:L984)+1,"")</f>
        <v>#REF!</v>
      </c>
      <c r="M985" s="31">
        <f>IF(AND(B985=M$1),LOOKUP(9.99999999999999E+307,$M$2:M984)+1,"")</f>
        <v>817</v>
      </c>
      <c r="N985" s="31" t="e">
        <f>IF(AND(B985=N$1),LOOKUP(9.99999999999999E+307,$N$2:N984)+1,"")</f>
        <v>#REF!</v>
      </c>
      <c r="O985" s="31" t="e">
        <f>IF(AND($B985=O$1),LOOKUP(9.99999999999999E+307,$O$2:O984)+1,"")</f>
        <v>#REF!</v>
      </c>
      <c r="P985" s="31" t="e">
        <f>IF(AND($B985=P$1),LOOKUP(9.99999999999999E+307,$P$2:P984)+1,"")</f>
        <v>#REF!</v>
      </c>
      <c r="Q985" s="31" t="e">
        <f>IF(AND($B985=Q$1),LOOKUP(9.99999999999999E+307,$Q$2:Q984)+1,"")</f>
        <v>#REF!</v>
      </c>
      <c r="R985" s="31">
        <f>IF(AND($B985=R$1),LOOKUP(9.99999999999999E+307,$R$2:R984)+1,"")</f>
        <v>817</v>
      </c>
      <c r="S985" s="31">
        <f>IF(AND($B985=S$1),LOOKUP(9.99999999999999E+307,$S$2:S984)+1,"")</f>
        <v>817</v>
      </c>
      <c r="T985" s="221"/>
      <c r="U985" s="221"/>
      <c r="V985" s="221"/>
      <c r="AA985" s="218" t="str">
        <f t="shared" si="111"/>
        <v/>
      </c>
      <c r="AB985" s="218" t="str">
        <f t="shared" si="112"/>
        <v/>
      </c>
      <c r="AC985" s="219">
        <f t="shared" si="108"/>
        <v>0</v>
      </c>
      <c r="AD985" s="219">
        <f t="shared" si="109"/>
        <v>1034</v>
      </c>
      <c r="AE985" s="220" t="str">
        <f t="shared" si="113"/>
        <v/>
      </c>
      <c r="AF985" s="216" t="str">
        <f t="shared" si="107"/>
        <v>-</v>
      </c>
    </row>
    <row r="986" spans="1:32" ht="20.149999999999999" customHeight="1" x14ac:dyDescent="0.75">
      <c r="A986" s="31">
        <v>984</v>
      </c>
      <c r="B986" s="202"/>
      <c r="C986" s="201"/>
      <c r="D986" s="201"/>
      <c r="E986" s="389"/>
      <c r="F986" s="389"/>
      <c r="G986" s="217" t="str">
        <f t="shared" si="110"/>
        <v/>
      </c>
      <c r="H986" s="31" t="str">
        <f>IF(AND(B986=H$1),LOOKUP(9.99999999999999E+307,$H$2:H985)+1,"")</f>
        <v/>
      </c>
      <c r="I986" s="31" t="str">
        <f>IF(AND(B986=I$1),LOOKUP(9.99999999999999E+307,$I$2:I985)+1,"")</f>
        <v/>
      </c>
      <c r="J986" s="31" t="e">
        <f>IF(AND(B986=J$1),LOOKUP(9.99999999999999E+307,$J$2:J985)+1,"")</f>
        <v>#REF!</v>
      </c>
      <c r="K986" s="31" t="e">
        <f>IF(AND(B986=K$1),LOOKUP(9.99999999999999E+307,$K$2:K985)+1,"")</f>
        <v>#REF!</v>
      </c>
      <c r="L986" s="31" t="e">
        <f>IF(AND(B986=L$1),LOOKUP(9.99999999999999E+307,$L$2:L985)+1,"")</f>
        <v>#REF!</v>
      </c>
      <c r="M986" s="31">
        <f>IF(AND(B986=M$1),LOOKUP(9.99999999999999E+307,$M$2:M985)+1,"")</f>
        <v>818</v>
      </c>
      <c r="N986" s="31" t="e">
        <f>IF(AND(B986=N$1),LOOKUP(9.99999999999999E+307,$N$2:N985)+1,"")</f>
        <v>#REF!</v>
      </c>
      <c r="O986" s="31" t="e">
        <f>IF(AND($B986=O$1),LOOKUP(9.99999999999999E+307,$O$2:O985)+1,"")</f>
        <v>#REF!</v>
      </c>
      <c r="P986" s="31" t="e">
        <f>IF(AND($B986=P$1),LOOKUP(9.99999999999999E+307,$P$2:P985)+1,"")</f>
        <v>#REF!</v>
      </c>
      <c r="Q986" s="31" t="e">
        <f>IF(AND($B986=Q$1),LOOKUP(9.99999999999999E+307,$Q$2:Q985)+1,"")</f>
        <v>#REF!</v>
      </c>
      <c r="R986" s="31">
        <f>IF(AND($B986=R$1),LOOKUP(9.99999999999999E+307,$R$2:R985)+1,"")</f>
        <v>818</v>
      </c>
      <c r="S986" s="31">
        <f>IF(AND($B986=S$1),LOOKUP(9.99999999999999E+307,$S$2:S985)+1,"")</f>
        <v>818</v>
      </c>
      <c r="T986" s="221"/>
      <c r="U986" s="221"/>
      <c r="V986" s="221"/>
      <c r="AA986" s="218" t="str">
        <f t="shared" si="111"/>
        <v/>
      </c>
      <c r="AB986" s="218" t="str">
        <f t="shared" si="112"/>
        <v/>
      </c>
      <c r="AC986" s="219">
        <f t="shared" si="108"/>
        <v>0</v>
      </c>
      <c r="AD986" s="219">
        <f t="shared" si="109"/>
        <v>1034</v>
      </c>
      <c r="AE986" s="220" t="str">
        <f t="shared" si="113"/>
        <v/>
      </c>
      <c r="AF986" s="216" t="str">
        <f t="shared" si="107"/>
        <v>-</v>
      </c>
    </row>
    <row r="987" spans="1:32" ht="20.149999999999999" customHeight="1" x14ac:dyDescent="0.75">
      <c r="A987" s="31">
        <v>985</v>
      </c>
      <c r="B987" s="202"/>
      <c r="C987" s="201"/>
      <c r="D987" s="201"/>
      <c r="E987" s="203"/>
      <c r="F987" s="203"/>
      <c r="G987" s="217" t="str">
        <f t="shared" si="110"/>
        <v/>
      </c>
      <c r="H987" s="31" t="str">
        <f>IF(AND(B987=H$1),LOOKUP(9.99999999999999E+307,$H$2:H986)+1,"")</f>
        <v/>
      </c>
      <c r="I987" s="31" t="str">
        <f>IF(AND(B987=I$1),LOOKUP(9.99999999999999E+307,$I$2:I986)+1,"")</f>
        <v/>
      </c>
      <c r="J987" s="31" t="e">
        <f>IF(AND(B987=J$1),LOOKUP(9.99999999999999E+307,$J$2:J986)+1,"")</f>
        <v>#REF!</v>
      </c>
      <c r="K987" s="31" t="e">
        <f>IF(AND(B987=K$1),LOOKUP(9.99999999999999E+307,$K$2:K986)+1,"")</f>
        <v>#REF!</v>
      </c>
      <c r="L987" s="31" t="e">
        <f>IF(AND(B987=L$1),LOOKUP(9.99999999999999E+307,$L$2:L986)+1,"")</f>
        <v>#REF!</v>
      </c>
      <c r="M987" s="31">
        <f>IF(AND(B987=M$1),LOOKUP(9.99999999999999E+307,$M$2:M986)+1,"")</f>
        <v>819</v>
      </c>
      <c r="N987" s="31" t="e">
        <f>IF(AND(B987=N$1),LOOKUP(9.99999999999999E+307,$N$2:N986)+1,"")</f>
        <v>#REF!</v>
      </c>
      <c r="O987" s="31" t="e">
        <f>IF(AND($B987=O$1),LOOKUP(9.99999999999999E+307,$O$2:O986)+1,"")</f>
        <v>#REF!</v>
      </c>
      <c r="P987" s="31" t="e">
        <f>IF(AND($B987=P$1),LOOKUP(9.99999999999999E+307,$P$2:P986)+1,"")</f>
        <v>#REF!</v>
      </c>
      <c r="Q987" s="31" t="e">
        <f>IF(AND($B987=Q$1),LOOKUP(9.99999999999999E+307,$Q$2:Q986)+1,"")</f>
        <v>#REF!</v>
      </c>
      <c r="R987" s="31">
        <f>IF(AND($B987=R$1),LOOKUP(9.99999999999999E+307,$R$2:R986)+1,"")</f>
        <v>819</v>
      </c>
      <c r="S987" s="31">
        <f>IF(AND($B987=S$1),LOOKUP(9.99999999999999E+307,$S$2:S986)+1,"")</f>
        <v>819</v>
      </c>
      <c r="T987" s="221"/>
      <c r="U987" s="221"/>
      <c r="V987" s="221"/>
      <c r="AA987" s="218" t="str">
        <f t="shared" si="111"/>
        <v/>
      </c>
      <c r="AB987" s="218" t="str">
        <f t="shared" si="112"/>
        <v/>
      </c>
      <c r="AC987" s="219">
        <f t="shared" si="108"/>
        <v>0</v>
      </c>
      <c r="AD987" s="219">
        <f t="shared" si="109"/>
        <v>1034</v>
      </c>
      <c r="AE987" s="220" t="str">
        <f t="shared" si="113"/>
        <v/>
      </c>
      <c r="AF987" s="216" t="str">
        <f t="shared" si="107"/>
        <v>-</v>
      </c>
    </row>
    <row r="988" spans="1:32" ht="20.149999999999999" customHeight="1" x14ac:dyDescent="0.75">
      <c r="A988" s="31">
        <v>986</v>
      </c>
      <c r="B988" s="202"/>
      <c r="C988" s="201"/>
      <c r="D988" s="201"/>
      <c r="E988" s="203"/>
      <c r="F988" s="203"/>
      <c r="G988" s="217" t="str">
        <f t="shared" si="110"/>
        <v/>
      </c>
      <c r="H988" s="31" t="str">
        <f>IF(AND(B988=H$1),LOOKUP(9.99999999999999E+307,$H$2:H987)+1,"")</f>
        <v/>
      </c>
      <c r="I988" s="31" t="str">
        <f>IF(AND(B988=I$1),LOOKUP(9.99999999999999E+307,$I$2:I987)+1,"")</f>
        <v/>
      </c>
      <c r="J988" s="31" t="e">
        <f>IF(AND(B988=J$1),LOOKUP(9.99999999999999E+307,$J$2:J987)+1,"")</f>
        <v>#REF!</v>
      </c>
      <c r="K988" s="31" t="e">
        <f>IF(AND(B988=K$1),LOOKUP(9.99999999999999E+307,$K$2:K987)+1,"")</f>
        <v>#REF!</v>
      </c>
      <c r="L988" s="31" t="e">
        <f>IF(AND(B988=L$1),LOOKUP(9.99999999999999E+307,$L$2:L987)+1,"")</f>
        <v>#REF!</v>
      </c>
      <c r="M988" s="31">
        <f>IF(AND(B988=M$1),LOOKUP(9.99999999999999E+307,$M$2:M987)+1,"")</f>
        <v>820</v>
      </c>
      <c r="N988" s="31" t="e">
        <f>IF(AND(B988=N$1),LOOKUP(9.99999999999999E+307,$N$2:N987)+1,"")</f>
        <v>#REF!</v>
      </c>
      <c r="O988" s="31" t="e">
        <f>IF(AND($B988=O$1),LOOKUP(9.99999999999999E+307,$O$2:O987)+1,"")</f>
        <v>#REF!</v>
      </c>
      <c r="P988" s="31" t="e">
        <f>IF(AND($B988=P$1),LOOKUP(9.99999999999999E+307,$P$2:P987)+1,"")</f>
        <v>#REF!</v>
      </c>
      <c r="Q988" s="31" t="e">
        <f>IF(AND($B988=Q$1),LOOKUP(9.99999999999999E+307,$Q$2:Q987)+1,"")</f>
        <v>#REF!</v>
      </c>
      <c r="R988" s="31">
        <f>IF(AND($B988=R$1),LOOKUP(9.99999999999999E+307,$R$2:R987)+1,"")</f>
        <v>820</v>
      </c>
      <c r="S988" s="31">
        <f>IF(AND($B988=S$1),LOOKUP(9.99999999999999E+307,$S$2:S987)+1,"")</f>
        <v>820</v>
      </c>
      <c r="T988" s="221"/>
      <c r="U988" s="221"/>
      <c r="V988" s="221"/>
      <c r="AA988" s="218" t="str">
        <f t="shared" si="111"/>
        <v/>
      </c>
      <c r="AB988" s="218" t="str">
        <f t="shared" si="112"/>
        <v/>
      </c>
      <c r="AC988" s="219">
        <f t="shared" si="108"/>
        <v>0</v>
      </c>
      <c r="AD988" s="219">
        <f t="shared" si="109"/>
        <v>1034</v>
      </c>
      <c r="AE988" s="220" t="str">
        <f t="shared" si="113"/>
        <v/>
      </c>
      <c r="AF988" s="216" t="str">
        <f t="shared" si="107"/>
        <v>-</v>
      </c>
    </row>
    <row r="989" spans="1:32" ht="20.149999999999999" customHeight="1" x14ac:dyDescent="0.75">
      <c r="A989" s="31">
        <v>987</v>
      </c>
      <c r="B989" s="202"/>
      <c r="C989" s="201"/>
      <c r="D989" s="201"/>
      <c r="E989" s="389"/>
      <c r="F989" s="389"/>
      <c r="G989" s="217" t="str">
        <f t="shared" si="110"/>
        <v/>
      </c>
      <c r="H989" s="31" t="str">
        <f>IF(AND(B989=H$1),LOOKUP(9.99999999999999E+307,$H$2:H988)+1,"")</f>
        <v/>
      </c>
      <c r="I989" s="31" t="str">
        <f>IF(AND(B989=I$1),LOOKUP(9.99999999999999E+307,$I$2:I988)+1,"")</f>
        <v/>
      </c>
      <c r="J989" s="31" t="e">
        <f>IF(AND(B989=J$1),LOOKUP(9.99999999999999E+307,$J$2:J988)+1,"")</f>
        <v>#REF!</v>
      </c>
      <c r="K989" s="31" t="e">
        <f>IF(AND(B989=K$1),LOOKUP(9.99999999999999E+307,$K$2:K988)+1,"")</f>
        <v>#REF!</v>
      </c>
      <c r="L989" s="31" t="e">
        <f>IF(AND(B989=L$1),LOOKUP(9.99999999999999E+307,$L$2:L988)+1,"")</f>
        <v>#REF!</v>
      </c>
      <c r="M989" s="31">
        <f>IF(AND(B989=M$1),LOOKUP(9.99999999999999E+307,$M$2:M988)+1,"")</f>
        <v>821</v>
      </c>
      <c r="N989" s="31" t="e">
        <f>IF(AND(B989=N$1),LOOKUP(9.99999999999999E+307,$N$2:N988)+1,"")</f>
        <v>#REF!</v>
      </c>
      <c r="O989" s="31" t="e">
        <f>IF(AND($B989=O$1),LOOKUP(9.99999999999999E+307,$O$2:O988)+1,"")</f>
        <v>#REF!</v>
      </c>
      <c r="P989" s="31" t="e">
        <f>IF(AND($B989=P$1),LOOKUP(9.99999999999999E+307,$P$2:P988)+1,"")</f>
        <v>#REF!</v>
      </c>
      <c r="Q989" s="31" t="e">
        <f>IF(AND($B989=Q$1),LOOKUP(9.99999999999999E+307,$Q$2:Q988)+1,"")</f>
        <v>#REF!</v>
      </c>
      <c r="R989" s="31">
        <f>IF(AND($B989=R$1),LOOKUP(9.99999999999999E+307,$R$2:R988)+1,"")</f>
        <v>821</v>
      </c>
      <c r="S989" s="31">
        <f>IF(AND($B989=S$1),LOOKUP(9.99999999999999E+307,$S$2:S988)+1,"")</f>
        <v>821</v>
      </c>
      <c r="T989" s="221"/>
      <c r="U989" s="221"/>
      <c r="V989" s="221"/>
      <c r="AA989" s="218" t="str">
        <f t="shared" si="111"/>
        <v/>
      </c>
      <c r="AB989" s="218" t="str">
        <f t="shared" si="112"/>
        <v/>
      </c>
      <c r="AC989" s="219">
        <f t="shared" si="108"/>
        <v>0</v>
      </c>
      <c r="AD989" s="219">
        <f t="shared" si="109"/>
        <v>1034</v>
      </c>
      <c r="AE989" s="220" t="str">
        <f t="shared" si="113"/>
        <v/>
      </c>
      <c r="AF989" s="216" t="str">
        <f t="shared" si="107"/>
        <v>-</v>
      </c>
    </row>
    <row r="990" spans="1:32" ht="20.149999999999999" customHeight="1" x14ac:dyDescent="0.75">
      <c r="A990" s="31">
        <v>988</v>
      </c>
      <c r="B990" s="202"/>
      <c r="C990" s="201"/>
      <c r="D990" s="201"/>
      <c r="E990" s="389"/>
      <c r="F990" s="389"/>
      <c r="G990" s="217" t="str">
        <f t="shared" si="110"/>
        <v/>
      </c>
      <c r="H990" s="31" t="str">
        <f>IF(AND(B990=H$1),LOOKUP(9.99999999999999E+307,$H$2:H989)+1,"")</f>
        <v/>
      </c>
      <c r="I990" s="31" t="str">
        <f>IF(AND(B990=I$1),LOOKUP(9.99999999999999E+307,$I$2:I989)+1,"")</f>
        <v/>
      </c>
      <c r="J990" s="31" t="e">
        <f>IF(AND(B990=J$1),LOOKUP(9.99999999999999E+307,$J$2:J989)+1,"")</f>
        <v>#REF!</v>
      </c>
      <c r="K990" s="31" t="e">
        <f>IF(AND(B990=K$1),LOOKUP(9.99999999999999E+307,$K$2:K989)+1,"")</f>
        <v>#REF!</v>
      </c>
      <c r="L990" s="31" t="e">
        <f>IF(AND(B990=L$1),LOOKUP(9.99999999999999E+307,$L$2:L989)+1,"")</f>
        <v>#REF!</v>
      </c>
      <c r="M990" s="31">
        <f>IF(AND(B990=M$1),LOOKUP(9.99999999999999E+307,$M$2:M989)+1,"")</f>
        <v>822</v>
      </c>
      <c r="N990" s="31" t="e">
        <f>IF(AND(B990=N$1),LOOKUP(9.99999999999999E+307,$N$2:N989)+1,"")</f>
        <v>#REF!</v>
      </c>
      <c r="O990" s="31" t="e">
        <f>IF(AND($B990=O$1),LOOKUP(9.99999999999999E+307,$O$2:O989)+1,"")</f>
        <v>#REF!</v>
      </c>
      <c r="P990" s="31" t="e">
        <f>IF(AND($B990=P$1),LOOKUP(9.99999999999999E+307,$P$2:P989)+1,"")</f>
        <v>#REF!</v>
      </c>
      <c r="Q990" s="31" t="e">
        <f>IF(AND($B990=Q$1),LOOKUP(9.99999999999999E+307,$Q$2:Q989)+1,"")</f>
        <v>#REF!</v>
      </c>
      <c r="R990" s="31">
        <f>IF(AND($B990=R$1),LOOKUP(9.99999999999999E+307,$R$2:R989)+1,"")</f>
        <v>822</v>
      </c>
      <c r="S990" s="31">
        <f>IF(AND($B990=S$1),LOOKUP(9.99999999999999E+307,$S$2:S989)+1,"")</f>
        <v>822</v>
      </c>
      <c r="T990" s="221"/>
      <c r="U990" s="221"/>
      <c r="V990" s="221"/>
      <c r="AA990" s="218" t="str">
        <f t="shared" si="111"/>
        <v/>
      </c>
      <c r="AB990" s="218" t="str">
        <f t="shared" si="112"/>
        <v/>
      </c>
      <c r="AC990" s="219">
        <f t="shared" si="108"/>
        <v>0</v>
      </c>
      <c r="AD990" s="219">
        <f t="shared" si="109"/>
        <v>1034</v>
      </c>
      <c r="AE990" s="220" t="str">
        <f t="shared" si="113"/>
        <v/>
      </c>
      <c r="AF990" s="216" t="str">
        <f t="shared" si="107"/>
        <v>-</v>
      </c>
    </row>
    <row r="991" spans="1:32" ht="20.149999999999999" customHeight="1" x14ac:dyDescent="0.75">
      <c r="A991" s="31">
        <v>989</v>
      </c>
      <c r="B991" s="202"/>
      <c r="C991" s="201"/>
      <c r="D991" s="201"/>
      <c r="E991" s="389"/>
      <c r="F991" s="389"/>
      <c r="G991" s="217" t="str">
        <f t="shared" si="110"/>
        <v/>
      </c>
      <c r="H991" s="31" t="str">
        <f>IF(AND(B991=H$1),LOOKUP(9.99999999999999E+307,$H$2:H990)+1,"")</f>
        <v/>
      </c>
      <c r="I991" s="31" t="str">
        <f>IF(AND(B991=I$1),LOOKUP(9.99999999999999E+307,$I$2:I990)+1,"")</f>
        <v/>
      </c>
      <c r="J991" s="31" t="e">
        <f>IF(AND(B991=J$1),LOOKUP(9.99999999999999E+307,$J$2:J990)+1,"")</f>
        <v>#REF!</v>
      </c>
      <c r="K991" s="31" t="e">
        <f>IF(AND(B991=K$1),LOOKUP(9.99999999999999E+307,$K$2:K990)+1,"")</f>
        <v>#REF!</v>
      </c>
      <c r="L991" s="31" t="e">
        <f>IF(AND(B991=L$1),LOOKUP(9.99999999999999E+307,$L$2:L990)+1,"")</f>
        <v>#REF!</v>
      </c>
      <c r="M991" s="31">
        <f>IF(AND(B991=M$1),LOOKUP(9.99999999999999E+307,$M$2:M990)+1,"")</f>
        <v>823</v>
      </c>
      <c r="N991" s="31" t="e">
        <f>IF(AND(B991=N$1),LOOKUP(9.99999999999999E+307,$N$2:N990)+1,"")</f>
        <v>#REF!</v>
      </c>
      <c r="O991" s="31" t="e">
        <f>IF(AND($B991=O$1),LOOKUP(9.99999999999999E+307,$O$2:O990)+1,"")</f>
        <v>#REF!</v>
      </c>
      <c r="P991" s="31" t="e">
        <f>IF(AND($B991=P$1),LOOKUP(9.99999999999999E+307,$P$2:P990)+1,"")</f>
        <v>#REF!</v>
      </c>
      <c r="Q991" s="31" t="e">
        <f>IF(AND($B991=Q$1),LOOKUP(9.99999999999999E+307,$Q$2:Q990)+1,"")</f>
        <v>#REF!</v>
      </c>
      <c r="R991" s="31">
        <f>IF(AND($B991=R$1),LOOKUP(9.99999999999999E+307,$R$2:R990)+1,"")</f>
        <v>823</v>
      </c>
      <c r="S991" s="31">
        <f>IF(AND($B991=S$1),LOOKUP(9.99999999999999E+307,$S$2:S990)+1,"")</f>
        <v>823</v>
      </c>
      <c r="T991" s="221"/>
      <c r="U991" s="221"/>
      <c r="V991" s="221"/>
      <c r="AA991" s="218" t="str">
        <f t="shared" si="111"/>
        <v/>
      </c>
      <c r="AB991" s="218" t="str">
        <f t="shared" si="112"/>
        <v/>
      </c>
      <c r="AC991" s="219">
        <f t="shared" si="108"/>
        <v>0</v>
      </c>
      <c r="AD991" s="219">
        <f t="shared" si="109"/>
        <v>1034</v>
      </c>
      <c r="AE991" s="220" t="str">
        <f t="shared" si="113"/>
        <v/>
      </c>
      <c r="AF991" s="216" t="str">
        <f t="shared" si="107"/>
        <v>-</v>
      </c>
    </row>
    <row r="992" spans="1:32" ht="20.149999999999999" customHeight="1" x14ac:dyDescent="0.75">
      <c r="A992" s="31">
        <v>990</v>
      </c>
      <c r="B992" s="202"/>
      <c r="C992" s="201"/>
      <c r="D992" s="201"/>
      <c r="E992" s="389"/>
      <c r="F992" s="389"/>
      <c r="G992" s="217" t="str">
        <f t="shared" si="110"/>
        <v/>
      </c>
      <c r="H992" s="31" t="str">
        <f>IF(AND(B992=H$1),LOOKUP(9.99999999999999E+307,$H$2:H991)+1,"")</f>
        <v/>
      </c>
      <c r="I992" s="31" t="str">
        <f>IF(AND(B992=I$1),LOOKUP(9.99999999999999E+307,$I$2:I991)+1,"")</f>
        <v/>
      </c>
      <c r="J992" s="31" t="e">
        <f>IF(AND(B992=J$1),LOOKUP(9.99999999999999E+307,$J$2:J991)+1,"")</f>
        <v>#REF!</v>
      </c>
      <c r="K992" s="31" t="e">
        <f>IF(AND(B992=K$1),LOOKUP(9.99999999999999E+307,$K$2:K991)+1,"")</f>
        <v>#REF!</v>
      </c>
      <c r="L992" s="31" t="e">
        <f>IF(AND(B992=L$1),LOOKUP(9.99999999999999E+307,$L$2:L991)+1,"")</f>
        <v>#REF!</v>
      </c>
      <c r="M992" s="31">
        <f>IF(AND(B992=M$1),LOOKUP(9.99999999999999E+307,$M$2:M991)+1,"")</f>
        <v>824</v>
      </c>
      <c r="N992" s="31" t="e">
        <f>IF(AND(B992=N$1),LOOKUP(9.99999999999999E+307,$N$2:N991)+1,"")</f>
        <v>#REF!</v>
      </c>
      <c r="O992" s="31" t="e">
        <f>IF(AND($B992=O$1),LOOKUP(9.99999999999999E+307,$O$2:O991)+1,"")</f>
        <v>#REF!</v>
      </c>
      <c r="P992" s="31" t="e">
        <f>IF(AND($B992=P$1),LOOKUP(9.99999999999999E+307,$P$2:P991)+1,"")</f>
        <v>#REF!</v>
      </c>
      <c r="Q992" s="31" t="e">
        <f>IF(AND($B992=Q$1),LOOKUP(9.99999999999999E+307,$Q$2:Q991)+1,"")</f>
        <v>#REF!</v>
      </c>
      <c r="R992" s="31">
        <f>IF(AND($B992=R$1),LOOKUP(9.99999999999999E+307,$R$2:R991)+1,"")</f>
        <v>824</v>
      </c>
      <c r="S992" s="31">
        <f>IF(AND($B992=S$1),LOOKUP(9.99999999999999E+307,$S$2:S991)+1,"")</f>
        <v>824</v>
      </c>
      <c r="T992" s="221"/>
      <c r="U992" s="221"/>
      <c r="V992" s="221"/>
      <c r="AA992" s="218" t="str">
        <f t="shared" si="111"/>
        <v/>
      </c>
      <c r="AB992" s="218" t="str">
        <f t="shared" si="112"/>
        <v/>
      </c>
      <c r="AC992" s="219">
        <f t="shared" si="108"/>
        <v>0</v>
      </c>
      <c r="AD992" s="219">
        <f t="shared" si="109"/>
        <v>1034</v>
      </c>
      <c r="AE992" s="220" t="str">
        <f t="shared" si="113"/>
        <v/>
      </c>
      <c r="AF992" s="216" t="str">
        <f t="shared" si="107"/>
        <v>-</v>
      </c>
    </row>
    <row r="993" spans="1:32" ht="20.149999999999999" customHeight="1" x14ac:dyDescent="0.75">
      <c r="A993" s="31">
        <v>991</v>
      </c>
      <c r="B993" s="202"/>
      <c r="C993" s="201"/>
      <c r="D993" s="201"/>
      <c r="E993" s="389"/>
      <c r="F993" s="389"/>
      <c r="G993" s="217" t="str">
        <f t="shared" si="110"/>
        <v/>
      </c>
      <c r="H993" s="31" t="str">
        <f>IF(AND(B993=H$1),LOOKUP(9.99999999999999E+307,$H$2:H992)+1,"")</f>
        <v/>
      </c>
      <c r="I993" s="31" t="str">
        <f>IF(AND(B993=I$1),LOOKUP(9.99999999999999E+307,$I$2:I992)+1,"")</f>
        <v/>
      </c>
      <c r="J993" s="31" t="e">
        <f>IF(AND(B993=J$1),LOOKUP(9.99999999999999E+307,$J$2:J992)+1,"")</f>
        <v>#REF!</v>
      </c>
      <c r="K993" s="31" t="e">
        <f>IF(AND(B993=K$1),LOOKUP(9.99999999999999E+307,$K$2:K992)+1,"")</f>
        <v>#REF!</v>
      </c>
      <c r="L993" s="31" t="e">
        <f>IF(AND(B993=L$1),LOOKUP(9.99999999999999E+307,$L$2:L992)+1,"")</f>
        <v>#REF!</v>
      </c>
      <c r="M993" s="31">
        <f>IF(AND(B993=M$1),LOOKUP(9.99999999999999E+307,$M$2:M992)+1,"")</f>
        <v>825</v>
      </c>
      <c r="N993" s="31" t="e">
        <f>IF(AND(B993=N$1),LOOKUP(9.99999999999999E+307,$N$2:N992)+1,"")</f>
        <v>#REF!</v>
      </c>
      <c r="O993" s="31" t="e">
        <f>IF(AND($B993=O$1),LOOKUP(9.99999999999999E+307,$O$2:O992)+1,"")</f>
        <v>#REF!</v>
      </c>
      <c r="P993" s="31" t="e">
        <f>IF(AND($B993=P$1),LOOKUP(9.99999999999999E+307,$P$2:P992)+1,"")</f>
        <v>#REF!</v>
      </c>
      <c r="Q993" s="31" t="e">
        <f>IF(AND($B993=Q$1),LOOKUP(9.99999999999999E+307,$Q$2:Q992)+1,"")</f>
        <v>#REF!</v>
      </c>
      <c r="R993" s="31">
        <f>IF(AND($B993=R$1),LOOKUP(9.99999999999999E+307,$R$2:R992)+1,"")</f>
        <v>825</v>
      </c>
      <c r="S993" s="31">
        <f>IF(AND($B993=S$1),LOOKUP(9.99999999999999E+307,$S$2:S992)+1,"")</f>
        <v>825</v>
      </c>
      <c r="T993" s="221"/>
      <c r="U993" s="221"/>
      <c r="V993" s="221"/>
      <c r="AA993" s="218" t="str">
        <f t="shared" si="111"/>
        <v/>
      </c>
      <c r="AB993" s="218" t="str">
        <f t="shared" si="112"/>
        <v/>
      </c>
      <c r="AC993" s="219">
        <f t="shared" si="108"/>
        <v>0</v>
      </c>
      <c r="AD993" s="219">
        <f t="shared" si="109"/>
        <v>1034</v>
      </c>
      <c r="AE993" s="220" t="str">
        <f t="shared" si="113"/>
        <v/>
      </c>
      <c r="AF993" s="216" t="str">
        <f t="shared" si="107"/>
        <v>-</v>
      </c>
    </row>
    <row r="994" spans="1:32" ht="20.149999999999999" customHeight="1" x14ac:dyDescent="0.75">
      <c r="A994" s="31">
        <v>992</v>
      </c>
      <c r="B994" s="202"/>
      <c r="C994" s="201"/>
      <c r="D994" s="201"/>
      <c r="E994" s="389"/>
      <c r="F994" s="389"/>
      <c r="G994" s="217" t="str">
        <f t="shared" si="110"/>
        <v/>
      </c>
      <c r="H994" s="31" t="str">
        <f>IF(AND(B994=H$1),LOOKUP(9.99999999999999E+307,$H$2:H993)+1,"")</f>
        <v/>
      </c>
      <c r="I994" s="31" t="str">
        <f>IF(AND(B994=I$1),LOOKUP(9.99999999999999E+307,$I$2:I993)+1,"")</f>
        <v/>
      </c>
      <c r="J994" s="31" t="e">
        <f>IF(AND(B994=J$1),LOOKUP(9.99999999999999E+307,$J$2:J993)+1,"")</f>
        <v>#REF!</v>
      </c>
      <c r="K994" s="31" t="e">
        <f>IF(AND(B994=K$1),LOOKUP(9.99999999999999E+307,$K$2:K993)+1,"")</f>
        <v>#REF!</v>
      </c>
      <c r="L994" s="31" t="e">
        <f>IF(AND(B994=L$1),LOOKUP(9.99999999999999E+307,$L$2:L993)+1,"")</f>
        <v>#REF!</v>
      </c>
      <c r="M994" s="31">
        <f>IF(AND(B994=M$1),LOOKUP(9.99999999999999E+307,$M$2:M993)+1,"")</f>
        <v>826</v>
      </c>
      <c r="N994" s="31" t="e">
        <f>IF(AND(B994=N$1),LOOKUP(9.99999999999999E+307,$N$2:N993)+1,"")</f>
        <v>#REF!</v>
      </c>
      <c r="O994" s="31" t="e">
        <f>IF(AND($B994=O$1),LOOKUP(9.99999999999999E+307,$O$2:O993)+1,"")</f>
        <v>#REF!</v>
      </c>
      <c r="P994" s="31" t="e">
        <f>IF(AND($B994=P$1),LOOKUP(9.99999999999999E+307,$P$2:P993)+1,"")</f>
        <v>#REF!</v>
      </c>
      <c r="Q994" s="31" t="e">
        <f>IF(AND($B994=Q$1),LOOKUP(9.99999999999999E+307,$Q$2:Q993)+1,"")</f>
        <v>#REF!</v>
      </c>
      <c r="R994" s="31">
        <f>IF(AND($B994=R$1),LOOKUP(9.99999999999999E+307,$R$2:R993)+1,"")</f>
        <v>826</v>
      </c>
      <c r="S994" s="31">
        <f>IF(AND($B994=S$1),LOOKUP(9.99999999999999E+307,$S$2:S993)+1,"")</f>
        <v>826</v>
      </c>
      <c r="T994" s="221"/>
      <c r="U994" s="221"/>
      <c r="V994" s="221"/>
      <c r="AA994" s="218" t="str">
        <f t="shared" si="111"/>
        <v/>
      </c>
      <c r="AB994" s="218" t="str">
        <f t="shared" si="112"/>
        <v/>
      </c>
      <c r="AC994" s="219">
        <f t="shared" si="108"/>
        <v>0</v>
      </c>
      <c r="AD994" s="219">
        <f t="shared" si="109"/>
        <v>1034</v>
      </c>
      <c r="AE994" s="220" t="str">
        <f t="shared" si="113"/>
        <v/>
      </c>
      <c r="AF994" s="216" t="str">
        <f t="shared" si="107"/>
        <v>-</v>
      </c>
    </row>
    <row r="995" spans="1:32" ht="20.149999999999999" customHeight="1" x14ac:dyDescent="0.75">
      <c r="A995" s="31">
        <v>993</v>
      </c>
      <c r="B995" s="202"/>
      <c r="C995" s="201"/>
      <c r="D995" s="201"/>
      <c r="E995" s="389"/>
      <c r="F995" s="389"/>
      <c r="G995" s="217" t="str">
        <f t="shared" si="110"/>
        <v/>
      </c>
      <c r="H995" s="31" t="str">
        <f>IF(AND(B995=H$1),LOOKUP(9.99999999999999E+307,$H$2:H994)+1,"")</f>
        <v/>
      </c>
      <c r="I995" s="31" t="str">
        <f>IF(AND(B995=I$1),LOOKUP(9.99999999999999E+307,$I$2:I994)+1,"")</f>
        <v/>
      </c>
      <c r="J995" s="31" t="e">
        <f>IF(AND(B995=J$1),LOOKUP(9.99999999999999E+307,$J$2:J994)+1,"")</f>
        <v>#REF!</v>
      </c>
      <c r="K995" s="31" t="e">
        <f>IF(AND(B995=K$1),LOOKUP(9.99999999999999E+307,$K$2:K994)+1,"")</f>
        <v>#REF!</v>
      </c>
      <c r="L995" s="31" t="e">
        <f>IF(AND(B995=L$1),LOOKUP(9.99999999999999E+307,$L$2:L994)+1,"")</f>
        <v>#REF!</v>
      </c>
      <c r="M995" s="31">
        <f>IF(AND(B995=M$1),LOOKUP(9.99999999999999E+307,$M$2:M994)+1,"")</f>
        <v>827</v>
      </c>
      <c r="N995" s="31" t="e">
        <f>IF(AND(B995=N$1),LOOKUP(9.99999999999999E+307,$N$2:N994)+1,"")</f>
        <v>#REF!</v>
      </c>
      <c r="O995" s="31" t="e">
        <f>IF(AND($B995=O$1),LOOKUP(9.99999999999999E+307,$O$2:O994)+1,"")</f>
        <v>#REF!</v>
      </c>
      <c r="P995" s="31" t="e">
        <f>IF(AND($B995=P$1),LOOKUP(9.99999999999999E+307,$P$2:P994)+1,"")</f>
        <v>#REF!</v>
      </c>
      <c r="Q995" s="31" t="e">
        <f>IF(AND($B995=Q$1),LOOKUP(9.99999999999999E+307,$Q$2:Q994)+1,"")</f>
        <v>#REF!</v>
      </c>
      <c r="R995" s="31">
        <f>IF(AND($B995=R$1),LOOKUP(9.99999999999999E+307,$R$2:R994)+1,"")</f>
        <v>827</v>
      </c>
      <c r="S995" s="31">
        <f>IF(AND($B995=S$1),LOOKUP(9.99999999999999E+307,$S$2:S994)+1,"")</f>
        <v>827</v>
      </c>
      <c r="T995" s="221"/>
      <c r="U995" s="221"/>
      <c r="V995" s="221"/>
      <c r="AA995" s="218" t="str">
        <f t="shared" si="111"/>
        <v/>
      </c>
      <c r="AB995" s="218" t="str">
        <f t="shared" si="112"/>
        <v/>
      </c>
      <c r="AC995" s="219">
        <f t="shared" si="108"/>
        <v>0</v>
      </c>
      <c r="AD995" s="219">
        <f t="shared" si="109"/>
        <v>1034</v>
      </c>
      <c r="AE995" s="220" t="str">
        <f t="shared" si="113"/>
        <v/>
      </c>
      <c r="AF995" s="216" t="str">
        <f t="shared" si="107"/>
        <v>-</v>
      </c>
    </row>
    <row r="996" spans="1:32" ht="20.149999999999999" customHeight="1" x14ac:dyDescent="0.75">
      <c r="A996" s="31">
        <v>994</v>
      </c>
      <c r="B996" s="202"/>
      <c r="C996" s="201"/>
      <c r="D996" s="201"/>
      <c r="E996" s="203"/>
      <c r="F996" s="203"/>
      <c r="G996" s="217" t="str">
        <f t="shared" si="110"/>
        <v/>
      </c>
      <c r="H996" s="31" t="str">
        <f>IF(AND(B996=H$1),LOOKUP(9.99999999999999E+307,$H$2:H995)+1,"")</f>
        <v/>
      </c>
      <c r="I996" s="31" t="str">
        <f>IF(AND(B996=I$1),LOOKUP(9.99999999999999E+307,$I$2:I995)+1,"")</f>
        <v/>
      </c>
      <c r="J996" s="31" t="e">
        <f>IF(AND(B996=J$1),LOOKUP(9.99999999999999E+307,$J$2:J995)+1,"")</f>
        <v>#REF!</v>
      </c>
      <c r="K996" s="31" t="e">
        <f>IF(AND(B996=K$1),LOOKUP(9.99999999999999E+307,$K$2:K995)+1,"")</f>
        <v>#REF!</v>
      </c>
      <c r="L996" s="31" t="e">
        <f>IF(AND(B996=L$1),LOOKUP(9.99999999999999E+307,$L$2:L995)+1,"")</f>
        <v>#REF!</v>
      </c>
      <c r="M996" s="31">
        <f>IF(AND(B996=M$1),LOOKUP(9.99999999999999E+307,$M$2:M995)+1,"")</f>
        <v>828</v>
      </c>
      <c r="N996" s="31" t="e">
        <f>IF(AND(B996=N$1),LOOKUP(9.99999999999999E+307,$N$2:N995)+1,"")</f>
        <v>#REF!</v>
      </c>
      <c r="O996" s="31" t="e">
        <f>IF(AND($B996=O$1),LOOKUP(9.99999999999999E+307,$O$2:O995)+1,"")</f>
        <v>#REF!</v>
      </c>
      <c r="P996" s="31" t="e">
        <f>IF(AND($B996=P$1),LOOKUP(9.99999999999999E+307,$P$2:P995)+1,"")</f>
        <v>#REF!</v>
      </c>
      <c r="Q996" s="31" t="e">
        <f>IF(AND($B996=Q$1),LOOKUP(9.99999999999999E+307,$Q$2:Q995)+1,"")</f>
        <v>#REF!</v>
      </c>
      <c r="R996" s="31">
        <f>IF(AND($B996=R$1),LOOKUP(9.99999999999999E+307,$R$2:R995)+1,"")</f>
        <v>828</v>
      </c>
      <c r="S996" s="31">
        <f>IF(AND($B996=S$1),LOOKUP(9.99999999999999E+307,$S$2:S995)+1,"")</f>
        <v>828</v>
      </c>
      <c r="T996" s="221"/>
      <c r="U996" s="221"/>
      <c r="V996" s="221"/>
      <c r="AA996" s="218" t="str">
        <f t="shared" si="111"/>
        <v/>
      </c>
      <c r="AB996" s="218" t="str">
        <f t="shared" si="112"/>
        <v/>
      </c>
      <c r="AC996" s="219">
        <f t="shared" si="108"/>
        <v>0</v>
      </c>
      <c r="AD996" s="219">
        <f t="shared" si="109"/>
        <v>1034</v>
      </c>
      <c r="AE996" s="220" t="str">
        <f t="shared" si="113"/>
        <v/>
      </c>
      <c r="AF996" s="216" t="str">
        <f t="shared" si="107"/>
        <v>-</v>
      </c>
    </row>
    <row r="997" spans="1:32" ht="20.149999999999999" customHeight="1" x14ac:dyDescent="0.75">
      <c r="A997" s="31">
        <v>995</v>
      </c>
      <c r="B997" s="202"/>
      <c r="C997" s="201"/>
      <c r="D997" s="201"/>
      <c r="E997" s="203"/>
      <c r="F997" s="203"/>
      <c r="G997" s="217" t="str">
        <f t="shared" si="110"/>
        <v/>
      </c>
      <c r="H997" s="31" t="str">
        <f>IF(AND(B997=H$1),LOOKUP(9.99999999999999E+307,$H$2:H996)+1,"")</f>
        <v/>
      </c>
      <c r="I997" s="31" t="str">
        <f>IF(AND(B997=I$1),LOOKUP(9.99999999999999E+307,$I$2:I996)+1,"")</f>
        <v/>
      </c>
      <c r="J997" s="31" t="e">
        <f>IF(AND(B997=J$1),LOOKUP(9.99999999999999E+307,$J$2:J996)+1,"")</f>
        <v>#REF!</v>
      </c>
      <c r="K997" s="31" t="e">
        <f>IF(AND(B997=K$1),LOOKUP(9.99999999999999E+307,$K$2:K996)+1,"")</f>
        <v>#REF!</v>
      </c>
      <c r="L997" s="31" t="e">
        <f>IF(AND(B997=L$1),LOOKUP(9.99999999999999E+307,$L$2:L996)+1,"")</f>
        <v>#REF!</v>
      </c>
      <c r="M997" s="31">
        <f>IF(AND(B997=M$1),LOOKUP(9.99999999999999E+307,$M$2:M996)+1,"")</f>
        <v>829</v>
      </c>
      <c r="N997" s="31" t="e">
        <f>IF(AND(B997=N$1),LOOKUP(9.99999999999999E+307,$N$2:N996)+1,"")</f>
        <v>#REF!</v>
      </c>
      <c r="O997" s="31" t="e">
        <f>IF(AND($B997=O$1),LOOKUP(9.99999999999999E+307,$O$2:O996)+1,"")</f>
        <v>#REF!</v>
      </c>
      <c r="P997" s="31" t="e">
        <f>IF(AND($B997=P$1),LOOKUP(9.99999999999999E+307,$P$2:P996)+1,"")</f>
        <v>#REF!</v>
      </c>
      <c r="Q997" s="31" t="e">
        <f>IF(AND($B997=Q$1),LOOKUP(9.99999999999999E+307,$Q$2:Q996)+1,"")</f>
        <v>#REF!</v>
      </c>
      <c r="R997" s="31">
        <f>IF(AND($B997=R$1),LOOKUP(9.99999999999999E+307,$R$2:R996)+1,"")</f>
        <v>829</v>
      </c>
      <c r="S997" s="31">
        <f>IF(AND($B997=S$1),LOOKUP(9.99999999999999E+307,$S$2:S996)+1,"")</f>
        <v>829</v>
      </c>
      <c r="T997" s="221"/>
      <c r="U997" s="221"/>
      <c r="V997" s="221"/>
      <c r="AA997" s="218" t="str">
        <f t="shared" si="111"/>
        <v/>
      </c>
      <c r="AB997" s="218" t="str">
        <f t="shared" si="112"/>
        <v/>
      </c>
      <c r="AC997" s="219">
        <f t="shared" si="108"/>
        <v>0</v>
      </c>
      <c r="AD997" s="219">
        <f t="shared" si="109"/>
        <v>1034</v>
      </c>
      <c r="AE997" s="220" t="str">
        <f t="shared" si="113"/>
        <v/>
      </c>
      <c r="AF997" s="216" t="str">
        <f t="shared" si="107"/>
        <v>-</v>
      </c>
    </row>
    <row r="998" spans="1:32" ht="20.149999999999999" customHeight="1" x14ac:dyDescent="0.75">
      <c r="A998" s="31">
        <v>996</v>
      </c>
      <c r="B998" s="202"/>
      <c r="C998" s="201"/>
      <c r="D998" s="201"/>
      <c r="E998" s="389"/>
      <c r="F998" s="389"/>
      <c r="G998" s="217" t="str">
        <f t="shared" si="110"/>
        <v/>
      </c>
      <c r="H998" s="31" t="str">
        <f>IF(AND(B998=H$1),LOOKUP(9.99999999999999E+307,$H$2:H997)+1,"")</f>
        <v/>
      </c>
      <c r="I998" s="31" t="str">
        <f>IF(AND(B998=I$1),LOOKUP(9.99999999999999E+307,$I$2:I997)+1,"")</f>
        <v/>
      </c>
      <c r="J998" s="31" t="e">
        <f>IF(AND(B998=J$1),LOOKUP(9.99999999999999E+307,$J$2:J997)+1,"")</f>
        <v>#REF!</v>
      </c>
      <c r="K998" s="31" t="e">
        <f>IF(AND(B998=K$1),LOOKUP(9.99999999999999E+307,$K$2:K997)+1,"")</f>
        <v>#REF!</v>
      </c>
      <c r="L998" s="31" t="e">
        <f>IF(AND(B998=L$1),LOOKUP(9.99999999999999E+307,$L$2:L997)+1,"")</f>
        <v>#REF!</v>
      </c>
      <c r="M998" s="31">
        <f>IF(AND(B998=M$1),LOOKUP(9.99999999999999E+307,$M$2:M997)+1,"")</f>
        <v>830</v>
      </c>
      <c r="N998" s="31" t="e">
        <f>IF(AND(B998=N$1),LOOKUP(9.99999999999999E+307,$N$2:N997)+1,"")</f>
        <v>#REF!</v>
      </c>
      <c r="O998" s="31" t="e">
        <f>IF(AND($B998=O$1),LOOKUP(9.99999999999999E+307,$O$2:O997)+1,"")</f>
        <v>#REF!</v>
      </c>
      <c r="P998" s="31" t="e">
        <f>IF(AND($B998=P$1),LOOKUP(9.99999999999999E+307,$P$2:P997)+1,"")</f>
        <v>#REF!</v>
      </c>
      <c r="Q998" s="31" t="e">
        <f>IF(AND($B998=Q$1),LOOKUP(9.99999999999999E+307,$Q$2:Q997)+1,"")</f>
        <v>#REF!</v>
      </c>
      <c r="R998" s="31">
        <f>IF(AND($B998=R$1),LOOKUP(9.99999999999999E+307,$R$2:R997)+1,"")</f>
        <v>830</v>
      </c>
      <c r="S998" s="31">
        <f>IF(AND($B998=S$1),LOOKUP(9.99999999999999E+307,$S$2:S997)+1,"")</f>
        <v>830</v>
      </c>
      <c r="T998" s="221"/>
      <c r="U998" s="221"/>
      <c r="V998" s="221"/>
      <c r="AA998" s="218" t="str">
        <f t="shared" si="111"/>
        <v/>
      </c>
      <c r="AB998" s="218" t="str">
        <f t="shared" si="112"/>
        <v/>
      </c>
      <c r="AC998" s="219">
        <f t="shared" si="108"/>
        <v>0</v>
      </c>
      <c r="AD998" s="219">
        <f t="shared" si="109"/>
        <v>1034</v>
      </c>
      <c r="AE998" s="220" t="str">
        <f t="shared" si="113"/>
        <v/>
      </c>
      <c r="AF998" s="216" t="str">
        <f t="shared" si="107"/>
        <v>-</v>
      </c>
    </row>
    <row r="999" spans="1:32" ht="20.149999999999999" customHeight="1" x14ac:dyDescent="0.75">
      <c r="A999" s="31">
        <v>997</v>
      </c>
      <c r="B999" s="202"/>
      <c r="C999" s="201"/>
      <c r="D999" s="201"/>
      <c r="E999" s="203"/>
      <c r="F999" s="203"/>
      <c r="G999" s="217" t="str">
        <f t="shared" si="110"/>
        <v/>
      </c>
      <c r="H999" s="31" t="str">
        <f>IF(AND(B999=H$1),LOOKUP(9.99999999999999E+307,$H$2:H998)+1,"")</f>
        <v/>
      </c>
      <c r="I999" s="31" t="str">
        <f>IF(AND(B999=I$1),LOOKUP(9.99999999999999E+307,$I$2:I998)+1,"")</f>
        <v/>
      </c>
      <c r="J999" s="31" t="e">
        <f>IF(AND(B999=J$1),LOOKUP(9.99999999999999E+307,$J$2:J998)+1,"")</f>
        <v>#REF!</v>
      </c>
      <c r="K999" s="31" t="e">
        <f>IF(AND(B999=K$1),LOOKUP(9.99999999999999E+307,$K$2:K998)+1,"")</f>
        <v>#REF!</v>
      </c>
      <c r="L999" s="31" t="e">
        <f>IF(AND(B999=L$1),LOOKUP(9.99999999999999E+307,$L$2:L998)+1,"")</f>
        <v>#REF!</v>
      </c>
      <c r="M999" s="31">
        <f>IF(AND(B999=M$1),LOOKUP(9.99999999999999E+307,$M$2:M998)+1,"")</f>
        <v>831</v>
      </c>
      <c r="N999" s="31" t="e">
        <f>IF(AND(B999=N$1),LOOKUP(9.99999999999999E+307,$N$2:N998)+1,"")</f>
        <v>#REF!</v>
      </c>
      <c r="O999" s="31" t="e">
        <f>IF(AND($B999=O$1),LOOKUP(9.99999999999999E+307,$O$2:O998)+1,"")</f>
        <v>#REF!</v>
      </c>
      <c r="P999" s="31" t="e">
        <f>IF(AND($B999=P$1),LOOKUP(9.99999999999999E+307,$P$2:P998)+1,"")</f>
        <v>#REF!</v>
      </c>
      <c r="Q999" s="31" t="e">
        <f>IF(AND($B999=Q$1),LOOKUP(9.99999999999999E+307,$Q$2:Q998)+1,"")</f>
        <v>#REF!</v>
      </c>
      <c r="R999" s="31">
        <f>IF(AND($B999=R$1),LOOKUP(9.99999999999999E+307,$R$2:R998)+1,"")</f>
        <v>831</v>
      </c>
      <c r="S999" s="31">
        <f>IF(AND($B999=S$1),LOOKUP(9.99999999999999E+307,$S$2:S998)+1,"")</f>
        <v>831</v>
      </c>
      <c r="T999" s="221"/>
      <c r="U999" s="221"/>
      <c r="V999" s="221"/>
      <c r="AA999" s="218" t="str">
        <f t="shared" si="111"/>
        <v/>
      </c>
      <c r="AB999" s="218" t="str">
        <f t="shared" si="112"/>
        <v/>
      </c>
      <c r="AC999" s="219">
        <f t="shared" si="108"/>
        <v>0</v>
      </c>
      <c r="AD999" s="219">
        <f t="shared" si="109"/>
        <v>1034</v>
      </c>
      <c r="AE999" s="220" t="str">
        <f t="shared" si="113"/>
        <v/>
      </c>
      <c r="AF999" s="216" t="str">
        <f t="shared" si="107"/>
        <v>-</v>
      </c>
    </row>
    <row r="1000" spans="1:32" ht="20.149999999999999" customHeight="1" x14ac:dyDescent="0.75">
      <c r="A1000" s="31">
        <v>998</v>
      </c>
      <c r="B1000" s="202"/>
      <c r="C1000" s="201"/>
      <c r="D1000" s="201"/>
      <c r="E1000" s="389"/>
      <c r="F1000" s="389"/>
      <c r="G1000" s="217" t="str">
        <f t="shared" si="110"/>
        <v/>
      </c>
      <c r="H1000" s="31" t="str">
        <f>IF(AND(B1000=H$1),LOOKUP(9.99999999999999E+307,$H$2:H999)+1,"")</f>
        <v/>
      </c>
      <c r="I1000" s="31" t="str">
        <f>IF(AND(B1000=I$1),LOOKUP(9.99999999999999E+307,$I$2:I999)+1,"")</f>
        <v/>
      </c>
      <c r="J1000" s="31" t="e">
        <f>IF(AND(B1000=J$1),LOOKUP(9.99999999999999E+307,$J$2:J999)+1,"")</f>
        <v>#REF!</v>
      </c>
      <c r="K1000" s="31" t="e">
        <f>IF(AND(B1000=K$1),LOOKUP(9.99999999999999E+307,$K$2:K999)+1,"")</f>
        <v>#REF!</v>
      </c>
      <c r="L1000" s="31" t="e">
        <f>IF(AND(B1000=L$1),LOOKUP(9.99999999999999E+307,$L$2:L999)+1,"")</f>
        <v>#REF!</v>
      </c>
      <c r="M1000" s="31">
        <f>IF(AND(B1000=M$1),LOOKUP(9.99999999999999E+307,$M$2:M999)+1,"")</f>
        <v>832</v>
      </c>
      <c r="N1000" s="31" t="e">
        <f>IF(AND(B1000=N$1),LOOKUP(9.99999999999999E+307,$N$2:N999)+1,"")</f>
        <v>#REF!</v>
      </c>
      <c r="O1000" s="31" t="e">
        <f>IF(AND($B1000=O$1),LOOKUP(9.99999999999999E+307,$O$2:O999)+1,"")</f>
        <v>#REF!</v>
      </c>
      <c r="P1000" s="31" t="e">
        <f>IF(AND($B1000=P$1),LOOKUP(9.99999999999999E+307,$P$2:P999)+1,"")</f>
        <v>#REF!</v>
      </c>
      <c r="Q1000" s="31" t="e">
        <f>IF(AND($B1000=Q$1),LOOKUP(9.99999999999999E+307,$Q$2:Q999)+1,"")</f>
        <v>#REF!</v>
      </c>
      <c r="R1000" s="31">
        <f>IF(AND($B1000=R$1),LOOKUP(9.99999999999999E+307,$R$2:R999)+1,"")</f>
        <v>832</v>
      </c>
      <c r="S1000" s="31">
        <f>IF(AND($B1000=S$1),LOOKUP(9.99999999999999E+307,$S$2:S999)+1,"")</f>
        <v>832</v>
      </c>
      <c r="T1000" s="221"/>
      <c r="U1000" s="221"/>
      <c r="V1000" s="221"/>
      <c r="AA1000" s="218" t="str">
        <f t="shared" si="111"/>
        <v/>
      </c>
      <c r="AB1000" s="218" t="str">
        <f t="shared" si="112"/>
        <v/>
      </c>
      <c r="AC1000" s="219">
        <f t="shared" si="108"/>
        <v>0</v>
      </c>
      <c r="AD1000" s="219">
        <f t="shared" si="109"/>
        <v>1034</v>
      </c>
      <c r="AE1000" s="220" t="str">
        <f t="shared" si="113"/>
        <v/>
      </c>
      <c r="AF1000" s="216" t="str">
        <f t="shared" si="107"/>
        <v>-</v>
      </c>
    </row>
    <row r="1001" spans="1:32" ht="20.149999999999999" customHeight="1" x14ac:dyDescent="0.75">
      <c r="A1001" s="31">
        <v>999</v>
      </c>
      <c r="B1001" s="202"/>
      <c r="C1001" s="201"/>
      <c r="D1001" s="201"/>
      <c r="E1001" s="389"/>
      <c r="F1001" s="389"/>
      <c r="G1001" s="217" t="str">
        <f t="shared" si="110"/>
        <v/>
      </c>
      <c r="H1001" s="31" t="str">
        <f>IF(AND(B1001=H$1),LOOKUP(9.99999999999999E+307,$H$2:H1000)+1,"")</f>
        <v/>
      </c>
      <c r="I1001" s="31" t="str">
        <f>IF(AND(B1001=I$1),LOOKUP(9.99999999999999E+307,$I$2:I1000)+1,"")</f>
        <v/>
      </c>
      <c r="J1001" s="31" t="e">
        <f>IF(AND(B1001=J$1),LOOKUP(9.99999999999999E+307,$J$2:J1000)+1,"")</f>
        <v>#REF!</v>
      </c>
      <c r="K1001" s="31" t="e">
        <f>IF(AND(B1001=K$1),LOOKUP(9.99999999999999E+307,$K$2:K1000)+1,"")</f>
        <v>#REF!</v>
      </c>
      <c r="L1001" s="31" t="e">
        <f>IF(AND(B1001=L$1),LOOKUP(9.99999999999999E+307,$L$2:L1000)+1,"")</f>
        <v>#REF!</v>
      </c>
      <c r="M1001" s="31">
        <f>IF(AND(B1001=M$1),LOOKUP(9.99999999999999E+307,$M$2:M1000)+1,"")</f>
        <v>833</v>
      </c>
      <c r="N1001" s="31" t="e">
        <f>IF(AND(B1001=N$1),LOOKUP(9.99999999999999E+307,$N$2:N1000)+1,"")</f>
        <v>#REF!</v>
      </c>
      <c r="O1001" s="31" t="e">
        <f>IF(AND($B1001=O$1),LOOKUP(9.99999999999999E+307,$O$2:O1000)+1,"")</f>
        <v>#REF!</v>
      </c>
      <c r="P1001" s="31" t="e">
        <f>IF(AND($B1001=P$1),LOOKUP(9.99999999999999E+307,$P$2:P1000)+1,"")</f>
        <v>#REF!</v>
      </c>
      <c r="Q1001" s="31" t="e">
        <f>IF(AND($B1001=Q$1),LOOKUP(9.99999999999999E+307,$Q$2:Q1000)+1,"")</f>
        <v>#REF!</v>
      </c>
      <c r="R1001" s="31">
        <f>IF(AND($B1001=R$1),LOOKUP(9.99999999999999E+307,$R$2:R1000)+1,"")</f>
        <v>833</v>
      </c>
      <c r="S1001" s="31">
        <f>IF(AND($B1001=S$1),LOOKUP(9.99999999999999E+307,$S$2:S1000)+1,"")</f>
        <v>833</v>
      </c>
      <c r="T1001" s="221"/>
      <c r="U1001" s="221"/>
      <c r="V1001" s="221"/>
      <c r="AA1001" s="218" t="str">
        <f t="shared" si="111"/>
        <v/>
      </c>
      <c r="AB1001" s="218" t="str">
        <f t="shared" si="112"/>
        <v/>
      </c>
      <c r="AC1001" s="219">
        <f t="shared" si="108"/>
        <v>0</v>
      </c>
      <c r="AD1001" s="219">
        <f t="shared" si="109"/>
        <v>1034</v>
      </c>
      <c r="AE1001" s="220" t="str">
        <f t="shared" si="113"/>
        <v/>
      </c>
      <c r="AF1001" s="216" t="str">
        <f t="shared" si="107"/>
        <v>-</v>
      </c>
    </row>
    <row r="1002" spans="1:32" ht="20.149999999999999" customHeight="1" x14ac:dyDescent="0.75">
      <c r="A1002" s="31">
        <v>1000</v>
      </c>
      <c r="B1002" s="202"/>
      <c r="C1002" s="201"/>
      <c r="D1002" s="201"/>
      <c r="E1002" s="389"/>
      <c r="F1002" s="389"/>
      <c r="G1002" s="217" t="str">
        <f t="shared" si="110"/>
        <v/>
      </c>
      <c r="H1002" s="31" t="str">
        <f>IF(AND(B1002=H$1),LOOKUP(9.99999999999999E+307,$H$2:H1001)+1,"")</f>
        <v/>
      </c>
      <c r="I1002" s="31" t="str">
        <f>IF(AND(B1002=I$1),LOOKUP(9.99999999999999E+307,$I$2:I1001)+1,"")</f>
        <v/>
      </c>
      <c r="J1002" s="31" t="e">
        <f>IF(AND(B1002=J$1),LOOKUP(9.99999999999999E+307,$J$2:J1001)+1,"")</f>
        <v>#REF!</v>
      </c>
      <c r="K1002" s="31" t="e">
        <f>IF(AND(B1002=K$1),LOOKUP(9.99999999999999E+307,$K$2:K1001)+1,"")</f>
        <v>#REF!</v>
      </c>
      <c r="L1002" s="31" t="e">
        <f>IF(AND(B1002=L$1),LOOKUP(9.99999999999999E+307,$L$2:L1001)+1,"")</f>
        <v>#REF!</v>
      </c>
      <c r="M1002" s="31">
        <f>IF(AND(B1002=M$1),LOOKUP(9.99999999999999E+307,$M$2:M1001)+1,"")</f>
        <v>834</v>
      </c>
      <c r="N1002" s="31" t="e">
        <f>IF(AND(B1002=N$1),LOOKUP(9.99999999999999E+307,$N$2:N1001)+1,"")</f>
        <v>#REF!</v>
      </c>
      <c r="O1002" s="31" t="e">
        <f>IF(AND($B1002=O$1),LOOKUP(9.99999999999999E+307,$O$2:O1001)+1,"")</f>
        <v>#REF!</v>
      </c>
      <c r="P1002" s="31" t="e">
        <f>IF(AND($B1002=P$1),LOOKUP(9.99999999999999E+307,$P$2:P1001)+1,"")</f>
        <v>#REF!</v>
      </c>
      <c r="Q1002" s="31" t="e">
        <f>IF(AND($B1002=Q$1),LOOKUP(9.99999999999999E+307,$Q$2:Q1001)+1,"")</f>
        <v>#REF!</v>
      </c>
      <c r="R1002" s="31">
        <f>IF(AND($B1002=R$1),LOOKUP(9.99999999999999E+307,$R$2:R1001)+1,"")</f>
        <v>834</v>
      </c>
      <c r="S1002" s="31">
        <f>IF(AND($B1002=S$1),LOOKUP(9.99999999999999E+307,$S$2:S1001)+1,"")</f>
        <v>834</v>
      </c>
      <c r="T1002" s="221"/>
      <c r="U1002" s="221"/>
      <c r="V1002" s="221"/>
      <c r="AA1002" s="218" t="str">
        <f t="shared" si="111"/>
        <v/>
      </c>
      <c r="AB1002" s="218" t="str">
        <f t="shared" si="112"/>
        <v/>
      </c>
      <c r="AC1002" s="219">
        <f t="shared" si="108"/>
        <v>0</v>
      </c>
      <c r="AD1002" s="219">
        <f t="shared" si="109"/>
        <v>1034</v>
      </c>
      <c r="AE1002" s="220" t="str">
        <f t="shared" si="113"/>
        <v/>
      </c>
      <c r="AF1002" s="216" t="str">
        <f t="shared" si="107"/>
        <v>-</v>
      </c>
    </row>
    <row r="1003" spans="1:32" ht="20.149999999999999" customHeight="1" x14ac:dyDescent="0.75">
      <c r="A1003" s="31">
        <v>1001</v>
      </c>
      <c r="B1003" s="202"/>
      <c r="C1003" s="201"/>
      <c r="D1003" s="201"/>
      <c r="E1003" s="389"/>
      <c r="F1003" s="389"/>
      <c r="G1003" s="217" t="str">
        <f t="shared" si="110"/>
        <v/>
      </c>
      <c r="H1003" s="31" t="str">
        <f>IF(AND(B1003=H$1),LOOKUP(9.99999999999999E+307,$H$2:H1002)+1,"")</f>
        <v/>
      </c>
      <c r="I1003" s="31" t="str">
        <f>IF(AND(B1003=I$1),LOOKUP(9.99999999999999E+307,$I$2:I1002)+1,"")</f>
        <v/>
      </c>
      <c r="J1003" s="31" t="e">
        <f>IF(AND(B1003=J$1),LOOKUP(9.99999999999999E+307,$J$2:J1002)+1,"")</f>
        <v>#REF!</v>
      </c>
      <c r="K1003" s="31" t="e">
        <f>IF(AND(B1003=K$1),LOOKUP(9.99999999999999E+307,$K$2:K1002)+1,"")</f>
        <v>#REF!</v>
      </c>
      <c r="L1003" s="31" t="e">
        <f>IF(AND(B1003=L$1),LOOKUP(9.99999999999999E+307,$L$2:L1002)+1,"")</f>
        <v>#REF!</v>
      </c>
      <c r="M1003" s="31">
        <f>IF(AND(B1003=M$1),LOOKUP(9.99999999999999E+307,$M$2:M1002)+1,"")</f>
        <v>835</v>
      </c>
      <c r="N1003" s="31" t="e">
        <f>IF(AND(B1003=N$1),LOOKUP(9.99999999999999E+307,$N$2:N1002)+1,"")</f>
        <v>#REF!</v>
      </c>
      <c r="O1003" s="31" t="e">
        <f>IF(AND($B1003=O$1),LOOKUP(9.99999999999999E+307,$O$2:O1002)+1,"")</f>
        <v>#REF!</v>
      </c>
      <c r="P1003" s="31" t="e">
        <f>IF(AND($B1003=P$1),LOOKUP(9.99999999999999E+307,$P$2:P1002)+1,"")</f>
        <v>#REF!</v>
      </c>
      <c r="Q1003" s="31" t="e">
        <f>IF(AND($B1003=Q$1),LOOKUP(9.99999999999999E+307,$Q$2:Q1002)+1,"")</f>
        <v>#REF!</v>
      </c>
      <c r="R1003" s="31">
        <f>IF(AND($B1003=R$1),LOOKUP(9.99999999999999E+307,$R$2:R1002)+1,"")</f>
        <v>835</v>
      </c>
      <c r="S1003" s="31">
        <f>IF(AND($B1003=S$1),LOOKUP(9.99999999999999E+307,$S$2:S1002)+1,"")</f>
        <v>835</v>
      </c>
      <c r="T1003" s="221"/>
      <c r="U1003" s="221"/>
      <c r="V1003" s="221"/>
      <c r="AA1003" s="218" t="str">
        <f t="shared" si="111"/>
        <v/>
      </c>
      <c r="AB1003" s="218" t="str">
        <f t="shared" si="112"/>
        <v/>
      </c>
      <c r="AC1003" s="219">
        <f t="shared" si="108"/>
        <v>0</v>
      </c>
      <c r="AD1003" s="219">
        <f t="shared" si="109"/>
        <v>1034</v>
      </c>
      <c r="AE1003" s="220" t="str">
        <f t="shared" si="113"/>
        <v/>
      </c>
      <c r="AF1003" s="216" t="str">
        <f t="shared" si="107"/>
        <v>-</v>
      </c>
    </row>
    <row r="1004" spans="1:32" ht="20.149999999999999" customHeight="1" x14ac:dyDescent="0.75">
      <c r="A1004" s="31">
        <v>1002</v>
      </c>
      <c r="B1004" s="202"/>
      <c r="C1004" s="201"/>
      <c r="D1004" s="201"/>
      <c r="E1004" s="389"/>
      <c r="F1004" s="389"/>
      <c r="G1004" s="217" t="str">
        <f t="shared" si="110"/>
        <v/>
      </c>
      <c r="H1004" s="31" t="str">
        <f>IF(AND(B1004=H$1),LOOKUP(9.99999999999999E+307,$H$2:H1003)+1,"")</f>
        <v/>
      </c>
      <c r="I1004" s="31" t="str">
        <f>IF(AND(B1004=I$1),LOOKUP(9.99999999999999E+307,$I$2:I1003)+1,"")</f>
        <v/>
      </c>
      <c r="J1004" s="31" t="e">
        <f>IF(AND(B1004=J$1),LOOKUP(9.99999999999999E+307,$J$2:J1003)+1,"")</f>
        <v>#REF!</v>
      </c>
      <c r="K1004" s="31" t="e">
        <f>IF(AND(B1004=K$1),LOOKUP(9.99999999999999E+307,$K$2:K1003)+1,"")</f>
        <v>#REF!</v>
      </c>
      <c r="L1004" s="31" t="e">
        <f>IF(AND(B1004=L$1),LOOKUP(9.99999999999999E+307,$L$2:L1003)+1,"")</f>
        <v>#REF!</v>
      </c>
      <c r="M1004" s="31">
        <f>IF(AND(B1004=M$1),LOOKUP(9.99999999999999E+307,$M$2:M1003)+1,"")</f>
        <v>836</v>
      </c>
      <c r="N1004" s="31" t="e">
        <f>IF(AND(B1004=N$1),LOOKUP(9.99999999999999E+307,$N$2:N1003)+1,"")</f>
        <v>#REF!</v>
      </c>
      <c r="O1004" s="31" t="e">
        <f>IF(AND($B1004=O$1),LOOKUP(9.99999999999999E+307,$O$2:O1003)+1,"")</f>
        <v>#REF!</v>
      </c>
      <c r="P1004" s="31" t="e">
        <f>IF(AND($B1004=P$1),LOOKUP(9.99999999999999E+307,$P$2:P1003)+1,"")</f>
        <v>#REF!</v>
      </c>
      <c r="Q1004" s="31" t="e">
        <f>IF(AND($B1004=Q$1),LOOKUP(9.99999999999999E+307,$Q$2:Q1003)+1,"")</f>
        <v>#REF!</v>
      </c>
      <c r="R1004" s="31">
        <f>IF(AND($B1004=R$1),LOOKUP(9.99999999999999E+307,$R$2:R1003)+1,"")</f>
        <v>836</v>
      </c>
      <c r="S1004" s="31">
        <f>IF(AND($B1004=S$1),LOOKUP(9.99999999999999E+307,$S$2:S1003)+1,"")</f>
        <v>836</v>
      </c>
      <c r="T1004" s="221"/>
      <c r="U1004" s="221"/>
      <c r="V1004" s="221"/>
      <c r="AA1004" s="218" t="str">
        <f t="shared" si="111"/>
        <v/>
      </c>
      <c r="AB1004" s="218" t="str">
        <f t="shared" si="112"/>
        <v/>
      </c>
      <c r="AC1004" s="219">
        <f t="shared" si="108"/>
        <v>0</v>
      </c>
      <c r="AD1004" s="219">
        <f t="shared" si="109"/>
        <v>1034</v>
      </c>
      <c r="AE1004" s="220" t="str">
        <f t="shared" si="113"/>
        <v/>
      </c>
      <c r="AF1004" s="216" t="str">
        <f t="shared" si="107"/>
        <v>-</v>
      </c>
    </row>
    <row r="1005" spans="1:32" ht="20.149999999999999" customHeight="1" x14ac:dyDescent="0.75">
      <c r="A1005" s="31">
        <v>1003</v>
      </c>
      <c r="B1005" s="202"/>
      <c r="C1005" s="201"/>
      <c r="D1005" s="201"/>
      <c r="E1005" s="389"/>
      <c r="F1005" s="389"/>
      <c r="G1005" s="217" t="str">
        <f t="shared" si="110"/>
        <v/>
      </c>
      <c r="H1005" s="31" t="str">
        <f>IF(AND(B1005=H$1),LOOKUP(9.99999999999999E+307,$H$2:H1004)+1,"")</f>
        <v/>
      </c>
      <c r="I1005" s="31" t="str">
        <f>IF(AND(B1005=I$1),LOOKUP(9.99999999999999E+307,$I$2:I1004)+1,"")</f>
        <v/>
      </c>
      <c r="J1005" s="31" t="e">
        <f>IF(AND(B1005=J$1),LOOKUP(9.99999999999999E+307,$J$2:J1004)+1,"")</f>
        <v>#REF!</v>
      </c>
      <c r="K1005" s="31" t="e">
        <f>IF(AND(B1005=K$1),LOOKUP(9.99999999999999E+307,$K$2:K1004)+1,"")</f>
        <v>#REF!</v>
      </c>
      <c r="L1005" s="31" t="e">
        <f>IF(AND(B1005=L$1),LOOKUP(9.99999999999999E+307,$L$2:L1004)+1,"")</f>
        <v>#REF!</v>
      </c>
      <c r="M1005" s="31">
        <f>IF(AND(B1005=M$1),LOOKUP(9.99999999999999E+307,$M$2:M1004)+1,"")</f>
        <v>837</v>
      </c>
      <c r="N1005" s="31" t="e">
        <f>IF(AND(B1005=N$1),LOOKUP(9.99999999999999E+307,$N$2:N1004)+1,"")</f>
        <v>#REF!</v>
      </c>
      <c r="O1005" s="31" t="e">
        <f>IF(AND($B1005=O$1),LOOKUP(9.99999999999999E+307,$O$2:O1004)+1,"")</f>
        <v>#REF!</v>
      </c>
      <c r="P1005" s="31" t="e">
        <f>IF(AND($B1005=P$1),LOOKUP(9.99999999999999E+307,$P$2:P1004)+1,"")</f>
        <v>#REF!</v>
      </c>
      <c r="Q1005" s="31" t="e">
        <f>IF(AND($B1005=Q$1),LOOKUP(9.99999999999999E+307,$Q$2:Q1004)+1,"")</f>
        <v>#REF!</v>
      </c>
      <c r="R1005" s="31">
        <f>IF(AND($B1005=R$1),LOOKUP(9.99999999999999E+307,$R$2:R1004)+1,"")</f>
        <v>837</v>
      </c>
      <c r="S1005" s="31">
        <f>IF(AND($B1005=S$1),LOOKUP(9.99999999999999E+307,$S$2:S1004)+1,"")</f>
        <v>837</v>
      </c>
      <c r="T1005" s="221"/>
      <c r="U1005" s="221"/>
      <c r="V1005" s="221"/>
      <c r="AA1005" s="218" t="str">
        <f t="shared" si="111"/>
        <v/>
      </c>
      <c r="AB1005" s="218" t="str">
        <f t="shared" si="112"/>
        <v/>
      </c>
      <c r="AC1005" s="219">
        <f t="shared" si="108"/>
        <v>0</v>
      </c>
      <c r="AD1005" s="219">
        <f t="shared" si="109"/>
        <v>1034</v>
      </c>
      <c r="AE1005" s="220" t="str">
        <f t="shared" si="113"/>
        <v/>
      </c>
      <c r="AF1005" s="216" t="str">
        <f t="shared" si="107"/>
        <v>-</v>
      </c>
    </row>
    <row r="1006" spans="1:32" ht="20.149999999999999" customHeight="1" x14ac:dyDescent="0.75">
      <c r="A1006" s="31">
        <v>1004</v>
      </c>
      <c r="B1006" s="202"/>
      <c r="C1006" s="201"/>
      <c r="D1006" s="201"/>
      <c r="E1006" s="389"/>
      <c r="F1006" s="389"/>
      <c r="G1006" s="217" t="str">
        <f t="shared" si="110"/>
        <v/>
      </c>
      <c r="H1006" s="31" t="str">
        <f>IF(AND(B1006=H$1),LOOKUP(9.99999999999999E+307,$H$2:H1005)+1,"")</f>
        <v/>
      </c>
      <c r="I1006" s="31" t="str">
        <f>IF(AND(B1006=I$1),LOOKUP(9.99999999999999E+307,$I$2:I1005)+1,"")</f>
        <v/>
      </c>
      <c r="J1006" s="31" t="e">
        <f>IF(AND(B1006=J$1),LOOKUP(9.99999999999999E+307,$J$2:J1005)+1,"")</f>
        <v>#REF!</v>
      </c>
      <c r="K1006" s="31" t="e">
        <f>IF(AND(B1006=K$1),LOOKUP(9.99999999999999E+307,$K$2:K1005)+1,"")</f>
        <v>#REF!</v>
      </c>
      <c r="L1006" s="31" t="e">
        <f>IF(AND(B1006=L$1),LOOKUP(9.99999999999999E+307,$L$2:L1005)+1,"")</f>
        <v>#REF!</v>
      </c>
      <c r="M1006" s="31">
        <f>IF(AND(B1006=M$1),LOOKUP(9.99999999999999E+307,$M$2:M1005)+1,"")</f>
        <v>838</v>
      </c>
      <c r="N1006" s="31" t="e">
        <f>IF(AND(B1006=N$1),LOOKUP(9.99999999999999E+307,$N$2:N1005)+1,"")</f>
        <v>#REF!</v>
      </c>
      <c r="O1006" s="31" t="e">
        <f>IF(AND($B1006=O$1),LOOKUP(9.99999999999999E+307,$O$2:O1005)+1,"")</f>
        <v>#REF!</v>
      </c>
      <c r="P1006" s="31" t="e">
        <f>IF(AND($B1006=P$1),LOOKUP(9.99999999999999E+307,$P$2:P1005)+1,"")</f>
        <v>#REF!</v>
      </c>
      <c r="Q1006" s="31" t="e">
        <f>IF(AND($B1006=Q$1),LOOKUP(9.99999999999999E+307,$Q$2:Q1005)+1,"")</f>
        <v>#REF!</v>
      </c>
      <c r="R1006" s="31">
        <f>IF(AND($B1006=R$1),LOOKUP(9.99999999999999E+307,$R$2:R1005)+1,"")</f>
        <v>838</v>
      </c>
      <c r="S1006" s="31">
        <f>IF(AND($B1006=S$1),LOOKUP(9.99999999999999E+307,$S$2:S1005)+1,"")</f>
        <v>838</v>
      </c>
      <c r="T1006" s="221"/>
      <c r="U1006" s="221"/>
      <c r="V1006" s="221"/>
      <c r="AA1006" s="218" t="str">
        <f t="shared" si="111"/>
        <v/>
      </c>
      <c r="AB1006" s="218" t="str">
        <f t="shared" si="112"/>
        <v/>
      </c>
      <c r="AC1006" s="219">
        <f t="shared" si="108"/>
        <v>0</v>
      </c>
      <c r="AD1006" s="219">
        <f t="shared" si="109"/>
        <v>1034</v>
      </c>
      <c r="AE1006" s="220" t="str">
        <f t="shared" si="113"/>
        <v/>
      </c>
      <c r="AF1006" s="216" t="str">
        <f t="shared" si="107"/>
        <v>-</v>
      </c>
    </row>
    <row r="1007" spans="1:32" ht="20.149999999999999" customHeight="1" x14ac:dyDescent="0.75">
      <c r="A1007" s="31">
        <v>1005</v>
      </c>
      <c r="B1007" s="202"/>
      <c r="C1007" s="201"/>
      <c r="D1007" s="201"/>
      <c r="E1007" s="389"/>
      <c r="F1007" s="389"/>
      <c r="G1007" s="217" t="str">
        <f t="shared" si="110"/>
        <v/>
      </c>
      <c r="H1007" s="31" t="str">
        <f>IF(AND(B1007=H$1),LOOKUP(9.99999999999999E+307,$H$2:H1006)+1,"")</f>
        <v/>
      </c>
      <c r="I1007" s="31" t="str">
        <f>IF(AND(B1007=I$1),LOOKUP(9.99999999999999E+307,$I$2:I1006)+1,"")</f>
        <v/>
      </c>
      <c r="J1007" s="31" t="e">
        <f>IF(AND(B1007=J$1),LOOKUP(9.99999999999999E+307,$J$2:J1006)+1,"")</f>
        <v>#REF!</v>
      </c>
      <c r="K1007" s="31" t="e">
        <f>IF(AND(B1007=K$1),LOOKUP(9.99999999999999E+307,$K$2:K1006)+1,"")</f>
        <v>#REF!</v>
      </c>
      <c r="L1007" s="31" t="e">
        <f>IF(AND(B1007=L$1),LOOKUP(9.99999999999999E+307,$L$2:L1006)+1,"")</f>
        <v>#REF!</v>
      </c>
      <c r="M1007" s="31">
        <f>IF(AND(B1007=M$1),LOOKUP(9.99999999999999E+307,$M$2:M1006)+1,"")</f>
        <v>839</v>
      </c>
      <c r="N1007" s="31" t="e">
        <f>IF(AND(B1007=N$1),LOOKUP(9.99999999999999E+307,$N$2:N1006)+1,"")</f>
        <v>#REF!</v>
      </c>
      <c r="O1007" s="31" t="e">
        <f>IF(AND($B1007=O$1),LOOKUP(9.99999999999999E+307,$O$2:O1006)+1,"")</f>
        <v>#REF!</v>
      </c>
      <c r="P1007" s="31" t="e">
        <f>IF(AND($B1007=P$1),LOOKUP(9.99999999999999E+307,$P$2:P1006)+1,"")</f>
        <v>#REF!</v>
      </c>
      <c r="Q1007" s="31" t="e">
        <f>IF(AND($B1007=Q$1),LOOKUP(9.99999999999999E+307,$Q$2:Q1006)+1,"")</f>
        <v>#REF!</v>
      </c>
      <c r="R1007" s="31">
        <f>IF(AND($B1007=R$1),LOOKUP(9.99999999999999E+307,$R$2:R1006)+1,"")</f>
        <v>839</v>
      </c>
      <c r="S1007" s="31">
        <f>IF(AND($B1007=S$1),LOOKUP(9.99999999999999E+307,$S$2:S1006)+1,"")</f>
        <v>839</v>
      </c>
      <c r="T1007" s="221"/>
      <c r="U1007" s="221"/>
      <c r="V1007" s="221"/>
      <c r="AA1007" s="218" t="str">
        <f t="shared" si="111"/>
        <v/>
      </c>
      <c r="AB1007" s="218" t="str">
        <f t="shared" si="112"/>
        <v/>
      </c>
      <c r="AC1007" s="219">
        <f t="shared" si="108"/>
        <v>0</v>
      </c>
      <c r="AD1007" s="219">
        <f t="shared" si="109"/>
        <v>1034</v>
      </c>
      <c r="AE1007" s="220" t="str">
        <f t="shared" si="113"/>
        <v/>
      </c>
      <c r="AF1007" s="216" t="str">
        <f t="shared" ref="AF1007:AF1070" si="114">CONCATENATE(B1007,"-",AE1007)</f>
        <v>-</v>
      </c>
    </row>
    <row r="1008" spans="1:32" ht="20.149999999999999" customHeight="1" x14ac:dyDescent="0.75">
      <c r="A1008" s="31">
        <v>1006</v>
      </c>
      <c r="B1008" s="202"/>
      <c r="C1008" s="201"/>
      <c r="D1008" s="201"/>
      <c r="E1008" s="389"/>
      <c r="F1008" s="389"/>
      <c r="G1008" s="217" t="str">
        <f t="shared" si="110"/>
        <v/>
      </c>
      <c r="H1008" s="31" t="str">
        <f>IF(AND(B1008=H$1),LOOKUP(9.99999999999999E+307,$H$2:H1007)+1,"")</f>
        <v/>
      </c>
      <c r="I1008" s="31" t="str">
        <f>IF(AND(B1008=I$1),LOOKUP(9.99999999999999E+307,$I$2:I1007)+1,"")</f>
        <v/>
      </c>
      <c r="J1008" s="31" t="e">
        <f>IF(AND(B1008=J$1),LOOKUP(9.99999999999999E+307,$J$2:J1007)+1,"")</f>
        <v>#REF!</v>
      </c>
      <c r="K1008" s="31" t="e">
        <f>IF(AND(B1008=K$1),LOOKUP(9.99999999999999E+307,$K$2:K1007)+1,"")</f>
        <v>#REF!</v>
      </c>
      <c r="L1008" s="31" t="e">
        <f>IF(AND(B1008=L$1),LOOKUP(9.99999999999999E+307,$L$2:L1007)+1,"")</f>
        <v>#REF!</v>
      </c>
      <c r="M1008" s="31">
        <f>IF(AND(B1008=M$1),LOOKUP(9.99999999999999E+307,$M$2:M1007)+1,"")</f>
        <v>840</v>
      </c>
      <c r="N1008" s="31" t="e">
        <f>IF(AND(B1008=N$1),LOOKUP(9.99999999999999E+307,$N$2:N1007)+1,"")</f>
        <v>#REF!</v>
      </c>
      <c r="O1008" s="31" t="e">
        <f>IF(AND($B1008=O$1),LOOKUP(9.99999999999999E+307,$O$2:O1007)+1,"")</f>
        <v>#REF!</v>
      </c>
      <c r="P1008" s="31" t="e">
        <f>IF(AND($B1008=P$1),LOOKUP(9.99999999999999E+307,$P$2:P1007)+1,"")</f>
        <v>#REF!</v>
      </c>
      <c r="Q1008" s="31" t="e">
        <f>IF(AND($B1008=Q$1),LOOKUP(9.99999999999999E+307,$Q$2:Q1007)+1,"")</f>
        <v>#REF!</v>
      </c>
      <c r="R1008" s="31">
        <f>IF(AND($B1008=R$1),LOOKUP(9.99999999999999E+307,$R$2:R1007)+1,"")</f>
        <v>840</v>
      </c>
      <c r="S1008" s="31">
        <f>IF(AND($B1008=S$1),LOOKUP(9.99999999999999E+307,$S$2:S1007)+1,"")</f>
        <v>840</v>
      </c>
      <c r="T1008" s="221"/>
      <c r="U1008" s="221"/>
      <c r="V1008" s="221"/>
      <c r="AA1008" s="218" t="str">
        <f t="shared" si="111"/>
        <v/>
      </c>
      <c r="AB1008" s="218" t="str">
        <f t="shared" si="112"/>
        <v/>
      </c>
      <c r="AC1008" s="219">
        <f t="shared" si="108"/>
        <v>0</v>
      </c>
      <c r="AD1008" s="219">
        <f t="shared" si="109"/>
        <v>1034</v>
      </c>
      <c r="AE1008" s="220" t="str">
        <f t="shared" si="113"/>
        <v/>
      </c>
      <c r="AF1008" s="216" t="str">
        <f t="shared" si="114"/>
        <v>-</v>
      </c>
    </row>
    <row r="1009" spans="1:32" ht="20.149999999999999" customHeight="1" x14ac:dyDescent="0.75">
      <c r="A1009" s="31">
        <v>1007</v>
      </c>
      <c r="B1009" s="202"/>
      <c r="C1009" s="201"/>
      <c r="D1009" s="201"/>
      <c r="E1009" s="389"/>
      <c r="F1009" s="389"/>
      <c r="G1009" s="217" t="str">
        <f t="shared" si="110"/>
        <v/>
      </c>
      <c r="H1009" s="31" t="str">
        <f>IF(AND(B1009=H$1),LOOKUP(9.99999999999999E+307,$H$2:H1008)+1,"")</f>
        <v/>
      </c>
      <c r="I1009" s="31" t="str">
        <f>IF(AND(B1009=I$1),LOOKUP(9.99999999999999E+307,$I$2:I1008)+1,"")</f>
        <v/>
      </c>
      <c r="J1009" s="31" t="e">
        <f>IF(AND(B1009=J$1),LOOKUP(9.99999999999999E+307,$J$2:J1008)+1,"")</f>
        <v>#REF!</v>
      </c>
      <c r="K1009" s="31" t="e">
        <f>IF(AND(B1009=K$1),LOOKUP(9.99999999999999E+307,$K$2:K1008)+1,"")</f>
        <v>#REF!</v>
      </c>
      <c r="L1009" s="31" t="e">
        <f>IF(AND(B1009=L$1),LOOKUP(9.99999999999999E+307,$L$2:L1008)+1,"")</f>
        <v>#REF!</v>
      </c>
      <c r="M1009" s="31">
        <f>IF(AND(B1009=M$1),LOOKUP(9.99999999999999E+307,$M$2:M1008)+1,"")</f>
        <v>841</v>
      </c>
      <c r="N1009" s="31" t="e">
        <f>IF(AND(B1009=N$1),LOOKUP(9.99999999999999E+307,$N$2:N1008)+1,"")</f>
        <v>#REF!</v>
      </c>
      <c r="O1009" s="31" t="e">
        <f>IF(AND($B1009=O$1),LOOKUP(9.99999999999999E+307,$O$2:O1008)+1,"")</f>
        <v>#REF!</v>
      </c>
      <c r="P1009" s="31" t="e">
        <f>IF(AND($B1009=P$1),LOOKUP(9.99999999999999E+307,$P$2:P1008)+1,"")</f>
        <v>#REF!</v>
      </c>
      <c r="Q1009" s="31" t="e">
        <f>IF(AND($B1009=Q$1),LOOKUP(9.99999999999999E+307,$Q$2:Q1008)+1,"")</f>
        <v>#REF!</v>
      </c>
      <c r="R1009" s="31">
        <f>IF(AND($B1009=R$1),LOOKUP(9.99999999999999E+307,$R$2:R1008)+1,"")</f>
        <v>841</v>
      </c>
      <c r="S1009" s="31">
        <f>IF(AND($B1009=S$1),LOOKUP(9.99999999999999E+307,$S$2:S1008)+1,"")</f>
        <v>841</v>
      </c>
      <c r="T1009" s="221"/>
      <c r="U1009" s="221"/>
      <c r="V1009" s="221"/>
      <c r="AA1009" s="218" t="str">
        <f t="shared" si="111"/>
        <v/>
      </c>
      <c r="AB1009" s="218" t="str">
        <f t="shared" si="112"/>
        <v/>
      </c>
      <c r="AC1009" s="219">
        <f t="shared" si="108"/>
        <v>0</v>
      </c>
      <c r="AD1009" s="219">
        <f t="shared" si="109"/>
        <v>1034</v>
      </c>
      <c r="AE1009" s="220" t="str">
        <f t="shared" si="113"/>
        <v/>
      </c>
      <c r="AF1009" s="216" t="str">
        <f t="shared" si="114"/>
        <v>-</v>
      </c>
    </row>
    <row r="1010" spans="1:32" ht="20.149999999999999" customHeight="1" x14ac:dyDescent="0.75">
      <c r="A1010" s="31">
        <v>1008</v>
      </c>
      <c r="B1010" s="202"/>
      <c r="C1010" s="201"/>
      <c r="D1010" s="201"/>
      <c r="E1010" s="389"/>
      <c r="F1010" s="389"/>
      <c r="G1010" s="217" t="str">
        <f t="shared" si="110"/>
        <v/>
      </c>
      <c r="H1010" s="31" t="str">
        <f>IF(AND(B1010=H$1),LOOKUP(9.99999999999999E+307,$H$2:H1009)+1,"")</f>
        <v/>
      </c>
      <c r="I1010" s="31" t="str">
        <f>IF(AND(B1010=I$1),LOOKUP(9.99999999999999E+307,$I$2:I1009)+1,"")</f>
        <v/>
      </c>
      <c r="J1010" s="31" t="e">
        <f>IF(AND(B1010=J$1),LOOKUP(9.99999999999999E+307,$J$2:J1009)+1,"")</f>
        <v>#REF!</v>
      </c>
      <c r="K1010" s="31" t="e">
        <f>IF(AND(B1010=K$1),LOOKUP(9.99999999999999E+307,$K$2:K1009)+1,"")</f>
        <v>#REF!</v>
      </c>
      <c r="L1010" s="31" t="e">
        <f>IF(AND(B1010=L$1),LOOKUP(9.99999999999999E+307,$L$2:L1009)+1,"")</f>
        <v>#REF!</v>
      </c>
      <c r="M1010" s="31">
        <f>IF(AND(B1010=M$1),LOOKUP(9.99999999999999E+307,$M$2:M1009)+1,"")</f>
        <v>842</v>
      </c>
      <c r="N1010" s="31" t="e">
        <f>IF(AND(B1010=N$1),LOOKUP(9.99999999999999E+307,$N$2:N1009)+1,"")</f>
        <v>#REF!</v>
      </c>
      <c r="O1010" s="31" t="e">
        <f>IF(AND($B1010=O$1),LOOKUP(9.99999999999999E+307,$O$2:O1009)+1,"")</f>
        <v>#REF!</v>
      </c>
      <c r="P1010" s="31" t="e">
        <f>IF(AND($B1010=P$1),LOOKUP(9.99999999999999E+307,$P$2:P1009)+1,"")</f>
        <v>#REF!</v>
      </c>
      <c r="Q1010" s="31" t="e">
        <f>IF(AND($B1010=Q$1),LOOKUP(9.99999999999999E+307,$Q$2:Q1009)+1,"")</f>
        <v>#REF!</v>
      </c>
      <c r="R1010" s="31">
        <f>IF(AND($B1010=R$1),LOOKUP(9.99999999999999E+307,$R$2:R1009)+1,"")</f>
        <v>842</v>
      </c>
      <c r="S1010" s="31">
        <f>IF(AND($B1010=S$1),LOOKUP(9.99999999999999E+307,$S$2:S1009)+1,"")</f>
        <v>842</v>
      </c>
      <c r="T1010" s="221"/>
      <c r="U1010" s="221"/>
      <c r="V1010" s="221"/>
      <c r="AA1010" s="218" t="str">
        <f t="shared" si="111"/>
        <v/>
      </c>
      <c r="AB1010" s="218" t="str">
        <f t="shared" si="112"/>
        <v/>
      </c>
      <c r="AC1010" s="219">
        <f t="shared" si="108"/>
        <v>0</v>
      </c>
      <c r="AD1010" s="219">
        <f t="shared" si="109"/>
        <v>1034</v>
      </c>
      <c r="AE1010" s="220" t="str">
        <f t="shared" si="113"/>
        <v/>
      </c>
      <c r="AF1010" s="216" t="str">
        <f t="shared" si="114"/>
        <v>-</v>
      </c>
    </row>
    <row r="1011" spans="1:32" ht="20.149999999999999" customHeight="1" x14ac:dyDescent="0.75">
      <c r="A1011" s="31">
        <v>1009</v>
      </c>
      <c r="B1011" s="202"/>
      <c r="C1011" s="201"/>
      <c r="D1011" s="201"/>
      <c r="E1011" s="389"/>
      <c r="F1011" s="389"/>
      <c r="G1011" s="217" t="str">
        <f t="shared" si="110"/>
        <v/>
      </c>
      <c r="H1011" s="31" t="str">
        <f>IF(AND(B1011=H$1),LOOKUP(9.99999999999999E+307,$H$2:H1010)+1,"")</f>
        <v/>
      </c>
      <c r="I1011" s="31" t="str">
        <f>IF(AND(B1011=I$1),LOOKUP(9.99999999999999E+307,$I$2:I1010)+1,"")</f>
        <v/>
      </c>
      <c r="J1011" s="31" t="e">
        <f>IF(AND(B1011=J$1),LOOKUP(9.99999999999999E+307,$J$2:J1010)+1,"")</f>
        <v>#REF!</v>
      </c>
      <c r="K1011" s="31" t="e">
        <f>IF(AND(B1011=K$1),LOOKUP(9.99999999999999E+307,$K$2:K1010)+1,"")</f>
        <v>#REF!</v>
      </c>
      <c r="L1011" s="31" t="e">
        <f>IF(AND(B1011=L$1),LOOKUP(9.99999999999999E+307,$L$2:L1010)+1,"")</f>
        <v>#REF!</v>
      </c>
      <c r="M1011" s="31">
        <f>IF(AND(B1011=M$1),LOOKUP(9.99999999999999E+307,$M$2:M1010)+1,"")</f>
        <v>843</v>
      </c>
      <c r="N1011" s="31" t="e">
        <f>IF(AND(B1011=N$1),LOOKUP(9.99999999999999E+307,$N$2:N1010)+1,"")</f>
        <v>#REF!</v>
      </c>
      <c r="O1011" s="31" t="e">
        <f>IF(AND($B1011=O$1),LOOKUP(9.99999999999999E+307,$O$2:O1010)+1,"")</f>
        <v>#REF!</v>
      </c>
      <c r="P1011" s="31" t="e">
        <f>IF(AND($B1011=P$1),LOOKUP(9.99999999999999E+307,$P$2:P1010)+1,"")</f>
        <v>#REF!</v>
      </c>
      <c r="Q1011" s="31" t="e">
        <f>IF(AND($B1011=Q$1),LOOKUP(9.99999999999999E+307,$Q$2:Q1010)+1,"")</f>
        <v>#REF!</v>
      </c>
      <c r="R1011" s="31">
        <f>IF(AND($B1011=R$1),LOOKUP(9.99999999999999E+307,$R$2:R1010)+1,"")</f>
        <v>843</v>
      </c>
      <c r="S1011" s="31">
        <f>IF(AND($B1011=S$1),LOOKUP(9.99999999999999E+307,$S$2:S1010)+1,"")</f>
        <v>843</v>
      </c>
      <c r="T1011" s="221"/>
      <c r="U1011" s="221"/>
      <c r="V1011" s="221"/>
      <c r="AA1011" s="218" t="str">
        <f t="shared" si="111"/>
        <v/>
      </c>
      <c r="AB1011" s="218" t="str">
        <f t="shared" si="112"/>
        <v/>
      </c>
      <c r="AC1011" s="219">
        <f t="shared" si="108"/>
        <v>0</v>
      </c>
      <c r="AD1011" s="219">
        <f t="shared" si="109"/>
        <v>1034</v>
      </c>
      <c r="AE1011" s="220" t="str">
        <f t="shared" si="113"/>
        <v/>
      </c>
      <c r="AF1011" s="216" t="str">
        <f t="shared" si="114"/>
        <v>-</v>
      </c>
    </row>
    <row r="1012" spans="1:32" ht="20.149999999999999" customHeight="1" x14ac:dyDescent="0.75">
      <c r="A1012" s="31">
        <v>1010</v>
      </c>
      <c r="B1012" s="202"/>
      <c r="C1012" s="201"/>
      <c r="D1012" s="201"/>
      <c r="E1012" s="389"/>
      <c r="F1012" s="389"/>
      <c r="G1012" s="217" t="str">
        <f t="shared" si="110"/>
        <v/>
      </c>
      <c r="H1012" s="31" t="str">
        <f>IF(AND(B1012=H$1),LOOKUP(9.99999999999999E+307,$H$2:H1011)+1,"")</f>
        <v/>
      </c>
      <c r="I1012" s="31" t="str">
        <f>IF(AND(B1012=I$1),LOOKUP(9.99999999999999E+307,$I$2:I1011)+1,"")</f>
        <v/>
      </c>
      <c r="J1012" s="31" t="e">
        <f>IF(AND(B1012=J$1),LOOKUP(9.99999999999999E+307,$J$2:J1011)+1,"")</f>
        <v>#REF!</v>
      </c>
      <c r="K1012" s="31" t="e">
        <f>IF(AND(B1012=K$1),LOOKUP(9.99999999999999E+307,$K$2:K1011)+1,"")</f>
        <v>#REF!</v>
      </c>
      <c r="L1012" s="31" t="e">
        <f>IF(AND(B1012=L$1),LOOKUP(9.99999999999999E+307,$L$2:L1011)+1,"")</f>
        <v>#REF!</v>
      </c>
      <c r="M1012" s="31">
        <f>IF(AND(B1012=M$1),LOOKUP(9.99999999999999E+307,$M$2:M1011)+1,"")</f>
        <v>844</v>
      </c>
      <c r="N1012" s="31" t="e">
        <f>IF(AND(B1012=N$1),LOOKUP(9.99999999999999E+307,$N$2:N1011)+1,"")</f>
        <v>#REF!</v>
      </c>
      <c r="O1012" s="31" t="e">
        <f>IF(AND($B1012=O$1),LOOKUP(9.99999999999999E+307,$O$2:O1011)+1,"")</f>
        <v>#REF!</v>
      </c>
      <c r="P1012" s="31" t="e">
        <f>IF(AND($B1012=P$1),LOOKUP(9.99999999999999E+307,$P$2:P1011)+1,"")</f>
        <v>#REF!</v>
      </c>
      <c r="Q1012" s="31" t="e">
        <f>IF(AND($B1012=Q$1),LOOKUP(9.99999999999999E+307,$Q$2:Q1011)+1,"")</f>
        <v>#REF!</v>
      </c>
      <c r="R1012" s="31">
        <f>IF(AND($B1012=R$1),LOOKUP(9.99999999999999E+307,$R$2:R1011)+1,"")</f>
        <v>844</v>
      </c>
      <c r="S1012" s="31">
        <f>IF(AND($B1012=S$1),LOOKUP(9.99999999999999E+307,$S$2:S1011)+1,"")</f>
        <v>844</v>
      </c>
      <c r="T1012" s="221"/>
      <c r="U1012" s="221"/>
      <c r="V1012" s="221"/>
      <c r="AA1012" s="218" t="str">
        <f t="shared" si="111"/>
        <v/>
      </c>
      <c r="AB1012" s="218" t="str">
        <f t="shared" si="112"/>
        <v/>
      </c>
      <c r="AC1012" s="219">
        <f t="shared" si="108"/>
        <v>0</v>
      </c>
      <c r="AD1012" s="219">
        <f t="shared" si="109"/>
        <v>1034</v>
      </c>
      <c r="AE1012" s="220" t="str">
        <f t="shared" si="113"/>
        <v/>
      </c>
      <c r="AF1012" s="216" t="str">
        <f t="shared" si="114"/>
        <v>-</v>
      </c>
    </row>
    <row r="1013" spans="1:32" ht="20.149999999999999" customHeight="1" x14ac:dyDescent="0.75">
      <c r="A1013" s="31">
        <v>1011</v>
      </c>
      <c r="B1013" s="202"/>
      <c r="C1013" s="201"/>
      <c r="D1013" s="201"/>
      <c r="E1013" s="203"/>
      <c r="F1013" s="203"/>
      <c r="G1013" s="217" t="str">
        <f t="shared" si="110"/>
        <v/>
      </c>
      <c r="H1013" s="31" t="str">
        <f>IF(AND(B1013=H$1),LOOKUP(9.99999999999999E+307,$H$2:H1012)+1,"")</f>
        <v/>
      </c>
      <c r="I1013" s="31" t="str">
        <f>IF(AND(B1013=I$1),LOOKUP(9.99999999999999E+307,$I$2:I1012)+1,"")</f>
        <v/>
      </c>
      <c r="J1013" s="31" t="e">
        <f>IF(AND(B1013=J$1),LOOKUP(9.99999999999999E+307,$J$2:J1012)+1,"")</f>
        <v>#REF!</v>
      </c>
      <c r="K1013" s="31" t="e">
        <f>IF(AND(B1013=K$1),LOOKUP(9.99999999999999E+307,$K$2:K1012)+1,"")</f>
        <v>#REF!</v>
      </c>
      <c r="L1013" s="31" t="e">
        <f>IF(AND(B1013=L$1),LOOKUP(9.99999999999999E+307,$L$2:L1012)+1,"")</f>
        <v>#REF!</v>
      </c>
      <c r="M1013" s="31">
        <f>IF(AND(B1013=M$1),LOOKUP(9.99999999999999E+307,$M$2:M1012)+1,"")</f>
        <v>845</v>
      </c>
      <c r="N1013" s="31" t="e">
        <f>IF(AND(B1013=N$1),LOOKUP(9.99999999999999E+307,$N$2:N1012)+1,"")</f>
        <v>#REF!</v>
      </c>
      <c r="O1013" s="31" t="e">
        <f>IF(AND($B1013=O$1),LOOKUP(9.99999999999999E+307,$O$2:O1012)+1,"")</f>
        <v>#REF!</v>
      </c>
      <c r="P1013" s="31" t="e">
        <f>IF(AND($B1013=P$1),LOOKUP(9.99999999999999E+307,$P$2:P1012)+1,"")</f>
        <v>#REF!</v>
      </c>
      <c r="Q1013" s="31" t="e">
        <f>IF(AND($B1013=Q$1),LOOKUP(9.99999999999999E+307,$Q$2:Q1012)+1,"")</f>
        <v>#REF!</v>
      </c>
      <c r="R1013" s="31">
        <f>IF(AND($B1013=R$1),LOOKUP(9.99999999999999E+307,$R$2:R1012)+1,"")</f>
        <v>845</v>
      </c>
      <c r="S1013" s="31">
        <f>IF(AND($B1013=S$1),LOOKUP(9.99999999999999E+307,$S$2:S1012)+1,"")</f>
        <v>845</v>
      </c>
      <c r="T1013" s="221"/>
      <c r="U1013" s="221"/>
      <c r="V1013" s="221"/>
      <c r="AA1013" s="218" t="str">
        <f t="shared" si="111"/>
        <v/>
      </c>
      <c r="AB1013" s="218" t="str">
        <f t="shared" si="112"/>
        <v/>
      </c>
      <c r="AC1013" s="219">
        <f t="shared" si="108"/>
        <v>0</v>
      </c>
      <c r="AD1013" s="219">
        <f t="shared" si="109"/>
        <v>1034</v>
      </c>
      <c r="AE1013" s="220" t="str">
        <f t="shared" si="113"/>
        <v/>
      </c>
      <c r="AF1013" s="216" t="str">
        <f t="shared" si="114"/>
        <v>-</v>
      </c>
    </row>
    <row r="1014" spans="1:32" ht="20.149999999999999" customHeight="1" x14ac:dyDescent="0.75">
      <c r="A1014" s="31">
        <v>1012</v>
      </c>
      <c r="B1014" s="202"/>
      <c r="C1014" s="201"/>
      <c r="D1014" s="201"/>
      <c r="E1014" s="389"/>
      <c r="F1014" s="389"/>
      <c r="G1014" s="217" t="str">
        <f t="shared" si="110"/>
        <v/>
      </c>
      <c r="H1014" s="31" t="str">
        <f>IF(AND(B1014=H$1),LOOKUP(9.99999999999999E+307,$H$2:H1013)+1,"")</f>
        <v/>
      </c>
      <c r="I1014" s="31" t="str">
        <f>IF(AND(B1014=I$1),LOOKUP(9.99999999999999E+307,$I$2:I1013)+1,"")</f>
        <v/>
      </c>
      <c r="J1014" s="31" t="e">
        <f>IF(AND(B1014=J$1),LOOKUP(9.99999999999999E+307,$J$2:J1013)+1,"")</f>
        <v>#REF!</v>
      </c>
      <c r="K1014" s="31" t="e">
        <f>IF(AND(B1014=K$1),LOOKUP(9.99999999999999E+307,$K$2:K1013)+1,"")</f>
        <v>#REF!</v>
      </c>
      <c r="L1014" s="31" t="e">
        <f>IF(AND(B1014=L$1),LOOKUP(9.99999999999999E+307,$L$2:L1013)+1,"")</f>
        <v>#REF!</v>
      </c>
      <c r="M1014" s="31">
        <f>IF(AND(B1014=M$1),LOOKUP(9.99999999999999E+307,$M$2:M1013)+1,"")</f>
        <v>846</v>
      </c>
      <c r="N1014" s="31" t="e">
        <f>IF(AND(B1014=N$1),LOOKUP(9.99999999999999E+307,$N$2:N1013)+1,"")</f>
        <v>#REF!</v>
      </c>
      <c r="O1014" s="31" t="e">
        <f>IF(AND($B1014=O$1),LOOKUP(9.99999999999999E+307,$O$2:O1013)+1,"")</f>
        <v>#REF!</v>
      </c>
      <c r="P1014" s="31" t="e">
        <f>IF(AND($B1014=P$1),LOOKUP(9.99999999999999E+307,$P$2:P1013)+1,"")</f>
        <v>#REF!</v>
      </c>
      <c r="Q1014" s="31" t="e">
        <f>IF(AND($B1014=Q$1),LOOKUP(9.99999999999999E+307,$Q$2:Q1013)+1,"")</f>
        <v>#REF!</v>
      </c>
      <c r="R1014" s="31">
        <f>IF(AND($B1014=R$1),LOOKUP(9.99999999999999E+307,$R$2:R1013)+1,"")</f>
        <v>846</v>
      </c>
      <c r="S1014" s="31">
        <f>IF(AND($B1014=S$1),LOOKUP(9.99999999999999E+307,$S$2:S1013)+1,"")</f>
        <v>846</v>
      </c>
      <c r="T1014" s="221"/>
      <c r="U1014" s="221"/>
      <c r="V1014" s="221"/>
      <c r="AA1014" s="218" t="str">
        <f t="shared" si="111"/>
        <v/>
      </c>
      <c r="AB1014" s="218" t="str">
        <f t="shared" si="112"/>
        <v/>
      </c>
      <c r="AC1014" s="219">
        <f t="shared" si="108"/>
        <v>0</v>
      </c>
      <c r="AD1014" s="219">
        <f t="shared" si="109"/>
        <v>1034</v>
      </c>
      <c r="AE1014" s="220" t="str">
        <f t="shared" si="113"/>
        <v/>
      </c>
      <c r="AF1014" s="216" t="str">
        <f t="shared" si="114"/>
        <v>-</v>
      </c>
    </row>
    <row r="1015" spans="1:32" ht="20.149999999999999" customHeight="1" x14ac:dyDescent="0.75">
      <c r="A1015" s="31">
        <v>1013</v>
      </c>
      <c r="B1015" s="202"/>
      <c r="C1015" s="201"/>
      <c r="D1015" s="201"/>
      <c r="E1015" s="203"/>
      <c r="F1015" s="203"/>
      <c r="G1015" s="217" t="str">
        <f t="shared" si="110"/>
        <v/>
      </c>
      <c r="H1015" s="31" t="str">
        <f>IF(AND(B1015=H$1),LOOKUP(9.99999999999999E+307,$H$2:H1014)+1,"")</f>
        <v/>
      </c>
      <c r="I1015" s="31" t="str">
        <f>IF(AND(B1015=I$1),LOOKUP(9.99999999999999E+307,$I$2:I1014)+1,"")</f>
        <v/>
      </c>
      <c r="J1015" s="31" t="e">
        <f>IF(AND(B1015=J$1),LOOKUP(9.99999999999999E+307,$J$2:J1014)+1,"")</f>
        <v>#REF!</v>
      </c>
      <c r="K1015" s="31" t="e">
        <f>IF(AND(B1015=K$1),LOOKUP(9.99999999999999E+307,$K$2:K1014)+1,"")</f>
        <v>#REF!</v>
      </c>
      <c r="L1015" s="31" t="e">
        <f>IF(AND(B1015=L$1),LOOKUP(9.99999999999999E+307,$L$2:L1014)+1,"")</f>
        <v>#REF!</v>
      </c>
      <c r="M1015" s="31">
        <f>IF(AND(B1015=M$1),LOOKUP(9.99999999999999E+307,$M$2:M1014)+1,"")</f>
        <v>847</v>
      </c>
      <c r="N1015" s="31" t="e">
        <f>IF(AND(B1015=N$1),LOOKUP(9.99999999999999E+307,$N$2:N1014)+1,"")</f>
        <v>#REF!</v>
      </c>
      <c r="O1015" s="31" t="e">
        <f>IF(AND($B1015=O$1),LOOKUP(9.99999999999999E+307,$O$2:O1014)+1,"")</f>
        <v>#REF!</v>
      </c>
      <c r="P1015" s="31" t="e">
        <f>IF(AND($B1015=P$1),LOOKUP(9.99999999999999E+307,$P$2:P1014)+1,"")</f>
        <v>#REF!</v>
      </c>
      <c r="Q1015" s="31" t="e">
        <f>IF(AND($B1015=Q$1),LOOKUP(9.99999999999999E+307,$Q$2:Q1014)+1,"")</f>
        <v>#REF!</v>
      </c>
      <c r="R1015" s="31">
        <f>IF(AND($B1015=R$1),LOOKUP(9.99999999999999E+307,$R$2:R1014)+1,"")</f>
        <v>847</v>
      </c>
      <c r="S1015" s="31">
        <f>IF(AND($B1015=S$1),LOOKUP(9.99999999999999E+307,$S$2:S1014)+1,"")</f>
        <v>847</v>
      </c>
      <c r="T1015" s="221"/>
      <c r="U1015" s="221"/>
      <c r="V1015" s="221"/>
      <c r="AA1015" s="218" t="str">
        <f t="shared" si="111"/>
        <v/>
      </c>
      <c r="AB1015" s="218" t="str">
        <f t="shared" si="112"/>
        <v/>
      </c>
      <c r="AC1015" s="219">
        <f t="shared" si="108"/>
        <v>0</v>
      </c>
      <c r="AD1015" s="219">
        <f t="shared" si="109"/>
        <v>1034</v>
      </c>
      <c r="AE1015" s="220" t="str">
        <f t="shared" si="113"/>
        <v/>
      </c>
      <c r="AF1015" s="216" t="str">
        <f t="shared" si="114"/>
        <v>-</v>
      </c>
    </row>
    <row r="1016" spans="1:32" ht="20.149999999999999" customHeight="1" x14ac:dyDescent="0.75">
      <c r="A1016" s="31">
        <v>1014</v>
      </c>
      <c r="B1016" s="202"/>
      <c r="C1016" s="201"/>
      <c r="D1016" s="201"/>
      <c r="E1016" s="389"/>
      <c r="F1016" s="389"/>
      <c r="G1016" s="217" t="str">
        <f t="shared" si="110"/>
        <v/>
      </c>
      <c r="H1016" s="31" t="str">
        <f>IF(AND(B1016=H$1),LOOKUP(9.99999999999999E+307,$H$2:H1015)+1,"")</f>
        <v/>
      </c>
      <c r="I1016" s="31" t="str">
        <f>IF(AND(B1016=I$1),LOOKUP(9.99999999999999E+307,$I$2:I1015)+1,"")</f>
        <v/>
      </c>
      <c r="J1016" s="31" t="e">
        <f>IF(AND(B1016=J$1),LOOKUP(9.99999999999999E+307,$J$2:J1015)+1,"")</f>
        <v>#REF!</v>
      </c>
      <c r="K1016" s="31" t="e">
        <f>IF(AND(B1016=K$1),LOOKUP(9.99999999999999E+307,$K$2:K1015)+1,"")</f>
        <v>#REF!</v>
      </c>
      <c r="L1016" s="31" t="e">
        <f>IF(AND(B1016=L$1),LOOKUP(9.99999999999999E+307,$L$2:L1015)+1,"")</f>
        <v>#REF!</v>
      </c>
      <c r="M1016" s="31">
        <f>IF(AND(B1016=M$1),LOOKUP(9.99999999999999E+307,$M$2:M1015)+1,"")</f>
        <v>848</v>
      </c>
      <c r="N1016" s="31" t="e">
        <f>IF(AND(B1016=N$1),LOOKUP(9.99999999999999E+307,$N$2:N1015)+1,"")</f>
        <v>#REF!</v>
      </c>
      <c r="O1016" s="31" t="e">
        <f>IF(AND($B1016=O$1),LOOKUP(9.99999999999999E+307,$O$2:O1015)+1,"")</f>
        <v>#REF!</v>
      </c>
      <c r="P1016" s="31" t="e">
        <f>IF(AND($B1016=P$1),LOOKUP(9.99999999999999E+307,$P$2:P1015)+1,"")</f>
        <v>#REF!</v>
      </c>
      <c r="Q1016" s="31" t="e">
        <f>IF(AND($B1016=Q$1),LOOKUP(9.99999999999999E+307,$Q$2:Q1015)+1,"")</f>
        <v>#REF!</v>
      </c>
      <c r="R1016" s="31">
        <f>IF(AND($B1016=R$1),LOOKUP(9.99999999999999E+307,$R$2:R1015)+1,"")</f>
        <v>848</v>
      </c>
      <c r="S1016" s="31">
        <f>IF(AND($B1016=S$1),LOOKUP(9.99999999999999E+307,$S$2:S1015)+1,"")</f>
        <v>848</v>
      </c>
      <c r="T1016" s="221"/>
      <c r="U1016" s="221"/>
      <c r="V1016" s="221"/>
      <c r="AA1016" s="218" t="str">
        <f t="shared" si="111"/>
        <v/>
      </c>
      <c r="AB1016" s="218" t="str">
        <f t="shared" si="112"/>
        <v/>
      </c>
      <c r="AC1016" s="219">
        <f t="shared" si="108"/>
        <v>0</v>
      </c>
      <c r="AD1016" s="219">
        <f t="shared" si="109"/>
        <v>1034</v>
      </c>
      <c r="AE1016" s="220" t="str">
        <f t="shared" si="113"/>
        <v/>
      </c>
      <c r="AF1016" s="216" t="str">
        <f t="shared" si="114"/>
        <v>-</v>
      </c>
    </row>
    <row r="1017" spans="1:32" ht="20.149999999999999" customHeight="1" x14ac:dyDescent="0.75">
      <c r="A1017" s="31">
        <v>1015</v>
      </c>
      <c r="B1017" s="202"/>
      <c r="C1017" s="201"/>
      <c r="D1017" s="201"/>
      <c r="E1017" s="389"/>
      <c r="F1017" s="389"/>
      <c r="G1017" s="217" t="str">
        <f t="shared" si="110"/>
        <v/>
      </c>
      <c r="H1017" s="31" t="str">
        <f>IF(AND(B1017=H$1),LOOKUP(9.99999999999999E+307,$H$2:H1016)+1,"")</f>
        <v/>
      </c>
      <c r="I1017" s="31" t="str">
        <f>IF(AND(B1017=I$1),LOOKUP(9.99999999999999E+307,$I$2:I1016)+1,"")</f>
        <v/>
      </c>
      <c r="J1017" s="31" t="e">
        <f>IF(AND(B1017=J$1),LOOKUP(9.99999999999999E+307,$J$2:J1016)+1,"")</f>
        <v>#REF!</v>
      </c>
      <c r="K1017" s="31" t="e">
        <f>IF(AND(B1017=K$1),LOOKUP(9.99999999999999E+307,$K$2:K1016)+1,"")</f>
        <v>#REF!</v>
      </c>
      <c r="L1017" s="31" t="e">
        <f>IF(AND(B1017=L$1),LOOKUP(9.99999999999999E+307,$L$2:L1016)+1,"")</f>
        <v>#REF!</v>
      </c>
      <c r="M1017" s="31">
        <f>IF(AND(B1017=M$1),LOOKUP(9.99999999999999E+307,$M$2:M1016)+1,"")</f>
        <v>849</v>
      </c>
      <c r="N1017" s="31" t="e">
        <f>IF(AND(B1017=N$1),LOOKUP(9.99999999999999E+307,$N$2:N1016)+1,"")</f>
        <v>#REF!</v>
      </c>
      <c r="O1017" s="31" t="e">
        <f>IF(AND($B1017=O$1),LOOKUP(9.99999999999999E+307,$O$2:O1016)+1,"")</f>
        <v>#REF!</v>
      </c>
      <c r="P1017" s="31" t="e">
        <f>IF(AND($B1017=P$1),LOOKUP(9.99999999999999E+307,$P$2:P1016)+1,"")</f>
        <v>#REF!</v>
      </c>
      <c r="Q1017" s="31" t="e">
        <f>IF(AND($B1017=Q$1),LOOKUP(9.99999999999999E+307,$Q$2:Q1016)+1,"")</f>
        <v>#REF!</v>
      </c>
      <c r="R1017" s="31">
        <f>IF(AND($B1017=R$1),LOOKUP(9.99999999999999E+307,$R$2:R1016)+1,"")</f>
        <v>849</v>
      </c>
      <c r="S1017" s="31">
        <f>IF(AND($B1017=S$1),LOOKUP(9.99999999999999E+307,$S$2:S1016)+1,"")</f>
        <v>849</v>
      </c>
      <c r="T1017" s="221"/>
      <c r="U1017" s="221"/>
      <c r="V1017" s="221"/>
      <c r="AA1017" s="218" t="str">
        <f t="shared" si="111"/>
        <v/>
      </c>
      <c r="AB1017" s="218" t="str">
        <f t="shared" si="112"/>
        <v/>
      </c>
      <c r="AC1017" s="219">
        <f t="shared" si="108"/>
        <v>0</v>
      </c>
      <c r="AD1017" s="219">
        <f t="shared" si="109"/>
        <v>1034</v>
      </c>
      <c r="AE1017" s="220" t="str">
        <f t="shared" si="113"/>
        <v/>
      </c>
      <c r="AF1017" s="216" t="str">
        <f t="shared" si="114"/>
        <v>-</v>
      </c>
    </row>
    <row r="1018" spans="1:32" ht="20.149999999999999" customHeight="1" x14ac:dyDescent="0.75">
      <c r="A1018" s="31">
        <v>1016</v>
      </c>
      <c r="B1018" s="202"/>
      <c r="C1018" s="201"/>
      <c r="D1018" s="201"/>
      <c r="E1018" s="389"/>
      <c r="F1018" s="389"/>
      <c r="G1018" s="217" t="str">
        <f t="shared" si="110"/>
        <v/>
      </c>
      <c r="H1018" s="31" t="str">
        <f>IF(AND(B1018=H$1),LOOKUP(9.99999999999999E+307,$H$2:H1017)+1,"")</f>
        <v/>
      </c>
      <c r="I1018" s="31" t="str">
        <f>IF(AND(B1018=I$1),LOOKUP(9.99999999999999E+307,$I$2:I1017)+1,"")</f>
        <v/>
      </c>
      <c r="J1018" s="31" t="e">
        <f>IF(AND(B1018=J$1),LOOKUP(9.99999999999999E+307,$J$2:J1017)+1,"")</f>
        <v>#REF!</v>
      </c>
      <c r="K1018" s="31" t="e">
        <f>IF(AND(B1018=K$1),LOOKUP(9.99999999999999E+307,$K$2:K1017)+1,"")</f>
        <v>#REF!</v>
      </c>
      <c r="L1018" s="31" t="e">
        <f>IF(AND(B1018=L$1),LOOKUP(9.99999999999999E+307,$L$2:L1017)+1,"")</f>
        <v>#REF!</v>
      </c>
      <c r="M1018" s="31">
        <f>IF(AND(B1018=M$1),LOOKUP(9.99999999999999E+307,$M$2:M1017)+1,"")</f>
        <v>850</v>
      </c>
      <c r="N1018" s="31" t="e">
        <f>IF(AND(B1018=N$1),LOOKUP(9.99999999999999E+307,$N$2:N1017)+1,"")</f>
        <v>#REF!</v>
      </c>
      <c r="O1018" s="31" t="e">
        <f>IF(AND($B1018=O$1),LOOKUP(9.99999999999999E+307,$O$2:O1017)+1,"")</f>
        <v>#REF!</v>
      </c>
      <c r="P1018" s="31" t="e">
        <f>IF(AND($B1018=P$1),LOOKUP(9.99999999999999E+307,$P$2:P1017)+1,"")</f>
        <v>#REF!</v>
      </c>
      <c r="Q1018" s="31" t="e">
        <f>IF(AND($B1018=Q$1),LOOKUP(9.99999999999999E+307,$Q$2:Q1017)+1,"")</f>
        <v>#REF!</v>
      </c>
      <c r="R1018" s="31">
        <f>IF(AND($B1018=R$1),LOOKUP(9.99999999999999E+307,$R$2:R1017)+1,"")</f>
        <v>850</v>
      </c>
      <c r="S1018" s="31">
        <f>IF(AND($B1018=S$1),LOOKUP(9.99999999999999E+307,$S$2:S1017)+1,"")</f>
        <v>850</v>
      </c>
      <c r="T1018" s="221"/>
      <c r="U1018" s="221"/>
      <c r="V1018" s="221"/>
      <c r="AA1018" s="218" t="str">
        <f t="shared" si="111"/>
        <v/>
      </c>
      <c r="AB1018" s="218" t="str">
        <f t="shared" si="112"/>
        <v/>
      </c>
      <c r="AC1018" s="219">
        <f t="shared" si="108"/>
        <v>0</v>
      </c>
      <c r="AD1018" s="219">
        <f t="shared" si="109"/>
        <v>1034</v>
      </c>
      <c r="AE1018" s="220" t="str">
        <f t="shared" si="113"/>
        <v/>
      </c>
      <c r="AF1018" s="216" t="str">
        <f t="shared" si="114"/>
        <v>-</v>
      </c>
    </row>
    <row r="1019" spans="1:32" ht="20.149999999999999" customHeight="1" x14ac:dyDescent="0.75">
      <c r="A1019" s="31">
        <v>1017</v>
      </c>
      <c r="B1019" s="202"/>
      <c r="C1019" s="201"/>
      <c r="D1019" s="201"/>
      <c r="E1019" s="389"/>
      <c r="F1019" s="389"/>
      <c r="G1019" s="217" t="str">
        <f t="shared" si="110"/>
        <v/>
      </c>
      <c r="H1019" s="31" t="str">
        <f>IF(AND(B1019=H$1),LOOKUP(9.99999999999999E+307,$H$2:H1018)+1,"")</f>
        <v/>
      </c>
      <c r="I1019" s="31" t="str">
        <f>IF(AND(B1019=I$1),LOOKUP(9.99999999999999E+307,$I$2:I1018)+1,"")</f>
        <v/>
      </c>
      <c r="J1019" s="31" t="e">
        <f>IF(AND(B1019=J$1),LOOKUP(9.99999999999999E+307,$J$2:J1018)+1,"")</f>
        <v>#REF!</v>
      </c>
      <c r="K1019" s="31" t="e">
        <f>IF(AND(B1019=K$1),LOOKUP(9.99999999999999E+307,$K$2:K1018)+1,"")</f>
        <v>#REF!</v>
      </c>
      <c r="L1019" s="31" t="e">
        <f>IF(AND(B1019=L$1),LOOKUP(9.99999999999999E+307,$L$2:L1018)+1,"")</f>
        <v>#REF!</v>
      </c>
      <c r="M1019" s="31">
        <f>IF(AND(B1019=M$1),LOOKUP(9.99999999999999E+307,$M$2:M1018)+1,"")</f>
        <v>851</v>
      </c>
      <c r="N1019" s="31" t="e">
        <f>IF(AND(B1019=N$1),LOOKUP(9.99999999999999E+307,$N$2:N1018)+1,"")</f>
        <v>#REF!</v>
      </c>
      <c r="O1019" s="31" t="e">
        <f>IF(AND($B1019=O$1),LOOKUP(9.99999999999999E+307,$O$2:O1018)+1,"")</f>
        <v>#REF!</v>
      </c>
      <c r="P1019" s="31" t="e">
        <f>IF(AND($B1019=P$1),LOOKUP(9.99999999999999E+307,$P$2:P1018)+1,"")</f>
        <v>#REF!</v>
      </c>
      <c r="Q1019" s="31" t="e">
        <f>IF(AND($B1019=Q$1),LOOKUP(9.99999999999999E+307,$Q$2:Q1018)+1,"")</f>
        <v>#REF!</v>
      </c>
      <c r="R1019" s="31">
        <f>IF(AND($B1019=R$1),LOOKUP(9.99999999999999E+307,$R$2:R1018)+1,"")</f>
        <v>851</v>
      </c>
      <c r="S1019" s="31">
        <f>IF(AND($B1019=S$1),LOOKUP(9.99999999999999E+307,$S$2:S1018)+1,"")</f>
        <v>851</v>
      </c>
      <c r="T1019" s="221"/>
      <c r="U1019" s="221"/>
      <c r="V1019" s="221"/>
      <c r="AA1019" s="218" t="str">
        <f t="shared" si="111"/>
        <v/>
      </c>
      <c r="AB1019" s="218" t="str">
        <f t="shared" si="112"/>
        <v/>
      </c>
      <c r="AC1019" s="219">
        <f t="shared" si="108"/>
        <v>0</v>
      </c>
      <c r="AD1019" s="219">
        <f t="shared" si="109"/>
        <v>1034</v>
      </c>
      <c r="AE1019" s="220" t="str">
        <f t="shared" si="113"/>
        <v/>
      </c>
      <c r="AF1019" s="216" t="str">
        <f t="shared" si="114"/>
        <v>-</v>
      </c>
    </row>
    <row r="1020" spans="1:32" ht="20.149999999999999" customHeight="1" x14ac:dyDescent="0.75">
      <c r="A1020" s="31">
        <v>1018</v>
      </c>
      <c r="B1020" s="202"/>
      <c r="C1020" s="201"/>
      <c r="D1020" s="201"/>
      <c r="E1020" s="203"/>
      <c r="F1020" s="203"/>
      <c r="G1020" s="217" t="str">
        <f t="shared" si="110"/>
        <v/>
      </c>
      <c r="H1020" s="31" t="str">
        <f>IF(AND(B1020=H$1),LOOKUP(9.99999999999999E+307,$H$2:H1019)+1,"")</f>
        <v/>
      </c>
      <c r="I1020" s="31" t="str">
        <f>IF(AND(B1020=I$1),LOOKUP(9.99999999999999E+307,$I$2:I1019)+1,"")</f>
        <v/>
      </c>
      <c r="J1020" s="31" t="e">
        <f>IF(AND(B1020=J$1),LOOKUP(9.99999999999999E+307,$J$2:J1019)+1,"")</f>
        <v>#REF!</v>
      </c>
      <c r="K1020" s="31" t="e">
        <f>IF(AND(B1020=K$1),LOOKUP(9.99999999999999E+307,$K$2:K1019)+1,"")</f>
        <v>#REF!</v>
      </c>
      <c r="L1020" s="31" t="e">
        <f>IF(AND(B1020=L$1),LOOKUP(9.99999999999999E+307,$L$2:L1019)+1,"")</f>
        <v>#REF!</v>
      </c>
      <c r="M1020" s="31">
        <f>IF(AND(B1020=M$1),LOOKUP(9.99999999999999E+307,$M$2:M1019)+1,"")</f>
        <v>852</v>
      </c>
      <c r="N1020" s="31" t="e">
        <f>IF(AND(B1020=N$1),LOOKUP(9.99999999999999E+307,$N$2:N1019)+1,"")</f>
        <v>#REF!</v>
      </c>
      <c r="O1020" s="31" t="e">
        <f>IF(AND($B1020=O$1),LOOKUP(9.99999999999999E+307,$O$2:O1019)+1,"")</f>
        <v>#REF!</v>
      </c>
      <c r="P1020" s="31" t="e">
        <f>IF(AND($B1020=P$1),LOOKUP(9.99999999999999E+307,$P$2:P1019)+1,"")</f>
        <v>#REF!</v>
      </c>
      <c r="Q1020" s="31" t="e">
        <f>IF(AND($B1020=Q$1),LOOKUP(9.99999999999999E+307,$Q$2:Q1019)+1,"")</f>
        <v>#REF!</v>
      </c>
      <c r="R1020" s="31">
        <f>IF(AND($B1020=R$1),LOOKUP(9.99999999999999E+307,$R$2:R1019)+1,"")</f>
        <v>852</v>
      </c>
      <c r="S1020" s="31">
        <f>IF(AND($B1020=S$1),LOOKUP(9.99999999999999E+307,$S$2:S1019)+1,"")</f>
        <v>852</v>
      </c>
      <c r="T1020" s="221"/>
      <c r="U1020" s="221"/>
      <c r="V1020" s="221"/>
      <c r="AA1020" s="218" t="str">
        <f t="shared" si="111"/>
        <v/>
      </c>
      <c r="AB1020" s="218" t="str">
        <f t="shared" si="112"/>
        <v/>
      </c>
      <c r="AC1020" s="219">
        <f t="shared" si="108"/>
        <v>0</v>
      </c>
      <c r="AD1020" s="219">
        <f t="shared" si="109"/>
        <v>1034</v>
      </c>
      <c r="AE1020" s="220" t="str">
        <f t="shared" si="113"/>
        <v/>
      </c>
      <c r="AF1020" s="216" t="str">
        <f t="shared" si="114"/>
        <v>-</v>
      </c>
    </row>
    <row r="1021" spans="1:32" ht="20.149999999999999" customHeight="1" x14ac:dyDescent="0.75">
      <c r="A1021" s="31">
        <v>1019</v>
      </c>
      <c r="B1021" s="202"/>
      <c r="C1021" s="201"/>
      <c r="D1021" s="201"/>
      <c r="E1021" s="389"/>
      <c r="F1021" s="389"/>
      <c r="G1021" s="217" t="str">
        <f t="shared" si="110"/>
        <v/>
      </c>
      <c r="H1021" s="31" t="str">
        <f>IF(AND(B1021=H$1),LOOKUP(9.99999999999999E+307,$H$2:H1020)+1,"")</f>
        <v/>
      </c>
      <c r="I1021" s="31" t="str">
        <f>IF(AND(B1021=I$1),LOOKUP(9.99999999999999E+307,$I$2:I1020)+1,"")</f>
        <v/>
      </c>
      <c r="J1021" s="31" t="e">
        <f>IF(AND(B1021=J$1),LOOKUP(9.99999999999999E+307,$J$2:J1020)+1,"")</f>
        <v>#REF!</v>
      </c>
      <c r="K1021" s="31" t="e">
        <f>IF(AND(B1021=K$1),LOOKUP(9.99999999999999E+307,$K$2:K1020)+1,"")</f>
        <v>#REF!</v>
      </c>
      <c r="L1021" s="31" t="e">
        <f>IF(AND(B1021=L$1),LOOKUP(9.99999999999999E+307,$L$2:L1020)+1,"")</f>
        <v>#REF!</v>
      </c>
      <c r="M1021" s="31">
        <f>IF(AND(B1021=M$1),LOOKUP(9.99999999999999E+307,$M$2:M1020)+1,"")</f>
        <v>853</v>
      </c>
      <c r="N1021" s="31" t="e">
        <f>IF(AND(B1021=N$1),LOOKUP(9.99999999999999E+307,$N$2:N1020)+1,"")</f>
        <v>#REF!</v>
      </c>
      <c r="O1021" s="31" t="e">
        <f>IF(AND($B1021=O$1),LOOKUP(9.99999999999999E+307,$O$2:O1020)+1,"")</f>
        <v>#REF!</v>
      </c>
      <c r="P1021" s="31" t="e">
        <f>IF(AND($B1021=P$1),LOOKUP(9.99999999999999E+307,$P$2:P1020)+1,"")</f>
        <v>#REF!</v>
      </c>
      <c r="Q1021" s="31" t="e">
        <f>IF(AND($B1021=Q$1),LOOKUP(9.99999999999999E+307,$Q$2:Q1020)+1,"")</f>
        <v>#REF!</v>
      </c>
      <c r="R1021" s="31">
        <f>IF(AND($B1021=R$1),LOOKUP(9.99999999999999E+307,$R$2:R1020)+1,"")</f>
        <v>853</v>
      </c>
      <c r="S1021" s="31">
        <f>IF(AND($B1021=S$1),LOOKUP(9.99999999999999E+307,$S$2:S1020)+1,"")</f>
        <v>853</v>
      </c>
      <c r="T1021" s="221"/>
      <c r="U1021" s="221"/>
      <c r="V1021" s="221"/>
      <c r="AA1021" s="218" t="str">
        <f t="shared" si="111"/>
        <v/>
      </c>
      <c r="AB1021" s="218" t="str">
        <f t="shared" si="112"/>
        <v/>
      </c>
      <c r="AC1021" s="219">
        <f t="shared" si="108"/>
        <v>0</v>
      </c>
      <c r="AD1021" s="219">
        <f t="shared" si="109"/>
        <v>1034</v>
      </c>
      <c r="AE1021" s="220" t="str">
        <f t="shared" si="113"/>
        <v/>
      </c>
      <c r="AF1021" s="216" t="str">
        <f t="shared" si="114"/>
        <v>-</v>
      </c>
    </row>
    <row r="1022" spans="1:32" ht="20.149999999999999" customHeight="1" x14ac:dyDescent="0.75">
      <c r="A1022" s="31">
        <v>1020</v>
      </c>
      <c r="B1022" s="202"/>
      <c r="C1022" s="201"/>
      <c r="D1022" s="201"/>
      <c r="E1022" s="389"/>
      <c r="F1022" s="389"/>
      <c r="G1022" s="217" t="str">
        <f t="shared" si="110"/>
        <v/>
      </c>
      <c r="H1022" s="31" t="str">
        <f>IF(AND(B1022=H$1),LOOKUP(9.99999999999999E+307,$H$2:H1021)+1,"")</f>
        <v/>
      </c>
      <c r="I1022" s="31" t="str">
        <f>IF(AND(B1022=I$1),LOOKUP(9.99999999999999E+307,$I$2:I1021)+1,"")</f>
        <v/>
      </c>
      <c r="J1022" s="31" t="e">
        <f>IF(AND(B1022=J$1),LOOKUP(9.99999999999999E+307,$J$2:J1021)+1,"")</f>
        <v>#REF!</v>
      </c>
      <c r="K1022" s="31" t="e">
        <f>IF(AND(B1022=K$1),LOOKUP(9.99999999999999E+307,$K$2:K1021)+1,"")</f>
        <v>#REF!</v>
      </c>
      <c r="L1022" s="31" t="e">
        <f>IF(AND(B1022=L$1),LOOKUP(9.99999999999999E+307,$L$2:L1021)+1,"")</f>
        <v>#REF!</v>
      </c>
      <c r="M1022" s="31">
        <f>IF(AND(B1022=M$1),LOOKUP(9.99999999999999E+307,$M$2:M1021)+1,"")</f>
        <v>854</v>
      </c>
      <c r="N1022" s="31" t="e">
        <f>IF(AND(B1022=N$1),LOOKUP(9.99999999999999E+307,$N$2:N1021)+1,"")</f>
        <v>#REF!</v>
      </c>
      <c r="O1022" s="31" t="e">
        <f>IF(AND($B1022=O$1),LOOKUP(9.99999999999999E+307,$O$2:O1021)+1,"")</f>
        <v>#REF!</v>
      </c>
      <c r="P1022" s="31" t="e">
        <f>IF(AND($B1022=P$1),LOOKUP(9.99999999999999E+307,$P$2:P1021)+1,"")</f>
        <v>#REF!</v>
      </c>
      <c r="Q1022" s="31" t="e">
        <f>IF(AND($B1022=Q$1),LOOKUP(9.99999999999999E+307,$Q$2:Q1021)+1,"")</f>
        <v>#REF!</v>
      </c>
      <c r="R1022" s="31">
        <f>IF(AND($B1022=R$1),LOOKUP(9.99999999999999E+307,$R$2:R1021)+1,"")</f>
        <v>854</v>
      </c>
      <c r="S1022" s="31">
        <f>IF(AND($B1022=S$1),LOOKUP(9.99999999999999E+307,$S$2:S1021)+1,"")</f>
        <v>854</v>
      </c>
      <c r="T1022" s="221"/>
      <c r="U1022" s="221"/>
      <c r="V1022" s="221"/>
      <c r="AA1022" s="218" t="str">
        <f t="shared" si="111"/>
        <v/>
      </c>
      <c r="AB1022" s="218" t="str">
        <f t="shared" si="112"/>
        <v/>
      </c>
      <c r="AC1022" s="219">
        <f t="shared" si="108"/>
        <v>0</v>
      </c>
      <c r="AD1022" s="219">
        <f t="shared" si="109"/>
        <v>1034</v>
      </c>
      <c r="AE1022" s="220" t="str">
        <f t="shared" si="113"/>
        <v/>
      </c>
      <c r="AF1022" s="216" t="str">
        <f t="shared" si="114"/>
        <v>-</v>
      </c>
    </row>
    <row r="1023" spans="1:32" ht="20.149999999999999" customHeight="1" x14ac:dyDescent="0.75">
      <c r="A1023" s="31">
        <v>1021</v>
      </c>
      <c r="B1023" s="202"/>
      <c r="C1023" s="201"/>
      <c r="D1023" s="201"/>
      <c r="E1023" s="389"/>
      <c r="F1023" s="389"/>
      <c r="G1023" s="217" t="str">
        <f t="shared" si="110"/>
        <v/>
      </c>
      <c r="H1023" s="31" t="str">
        <f>IF(AND(B1023=H$1),LOOKUP(9.99999999999999E+307,$H$2:H1022)+1,"")</f>
        <v/>
      </c>
      <c r="I1023" s="31" t="str">
        <f>IF(AND(B1023=I$1),LOOKUP(9.99999999999999E+307,$I$2:I1022)+1,"")</f>
        <v/>
      </c>
      <c r="J1023" s="31" t="e">
        <f>IF(AND(B1023=J$1),LOOKUP(9.99999999999999E+307,$J$2:J1022)+1,"")</f>
        <v>#REF!</v>
      </c>
      <c r="K1023" s="31" t="e">
        <f>IF(AND(B1023=K$1),LOOKUP(9.99999999999999E+307,$K$2:K1022)+1,"")</f>
        <v>#REF!</v>
      </c>
      <c r="L1023" s="31" t="e">
        <f>IF(AND(B1023=L$1),LOOKUP(9.99999999999999E+307,$L$2:L1022)+1,"")</f>
        <v>#REF!</v>
      </c>
      <c r="M1023" s="31">
        <f>IF(AND(B1023=M$1),LOOKUP(9.99999999999999E+307,$M$2:M1022)+1,"")</f>
        <v>855</v>
      </c>
      <c r="N1023" s="31" t="e">
        <f>IF(AND(B1023=N$1),LOOKUP(9.99999999999999E+307,$N$2:N1022)+1,"")</f>
        <v>#REF!</v>
      </c>
      <c r="O1023" s="31" t="e">
        <f>IF(AND($B1023=O$1),LOOKUP(9.99999999999999E+307,$O$2:O1022)+1,"")</f>
        <v>#REF!</v>
      </c>
      <c r="P1023" s="31" t="e">
        <f>IF(AND($B1023=P$1),LOOKUP(9.99999999999999E+307,$P$2:P1022)+1,"")</f>
        <v>#REF!</v>
      </c>
      <c r="Q1023" s="31" t="e">
        <f>IF(AND($B1023=Q$1),LOOKUP(9.99999999999999E+307,$Q$2:Q1022)+1,"")</f>
        <v>#REF!</v>
      </c>
      <c r="R1023" s="31">
        <f>IF(AND($B1023=R$1),LOOKUP(9.99999999999999E+307,$R$2:R1022)+1,"")</f>
        <v>855</v>
      </c>
      <c r="S1023" s="31">
        <f>IF(AND($B1023=S$1),LOOKUP(9.99999999999999E+307,$S$2:S1022)+1,"")</f>
        <v>855</v>
      </c>
      <c r="T1023" s="221"/>
      <c r="U1023" s="221"/>
      <c r="V1023" s="221"/>
      <c r="AA1023" s="218" t="str">
        <f t="shared" si="111"/>
        <v/>
      </c>
      <c r="AB1023" s="218" t="str">
        <f t="shared" si="112"/>
        <v/>
      </c>
      <c r="AC1023" s="219">
        <f t="shared" si="108"/>
        <v>0</v>
      </c>
      <c r="AD1023" s="219">
        <f t="shared" si="109"/>
        <v>1034</v>
      </c>
      <c r="AE1023" s="220" t="str">
        <f t="shared" si="113"/>
        <v/>
      </c>
      <c r="AF1023" s="216" t="str">
        <f t="shared" si="114"/>
        <v>-</v>
      </c>
    </row>
    <row r="1024" spans="1:32" ht="20.149999999999999" customHeight="1" x14ac:dyDescent="0.75">
      <c r="A1024" s="31">
        <v>1022</v>
      </c>
      <c r="B1024" s="202"/>
      <c r="C1024" s="201"/>
      <c r="D1024" s="201"/>
      <c r="E1024" s="389"/>
      <c r="F1024" s="389"/>
      <c r="G1024" s="217" t="str">
        <f t="shared" si="110"/>
        <v/>
      </c>
      <c r="H1024" s="31" t="str">
        <f>IF(AND(B1024=H$1),LOOKUP(9.99999999999999E+307,$H$2:H1023)+1,"")</f>
        <v/>
      </c>
      <c r="I1024" s="31" t="str">
        <f>IF(AND(B1024=I$1),LOOKUP(9.99999999999999E+307,$I$2:I1023)+1,"")</f>
        <v/>
      </c>
      <c r="J1024" s="31" t="e">
        <f>IF(AND(B1024=J$1),LOOKUP(9.99999999999999E+307,$J$2:J1023)+1,"")</f>
        <v>#REF!</v>
      </c>
      <c r="K1024" s="31" t="e">
        <f>IF(AND(B1024=K$1),LOOKUP(9.99999999999999E+307,$K$2:K1023)+1,"")</f>
        <v>#REF!</v>
      </c>
      <c r="L1024" s="31" t="e">
        <f>IF(AND(B1024=L$1),LOOKUP(9.99999999999999E+307,$L$2:L1023)+1,"")</f>
        <v>#REF!</v>
      </c>
      <c r="M1024" s="31">
        <f>IF(AND(B1024=M$1),LOOKUP(9.99999999999999E+307,$M$2:M1023)+1,"")</f>
        <v>856</v>
      </c>
      <c r="N1024" s="31" t="e">
        <f>IF(AND(B1024=N$1),LOOKUP(9.99999999999999E+307,$N$2:N1023)+1,"")</f>
        <v>#REF!</v>
      </c>
      <c r="O1024" s="31" t="e">
        <f>IF(AND($B1024=O$1),LOOKUP(9.99999999999999E+307,$O$2:O1023)+1,"")</f>
        <v>#REF!</v>
      </c>
      <c r="P1024" s="31" t="e">
        <f>IF(AND($B1024=P$1),LOOKUP(9.99999999999999E+307,$P$2:P1023)+1,"")</f>
        <v>#REF!</v>
      </c>
      <c r="Q1024" s="31" t="e">
        <f>IF(AND($B1024=Q$1),LOOKUP(9.99999999999999E+307,$Q$2:Q1023)+1,"")</f>
        <v>#REF!</v>
      </c>
      <c r="R1024" s="31">
        <f>IF(AND($B1024=R$1),LOOKUP(9.99999999999999E+307,$R$2:R1023)+1,"")</f>
        <v>856</v>
      </c>
      <c r="S1024" s="31">
        <f>IF(AND($B1024=S$1),LOOKUP(9.99999999999999E+307,$S$2:S1023)+1,"")</f>
        <v>856</v>
      </c>
      <c r="T1024" s="221"/>
      <c r="U1024" s="221"/>
      <c r="V1024" s="221"/>
      <c r="AA1024" s="218" t="str">
        <f t="shared" si="111"/>
        <v/>
      </c>
      <c r="AB1024" s="218" t="str">
        <f t="shared" si="112"/>
        <v/>
      </c>
      <c r="AC1024" s="219">
        <f t="shared" si="108"/>
        <v>0</v>
      </c>
      <c r="AD1024" s="219">
        <f t="shared" si="109"/>
        <v>1034</v>
      </c>
      <c r="AE1024" s="220" t="str">
        <f t="shared" si="113"/>
        <v/>
      </c>
      <c r="AF1024" s="216" t="str">
        <f t="shared" si="114"/>
        <v>-</v>
      </c>
    </row>
    <row r="1025" spans="1:32" ht="20.149999999999999" customHeight="1" x14ac:dyDescent="0.75">
      <c r="A1025" s="31">
        <v>1023</v>
      </c>
      <c r="B1025" s="202"/>
      <c r="C1025" s="201"/>
      <c r="D1025" s="201"/>
      <c r="E1025" s="389"/>
      <c r="F1025" s="389"/>
      <c r="G1025" s="217" t="str">
        <f t="shared" si="110"/>
        <v/>
      </c>
      <c r="H1025" s="31" t="str">
        <f>IF(AND(B1025=H$1),LOOKUP(9.99999999999999E+307,$H$2:H1024)+1,"")</f>
        <v/>
      </c>
      <c r="I1025" s="31" t="str">
        <f>IF(AND(B1025=I$1),LOOKUP(9.99999999999999E+307,$I$2:I1024)+1,"")</f>
        <v/>
      </c>
      <c r="J1025" s="31" t="e">
        <f>IF(AND(B1025=J$1),LOOKUP(9.99999999999999E+307,$J$2:J1024)+1,"")</f>
        <v>#REF!</v>
      </c>
      <c r="K1025" s="31" t="e">
        <f>IF(AND(B1025=K$1),LOOKUP(9.99999999999999E+307,$K$2:K1024)+1,"")</f>
        <v>#REF!</v>
      </c>
      <c r="L1025" s="31" t="e">
        <f>IF(AND(B1025=L$1),LOOKUP(9.99999999999999E+307,$L$2:L1024)+1,"")</f>
        <v>#REF!</v>
      </c>
      <c r="M1025" s="31">
        <f>IF(AND(B1025=M$1),LOOKUP(9.99999999999999E+307,$M$2:M1024)+1,"")</f>
        <v>857</v>
      </c>
      <c r="N1025" s="31" t="e">
        <f>IF(AND(B1025=N$1),LOOKUP(9.99999999999999E+307,$N$2:N1024)+1,"")</f>
        <v>#REF!</v>
      </c>
      <c r="O1025" s="31" t="e">
        <f>IF(AND($B1025=O$1),LOOKUP(9.99999999999999E+307,$O$2:O1024)+1,"")</f>
        <v>#REF!</v>
      </c>
      <c r="P1025" s="31" t="e">
        <f>IF(AND($B1025=P$1),LOOKUP(9.99999999999999E+307,$P$2:P1024)+1,"")</f>
        <v>#REF!</v>
      </c>
      <c r="Q1025" s="31" t="e">
        <f>IF(AND($B1025=Q$1),LOOKUP(9.99999999999999E+307,$Q$2:Q1024)+1,"")</f>
        <v>#REF!</v>
      </c>
      <c r="R1025" s="31">
        <f>IF(AND($B1025=R$1),LOOKUP(9.99999999999999E+307,$R$2:R1024)+1,"")</f>
        <v>857</v>
      </c>
      <c r="S1025" s="31">
        <f>IF(AND($B1025=S$1),LOOKUP(9.99999999999999E+307,$S$2:S1024)+1,"")</f>
        <v>857</v>
      </c>
      <c r="T1025" s="221"/>
      <c r="U1025" s="221"/>
      <c r="V1025" s="221"/>
      <c r="AA1025" s="218" t="str">
        <f t="shared" si="111"/>
        <v/>
      </c>
      <c r="AB1025" s="218" t="str">
        <f t="shared" si="112"/>
        <v/>
      </c>
      <c r="AC1025" s="219">
        <f t="shared" si="108"/>
        <v>0</v>
      </c>
      <c r="AD1025" s="219">
        <f t="shared" si="109"/>
        <v>1034</v>
      </c>
      <c r="AE1025" s="220" t="str">
        <f t="shared" si="113"/>
        <v/>
      </c>
      <c r="AF1025" s="216" t="str">
        <f t="shared" si="114"/>
        <v>-</v>
      </c>
    </row>
    <row r="1026" spans="1:32" ht="20.149999999999999" customHeight="1" x14ac:dyDescent="0.75">
      <c r="A1026" s="31">
        <v>1024</v>
      </c>
      <c r="B1026" s="202"/>
      <c r="C1026" s="201"/>
      <c r="D1026" s="201"/>
      <c r="E1026" s="389"/>
      <c r="F1026" s="389"/>
      <c r="G1026" s="217" t="str">
        <f t="shared" si="110"/>
        <v/>
      </c>
      <c r="H1026" s="31" t="str">
        <f>IF(AND(B1026=H$1),LOOKUP(9.99999999999999E+307,$H$2:H1025)+1,"")</f>
        <v/>
      </c>
      <c r="I1026" s="31" t="str">
        <f>IF(AND(B1026=I$1),LOOKUP(9.99999999999999E+307,$I$2:I1025)+1,"")</f>
        <v/>
      </c>
      <c r="J1026" s="31" t="e">
        <f>IF(AND(B1026=J$1),LOOKUP(9.99999999999999E+307,$J$2:J1025)+1,"")</f>
        <v>#REF!</v>
      </c>
      <c r="K1026" s="31" t="e">
        <f>IF(AND(B1026=K$1),LOOKUP(9.99999999999999E+307,$K$2:K1025)+1,"")</f>
        <v>#REF!</v>
      </c>
      <c r="L1026" s="31" t="e">
        <f>IF(AND(B1026=L$1),LOOKUP(9.99999999999999E+307,$L$2:L1025)+1,"")</f>
        <v>#REF!</v>
      </c>
      <c r="M1026" s="31">
        <f>IF(AND(B1026=M$1),LOOKUP(9.99999999999999E+307,$M$2:M1025)+1,"")</f>
        <v>858</v>
      </c>
      <c r="N1026" s="31" t="e">
        <f>IF(AND(B1026=N$1),LOOKUP(9.99999999999999E+307,$N$2:N1025)+1,"")</f>
        <v>#REF!</v>
      </c>
      <c r="O1026" s="31" t="e">
        <f>IF(AND($B1026=O$1),LOOKUP(9.99999999999999E+307,$O$2:O1025)+1,"")</f>
        <v>#REF!</v>
      </c>
      <c r="P1026" s="31" t="e">
        <f>IF(AND($B1026=P$1),LOOKUP(9.99999999999999E+307,$P$2:P1025)+1,"")</f>
        <v>#REF!</v>
      </c>
      <c r="Q1026" s="31" t="e">
        <f>IF(AND($B1026=Q$1),LOOKUP(9.99999999999999E+307,$Q$2:Q1025)+1,"")</f>
        <v>#REF!</v>
      </c>
      <c r="R1026" s="31">
        <f>IF(AND($B1026=R$1),LOOKUP(9.99999999999999E+307,$R$2:R1025)+1,"")</f>
        <v>858</v>
      </c>
      <c r="S1026" s="31">
        <f>IF(AND($B1026=S$1),LOOKUP(9.99999999999999E+307,$S$2:S1025)+1,"")</f>
        <v>858</v>
      </c>
      <c r="T1026" s="221"/>
      <c r="U1026" s="221"/>
      <c r="V1026" s="221"/>
      <c r="AA1026" s="218" t="str">
        <f t="shared" si="111"/>
        <v/>
      </c>
      <c r="AB1026" s="218" t="str">
        <f t="shared" si="112"/>
        <v/>
      </c>
      <c r="AC1026" s="219">
        <f t="shared" si="108"/>
        <v>0</v>
      </c>
      <c r="AD1026" s="219">
        <f t="shared" si="109"/>
        <v>1034</v>
      </c>
      <c r="AE1026" s="220" t="str">
        <f t="shared" si="113"/>
        <v/>
      </c>
      <c r="AF1026" s="216" t="str">
        <f t="shared" si="114"/>
        <v>-</v>
      </c>
    </row>
    <row r="1027" spans="1:32" ht="20.149999999999999" customHeight="1" x14ac:dyDescent="0.75">
      <c r="A1027" s="31">
        <v>1025</v>
      </c>
      <c r="B1027" s="202"/>
      <c r="C1027" s="201"/>
      <c r="D1027" s="201"/>
      <c r="E1027" s="389"/>
      <c r="F1027" s="389"/>
      <c r="G1027" s="217" t="str">
        <f t="shared" si="110"/>
        <v/>
      </c>
      <c r="H1027" s="31" t="str">
        <f>IF(AND(B1027=H$1),LOOKUP(9.99999999999999E+307,$H$2:H1026)+1,"")</f>
        <v/>
      </c>
      <c r="I1027" s="31" t="str">
        <f>IF(AND(B1027=I$1),LOOKUP(9.99999999999999E+307,$I$2:I1026)+1,"")</f>
        <v/>
      </c>
      <c r="J1027" s="31" t="e">
        <f>IF(AND(B1027=J$1),LOOKUP(9.99999999999999E+307,$J$2:J1026)+1,"")</f>
        <v>#REF!</v>
      </c>
      <c r="K1027" s="31" t="e">
        <f>IF(AND(B1027=K$1),LOOKUP(9.99999999999999E+307,$K$2:K1026)+1,"")</f>
        <v>#REF!</v>
      </c>
      <c r="L1027" s="31" t="e">
        <f>IF(AND(B1027=L$1),LOOKUP(9.99999999999999E+307,$L$2:L1026)+1,"")</f>
        <v>#REF!</v>
      </c>
      <c r="M1027" s="31">
        <f>IF(AND(B1027=M$1),LOOKUP(9.99999999999999E+307,$M$2:M1026)+1,"")</f>
        <v>859</v>
      </c>
      <c r="N1027" s="31" t="e">
        <f>IF(AND(B1027=N$1),LOOKUP(9.99999999999999E+307,$N$2:N1026)+1,"")</f>
        <v>#REF!</v>
      </c>
      <c r="O1027" s="31" t="e">
        <f>IF(AND($B1027=O$1),LOOKUP(9.99999999999999E+307,$O$2:O1026)+1,"")</f>
        <v>#REF!</v>
      </c>
      <c r="P1027" s="31" t="e">
        <f>IF(AND($B1027=P$1),LOOKUP(9.99999999999999E+307,$P$2:P1026)+1,"")</f>
        <v>#REF!</v>
      </c>
      <c r="Q1027" s="31" t="e">
        <f>IF(AND($B1027=Q$1),LOOKUP(9.99999999999999E+307,$Q$2:Q1026)+1,"")</f>
        <v>#REF!</v>
      </c>
      <c r="R1027" s="31">
        <f>IF(AND($B1027=R$1),LOOKUP(9.99999999999999E+307,$R$2:R1026)+1,"")</f>
        <v>859</v>
      </c>
      <c r="S1027" s="31">
        <f>IF(AND($B1027=S$1),LOOKUP(9.99999999999999E+307,$S$2:S1026)+1,"")</f>
        <v>859</v>
      </c>
      <c r="T1027" s="221"/>
      <c r="U1027" s="221"/>
      <c r="V1027" s="221"/>
      <c r="AA1027" s="218" t="str">
        <f t="shared" si="111"/>
        <v/>
      </c>
      <c r="AB1027" s="218" t="str">
        <f t="shared" si="112"/>
        <v/>
      </c>
      <c r="AC1027" s="219">
        <f t="shared" ref="AC1027:AC1090" si="115">COUNTIF($C$3:$C$1202,C1027)</f>
        <v>0</v>
      </c>
      <c r="AD1027" s="219">
        <f t="shared" ref="AD1027:AD1090" si="116">SUMPRODUCT(--(E1027&amp;F1027=$E$3:$E$1202&amp;$F$3:$F$1202))</f>
        <v>1034</v>
      </c>
      <c r="AE1027" s="220" t="str">
        <f t="shared" si="113"/>
        <v/>
      </c>
      <c r="AF1027" s="216" t="str">
        <f t="shared" si="114"/>
        <v>-</v>
      </c>
    </row>
    <row r="1028" spans="1:32" ht="20.149999999999999" customHeight="1" x14ac:dyDescent="0.75">
      <c r="A1028" s="31">
        <v>1026</v>
      </c>
      <c r="B1028" s="202"/>
      <c r="C1028" s="201"/>
      <c r="D1028" s="201"/>
      <c r="E1028" s="389"/>
      <c r="F1028" s="389"/>
      <c r="G1028" s="217" t="str">
        <f t="shared" ref="G1028:G1091" si="117">B1028&amp;C1028</f>
        <v/>
      </c>
      <c r="H1028" s="31" t="str">
        <f>IF(AND(B1028=H$1),LOOKUP(9.99999999999999E+307,$H$2:H1027)+1,"")</f>
        <v/>
      </c>
      <c r="I1028" s="31" t="str">
        <f>IF(AND(B1028=I$1),LOOKUP(9.99999999999999E+307,$I$2:I1027)+1,"")</f>
        <v/>
      </c>
      <c r="J1028" s="31" t="e">
        <f>IF(AND(B1028=J$1),LOOKUP(9.99999999999999E+307,$J$2:J1027)+1,"")</f>
        <v>#REF!</v>
      </c>
      <c r="K1028" s="31" t="e">
        <f>IF(AND(B1028=K$1),LOOKUP(9.99999999999999E+307,$K$2:K1027)+1,"")</f>
        <v>#REF!</v>
      </c>
      <c r="L1028" s="31" t="e">
        <f>IF(AND(B1028=L$1),LOOKUP(9.99999999999999E+307,$L$2:L1027)+1,"")</f>
        <v>#REF!</v>
      </c>
      <c r="M1028" s="31">
        <f>IF(AND(B1028=M$1),LOOKUP(9.99999999999999E+307,$M$2:M1027)+1,"")</f>
        <v>860</v>
      </c>
      <c r="N1028" s="31" t="e">
        <f>IF(AND(B1028=N$1),LOOKUP(9.99999999999999E+307,$N$2:N1027)+1,"")</f>
        <v>#REF!</v>
      </c>
      <c r="O1028" s="31" t="e">
        <f>IF(AND($B1028=O$1),LOOKUP(9.99999999999999E+307,$O$2:O1027)+1,"")</f>
        <v>#REF!</v>
      </c>
      <c r="P1028" s="31" t="e">
        <f>IF(AND($B1028=P$1),LOOKUP(9.99999999999999E+307,$P$2:P1027)+1,"")</f>
        <v>#REF!</v>
      </c>
      <c r="Q1028" s="31" t="e">
        <f>IF(AND($B1028=Q$1),LOOKUP(9.99999999999999E+307,$Q$2:Q1027)+1,"")</f>
        <v>#REF!</v>
      </c>
      <c r="R1028" s="31">
        <f>IF(AND($B1028=R$1),LOOKUP(9.99999999999999E+307,$R$2:R1027)+1,"")</f>
        <v>860</v>
      </c>
      <c r="S1028" s="31">
        <f>IF(AND($B1028=S$1),LOOKUP(9.99999999999999E+307,$S$2:S1027)+1,"")</f>
        <v>860</v>
      </c>
      <c r="T1028" s="221"/>
      <c r="U1028" s="221"/>
      <c r="V1028" s="221"/>
      <c r="AA1028" s="218" t="str">
        <f t="shared" ref="AA1028:AA1091" si="118">IF(AD1028=2,"นักเรียนซ้ำ","")</f>
        <v/>
      </c>
      <c r="AB1028" s="218" t="str">
        <f t="shared" ref="AB1028:AB1091" si="119">IF(AC1028=2,"เลขประจำตัวซ้ำ","")</f>
        <v/>
      </c>
      <c r="AC1028" s="219">
        <f t="shared" si="115"/>
        <v>0</v>
      </c>
      <c r="AD1028" s="219">
        <f t="shared" si="116"/>
        <v>1034</v>
      </c>
      <c r="AE1028" s="220" t="str">
        <f t="shared" ref="AE1028:AE1091" si="120">IF(D1028="เด็กชาย",1,IF(D1028="นาย",1,IF(D1028="เด็กหญิง",2,IF(D1028="นางสาว",2,IF(D1028="ด.ช.",1,IF(D1028="ด.ญ.",2,IF(D1028="น.ส.",2,"")))))))</f>
        <v/>
      </c>
      <c r="AF1028" s="216" t="str">
        <f t="shared" si="114"/>
        <v>-</v>
      </c>
    </row>
    <row r="1029" spans="1:32" ht="20.149999999999999" customHeight="1" x14ac:dyDescent="0.75">
      <c r="A1029" s="31">
        <v>1027</v>
      </c>
      <c r="B1029" s="202"/>
      <c r="C1029" s="201"/>
      <c r="D1029" s="201"/>
      <c r="E1029" s="389"/>
      <c r="F1029" s="389"/>
      <c r="G1029" s="217" t="str">
        <f t="shared" si="117"/>
        <v/>
      </c>
      <c r="H1029" s="31" t="str">
        <f>IF(AND(B1029=H$1),LOOKUP(9.99999999999999E+307,$H$2:H1028)+1,"")</f>
        <v/>
      </c>
      <c r="I1029" s="31" t="str">
        <f>IF(AND(B1029=I$1),LOOKUP(9.99999999999999E+307,$I$2:I1028)+1,"")</f>
        <v/>
      </c>
      <c r="J1029" s="31" t="e">
        <f>IF(AND(B1029=J$1),LOOKUP(9.99999999999999E+307,$J$2:J1028)+1,"")</f>
        <v>#REF!</v>
      </c>
      <c r="K1029" s="31" t="e">
        <f>IF(AND(B1029=K$1),LOOKUP(9.99999999999999E+307,$K$2:K1028)+1,"")</f>
        <v>#REF!</v>
      </c>
      <c r="L1029" s="31" t="e">
        <f>IF(AND(B1029=L$1),LOOKUP(9.99999999999999E+307,$L$2:L1028)+1,"")</f>
        <v>#REF!</v>
      </c>
      <c r="M1029" s="31">
        <f>IF(AND(B1029=M$1),LOOKUP(9.99999999999999E+307,$M$2:M1028)+1,"")</f>
        <v>861</v>
      </c>
      <c r="N1029" s="31" t="e">
        <f>IF(AND(B1029=N$1),LOOKUP(9.99999999999999E+307,$N$2:N1028)+1,"")</f>
        <v>#REF!</v>
      </c>
      <c r="O1029" s="31" t="e">
        <f>IF(AND($B1029=O$1),LOOKUP(9.99999999999999E+307,$O$2:O1028)+1,"")</f>
        <v>#REF!</v>
      </c>
      <c r="P1029" s="31" t="e">
        <f>IF(AND($B1029=P$1),LOOKUP(9.99999999999999E+307,$P$2:P1028)+1,"")</f>
        <v>#REF!</v>
      </c>
      <c r="Q1029" s="31" t="e">
        <f>IF(AND($B1029=Q$1),LOOKUP(9.99999999999999E+307,$Q$2:Q1028)+1,"")</f>
        <v>#REF!</v>
      </c>
      <c r="R1029" s="31">
        <f>IF(AND($B1029=R$1),LOOKUP(9.99999999999999E+307,$R$2:R1028)+1,"")</f>
        <v>861</v>
      </c>
      <c r="S1029" s="31">
        <f>IF(AND($B1029=S$1),LOOKUP(9.99999999999999E+307,$S$2:S1028)+1,"")</f>
        <v>861</v>
      </c>
      <c r="T1029" s="221"/>
      <c r="U1029" s="221"/>
      <c r="V1029" s="221"/>
      <c r="AA1029" s="218" t="str">
        <f t="shared" si="118"/>
        <v/>
      </c>
      <c r="AB1029" s="218" t="str">
        <f t="shared" si="119"/>
        <v/>
      </c>
      <c r="AC1029" s="219">
        <f t="shared" si="115"/>
        <v>0</v>
      </c>
      <c r="AD1029" s="219">
        <f t="shared" si="116"/>
        <v>1034</v>
      </c>
      <c r="AE1029" s="220" t="str">
        <f t="shared" si="120"/>
        <v/>
      </c>
      <c r="AF1029" s="216" t="str">
        <f t="shared" si="114"/>
        <v>-</v>
      </c>
    </row>
    <row r="1030" spans="1:32" ht="20.149999999999999" customHeight="1" x14ac:dyDescent="0.75">
      <c r="A1030" s="31">
        <v>1028</v>
      </c>
      <c r="B1030" s="202"/>
      <c r="C1030" s="201"/>
      <c r="D1030" s="201"/>
      <c r="E1030" s="389"/>
      <c r="F1030" s="389"/>
      <c r="G1030" s="217" t="str">
        <f t="shared" si="117"/>
        <v/>
      </c>
      <c r="H1030" s="31" t="str">
        <f>IF(AND(B1030=H$1),LOOKUP(9.99999999999999E+307,$H$2:H1029)+1,"")</f>
        <v/>
      </c>
      <c r="I1030" s="31" t="str">
        <f>IF(AND(B1030=I$1),LOOKUP(9.99999999999999E+307,$I$2:I1029)+1,"")</f>
        <v/>
      </c>
      <c r="J1030" s="31" t="e">
        <f>IF(AND(B1030=J$1),LOOKUP(9.99999999999999E+307,$J$2:J1029)+1,"")</f>
        <v>#REF!</v>
      </c>
      <c r="K1030" s="31" t="e">
        <f>IF(AND(B1030=K$1),LOOKUP(9.99999999999999E+307,$K$2:K1029)+1,"")</f>
        <v>#REF!</v>
      </c>
      <c r="L1030" s="31" t="e">
        <f>IF(AND(B1030=L$1),LOOKUP(9.99999999999999E+307,$L$2:L1029)+1,"")</f>
        <v>#REF!</v>
      </c>
      <c r="M1030" s="31">
        <f>IF(AND(B1030=M$1),LOOKUP(9.99999999999999E+307,$M$2:M1029)+1,"")</f>
        <v>862</v>
      </c>
      <c r="N1030" s="31" t="e">
        <f>IF(AND(B1030=N$1),LOOKUP(9.99999999999999E+307,$N$2:N1029)+1,"")</f>
        <v>#REF!</v>
      </c>
      <c r="O1030" s="31" t="e">
        <f>IF(AND($B1030=O$1),LOOKUP(9.99999999999999E+307,$O$2:O1029)+1,"")</f>
        <v>#REF!</v>
      </c>
      <c r="P1030" s="31" t="e">
        <f>IF(AND($B1030=P$1),LOOKUP(9.99999999999999E+307,$P$2:P1029)+1,"")</f>
        <v>#REF!</v>
      </c>
      <c r="Q1030" s="31" t="e">
        <f>IF(AND($B1030=Q$1),LOOKUP(9.99999999999999E+307,$Q$2:Q1029)+1,"")</f>
        <v>#REF!</v>
      </c>
      <c r="R1030" s="31">
        <f>IF(AND($B1030=R$1),LOOKUP(9.99999999999999E+307,$R$2:R1029)+1,"")</f>
        <v>862</v>
      </c>
      <c r="S1030" s="31">
        <f>IF(AND($B1030=S$1),LOOKUP(9.99999999999999E+307,$S$2:S1029)+1,"")</f>
        <v>862</v>
      </c>
      <c r="T1030" s="221"/>
      <c r="U1030" s="221"/>
      <c r="V1030" s="221"/>
      <c r="AA1030" s="218" t="str">
        <f t="shared" si="118"/>
        <v/>
      </c>
      <c r="AB1030" s="218" t="str">
        <f t="shared" si="119"/>
        <v/>
      </c>
      <c r="AC1030" s="219">
        <f t="shared" si="115"/>
        <v>0</v>
      </c>
      <c r="AD1030" s="219">
        <f t="shared" si="116"/>
        <v>1034</v>
      </c>
      <c r="AE1030" s="220" t="str">
        <f t="shared" si="120"/>
        <v/>
      </c>
      <c r="AF1030" s="216" t="str">
        <f t="shared" si="114"/>
        <v>-</v>
      </c>
    </row>
    <row r="1031" spans="1:32" ht="20.149999999999999" customHeight="1" x14ac:dyDescent="0.75">
      <c r="A1031" s="31">
        <v>1029</v>
      </c>
      <c r="B1031" s="202"/>
      <c r="C1031" s="201"/>
      <c r="D1031" s="201"/>
      <c r="E1031" s="389"/>
      <c r="F1031" s="389"/>
      <c r="G1031" s="217" t="str">
        <f t="shared" si="117"/>
        <v/>
      </c>
      <c r="H1031" s="31" t="str">
        <f>IF(AND(B1031=H$1),LOOKUP(9.99999999999999E+307,$H$2:H1030)+1,"")</f>
        <v/>
      </c>
      <c r="I1031" s="31" t="str">
        <f>IF(AND(B1031=I$1),LOOKUP(9.99999999999999E+307,$I$2:I1030)+1,"")</f>
        <v/>
      </c>
      <c r="J1031" s="31" t="e">
        <f>IF(AND(B1031=J$1),LOOKUP(9.99999999999999E+307,$J$2:J1030)+1,"")</f>
        <v>#REF!</v>
      </c>
      <c r="K1031" s="31" t="e">
        <f>IF(AND(B1031=K$1),LOOKUP(9.99999999999999E+307,$K$2:K1030)+1,"")</f>
        <v>#REF!</v>
      </c>
      <c r="L1031" s="31" t="e">
        <f>IF(AND(B1031=L$1),LOOKUP(9.99999999999999E+307,$L$2:L1030)+1,"")</f>
        <v>#REF!</v>
      </c>
      <c r="M1031" s="31">
        <f>IF(AND(B1031=M$1),LOOKUP(9.99999999999999E+307,$M$2:M1030)+1,"")</f>
        <v>863</v>
      </c>
      <c r="N1031" s="31" t="e">
        <f>IF(AND(B1031=N$1),LOOKUP(9.99999999999999E+307,$N$2:N1030)+1,"")</f>
        <v>#REF!</v>
      </c>
      <c r="O1031" s="31" t="e">
        <f>IF(AND($B1031=O$1),LOOKUP(9.99999999999999E+307,$O$2:O1030)+1,"")</f>
        <v>#REF!</v>
      </c>
      <c r="P1031" s="31" t="e">
        <f>IF(AND($B1031=P$1),LOOKUP(9.99999999999999E+307,$P$2:P1030)+1,"")</f>
        <v>#REF!</v>
      </c>
      <c r="Q1031" s="31" t="e">
        <f>IF(AND($B1031=Q$1),LOOKUP(9.99999999999999E+307,$Q$2:Q1030)+1,"")</f>
        <v>#REF!</v>
      </c>
      <c r="R1031" s="31">
        <f>IF(AND($B1031=R$1),LOOKUP(9.99999999999999E+307,$R$2:R1030)+1,"")</f>
        <v>863</v>
      </c>
      <c r="S1031" s="31">
        <f>IF(AND($B1031=S$1),LOOKUP(9.99999999999999E+307,$S$2:S1030)+1,"")</f>
        <v>863</v>
      </c>
      <c r="T1031" s="221"/>
      <c r="U1031" s="221"/>
      <c r="V1031" s="221"/>
      <c r="AA1031" s="218" t="str">
        <f t="shared" si="118"/>
        <v/>
      </c>
      <c r="AB1031" s="218" t="str">
        <f t="shared" si="119"/>
        <v/>
      </c>
      <c r="AC1031" s="219">
        <f t="shared" si="115"/>
        <v>0</v>
      </c>
      <c r="AD1031" s="219">
        <f t="shared" si="116"/>
        <v>1034</v>
      </c>
      <c r="AE1031" s="220" t="str">
        <f t="shared" si="120"/>
        <v/>
      </c>
      <c r="AF1031" s="216" t="str">
        <f t="shared" si="114"/>
        <v>-</v>
      </c>
    </row>
    <row r="1032" spans="1:32" ht="20.149999999999999" customHeight="1" x14ac:dyDescent="0.75">
      <c r="A1032" s="31">
        <v>1030</v>
      </c>
      <c r="B1032" s="202"/>
      <c r="C1032" s="201"/>
      <c r="D1032" s="201"/>
      <c r="E1032" s="389"/>
      <c r="F1032" s="389"/>
      <c r="G1032" s="217" t="str">
        <f t="shared" si="117"/>
        <v/>
      </c>
      <c r="H1032" s="31" t="str">
        <f>IF(AND(B1032=H$1),LOOKUP(9.99999999999999E+307,$H$2:H1031)+1,"")</f>
        <v/>
      </c>
      <c r="I1032" s="31" t="str">
        <f>IF(AND(B1032=I$1),LOOKUP(9.99999999999999E+307,$I$2:I1031)+1,"")</f>
        <v/>
      </c>
      <c r="J1032" s="31" t="e">
        <f>IF(AND(B1032=J$1),LOOKUP(9.99999999999999E+307,$J$2:J1031)+1,"")</f>
        <v>#REF!</v>
      </c>
      <c r="K1032" s="31" t="e">
        <f>IF(AND(B1032=K$1),LOOKUP(9.99999999999999E+307,$K$2:K1031)+1,"")</f>
        <v>#REF!</v>
      </c>
      <c r="L1032" s="31" t="e">
        <f>IF(AND(B1032=L$1),LOOKUP(9.99999999999999E+307,$L$2:L1031)+1,"")</f>
        <v>#REF!</v>
      </c>
      <c r="M1032" s="31">
        <f>IF(AND(B1032=M$1),LOOKUP(9.99999999999999E+307,$M$2:M1031)+1,"")</f>
        <v>864</v>
      </c>
      <c r="N1032" s="31" t="e">
        <f>IF(AND(B1032=N$1),LOOKUP(9.99999999999999E+307,$N$2:N1031)+1,"")</f>
        <v>#REF!</v>
      </c>
      <c r="O1032" s="31" t="e">
        <f>IF(AND($B1032=O$1),LOOKUP(9.99999999999999E+307,$O$2:O1031)+1,"")</f>
        <v>#REF!</v>
      </c>
      <c r="P1032" s="31" t="e">
        <f>IF(AND($B1032=P$1),LOOKUP(9.99999999999999E+307,$P$2:P1031)+1,"")</f>
        <v>#REF!</v>
      </c>
      <c r="Q1032" s="31" t="e">
        <f>IF(AND($B1032=Q$1),LOOKUP(9.99999999999999E+307,$Q$2:Q1031)+1,"")</f>
        <v>#REF!</v>
      </c>
      <c r="R1032" s="31">
        <f>IF(AND($B1032=R$1),LOOKUP(9.99999999999999E+307,$R$2:R1031)+1,"")</f>
        <v>864</v>
      </c>
      <c r="S1032" s="31">
        <f>IF(AND($B1032=S$1),LOOKUP(9.99999999999999E+307,$S$2:S1031)+1,"")</f>
        <v>864</v>
      </c>
      <c r="T1032" s="221"/>
      <c r="U1032" s="221"/>
      <c r="V1032" s="221"/>
      <c r="AA1032" s="218" t="str">
        <f t="shared" si="118"/>
        <v/>
      </c>
      <c r="AB1032" s="218" t="str">
        <f t="shared" si="119"/>
        <v/>
      </c>
      <c r="AC1032" s="219">
        <f t="shared" si="115"/>
        <v>0</v>
      </c>
      <c r="AD1032" s="219">
        <f t="shared" si="116"/>
        <v>1034</v>
      </c>
      <c r="AE1032" s="220" t="str">
        <f t="shared" si="120"/>
        <v/>
      </c>
      <c r="AF1032" s="216" t="str">
        <f t="shared" si="114"/>
        <v>-</v>
      </c>
    </row>
    <row r="1033" spans="1:32" ht="20.149999999999999" customHeight="1" x14ac:dyDescent="0.75">
      <c r="A1033" s="31">
        <v>1031</v>
      </c>
      <c r="B1033" s="202"/>
      <c r="C1033" s="201"/>
      <c r="D1033" s="201"/>
      <c r="E1033" s="389"/>
      <c r="F1033" s="389"/>
      <c r="G1033" s="217" t="str">
        <f t="shared" si="117"/>
        <v/>
      </c>
      <c r="H1033" s="31" t="str">
        <f>IF(AND(B1033=H$1),LOOKUP(9.99999999999999E+307,$H$2:H1032)+1,"")</f>
        <v/>
      </c>
      <c r="I1033" s="31" t="str">
        <f>IF(AND(B1033=I$1),LOOKUP(9.99999999999999E+307,$I$2:I1032)+1,"")</f>
        <v/>
      </c>
      <c r="J1033" s="31" t="e">
        <f>IF(AND(B1033=J$1),LOOKUP(9.99999999999999E+307,$J$2:J1032)+1,"")</f>
        <v>#REF!</v>
      </c>
      <c r="K1033" s="31" t="e">
        <f>IF(AND(B1033=K$1),LOOKUP(9.99999999999999E+307,$K$2:K1032)+1,"")</f>
        <v>#REF!</v>
      </c>
      <c r="L1033" s="31" t="e">
        <f>IF(AND(B1033=L$1),LOOKUP(9.99999999999999E+307,$L$2:L1032)+1,"")</f>
        <v>#REF!</v>
      </c>
      <c r="M1033" s="31">
        <f>IF(AND(B1033=M$1),LOOKUP(9.99999999999999E+307,$M$2:M1032)+1,"")</f>
        <v>865</v>
      </c>
      <c r="N1033" s="31" t="e">
        <f>IF(AND(B1033=N$1),LOOKUP(9.99999999999999E+307,$N$2:N1032)+1,"")</f>
        <v>#REF!</v>
      </c>
      <c r="O1033" s="31" t="e">
        <f>IF(AND($B1033=O$1),LOOKUP(9.99999999999999E+307,$O$2:O1032)+1,"")</f>
        <v>#REF!</v>
      </c>
      <c r="P1033" s="31" t="e">
        <f>IF(AND($B1033=P$1),LOOKUP(9.99999999999999E+307,$P$2:P1032)+1,"")</f>
        <v>#REF!</v>
      </c>
      <c r="Q1033" s="31" t="e">
        <f>IF(AND($B1033=Q$1),LOOKUP(9.99999999999999E+307,$Q$2:Q1032)+1,"")</f>
        <v>#REF!</v>
      </c>
      <c r="R1033" s="31">
        <f>IF(AND($B1033=R$1),LOOKUP(9.99999999999999E+307,$R$2:R1032)+1,"")</f>
        <v>865</v>
      </c>
      <c r="S1033" s="31">
        <f>IF(AND($B1033=S$1),LOOKUP(9.99999999999999E+307,$S$2:S1032)+1,"")</f>
        <v>865</v>
      </c>
      <c r="T1033" s="221"/>
      <c r="U1033" s="221"/>
      <c r="V1033" s="221"/>
      <c r="AA1033" s="218" t="str">
        <f t="shared" si="118"/>
        <v/>
      </c>
      <c r="AB1033" s="218" t="str">
        <f t="shared" si="119"/>
        <v/>
      </c>
      <c r="AC1033" s="219">
        <f t="shared" si="115"/>
        <v>0</v>
      </c>
      <c r="AD1033" s="219">
        <f t="shared" si="116"/>
        <v>1034</v>
      </c>
      <c r="AE1033" s="220" t="str">
        <f t="shared" si="120"/>
        <v/>
      </c>
      <c r="AF1033" s="216" t="str">
        <f t="shared" si="114"/>
        <v>-</v>
      </c>
    </row>
    <row r="1034" spans="1:32" ht="20.149999999999999" customHeight="1" x14ac:dyDescent="0.75">
      <c r="A1034" s="31">
        <v>1032</v>
      </c>
      <c r="B1034" s="202"/>
      <c r="C1034" s="201"/>
      <c r="D1034" s="201"/>
      <c r="E1034" s="389"/>
      <c r="F1034" s="389"/>
      <c r="G1034" s="217" t="str">
        <f t="shared" si="117"/>
        <v/>
      </c>
      <c r="H1034" s="31" t="str">
        <f>IF(AND(B1034=H$1),LOOKUP(9.99999999999999E+307,$H$2:H1033)+1,"")</f>
        <v/>
      </c>
      <c r="I1034" s="31" t="str">
        <f>IF(AND(B1034=I$1),LOOKUP(9.99999999999999E+307,$I$2:I1033)+1,"")</f>
        <v/>
      </c>
      <c r="J1034" s="31" t="e">
        <f>IF(AND(B1034=J$1),LOOKUP(9.99999999999999E+307,$J$2:J1033)+1,"")</f>
        <v>#REF!</v>
      </c>
      <c r="K1034" s="31" t="e">
        <f>IF(AND(B1034=K$1),LOOKUP(9.99999999999999E+307,$K$2:K1033)+1,"")</f>
        <v>#REF!</v>
      </c>
      <c r="L1034" s="31" t="e">
        <f>IF(AND(B1034=L$1),LOOKUP(9.99999999999999E+307,$L$2:L1033)+1,"")</f>
        <v>#REF!</v>
      </c>
      <c r="M1034" s="31">
        <f>IF(AND(B1034=M$1),LOOKUP(9.99999999999999E+307,$M$2:M1033)+1,"")</f>
        <v>866</v>
      </c>
      <c r="N1034" s="31" t="e">
        <f>IF(AND(B1034=N$1),LOOKUP(9.99999999999999E+307,$N$2:N1033)+1,"")</f>
        <v>#REF!</v>
      </c>
      <c r="O1034" s="31" t="e">
        <f>IF(AND($B1034=O$1),LOOKUP(9.99999999999999E+307,$O$2:O1033)+1,"")</f>
        <v>#REF!</v>
      </c>
      <c r="P1034" s="31" t="e">
        <f>IF(AND($B1034=P$1),LOOKUP(9.99999999999999E+307,$P$2:P1033)+1,"")</f>
        <v>#REF!</v>
      </c>
      <c r="Q1034" s="31" t="e">
        <f>IF(AND($B1034=Q$1),LOOKUP(9.99999999999999E+307,$Q$2:Q1033)+1,"")</f>
        <v>#REF!</v>
      </c>
      <c r="R1034" s="31">
        <f>IF(AND($B1034=R$1),LOOKUP(9.99999999999999E+307,$R$2:R1033)+1,"")</f>
        <v>866</v>
      </c>
      <c r="S1034" s="31">
        <f>IF(AND($B1034=S$1),LOOKUP(9.99999999999999E+307,$S$2:S1033)+1,"")</f>
        <v>866</v>
      </c>
      <c r="T1034" s="221"/>
      <c r="U1034" s="221"/>
      <c r="V1034" s="221"/>
      <c r="AA1034" s="218" t="str">
        <f t="shared" si="118"/>
        <v/>
      </c>
      <c r="AB1034" s="218" t="str">
        <f t="shared" si="119"/>
        <v/>
      </c>
      <c r="AC1034" s="219">
        <f t="shared" si="115"/>
        <v>0</v>
      </c>
      <c r="AD1034" s="219">
        <f t="shared" si="116"/>
        <v>1034</v>
      </c>
      <c r="AE1034" s="220" t="str">
        <f t="shared" si="120"/>
        <v/>
      </c>
      <c r="AF1034" s="216" t="str">
        <f t="shared" si="114"/>
        <v>-</v>
      </c>
    </row>
    <row r="1035" spans="1:32" ht="20.149999999999999" customHeight="1" x14ac:dyDescent="0.75">
      <c r="A1035" s="31">
        <v>1033</v>
      </c>
      <c r="B1035" s="202"/>
      <c r="C1035" s="201"/>
      <c r="D1035" s="201"/>
      <c r="E1035" s="203"/>
      <c r="F1035" s="203"/>
      <c r="G1035" s="217" t="str">
        <f t="shared" si="117"/>
        <v/>
      </c>
      <c r="H1035" s="31" t="str">
        <f>IF(AND(B1035=H$1),LOOKUP(9.99999999999999E+307,$H$2:H1034)+1,"")</f>
        <v/>
      </c>
      <c r="I1035" s="31" t="str">
        <f>IF(AND(B1035=I$1),LOOKUP(9.99999999999999E+307,$I$2:I1034)+1,"")</f>
        <v/>
      </c>
      <c r="J1035" s="31" t="e">
        <f>IF(AND(B1035=J$1),LOOKUP(9.99999999999999E+307,$J$2:J1034)+1,"")</f>
        <v>#REF!</v>
      </c>
      <c r="K1035" s="31" t="e">
        <f>IF(AND(B1035=K$1),LOOKUP(9.99999999999999E+307,$K$2:K1034)+1,"")</f>
        <v>#REF!</v>
      </c>
      <c r="L1035" s="31" t="e">
        <f>IF(AND(B1035=L$1),LOOKUP(9.99999999999999E+307,$L$2:L1034)+1,"")</f>
        <v>#REF!</v>
      </c>
      <c r="M1035" s="31">
        <f>IF(AND(B1035=M$1),LOOKUP(9.99999999999999E+307,$M$2:M1034)+1,"")</f>
        <v>867</v>
      </c>
      <c r="N1035" s="31" t="e">
        <f>IF(AND(B1035=N$1),LOOKUP(9.99999999999999E+307,$N$2:N1034)+1,"")</f>
        <v>#REF!</v>
      </c>
      <c r="O1035" s="31" t="e">
        <f>IF(AND($B1035=O$1),LOOKUP(9.99999999999999E+307,$O$2:O1034)+1,"")</f>
        <v>#REF!</v>
      </c>
      <c r="P1035" s="31" t="e">
        <f>IF(AND($B1035=P$1),LOOKUP(9.99999999999999E+307,$P$2:P1034)+1,"")</f>
        <v>#REF!</v>
      </c>
      <c r="Q1035" s="31" t="e">
        <f>IF(AND($B1035=Q$1),LOOKUP(9.99999999999999E+307,$Q$2:Q1034)+1,"")</f>
        <v>#REF!</v>
      </c>
      <c r="R1035" s="31">
        <f>IF(AND($B1035=R$1),LOOKUP(9.99999999999999E+307,$R$2:R1034)+1,"")</f>
        <v>867</v>
      </c>
      <c r="S1035" s="31">
        <f>IF(AND($B1035=S$1),LOOKUP(9.99999999999999E+307,$S$2:S1034)+1,"")</f>
        <v>867</v>
      </c>
      <c r="T1035" s="221"/>
      <c r="U1035" s="221"/>
      <c r="V1035" s="221"/>
      <c r="AA1035" s="218" t="str">
        <f t="shared" si="118"/>
        <v/>
      </c>
      <c r="AB1035" s="218" t="str">
        <f t="shared" si="119"/>
        <v/>
      </c>
      <c r="AC1035" s="219">
        <f t="shared" si="115"/>
        <v>0</v>
      </c>
      <c r="AD1035" s="219">
        <f t="shared" si="116"/>
        <v>1034</v>
      </c>
      <c r="AE1035" s="220" t="str">
        <f t="shared" si="120"/>
        <v/>
      </c>
      <c r="AF1035" s="216" t="str">
        <f t="shared" si="114"/>
        <v>-</v>
      </c>
    </row>
    <row r="1036" spans="1:32" ht="20.149999999999999" customHeight="1" x14ac:dyDescent="0.75">
      <c r="A1036" s="31">
        <v>1034</v>
      </c>
      <c r="B1036" s="202"/>
      <c r="C1036" s="201"/>
      <c r="D1036" s="201"/>
      <c r="E1036" s="203"/>
      <c r="F1036" s="203"/>
      <c r="G1036" s="217" t="str">
        <f t="shared" si="117"/>
        <v/>
      </c>
      <c r="H1036" s="31" t="str">
        <f>IF(AND(B1036=H$1),LOOKUP(9.99999999999999E+307,$H$2:H1035)+1,"")</f>
        <v/>
      </c>
      <c r="I1036" s="31" t="str">
        <f>IF(AND(B1036=I$1),LOOKUP(9.99999999999999E+307,$I$2:I1035)+1,"")</f>
        <v/>
      </c>
      <c r="J1036" s="31" t="e">
        <f>IF(AND(B1036=J$1),LOOKUP(9.99999999999999E+307,$J$2:J1035)+1,"")</f>
        <v>#REF!</v>
      </c>
      <c r="K1036" s="31" t="e">
        <f>IF(AND(B1036=K$1),LOOKUP(9.99999999999999E+307,$K$2:K1035)+1,"")</f>
        <v>#REF!</v>
      </c>
      <c r="L1036" s="31" t="e">
        <f>IF(AND(B1036=L$1),LOOKUP(9.99999999999999E+307,$L$2:L1035)+1,"")</f>
        <v>#REF!</v>
      </c>
      <c r="M1036" s="31">
        <f>IF(AND(B1036=M$1),LOOKUP(9.99999999999999E+307,$M$2:M1035)+1,"")</f>
        <v>868</v>
      </c>
      <c r="N1036" s="31" t="e">
        <f>IF(AND(B1036=N$1),LOOKUP(9.99999999999999E+307,$N$2:N1035)+1,"")</f>
        <v>#REF!</v>
      </c>
      <c r="O1036" s="31" t="e">
        <f>IF(AND($B1036=O$1),LOOKUP(9.99999999999999E+307,$O$2:O1035)+1,"")</f>
        <v>#REF!</v>
      </c>
      <c r="P1036" s="31" t="e">
        <f>IF(AND($B1036=P$1),LOOKUP(9.99999999999999E+307,$P$2:P1035)+1,"")</f>
        <v>#REF!</v>
      </c>
      <c r="Q1036" s="31" t="e">
        <f>IF(AND($B1036=Q$1),LOOKUP(9.99999999999999E+307,$Q$2:Q1035)+1,"")</f>
        <v>#REF!</v>
      </c>
      <c r="R1036" s="31">
        <f>IF(AND($B1036=R$1),LOOKUP(9.99999999999999E+307,$R$2:R1035)+1,"")</f>
        <v>868</v>
      </c>
      <c r="S1036" s="31">
        <f>IF(AND($B1036=S$1),LOOKUP(9.99999999999999E+307,$S$2:S1035)+1,"")</f>
        <v>868</v>
      </c>
      <c r="T1036" s="221"/>
      <c r="U1036" s="221"/>
      <c r="V1036" s="221"/>
      <c r="AA1036" s="218" t="str">
        <f t="shared" si="118"/>
        <v/>
      </c>
      <c r="AB1036" s="218" t="str">
        <f t="shared" si="119"/>
        <v/>
      </c>
      <c r="AC1036" s="219">
        <f t="shared" si="115"/>
        <v>0</v>
      </c>
      <c r="AD1036" s="219">
        <f t="shared" si="116"/>
        <v>1034</v>
      </c>
      <c r="AE1036" s="220" t="str">
        <f t="shared" si="120"/>
        <v/>
      </c>
      <c r="AF1036" s="216" t="str">
        <f t="shared" si="114"/>
        <v>-</v>
      </c>
    </row>
    <row r="1037" spans="1:32" ht="20.149999999999999" customHeight="1" x14ac:dyDescent="0.75">
      <c r="A1037" s="31">
        <v>1035</v>
      </c>
      <c r="B1037" s="202"/>
      <c r="C1037" s="201"/>
      <c r="D1037" s="201"/>
      <c r="E1037" s="389"/>
      <c r="F1037" s="389"/>
      <c r="G1037" s="217" t="str">
        <f t="shared" si="117"/>
        <v/>
      </c>
      <c r="H1037" s="31" t="str">
        <f>IF(AND(B1037=H$1),LOOKUP(9.99999999999999E+307,$H$2:H1036)+1,"")</f>
        <v/>
      </c>
      <c r="I1037" s="31" t="str">
        <f>IF(AND(B1037=I$1),LOOKUP(9.99999999999999E+307,$I$2:I1036)+1,"")</f>
        <v/>
      </c>
      <c r="J1037" s="31" t="e">
        <f>IF(AND(B1037=J$1),LOOKUP(9.99999999999999E+307,$J$2:J1036)+1,"")</f>
        <v>#REF!</v>
      </c>
      <c r="K1037" s="31" t="e">
        <f>IF(AND(B1037=K$1),LOOKUP(9.99999999999999E+307,$K$2:K1036)+1,"")</f>
        <v>#REF!</v>
      </c>
      <c r="L1037" s="31" t="e">
        <f>IF(AND(B1037=L$1),LOOKUP(9.99999999999999E+307,$L$2:L1036)+1,"")</f>
        <v>#REF!</v>
      </c>
      <c r="M1037" s="31">
        <f>IF(AND(B1037=M$1),LOOKUP(9.99999999999999E+307,$M$2:M1036)+1,"")</f>
        <v>869</v>
      </c>
      <c r="N1037" s="31" t="e">
        <f>IF(AND(B1037=N$1),LOOKUP(9.99999999999999E+307,$N$2:N1036)+1,"")</f>
        <v>#REF!</v>
      </c>
      <c r="O1037" s="31" t="e">
        <f>IF(AND($B1037=O$1),LOOKUP(9.99999999999999E+307,$O$2:O1036)+1,"")</f>
        <v>#REF!</v>
      </c>
      <c r="P1037" s="31" t="e">
        <f>IF(AND($B1037=P$1),LOOKUP(9.99999999999999E+307,$P$2:P1036)+1,"")</f>
        <v>#REF!</v>
      </c>
      <c r="Q1037" s="31" t="e">
        <f>IF(AND($B1037=Q$1),LOOKUP(9.99999999999999E+307,$Q$2:Q1036)+1,"")</f>
        <v>#REF!</v>
      </c>
      <c r="R1037" s="31">
        <f>IF(AND($B1037=R$1),LOOKUP(9.99999999999999E+307,$R$2:R1036)+1,"")</f>
        <v>869</v>
      </c>
      <c r="S1037" s="31">
        <f>IF(AND($B1037=S$1),LOOKUP(9.99999999999999E+307,$S$2:S1036)+1,"")</f>
        <v>869</v>
      </c>
      <c r="T1037" s="221"/>
      <c r="U1037" s="221"/>
      <c r="V1037" s="221"/>
      <c r="AA1037" s="218" t="str">
        <f t="shared" si="118"/>
        <v/>
      </c>
      <c r="AB1037" s="218" t="str">
        <f t="shared" si="119"/>
        <v/>
      </c>
      <c r="AC1037" s="219">
        <f t="shared" si="115"/>
        <v>0</v>
      </c>
      <c r="AD1037" s="219">
        <f t="shared" si="116"/>
        <v>1034</v>
      </c>
      <c r="AE1037" s="220" t="str">
        <f t="shared" si="120"/>
        <v/>
      </c>
      <c r="AF1037" s="216" t="str">
        <f t="shared" si="114"/>
        <v>-</v>
      </c>
    </row>
    <row r="1038" spans="1:32" ht="20.149999999999999" customHeight="1" x14ac:dyDescent="0.75">
      <c r="A1038" s="31">
        <v>1036</v>
      </c>
      <c r="B1038" s="202"/>
      <c r="C1038" s="201"/>
      <c r="D1038" s="201"/>
      <c r="E1038" s="389"/>
      <c r="F1038" s="389"/>
      <c r="G1038" s="217" t="str">
        <f t="shared" si="117"/>
        <v/>
      </c>
      <c r="H1038" s="31" t="str">
        <f>IF(AND(B1038=H$1),LOOKUP(9.99999999999999E+307,$H$2:H1037)+1,"")</f>
        <v/>
      </c>
      <c r="I1038" s="31" t="str">
        <f>IF(AND(B1038=I$1),LOOKUP(9.99999999999999E+307,$I$2:I1037)+1,"")</f>
        <v/>
      </c>
      <c r="J1038" s="31" t="e">
        <f>IF(AND(B1038=J$1),LOOKUP(9.99999999999999E+307,$J$2:J1037)+1,"")</f>
        <v>#REF!</v>
      </c>
      <c r="K1038" s="31" t="e">
        <f>IF(AND(B1038=K$1),LOOKUP(9.99999999999999E+307,$K$2:K1037)+1,"")</f>
        <v>#REF!</v>
      </c>
      <c r="L1038" s="31" t="e">
        <f>IF(AND(B1038=L$1),LOOKUP(9.99999999999999E+307,$L$2:L1037)+1,"")</f>
        <v>#REF!</v>
      </c>
      <c r="M1038" s="31">
        <f>IF(AND(B1038=M$1),LOOKUP(9.99999999999999E+307,$M$2:M1037)+1,"")</f>
        <v>870</v>
      </c>
      <c r="N1038" s="31" t="e">
        <f>IF(AND(B1038=N$1),LOOKUP(9.99999999999999E+307,$N$2:N1037)+1,"")</f>
        <v>#REF!</v>
      </c>
      <c r="O1038" s="31" t="e">
        <f>IF(AND($B1038=O$1),LOOKUP(9.99999999999999E+307,$O$2:O1037)+1,"")</f>
        <v>#REF!</v>
      </c>
      <c r="P1038" s="31" t="e">
        <f>IF(AND($B1038=P$1),LOOKUP(9.99999999999999E+307,$P$2:P1037)+1,"")</f>
        <v>#REF!</v>
      </c>
      <c r="Q1038" s="31" t="e">
        <f>IF(AND($B1038=Q$1),LOOKUP(9.99999999999999E+307,$Q$2:Q1037)+1,"")</f>
        <v>#REF!</v>
      </c>
      <c r="R1038" s="31">
        <f>IF(AND($B1038=R$1),LOOKUP(9.99999999999999E+307,$R$2:R1037)+1,"")</f>
        <v>870</v>
      </c>
      <c r="S1038" s="31">
        <f>IF(AND($B1038=S$1),LOOKUP(9.99999999999999E+307,$S$2:S1037)+1,"")</f>
        <v>870</v>
      </c>
      <c r="T1038" s="221"/>
      <c r="U1038" s="221"/>
      <c r="V1038" s="221"/>
      <c r="AA1038" s="218" t="str">
        <f t="shared" si="118"/>
        <v/>
      </c>
      <c r="AB1038" s="218" t="str">
        <f t="shared" si="119"/>
        <v/>
      </c>
      <c r="AC1038" s="219">
        <f t="shared" si="115"/>
        <v>0</v>
      </c>
      <c r="AD1038" s="219">
        <f t="shared" si="116"/>
        <v>1034</v>
      </c>
      <c r="AE1038" s="220" t="str">
        <f t="shared" si="120"/>
        <v/>
      </c>
      <c r="AF1038" s="216" t="str">
        <f t="shared" si="114"/>
        <v>-</v>
      </c>
    </row>
    <row r="1039" spans="1:32" ht="20.149999999999999" customHeight="1" x14ac:dyDescent="0.75">
      <c r="A1039" s="31">
        <v>1037</v>
      </c>
      <c r="B1039" s="202"/>
      <c r="C1039" s="201"/>
      <c r="D1039" s="201"/>
      <c r="E1039" s="389"/>
      <c r="F1039" s="389"/>
      <c r="G1039" s="217" t="str">
        <f t="shared" si="117"/>
        <v/>
      </c>
      <c r="H1039" s="31" t="str">
        <f>IF(AND(B1039=H$1),LOOKUP(9.99999999999999E+307,$H$2:H1038)+1,"")</f>
        <v/>
      </c>
      <c r="I1039" s="31" t="str">
        <f>IF(AND(B1039=I$1),LOOKUP(9.99999999999999E+307,$I$2:I1038)+1,"")</f>
        <v/>
      </c>
      <c r="J1039" s="31" t="e">
        <f>IF(AND(B1039=J$1),LOOKUP(9.99999999999999E+307,$J$2:J1038)+1,"")</f>
        <v>#REF!</v>
      </c>
      <c r="K1039" s="31" t="e">
        <f>IF(AND(B1039=K$1),LOOKUP(9.99999999999999E+307,$K$2:K1038)+1,"")</f>
        <v>#REF!</v>
      </c>
      <c r="L1039" s="31" t="e">
        <f>IF(AND(B1039=L$1),LOOKUP(9.99999999999999E+307,$L$2:L1038)+1,"")</f>
        <v>#REF!</v>
      </c>
      <c r="M1039" s="31">
        <f>IF(AND(B1039=M$1),LOOKUP(9.99999999999999E+307,$M$2:M1038)+1,"")</f>
        <v>871</v>
      </c>
      <c r="N1039" s="31" t="e">
        <f>IF(AND(B1039=N$1),LOOKUP(9.99999999999999E+307,$N$2:N1038)+1,"")</f>
        <v>#REF!</v>
      </c>
      <c r="O1039" s="31" t="e">
        <f>IF(AND($B1039=O$1),LOOKUP(9.99999999999999E+307,$O$2:O1038)+1,"")</f>
        <v>#REF!</v>
      </c>
      <c r="P1039" s="31" t="e">
        <f>IF(AND($B1039=P$1),LOOKUP(9.99999999999999E+307,$P$2:P1038)+1,"")</f>
        <v>#REF!</v>
      </c>
      <c r="Q1039" s="31" t="e">
        <f>IF(AND($B1039=Q$1),LOOKUP(9.99999999999999E+307,$Q$2:Q1038)+1,"")</f>
        <v>#REF!</v>
      </c>
      <c r="R1039" s="31">
        <f>IF(AND($B1039=R$1),LOOKUP(9.99999999999999E+307,$R$2:R1038)+1,"")</f>
        <v>871</v>
      </c>
      <c r="S1039" s="31">
        <f>IF(AND($B1039=S$1),LOOKUP(9.99999999999999E+307,$S$2:S1038)+1,"")</f>
        <v>871</v>
      </c>
      <c r="T1039" s="221"/>
      <c r="U1039" s="221"/>
      <c r="V1039" s="221"/>
      <c r="AA1039" s="218" t="str">
        <f t="shared" si="118"/>
        <v/>
      </c>
      <c r="AB1039" s="218" t="str">
        <f t="shared" si="119"/>
        <v/>
      </c>
      <c r="AC1039" s="219">
        <f t="shared" si="115"/>
        <v>0</v>
      </c>
      <c r="AD1039" s="219">
        <f t="shared" si="116"/>
        <v>1034</v>
      </c>
      <c r="AE1039" s="220" t="str">
        <f t="shared" si="120"/>
        <v/>
      </c>
      <c r="AF1039" s="216" t="str">
        <f t="shared" si="114"/>
        <v>-</v>
      </c>
    </row>
    <row r="1040" spans="1:32" ht="20.149999999999999" customHeight="1" x14ac:dyDescent="0.75">
      <c r="A1040" s="31">
        <v>1038</v>
      </c>
      <c r="B1040" s="202"/>
      <c r="C1040" s="201"/>
      <c r="D1040" s="201"/>
      <c r="E1040" s="389"/>
      <c r="F1040" s="389"/>
      <c r="G1040" s="217" t="str">
        <f t="shared" si="117"/>
        <v/>
      </c>
      <c r="H1040" s="31" t="str">
        <f>IF(AND(B1040=H$1),LOOKUP(9.99999999999999E+307,$H$2:H1039)+1,"")</f>
        <v/>
      </c>
      <c r="I1040" s="31" t="str">
        <f>IF(AND(B1040=I$1),LOOKUP(9.99999999999999E+307,$I$2:I1039)+1,"")</f>
        <v/>
      </c>
      <c r="J1040" s="31" t="e">
        <f>IF(AND(B1040=J$1),LOOKUP(9.99999999999999E+307,$J$2:J1039)+1,"")</f>
        <v>#REF!</v>
      </c>
      <c r="K1040" s="31" t="e">
        <f>IF(AND(B1040=K$1),LOOKUP(9.99999999999999E+307,$K$2:K1039)+1,"")</f>
        <v>#REF!</v>
      </c>
      <c r="L1040" s="31" t="e">
        <f>IF(AND(B1040=L$1),LOOKUP(9.99999999999999E+307,$L$2:L1039)+1,"")</f>
        <v>#REF!</v>
      </c>
      <c r="M1040" s="31">
        <f>IF(AND(B1040=M$1),LOOKUP(9.99999999999999E+307,$M$2:M1039)+1,"")</f>
        <v>872</v>
      </c>
      <c r="N1040" s="31" t="e">
        <f>IF(AND(B1040=N$1),LOOKUP(9.99999999999999E+307,$N$2:N1039)+1,"")</f>
        <v>#REF!</v>
      </c>
      <c r="O1040" s="31" t="e">
        <f>IF(AND($B1040=O$1),LOOKUP(9.99999999999999E+307,$O$2:O1039)+1,"")</f>
        <v>#REF!</v>
      </c>
      <c r="P1040" s="31" t="e">
        <f>IF(AND($B1040=P$1),LOOKUP(9.99999999999999E+307,$P$2:P1039)+1,"")</f>
        <v>#REF!</v>
      </c>
      <c r="Q1040" s="31" t="e">
        <f>IF(AND($B1040=Q$1),LOOKUP(9.99999999999999E+307,$Q$2:Q1039)+1,"")</f>
        <v>#REF!</v>
      </c>
      <c r="R1040" s="31">
        <f>IF(AND($B1040=R$1),LOOKUP(9.99999999999999E+307,$R$2:R1039)+1,"")</f>
        <v>872</v>
      </c>
      <c r="S1040" s="31">
        <f>IF(AND($B1040=S$1),LOOKUP(9.99999999999999E+307,$S$2:S1039)+1,"")</f>
        <v>872</v>
      </c>
      <c r="T1040" s="221"/>
      <c r="U1040" s="221"/>
      <c r="V1040" s="221"/>
      <c r="AA1040" s="218" t="str">
        <f t="shared" si="118"/>
        <v/>
      </c>
      <c r="AB1040" s="218" t="str">
        <f t="shared" si="119"/>
        <v/>
      </c>
      <c r="AC1040" s="219">
        <f t="shared" si="115"/>
        <v>0</v>
      </c>
      <c r="AD1040" s="219">
        <f t="shared" si="116"/>
        <v>1034</v>
      </c>
      <c r="AE1040" s="220" t="str">
        <f t="shared" si="120"/>
        <v/>
      </c>
      <c r="AF1040" s="216" t="str">
        <f t="shared" si="114"/>
        <v>-</v>
      </c>
    </row>
    <row r="1041" spans="1:32" ht="20.149999999999999" customHeight="1" x14ac:dyDescent="0.75">
      <c r="A1041" s="31">
        <v>1039</v>
      </c>
      <c r="B1041" s="202"/>
      <c r="C1041" s="201"/>
      <c r="D1041" s="201"/>
      <c r="E1041" s="389"/>
      <c r="F1041" s="389"/>
      <c r="G1041" s="217" t="str">
        <f t="shared" si="117"/>
        <v/>
      </c>
      <c r="H1041" s="31" t="str">
        <f>IF(AND(B1041=H$1),LOOKUP(9.99999999999999E+307,$H$2:H1040)+1,"")</f>
        <v/>
      </c>
      <c r="I1041" s="31" t="str">
        <f>IF(AND(B1041=I$1),LOOKUP(9.99999999999999E+307,$I$2:I1040)+1,"")</f>
        <v/>
      </c>
      <c r="J1041" s="31" t="e">
        <f>IF(AND(B1041=J$1),LOOKUP(9.99999999999999E+307,$J$2:J1040)+1,"")</f>
        <v>#REF!</v>
      </c>
      <c r="K1041" s="31" t="e">
        <f>IF(AND(B1041=K$1),LOOKUP(9.99999999999999E+307,$K$2:K1040)+1,"")</f>
        <v>#REF!</v>
      </c>
      <c r="L1041" s="31" t="e">
        <f>IF(AND(B1041=L$1),LOOKUP(9.99999999999999E+307,$L$2:L1040)+1,"")</f>
        <v>#REF!</v>
      </c>
      <c r="M1041" s="31">
        <f>IF(AND(B1041=M$1),LOOKUP(9.99999999999999E+307,$M$2:M1040)+1,"")</f>
        <v>873</v>
      </c>
      <c r="N1041" s="31" t="e">
        <f>IF(AND(B1041=N$1),LOOKUP(9.99999999999999E+307,$N$2:N1040)+1,"")</f>
        <v>#REF!</v>
      </c>
      <c r="O1041" s="31" t="e">
        <f>IF(AND($B1041=O$1),LOOKUP(9.99999999999999E+307,$O$2:O1040)+1,"")</f>
        <v>#REF!</v>
      </c>
      <c r="P1041" s="31" t="e">
        <f>IF(AND($B1041=P$1),LOOKUP(9.99999999999999E+307,$P$2:P1040)+1,"")</f>
        <v>#REF!</v>
      </c>
      <c r="Q1041" s="31" t="e">
        <f>IF(AND($B1041=Q$1),LOOKUP(9.99999999999999E+307,$Q$2:Q1040)+1,"")</f>
        <v>#REF!</v>
      </c>
      <c r="R1041" s="31">
        <f>IF(AND($B1041=R$1),LOOKUP(9.99999999999999E+307,$R$2:R1040)+1,"")</f>
        <v>873</v>
      </c>
      <c r="S1041" s="31">
        <f>IF(AND($B1041=S$1),LOOKUP(9.99999999999999E+307,$S$2:S1040)+1,"")</f>
        <v>873</v>
      </c>
      <c r="T1041" s="221"/>
      <c r="U1041" s="221"/>
      <c r="V1041" s="221"/>
      <c r="AA1041" s="218" t="str">
        <f t="shared" si="118"/>
        <v/>
      </c>
      <c r="AB1041" s="218" t="str">
        <f t="shared" si="119"/>
        <v/>
      </c>
      <c r="AC1041" s="219">
        <f t="shared" si="115"/>
        <v>0</v>
      </c>
      <c r="AD1041" s="219">
        <f t="shared" si="116"/>
        <v>1034</v>
      </c>
      <c r="AE1041" s="220" t="str">
        <f t="shared" si="120"/>
        <v/>
      </c>
      <c r="AF1041" s="216" t="str">
        <f t="shared" si="114"/>
        <v>-</v>
      </c>
    </row>
    <row r="1042" spans="1:32" ht="20.149999999999999" customHeight="1" x14ac:dyDescent="0.75">
      <c r="A1042" s="31">
        <v>1040</v>
      </c>
      <c r="B1042" s="202"/>
      <c r="C1042" s="201"/>
      <c r="D1042" s="201"/>
      <c r="E1042" s="203"/>
      <c r="F1042" s="203"/>
      <c r="G1042" s="217" t="str">
        <f t="shared" si="117"/>
        <v/>
      </c>
      <c r="H1042" s="31" t="str">
        <f>IF(AND(B1042=H$1),LOOKUP(9.99999999999999E+307,$H$2:H1041)+1,"")</f>
        <v/>
      </c>
      <c r="I1042" s="31" t="str">
        <f>IF(AND(B1042=I$1),LOOKUP(9.99999999999999E+307,$I$2:I1041)+1,"")</f>
        <v/>
      </c>
      <c r="J1042" s="31" t="e">
        <f>IF(AND(B1042=J$1),LOOKUP(9.99999999999999E+307,$J$2:J1041)+1,"")</f>
        <v>#REF!</v>
      </c>
      <c r="K1042" s="31" t="e">
        <f>IF(AND(B1042=K$1),LOOKUP(9.99999999999999E+307,$K$2:K1041)+1,"")</f>
        <v>#REF!</v>
      </c>
      <c r="L1042" s="31" t="e">
        <f>IF(AND(B1042=L$1),LOOKUP(9.99999999999999E+307,$L$2:L1041)+1,"")</f>
        <v>#REF!</v>
      </c>
      <c r="M1042" s="31">
        <f>IF(AND(B1042=M$1),LOOKUP(9.99999999999999E+307,$M$2:M1041)+1,"")</f>
        <v>874</v>
      </c>
      <c r="N1042" s="31" t="e">
        <f>IF(AND(B1042=N$1),LOOKUP(9.99999999999999E+307,$N$2:N1041)+1,"")</f>
        <v>#REF!</v>
      </c>
      <c r="O1042" s="31" t="e">
        <f>IF(AND($B1042=O$1),LOOKUP(9.99999999999999E+307,$O$2:O1041)+1,"")</f>
        <v>#REF!</v>
      </c>
      <c r="P1042" s="31" t="e">
        <f>IF(AND($B1042=P$1),LOOKUP(9.99999999999999E+307,$P$2:P1041)+1,"")</f>
        <v>#REF!</v>
      </c>
      <c r="Q1042" s="31" t="e">
        <f>IF(AND($B1042=Q$1),LOOKUP(9.99999999999999E+307,$Q$2:Q1041)+1,"")</f>
        <v>#REF!</v>
      </c>
      <c r="R1042" s="31">
        <f>IF(AND($B1042=R$1),LOOKUP(9.99999999999999E+307,$R$2:R1041)+1,"")</f>
        <v>874</v>
      </c>
      <c r="S1042" s="31">
        <f>IF(AND($B1042=S$1),LOOKUP(9.99999999999999E+307,$S$2:S1041)+1,"")</f>
        <v>874</v>
      </c>
      <c r="T1042" s="221"/>
      <c r="U1042" s="221"/>
      <c r="V1042" s="221"/>
      <c r="AA1042" s="218" t="str">
        <f t="shared" si="118"/>
        <v/>
      </c>
      <c r="AB1042" s="218" t="str">
        <f t="shared" si="119"/>
        <v/>
      </c>
      <c r="AC1042" s="219">
        <f t="shared" si="115"/>
        <v>0</v>
      </c>
      <c r="AD1042" s="219">
        <f t="shared" si="116"/>
        <v>1034</v>
      </c>
      <c r="AE1042" s="220" t="str">
        <f t="shared" si="120"/>
        <v/>
      </c>
      <c r="AF1042" s="216" t="str">
        <f t="shared" si="114"/>
        <v>-</v>
      </c>
    </row>
    <row r="1043" spans="1:32" ht="20.149999999999999" customHeight="1" x14ac:dyDescent="0.75">
      <c r="A1043" s="31">
        <v>1041</v>
      </c>
      <c r="B1043" s="202"/>
      <c r="C1043" s="201"/>
      <c r="D1043" s="201"/>
      <c r="E1043" s="389"/>
      <c r="F1043" s="389"/>
      <c r="G1043" s="217" t="str">
        <f t="shared" si="117"/>
        <v/>
      </c>
      <c r="H1043" s="31" t="str">
        <f>IF(AND(B1043=H$1),LOOKUP(9.99999999999999E+307,$H$2:H1042)+1,"")</f>
        <v/>
      </c>
      <c r="I1043" s="31" t="str">
        <f>IF(AND(B1043=I$1),LOOKUP(9.99999999999999E+307,$I$2:I1042)+1,"")</f>
        <v/>
      </c>
      <c r="J1043" s="31" t="e">
        <f>IF(AND(B1043=J$1),LOOKUP(9.99999999999999E+307,$J$2:J1042)+1,"")</f>
        <v>#REF!</v>
      </c>
      <c r="K1043" s="31" t="e">
        <f>IF(AND(B1043=K$1),LOOKUP(9.99999999999999E+307,$K$2:K1042)+1,"")</f>
        <v>#REF!</v>
      </c>
      <c r="L1043" s="31" t="e">
        <f>IF(AND(B1043=L$1),LOOKUP(9.99999999999999E+307,$L$2:L1042)+1,"")</f>
        <v>#REF!</v>
      </c>
      <c r="M1043" s="31">
        <f>IF(AND(B1043=M$1),LOOKUP(9.99999999999999E+307,$M$2:M1042)+1,"")</f>
        <v>875</v>
      </c>
      <c r="N1043" s="31" t="e">
        <f>IF(AND(B1043=N$1),LOOKUP(9.99999999999999E+307,$N$2:N1042)+1,"")</f>
        <v>#REF!</v>
      </c>
      <c r="O1043" s="31" t="e">
        <f>IF(AND($B1043=O$1),LOOKUP(9.99999999999999E+307,$O$2:O1042)+1,"")</f>
        <v>#REF!</v>
      </c>
      <c r="P1043" s="31" t="e">
        <f>IF(AND($B1043=P$1),LOOKUP(9.99999999999999E+307,$P$2:P1042)+1,"")</f>
        <v>#REF!</v>
      </c>
      <c r="Q1043" s="31" t="e">
        <f>IF(AND($B1043=Q$1),LOOKUP(9.99999999999999E+307,$Q$2:Q1042)+1,"")</f>
        <v>#REF!</v>
      </c>
      <c r="R1043" s="31">
        <f>IF(AND($B1043=R$1),LOOKUP(9.99999999999999E+307,$R$2:R1042)+1,"")</f>
        <v>875</v>
      </c>
      <c r="S1043" s="31">
        <f>IF(AND($B1043=S$1),LOOKUP(9.99999999999999E+307,$S$2:S1042)+1,"")</f>
        <v>875</v>
      </c>
      <c r="T1043" s="221"/>
      <c r="U1043" s="221"/>
      <c r="V1043" s="221"/>
      <c r="AA1043" s="218" t="str">
        <f t="shared" si="118"/>
        <v/>
      </c>
      <c r="AB1043" s="218" t="str">
        <f t="shared" si="119"/>
        <v/>
      </c>
      <c r="AC1043" s="219">
        <f t="shared" si="115"/>
        <v>0</v>
      </c>
      <c r="AD1043" s="219">
        <f t="shared" si="116"/>
        <v>1034</v>
      </c>
      <c r="AE1043" s="220" t="str">
        <f t="shared" si="120"/>
        <v/>
      </c>
      <c r="AF1043" s="216" t="str">
        <f t="shared" si="114"/>
        <v>-</v>
      </c>
    </row>
    <row r="1044" spans="1:32" ht="20.149999999999999" customHeight="1" x14ac:dyDescent="0.75">
      <c r="A1044" s="31">
        <v>1042</v>
      </c>
      <c r="B1044" s="202"/>
      <c r="C1044" s="201"/>
      <c r="D1044" s="201"/>
      <c r="E1044" s="389"/>
      <c r="F1044" s="389"/>
      <c r="G1044" s="217" t="str">
        <f t="shared" si="117"/>
        <v/>
      </c>
      <c r="H1044" s="31" t="str">
        <f>IF(AND(B1044=H$1),LOOKUP(9.99999999999999E+307,$H$2:H1043)+1,"")</f>
        <v/>
      </c>
      <c r="I1044" s="31" t="str">
        <f>IF(AND(B1044=I$1),LOOKUP(9.99999999999999E+307,$I$2:I1043)+1,"")</f>
        <v/>
      </c>
      <c r="J1044" s="31" t="e">
        <f>IF(AND(B1044=J$1),LOOKUP(9.99999999999999E+307,$J$2:J1043)+1,"")</f>
        <v>#REF!</v>
      </c>
      <c r="K1044" s="31" t="e">
        <f>IF(AND(B1044=K$1),LOOKUP(9.99999999999999E+307,$K$2:K1043)+1,"")</f>
        <v>#REF!</v>
      </c>
      <c r="L1044" s="31" t="e">
        <f>IF(AND(B1044=L$1),LOOKUP(9.99999999999999E+307,$L$2:L1043)+1,"")</f>
        <v>#REF!</v>
      </c>
      <c r="M1044" s="31">
        <f>IF(AND(B1044=M$1),LOOKUP(9.99999999999999E+307,$M$2:M1043)+1,"")</f>
        <v>876</v>
      </c>
      <c r="N1044" s="31" t="e">
        <f>IF(AND(B1044=N$1),LOOKUP(9.99999999999999E+307,$N$2:N1043)+1,"")</f>
        <v>#REF!</v>
      </c>
      <c r="O1044" s="31" t="e">
        <f>IF(AND($B1044=O$1),LOOKUP(9.99999999999999E+307,$O$2:O1043)+1,"")</f>
        <v>#REF!</v>
      </c>
      <c r="P1044" s="31" t="e">
        <f>IF(AND($B1044=P$1),LOOKUP(9.99999999999999E+307,$P$2:P1043)+1,"")</f>
        <v>#REF!</v>
      </c>
      <c r="Q1044" s="31" t="e">
        <f>IF(AND($B1044=Q$1),LOOKUP(9.99999999999999E+307,$Q$2:Q1043)+1,"")</f>
        <v>#REF!</v>
      </c>
      <c r="R1044" s="31">
        <f>IF(AND($B1044=R$1),LOOKUP(9.99999999999999E+307,$R$2:R1043)+1,"")</f>
        <v>876</v>
      </c>
      <c r="S1044" s="31">
        <f>IF(AND($B1044=S$1),LOOKUP(9.99999999999999E+307,$S$2:S1043)+1,"")</f>
        <v>876</v>
      </c>
      <c r="T1044" s="221"/>
      <c r="U1044" s="221"/>
      <c r="V1044" s="221"/>
      <c r="AA1044" s="218" t="str">
        <f t="shared" si="118"/>
        <v/>
      </c>
      <c r="AB1044" s="218" t="str">
        <f t="shared" si="119"/>
        <v/>
      </c>
      <c r="AC1044" s="219">
        <f t="shared" si="115"/>
        <v>0</v>
      </c>
      <c r="AD1044" s="219">
        <f t="shared" si="116"/>
        <v>1034</v>
      </c>
      <c r="AE1044" s="220" t="str">
        <f t="shared" si="120"/>
        <v/>
      </c>
      <c r="AF1044" s="216" t="str">
        <f t="shared" si="114"/>
        <v>-</v>
      </c>
    </row>
    <row r="1045" spans="1:32" ht="20.149999999999999" customHeight="1" x14ac:dyDescent="0.75">
      <c r="A1045" s="31">
        <v>1043</v>
      </c>
      <c r="B1045" s="202"/>
      <c r="C1045" s="201"/>
      <c r="D1045" s="201"/>
      <c r="E1045" s="389"/>
      <c r="F1045" s="389"/>
      <c r="G1045" s="217" t="str">
        <f t="shared" si="117"/>
        <v/>
      </c>
      <c r="H1045" s="31" t="str">
        <f>IF(AND(B1045=H$1),LOOKUP(9.99999999999999E+307,$H$2:H1044)+1,"")</f>
        <v/>
      </c>
      <c r="I1045" s="31" t="str">
        <f>IF(AND(B1045=I$1),LOOKUP(9.99999999999999E+307,$I$2:I1044)+1,"")</f>
        <v/>
      </c>
      <c r="J1045" s="31" t="e">
        <f>IF(AND(B1045=J$1),LOOKUP(9.99999999999999E+307,$J$2:J1044)+1,"")</f>
        <v>#REF!</v>
      </c>
      <c r="K1045" s="31" t="e">
        <f>IF(AND(B1045=K$1),LOOKUP(9.99999999999999E+307,$K$2:K1044)+1,"")</f>
        <v>#REF!</v>
      </c>
      <c r="L1045" s="31" t="e">
        <f>IF(AND(B1045=L$1),LOOKUP(9.99999999999999E+307,$L$2:L1044)+1,"")</f>
        <v>#REF!</v>
      </c>
      <c r="M1045" s="31">
        <f>IF(AND(B1045=M$1),LOOKUP(9.99999999999999E+307,$M$2:M1044)+1,"")</f>
        <v>877</v>
      </c>
      <c r="N1045" s="31" t="e">
        <f>IF(AND(B1045=N$1),LOOKUP(9.99999999999999E+307,$N$2:N1044)+1,"")</f>
        <v>#REF!</v>
      </c>
      <c r="O1045" s="31" t="e">
        <f>IF(AND($B1045=O$1),LOOKUP(9.99999999999999E+307,$O$2:O1044)+1,"")</f>
        <v>#REF!</v>
      </c>
      <c r="P1045" s="31" t="e">
        <f>IF(AND($B1045=P$1),LOOKUP(9.99999999999999E+307,$P$2:P1044)+1,"")</f>
        <v>#REF!</v>
      </c>
      <c r="Q1045" s="31" t="e">
        <f>IF(AND($B1045=Q$1),LOOKUP(9.99999999999999E+307,$Q$2:Q1044)+1,"")</f>
        <v>#REF!</v>
      </c>
      <c r="R1045" s="31">
        <f>IF(AND($B1045=R$1),LOOKUP(9.99999999999999E+307,$R$2:R1044)+1,"")</f>
        <v>877</v>
      </c>
      <c r="S1045" s="31">
        <f>IF(AND($B1045=S$1),LOOKUP(9.99999999999999E+307,$S$2:S1044)+1,"")</f>
        <v>877</v>
      </c>
      <c r="T1045" s="221"/>
      <c r="U1045" s="221"/>
      <c r="V1045" s="221"/>
      <c r="AA1045" s="218" t="str">
        <f t="shared" si="118"/>
        <v/>
      </c>
      <c r="AB1045" s="218" t="str">
        <f t="shared" si="119"/>
        <v/>
      </c>
      <c r="AC1045" s="219">
        <f t="shared" si="115"/>
        <v>0</v>
      </c>
      <c r="AD1045" s="219">
        <f t="shared" si="116"/>
        <v>1034</v>
      </c>
      <c r="AE1045" s="220" t="str">
        <f t="shared" si="120"/>
        <v/>
      </c>
      <c r="AF1045" s="216" t="str">
        <f t="shared" si="114"/>
        <v>-</v>
      </c>
    </row>
    <row r="1046" spans="1:32" ht="20.149999999999999" customHeight="1" x14ac:dyDescent="0.75">
      <c r="A1046" s="31">
        <v>1044</v>
      </c>
      <c r="B1046" s="202"/>
      <c r="C1046" s="201"/>
      <c r="D1046" s="201"/>
      <c r="E1046" s="389"/>
      <c r="F1046" s="389"/>
      <c r="G1046" s="217" t="str">
        <f t="shared" si="117"/>
        <v/>
      </c>
      <c r="H1046" s="31" t="str">
        <f>IF(AND(B1046=H$1),LOOKUP(9.99999999999999E+307,$H$2:H1045)+1,"")</f>
        <v/>
      </c>
      <c r="I1046" s="31" t="str">
        <f>IF(AND(B1046=I$1),LOOKUP(9.99999999999999E+307,$I$2:I1045)+1,"")</f>
        <v/>
      </c>
      <c r="J1046" s="31" t="e">
        <f>IF(AND(B1046=J$1),LOOKUP(9.99999999999999E+307,$J$2:J1045)+1,"")</f>
        <v>#REF!</v>
      </c>
      <c r="K1046" s="31" t="e">
        <f>IF(AND(B1046=K$1),LOOKUP(9.99999999999999E+307,$K$2:K1045)+1,"")</f>
        <v>#REF!</v>
      </c>
      <c r="L1046" s="31" t="e">
        <f>IF(AND(B1046=L$1),LOOKUP(9.99999999999999E+307,$L$2:L1045)+1,"")</f>
        <v>#REF!</v>
      </c>
      <c r="M1046" s="31">
        <f>IF(AND(B1046=M$1),LOOKUP(9.99999999999999E+307,$M$2:M1045)+1,"")</f>
        <v>878</v>
      </c>
      <c r="N1046" s="31" t="e">
        <f>IF(AND(B1046=N$1),LOOKUP(9.99999999999999E+307,$N$2:N1045)+1,"")</f>
        <v>#REF!</v>
      </c>
      <c r="O1046" s="31" t="e">
        <f>IF(AND($B1046=O$1),LOOKUP(9.99999999999999E+307,$O$2:O1045)+1,"")</f>
        <v>#REF!</v>
      </c>
      <c r="P1046" s="31" t="e">
        <f>IF(AND($B1046=P$1),LOOKUP(9.99999999999999E+307,$P$2:P1045)+1,"")</f>
        <v>#REF!</v>
      </c>
      <c r="Q1046" s="31" t="e">
        <f>IF(AND($B1046=Q$1),LOOKUP(9.99999999999999E+307,$Q$2:Q1045)+1,"")</f>
        <v>#REF!</v>
      </c>
      <c r="R1046" s="31">
        <f>IF(AND($B1046=R$1),LOOKUP(9.99999999999999E+307,$R$2:R1045)+1,"")</f>
        <v>878</v>
      </c>
      <c r="S1046" s="31">
        <f>IF(AND($B1046=S$1),LOOKUP(9.99999999999999E+307,$S$2:S1045)+1,"")</f>
        <v>878</v>
      </c>
      <c r="T1046" s="221"/>
      <c r="U1046" s="221"/>
      <c r="V1046" s="221"/>
      <c r="AA1046" s="218" t="str">
        <f t="shared" si="118"/>
        <v/>
      </c>
      <c r="AB1046" s="218" t="str">
        <f t="shared" si="119"/>
        <v/>
      </c>
      <c r="AC1046" s="219">
        <f t="shared" si="115"/>
        <v>0</v>
      </c>
      <c r="AD1046" s="219">
        <f t="shared" si="116"/>
        <v>1034</v>
      </c>
      <c r="AE1046" s="220" t="str">
        <f t="shared" si="120"/>
        <v/>
      </c>
      <c r="AF1046" s="216" t="str">
        <f t="shared" si="114"/>
        <v>-</v>
      </c>
    </row>
    <row r="1047" spans="1:32" ht="20.149999999999999" customHeight="1" x14ac:dyDescent="0.75">
      <c r="A1047" s="31">
        <v>1045</v>
      </c>
      <c r="B1047" s="202"/>
      <c r="C1047" s="201"/>
      <c r="D1047" s="201"/>
      <c r="E1047" s="389"/>
      <c r="F1047" s="389"/>
      <c r="G1047" s="217" t="str">
        <f t="shared" si="117"/>
        <v/>
      </c>
      <c r="H1047" s="31" t="str">
        <f>IF(AND(B1047=H$1),LOOKUP(9.99999999999999E+307,$H$2:H1046)+1,"")</f>
        <v/>
      </c>
      <c r="I1047" s="31" t="str">
        <f>IF(AND(B1047=I$1),LOOKUP(9.99999999999999E+307,$I$2:I1046)+1,"")</f>
        <v/>
      </c>
      <c r="J1047" s="31" t="e">
        <f>IF(AND(B1047=J$1),LOOKUP(9.99999999999999E+307,$J$2:J1046)+1,"")</f>
        <v>#REF!</v>
      </c>
      <c r="K1047" s="31" t="e">
        <f>IF(AND(B1047=K$1),LOOKUP(9.99999999999999E+307,$K$2:K1046)+1,"")</f>
        <v>#REF!</v>
      </c>
      <c r="L1047" s="31" t="e">
        <f>IF(AND(B1047=L$1),LOOKUP(9.99999999999999E+307,$L$2:L1046)+1,"")</f>
        <v>#REF!</v>
      </c>
      <c r="M1047" s="31">
        <f>IF(AND(B1047=M$1),LOOKUP(9.99999999999999E+307,$M$2:M1046)+1,"")</f>
        <v>879</v>
      </c>
      <c r="N1047" s="31" t="e">
        <f>IF(AND(B1047=N$1),LOOKUP(9.99999999999999E+307,$N$2:N1046)+1,"")</f>
        <v>#REF!</v>
      </c>
      <c r="O1047" s="31" t="e">
        <f>IF(AND($B1047=O$1),LOOKUP(9.99999999999999E+307,$O$2:O1046)+1,"")</f>
        <v>#REF!</v>
      </c>
      <c r="P1047" s="31" t="e">
        <f>IF(AND($B1047=P$1),LOOKUP(9.99999999999999E+307,$P$2:P1046)+1,"")</f>
        <v>#REF!</v>
      </c>
      <c r="Q1047" s="31" t="e">
        <f>IF(AND($B1047=Q$1),LOOKUP(9.99999999999999E+307,$Q$2:Q1046)+1,"")</f>
        <v>#REF!</v>
      </c>
      <c r="R1047" s="31">
        <f>IF(AND($B1047=R$1),LOOKUP(9.99999999999999E+307,$R$2:R1046)+1,"")</f>
        <v>879</v>
      </c>
      <c r="S1047" s="31">
        <f>IF(AND($B1047=S$1),LOOKUP(9.99999999999999E+307,$S$2:S1046)+1,"")</f>
        <v>879</v>
      </c>
      <c r="T1047" s="221"/>
      <c r="U1047" s="221"/>
      <c r="V1047" s="221"/>
      <c r="AA1047" s="218" t="str">
        <f t="shared" si="118"/>
        <v/>
      </c>
      <c r="AB1047" s="218" t="str">
        <f t="shared" si="119"/>
        <v/>
      </c>
      <c r="AC1047" s="219">
        <f t="shared" si="115"/>
        <v>0</v>
      </c>
      <c r="AD1047" s="219">
        <f t="shared" si="116"/>
        <v>1034</v>
      </c>
      <c r="AE1047" s="220" t="str">
        <f t="shared" si="120"/>
        <v/>
      </c>
      <c r="AF1047" s="216" t="str">
        <f t="shared" si="114"/>
        <v>-</v>
      </c>
    </row>
    <row r="1048" spans="1:32" ht="20.149999999999999" customHeight="1" x14ac:dyDescent="0.75">
      <c r="A1048" s="31">
        <v>1046</v>
      </c>
      <c r="B1048" s="202"/>
      <c r="C1048" s="201"/>
      <c r="D1048" s="201"/>
      <c r="E1048" s="203"/>
      <c r="F1048" s="203"/>
      <c r="G1048" s="217" t="str">
        <f t="shared" si="117"/>
        <v/>
      </c>
      <c r="H1048" s="31" t="str">
        <f>IF(AND(B1048=H$1),LOOKUP(9.99999999999999E+307,$H$2:H1047)+1,"")</f>
        <v/>
      </c>
      <c r="I1048" s="31" t="str">
        <f>IF(AND(B1048=I$1),LOOKUP(9.99999999999999E+307,$I$2:I1047)+1,"")</f>
        <v/>
      </c>
      <c r="J1048" s="31" t="e">
        <f>IF(AND(B1048=J$1),LOOKUP(9.99999999999999E+307,$J$2:J1047)+1,"")</f>
        <v>#REF!</v>
      </c>
      <c r="K1048" s="31" t="e">
        <f>IF(AND(B1048=K$1),LOOKUP(9.99999999999999E+307,$K$2:K1047)+1,"")</f>
        <v>#REF!</v>
      </c>
      <c r="L1048" s="31" t="e">
        <f>IF(AND(B1048=L$1),LOOKUP(9.99999999999999E+307,$L$2:L1047)+1,"")</f>
        <v>#REF!</v>
      </c>
      <c r="M1048" s="31">
        <f>IF(AND(B1048=M$1),LOOKUP(9.99999999999999E+307,$M$2:M1047)+1,"")</f>
        <v>880</v>
      </c>
      <c r="N1048" s="31" t="e">
        <f>IF(AND(B1048=N$1),LOOKUP(9.99999999999999E+307,$N$2:N1047)+1,"")</f>
        <v>#REF!</v>
      </c>
      <c r="O1048" s="31" t="e">
        <f>IF(AND($B1048=O$1),LOOKUP(9.99999999999999E+307,$O$2:O1047)+1,"")</f>
        <v>#REF!</v>
      </c>
      <c r="P1048" s="31" t="e">
        <f>IF(AND($B1048=P$1),LOOKUP(9.99999999999999E+307,$P$2:P1047)+1,"")</f>
        <v>#REF!</v>
      </c>
      <c r="Q1048" s="31" t="e">
        <f>IF(AND($B1048=Q$1),LOOKUP(9.99999999999999E+307,$Q$2:Q1047)+1,"")</f>
        <v>#REF!</v>
      </c>
      <c r="R1048" s="31">
        <f>IF(AND($B1048=R$1),LOOKUP(9.99999999999999E+307,$R$2:R1047)+1,"")</f>
        <v>880</v>
      </c>
      <c r="S1048" s="31">
        <f>IF(AND($B1048=S$1),LOOKUP(9.99999999999999E+307,$S$2:S1047)+1,"")</f>
        <v>880</v>
      </c>
      <c r="T1048" s="221"/>
      <c r="U1048" s="221"/>
      <c r="V1048" s="221"/>
      <c r="AA1048" s="218" t="str">
        <f t="shared" si="118"/>
        <v/>
      </c>
      <c r="AB1048" s="218" t="str">
        <f t="shared" si="119"/>
        <v/>
      </c>
      <c r="AC1048" s="219">
        <f t="shared" si="115"/>
        <v>0</v>
      </c>
      <c r="AD1048" s="219">
        <f t="shared" si="116"/>
        <v>1034</v>
      </c>
      <c r="AE1048" s="220" t="str">
        <f t="shared" si="120"/>
        <v/>
      </c>
      <c r="AF1048" s="216" t="str">
        <f t="shared" si="114"/>
        <v>-</v>
      </c>
    </row>
    <row r="1049" spans="1:32" ht="20.149999999999999" customHeight="1" x14ac:dyDescent="0.75">
      <c r="A1049" s="31">
        <v>1047</v>
      </c>
      <c r="B1049" s="202"/>
      <c r="C1049" s="201"/>
      <c r="D1049" s="201"/>
      <c r="E1049" s="389"/>
      <c r="F1049" s="389"/>
      <c r="G1049" s="217" t="str">
        <f t="shared" si="117"/>
        <v/>
      </c>
      <c r="H1049" s="31" t="str">
        <f>IF(AND(B1049=H$1),LOOKUP(9.99999999999999E+307,$H$2:H1048)+1,"")</f>
        <v/>
      </c>
      <c r="I1049" s="31" t="str">
        <f>IF(AND(B1049=I$1),LOOKUP(9.99999999999999E+307,$I$2:I1048)+1,"")</f>
        <v/>
      </c>
      <c r="J1049" s="31" t="e">
        <f>IF(AND(B1049=J$1),LOOKUP(9.99999999999999E+307,$J$2:J1048)+1,"")</f>
        <v>#REF!</v>
      </c>
      <c r="K1049" s="31" t="e">
        <f>IF(AND(B1049=K$1),LOOKUP(9.99999999999999E+307,$K$2:K1048)+1,"")</f>
        <v>#REF!</v>
      </c>
      <c r="L1049" s="31" t="e">
        <f>IF(AND(B1049=L$1),LOOKUP(9.99999999999999E+307,$L$2:L1048)+1,"")</f>
        <v>#REF!</v>
      </c>
      <c r="M1049" s="31">
        <f>IF(AND(B1049=M$1),LOOKUP(9.99999999999999E+307,$M$2:M1048)+1,"")</f>
        <v>881</v>
      </c>
      <c r="N1049" s="31" t="e">
        <f>IF(AND(B1049=N$1),LOOKUP(9.99999999999999E+307,$N$2:N1048)+1,"")</f>
        <v>#REF!</v>
      </c>
      <c r="O1049" s="31" t="e">
        <f>IF(AND($B1049=O$1),LOOKUP(9.99999999999999E+307,$O$2:O1048)+1,"")</f>
        <v>#REF!</v>
      </c>
      <c r="P1049" s="31" t="e">
        <f>IF(AND($B1049=P$1),LOOKUP(9.99999999999999E+307,$P$2:P1048)+1,"")</f>
        <v>#REF!</v>
      </c>
      <c r="Q1049" s="31" t="e">
        <f>IF(AND($B1049=Q$1),LOOKUP(9.99999999999999E+307,$Q$2:Q1048)+1,"")</f>
        <v>#REF!</v>
      </c>
      <c r="R1049" s="31">
        <f>IF(AND($B1049=R$1),LOOKUP(9.99999999999999E+307,$R$2:R1048)+1,"")</f>
        <v>881</v>
      </c>
      <c r="S1049" s="31">
        <f>IF(AND($B1049=S$1),LOOKUP(9.99999999999999E+307,$S$2:S1048)+1,"")</f>
        <v>881</v>
      </c>
      <c r="T1049" s="221"/>
      <c r="U1049" s="221"/>
      <c r="V1049" s="221"/>
      <c r="AA1049" s="218" t="str">
        <f t="shared" si="118"/>
        <v/>
      </c>
      <c r="AB1049" s="218" t="str">
        <f t="shared" si="119"/>
        <v/>
      </c>
      <c r="AC1049" s="219">
        <f t="shared" si="115"/>
        <v>0</v>
      </c>
      <c r="AD1049" s="219">
        <f t="shared" si="116"/>
        <v>1034</v>
      </c>
      <c r="AE1049" s="220" t="str">
        <f t="shared" si="120"/>
        <v/>
      </c>
      <c r="AF1049" s="216" t="str">
        <f t="shared" si="114"/>
        <v>-</v>
      </c>
    </row>
    <row r="1050" spans="1:32" ht="20.149999999999999" customHeight="1" x14ac:dyDescent="0.75">
      <c r="A1050" s="31">
        <v>1048</v>
      </c>
      <c r="B1050" s="202"/>
      <c r="C1050" s="201"/>
      <c r="D1050" s="201"/>
      <c r="E1050" s="389"/>
      <c r="F1050" s="389"/>
      <c r="G1050" s="217" t="str">
        <f t="shared" si="117"/>
        <v/>
      </c>
      <c r="H1050" s="31" t="str">
        <f>IF(AND(B1050=H$1),LOOKUP(9.99999999999999E+307,$H$2:H1049)+1,"")</f>
        <v/>
      </c>
      <c r="I1050" s="31" t="str">
        <f>IF(AND(B1050=I$1),LOOKUP(9.99999999999999E+307,$I$2:I1049)+1,"")</f>
        <v/>
      </c>
      <c r="J1050" s="31" t="e">
        <f>IF(AND(B1050=J$1),LOOKUP(9.99999999999999E+307,$J$2:J1049)+1,"")</f>
        <v>#REF!</v>
      </c>
      <c r="K1050" s="31" t="e">
        <f>IF(AND(B1050=K$1),LOOKUP(9.99999999999999E+307,$K$2:K1049)+1,"")</f>
        <v>#REF!</v>
      </c>
      <c r="L1050" s="31" t="e">
        <f>IF(AND(B1050=L$1),LOOKUP(9.99999999999999E+307,$L$2:L1049)+1,"")</f>
        <v>#REF!</v>
      </c>
      <c r="M1050" s="31">
        <f>IF(AND(B1050=M$1),LOOKUP(9.99999999999999E+307,$M$2:M1049)+1,"")</f>
        <v>882</v>
      </c>
      <c r="N1050" s="31" t="e">
        <f>IF(AND(B1050=N$1),LOOKUP(9.99999999999999E+307,$N$2:N1049)+1,"")</f>
        <v>#REF!</v>
      </c>
      <c r="O1050" s="31" t="e">
        <f>IF(AND($B1050=O$1),LOOKUP(9.99999999999999E+307,$O$2:O1049)+1,"")</f>
        <v>#REF!</v>
      </c>
      <c r="P1050" s="31" t="e">
        <f>IF(AND($B1050=P$1),LOOKUP(9.99999999999999E+307,$P$2:P1049)+1,"")</f>
        <v>#REF!</v>
      </c>
      <c r="Q1050" s="31" t="e">
        <f>IF(AND($B1050=Q$1),LOOKUP(9.99999999999999E+307,$Q$2:Q1049)+1,"")</f>
        <v>#REF!</v>
      </c>
      <c r="R1050" s="31">
        <f>IF(AND($B1050=R$1),LOOKUP(9.99999999999999E+307,$R$2:R1049)+1,"")</f>
        <v>882</v>
      </c>
      <c r="S1050" s="31">
        <f>IF(AND($B1050=S$1),LOOKUP(9.99999999999999E+307,$S$2:S1049)+1,"")</f>
        <v>882</v>
      </c>
      <c r="T1050" s="221"/>
      <c r="U1050" s="221"/>
      <c r="V1050" s="221"/>
      <c r="AA1050" s="218" t="str">
        <f t="shared" si="118"/>
        <v/>
      </c>
      <c r="AB1050" s="218" t="str">
        <f t="shared" si="119"/>
        <v/>
      </c>
      <c r="AC1050" s="219">
        <f t="shared" si="115"/>
        <v>0</v>
      </c>
      <c r="AD1050" s="219">
        <f t="shared" si="116"/>
        <v>1034</v>
      </c>
      <c r="AE1050" s="220" t="str">
        <f t="shared" si="120"/>
        <v/>
      </c>
      <c r="AF1050" s="216" t="str">
        <f t="shared" si="114"/>
        <v>-</v>
      </c>
    </row>
    <row r="1051" spans="1:32" ht="20.149999999999999" customHeight="1" x14ac:dyDescent="0.75">
      <c r="A1051" s="31">
        <v>1049</v>
      </c>
      <c r="B1051" s="202"/>
      <c r="C1051" s="201"/>
      <c r="D1051" s="201"/>
      <c r="E1051" s="203"/>
      <c r="F1051" s="203"/>
      <c r="G1051" s="217" t="str">
        <f t="shared" si="117"/>
        <v/>
      </c>
      <c r="H1051" s="31" t="str">
        <f>IF(AND(B1051=H$1),LOOKUP(9.99999999999999E+307,$H$2:H1050)+1,"")</f>
        <v/>
      </c>
      <c r="I1051" s="31" t="str">
        <f>IF(AND(B1051=I$1),LOOKUP(9.99999999999999E+307,$I$2:I1050)+1,"")</f>
        <v/>
      </c>
      <c r="J1051" s="31" t="e">
        <f>IF(AND(B1051=J$1),LOOKUP(9.99999999999999E+307,$J$2:J1050)+1,"")</f>
        <v>#REF!</v>
      </c>
      <c r="K1051" s="31" t="e">
        <f>IF(AND(B1051=K$1),LOOKUP(9.99999999999999E+307,$K$2:K1050)+1,"")</f>
        <v>#REF!</v>
      </c>
      <c r="L1051" s="31" t="e">
        <f>IF(AND(B1051=L$1),LOOKUP(9.99999999999999E+307,$L$2:L1050)+1,"")</f>
        <v>#REF!</v>
      </c>
      <c r="M1051" s="31">
        <f>IF(AND(B1051=M$1),LOOKUP(9.99999999999999E+307,$M$2:M1050)+1,"")</f>
        <v>883</v>
      </c>
      <c r="N1051" s="31" t="e">
        <f>IF(AND(B1051=N$1),LOOKUP(9.99999999999999E+307,$N$2:N1050)+1,"")</f>
        <v>#REF!</v>
      </c>
      <c r="O1051" s="31" t="e">
        <f>IF(AND($B1051=O$1),LOOKUP(9.99999999999999E+307,$O$2:O1050)+1,"")</f>
        <v>#REF!</v>
      </c>
      <c r="P1051" s="31" t="e">
        <f>IF(AND($B1051=P$1),LOOKUP(9.99999999999999E+307,$P$2:P1050)+1,"")</f>
        <v>#REF!</v>
      </c>
      <c r="Q1051" s="31" t="e">
        <f>IF(AND($B1051=Q$1),LOOKUP(9.99999999999999E+307,$Q$2:Q1050)+1,"")</f>
        <v>#REF!</v>
      </c>
      <c r="R1051" s="31">
        <f>IF(AND($B1051=R$1),LOOKUP(9.99999999999999E+307,$R$2:R1050)+1,"")</f>
        <v>883</v>
      </c>
      <c r="S1051" s="31">
        <f>IF(AND($B1051=S$1),LOOKUP(9.99999999999999E+307,$S$2:S1050)+1,"")</f>
        <v>883</v>
      </c>
      <c r="T1051" s="221"/>
      <c r="U1051" s="221"/>
      <c r="V1051" s="221"/>
      <c r="AA1051" s="218" t="str">
        <f t="shared" si="118"/>
        <v/>
      </c>
      <c r="AB1051" s="218" t="str">
        <f t="shared" si="119"/>
        <v/>
      </c>
      <c r="AC1051" s="219">
        <f t="shared" si="115"/>
        <v>0</v>
      </c>
      <c r="AD1051" s="219">
        <f t="shared" si="116"/>
        <v>1034</v>
      </c>
      <c r="AE1051" s="220" t="str">
        <f t="shared" si="120"/>
        <v/>
      </c>
      <c r="AF1051" s="216" t="str">
        <f t="shared" si="114"/>
        <v>-</v>
      </c>
    </row>
    <row r="1052" spans="1:32" ht="20.149999999999999" customHeight="1" x14ac:dyDescent="0.75">
      <c r="A1052" s="31">
        <v>1050</v>
      </c>
      <c r="B1052" s="202"/>
      <c r="C1052" s="201"/>
      <c r="D1052" s="201"/>
      <c r="E1052" s="389"/>
      <c r="F1052" s="389"/>
      <c r="G1052" s="217" t="str">
        <f t="shared" si="117"/>
        <v/>
      </c>
      <c r="H1052" s="31" t="str">
        <f>IF(AND(B1052=H$1),LOOKUP(9.99999999999999E+307,$H$2:H1051)+1,"")</f>
        <v/>
      </c>
      <c r="I1052" s="31" t="str">
        <f>IF(AND(B1052=I$1),LOOKUP(9.99999999999999E+307,$I$2:I1051)+1,"")</f>
        <v/>
      </c>
      <c r="J1052" s="31" t="e">
        <f>IF(AND(B1052=J$1),LOOKUP(9.99999999999999E+307,$J$2:J1051)+1,"")</f>
        <v>#REF!</v>
      </c>
      <c r="K1052" s="31" t="e">
        <f>IF(AND(B1052=K$1),LOOKUP(9.99999999999999E+307,$K$2:K1051)+1,"")</f>
        <v>#REF!</v>
      </c>
      <c r="L1052" s="31" t="e">
        <f>IF(AND(B1052=L$1),LOOKUP(9.99999999999999E+307,$L$2:L1051)+1,"")</f>
        <v>#REF!</v>
      </c>
      <c r="M1052" s="31">
        <f>IF(AND(B1052=M$1),LOOKUP(9.99999999999999E+307,$M$2:M1051)+1,"")</f>
        <v>884</v>
      </c>
      <c r="N1052" s="31" t="e">
        <f>IF(AND(B1052=N$1),LOOKUP(9.99999999999999E+307,$N$2:N1051)+1,"")</f>
        <v>#REF!</v>
      </c>
      <c r="O1052" s="31" t="e">
        <f>IF(AND($B1052=O$1),LOOKUP(9.99999999999999E+307,$O$2:O1051)+1,"")</f>
        <v>#REF!</v>
      </c>
      <c r="P1052" s="31" t="e">
        <f>IF(AND($B1052=P$1),LOOKUP(9.99999999999999E+307,$P$2:P1051)+1,"")</f>
        <v>#REF!</v>
      </c>
      <c r="Q1052" s="31" t="e">
        <f>IF(AND($B1052=Q$1),LOOKUP(9.99999999999999E+307,$Q$2:Q1051)+1,"")</f>
        <v>#REF!</v>
      </c>
      <c r="R1052" s="31">
        <f>IF(AND($B1052=R$1),LOOKUP(9.99999999999999E+307,$R$2:R1051)+1,"")</f>
        <v>884</v>
      </c>
      <c r="S1052" s="31">
        <f>IF(AND($B1052=S$1),LOOKUP(9.99999999999999E+307,$S$2:S1051)+1,"")</f>
        <v>884</v>
      </c>
      <c r="T1052" s="221"/>
      <c r="U1052" s="221"/>
      <c r="V1052" s="221"/>
      <c r="AA1052" s="218" t="str">
        <f t="shared" si="118"/>
        <v/>
      </c>
      <c r="AB1052" s="218" t="str">
        <f t="shared" si="119"/>
        <v/>
      </c>
      <c r="AC1052" s="219">
        <f t="shared" si="115"/>
        <v>0</v>
      </c>
      <c r="AD1052" s="219">
        <f t="shared" si="116"/>
        <v>1034</v>
      </c>
      <c r="AE1052" s="220" t="str">
        <f t="shared" si="120"/>
        <v/>
      </c>
      <c r="AF1052" s="216" t="str">
        <f t="shared" si="114"/>
        <v>-</v>
      </c>
    </row>
    <row r="1053" spans="1:32" ht="20.149999999999999" customHeight="1" x14ac:dyDescent="0.75">
      <c r="A1053" s="31">
        <v>1051</v>
      </c>
      <c r="B1053" s="202"/>
      <c r="C1053" s="201"/>
      <c r="D1053" s="201"/>
      <c r="E1053" s="389"/>
      <c r="F1053" s="389"/>
      <c r="G1053" s="217" t="str">
        <f t="shared" si="117"/>
        <v/>
      </c>
      <c r="H1053" s="31" t="str">
        <f>IF(AND(B1053=H$1),LOOKUP(9.99999999999999E+307,$H$2:H1052)+1,"")</f>
        <v/>
      </c>
      <c r="I1053" s="31" t="str">
        <f>IF(AND(B1053=I$1),LOOKUP(9.99999999999999E+307,$I$2:I1052)+1,"")</f>
        <v/>
      </c>
      <c r="J1053" s="31" t="e">
        <f>IF(AND(B1053=J$1),LOOKUP(9.99999999999999E+307,$J$2:J1052)+1,"")</f>
        <v>#REF!</v>
      </c>
      <c r="K1053" s="31" t="e">
        <f>IF(AND(B1053=K$1),LOOKUP(9.99999999999999E+307,$K$2:K1052)+1,"")</f>
        <v>#REF!</v>
      </c>
      <c r="L1053" s="31" t="e">
        <f>IF(AND(B1053=L$1),LOOKUP(9.99999999999999E+307,$L$2:L1052)+1,"")</f>
        <v>#REF!</v>
      </c>
      <c r="M1053" s="31">
        <f>IF(AND(B1053=M$1),LOOKUP(9.99999999999999E+307,$M$2:M1052)+1,"")</f>
        <v>885</v>
      </c>
      <c r="N1053" s="31" t="e">
        <f>IF(AND(B1053=N$1),LOOKUP(9.99999999999999E+307,$N$2:N1052)+1,"")</f>
        <v>#REF!</v>
      </c>
      <c r="O1053" s="31" t="e">
        <f>IF(AND($B1053=O$1),LOOKUP(9.99999999999999E+307,$O$2:O1052)+1,"")</f>
        <v>#REF!</v>
      </c>
      <c r="P1053" s="31" t="e">
        <f>IF(AND($B1053=P$1),LOOKUP(9.99999999999999E+307,$P$2:P1052)+1,"")</f>
        <v>#REF!</v>
      </c>
      <c r="Q1053" s="31" t="e">
        <f>IF(AND($B1053=Q$1),LOOKUP(9.99999999999999E+307,$Q$2:Q1052)+1,"")</f>
        <v>#REF!</v>
      </c>
      <c r="R1053" s="31">
        <f>IF(AND($B1053=R$1),LOOKUP(9.99999999999999E+307,$R$2:R1052)+1,"")</f>
        <v>885</v>
      </c>
      <c r="S1053" s="31">
        <f>IF(AND($B1053=S$1),LOOKUP(9.99999999999999E+307,$S$2:S1052)+1,"")</f>
        <v>885</v>
      </c>
      <c r="T1053" s="221"/>
      <c r="U1053" s="221"/>
      <c r="V1053" s="221"/>
      <c r="AA1053" s="218" t="str">
        <f t="shared" si="118"/>
        <v/>
      </c>
      <c r="AB1053" s="218" t="str">
        <f t="shared" si="119"/>
        <v/>
      </c>
      <c r="AC1053" s="219">
        <f t="shared" si="115"/>
        <v>0</v>
      </c>
      <c r="AD1053" s="219">
        <f t="shared" si="116"/>
        <v>1034</v>
      </c>
      <c r="AE1053" s="220" t="str">
        <f t="shared" si="120"/>
        <v/>
      </c>
      <c r="AF1053" s="216" t="str">
        <f t="shared" si="114"/>
        <v>-</v>
      </c>
    </row>
    <row r="1054" spans="1:32" ht="20.149999999999999" customHeight="1" x14ac:dyDescent="0.75">
      <c r="A1054" s="31">
        <v>1052</v>
      </c>
      <c r="B1054" s="202"/>
      <c r="C1054" s="201"/>
      <c r="D1054" s="201"/>
      <c r="E1054" s="389"/>
      <c r="F1054" s="389"/>
      <c r="G1054" s="217" t="str">
        <f t="shared" si="117"/>
        <v/>
      </c>
      <c r="H1054" s="31" t="str">
        <f>IF(AND(B1054=H$1),LOOKUP(9.99999999999999E+307,$H$2:H1053)+1,"")</f>
        <v/>
      </c>
      <c r="I1054" s="31" t="str">
        <f>IF(AND(B1054=I$1),LOOKUP(9.99999999999999E+307,$I$2:I1053)+1,"")</f>
        <v/>
      </c>
      <c r="J1054" s="31" t="e">
        <f>IF(AND(B1054=J$1),LOOKUP(9.99999999999999E+307,$J$2:J1053)+1,"")</f>
        <v>#REF!</v>
      </c>
      <c r="K1054" s="31" t="e">
        <f>IF(AND(B1054=K$1),LOOKUP(9.99999999999999E+307,$K$2:K1053)+1,"")</f>
        <v>#REF!</v>
      </c>
      <c r="L1054" s="31" t="e">
        <f>IF(AND(B1054=L$1),LOOKUP(9.99999999999999E+307,$L$2:L1053)+1,"")</f>
        <v>#REF!</v>
      </c>
      <c r="M1054" s="31">
        <f>IF(AND(B1054=M$1),LOOKUP(9.99999999999999E+307,$M$2:M1053)+1,"")</f>
        <v>886</v>
      </c>
      <c r="N1054" s="31" t="e">
        <f>IF(AND(B1054=N$1),LOOKUP(9.99999999999999E+307,$N$2:N1053)+1,"")</f>
        <v>#REF!</v>
      </c>
      <c r="O1054" s="31" t="e">
        <f>IF(AND($B1054=O$1),LOOKUP(9.99999999999999E+307,$O$2:O1053)+1,"")</f>
        <v>#REF!</v>
      </c>
      <c r="P1054" s="31" t="e">
        <f>IF(AND($B1054=P$1),LOOKUP(9.99999999999999E+307,$P$2:P1053)+1,"")</f>
        <v>#REF!</v>
      </c>
      <c r="Q1054" s="31" t="e">
        <f>IF(AND($B1054=Q$1),LOOKUP(9.99999999999999E+307,$Q$2:Q1053)+1,"")</f>
        <v>#REF!</v>
      </c>
      <c r="R1054" s="31">
        <f>IF(AND($B1054=R$1),LOOKUP(9.99999999999999E+307,$R$2:R1053)+1,"")</f>
        <v>886</v>
      </c>
      <c r="S1054" s="31">
        <f>IF(AND($B1054=S$1),LOOKUP(9.99999999999999E+307,$S$2:S1053)+1,"")</f>
        <v>886</v>
      </c>
      <c r="T1054" s="221"/>
      <c r="U1054" s="221"/>
      <c r="V1054" s="221"/>
      <c r="AA1054" s="218" t="str">
        <f t="shared" si="118"/>
        <v/>
      </c>
      <c r="AB1054" s="218" t="str">
        <f t="shared" si="119"/>
        <v/>
      </c>
      <c r="AC1054" s="219">
        <f t="shared" si="115"/>
        <v>0</v>
      </c>
      <c r="AD1054" s="219">
        <f t="shared" si="116"/>
        <v>1034</v>
      </c>
      <c r="AE1054" s="220" t="str">
        <f t="shared" si="120"/>
        <v/>
      </c>
      <c r="AF1054" s="216" t="str">
        <f t="shared" si="114"/>
        <v>-</v>
      </c>
    </row>
    <row r="1055" spans="1:32" ht="20.149999999999999" customHeight="1" x14ac:dyDescent="0.75">
      <c r="A1055" s="31">
        <v>1053</v>
      </c>
      <c r="B1055" s="202"/>
      <c r="C1055" s="201"/>
      <c r="D1055" s="201"/>
      <c r="E1055" s="389"/>
      <c r="F1055" s="389"/>
      <c r="G1055" s="217" t="str">
        <f t="shared" si="117"/>
        <v/>
      </c>
      <c r="H1055" s="31" t="str">
        <f>IF(AND(B1055=H$1),LOOKUP(9.99999999999999E+307,$H$2:H1054)+1,"")</f>
        <v/>
      </c>
      <c r="I1055" s="31" t="str">
        <f>IF(AND(B1055=I$1),LOOKUP(9.99999999999999E+307,$I$2:I1054)+1,"")</f>
        <v/>
      </c>
      <c r="J1055" s="31" t="e">
        <f>IF(AND(B1055=J$1),LOOKUP(9.99999999999999E+307,$J$2:J1054)+1,"")</f>
        <v>#REF!</v>
      </c>
      <c r="K1055" s="31" t="e">
        <f>IF(AND(B1055=K$1),LOOKUP(9.99999999999999E+307,$K$2:K1054)+1,"")</f>
        <v>#REF!</v>
      </c>
      <c r="L1055" s="31" t="e">
        <f>IF(AND(B1055=L$1),LOOKUP(9.99999999999999E+307,$L$2:L1054)+1,"")</f>
        <v>#REF!</v>
      </c>
      <c r="M1055" s="31">
        <f>IF(AND(B1055=M$1),LOOKUP(9.99999999999999E+307,$M$2:M1054)+1,"")</f>
        <v>887</v>
      </c>
      <c r="N1055" s="31" t="e">
        <f>IF(AND(B1055=N$1),LOOKUP(9.99999999999999E+307,$N$2:N1054)+1,"")</f>
        <v>#REF!</v>
      </c>
      <c r="O1055" s="31" t="e">
        <f>IF(AND($B1055=O$1),LOOKUP(9.99999999999999E+307,$O$2:O1054)+1,"")</f>
        <v>#REF!</v>
      </c>
      <c r="P1055" s="31" t="e">
        <f>IF(AND($B1055=P$1),LOOKUP(9.99999999999999E+307,$P$2:P1054)+1,"")</f>
        <v>#REF!</v>
      </c>
      <c r="Q1055" s="31" t="e">
        <f>IF(AND($B1055=Q$1),LOOKUP(9.99999999999999E+307,$Q$2:Q1054)+1,"")</f>
        <v>#REF!</v>
      </c>
      <c r="R1055" s="31">
        <f>IF(AND($B1055=R$1),LOOKUP(9.99999999999999E+307,$R$2:R1054)+1,"")</f>
        <v>887</v>
      </c>
      <c r="S1055" s="31">
        <f>IF(AND($B1055=S$1),LOOKUP(9.99999999999999E+307,$S$2:S1054)+1,"")</f>
        <v>887</v>
      </c>
      <c r="T1055" s="221"/>
      <c r="U1055" s="221"/>
      <c r="V1055" s="221"/>
      <c r="AA1055" s="218" t="str">
        <f t="shared" si="118"/>
        <v/>
      </c>
      <c r="AB1055" s="218" t="str">
        <f t="shared" si="119"/>
        <v/>
      </c>
      <c r="AC1055" s="219">
        <f t="shared" si="115"/>
        <v>0</v>
      </c>
      <c r="AD1055" s="219">
        <f t="shared" si="116"/>
        <v>1034</v>
      </c>
      <c r="AE1055" s="220" t="str">
        <f t="shared" si="120"/>
        <v/>
      </c>
      <c r="AF1055" s="216" t="str">
        <f t="shared" si="114"/>
        <v>-</v>
      </c>
    </row>
    <row r="1056" spans="1:32" ht="20.149999999999999" customHeight="1" x14ac:dyDescent="0.75">
      <c r="A1056" s="31">
        <v>1054</v>
      </c>
      <c r="B1056" s="202"/>
      <c r="C1056" s="201"/>
      <c r="D1056" s="201"/>
      <c r="E1056" s="389"/>
      <c r="F1056" s="389"/>
      <c r="G1056" s="217" t="str">
        <f t="shared" si="117"/>
        <v/>
      </c>
      <c r="H1056" s="31" t="str">
        <f>IF(AND(B1056=H$1),LOOKUP(9.99999999999999E+307,$H$2:H1055)+1,"")</f>
        <v/>
      </c>
      <c r="I1056" s="31" t="str">
        <f>IF(AND(B1056=I$1),LOOKUP(9.99999999999999E+307,$I$2:I1055)+1,"")</f>
        <v/>
      </c>
      <c r="J1056" s="31" t="e">
        <f>IF(AND(B1056=J$1),LOOKUP(9.99999999999999E+307,$J$2:J1055)+1,"")</f>
        <v>#REF!</v>
      </c>
      <c r="K1056" s="31" t="e">
        <f>IF(AND(B1056=K$1),LOOKUP(9.99999999999999E+307,$K$2:K1055)+1,"")</f>
        <v>#REF!</v>
      </c>
      <c r="L1056" s="31" t="e">
        <f>IF(AND(B1056=L$1),LOOKUP(9.99999999999999E+307,$L$2:L1055)+1,"")</f>
        <v>#REF!</v>
      </c>
      <c r="M1056" s="31">
        <f>IF(AND(B1056=M$1),LOOKUP(9.99999999999999E+307,$M$2:M1055)+1,"")</f>
        <v>888</v>
      </c>
      <c r="N1056" s="31" t="e">
        <f>IF(AND(B1056=N$1),LOOKUP(9.99999999999999E+307,$N$2:N1055)+1,"")</f>
        <v>#REF!</v>
      </c>
      <c r="O1056" s="31" t="e">
        <f>IF(AND($B1056=O$1),LOOKUP(9.99999999999999E+307,$O$2:O1055)+1,"")</f>
        <v>#REF!</v>
      </c>
      <c r="P1056" s="31" t="e">
        <f>IF(AND($B1056=P$1),LOOKUP(9.99999999999999E+307,$P$2:P1055)+1,"")</f>
        <v>#REF!</v>
      </c>
      <c r="Q1056" s="31" t="e">
        <f>IF(AND($B1056=Q$1),LOOKUP(9.99999999999999E+307,$Q$2:Q1055)+1,"")</f>
        <v>#REF!</v>
      </c>
      <c r="R1056" s="31">
        <f>IF(AND($B1056=R$1),LOOKUP(9.99999999999999E+307,$R$2:R1055)+1,"")</f>
        <v>888</v>
      </c>
      <c r="S1056" s="31">
        <f>IF(AND($B1056=S$1),LOOKUP(9.99999999999999E+307,$S$2:S1055)+1,"")</f>
        <v>888</v>
      </c>
      <c r="T1056" s="221"/>
      <c r="U1056" s="221"/>
      <c r="V1056" s="221"/>
      <c r="AA1056" s="218" t="str">
        <f t="shared" si="118"/>
        <v/>
      </c>
      <c r="AB1056" s="218" t="str">
        <f t="shared" si="119"/>
        <v/>
      </c>
      <c r="AC1056" s="219">
        <f t="shared" si="115"/>
        <v>0</v>
      </c>
      <c r="AD1056" s="219">
        <f t="shared" si="116"/>
        <v>1034</v>
      </c>
      <c r="AE1056" s="220" t="str">
        <f t="shared" si="120"/>
        <v/>
      </c>
      <c r="AF1056" s="216" t="str">
        <f t="shared" si="114"/>
        <v>-</v>
      </c>
    </row>
    <row r="1057" spans="1:32" ht="20.149999999999999" customHeight="1" x14ac:dyDescent="0.75">
      <c r="A1057" s="31">
        <v>1055</v>
      </c>
      <c r="B1057" s="202"/>
      <c r="C1057" s="201"/>
      <c r="D1057" s="201"/>
      <c r="E1057" s="389"/>
      <c r="F1057" s="389"/>
      <c r="G1057" s="217" t="str">
        <f t="shared" si="117"/>
        <v/>
      </c>
      <c r="H1057" s="31" t="str">
        <f>IF(AND(B1057=H$1),LOOKUP(9.99999999999999E+307,$H$2:H1056)+1,"")</f>
        <v/>
      </c>
      <c r="I1057" s="31" t="str">
        <f>IF(AND(B1057=I$1),LOOKUP(9.99999999999999E+307,$I$2:I1056)+1,"")</f>
        <v/>
      </c>
      <c r="J1057" s="31" t="e">
        <f>IF(AND(B1057=J$1),LOOKUP(9.99999999999999E+307,$J$2:J1056)+1,"")</f>
        <v>#REF!</v>
      </c>
      <c r="K1057" s="31" t="e">
        <f>IF(AND(B1057=K$1),LOOKUP(9.99999999999999E+307,$K$2:K1056)+1,"")</f>
        <v>#REF!</v>
      </c>
      <c r="L1057" s="31" t="e">
        <f>IF(AND(B1057=L$1),LOOKUP(9.99999999999999E+307,$L$2:L1056)+1,"")</f>
        <v>#REF!</v>
      </c>
      <c r="M1057" s="31">
        <f>IF(AND(B1057=M$1),LOOKUP(9.99999999999999E+307,$M$2:M1056)+1,"")</f>
        <v>889</v>
      </c>
      <c r="N1057" s="31" t="e">
        <f>IF(AND(B1057=N$1),LOOKUP(9.99999999999999E+307,$N$2:N1056)+1,"")</f>
        <v>#REF!</v>
      </c>
      <c r="O1057" s="31" t="e">
        <f>IF(AND($B1057=O$1),LOOKUP(9.99999999999999E+307,$O$2:O1056)+1,"")</f>
        <v>#REF!</v>
      </c>
      <c r="P1057" s="31" t="e">
        <f>IF(AND($B1057=P$1),LOOKUP(9.99999999999999E+307,$P$2:P1056)+1,"")</f>
        <v>#REF!</v>
      </c>
      <c r="Q1057" s="31" t="e">
        <f>IF(AND($B1057=Q$1),LOOKUP(9.99999999999999E+307,$Q$2:Q1056)+1,"")</f>
        <v>#REF!</v>
      </c>
      <c r="R1057" s="31">
        <f>IF(AND($B1057=R$1),LOOKUP(9.99999999999999E+307,$R$2:R1056)+1,"")</f>
        <v>889</v>
      </c>
      <c r="S1057" s="31">
        <f>IF(AND($B1057=S$1),LOOKUP(9.99999999999999E+307,$S$2:S1056)+1,"")</f>
        <v>889</v>
      </c>
      <c r="T1057" s="221"/>
      <c r="U1057" s="221"/>
      <c r="V1057" s="221"/>
      <c r="AA1057" s="218" t="str">
        <f t="shared" si="118"/>
        <v/>
      </c>
      <c r="AB1057" s="218" t="str">
        <f t="shared" si="119"/>
        <v/>
      </c>
      <c r="AC1057" s="219">
        <f t="shared" si="115"/>
        <v>0</v>
      </c>
      <c r="AD1057" s="219">
        <f t="shared" si="116"/>
        <v>1034</v>
      </c>
      <c r="AE1057" s="220" t="str">
        <f t="shared" si="120"/>
        <v/>
      </c>
      <c r="AF1057" s="216" t="str">
        <f t="shared" si="114"/>
        <v>-</v>
      </c>
    </row>
    <row r="1058" spans="1:32" ht="20.149999999999999" customHeight="1" x14ac:dyDescent="0.75">
      <c r="A1058" s="31">
        <v>1056</v>
      </c>
      <c r="B1058" s="202"/>
      <c r="C1058" s="201"/>
      <c r="D1058" s="201"/>
      <c r="E1058" s="389"/>
      <c r="F1058" s="389"/>
      <c r="G1058" s="217" t="str">
        <f t="shared" si="117"/>
        <v/>
      </c>
      <c r="H1058" s="31" t="str">
        <f>IF(AND(B1058=H$1),LOOKUP(9.99999999999999E+307,$H$2:H1057)+1,"")</f>
        <v/>
      </c>
      <c r="I1058" s="31" t="str">
        <f>IF(AND(B1058=I$1),LOOKUP(9.99999999999999E+307,$I$2:I1057)+1,"")</f>
        <v/>
      </c>
      <c r="J1058" s="31" t="e">
        <f>IF(AND(B1058=J$1),LOOKUP(9.99999999999999E+307,$J$2:J1057)+1,"")</f>
        <v>#REF!</v>
      </c>
      <c r="K1058" s="31" t="e">
        <f>IF(AND(B1058=K$1),LOOKUP(9.99999999999999E+307,$K$2:K1057)+1,"")</f>
        <v>#REF!</v>
      </c>
      <c r="L1058" s="31" t="e">
        <f>IF(AND(B1058=L$1),LOOKUP(9.99999999999999E+307,$L$2:L1057)+1,"")</f>
        <v>#REF!</v>
      </c>
      <c r="M1058" s="31">
        <f>IF(AND(B1058=M$1),LOOKUP(9.99999999999999E+307,$M$2:M1057)+1,"")</f>
        <v>890</v>
      </c>
      <c r="N1058" s="31" t="e">
        <f>IF(AND(B1058=N$1),LOOKUP(9.99999999999999E+307,$N$2:N1057)+1,"")</f>
        <v>#REF!</v>
      </c>
      <c r="O1058" s="31" t="e">
        <f>IF(AND($B1058=O$1),LOOKUP(9.99999999999999E+307,$O$2:O1057)+1,"")</f>
        <v>#REF!</v>
      </c>
      <c r="P1058" s="31" t="e">
        <f>IF(AND($B1058=P$1),LOOKUP(9.99999999999999E+307,$P$2:P1057)+1,"")</f>
        <v>#REF!</v>
      </c>
      <c r="Q1058" s="31" t="e">
        <f>IF(AND($B1058=Q$1),LOOKUP(9.99999999999999E+307,$Q$2:Q1057)+1,"")</f>
        <v>#REF!</v>
      </c>
      <c r="R1058" s="31">
        <f>IF(AND($B1058=R$1),LOOKUP(9.99999999999999E+307,$R$2:R1057)+1,"")</f>
        <v>890</v>
      </c>
      <c r="S1058" s="31">
        <f>IF(AND($B1058=S$1),LOOKUP(9.99999999999999E+307,$S$2:S1057)+1,"")</f>
        <v>890</v>
      </c>
      <c r="T1058" s="221"/>
      <c r="U1058" s="221"/>
      <c r="V1058" s="221"/>
      <c r="AA1058" s="218" t="str">
        <f t="shared" si="118"/>
        <v/>
      </c>
      <c r="AB1058" s="218" t="str">
        <f t="shared" si="119"/>
        <v/>
      </c>
      <c r="AC1058" s="219">
        <f t="shared" si="115"/>
        <v>0</v>
      </c>
      <c r="AD1058" s="219">
        <f t="shared" si="116"/>
        <v>1034</v>
      </c>
      <c r="AE1058" s="220" t="str">
        <f t="shared" si="120"/>
        <v/>
      </c>
      <c r="AF1058" s="216" t="str">
        <f t="shared" si="114"/>
        <v>-</v>
      </c>
    </row>
    <row r="1059" spans="1:32" ht="20.149999999999999" customHeight="1" x14ac:dyDescent="0.75">
      <c r="A1059" s="31">
        <v>1057</v>
      </c>
      <c r="B1059" s="202"/>
      <c r="C1059" s="201"/>
      <c r="D1059" s="201"/>
      <c r="E1059" s="389"/>
      <c r="F1059" s="389"/>
      <c r="G1059" s="217" t="str">
        <f t="shared" si="117"/>
        <v/>
      </c>
      <c r="H1059" s="31" t="str">
        <f>IF(AND(B1059=H$1),LOOKUP(9.99999999999999E+307,$H$2:H1058)+1,"")</f>
        <v/>
      </c>
      <c r="I1059" s="31" t="str">
        <f>IF(AND(B1059=I$1),LOOKUP(9.99999999999999E+307,$I$2:I1058)+1,"")</f>
        <v/>
      </c>
      <c r="J1059" s="31" t="e">
        <f>IF(AND(B1059=J$1),LOOKUP(9.99999999999999E+307,$J$2:J1058)+1,"")</f>
        <v>#REF!</v>
      </c>
      <c r="K1059" s="31" t="e">
        <f>IF(AND(B1059=K$1),LOOKUP(9.99999999999999E+307,$K$2:K1058)+1,"")</f>
        <v>#REF!</v>
      </c>
      <c r="L1059" s="31" t="e">
        <f>IF(AND(B1059=L$1),LOOKUP(9.99999999999999E+307,$L$2:L1058)+1,"")</f>
        <v>#REF!</v>
      </c>
      <c r="M1059" s="31">
        <f>IF(AND(B1059=M$1),LOOKUP(9.99999999999999E+307,$M$2:M1058)+1,"")</f>
        <v>891</v>
      </c>
      <c r="N1059" s="31" t="e">
        <f>IF(AND(B1059=N$1),LOOKUP(9.99999999999999E+307,$N$2:N1058)+1,"")</f>
        <v>#REF!</v>
      </c>
      <c r="O1059" s="31" t="e">
        <f>IF(AND($B1059=O$1),LOOKUP(9.99999999999999E+307,$O$2:O1058)+1,"")</f>
        <v>#REF!</v>
      </c>
      <c r="P1059" s="31" t="e">
        <f>IF(AND($B1059=P$1),LOOKUP(9.99999999999999E+307,$P$2:P1058)+1,"")</f>
        <v>#REF!</v>
      </c>
      <c r="Q1059" s="31" t="e">
        <f>IF(AND($B1059=Q$1),LOOKUP(9.99999999999999E+307,$Q$2:Q1058)+1,"")</f>
        <v>#REF!</v>
      </c>
      <c r="R1059" s="31">
        <f>IF(AND($B1059=R$1),LOOKUP(9.99999999999999E+307,$R$2:R1058)+1,"")</f>
        <v>891</v>
      </c>
      <c r="S1059" s="31">
        <f>IF(AND($B1059=S$1),LOOKUP(9.99999999999999E+307,$S$2:S1058)+1,"")</f>
        <v>891</v>
      </c>
      <c r="T1059" s="221"/>
      <c r="U1059" s="221"/>
      <c r="V1059" s="221"/>
      <c r="AA1059" s="218" t="str">
        <f t="shared" si="118"/>
        <v/>
      </c>
      <c r="AB1059" s="218" t="str">
        <f t="shared" si="119"/>
        <v/>
      </c>
      <c r="AC1059" s="219">
        <f t="shared" si="115"/>
        <v>0</v>
      </c>
      <c r="AD1059" s="219">
        <f t="shared" si="116"/>
        <v>1034</v>
      </c>
      <c r="AE1059" s="220" t="str">
        <f t="shared" si="120"/>
        <v/>
      </c>
      <c r="AF1059" s="216" t="str">
        <f t="shared" si="114"/>
        <v>-</v>
      </c>
    </row>
    <row r="1060" spans="1:32" ht="20.149999999999999" customHeight="1" x14ac:dyDescent="0.75">
      <c r="A1060" s="31">
        <v>1058</v>
      </c>
      <c r="B1060" s="202"/>
      <c r="C1060" s="201"/>
      <c r="D1060" s="201"/>
      <c r="E1060" s="389"/>
      <c r="F1060" s="389"/>
      <c r="G1060" s="217" t="str">
        <f t="shared" si="117"/>
        <v/>
      </c>
      <c r="H1060" s="31" t="str">
        <f>IF(AND(B1060=H$1),LOOKUP(9.99999999999999E+307,$H$2:H1059)+1,"")</f>
        <v/>
      </c>
      <c r="I1060" s="31" t="str">
        <f>IF(AND(B1060=I$1),LOOKUP(9.99999999999999E+307,$I$2:I1059)+1,"")</f>
        <v/>
      </c>
      <c r="J1060" s="31" t="e">
        <f>IF(AND(B1060=J$1),LOOKUP(9.99999999999999E+307,$J$2:J1059)+1,"")</f>
        <v>#REF!</v>
      </c>
      <c r="K1060" s="31" t="e">
        <f>IF(AND(B1060=K$1),LOOKUP(9.99999999999999E+307,$K$2:K1059)+1,"")</f>
        <v>#REF!</v>
      </c>
      <c r="L1060" s="31" t="e">
        <f>IF(AND(B1060=L$1),LOOKUP(9.99999999999999E+307,$L$2:L1059)+1,"")</f>
        <v>#REF!</v>
      </c>
      <c r="M1060" s="31">
        <f>IF(AND(B1060=M$1),LOOKUP(9.99999999999999E+307,$M$2:M1059)+1,"")</f>
        <v>892</v>
      </c>
      <c r="N1060" s="31" t="e">
        <f>IF(AND(B1060=N$1),LOOKUP(9.99999999999999E+307,$N$2:N1059)+1,"")</f>
        <v>#REF!</v>
      </c>
      <c r="O1060" s="31" t="e">
        <f>IF(AND($B1060=O$1),LOOKUP(9.99999999999999E+307,$O$2:O1059)+1,"")</f>
        <v>#REF!</v>
      </c>
      <c r="P1060" s="31" t="e">
        <f>IF(AND($B1060=P$1),LOOKUP(9.99999999999999E+307,$P$2:P1059)+1,"")</f>
        <v>#REF!</v>
      </c>
      <c r="Q1060" s="31" t="e">
        <f>IF(AND($B1060=Q$1),LOOKUP(9.99999999999999E+307,$Q$2:Q1059)+1,"")</f>
        <v>#REF!</v>
      </c>
      <c r="R1060" s="31">
        <f>IF(AND($B1060=R$1),LOOKUP(9.99999999999999E+307,$R$2:R1059)+1,"")</f>
        <v>892</v>
      </c>
      <c r="S1060" s="31">
        <f>IF(AND($B1060=S$1),LOOKUP(9.99999999999999E+307,$S$2:S1059)+1,"")</f>
        <v>892</v>
      </c>
      <c r="T1060" s="221"/>
      <c r="U1060" s="221"/>
      <c r="V1060" s="221"/>
      <c r="AA1060" s="218" t="str">
        <f t="shared" si="118"/>
        <v/>
      </c>
      <c r="AB1060" s="218" t="str">
        <f t="shared" si="119"/>
        <v/>
      </c>
      <c r="AC1060" s="219">
        <f t="shared" si="115"/>
        <v>0</v>
      </c>
      <c r="AD1060" s="219">
        <f t="shared" si="116"/>
        <v>1034</v>
      </c>
      <c r="AE1060" s="220" t="str">
        <f t="shared" si="120"/>
        <v/>
      </c>
      <c r="AF1060" s="216" t="str">
        <f t="shared" si="114"/>
        <v>-</v>
      </c>
    </row>
    <row r="1061" spans="1:32" ht="20.149999999999999" customHeight="1" x14ac:dyDescent="0.75">
      <c r="A1061" s="31">
        <v>1059</v>
      </c>
      <c r="B1061" s="202"/>
      <c r="C1061" s="201"/>
      <c r="D1061" s="201"/>
      <c r="E1061" s="389"/>
      <c r="F1061" s="389"/>
      <c r="G1061" s="217" t="str">
        <f t="shared" si="117"/>
        <v/>
      </c>
      <c r="H1061" s="31" t="str">
        <f>IF(AND(B1061=H$1),LOOKUP(9.99999999999999E+307,$H$2:H1060)+1,"")</f>
        <v/>
      </c>
      <c r="I1061" s="31" t="str">
        <f>IF(AND(B1061=I$1),LOOKUP(9.99999999999999E+307,$I$2:I1060)+1,"")</f>
        <v/>
      </c>
      <c r="J1061" s="31" t="e">
        <f>IF(AND(B1061=J$1),LOOKUP(9.99999999999999E+307,$J$2:J1060)+1,"")</f>
        <v>#REF!</v>
      </c>
      <c r="K1061" s="31" t="e">
        <f>IF(AND(B1061=K$1),LOOKUP(9.99999999999999E+307,$K$2:K1060)+1,"")</f>
        <v>#REF!</v>
      </c>
      <c r="L1061" s="31" t="e">
        <f>IF(AND(B1061=L$1),LOOKUP(9.99999999999999E+307,$L$2:L1060)+1,"")</f>
        <v>#REF!</v>
      </c>
      <c r="M1061" s="31">
        <f>IF(AND(B1061=M$1),LOOKUP(9.99999999999999E+307,$M$2:M1060)+1,"")</f>
        <v>893</v>
      </c>
      <c r="N1061" s="31" t="e">
        <f>IF(AND(B1061=N$1),LOOKUP(9.99999999999999E+307,$N$2:N1060)+1,"")</f>
        <v>#REF!</v>
      </c>
      <c r="O1061" s="31" t="e">
        <f>IF(AND($B1061=O$1),LOOKUP(9.99999999999999E+307,$O$2:O1060)+1,"")</f>
        <v>#REF!</v>
      </c>
      <c r="P1061" s="31" t="e">
        <f>IF(AND($B1061=P$1),LOOKUP(9.99999999999999E+307,$P$2:P1060)+1,"")</f>
        <v>#REF!</v>
      </c>
      <c r="Q1061" s="31" t="e">
        <f>IF(AND($B1061=Q$1),LOOKUP(9.99999999999999E+307,$Q$2:Q1060)+1,"")</f>
        <v>#REF!</v>
      </c>
      <c r="R1061" s="31">
        <f>IF(AND($B1061=R$1),LOOKUP(9.99999999999999E+307,$R$2:R1060)+1,"")</f>
        <v>893</v>
      </c>
      <c r="S1061" s="31">
        <f>IF(AND($B1061=S$1),LOOKUP(9.99999999999999E+307,$S$2:S1060)+1,"")</f>
        <v>893</v>
      </c>
      <c r="T1061" s="221"/>
      <c r="U1061" s="221"/>
      <c r="V1061" s="221"/>
      <c r="AA1061" s="218" t="str">
        <f t="shared" si="118"/>
        <v/>
      </c>
      <c r="AB1061" s="218" t="str">
        <f t="shared" si="119"/>
        <v/>
      </c>
      <c r="AC1061" s="219">
        <f t="shared" si="115"/>
        <v>0</v>
      </c>
      <c r="AD1061" s="219">
        <f t="shared" si="116"/>
        <v>1034</v>
      </c>
      <c r="AE1061" s="220" t="str">
        <f t="shared" si="120"/>
        <v/>
      </c>
      <c r="AF1061" s="216" t="str">
        <f t="shared" si="114"/>
        <v>-</v>
      </c>
    </row>
    <row r="1062" spans="1:32" ht="20.149999999999999" customHeight="1" x14ac:dyDescent="0.75">
      <c r="A1062" s="31">
        <v>1060</v>
      </c>
      <c r="B1062" s="202"/>
      <c r="C1062" s="201"/>
      <c r="D1062" s="201"/>
      <c r="E1062" s="203"/>
      <c r="F1062" s="203"/>
      <c r="G1062" s="217" t="str">
        <f t="shared" si="117"/>
        <v/>
      </c>
      <c r="H1062" s="31" t="str">
        <f>IF(AND(B1062=H$1),LOOKUP(9.99999999999999E+307,$H$2:H1061)+1,"")</f>
        <v/>
      </c>
      <c r="I1062" s="31" t="str">
        <f>IF(AND(B1062=I$1),LOOKUP(9.99999999999999E+307,$I$2:I1061)+1,"")</f>
        <v/>
      </c>
      <c r="J1062" s="31" t="e">
        <f>IF(AND(B1062=J$1),LOOKUP(9.99999999999999E+307,$J$2:J1061)+1,"")</f>
        <v>#REF!</v>
      </c>
      <c r="K1062" s="31" t="e">
        <f>IF(AND(B1062=K$1),LOOKUP(9.99999999999999E+307,$K$2:K1061)+1,"")</f>
        <v>#REF!</v>
      </c>
      <c r="L1062" s="31" t="e">
        <f>IF(AND(B1062=L$1),LOOKUP(9.99999999999999E+307,$L$2:L1061)+1,"")</f>
        <v>#REF!</v>
      </c>
      <c r="M1062" s="31">
        <f>IF(AND(B1062=M$1),LOOKUP(9.99999999999999E+307,$M$2:M1061)+1,"")</f>
        <v>894</v>
      </c>
      <c r="N1062" s="31" t="e">
        <f>IF(AND(B1062=N$1),LOOKUP(9.99999999999999E+307,$N$2:N1061)+1,"")</f>
        <v>#REF!</v>
      </c>
      <c r="O1062" s="31" t="e">
        <f>IF(AND($B1062=O$1),LOOKUP(9.99999999999999E+307,$O$2:O1061)+1,"")</f>
        <v>#REF!</v>
      </c>
      <c r="P1062" s="31" t="e">
        <f>IF(AND($B1062=P$1),LOOKUP(9.99999999999999E+307,$P$2:P1061)+1,"")</f>
        <v>#REF!</v>
      </c>
      <c r="Q1062" s="31" t="e">
        <f>IF(AND($B1062=Q$1),LOOKUP(9.99999999999999E+307,$Q$2:Q1061)+1,"")</f>
        <v>#REF!</v>
      </c>
      <c r="R1062" s="31">
        <f>IF(AND($B1062=R$1),LOOKUP(9.99999999999999E+307,$R$2:R1061)+1,"")</f>
        <v>894</v>
      </c>
      <c r="S1062" s="31">
        <f>IF(AND($B1062=S$1),LOOKUP(9.99999999999999E+307,$S$2:S1061)+1,"")</f>
        <v>894</v>
      </c>
      <c r="T1062" s="221"/>
      <c r="U1062" s="221"/>
      <c r="V1062" s="221"/>
      <c r="AA1062" s="218" t="str">
        <f t="shared" si="118"/>
        <v/>
      </c>
      <c r="AB1062" s="218" t="str">
        <f t="shared" si="119"/>
        <v/>
      </c>
      <c r="AC1062" s="219">
        <f t="shared" si="115"/>
        <v>0</v>
      </c>
      <c r="AD1062" s="219">
        <f t="shared" si="116"/>
        <v>1034</v>
      </c>
      <c r="AE1062" s="220" t="str">
        <f t="shared" si="120"/>
        <v/>
      </c>
      <c r="AF1062" s="216" t="str">
        <f t="shared" si="114"/>
        <v>-</v>
      </c>
    </row>
    <row r="1063" spans="1:32" ht="20.149999999999999" customHeight="1" x14ac:dyDescent="0.75">
      <c r="A1063" s="31">
        <v>1061</v>
      </c>
      <c r="B1063" s="202"/>
      <c r="C1063" s="201"/>
      <c r="D1063" s="201"/>
      <c r="E1063" s="389"/>
      <c r="F1063" s="389"/>
      <c r="G1063" s="217" t="str">
        <f t="shared" si="117"/>
        <v/>
      </c>
      <c r="H1063" s="31" t="str">
        <f>IF(AND(B1063=H$1),LOOKUP(9.99999999999999E+307,$H$2:H1062)+1,"")</f>
        <v/>
      </c>
      <c r="I1063" s="31" t="str">
        <f>IF(AND(B1063=I$1),LOOKUP(9.99999999999999E+307,$I$2:I1062)+1,"")</f>
        <v/>
      </c>
      <c r="J1063" s="31" t="e">
        <f>IF(AND(B1063=J$1),LOOKUP(9.99999999999999E+307,$J$2:J1062)+1,"")</f>
        <v>#REF!</v>
      </c>
      <c r="K1063" s="31" t="e">
        <f>IF(AND(B1063=K$1),LOOKUP(9.99999999999999E+307,$K$2:K1062)+1,"")</f>
        <v>#REF!</v>
      </c>
      <c r="L1063" s="31" t="e">
        <f>IF(AND(B1063=L$1),LOOKUP(9.99999999999999E+307,$L$2:L1062)+1,"")</f>
        <v>#REF!</v>
      </c>
      <c r="M1063" s="31">
        <f>IF(AND(B1063=M$1),LOOKUP(9.99999999999999E+307,$M$2:M1062)+1,"")</f>
        <v>895</v>
      </c>
      <c r="N1063" s="31" t="e">
        <f>IF(AND(B1063=N$1),LOOKUP(9.99999999999999E+307,$N$2:N1062)+1,"")</f>
        <v>#REF!</v>
      </c>
      <c r="O1063" s="31" t="e">
        <f>IF(AND($B1063=O$1),LOOKUP(9.99999999999999E+307,$O$2:O1062)+1,"")</f>
        <v>#REF!</v>
      </c>
      <c r="P1063" s="31" t="e">
        <f>IF(AND($B1063=P$1),LOOKUP(9.99999999999999E+307,$P$2:P1062)+1,"")</f>
        <v>#REF!</v>
      </c>
      <c r="Q1063" s="31" t="e">
        <f>IF(AND($B1063=Q$1),LOOKUP(9.99999999999999E+307,$Q$2:Q1062)+1,"")</f>
        <v>#REF!</v>
      </c>
      <c r="R1063" s="31">
        <f>IF(AND($B1063=R$1),LOOKUP(9.99999999999999E+307,$R$2:R1062)+1,"")</f>
        <v>895</v>
      </c>
      <c r="S1063" s="31">
        <f>IF(AND($B1063=S$1),LOOKUP(9.99999999999999E+307,$S$2:S1062)+1,"")</f>
        <v>895</v>
      </c>
      <c r="T1063" s="221"/>
      <c r="U1063" s="221"/>
      <c r="V1063" s="221"/>
      <c r="AA1063" s="218" t="str">
        <f t="shared" si="118"/>
        <v/>
      </c>
      <c r="AB1063" s="218" t="str">
        <f t="shared" si="119"/>
        <v/>
      </c>
      <c r="AC1063" s="219">
        <f t="shared" si="115"/>
        <v>0</v>
      </c>
      <c r="AD1063" s="219">
        <f t="shared" si="116"/>
        <v>1034</v>
      </c>
      <c r="AE1063" s="220" t="str">
        <f t="shared" si="120"/>
        <v/>
      </c>
      <c r="AF1063" s="216" t="str">
        <f t="shared" si="114"/>
        <v>-</v>
      </c>
    </row>
    <row r="1064" spans="1:32" ht="20.149999999999999" customHeight="1" x14ac:dyDescent="0.75">
      <c r="A1064" s="31">
        <v>1062</v>
      </c>
      <c r="B1064" s="202"/>
      <c r="C1064" s="201"/>
      <c r="D1064" s="201"/>
      <c r="E1064" s="389"/>
      <c r="F1064" s="389"/>
      <c r="G1064" s="217" t="str">
        <f t="shared" si="117"/>
        <v/>
      </c>
      <c r="H1064" s="31" t="str">
        <f>IF(AND(B1064=H$1),LOOKUP(9.99999999999999E+307,$H$2:H1063)+1,"")</f>
        <v/>
      </c>
      <c r="I1064" s="31" t="str">
        <f>IF(AND(B1064=I$1),LOOKUP(9.99999999999999E+307,$I$2:I1063)+1,"")</f>
        <v/>
      </c>
      <c r="J1064" s="31" t="e">
        <f>IF(AND(B1064=J$1),LOOKUP(9.99999999999999E+307,$J$2:J1063)+1,"")</f>
        <v>#REF!</v>
      </c>
      <c r="K1064" s="31" t="e">
        <f>IF(AND(B1064=K$1),LOOKUP(9.99999999999999E+307,$K$2:K1063)+1,"")</f>
        <v>#REF!</v>
      </c>
      <c r="L1064" s="31" t="e">
        <f>IF(AND(B1064=L$1),LOOKUP(9.99999999999999E+307,$L$2:L1063)+1,"")</f>
        <v>#REF!</v>
      </c>
      <c r="M1064" s="31">
        <f>IF(AND(B1064=M$1),LOOKUP(9.99999999999999E+307,$M$2:M1063)+1,"")</f>
        <v>896</v>
      </c>
      <c r="N1064" s="31" t="e">
        <f>IF(AND(B1064=N$1),LOOKUP(9.99999999999999E+307,$N$2:N1063)+1,"")</f>
        <v>#REF!</v>
      </c>
      <c r="O1064" s="31" t="e">
        <f>IF(AND($B1064=O$1),LOOKUP(9.99999999999999E+307,$O$2:O1063)+1,"")</f>
        <v>#REF!</v>
      </c>
      <c r="P1064" s="31" t="e">
        <f>IF(AND($B1064=P$1),LOOKUP(9.99999999999999E+307,$P$2:P1063)+1,"")</f>
        <v>#REF!</v>
      </c>
      <c r="Q1064" s="31" t="e">
        <f>IF(AND($B1064=Q$1),LOOKUP(9.99999999999999E+307,$Q$2:Q1063)+1,"")</f>
        <v>#REF!</v>
      </c>
      <c r="R1064" s="31">
        <f>IF(AND($B1064=R$1),LOOKUP(9.99999999999999E+307,$R$2:R1063)+1,"")</f>
        <v>896</v>
      </c>
      <c r="S1064" s="31">
        <f>IF(AND($B1064=S$1),LOOKUP(9.99999999999999E+307,$S$2:S1063)+1,"")</f>
        <v>896</v>
      </c>
      <c r="T1064" s="221"/>
      <c r="U1064" s="221"/>
      <c r="V1064" s="221"/>
      <c r="AA1064" s="218" t="str">
        <f t="shared" si="118"/>
        <v/>
      </c>
      <c r="AB1064" s="218" t="str">
        <f t="shared" si="119"/>
        <v/>
      </c>
      <c r="AC1064" s="219">
        <f t="shared" si="115"/>
        <v>0</v>
      </c>
      <c r="AD1064" s="219">
        <f t="shared" si="116"/>
        <v>1034</v>
      </c>
      <c r="AE1064" s="220" t="str">
        <f t="shared" si="120"/>
        <v/>
      </c>
      <c r="AF1064" s="216" t="str">
        <f t="shared" si="114"/>
        <v>-</v>
      </c>
    </row>
    <row r="1065" spans="1:32" ht="20.149999999999999" customHeight="1" x14ac:dyDescent="0.75">
      <c r="A1065" s="31">
        <v>1063</v>
      </c>
      <c r="B1065" s="202"/>
      <c r="C1065" s="201"/>
      <c r="D1065" s="201"/>
      <c r="E1065" s="389"/>
      <c r="F1065" s="389"/>
      <c r="G1065" s="217" t="str">
        <f t="shared" si="117"/>
        <v/>
      </c>
      <c r="H1065" s="31" t="str">
        <f>IF(AND(B1065=H$1),LOOKUP(9.99999999999999E+307,$H$2:H1064)+1,"")</f>
        <v/>
      </c>
      <c r="I1065" s="31" t="str">
        <f>IF(AND(B1065=I$1),LOOKUP(9.99999999999999E+307,$I$2:I1064)+1,"")</f>
        <v/>
      </c>
      <c r="J1065" s="31" t="e">
        <f>IF(AND(B1065=J$1),LOOKUP(9.99999999999999E+307,$J$2:J1064)+1,"")</f>
        <v>#REF!</v>
      </c>
      <c r="K1065" s="31" t="e">
        <f>IF(AND(B1065=K$1),LOOKUP(9.99999999999999E+307,$K$2:K1064)+1,"")</f>
        <v>#REF!</v>
      </c>
      <c r="L1065" s="31" t="e">
        <f>IF(AND(B1065=L$1),LOOKUP(9.99999999999999E+307,$L$2:L1064)+1,"")</f>
        <v>#REF!</v>
      </c>
      <c r="M1065" s="31">
        <f>IF(AND(B1065=M$1),LOOKUP(9.99999999999999E+307,$M$2:M1064)+1,"")</f>
        <v>897</v>
      </c>
      <c r="N1065" s="31" t="e">
        <f>IF(AND(B1065=N$1),LOOKUP(9.99999999999999E+307,$N$2:N1064)+1,"")</f>
        <v>#REF!</v>
      </c>
      <c r="O1065" s="31" t="e">
        <f>IF(AND($B1065=O$1),LOOKUP(9.99999999999999E+307,$O$2:O1064)+1,"")</f>
        <v>#REF!</v>
      </c>
      <c r="P1065" s="31" t="e">
        <f>IF(AND($B1065=P$1),LOOKUP(9.99999999999999E+307,$P$2:P1064)+1,"")</f>
        <v>#REF!</v>
      </c>
      <c r="Q1065" s="31" t="e">
        <f>IF(AND($B1065=Q$1),LOOKUP(9.99999999999999E+307,$Q$2:Q1064)+1,"")</f>
        <v>#REF!</v>
      </c>
      <c r="R1065" s="31">
        <f>IF(AND($B1065=R$1),LOOKUP(9.99999999999999E+307,$R$2:R1064)+1,"")</f>
        <v>897</v>
      </c>
      <c r="S1065" s="31">
        <f>IF(AND($B1065=S$1),LOOKUP(9.99999999999999E+307,$S$2:S1064)+1,"")</f>
        <v>897</v>
      </c>
      <c r="T1065" s="221"/>
      <c r="U1065" s="221"/>
      <c r="V1065" s="221"/>
      <c r="AA1065" s="218" t="str">
        <f t="shared" si="118"/>
        <v/>
      </c>
      <c r="AB1065" s="218" t="str">
        <f t="shared" si="119"/>
        <v/>
      </c>
      <c r="AC1065" s="219">
        <f t="shared" si="115"/>
        <v>0</v>
      </c>
      <c r="AD1065" s="219">
        <f t="shared" si="116"/>
        <v>1034</v>
      </c>
      <c r="AE1065" s="220" t="str">
        <f t="shared" si="120"/>
        <v/>
      </c>
      <c r="AF1065" s="216" t="str">
        <f t="shared" si="114"/>
        <v>-</v>
      </c>
    </row>
    <row r="1066" spans="1:32" ht="20.149999999999999" customHeight="1" x14ac:dyDescent="0.75">
      <c r="A1066" s="31">
        <v>1064</v>
      </c>
      <c r="B1066" s="202"/>
      <c r="C1066" s="201"/>
      <c r="D1066" s="201"/>
      <c r="E1066" s="389"/>
      <c r="F1066" s="389"/>
      <c r="G1066" s="217" t="str">
        <f t="shared" si="117"/>
        <v/>
      </c>
      <c r="H1066" s="31" t="str">
        <f>IF(AND(B1066=H$1),LOOKUP(9.99999999999999E+307,$H$2:H1065)+1,"")</f>
        <v/>
      </c>
      <c r="I1066" s="31" t="str">
        <f>IF(AND(B1066=I$1),LOOKUP(9.99999999999999E+307,$I$2:I1065)+1,"")</f>
        <v/>
      </c>
      <c r="J1066" s="31" t="e">
        <f>IF(AND(B1066=J$1),LOOKUP(9.99999999999999E+307,$J$2:J1065)+1,"")</f>
        <v>#REF!</v>
      </c>
      <c r="K1066" s="31" t="e">
        <f>IF(AND(B1066=K$1),LOOKUP(9.99999999999999E+307,$K$2:K1065)+1,"")</f>
        <v>#REF!</v>
      </c>
      <c r="L1066" s="31" t="e">
        <f>IF(AND(B1066=L$1),LOOKUP(9.99999999999999E+307,$L$2:L1065)+1,"")</f>
        <v>#REF!</v>
      </c>
      <c r="M1066" s="31">
        <f>IF(AND(B1066=M$1),LOOKUP(9.99999999999999E+307,$M$2:M1065)+1,"")</f>
        <v>898</v>
      </c>
      <c r="N1066" s="31" t="e">
        <f>IF(AND(B1066=N$1),LOOKUP(9.99999999999999E+307,$N$2:N1065)+1,"")</f>
        <v>#REF!</v>
      </c>
      <c r="O1066" s="31" t="e">
        <f>IF(AND($B1066=O$1),LOOKUP(9.99999999999999E+307,$O$2:O1065)+1,"")</f>
        <v>#REF!</v>
      </c>
      <c r="P1066" s="31" t="e">
        <f>IF(AND($B1066=P$1),LOOKUP(9.99999999999999E+307,$P$2:P1065)+1,"")</f>
        <v>#REF!</v>
      </c>
      <c r="Q1066" s="31" t="e">
        <f>IF(AND($B1066=Q$1),LOOKUP(9.99999999999999E+307,$Q$2:Q1065)+1,"")</f>
        <v>#REF!</v>
      </c>
      <c r="R1066" s="31">
        <f>IF(AND($B1066=R$1),LOOKUP(9.99999999999999E+307,$R$2:R1065)+1,"")</f>
        <v>898</v>
      </c>
      <c r="S1066" s="31">
        <f>IF(AND($B1066=S$1),LOOKUP(9.99999999999999E+307,$S$2:S1065)+1,"")</f>
        <v>898</v>
      </c>
      <c r="T1066" s="221"/>
      <c r="U1066" s="221"/>
      <c r="V1066" s="221"/>
      <c r="AA1066" s="218" t="str">
        <f t="shared" si="118"/>
        <v/>
      </c>
      <c r="AB1066" s="218" t="str">
        <f t="shared" si="119"/>
        <v/>
      </c>
      <c r="AC1066" s="219">
        <f t="shared" si="115"/>
        <v>0</v>
      </c>
      <c r="AD1066" s="219">
        <f t="shared" si="116"/>
        <v>1034</v>
      </c>
      <c r="AE1066" s="220" t="str">
        <f t="shared" si="120"/>
        <v/>
      </c>
      <c r="AF1066" s="216" t="str">
        <f t="shared" si="114"/>
        <v>-</v>
      </c>
    </row>
    <row r="1067" spans="1:32" ht="20.149999999999999" customHeight="1" x14ac:dyDescent="0.75">
      <c r="A1067" s="31">
        <v>1065</v>
      </c>
      <c r="B1067" s="202"/>
      <c r="C1067" s="201"/>
      <c r="D1067" s="201"/>
      <c r="E1067" s="389"/>
      <c r="F1067" s="389"/>
      <c r="G1067" s="217" t="str">
        <f t="shared" si="117"/>
        <v/>
      </c>
      <c r="H1067" s="31" t="str">
        <f>IF(AND(B1067=H$1),LOOKUP(9.99999999999999E+307,$H$2:H1066)+1,"")</f>
        <v/>
      </c>
      <c r="I1067" s="31" t="str">
        <f>IF(AND(B1067=I$1),LOOKUP(9.99999999999999E+307,$I$2:I1066)+1,"")</f>
        <v/>
      </c>
      <c r="J1067" s="31" t="e">
        <f>IF(AND(B1067=J$1),LOOKUP(9.99999999999999E+307,$J$2:J1066)+1,"")</f>
        <v>#REF!</v>
      </c>
      <c r="K1067" s="31" t="e">
        <f>IF(AND(B1067=K$1),LOOKUP(9.99999999999999E+307,$K$2:K1066)+1,"")</f>
        <v>#REF!</v>
      </c>
      <c r="L1067" s="31" t="e">
        <f>IF(AND(B1067=L$1),LOOKUP(9.99999999999999E+307,$L$2:L1066)+1,"")</f>
        <v>#REF!</v>
      </c>
      <c r="M1067" s="31">
        <f>IF(AND(B1067=M$1),LOOKUP(9.99999999999999E+307,$M$2:M1066)+1,"")</f>
        <v>899</v>
      </c>
      <c r="N1067" s="31" t="e">
        <f>IF(AND(B1067=N$1),LOOKUP(9.99999999999999E+307,$N$2:N1066)+1,"")</f>
        <v>#REF!</v>
      </c>
      <c r="O1067" s="31" t="e">
        <f>IF(AND($B1067=O$1),LOOKUP(9.99999999999999E+307,$O$2:O1066)+1,"")</f>
        <v>#REF!</v>
      </c>
      <c r="P1067" s="31" t="e">
        <f>IF(AND($B1067=P$1),LOOKUP(9.99999999999999E+307,$P$2:P1066)+1,"")</f>
        <v>#REF!</v>
      </c>
      <c r="Q1067" s="31" t="e">
        <f>IF(AND($B1067=Q$1),LOOKUP(9.99999999999999E+307,$Q$2:Q1066)+1,"")</f>
        <v>#REF!</v>
      </c>
      <c r="R1067" s="31">
        <f>IF(AND($B1067=R$1),LOOKUP(9.99999999999999E+307,$R$2:R1066)+1,"")</f>
        <v>899</v>
      </c>
      <c r="S1067" s="31">
        <f>IF(AND($B1067=S$1),LOOKUP(9.99999999999999E+307,$S$2:S1066)+1,"")</f>
        <v>899</v>
      </c>
      <c r="T1067" s="221"/>
      <c r="U1067" s="221"/>
      <c r="V1067" s="221"/>
      <c r="AA1067" s="218" t="str">
        <f t="shared" si="118"/>
        <v/>
      </c>
      <c r="AB1067" s="218" t="str">
        <f t="shared" si="119"/>
        <v/>
      </c>
      <c r="AC1067" s="219">
        <f t="shared" si="115"/>
        <v>0</v>
      </c>
      <c r="AD1067" s="219">
        <f t="shared" si="116"/>
        <v>1034</v>
      </c>
      <c r="AE1067" s="220" t="str">
        <f t="shared" si="120"/>
        <v/>
      </c>
      <c r="AF1067" s="216" t="str">
        <f t="shared" si="114"/>
        <v>-</v>
      </c>
    </row>
    <row r="1068" spans="1:32" ht="20.149999999999999" customHeight="1" x14ac:dyDescent="0.75">
      <c r="A1068" s="31">
        <v>1066</v>
      </c>
      <c r="B1068" s="202"/>
      <c r="C1068" s="201"/>
      <c r="D1068" s="201"/>
      <c r="E1068" s="389"/>
      <c r="F1068" s="389"/>
      <c r="G1068" s="217" t="str">
        <f t="shared" si="117"/>
        <v/>
      </c>
      <c r="H1068" s="31" t="str">
        <f>IF(AND(B1068=H$1),LOOKUP(9.99999999999999E+307,$H$2:H1067)+1,"")</f>
        <v/>
      </c>
      <c r="I1068" s="31" t="str">
        <f>IF(AND(B1068=I$1),LOOKUP(9.99999999999999E+307,$I$2:I1067)+1,"")</f>
        <v/>
      </c>
      <c r="J1068" s="31" t="e">
        <f>IF(AND(B1068=J$1),LOOKUP(9.99999999999999E+307,$J$2:J1067)+1,"")</f>
        <v>#REF!</v>
      </c>
      <c r="K1068" s="31" t="e">
        <f>IF(AND(B1068=K$1),LOOKUP(9.99999999999999E+307,$K$2:K1067)+1,"")</f>
        <v>#REF!</v>
      </c>
      <c r="L1068" s="31" t="e">
        <f>IF(AND(B1068=L$1),LOOKUP(9.99999999999999E+307,$L$2:L1067)+1,"")</f>
        <v>#REF!</v>
      </c>
      <c r="M1068" s="31">
        <f>IF(AND(B1068=M$1),LOOKUP(9.99999999999999E+307,$M$2:M1067)+1,"")</f>
        <v>900</v>
      </c>
      <c r="N1068" s="31" t="e">
        <f>IF(AND(B1068=N$1),LOOKUP(9.99999999999999E+307,$N$2:N1067)+1,"")</f>
        <v>#REF!</v>
      </c>
      <c r="O1068" s="31" t="e">
        <f>IF(AND($B1068=O$1),LOOKUP(9.99999999999999E+307,$O$2:O1067)+1,"")</f>
        <v>#REF!</v>
      </c>
      <c r="P1068" s="31" t="e">
        <f>IF(AND($B1068=P$1),LOOKUP(9.99999999999999E+307,$P$2:P1067)+1,"")</f>
        <v>#REF!</v>
      </c>
      <c r="Q1068" s="31" t="e">
        <f>IF(AND($B1068=Q$1),LOOKUP(9.99999999999999E+307,$Q$2:Q1067)+1,"")</f>
        <v>#REF!</v>
      </c>
      <c r="R1068" s="31">
        <f>IF(AND($B1068=R$1),LOOKUP(9.99999999999999E+307,$R$2:R1067)+1,"")</f>
        <v>900</v>
      </c>
      <c r="S1068" s="31">
        <f>IF(AND($B1068=S$1),LOOKUP(9.99999999999999E+307,$S$2:S1067)+1,"")</f>
        <v>900</v>
      </c>
      <c r="T1068" s="221"/>
      <c r="U1068" s="221"/>
      <c r="V1068" s="221"/>
      <c r="AA1068" s="218" t="str">
        <f t="shared" si="118"/>
        <v/>
      </c>
      <c r="AB1068" s="218" t="str">
        <f t="shared" si="119"/>
        <v/>
      </c>
      <c r="AC1068" s="219">
        <f t="shared" si="115"/>
        <v>0</v>
      </c>
      <c r="AD1068" s="219">
        <f t="shared" si="116"/>
        <v>1034</v>
      </c>
      <c r="AE1068" s="220" t="str">
        <f t="shared" si="120"/>
        <v/>
      </c>
      <c r="AF1068" s="216" t="str">
        <f t="shared" si="114"/>
        <v>-</v>
      </c>
    </row>
    <row r="1069" spans="1:32" ht="20.149999999999999" customHeight="1" x14ac:dyDescent="0.75">
      <c r="A1069" s="31">
        <v>1067</v>
      </c>
      <c r="B1069" s="202"/>
      <c r="C1069" s="201"/>
      <c r="D1069" s="201"/>
      <c r="E1069" s="389"/>
      <c r="F1069" s="389"/>
      <c r="G1069" s="217" t="str">
        <f t="shared" si="117"/>
        <v/>
      </c>
      <c r="H1069" s="31" t="str">
        <f>IF(AND(B1069=H$1),LOOKUP(9.99999999999999E+307,$H$2:H1068)+1,"")</f>
        <v/>
      </c>
      <c r="I1069" s="31" t="str">
        <f>IF(AND(B1069=I$1),LOOKUP(9.99999999999999E+307,$I$2:I1068)+1,"")</f>
        <v/>
      </c>
      <c r="J1069" s="31" t="e">
        <f>IF(AND(B1069=J$1),LOOKUP(9.99999999999999E+307,$J$2:J1068)+1,"")</f>
        <v>#REF!</v>
      </c>
      <c r="K1069" s="31" t="e">
        <f>IF(AND(B1069=K$1),LOOKUP(9.99999999999999E+307,$K$2:K1068)+1,"")</f>
        <v>#REF!</v>
      </c>
      <c r="L1069" s="31" t="e">
        <f>IF(AND(B1069=L$1),LOOKUP(9.99999999999999E+307,$L$2:L1068)+1,"")</f>
        <v>#REF!</v>
      </c>
      <c r="M1069" s="31">
        <f>IF(AND(B1069=M$1),LOOKUP(9.99999999999999E+307,$M$2:M1068)+1,"")</f>
        <v>901</v>
      </c>
      <c r="N1069" s="31" t="e">
        <f>IF(AND(B1069=N$1),LOOKUP(9.99999999999999E+307,$N$2:N1068)+1,"")</f>
        <v>#REF!</v>
      </c>
      <c r="O1069" s="31" t="e">
        <f>IF(AND($B1069=O$1),LOOKUP(9.99999999999999E+307,$O$2:O1068)+1,"")</f>
        <v>#REF!</v>
      </c>
      <c r="P1069" s="31" t="e">
        <f>IF(AND($B1069=P$1),LOOKUP(9.99999999999999E+307,$P$2:P1068)+1,"")</f>
        <v>#REF!</v>
      </c>
      <c r="Q1069" s="31" t="e">
        <f>IF(AND($B1069=Q$1),LOOKUP(9.99999999999999E+307,$Q$2:Q1068)+1,"")</f>
        <v>#REF!</v>
      </c>
      <c r="R1069" s="31">
        <f>IF(AND($B1069=R$1),LOOKUP(9.99999999999999E+307,$R$2:R1068)+1,"")</f>
        <v>901</v>
      </c>
      <c r="S1069" s="31">
        <f>IF(AND($B1069=S$1),LOOKUP(9.99999999999999E+307,$S$2:S1068)+1,"")</f>
        <v>901</v>
      </c>
      <c r="T1069" s="221"/>
      <c r="U1069" s="221"/>
      <c r="V1069" s="221"/>
      <c r="AA1069" s="218" t="str">
        <f t="shared" si="118"/>
        <v/>
      </c>
      <c r="AB1069" s="218" t="str">
        <f t="shared" si="119"/>
        <v/>
      </c>
      <c r="AC1069" s="219">
        <f t="shared" si="115"/>
        <v>0</v>
      </c>
      <c r="AD1069" s="219">
        <f t="shared" si="116"/>
        <v>1034</v>
      </c>
      <c r="AE1069" s="220" t="str">
        <f t="shared" si="120"/>
        <v/>
      </c>
      <c r="AF1069" s="216" t="str">
        <f t="shared" si="114"/>
        <v>-</v>
      </c>
    </row>
    <row r="1070" spans="1:32" ht="20.149999999999999" customHeight="1" x14ac:dyDescent="0.75">
      <c r="A1070" s="31">
        <v>1068</v>
      </c>
      <c r="B1070" s="202"/>
      <c r="C1070" s="201"/>
      <c r="D1070" s="201"/>
      <c r="E1070" s="389"/>
      <c r="F1070" s="389"/>
      <c r="G1070" s="217" t="str">
        <f t="shared" si="117"/>
        <v/>
      </c>
      <c r="H1070" s="31" t="str">
        <f>IF(AND(B1070=H$1),LOOKUP(9.99999999999999E+307,$H$2:H1069)+1,"")</f>
        <v/>
      </c>
      <c r="I1070" s="31" t="str">
        <f>IF(AND(B1070=I$1),LOOKUP(9.99999999999999E+307,$I$2:I1069)+1,"")</f>
        <v/>
      </c>
      <c r="J1070" s="31" t="e">
        <f>IF(AND(B1070=J$1),LOOKUP(9.99999999999999E+307,$J$2:J1069)+1,"")</f>
        <v>#REF!</v>
      </c>
      <c r="K1070" s="31" t="e">
        <f>IF(AND(B1070=K$1),LOOKUP(9.99999999999999E+307,$K$2:K1069)+1,"")</f>
        <v>#REF!</v>
      </c>
      <c r="L1070" s="31" t="e">
        <f>IF(AND(B1070=L$1),LOOKUP(9.99999999999999E+307,$L$2:L1069)+1,"")</f>
        <v>#REF!</v>
      </c>
      <c r="M1070" s="31">
        <f>IF(AND(B1070=M$1),LOOKUP(9.99999999999999E+307,$M$2:M1069)+1,"")</f>
        <v>902</v>
      </c>
      <c r="N1070" s="31" t="e">
        <f>IF(AND(B1070=N$1),LOOKUP(9.99999999999999E+307,$N$2:N1069)+1,"")</f>
        <v>#REF!</v>
      </c>
      <c r="O1070" s="31" t="e">
        <f>IF(AND($B1070=O$1),LOOKUP(9.99999999999999E+307,$O$2:O1069)+1,"")</f>
        <v>#REF!</v>
      </c>
      <c r="P1070" s="31" t="e">
        <f>IF(AND($B1070=P$1),LOOKUP(9.99999999999999E+307,$P$2:P1069)+1,"")</f>
        <v>#REF!</v>
      </c>
      <c r="Q1070" s="31" t="e">
        <f>IF(AND($B1070=Q$1),LOOKUP(9.99999999999999E+307,$Q$2:Q1069)+1,"")</f>
        <v>#REF!</v>
      </c>
      <c r="R1070" s="31">
        <f>IF(AND($B1070=R$1),LOOKUP(9.99999999999999E+307,$R$2:R1069)+1,"")</f>
        <v>902</v>
      </c>
      <c r="S1070" s="31">
        <f>IF(AND($B1070=S$1),LOOKUP(9.99999999999999E+307,$S$2:S1069)+1,"")</f>
        <v>902</v>
      </c>
      <c r="T1070" s="221"/>
      <c r="U1070" s="221"/>
      <c r="V1070" s="221"/>
      <c r="AA1070" s="218" t="str">
        <f t="shared" si="118"/>
        <v/>
      </c>
      <c r="AB1070" s="218" t="str">
        <f t="shared" si="119"/>
        <v/>
      </c>
      <c r="AC1070" s="219">
        <f t="shared" si="115"/>
        <v>0</v>
      </c>
      <c r="AD1070" s="219">
        <f t="shared" si="116"/>
        <v>1034</v>
      </c>
      <c r="AE1070" s="220" t="str">
        <f t="shared" si="120"/>
        <v/>
      </c>
      <c r="AF1070" s="216" t="str">
        <f t="shared" si="114"/>
        <v>-</v>
      </c>
    </row>
    <row r="1071" spans="1:32" ht="20.149999999999999" customHeight="1" x14ac:dyDescent="0.75">
      <c r="A1071" s="31">
        <v>1069</v>
      </c>
      <c r="B1071" s="202"/>
      <c r="C1071" s="201"/>
      <c r="D1071" s="201"/>
      <c r="E1071" s="389"/>
      <c r="F1071" s="389"/>
      <c r="G1071" s="217" t="str">
        <f t="shared" si="117"/>
        <v/>
      </c>
      <c r="H1071" s="31" t="str">
        <f>IF(AND(B1071=H$1),LOOKUP(9.99999999999999E+307,$H$2:H1070)+1,"")</f>
        <v/>
      </c>
      <c r="I1071" s="31" t="str">
        <f>IF(AND(B1071=I$1),LOOKUP(9.99999999999999E+307,$I$2:I1070)+1,"")</f>
        <v/>
      </c>
      <c r="J1071" s="31" t="e">
        <f>IF(AND(B1071=J$1),LOOKUP(9.99999999999999E+307,$J$2:J1070)+1,"")</f>
        <v>#REF!</v>
      </c>
      <c r="K1071" s="31" t="e">
        <f>IF(AND(B1071=K$1),LOOKUP(9.99999999999999E+307,$K$2:K1070)+1,"")</f>
        <v>#REF!</v>
      </c>
      <c r="L1071" s="31" t="e">
        <f>IF(AND(B1071=L$1),LOOKUP(9.99999999999999E+307,$L$2:L1070)+1,"")</f>
        <v>#REF!</v>
      </c>
      <c r="M1071" s="31">
        <f>IF(AND(B1071=M$1),LOOKUP(9.99999999999999E+307,$M$2:M1070)+1,"")</f>
        <v>903</v>
      </c>
      <c r="N1071" s="31" t="e">
        <f>IF(AND(B1071=N$1),LOOKUP(9.99999999999999E+307,$N$2:N1070)+1,"")</f>
        <v>#REF!</v>
      </c>
      <c r="O1071" s="31" t="e">
        <f>IF(AND($B1071=O$1),LOOKUP(9.99999999999999E+307,$O$2:O1070)+1,"")</f>
        <v>#REF!</v>
      </c>
      <c r="P1071" s="31" t="e">
        <f>IF(AND($B1071=P$1),LOOKUP(9.99999999999999E+307,$P$2:P1070)+1,"")</f>
        <v>#REF!</v>
      </c>
      <c r="Q1071" s="31" t="e">
        <f>IF(AND($B1071=Q$1),LOOKUP(9.99999999999999E+307,$Q$2:Q1070)+1,"")</f>
        <v>#REF!</v>
      </c>
      <c r="R1071" s="31">
        <f>IF(AND($B1071=R$1),LOOKUP(9.99999999999999E+307,$R$2:R1070)+1,"")</f>
        <v>903</v>
      </c>
      <c r="S1071" s="31">
        <f>IF(AND($B1071=S$1),LOOKUP(9.99999999999999E+307,$S$2:S1070)+1,"")</f>
        <v>903</v>
      </c>
      <c r="T1071" s="221"/>
      <c r="U1071" s="221"/>
      <c r="V1071" s="221"/>
      <c r="AA1071" s="218" t="str">
        <f t="shared" si="118"/>
        <v/>
      </c>
      <c r="AB1071" s="218" t="str">
        <f t="shared" si="119"/>
        <v/>
      </c>
      <c r="AC1071" s="219">
        <f t="shared" si="115"/>
        <v>0</v>
      </c>
      <c r="AD1071" s="219">
        <f t="shared" si="116"/>
        <v>1034</v>
      </c>
      <c r="AE1071" s="220" t="str">
        <f t="shared" si="120"/>
        <v/>
      </c>
      <c r="AF1071" s="216" t="str">
        <f t="shared" ref="AF1071:AF1134" si="121">CONCATENATE(B1071,"-",AE1071)</f>
        <v>-</v>
      </c>
    </row>
    <row r="1072" spans="1:32" ht="20.149999999999999" customHeight="1" x14ac:dyDescent="0.75">
      <c r="A1072" s="31">
        <v>1070</v>
      </c>
      <c r="B1072" s="202"/>
      <c r="C1072" s="201"/>
      <c r="D1072" s="201"/>
      <c r="E1072" s="389"/>
      <c r="F1072" s="389"/>
      <c r="G1072" s="217" t="str">
        <f t="shared" si="117"/>
        <v/>
      </c>
      <c r="H1072" s="31" t="str">
        <f>IF(AND(B1072=H$1),LOOKUP(9.99999999999999E+307,$H$2:H1071)+1,"")</f>
        <v/>
      </c>
      <c r="I1072" s="31" t="str">
        <f>IF(AND(B1072=I$1),LOOKUP(9.99999999999999E+307,$I$2:I1071)+1,"")</f>
        <v/>
      </c>
      <c r="J1072" s="31" t="e">
        <f>IF(AND(B1072=J$1),LOOKUP(9.99999999999999E+307,$J$2:J1071)+1,"")</f>
        <v>#REF!</v>
      </c>
      <c r="K1072" s="31" t="e">
        <f>IF(AND(B1072=K$1),LOOKUP(9.99999999999999E+307,$K$2:K1071)+1,"")</f>
        <v>#REF!</v>
      </c>
      <c r="L1072" s="31" t="e">
        <f>IF(AND(B1072=L$1),LOOKUP(9.99999999999999E+307,$L$2:L1071)+1,"")</f>
        <v>#REF!</v>
      </c>
      <c r="M1072" s="31">
        <f>IF(AND(B1072=M$1),LOOKUP(9.99999999999999E+307,$M$2:M1071)+1,"")</f>
        <v>904</v>
      </c>
      <c r="N1072" s="31" t="e">
        <f>IF(AND(B1072=N$1),LOOKUP(9.99999999999999E+307,$N$2:N1071)+1,"")</f>
        <v>#REF!</v>
      </c>
      <c r="O1072" s="31" t="e">
        <f>IF(AND($B1072=O$1),LOOKUP(9.99999999999999E+307,$O$2:O1071)+1,"")</f>
        <v>#REF!</v>
      </c>
      <c r="P1072" s="31" t="e">
        <f>IF(AND($B1072=P$1),LOOKUP(9.99999999999999E+307,$P$2:P1071)+1,"")</f>
        <v>#REF!</v>
      </c>
      <c r="Q1072" s="31" t="e">
        <f>IF(AND($B1072=Q$1),LOOKUP(9.99999999999999E+307,$Q$2:Q1071)+1,"")</f>
        <v>#REF!</v>
      </c>
      <c r="R1072" s="31">
        <f>IF(AND($B1072=R$1),LOOKUP(9.99999999999999E+307,$R$2:R1071)+1,"")</f>
        <v>904</v>
      </c>
      <c r="S1072" s="31">
        <f>IF(AND($B1072=S$1),LOOKUP(9.99999999999999E+307,$S$2:S1071)+1,"")</f>
        <v>904</v>
      </c>
      <c r="T1072" s="221"/>
      <c r="U1072" s="221"/>
      <c r="V1072" s="221"/>
      <c r="AA1072" s="218" t="str">
        <f t="shared" si="118"/>
        <v/>
      </c>
      <c r="AB1072" s="218" t="str">
        <f t="shared" si="119"/>
        <v/>
      </c>
      <c r="AC1072" s="219">
        <f t="shared" si="115"/>
        <v>0</v>
      </c>
      <c r="AD1072" s="219">
        <f t="shared" si="116"/>
        <v>1034</v>
      </c>
      <c r="AE1072" s="220" t="str">
        <f t="shared" si="120"/>
        <v/>
      </c>
      <c r="AF1072" s="216" t="str">
        <f t="shared" si="121"/>
        <v>-</v>
      </c>
    </row>
    <row r="1073" spans="1:32" ht="20.149999999999999" customHeight="1" x14ac:dyDescent="0.75">
      <c r="A1073" s="31">
        <v>1071</v>
      </c>
      <c r="B1073" s="202"/>
      <c r="C1073" s="201"/>
      <c r="D1073" s="201"/>
      <c r="E1073" s="389"/>
      <c r="F1073" s="389"/>
      <c r="G1073" s="217" t="str">
        <f t="shared" si="117"/>
        <v/>
      </c>
      <c r="H1073" s="31" t="str">
        <f>IF(AND(B1073=H$1),LOOKUP(9.99999999999999E+307,$H$2:H1072)+1,"")</f>
        <v/>
      </c>
      <c r="I1073" s="31" t="str">
        <f>IF(AND(B1073=I$1),LOOKUP(9.99999999999999E+307,$I$2:I1072)+1,"")</f>
        <v/>
      </c>
      <c r="J1073" s="31" t="e">
        <f>IF(AND(B1073=J$1),LOOKUP(9.99999999999999E+307,$J$2:J1072)+1,"")</f>
        <v>#REF!</v>
      </c>
      <c r="K1073" s="31" t="e">
        <f>IF(AND(B1073=K$1),LOOKUP(9.99999999999999E+307,$K$2:K1072)+1,"")</f>
        <v>#REF!</v>
      </c>
      <c r="L1073" s="31" t="e">
        <f>IF(AND(B1073=L$1),LOOKUP(9.99999999999999E+307,$L$2:L1072)+1,"")</f>
        <v>#REF!</v>
      </c>
      <c r="M1073" s="31">
        <f>IF(AND(B1073=M$1),LOOKUP(9.99999999999999E+307,$M$2:M1072)+1,"")</f>
        <v>905</v>
      </c>
      <c r="N1073" s="31" t="e">
        <f>IF(AND(B1073=N$1),LOOKUP(9.99999999999999E+307,$N$2:N1072)+1,"")</f>
        <v>#REF!</v>
      </c>
      <c r="O1073" s="31" t="e">
        <f>IF(AND($B1073=O$1),LOOKUP(9.99999999999999E+307,$O$2:O1072)+1,"")</f>
        <v>#REF!</v>
      </c>
      <c r="P1073" s="31" t="e">
        <f>IF(AND($B1073=P$1),LOOKUP(9.99999999999999E+307,$P$2:P1072)+1,"")</f>
        <v>#REF!</v>
      </c>
      <c r="Q1073" s="31" t="e">
        <f>IF(AND($B1073=Q$1),LOOKUP(9.99999999999999E+307,$Q$2:Q1072)+1,"")</f>
        <v>#REF!</v>
      </c>
      <c r="R1073" s="31">
        <f>IF(AND($B1073=R$1),LOOKUP(9.99999999999999E+307,$R$2:R1072)+1,"")</f>
        <v>905</v>
      </c>
      <c r="S1073" s="31">
        <f>IF(AND($B1073=S$1),LOOKUP(9.99999999999999E+307,$S$2:S1072)+1,"")</f>
        <v>905</v>
      </c>
      <c r="T1073" s="221"/>
      <c r="U1073" s="221"/>
      <c r="V1073" s="221"/>
      <c r="AA1073" s="218" t="str">
        <f t="shared" si="118"/>
        <v/>
      </c>
      <c r="AB1073" s="218" t="str">
        <f t="shared" si="119"/>
        <v/>
      </c>
      <c r="AC1073" s="219">
        <f t="shared" si="115"/>
        <v>0</v>
      </c>
      <c r="AD1073" s="219">
        <f t="shared" si="116"/>
        <v>1034</v>
      </c>
      <c r="AE1073" s="220" t="str">
        <f t="shared" si="120"/>
        <v/>
      </c>
      <c r="AF1073" s="216" t="str">
        <f t="shared" si="121"/>
        <v>-</v>
      </c>
    </row>
    <row r="1074" spans="1:32" ht="20.149999999999999" customHeight="1" x14ac:dyDescent="0.75">
      <c r="A1074" s="31">
        <v>1072</v>
      </c>
      <c r="B1074" s="202"/>
      <c r="C1074" s="201"/>
      <c r="D1074" s="201"/>
      <c r="E1074" s="389"/>
      <c r="F1074" s="389"/>
      <c r="G1074" s="217" t="str">
        <f t="shared" si="117"/>
        <v/>
      </c>
      <c r="H1074" s="31" t="str">
        <f>IF(AND(B1074=H$1),LOOKUP(9.99999999999999E+307,$H$2:H1073)+1,"")</f>
        <v/>
      </c>
      <c r="I1074" s="31" t="str">
        <f>IF(AND(B1074=I$1),LOOKUP(9.99999999999999E+307,$I$2:I1073)+1,"")</f>
        <v/>
      </c>
      <c r="J1074" s="31" t="e">
        <f>IF(AND(B1074=J$1),LOOKUP(9.99999999999999E+307,$J$2:J1073)+1,"")</f>
        <v>#REF!</v>
      </c>
      <c r="K1074" s="31" t="e">
        <f>IF(AND(B1074=K$1),LOOKUP(9.99999999999999E+307,$K$2:K1073)+1,"")</f>
        <v>#REF!</v>
      </c>
      <c r="L1074" s="31" t="e">
        <f>IF(AND(B1074=L$1),LOOKUP(9.99999999999999E+307,$L$2:L1073)+1,"")</f>
        <v>#REF!</v>
      </c>
      <c r="M1074" s="31">
        <f>IF(AND(B1074=M$1),LOOKUP(9.99999999999999E+307,$M$2:M1073)+1,"")</f>
        <v>906</v>
      </c>
      <c r="N1074" s="31" t="e">
        <f>IF(AND(B1074=N$1),LOOKUP(9.99999999999999E+307,$N$2:N1073)+1,"")</f>
        <v>#REF!</v>
      </c>
      <c r="O1074" s="31" t="e">
        <f>IF(AND($B1074=O$1),LOOKUP(9.99999999999999E+307,$O$2:O1073)+1,"")</f>
        <v>#REF!</v>
      </c>
      <c r="P1074" s="31" t="e">
        <f>IF(AND($B1074=P$1),LOOKUP(9.99999999999999E+307,$P$2:P1073)+1,"")</f>
        <v>#REF!</v>
      </c>
      <c r="Q1074" s="31" t="e">
        <f>IF(AND($B1074=Q$1),LOOKUP(9.99999999999999E+307,$Q$2:Q1073)+1,"")</f>
        <v>#REF!</v>
      </c>
      <c r="R1074" s="31">
        <f>IF(AND($B1074=R$1),LOOKUP(9.99999999999999E+307,$R$2:R1073)+1,"")</f>
        <v>906</v>
      </c>
      <c r="S1074" s="31">
        <f>IF(AND($B1074=S$1),LOOKUP(9.99999999999999E+307,$S$2:S1073)+1,"")</f>
        <v>906</v>
      </c>
      <c r="T1074" s="221"/>
      <c r="U1074" s="221"/>
      <c r="V1074" s="221"/>
      <c r="AA1074" s="218" t="str">
        <f t="shared" si="118"/>
        <v/>
      </c>
      <c r="AB1074" s="218" t="str">
        <f t="shared" si="119"/>
        <v/>
      </c>
      <c r="AC1074" s="219">
        <f t="shared" si="115"/>
        <v>0</v>
      </c>
      <c r="AD1074" s="219">
        <f t="shared" si="116"/>
        <v>1034</v>
      </c>
      <c r="AE1074" s="220" t="str">
        <f t="shared" si="120"/>
        <v/>
      </c>
      <c r="AF1074" s="216" t="str">
        <f t="shared" si="121"/>
        <v>-</v>
      </c>
    </row>
    <row r="1075" spans="1:32" ht="20.149999999999999" customHeight="1" x14ac:dyDescent="0.75">
      <c r="A1075" s="31">
        <v>1073</v>
      </c>
      <c r="B1075" s="202"/>
      <c r="C1075" s="201"/>
      <c r="D1075" s="201"/>
      <c r="E1075" s="389"/>
      <c r="F1075" s="389"/>
      <c r="G1075" s="217" t="str">
        <f t="shared" si="117"/>
        <v/>
      </c>
      <c r="H1075" s="31" t="str">
        <f>IF(AND(B1075=H$1),LOOKUP(9.99999999999999E+307,$H$2:H1074)+1,"")</f>
        <v/>
      </c>
      <c r="I1075" s="31" t="str">
        <f>IF(AND(B1075=I$1),LOOKUP(9.99999999999999E+307,$I$2:I1074)+1,"")</f>
        <v/>
      </c>
      <c r="J1075" s="31" t="e">
        <f>IF(AND(B1075=J$1),LOOKUP(9.99999999999999E+307,$J$2:J1074)+1,"")</f>
        <v>#REF!</v>
      </c>
      <c r="K1075" s="31" t="e">
        <f>IF(AND(B1075=K$1),LOOKUP(9.99999999999999E+307,$K$2:K1074)+1,"")</f>
        <v>#REF!</v>
      </c>
      <c r="L1075" s="31" t="e">
        <f>IF(AND(B1075=L$1),LOOKUP(9.99999999999999E+307,$L$2:L1074)+1,"")</f>
        <v>#REF!</v>
      </c>
      <c r="M1075" s="31">
        <f>IF(AND(B1075=M$1),LOOKUP(9.99999999999999E+307,$M$2:M1074)+1,"")</f>
        <v>907</v>
      </c>
      <c r="N1075" s="31" t="e">
        <f>IF(AND(B1075=N$1),LOOKUP(9.99999999999999E+307,$N$2:N1074)+1,"")</f>
        <v>#REF!</v>
      </c>
      <c r="O1075" s="31" t="e">
        <f>IF(AND($B1075=O$1),LOOKUP(9.99999999999999E+307,$O$2:O1074)+1,"")</f>
        <v>#REF!</v>
      </c>
      <c r="P1075" s="31" t="e">
        <f>IF(AND($B1075=P$1),LOOKUP(9.99999999999999E+307,$P$2:P1074)+1,"")</f>
        <v>#REF!</v>
      </c>
      <c r="Q1075" s="31" t="e">
        <f>IF(AND($B1075=Q$1),LOOKUP(9.99999999999999E+307,$Q$2:Q1074)+1,"")</f>
        <v>#REF!</v>
      </c>
      <c r="R1075" s="31">
        <f>IF(AND($B1075=R$1),LOOKUP(9.99999999999999E+307,$R$2:R1074)+1,"")</f>
        <v>907</v>
      </c>
      <c r="S1075" s="31">
        <f>IF(AND($B1075=S$1),LOOKUP(9.99999999999999E+307,$S$2:S1074)+1,"")</f>
        <v>907</v>
      </c>
      <c r="T1075" s="221"/>
      <c r="U1075" s="221"/>
      <c r="V1075" s="221"/>
      <c r="AA1075" s="218" t="str">
        <f t="shared" si="118"/>
        <v/>
      </c>
      <c r="AB1075" s="218" t="str">
        <f t="shared" si="119"/>
        <v/>
      </c>
      <c r="AC1075" s="219">
        <f t="shared" si="115"/>
        <v>0</v>
      </c>
      <c r="AD1075" s="219">
        <f t="shared" si="116"/>
        <v>1034</v>
      </c>
      <c r="AE1075" s="220" t="str">
        <f t="shared" si="120"/>
        <v/>
      </c>
      <c r="AF1075" s="216" t="str">
        <f t="shared" si="121"/>
        <v>-</v>
      </c>
    </row>
    <row r="1076" spans="1:32" ht="20.149999999999999" customHeight="1" x14ac:dyDescent="0.75">
      <c r="A1076" s="31">
        <v>1074</v>
      </c>
      <c r="B1076" s="202"/>
      <c r="C1076" s="201"/>
      <c r="D1076" s="201"/>
      <c r="E1076" s="389"/>
      <c r="F1076" s="389"/>
      <c r="G1076" s="217" t="str">
        <f t="shared" si="117"/>
        <v/>
      </c>
      <c r="H1076" s="31" t="str">
        <f>IF(AND(B1076=H$1),LOOKUP(9.99999999999999E+307,$H$2:H1075)+1,"")</f>
        <v/>
      </c>
      <c r="I1076" s="31" t="str">
        <f>IF(AND(B1076=I$1),LOOKUP(9.99999999999999E+307,$I$2:I1075)+1,"")</f>
        <v/>
      </c>
      <c r="J1076" s="31" t="e">
        <f>IF(AND(B1076=J$1),LOOKUP(9.99999999999999E+307,$J$2:J1075)+1,"")</f>
        <v>#REF!</v>
      </c>
      <c r="K1076" s="31" t="e">
        <f>IF(AND(B1076=K$1),LOOKUP(9.99999999999999E+307,$K$2:K1075)+1,"")</f>
        <v>#REF!</v>
      </c>
      <c r="L1076" s="31" t="e">
        <f>IF(AND(B1076=L$1),LOOKUP(9.99999999999999E+307,$L$2:L1075)+1,"")</f>
        <v>#REF!</v>
      </c>
      <c r="M1076" s="31">
        <f>IF(AND(B1076=M$1),LOOKUP(9.99999999999999E+307,$M$2:M1075)+1,"")</f>
        <v>908</v>
      </c>
      <c r="N1076" s="31" t="e">
        <f>IF(AND(B1076=N$1),LOOKUP(9.99999999999999E+307,$N$2:N1075)+1,"")</f>
        <v>#REF!</v>
      </c>
      <c r="O1076" s="31" t="e">
        <f>IF(AND($B1076=O$1),LOOKUP(9.99999999999999E+307,$O$2:O1075)+1,"")</f>
        <v>#REF!</v>
      </c>
      <c r="P1076" s="31" t="e">
        <f>IF(AND($B1076=P$1),LOOKUP(9.99999999999999E+307,$P$2:P1075)+1,"")</f>
        <v>#REF!</v>
      </c>
      <c r="Q1076" s="31" t="e">
        <f>IF(AND($B1076=Q$1),LOOKUP(9.99999999999999E+307,$Q$2:Q1075)+1,"")</f>
        <v>#REF!</v>
      </c>
      <c r="R1076" s="31">
        <f>IF(AND($B1076=R$1),LOOKUP(9.99999999999999E+307,$R$2:R1075)+1,"")</f>
        <v>908</v>
      </c>
      <c r="S1076" s="31">
        <f>IF(AND($B1076=S$1),LOOKUP(9.99999999999999E+307,$S$2:S1075)+1,"")</f>
        <v>908</v>
      </c>
      <c r="T1076" s="221"/>
      <c r="U1076" s="221"/>
      <c r="V1076" s="221"/>
      <c r="AA1076" s="218" t="str">
        <f t="shared" si="118"/>
        <v/>
      </c>
      <c r="AB1076" s="218" t="str">
        <f t="shared" si="119"/>
        <v/>
      </c>
      <c r="AC1076" s="219">
        <f t="shared" si="115"/>
        <v>0</v>
      </c>
      <c r="AD1076" s="219">
        <f t="shared" si="116"/>
        <v>1034</v>
      </c>
      <c r="AE1076" s="220" t="str">
        <f t="shared" si="120"/>
        <v/>
      </c>
      <c r="AF1076" s="216" t="str">
        <f t="shared" si="121"/>
        <v>-</v>
      </c>
    </row>
    <row r="1077" spans="1:32" ht="20.149999999999999" customHeight="1" x14ac:dyDescent="0.75">
      <c r="A1077" s="31">
        <v>1075</v>
      </c>
      <c r="B1077" s="202"/>
      <c r="C1077" s="201"/>
      <c r="D1077" s="201"/>
      <c r="E1077" s="389"/>
      <c r="F1077" s="389"/>
      <c r="G1077" s="217" t="str">
        <f t="shared" si="117"/>
        <v/>
      </c>
      <c r="H1077" s="31" t="str">
        <f>IF(AND(B1077=H$1),LOOKUP(9.99999999999999E+307,$H$2:H1076)+1,"")</f>
        <v/>
      </c>
      <c r="I1077" s="31" t="str">
        <f>IF(AND(B1077=I$1),LOOKUP(9.99999999999999E+307,$I$2:I1076)+1,"")</f>
        <v/>
      </c>
      <c r="J1077" s="31" t="e">
        <f>IF(AND(B1077=J$1),LOOKUP(9.99999999999999E+307,$J$2:J1076)+1,"")</f>
        <v>#REF!</v>
      </c>
      <c r="K1077" s="31" t="e">
        <f>IF(AND(B1077=K$1),LOOKUP(9.99999999999999E+307,$K$2:K1076)+1,"")</f>
        <v>#REF!</v>
      </c>
      <c r="L1077" s="31" t="e">
        <f>IF(AND(B1077=L$1),LOOKUP(9.99999999999999E+307,$L$2:L1076)+1,"")</f>
        <v>#REF!</v>
      </c>
      <c r="M1077" s="31">
        <f>IF(AND(B1077=M$1),LOOKUP(9.99999999999999E+307,$M$2:M1076)+1,"")</f>
        <v>909</v>
      </c>
      <c r="N1077" s="31" t="e">
        <f>IF(AND(B1077=N$1),LOOKUP(9.99999999999999E+307,$N$2:N1076)+1,"")</f>
        <v>#REF!</v>
      </c>
      <c r="O1077" s="31" t="e">
        <f>IF(AND($B1077=O$1),LOOKUP(9.99999999999999E+307,$O$2:O1076)+1,"")</f>
        <v>#REF!</v>
      </c>
      <c r="P1077" s="31" t="e">
        <f>IF(AND($B1077=P$1),LOOKUP(9.99999999999999E+307,$P$2:P1076)+1,"")</f>
        <v>#REF!</v>
      </c>
      <c r="Q1077" s="31" t="e">
        <f>IF(AND($B1077=Q$1),LOOKUP(9.99999999999999E+307,$Q$2:Q1076)+1,"")</f>
        <v>#REF!</v>
      </c>
      <c r="R1077" s="31">
        <f>IF(AND($B1077=R$1),LOOKUP(9.99999999999999E+307,$R$2:R1076)+1,"")</f>
        <v>909</v>
      </c>
      <c r="S1077" s="31">
        <f>IF(AND($B1077=S$1),LOOKUP(9.99999999999999E+307,$S$2:S1076)+1,"")</f>
        <v>909</v>
      </c>
      <c r="T1077" s="221"/>
      <c r="U1077" s="221"/>
      <c r="V1077" s="221"/>
      <c r="AA1077" s="218" t="str">
        <f t="shared" si="118"/>
        <v/>
      </c>
      <c r="AB1077" s="218" t="str">
        <f t="shared" si="119"/>
        <v/>
      </c>
      <c r="AC1077" s="219">
        <f t="shared" si="115"/>
        <v>0</v>
      </c>
      <c r="AD1077" s="219">
        <f t="shared" si="116"/>
        <v>1034</v>
      </c>
      <c r="AE1077" s="220" t="str">
        <f t="shared" si="120"/>
        <v/>
      </c>
      <c r="AF1077" s="216" t="str">
        <f t="shared" si="121"/>
        <v>-</v>
      </c>
    </row>
    <row r="1078" spans="1:32" ht="20.149999999999999" customHeight="1" x14ac:dyDescent="0.75">
      <c r="A1078" s="31">
        <v>1076</v>
      </c>
      <c r="B1078" s="202"/>
      <c r="C1078" s="201"/>
      <c r="D1078" s="201"/>
      <c r="E1078" s="389"/>
      <c r="F1078" s="389"/>
      <c r="G1078" s="217" t="str">
        <f t="shared" si="117"/>
        <v/>
      </c>
      <c r="H1078" s="31" t="str">
        <f>IF(AND(B1078=H$1),LOOKUP(9.99999999999999E+307,$H$2:H1077)+1,"")</f>
        <v/>
      </c>
      <c r="I1078" s="31" t="str">
        <f>IF(AND(B1078=I$1),LOOKUP(9.99999999999999E+307,$I$2:I1077)+1,"")</f>
        <v/>
      </c>
      <c r="J1078" s="31" t="e">
        <f>IF(AND(B1078=J$1),LOOKUP(9.99999999999999E+307,$J$2:J1077)+1,"")</f>
        <v>#REF!</v>
      </c>
      <c r="K1078" s="31" t="e">
        <f>IF(AND(B1078=K$1),LOOKUP(9.99999999999999E+307,$K$2:K1077)+1,"")</f>
        <v>#REF!</v>
      </c>
      <c r="L1078" s="31" t="e">
        <f>IF(AND(B1078=L$1),LOOKUP(9.99999999999999E+307,$L$2:L1077)+1,"")</f>
        <v>#REF!</v>
      </c>
      <c r="M1078" s="31">
        <f>IF(AND(B1078=M$1),LOOKUP(9.99999999999999E+307,$M$2:M1077)+1,"")</f>
        <v>910</v>
      </c>
      <c r="N1078" s="31" t="e">
        <f>IF(AND(B1078=N$1),LOOKUP(9.99999999999999E+307,$N$2:N1077)+1,"")</f>
        <v>#REF!</v>
      </c>
      <c r="O1078" s="31" t="e">
        <f>IF(AND($B1078=O$1),LOOKUP(9.99999999999999E+307,$O$2:O1077)+1,"")</f>
        <v>#REF!</v>
      </c>
      <c r="P1078" s="31" t="e">
        <f>IF(AND($B1078=P$1),LOOKUP(9.99999999999999E+307,$P$2:P1077)+1,"")</f>
        <v>#REF!</v>
      </c>
      <c r="Q1078" s="31" t="e">
        <f>IF(AND($B1078=Q$1),LOOKUP(9.99999999999999E+307,$Q$2:Q1077)+1,"")</f>
        <v>#REF!</v>
      </c>
      <c r="R1078" s="31">
        <f>IF(AND($B1078=R$1),LOOKUP(9.99999999999999E+307,$R$2:R1077)+1,"")</f>
        <v>910</v>
      </c>
      <c r="S1078" s="31">
        <f>IF(AND($B1078=S$1),LOOKUP(9.99999999999999E+307,$S$2:S1077)+1,"")</f>
        <v>910</v>
      </c>
      <c r="T1078" s="221"/>
      <c r="U1078" s="221"/>
      <c r="V1078" s="221"/>
      <c r="AA1078" s="218" t="str">
        <f t="shared" si="118"/>
        <v/>
      </c>
      <c r="AB1078" s="218" t="str">
        <f t="shared" si="119"/>
        <v/>
      </c>
      <c r="AC1078" s="219">
        <f t="shared" si="115"/>
        <v>0</v>
      </c>
      <c r="AD1078" s="219">
        <f t="shared" si="116"/>
        <v>1034</v>
      </c>
      <c r="AE1078" s="220" t="str">
        <f t="shared" si="120"/>
        <v/>
      </c>
      <c r="AF1078" s="216" t="str">
        <f t="shared" si="121"/>
        <v>-</v>
      </c>
    </row>
    <row r="1079" spans="1:32" ht="20.149999999999999" customHeight="1" x14ac:dyDescent="0.75">
      <c r="A1079" s="31">
        <v>1077</v>
      </c>
      <c r="B1079" s="202"/>
      <c r="C1079" s="201"/>
      <c r="D1079" s="201"/>
      <c r="E1079" s="389"/>
      <c r="F1079" s="389"/>
      <c r="G1079" s="217" t="str">
        <f t="shared" si="117"/>
        <v/>
      </c>
      <c r="H1079" s="31" t="str">
        <f>IF(AND(B1079=H$1),LOOKUP(9.99999999999999E+307,$H$2:H1078)+1,"")</f>
        <v/>
      </c>
      <c r="I1079" s="31" t="str">
        <f>IF(AND(B1079=I$1),LOOKUP(9.99999999999999E+307,$I$2:I1078)+1,"")</f>
        <v/>
      </c>
      <c r="J1079" s="31" t="e">
        <f>IF(AND(B1079=J$1),LOOKUP(9.99999999999999E+307,$J$2:J1078)+1,"")</f>
        <v>#REF!</v>
      </c>
      <c r="K1079" s="31" t="e">
        <f>IF(AND(B1079=K$1),LOOKUP(9.99999999999999E+307,$K$2:K1078)+1,"")</f>
        <v>#REF!</v>
      </c>
      <c r="L1079" s="31" t="e">
        <f>IF(AND(B1079=L$1),LOOKUP(9.99999999999999E+307,$L$2:L1078)+1,"")</f>
        <v>#REF!</v>
      </c>
      <c r="M1079" s="31">
        <f>IF(AND(B1079=M$1),LOOKUP(9.99999999999999E+307,$M$2:M1078)+1,"")</f>
        <v>911</v>
      </c>
      <c r="N1079" s="31" t="e">
        <f>IF(AND(B1079=N$1),LOOKUP(9.99999999999999E+307,$N$2:N1078)+1,"")</f>
        <v>#REF!</v>
      </c>
      <c r="O1079" s="31" t="e">
        <f>IF(AND($B1079=O$1),LOOKUP(9.99999999999999E+307,$O$2:O1078)+1,"")</f>
        <v>#REF!</v>
      </c>
      <c r="P1079" s="31" t="e">
        <f>IF(AND($B1079=P$1),LOOKUP(9.99999999999999E+307,$P$2:P1078)+1,"")</f>
        <v>#REF!</v>
      </c>
      <c r="Q1079" s="31" t="e">
        <f>IF(AND($B1079=Q$1),LOOKUP(9.99999999999999E+307,$Q$2:Q1078)+1,"")</f>
        <v>#REF!</v>
      </c>
      <c r="R1079" s="31">
        <f>IF(AND($B1079=R$1),LOOKUP(9.99999999999999E+307,$R$2:R1078)+1,"")</f>
        <v>911</v>
      </c>
      <c r="S1079" s="31">
        <f>IF(AND($B1079=S$1),LOOKUP(9.99999999999999E+307,$S$2:S1078)+1,"")</f>
        <v>911</v>
      </c>
      <c r="T1079" s="221"/>
      <c r="U1079" s="221"/>
      <c r="V1079" s="221"/>
      <c r="AA1079" s="218" t="str">
        <f t="shared" si="118"/>
        <v/>
      </c>
      <c r="AB1079" s="218" t="str">
        <f t="shared" si="119"/>
        <v/>
      </c>
      <c r="AC1079" s="219">
        <f t="shared" si="115"/>
        <v>0</v>
      </c>
      <c r="AD1079" s="219">
        <f t="shared" si="116"/>
        <v>1034</v>
      </c>
      <c r="AE1079" s="220" t="str">
        <f t="shared" si="120"/>
        <v/>
      </c>
      <c r="AF1079" s="216" t="str">
        <f t="shared" si="121"/>
        <v>-</v>
      </c>
    </row>
    <row r="1080" spans="1:32" ht="20.149999999999999" customHeight="1" x14ac:dyDescent="0.75">
      <c r="A1080" s="31">
        <v>1078</v>
      </c>
      <c r="B1080" s="202"/>
      <c r="C1080" s="201"/>
      <c r="D1080" s="201"/>
      <c r="E1080" s="389"/>
      <c r="F1080" s="389"/>
      <c r="G1080" s="217" t="str">
        <f t="shared" si="117"/>
        <v/>
      </c>
      <c r="H1080" s="31" t="str">
        <f>IF(AND(B1080=H$1),LOOKUP(9.99999999999999E+307,$H$2:H1079)+1,"")</f>
        <v/>
      </c>
      <c r="I1080" s="31" t="str">
        <f>IF(AND(B1080=I$1),LOOKUP(9.99999999999999E+307,$I$2:I1079)+1,"")</f>
        <v/>
      </c>
      <c r="J1080" s="31" t="e">
        <f>IF(AND(B1080=J$1),LOOKUP(9.99999999999999E+307,$J$2:J1079)+1,"")</f>
        <v>#REF!</v>
      </c>
      <c r="K1080" s="31" t="e">
        <f>IF(AND(B1080=K$1),LOOKUP(9.99999999999999E+307,$K$2:K1079)+1,"")</f>
        <v>#REF!</v>
      </c>
      <c r="L1080" s="31" t="e">
        <f>IF(AND(B1080=L$1),LOOKUP(9.99999999999999E+307,$L$2:L1079)+1,"")</f>
        <v>#REF!</v>
      </c>
      <c r="M1080" s="31">
        <f>IF(AND(B1080=M$1),LOOKUP(9.99999999999999E+307,$M$2:M1079)+1,"")</f>
        <v>912</v>
      </c>
      <c r="N1080" s="31" t="e">
        <f>IF(AND(B1080=N$1),LOOKUP(9.99999999999999E+307,$N$2:N1079)+1,"")</f>
        <v>#REF!</v>
      </c>
      <c r="O1080" s="31" t="e">
        <f>IF(AND($B1080=O$1),LOOKUP(9.99999999999999E+307,$O$2:O1079)+1,"")</f>
        <v>#REF!</v>
      </c>
      <c r="P1080" s="31" t="e">
        <f>IF(AND($B1080=P$1),LOOKUP(9.99999999999999E+307,$P$2:P1079)+1,"")</f>
        <v>#REF!</v>
      </c>
      <c r="Q1080" s="31" t="e">
        <f>IF(AND($B1080=Q$1),LOOKUP(9.99999999999999E+307,$Q$2:Q1079)+1,"")</f>
        <v>#REF!</v>
      </c>
      <c r="R1080" s="31">
        <f>IF(AND($B1080=R$1),LOOKUP(9.99999999999999E+307,$R$2:R1079)+1,"")</f>
        <v>912</v>
      </c>
      <c r="S1080" s="31">
        <f>IF(AND($B1080=S$1),LOOKUP(9.99999999999999E+307,$S$2:S1079)+1,"")</f>
        <v>912</v>
      </c>
      <c r="T1080" s="221"/>
      <c r="U1080" s="221"/>
      <c r="V1080" s="221"/>
      <c r="AA1080" s="218" t="str">
        <f t="shared" si="118"/>
        <v/>
      </c>
      <c r="AB1080" s="218" t="str">
        <f t="shared" si="119"/>
        <v/>
      </c>
      <c r="AC1080" s="219">
        <f t="shared" si="115"/>
        <v>0</v>
      </c>
      <c r="AD1080" s="219">
        <f t="shared" si="116"/>
        <v>1034</v>
      </c>
      <c r="AE1080" s="220" t="str">
        <f t="shared" si="120"/>
        <v/>
      </c>
      <c r="AF1080" s="216" t="str">
        <f t="shared" si="121"/>
        <v>-</v>
      </c>
    </row>
    <row r="1081" spans="1:32" ht="20.149999999999999" customHeight="1" x14ac:dyDescent="0.75">
      <c r="A1081" s="31">
        <v>1079</v>
      </c>
      <c r="B1081" s="202"/>
      <c r="C1081" s="201"/>
      <c r="D1081" s="201"/>
      <c r="E1081" s="389"/>
      <c r="F1081" s="389"/>
      <c r="G1081" s="217" t="str">
        <f t="shared" si="117"/>
        <v/>
      </c>
      <c r="H1081" s="31" t="str">
        <f>IF(AND(B1081=H$1),LOOKUP(9.99999999999999E+307,$H$2:H1080)+1,"")</f>
        <v/>
      </c>
      <c r="I1081" s="31" t="str">
        <f>IF(AND(B1081=I$1),LOOKUP(9.99999999999999E+307,$I$2:I1080)+1,"")</f>
        <v/>
      </c>
      <c r="J1081" s="31" t="e">
        <f>IF(AND(B1081=J$1),LOOKUP(9.99999999999999E+307,$J$2:J1080)+1,"")</f>
        <v>#REF!</v>
      </c>
      <c r="K1081" s="31" t="e">
        <f>IF(AND(B1081=K$1),LOOKUP(9.99999999999999E+307,$K$2:K1080)+1,"")</f>
        <v>#REF!</v>
      </c>
      <c r="L1081" s="31" t="e">
        <f>IF(AND(B1081=L$1),LOOKUP(9.99999999999999E+307,$L$2:L1080)+1,"")</f>
        <v>#REF!</v>
      </c>
      <c r="M1081" s="31">
        <f>IF(AND(B1081=M$1),LOOKUP(9.99999999999999E+307,$M$2:M1080)+1,"")</f>
        <v>913</v>
      </c>
      <c r="N1081" s="31" t="e">
        <f>IF(AND(B1081=N$1),LOOKUP(9.99999999999999E+307,$N$2:N1080)+1,"")</f>
        <v>#REF!</v>
      </c>
      <c r="O1081" s="31" t="e">
        <f>IF(AND($B1081=O$1),LOOKUP(9.99999999999999E+307,$O$2:O1080)+1,"")</f>
        <v>#REF!</v>
      </c>
      <c r="P1081" s="31" t="e">
        <f>IF(AND($B1081=P$1),LOOKUP(9.99999999999999E+307,$P$2:P1080)+1,"")</f>
        <v>#REF!</v>
      </c>
      <c r="Q1081" s="31" t="e">
        <f>IF(AND($B1081=Q$1),LOOKUP(9.99999999999999E+307,$Q$2:Q1080)+1,"")</f>
        <v>#REF!</v>
      </c>
      <c r="R1081" s="31">
        <f>IF(AND($B1081=R$1),LOOKUP(9.99999999999999E+307,$R$2:R1080)+1,"")</f>
        <v>913</v>
      </c>
      <c r="S1081" s="31">
        <f>IF(AND($B1081=S$1),LOOKUP(9.99999999999999E+307,$S$2:S1080)+1,"")</f>
        <v>913</v>
      </c>
      <c r="T1081" s="221"/>
      <c r="U1081" s="221"/>
      <c r="V1081" s="221"/>
      <c r="AA1081" s="218" t="str">
        <f t="shared" si="118"/>
        <v/>
      </c>
      <c r="AB1081" s="218" t="str">
        <f t="shared" si="119"/>
        <v/>
      </c>
      <c r="AC1081" s="219">
        <f t="shared" si="115"/>
        <v>0</v>
      </c>
      <c r="AD1081" s="219">
        <f t="shared" si="116"/>
        <v>1034</v>
      </c>
      <c r="AE1081" s="220" t="str">
        <f t="shared" si="120"/>
        <v/>
      </c>
      <c r="AF1081" s="216" t="str">
        <f t="shared" si="121"/>
        <v>-</v>
      </c>
    </row>
    <row r="1082" spans="1:32" ht="20.149999999999999" customHeight="1" x14ac:dyDescent="0.75">
      <c r="A1082" s="31">
        <v>1080</v>
      </c>
      <c r="B1082" s="202"/>
      <c r="C1082" s="201"/>
      <c r="D1082" s="201"/>
      <c r="E1082" s="389"/>
      <c r="F1082" s="389"/>
      <c r="G1082" s="217" t="str">
        <f t="shared" si="117"/>
        <v/>
      </c>
      <c r="H1082" s="31" t="str">
        <f>IF(AND(B1082=H$1),LOOKUP(9.99999999999999E+307,$H$2:H1081)+1,"")</f>
        <v/>
      </c>
      <c r="I1082" s="31" t="str">
        <f>IF(AND(B1082=I$1),LOOKUP(9.99999999999999E+307,$I$2:I1081)+1,"")</f>
        <v/>
      </c>
      <c r="J1082" s="31" t="e">
        <f>IF(AND(B1082=J$1),LOOKUP(9.99999999999999E+307,$J$2:J1081)+1,"")</f>
        <v>#REF!</v>
      </c>
      <c r="K1082" s="31" t="e">
        <f>IF(AND(B1082=K$1),LOOKUP(9.99999999999999E+307,$K$2:K1081)+1,"")</f>
        <v>#REF!</v>
      </c>
      <c r="L1082" s="31" t="e">
        <f>IF(AND(B1082=L$1),LOOKUP(9.99999999999999E+307,$L$2:L1081)+1,"")</f>
        <v>#REF!</v>
      </c>
      <c r="M1082" s="31">
        <f>IF(AND(B1082=M$1),LOOKUP(9.99999999999999E+307,$M$2:M1081)+1,"")</f>
        <v>914</v>
      </c>
      <c r="N1082" s="31" t="e">
        <f>IF(AND(B1082=N$1),LOOKUP(9.99999999999999E+307,$N$2:N1081)+1,"")</f>
        <v>#REF!</v>
      </c>
      <c r="O1082" s="31" t="e">
        <f>IF(AND($B1082=O$1),LOOKUP(9.99999999999999E+307,$O$2:O1081)+1,"")</f>
        <v>#REF!</v>
      </c>
      <c r="P1082" s="31" t="e">
        <f>IF(AND($B1082=P$1),LOOKUP(9.99999999999999E+307,$P$2:P1081)+1,"")</f>
        <v>#REF!</v>
      </c>
      <c r="Q1082" s="31" t="e">
        <f>IF(AND($B1082=Q$1),LOOKUP(9.99999999999999E+307,$Q$2:Q1081)+1,"")</f>
        <v>#REF!</v>
      </c>
      <c r="R1082" s="31">
        <f>IF(AND($B1082=R$1),LOOKUP(9.99999999999999E+307,$R$2:R1081)+1,"")</f>
        <v>914</v>
      </c>
      <c r="S1082" s="31">
        <f>IF(AND($B1082=S$1),LOOKUP(9.99999999999999E+307,$S$2:S1081)+1,"")</f>
        <v>914</v>
      </c>
      <c r="T1082" s="221"/>
      <c r="U1082" s="221"/>
      <c r="V1082" s="221"/>
      <c r="AA1082" s="218" t="str">
        <f t="shared" si="118"/>
        <v/>
      </c>
      <c r="AB1082" s="218" t="str">
        <f t="shared" si="119"/>
        <v/>
      </c>
      <c r="AC1082" s="219">
        <f t="shared" si="115"/>
        <v>0</v>
      </c>
      <c r="AD1082" s="219">
        <f t="shared" si="116"/>
        <v>1034</v>
      </c>
      <c r="AE1082" s="220" t="str">
        <f t="shared" si="120"/>
        <v/>
      </c>
      <c r="AF1082" s="216" t="str">
        <f t="shared" si="121"/>
        <v>-</v>
      </c>
    </row>
    <row r="1083" spans="1:32" ht="20.149999999999999" customHeight="1" x14ac:dyDescent="0.75">
      <c r="A1083" s="31">
        <v>1081</v>
      </c>
      <c r="B1083" s="202"/>
      <c r="C1083" s="201"/>
      <c r="D1083" s="201"/>
      <c r="E1083" s="389"/>
      <c r="F1083" s="389"/>
      <c r="G1083" s="217" t="str">
        <f t="shared" si="117"/>
        <v/>
      </c>
      <c r="H1083" s="31" t="str">
        <f>IF(AND(B1083=H$1),LOOKUP(9.99999999999999E+307,$H$2:H1082)+1,"")</f>
        <v/>
      </c>
      <c r="I1083" s="31" t="str">
        <f>IF(AND(B1083=I$1),LOOKUP(9.99999999999999E+307,$I$2:I1082)+1,"")</f>
        <v/>
      </c>
      <c r="J1083" s="31" t="e">
        <f>IF(AND(B1083=J$1),LOOKUP(9.99999999999999E+307,$J$2:J1082)+1,"")</f>
        <v>#REF!</v>
      </c>
      <c r="K1083" s="31" t="e">
        <f>IF(AND(B1083=K$1),LOOKUP(9.99999999999999E+307,$K$2:K1082)+1,"")</f>
        <v>#REF!</v>
      </c>
      <c r="L1083" s="31" t="e">
        <f>IF(AND(B1083=L$1),LOOKUP(9.99999999999999E+307,$L$2:L1082)+1,"")</f>
        <v>#REF!</v>
      </c>
      <c r="M1083" s="31">
        <f>IF(AND(B1083=M$1),LOOKUP(9.99999999999999E+307,$M$2:M1082)+1,"")</f>
        <v>915</v>
      </c>
      <c r="N1083" s="31" t="e">
        <f>IF(AND(B1083=N$1),LOOKUP(9.99999999999999E+307,$N$2:N1082)+1,"")</f>
        <v>#REF!</v>
      </c>
      <c r="O1083" s="31" t="e">
        <f>IF(AND($B1083=O$1),LOOKUP(9.99999999999999E+307,$O$2:O1082)+1,"")</f>
        <v>#REF!</v>
      </c>
      <c r="P1083" s="31" t="e">
        <f>IF(AND($B1083=P$1),LOOKUP(9.99999999999999E+307,$P$2:P1082)+1,"")</f>
        <v>#REF!</v>
      </c>
      <c r="Q1083" s="31" t="e">
        <f>IF(AND($B1083=Q$1),LOOKUP(9.99999999999999E+307,$Q$2:Q1082)+1,"")</f>
        <v>#REF!</v>
      </c>
      <c r="R1083" s="31">
        <f>IF(AND($B1083=R$1),LOOKUP(9.99999999999999E+307,$R$2:R1082)+1,"")</f>
        <v>915</v>
      </c>
      <c r="S1083" s="31">
        <f>IF(AND($B1083=S$1),LOOKUP(9.99999999999999E+307,$S$2:S1082)+1,"")</f>
        <v>915</v>
      </c>
      <c r="T1083" s="221"/>
      <c r="U1083" s="221"/>
      <c r="V1083" s="221"/>
      <c r="AA1083" s="218" t="str">
        <f t="shared" si="118"/>
        <v/>
      </c>
      <c r="AB1083" s="218" t="str">
        <f t="shared" si="119"/>
        <v/>
      </c>
      <c r="AC1083" s="219">
        <f t="shared" si="115"/>
        <v>0</v>
      </c>
      <c r="AD1083" s="219">
        <f t="shared" si="116"/>
        <v>1034</v>
      </c>
      <c r="AE1083" s="220" t="str">
        <f t="shared" si="120"/>
        <v/>
      </c>
      <c r="AF1083" s="216" t="str">
        <f t="shared" si="121"/>
        <v>-</v>
      </c>
    </row>
    <row r="1084" spans="1:32" ht="20.149999999999999" customHeight="1" x14ac:dyDescent="0.75">
      <c r="A1084" s="31">
        <v>1082</v>
      </c>
      <c r="B1084" s="202"/>
      <c r="C1084" s="201"/>
      <c r="D1084" s="201"/>
      <c r="E1084" s="389"/>
      <c r="F1084" s="389"/>
      <c r="G1084" s="217" t="str">
        <f t="shared" si="117"/>
        <v/>
      </c>
      <c r="H1084" s="31" t="str">
        <f>IF(AND(B1084=H$1),LOOKUP(9.99999999999999E+307,$H$2:H1083)+1,"")</f>
        <v/>
      </c>
      <c r="I1084" s="31" t="str">
        <f>IF(AND(B1084=I$1),LOOKUP(9.99999999999999E+307,$I$2:I1083)+1,"")</f>
        <v/>
      </c>
      <c r="J1084" s="31" t="e">
        <f>IF(AND(B1084=J$1),LOOKUP(9.99999999999999E+307,$J$2:J1083)+1,"")</f>
        <v>#REF!</v>
      </c>
      <c r="K1084" s="31" t="e">
        <f>IF(AND(B1084=K$1),LOOKUP(9.99999999999999E+307,$K$2:K1083)+1,"")</f>
        <v>#REF!</v>
      </c>
      <c r="L1084" s="31" t="e">
        <f>IF(AND(B1084=L$1),LOOKUP(9.99999999999999E+307,$L$2:L1083)+1,"")</f>
        <v>#REF!</v>
      </c>
      <c r="M1084" s="31">
        <f>IF(AND(B1084=M$1),LOOKUP(9.99999999999999E+307,$M$2:M1083)+1,"")</f>
        <v>916</v>
      </c>
      <c r="N1084" s="31" t="e">
        <f>IF(AND(B1084=N$1),LOOKUP(9.99999999999999E+307,$N$2:N1083)+1,"")</f>
        <v>#REF!</v>
      </c>
      <c r="O1084" s="31" t="e">
        <f>IF(AND($B1084=O$1),LOOKUP(9.99999999999999E+307,$O$2:O1083)+1,"")</f>
        <v>#REF!</v>
      </c>
      <c r="P1084" s="31" t="e">
        <f>IF(AND($B1084=P$1),LOOKUP(9.99999999999999E+307,$P$2:P1083)+1,"")</f>
        <v>#REF!</v>
      </c>
      <c r="Q1084" s="31" t="e">
        <f>IF(AND($B1084=Q$1),LOOKUP(9.99999999999999E+307,$Q$2:Q1083)+1,"")</f>
        <v>#REF!</v>
      </c>
      <c r="R1084" s="31">
        <f>IF(AND($B1084=R$1),LOOKUP(9.99999999999999E+307,$R$2:R1083)+1,"")</f>
        <v>916</v>
      </c>
      <c r="S1084" s="31">
        <f>IF(AND($B1084=S$1),LOOKUP(9.99999999999999E+307,$S$2:S1083)+1,"")</f>
        <v>916</v>
      </c>
      <c r="T1084" s="221"/>
      <c r="U1084" s="221"/>
      <c r="V1084" s="221"/>
      <c r="AA1084" s="218" t="str">
        <f t="shared" si="118"/>
        <v/>
      </c>
      <c r="AB1084" s="218" t="str">
        <f t="shared" si="119"/>
        <v/>
      </c>
      <c r="AC1084" s="219">
        <f t="shared" si="115"/>
        <v>0</v>
      </c>
      <c r="AD1084" s="219">
        <f t="shared" si="116"/>
        <v>1034</v>
      </c>
      <c r="AE1084" s="220" t="str">
        <f t="shared" si="120"/>
        <v/>
      </c>
      <c r="AF1084" s="216" t="str">
        <f t="shared" si="121"/>
        <v>-</v>
      </c>
    </row>
    <row r="1085" spans="1:32" ht="20.149999999999999" customHeight="1" x14ac:dyDescent="0.75">
      <c r="A1085" s="31">
        <v>1083</v>
      </c>
      <c r="B1085" s="202"/>
      <c r="C1085" s="201"/>
      <c r="D1085" s="201"/>
      <c r="E1085" s="389"/>
      <c r="F1085" s="389"/>
      <c r="G1085" s="217" t="str">
        <f t="shared" si="117"/>
        <v/>
      </c>
      <c r="H1085" s="31" t="str">
        <f>IF(AND(B1085=H$1),LOOKUP(9.99999999999999E+307,$H$2:H1084)+1,"")</f>
        <v/>
      </c>
      <c r="I1085" s="31" t="str">
        <f>IF(AND(B1085=I$1),LOOKUP(9.99999999999999E+307,$I$2:I1084)+1,"")</f>
        <v/>
      </c>
      <c r="J1085" s="31" t="e">
        <f>IF(AND(B1085=J$1),LOOKUP(9.99999999999999E+307,$J$2:J1084)+1,"")</f>
        <v>#REF!</v>
      </c>
      <c r="K1085" s="31" t="e">
        <f>IF(AND(B1085=K$1),LOOKUP(9.99999999999999E+307,$K$2:K1084)+1,"")</f>
        <v>#REF!</v>
      </c>
      <c r="L1085" s="31" t="e">
        <f>IF(AND(B1085=L$1),LOOKUP(9.99999999999999E+307,$L$2:L1084)+1,"")</f>
        <v>#REF!</v>
      </c>
      <c r="M1085" s="31">
        <f>IF(AND(B1085=M$1),LOOKUP(9.99999999999999E+307,$M$2:M1084)+1,"")</f>
        <v>917</v>
      </c>
      <c r="N1085" s="31" t="e">
        <f>IF(AND(B1085=N$1),LOOKUP(9.99999999999999E+307,$N$2:N1084)+1,"")</f>
        <v>#REF!</v>
      </c>
      <c r="O1085" s="31" t="e">
        <f>IF(AND($B1085=O$1),LOOKUP(9.99999999999999E+307,$O$2:O1084)+1,"")</f>
        <v>#REF!</v>
      </c>
      <c r="P1085" s="31" t="e">
        <f>IF(AND($B1085=P$1),LOOKUP(9.99999999999999E+307,$P$2:P1084)+1,"")</f>
        <v>#REF!</v>
      </c>
      <c r="Q1085" s="31" t="e">
        <f>IF(AND($B1085=Q$1),LOOKUP(9.99999999999999E+307,$Q$2:Q1084)+1,"")</f>
        <v>#REF!</v>
      </c>
      <c r="R1085" s="31">
        <f>IF(AND($B1085=R$1),LOOKUP(9.99999999999999E+307,$R$2:R1084)+1,"")</f>
        <v>917</v>
      </c>
      <c r="S1085" s="31">
        <f>IF(AND($B1085=S$1),LOOKUP(9.99999999999999E+307,$S$2:S1084)+1,"")</f>
        <v>917</v>
      </c>
      <c r="T1085" s="221"/>
      <c r="U1085" s="221"/>
      <c r="V1085" s="221"/>
      <c r="AA1085" s="218" t="str">
        <f t="shared" si="118"/>
        <v/>
      </c>
      <c r="AB1085" s="218" t="str">
        <f t="shared" si="119"/>
        <v/>
      </c>
      <c r="AC1085" s="219">
        <f t="shared" si="115"/>
        <v>0</v>
      </c>
      <c r="AD1085" s="219">
        <f t="shared" si="116"/>
        <v>1034</v>
      </c>
      <c r="AE1085" s="220" t="str">
        <f t="shared" si="120"/>
        <v/>
      </c>
      <c r="AF1085" s="216" t="str">
        <f t="shared" si="121"/>
        <v>-</v>
      </c>
    </row>
    <row r="1086" spans="1:32" ht="20.149999999999999" customHeight="1" x14ac:dyDescent="0.75">
      <c r="A1086" s="31">
        <v>1084</v>
      </c>
      <c r="B1086" s="202"/>
      <c r="C1086" s="201"/>
      <c r="D1086" s="201"/>
      <c r="E1086" s="389"/>
      <c r="F1086" s="389"/>
      <c r="G1086" s="217" t="str">
        <f t="shared" si="117"/>
        <v/>
      </c>
      <c r="H1086" s="31" t="str">
        <f>IF(AND(B1086=H$1),LOOKUP(9.99999999999999E+307,$H$2:H1085)+1,"")</f>
        <v/>
      </c>
      <c r="I1086" s="31" t="str">
        <f>IF(AND(B1086=I$1),LOOKUP(9.99999999999999E+307,$I$2:I1085)+1,"")</f>
        <v/>
      </c>
      <c r="J1086" s="31" t="e">
        <f>IF(AND(B1086=J$1),LOOKUP(9.99999999999999E+307,$J$2:J1085)+1,"")</f>
        <v>#REF!</v>
      </c>
      <c r="K1086" s="31" t="e">
        <f>IF(AND(B1086=K$1),LOOKUP(9.99999999999999E+307,$K$2:K1085)+1,"")</f>
        <v>#REF!</v>
      </c>
      <c r="L1086" s="31" t="e">
        <f>IF(AND(B1086=L$1),LOOKUP(9.99999999999999E+307,$L$2:L1085)+1,"")</f>
        <v>#REF!</v>
      </c>
      <c r="M1086" s="31">
        <f>IF(AND(B1086=M$1),LOOKUP(9.99999999999999E+307,$M$2:M1085)+1,"")</f>
        <v>918</v>
      </c>
      <c r="N1086" s="31" t="e">
        <f>IF(AND(B1086=N$1),LOOKUP(9.99999999999999E+307,$N$2:N1085)+1,"")</f>
        <v>#REF!</v>
      </c>
      <c r="O1086" s="31" t="e">
        <f>IF(AND($B1086=O$1),LOOKUP(9.99999999999999E+307,$O$2:O1085)+1,"")</f>
        <v>#REF!</v>
      </c>
      <c r="P1086" s="31" t="e">
        <f>IF(AND($B1086=P$1),LOOKUP(9.99999999999999E+307,$P$2:P1085)+1,"")</f>
        <v>#REF!</v>
      </c>
      <c r="Q1086" s="31" t="e">
        <f>IF(AND($B1086=Q$1),LOOKUP(9.99999999999999E+307,$Q$2:Q1085)+1,"")</f>
        <v>#REF!</v>
      </c>
      <c r="R1086" s="31">
        <f>IF(AND($B1086=R$1),LOOKUP(9.99999999999999E+307,$R$2:R1085)+1,"")</f>
        <v>918</v>
      </c>
      <c r="S1086" s="31">
        <f>IF(AND($B1086=S$1),LOOKUP(9.99999999999999E+307,$S$2:S1085)+1,"")</f>
        <v>918</v>
      </c>
      <c r="T1086" s="221"/>
      <c r="U1086" s="221"/>
      <c r="V1086" s="221"/>
      <c r="AA1086" s="218" t="str">
        <f t="shared" si="118"/>
        <v/>
      </c>
      <c r="AB1086" s="218" t="str">
        <f t="shared" si="119"/>
        <v/>
      </c>
      <c r="AC1086" s="219">
        <f t="shared" si="115"/>
        <v>0</v>
      </c>
      <c r="AD1086" s="219">
        <f t="shared" si="116"/>
        <v>1034</v>
      </c>
      <c r="AE1086" s="220" t="str">
        <f t="shared" si="120"/>
        <v/>
      </c>
      <c r="AF1086" s="216" t="str">
        <f t="shared" si="121"/>
        <v>-</v>
      </c>
    </row>
    <row r="1087" spans="1:32" ht="20.149999999999999" customHeight="1" x14ac:dyDescent="0.75">
      <c r="A1087" s="31">
        <v>1085</v>
      </c>
      <c r="B1087" s="202"/>
      <c r="C1087" s="201"/>
      <c r="D1087" s="201"/>
      <c r="E1087" s="389"/>
      <c r="F1087" s="389"/>
      <c r="G1087" s="217" t="str">
        <f t="shared" si="117"/>
        <v/>
      </c>
      <c r="H1087" s="31" t="str">
        <f>IF(AND(B1087=H$1),LOOKUP(9.99999999999999E+307,$H$2:H1086)+1,"")</f>
        <v/>
      </c>
      <c r="I1087" s="31" t="str">
        <f>IF(AND(B1087=I$1),LOOKUP(9.99999999999999E+307,$I$2:I1086)+1,"")</f>
        <v/>
      </c>
      <c r="J1087" s="31" t="e">
        <f>IF(AND(B1087=J$1),LOOKUP(9.99999999999999E+307,$J$2:J1086)+1,"")</f>
        <v>#REF!</v>
      </c>
      <c r="K1087" s="31" t="e">
        <f>IF(AND(B1087=K$1),LOOKUP(9.99999999999999E+307,$K$2:K1086)+1,"")</f>
        <v>#REF!</v>
      </c>
      <c r="L1087" s="31" t="e">
        <f>IF(AND(B1087=L$1),LOOKUP(9.99999999999999E+307,$L$2:L1086)+1,"")</f>
        <v>#REF!</v>
      </c>
      <c r="M1087" s="31">
        <f>IF(AND(B1087=M$1),LOOKUP(9.99999999999999E+307,$M$2:M1086)+1,"")</f>
        <v>919</v>
      </c>
      <c r="N1087" s="31" t="e">
        <f>IF(AND(B1087=N$1),LOOKUP(9.99999999999999E+307,$N$2:N1086)+1,"")</f>
        <v>#REF!</v>
      </c>
      <c r="O1087" s="31" t="e">
        <f>IF(AND($B1087=O$1),LOOKUP(9.99999999999999E+307,$O$2:O1086)+1,"")</f>
        <v>#REF!</v>
      </c>
      <c r="P1087" s="31" t="e">
        <f>IF(AND($B1087=P$1),LOOKUP(9.99999999999999E+307,$P$2:P1086)+1,"")</f>
        <v>#REF!</v>
      </c>
      <c r="Q1087" s="31" t="e">
        <f>IF(AND($B1087=Q$1),LOOKUP(9.99999999999999E+307,$Q$2:Q1086)+1,"")</f>
        <v>#REF!</v>
      </c>
      <c r="R1087" s="31">
        <f>IF(AND($B1087=R$1),LOOKUP(9.99999999999999E+307,$R$2:R1086)+1,"")</f>
        <v>919</v>
      </c>
      <c r="S1087" s="31">
        <f>IF(AND($B1087=S$1),LOOKUP(9.99999999999999E+307,$S$2:S1086)+1,"")</f>
        <v>919</v>
      </c>
      <c r="T1087" s="221"/>
      <c r="U1087" s="221"/>
      <c r="V1087" s="221"/>
      <c r="AA1087" s="218" t="str">
        <f t="shared" si="118"/>
        <v/>
      </c>
      <c r="AB1087" s="218" t="str">
        <f t="shared" si="119"/>
        <v/>
      </c>
      <c r="AC1087" s="219">
        <f t="shared" si="115"/>
        <v>0</v>
      </c>
      <c r="AD1087" s="219">
        <f t="shared" si="116"/>
        <v>1034</v>
      </c>
      <c r="AE1087" s="220" t="str">
        <f t="shared" si="120"/>
        <v/>
      </c>
      <c r="AF1087" s="216" t="str">
        <f t="shared" si="121"/>
        <v>-</v>
      </c>
    </row>
    <row r="1088" spans="1:32" ht="20.149999999999999" customHeight="1" x14ac:dyDescent="0.75">
      <c r="A1088" s="31">
        <v>1086</v>
      </c>
      <c r="B1088" s="202"/>
      <c r="C1088" s="201"/>
      <c r="D1088" s="201"/>
      <c r="E1088" s="389"/>
      <c r="F1088" s="389"/>
      <c r="G1088" s="217" t="str">
        <f t="shared" si="117"/>
        <v/>
      </c>
      <c r="H1088" s="31" t="str">
        <f>IF(AND(B1088=H$1),LOOKUP(9.99999999999999E+307,$H$2:H1087)+1,"")</f>
        <v/>
      </c>
      <c r="I1088" s="31" t="str">
        <f>IF(AND(B1088=I$1),LOOKUP(9.99999999999999E+307,$I$2:I1087)+1,"")</f>
        <v/>
      </c>
      <c r="J1088" s="31" t="e">
        <f>IF(AND(B1088=J$1),LOOKUP(9.99999999999999E+307,$J$2:J1087)+1,"")</f>
        <v>#REF!</v>
      </c>
      <c r="K1088" s="31" t="e">
        <f>IF(AND(B1088=K$1),LOOKUP(9.99999999999999E+307,$K$2:K1087)+1,"")</f>
        <v>#REF!</v>
      </c>
      <c r="L1088" s="31" t="e">
        <f>IF(AND(B1088=L$1),LOOKUP(9.99999999999999E+307,$L$2:L1087)+1,"")</f>
        <v>#REF!</v>
      </c>
      <c r="M1088" s="31">
        <f>IF(AND(B1088=M$1),LOOKUP(9.99999999999999E+307,$M$2:M1087)+1,"")</f>
        <v>920</v>
      </c>
      <c r="N1088" s="31" t="e">
        <f>IF(AND(B1088=N$1),LOOKUP(9.99999999999999E+307,$N$2:N1087)+1,"")</f>
        <v>#REF!</v>
      </c>
      <c r="O1088" s="31" t="e">
        <f>IF(AND($B1088=O$1),LOOKUP(9.99999999999999E+307,$O$2:O1087)+1,"")</f>
        <v>#REF!</v>
      </c>
      <c r="P1088" s="31" t="e">
        <f>IF(AND($B1088=P$1),LOOKUP(9.99999999999999E+307,$P$2:P1087)+1,"")</f>
        <v>#REF!</v>
      </c>
      <c r="Q1088" s="31" t="e">
        <f>IF(AND($B1088=Q$1),LOOKUP(9.99999999999999E+307,$Q$2:Q1087)+1,"")</f>
        <v>#REF!</v>
      </c>
      <c r="R1088" s="31">
        <f>IF(AND($B1088=R$1),LOOKUP(9.99999999999999E+307,$R$2:R1087)+1,"")</f>
        <v>920</v>
      </c>
      <c r="S1088" s="31">
        <f>IF(AND($B1088=S$1),LOOKUP(9.99999999999999E+307,$S$2:S1087)+1,"")</f>
        <v>920</v>
      </c>
      <c r="T1088" s="221"/>
      <c r="U1088" s="221"/>
      <c r="V1088" s="221"/>
      <c r="AA1088" s="218" t="str">
        <f t="shared" si="118"/>
        <v/>
      </c>
      <c r="AB1088" s="218" t="str">
        <f t="shared" si="119"/>
        <v/>
      </c>
      <c r="AC1088" s="219">
        <f t="shared" si="115"/>
        <v>0</v>
      </c>
      <c r="AD1088" s="219">
        <f t="shared" si="116"/>
        <v>1034</v>
      </c>
      <c r="AE1088" s="220" t="str">
        <f t="shared" si="120"/>
        <v/>
      </c>
      <c r="AF1088" s="216" t="str">
        <f t="shared" si="121"/>
        <v>-</v>
      </c>
    </row>
    <row r="1089" spans="1:32" ht="20.149999999999999" customHeight="1" x14ac:dyDescent="0.75">
      <c r="A1089" s="31">
        <v>1087</v>
      </c>
      <c r="B1089" s="202"/>
      <c r="C1089" s="201"/>
      <c r="D1089" s="201"/>
      <c r="E1089" s="389"/>
      <c r="F1089" s="389"/>
      <c r="G1089" s="217" t="str">
        <f t="shared" si="117"/>
        <v/>
      </c>
      <c r="H1089" s="31" t="str">
        <f>IF(AND(B1089=H$1),LOOKUP(9.99999999999999E+307,$H$2:H1088)+1,"")</f>
        <v/>
      </c>
      <c r="I1089" s="31" t="str">
        <f>IF(AND(B1089=I$1),LOOKUP(9.99999999999999E+307,$I$2:I1088)+1,"")</f>
        <v/>
      </c>
      <c r="J1089" s="31" t="e">
        <f>IF(AND(B1089=J$1),LOOKUP(9.99999999999999E+307,$J$2:J1088)+1,"")</f>
        <v>#REF!</v>
      </c>
      <c r="K1089" s="31" t="e">
        <f>IF(AND(B1089=K$1),LOOKUP(9.99999999999999E+307,$K$2:K1088)+1,"")</f>
        <v>#REF!</v>
      </c>
      <c r="L1089" s="31" t="e">
        <f>IF(AND(B1089=L$1),LOOKUP(9.99999999999999E+307,$L$2:L1088)+1,"")</f>
        <v>#REF!</v>
      </c>
      <c r="M1089" s="31">
        <f>IF(AND(B1089=M$1),LOOKUP(9.99999999999999E+307,$M$2:M1088)+1,"")</f>
        <v>921</v>
      </c>
      <c r="N1089" s="31" t="e">
        <f>IF(AND(B1089=N$1),LOOKUP(9.99999999999999E+307,$N$2:N1088)+1,"")</f>
        <v>#REF!</v>
      </c>
      <c r="O1089" s="31" t="e">
        <f>IF(AND($B1089=O$1),LOOKUP(9.99999999999999E+307,$O$2:O1088)+1,"")</f>
        <v>#REF!</v>
      </c>
      <c r="P1089" s="31" t="e">
        <f>IF(AND($B1089=P$1),LOOKUP(9.99999999999999E+307,$P$2:P1088)+1,"")</f>
        <v>#REF!</v>
      </c>
      <c r="Q1089" s="31" t="e">
        <f>IF(AND($B1089=Q$1),LOOKUP(9.99999999999999E+307,$Q$2:Q1088)+1,"")</f>
        <v>#REF!</v>
      </c>
      <c r="R1089" s="31">
        <f>IF(AND($B1089=R$1),LOOKUP(9.99999999999999E+307,$R$2:R1088)+1,"")</f>
        <v>921</v>
      </c>
      <c r="S1089" s="31">
        <f>IF(AND($B1089=S$1),LOOKUP(9.99999999999999E+307,$S$2:S1088)+1,"")</f>
        <v>921</v>
      </c>
      <c r="T1089" s="221"/>
      <c r="U1089" s="221"/>
      <c r="V1089" s="221"/>
      <c r="AA1089" s="218" t="str">
        <f t="shared" si="118"/>
        <v/>
      </c>
      <c r="AB1089" s="218" t="str">
        <f t="shared" si="119"/>
        <v/>
      </c>
      <c r="AC1089" s="219">
        <f t="shared" si="115"/>
        <v>0</v>
      </c>
      <c r="AD1089" s="219">
        <f t="shared" si="116"/>
        <v>1034</v>
      </c>
      <c r="AE1089" s="220" t="str">
        <f t="shared" si="120"/>
        <v/>
      </c>
      <c r="AF1089" s="216" t="str">
        <f t="shared" si="121"/>
        <v>-</v>
      </c>
    </row>
    <row r="1090" spans="1:32" ht="20.149999999999999" customHeight="1" x14ac:dyDescent="0.75">
      <c r="A1090" s="31">
        <v>1088</v>
      </c>
      <c r="B1090" s="202"/>
      <c r="C1090" s="201"/>
      <c r="D1090" s="201"/>
      <c r="E1090" s="389"/>
      <c r="F1090" s="389"/>
      <c r="G1090" s="217" t="str">
        <f t="shared" si="117"/>
        <v/>
      </c>
      <c r="H1090" s="31" t="str">
        <f>IF(AND(B1090=H$1),LOOKUP(9.99999999999999E+307,$H$2:H1089)+1,"")</f>
        <v/>
      </c>
      <c r="I1090" s="31" t="str">
        <f>IF(AND(B1090=I$1),LOOKUP(9.99999999999999E+307,$I$2:I1089)+1,"")</f>
        <v/>
      </c>
      <c r="J1090" s="31" t="e">
        <f>IF(AND(B1090=J$1),LOOKUP(9.99999999999999E+307,$J$2:J1089)+1,"")</f>
        <v>#REF!</v>
      </c>
      <c r="K1090" s="31" t="e">
        <f>IF(AND(B1090=K$1),LOOKUP(9.99999999999999E+307,$K$2:K1089)+1,"")</f>
        <v>#REF!</v>
      </c>
      <c r="L1090" s="31" t="e">
        <f>IF(AND(B1090=L$1),LOOKUP(9.99999999999999E+307,$L$2:L1089)+1,"")</f>
        <v>#REF!</v>
      </c>
      <c r="M1090" s="31">
        <f>IF(AND(B1090=M$1),LOOKUP(9.99999999999999E+307,$M$2:M1089)+1,"")</f>
        <v>922</v>
      </c>
      <c r="N1090" s="31" t="e">
        <f>IF(AND(B1090=N$1),LOOKUP(9.99999999999999E+307,$N$2:N1089)+1,"")</f>
        <v>#REF!</v>
      </c>
      <c r="O1090" s="31" t="e">
        <f>IF(AND($B1090=O$1),LOOKUP(9.99999999999999E+307,$O$2:O1089)+1,"")</f>
        <v>#REF!</v>
      </c>
      <c r="P1090" s="31" t="e">
        <f>IF(AND($B1090=P$1),LOOKUP(9.99999999999999E+307,$P$2:P1089)+1,"")</f>
        <v>#REF!</v>
      </c>
      <c r="Q1090" s="31" t="e">
        <f>IF(AND($B1090=Q$1),LOOKUP(9.99999999999999E+307,$Q$2:Q1089)+1,"")</f>
        <v>#REF!</v>
      </c>
      <c r="R1090" s="31">
        <f>IF(AND($B1090=R$1),LOOKUP(9.99999999999999E+307,$R$2:R1089)+1,"")</f>
        <v>922</v>
      </c>
      <c r="S1090" s="31">
        <f>IF(AND($B1090=S$1),LOOKUP(9.99999999999999E+307,$S$2:S1089)+1,"")</f>
        <v>922</v>
      </c>
      <c r="T1090" s="221"/>
      <c r="U1090" s="221"/>
      <c r="V1090" s="221"/>
      <c r="AA1090" s="218" t="str">
        <f t="shared" si="118"/>
        <v/>
      </c>
      <c r="AB1090" s="218" t="str">
        <f t="shared" si="119"/>
        <v/>
      </c>
      <c r="AC1090" s="219">
        <f t="shared" si="115"/>
        <v>0</v>
      </c>
      <c r="AD1090" s="219">
        <f t="shared" si="116"/>
        <v>1034</v>
      </c>
      <c r="AE1090" s="220" t="str">
        <f t="shared" si="120"/>
        <v/>
      </c>
      <c r="AF1090" s="216" t="str">
        <f t="shared" si="121"/>
        <v>-</v>
      </c>
    </row>
    <row r="1091" spans="1:32" ht="20.149999999999999" customHeight="1" x14ac:dyDescent="0.75">
      <c r="A1091" s="31">
        <v>1089</v>
      </c>
      <c r="B1091" s="202"/>
      <c r="C1091" s="201"/>
      <c r="D1091" s="201"/>
      <c r="E1091" s="389"/>
      <c r="F1091" s="389"/>
      <c r="G1091" s="217" t="str">
        <f t="shared" si="117"/>
        <v/>
      </c>
      <c r="H1091" s="31" t="str">
        <f>IF(AND(B1091=H$1),LOOKUP(9.99999999999999E+307,$H$2:H1090)+1,"")</f>
        <v/>
      </c>
      <c r="I1091" s="31" t="str">
        <f>IF(AND(B1091=I$1),LOOKUP(9.99999999999999E+307,$I$2:I1090)+1,"")</f>
        <v/>
      </c>
      <c r="J1091" s="31" t="e">
        <f>IF(AND(B1091=J$1),LOOKUP(9.99999999999999E+307,$J$2:J1090)+1,"")</f>
        <v>#REF!</v>
      </c>
      <c r="K1091" s="31" t="e">
        <f>IF(AND(B1091=K$1),LOOKUP(9.99999999999999E+307,$K$2:K1090)+1,"")</f>
        <v>#REF!</v>
      </c>
      <c r="L1091" s="31" t="e">
        <f>IF(AND(B1091=L$1),LOOKUP(9.99999999999999E+307,$L$2:L1090)+1,"")</f>
        <v>#REF!</v>
      </c>
      <c r="M1091" s="31">
        <f>IF(AND(B1091=M$1),LOOKUP(9.99999999999999E+307,$M$2:M1090)+1,"")</f>
        <v>923</v>
      </c>
      <c r="N1091" s="31" t="e">
        <f>IF(AND(B1091=N$1),LOOKUP(9.99999999999999E+307,$N$2:N1090)+1,"")</f>
        <v>#REF!</v>
      </c>
      <c r="O1091" s="31" t="e">
        <f>IF(AND($B1091=O$1),LOOKUP(9.99999999999999E+307,$O$2:O1090)+1,"")</f>
        <v>#REF!</v>
      </c>
      <c r="P1091" s="31" t="e">
        <f>IF(AND($B1091=P$1),LOOKUP(9.99999999999999E+307,$P$2:P1090)+1,"")</f>
        <v>#REF!</v>
      </c>
      <c r="Q1091" s="31" t="e">
        <f>IF(AND($B1091=Q$1),LOOKUP(9.99999999999999E+307,$Q$2:Q1090)+1,"")</f>
        <v>#REF!</v>
      </c>
      <c r="R1091" s="31">
        <f>IF(AND($B1091=R$1),LOOKUP(9.99999999999999E+307,$R$2:R1090)+1,"")</f>
        <v>923</v>
      </c>
      <c r="S1091" s="31">
        <f>IF(AND($B1091=S$1),LOOKUP(9.99999999999999E+307,$S$2:S1090)+1,"")</f>
        <v>923</v>
      </c>
      <c r="T1091" s="221"/>
      <c r="U1091" s="221"/>
      <c r="V1091" s="221"/>
      <c r="AA1091" s="218" t="str">
        <f t="shared" si="118"/>
        <v/>
      </c>
      <c r="AB1091" s="218" t="str">
        <f t="shared" si="119"/>
        <v/>
      </c>
      <c r="AC1091" s="219">
        <f t="shared" ref="AC1091:AC1154" si="122">COUNTIF($C$3:$C$1202,C1091)</f>
        <v>0</v>
      </c>
      <c r="AD1091" s="219">
        <f t="shared" ref="AD1091:AD1154" si="123">SUMPRODUCT(--(E1091&amp;F1091=$E$3:$E$1202&amp;$F$3:$F$1202))</f>
        <v>1034</v>
      </c>
      <c r="AE1091" s="220" t="str">
        <f t="shared" si="120"/>
        <v/>
      </c>
      <c r="AF1091" s="216" t="str">
        <f t="shared" si="121"/>
        <v>-</v>
      </c>
    </row>
    <row r="1092" spans="1:32" ht="20.149999999999999" customHeight="1" x14ac:dyDescent="0.75">
      <c r="A1092" s="31">
        <v>1090</v>
      </c>
      <c r="B1092" s="202"/>
      <c r="C1092" s="201"/>
      <c r="D1092" s="201"/>
      <c r="E1092" s="389"/>
      <c r="F1092" s="389"/>
      <c r="G1092" s="217" t="str">
        <f t="shared" ref="G1092:G1155" si="124">B1092&amp;C1092</f>
        <v/>
      </c>
      <c r="H1092" s="31" t="str">
        <f>IF(AND(B1092=H$1),LOOKUP(9.99999999999999E+307,$H$2:H1091)+1,"")</f>
        <v/>
      </c>
      <c r="I1092" s="31" t="str">
        <f>IF(AND(B1092=I$1),LOOKUP(9.99999999999999E+307,$I$2:I1091)+1,"")</f>
        <v/>
      </c>
      <c r="J1092" s="31" t="e">
        <f>IF(AND(B1092=J$1),LOOKUP(9.99999999999999E+307,$J$2:J1091)+1,"")</f>
        <v>#REF!</v>
      </c>
      <c r="K1092" s="31" t="e">
        <f>IF(AND(B1092=K$1),LOOKUP(9.99999999999999E+307,$K$2:K1091)+1,"")</f>
        <v>#REF!</v>
      </c>
      <c r="L1092" s="31" t="e">
        <f>IF(AND(B1092=L$1),LOOKUP(9.99999999999999E+307,$L$2:L1091)+1,"")</f>
        <v>#REF!</v>
      </c>
      <c r="M1092" s="31">
        <f>IF(AND(B1092=M$1),LOOKUP(9.99999999999999E+307,$M$2:M1091)+1,"")</f>
        <v>924</v>
      </c>
      <c r="N1092" s="31" t="e">
        <f>IF(AND(B1092=N$1),LOOKUP(9.99999999999999E+307,$N$2:N1091)+1,"")</f>
        <v>#REF!</v>
      </c>
      <c r="O1092" s="31" t="e">
        <f>IF(AND($B1092=O$1),LOOKUP(9.99999999999999E+307,$O$2:O1091)+1,"")</f>
        <v>#REF!</v>
      </c>
      <c r="P1092" s="31" t="e">
        <f>IF(AND($B1092=P$1),LOOKUP(9.99999999999999E+307,$P$2:P1091)+1,"")</f>
        <v>#REF!</v>
      </c>
      <c r="Q1092" s="31" t="e">
        <f>IF(AND($B1092=Q$1),LOOKUP(9.99999999999999E+307,$Q$2:Q1091)+1,"")</f>
        <v>#REF!</v>
      </c>
      <c r="R1092" s="31">
        <f>IF(AND($B1092=R$1),LOOKUP(9.99999999999999E+307,$R$2:R1091)+1,"")</f>
        <v>924</v>
      </c>
      <c r="S1092" s="31">
        <f>IF(AND($B1092=S$1),LOOKUP(9.99999999999999E+307,$S$2:S1091)+1,"")</f>
        <v>924</v>
      </c>
      <c r="T1092" s="221"/>
      <c r="U1092" s="221"/>
      <c r="V1092" s="221"/>
      <c r="AA1092" s="218" t="str">
        <f t="shared" ref="AA1092:AA1155" si="125">IF(AD1092=2,"นักเรียนซ้ำ","")</f>
        <v/>
      </c>
      <c r="AB1092" s="218" t="str">
        <f t="shared" ref="AB1092:AB1155" si="126">IF(AC1092=2,"เลขประจำตัวซ้ำ","")</f>
        <v/>
      </c>
      <c r="AC1092" s="219">
        <f t="shared" si="122"/>
        <v>0</v>
      </c>
      <c r="AD1092" s="219">
        <f t="shared" si="123"/>
        <v>1034</v>
      </c>
      <c r="AE1092" s="220" t="str">
        <f t="shared" ref="AE1092:AE1155" si="127">IF(D1092="เด็กชาย",1,IF(D1092="นาย",1,IF(D1092="เด็กหญิง",2,IF(D1092="นางสาว",2,IF(D1092="ด.ช.",1,IF(D1092="ด.ญ.",2,IF(D1092="น.ส.",2,"")))))))</f>
        <v/>
      </c>
      <c r="AF1092" s="216" t="str">
        <f t="shared" si="121"/>
        <v>-</v>
      </c>
    </row>
    <row r="1093" spans="1:32" ht="20.149999999999999" customHeight="1" x14ac:dyDescent="0.75">
      <c r="A1093" s="31">
        <v>1091</v>
      </c>
      <c r="B1093" s="202"/>
      <c r="C1093" s="201"/>
      <c r="D1093" s="201"/>
      <c r="E1093" s="389"/>
      <c r="F1093" s="389"/>
      <c r="G1093" s="217" t="str">
        <f t="shared" si="124"/>
        <v/>
      </c>
      <c r="H1093" s="31" t="str">
        <f>IF(AND(B1093=H$1),LOOKUP(9.99999999999999E+307,$H$2:H1092)+1,"")</f>
        <v/>
      </c>
      <c r="I1093" s="31" t="str">
        <f>IF(AND(B1093=I$1),LOOKUP(9.99999999999999E+307,$I$2:I1092)+1,"")</f>
        <v/>
      </c>
      <c r="J1093" s="31" t="e">
        <f>IF(AND(B1093=J$1),LOOKUP(9.99999999999999E+307,$J$2:J1092)+1,"")</f>
        <v>#REF!</v>
      </c>
      <c r="K1093" s="31" t="e">
        <f>IF(AND(B1093=K$1),LOOKUP(9.99999999999999E+307,$K$2:K1092)+1,"")</f>
        <v>#REF!</v>
      </c>
      <c r="L1093" s="31" t="e">
        <f>IF(AND(B1093=L$1),LOOKUP(9.99999999999999E+307,$L$2:L1092)+1,"")</f>
        <v>#REF!</v>
      </c>
      <c r="M1093" s="31">
        <f>IF(AND(B1093=M$1),LOOKUP(9.99999999999999E+307,$M$2:M1092)+1,"")</f>
        <v>925</v>
      </c>
      <c r="N1093" s="31" t="e">
        <f>IF(AND(B1093=N$1),LOOKUP(9.99999999999999E+307,$N$2:N1092)+1,"")</f>
        <v>#REF!</v>
      </c>
      <c r="O1093" s="31" t="e">
        <f>IF(AND($B1093=O$1),LOOKUP(9.99999999999999E+307,$O$2:O1092)+1,"")</f>
        <v>#REF!</v>
      </c>
      <c r="P1093" s="31" t="e">
        <f>IF(AND($B1093=P$1),LOOKUP(9.99999999999999E+307,$P$2:P1092)+1,"")</f>
        <v>#REF!</v>
      </c>
      <c r="Q1093" s="31" t="e">
        <f>IF(AND($B1093=Q$1),LOOKUP(9.99999999999999E+307,$Q$2:Q1092)+1,"")</f>
        <v>#REF!</v>
      </c>
      <c r="R1093" s="31">
        <f>IF(AND($B1093=R$1),LOOKUP(9.99999999999999E+307,$R$2:R1092)+1,"")</f>
        <v>925</v>
      </c>
      <c r="S1093" s="31">
        <f>IF(AND($B1093=S$1),LOOKUP(9.99999999999999E+307,$S$2:S1092)+1,"")</f>
        <v>925</v>
      </c>
      <c r="T1093" s="221"/>
      <c r="U1093" s="221"/>
      <c r="V1093" s="221"/>
      <c r="AA1093" s="218" t="str">
        <f t="shared" si="125"/>
        <v/>
      </c>
      <c r="AB1093" s="218" t="str">
        <f t="shared" si="126"/>
        <v/>
      </c>
      <c r="AC1093" s="219">
        <f t="shared" si="122"/>
        <v>0</v>
      </c>
      <c r="AD1093" s="219">
        <f t="shared" si="123"/>
        <v>1034</v>
      </c>
      <c r="AE1093" s="220" t="str">
        <f t="shared" si="127"/>
        <v/>
      </c>
      <c r="AF1093" s="216" t="str">
        <f t="shared" si="121"/>
        <v>-</v>
      </c>
    </row>
    <row r="1094" spans="1:32" ht="20.149999999999999" customHeight="1" x14ac:dyDescent="0.75">
      <c r="A1094" s="31">
        <v>1092</v>
      </c>
      <c r="B1094" s="202"/>
      <c r="C1094" s="201"/>
      <c r="D1094" s="201"/>
      <c r="E1094" s="389"/>
      <c r="F1094" s="389"/>
      <c r="G1094" s="217" t="str">
        <f t="shared" si="124"/>
        <v/>
      </c>
      <c r="H1094" s="31" t="str">
        <f>IF(AND(B1094=H$1),LOOKUP(9.99999999999999E+307,$H$2:H1093)+1,"")</f>
        <v/>
      </c>
      <c r="I1094" s="31" t="str">
        <f>IF(AND(B1094=I$1),LOOKUP(9.99999999999999E+307,$I$2:I1093)+1,"")</f>
        <v/>
      </c>
      <c r="J1094" s="31" t="e">
        <f>IF(AND(B1094=J$1),LOOKUP(9.99999999999999E+307,$J$2:J1093)+1,"")</f>
        <v>#REF!</v>
      </c>
      <c r="K1094" s="31" t="e">
        <f>IF(AND(B1094=K$1),LOOKUP(9.99999999999999E+307,$K$2:K1093)+1,"")</f>
        <v>#REF!</v>
      </c>
      <c r="L1094" s="31" t="e">
        <f>IF(AND(B1094=L$1),LOOKUP(9.99999999999999E+307,$L$2:L1093)+1,"")</f>
        <v>#REF!</v>
      </c>
      <c r="M1094" s="31">
        <f>IF(AND(B1094=M$1),LOOKUP(9.99999999999999E+307,$M$2:M1093)+1,"")</f>
        <v>926</v>
      </c>
      <c r="N1094" s="31" t="e">
        <f>IF(AND(B1094=N$1),LOOKUP(9.99999999999999E+307,$N$2:N1093)+1,"")</f>
        <v>#REF!</v>
      </c>
      <c r="O1094" s="31" t="e">
        <f>IF(AND($B1094=O$1),LOOKUP(9.99999999999999E+307,$O$2:O1093)+1,"")</f>
        <v>#REF!</v>
      </c>
      <c r="P1094" s="31" t="e">
        <f>IF(AND($B1094=P$1),LOOKUP(9.99999999999999E+307,$P$2:P1093)+1,"")</f>
        <v>#REF!</v>
      </c>
      <c r="Q1094" s="31" t="e">
        <f>IF(AND($B1094=Q$1),LOOKUP(9.99999999999999E+307,$Q$2:Q1093)+1,"")</f>
        <v>#REF!</v>
      </c>
      <c r="R1094" s="31">
        <f>IF(AND($B1094=R$1),LOOKUP(9.99999999999999E+307,$R$2:R1093)+1,"")</f>
        <v>926</v>
      </c>
      <c r="S1094" s="31">
        <f>IF(AND($B1094=S$1),LOOKUP(9.99999999999999E+307,$S$2:S1093)+1,"")</f>
        <v>926</v>
      </c>
      <c r="T1094" s="221"/>
      <c r="U1094" s="221"/>
      <c r="V1094" s="221"/>
      <c r="AA1094" s="218" t="str">
        <f t="shared" si="125"/>
        <v/>
      </c>
      <c r="AB1094" s="218" t="str">
        <f t="shared" si="126"/>
        <v/>
      </c>
      <c r="AC1094" s="219">
        <f t="shared" si="122"/>
        <v>0</v>
      </c>
      <c r="AD1094" s="219">
        <f t="shared" si="123"/>
        <v>1034</v>
      </c>
      <c r="AE1094" s="220" t="str">
        <f t="shared" si="127"/>
        <v/>
      </c>
      <c r="AF1094" s="216" t="str">
        <f t="shared" si="121"/>
        <v>-</v>
      </c>
    </row>
    <row r="1095" spans="1:32" ht="20.149999999999999" customHeight="1" x14ac:dyDescent="0.75">
      <c r="A1095" s="31">
        <v>1093</v>
      </c>
      <c r="B1095" s="202"/>
      <c r="C1095" s="201"/>
      <c r="D1095" s="201"/>
      <c r="E1095" s="389"/>
      <c r="F1095" s="389"/>
      <c r="G1095" s="217" t="str">
        <f t="shared" si="124"/>
        <v/>
      </c>
      <c r="H1095" s="31" t="str">
        <f>IF(AND(B1095=H$1),LOOKUP(9.99999999999999E+307,$H$2:H1094)+1,"")</f>
        <v/>
      </c>
      <c r="I1095" s="31" t="str">
        <f>IF(AND(B1095=I$1),LOOKUP(9.99999999999999E+307,$I$2:I1094)+1,"")</f>
        <v/>
      </c>
      <c r="J1095" s="31" t="e">
        <f>IF(AND(B1095=J$1),LOOKUP(9.99999999999999E+307,$J$2:J1094)+1,"")</f>
        <v>#REF!</v>
      </c>
      <c r="K1095" s="31" t="e">
        <f>IF(AND(B1095=K$1),LOOKUP(9.99999999999999E+307,$K$2:K1094)+1,"")</f>
        <v>#REF!</v>
      </c>
      <c r="L1095" s="31" t="e">
        <f>IF(AND(B1095=L$1),LOOKUP(9.99999999999999E+307,$L$2:L1094)+1,"")</f>
        <v>#REF!</v>
      </c>
      <c r="M1095" s="31">
        <f>IF(AND(B1095=M$1),LOOKUP(9.99999999999999E+307,$M$2:M1094)+1,"")</f>
        <v>927</v>
      </c>
      <c r="N1095" s="31" t="e">
        <f>IF(AND(B1095=N$1),LOOKUP(9.99999999999999E+307,$N$2:N1094)+1,"")</f>
        <v>#REF!</v>
      </c>
      <c r="O1095" s="31" t="e">
        <f>IF(AND($B1095=O$1),LOOKUP(9.99999999999999E+307,$O$2:O1094)+1,"")</f>
        <v>#REF!</v>
      </c>
      <c r="P1095" s="31" t="e">
        <f>IF(AND($B1095=P$1),LOOKUP(9.99999999999999E+307,$P$2:P1094)+1,"")</f>
        <v>#REF!</v>
      </c>
      <c r="Q1095" s="31" t="e">
        <f>IF(AND($B1095=Q$1),LOOKUP(9.99999999999999E+307,$Q$2:Q1094)+1,"")</f>
        <v>#REF!</v>
      </c>
      <c r="R1095" s="31">
        <f>IF(AND($B1095=R$1),LOOKUP(9.99999999999999E+307,$R$2:R1094)+1,"")</f>
        <v>927</v>
      </c>
      <c r="S1095" s="31">
        <f>IF(AND($B1095=S$1),LOOKUP(9.99999999999999E+307,$S$2:S1094)+1,"")</f>
        <v>927</v>
      </c>
      <c r="T1095" s="221"/>
      <c r="U1095" s="221"/>
      <c r="V1095" s="221"/>
      <c r="AA1095" s="218" t="str">
        <f t="shared" si="125"/>
        <v/>
      </c>
      <c r="AB1095" s="218" t="str">
        <f t="shared" si="126"/>
        <v/>
      </c>
      <c r="AC1095" s="219">
        <f t="shared" si="122"/>
        <v>0</v>
      </c>
      <c r="AD1095" s="219">
        <f t="shared" si="123"/>
        <v>1034</v>
      </c>
      <c r="AE1095" s="220" t="str">
        <f t="shared" si="127"/>
        <v/>
      </c>
      <c r="AF1095" s="216" t="str">
        <f t="shared" si="121"/>
        <v>-</v>
      </c>
    </row>
    <row r="1096" spans="1:32" ht="20.149999999999999" customHeight="1" x14ac:dyDescent="0.75">
      <c r="A1096" s="31">
        <v>1094</v>
      </c>
      <c r="B1096" s="202"/>
      <c r="C1096" s="201"/>
      <c r="D1096" s="201"/>
      <c r="E1096" s="389"/>
      <c r="F1096" s="389"/>
      <c r="G1096" s="217" t="str">
        <f t="shared" si="124"/>
        <v/>
      </c>
      <c r="H1096" s="31" t="str">
        <f>IF(AND(B1096=H$1),LOOKUP(9.99999999999999E+307,$H$2:H1095)+1,"")</f>
        <v/>
      </c>
      <c r="I1096" s="31" t="str">
        <f>IF(AND(B1096=I$1),LOOKUP(9.99999999999999E+307,$I$2:I1095)+1,"")</f>
        <v/>
      </c>
      <c r="J1096" s="31" t="e">
        <f>IF(AND(B1096=J$1),LOOKUP(9.99999999999999E+307,$J$2:J1095)+1,"")</f>
        <v>#REF!</v>
      </c>
      <c r="K1096" s="31" t="e">
        <f>IF(AND(B1096=K$1),LOOKUP(9.99999999999999E+307,$K$2:K1095)+1,"")</f>
        <v>#REF!</v>
      </c>
      <c r="L1096" s="31" t="e">
        <f>IF(AND(B1096=L$1),LOOKUP(9.99999999999999E+307,$L$2:L1095)+1,"")</f>
        <v>#REF!</v>
      </c>
      <c r="M1096" s="31">
        <f>IF(AND(B1096=M$1),LOOKUP(9.99999999999999E+307,$M$2:M1095)+1,"")</f>
        <v>928</v>
      </c>
      <c r="N1096" s="31" t="e">
        <f>IF(AND(B1096=N$1),LOOKUP(9.99999999999999E+307,$N$2:N1095)+1,"")</f>
        <v>#REF!</v>
      </c>
      <c r="O1096" s="31" t="e">
        <f>IF(AND($B1096=O$1),LOOKUP(9.99999999999999E+307,$O$2:O1095)+1,"")</f>
        <v>#REF!</v>
      </c>
      <c r="P1096" s="31" t="e">
        <f>IF(AND($B1096=P$1),LOOKUP(9.99999999999999E+307,$P$2:P1095)+1,"")</f>
        <v>#REF!</v>
      </c>
      <c r="Q1096" s="31" t="e">
        <f>IF(AND($B1096=Q$1),LOOKUP(9.99999999999999E+307,$Q$2:Q1095)+1,"")</f>
        <v>#REF!</v>
      </c>
      <c r="R1096" s="31">
        <f>IF(AND($B1096=R$1),LOOKUP(9.99999999999999E+307,$R$2:R1095)+1,"")</f>
        <v>928</v>
      </c>
      <c r="S1096" s="31">
        <f>IF(AND($B1096=S$1),LOOKUP(9.99999999999999E+307,$S$2:S1095)+1,"")</f>
        <v>928</v>
      </c>
      <c r="T1096" s="221"/>
      <c r="U1096" s="221"/>
      <c r="V1096" s="221"/>
      <c r="AA1096" s="218" t="str">
        <f t="shared" si="125"/>
        <v/>
      </c>
      <c r="AB1096" s="218" t="str">
        <f t="shared" si="126"/>
        <v/>
      </c>
      <c r="AC1096" s="219">
        <f t="shared" si="122"/>
        <v>0</v>
      </c>
      <c r="AD1096" s="219">
        <f t="shared" si="123"/>
        <v>1034</v>
      </c>
      <c r="AE1096" s="220" t="str">
        <f t="shared" si="127"/>
        <v/>
      </c>
      <c r="AF1096" s="216" t="str">
        <f t="shared" si="121"/>
        <v>-</v>
      </c>
    </row>
    <row r="1097" spans="1:32" ht="20.149999999999999" customHeight="1" x14ac:dyDescent="0.75">
      <c r="A1097" s="31">
        <v>1095</v>
      </c>
      <c r="B1097" s="202"/>
      <c r="C1097" s="201"/>
      <c r="D1097" s="201"/>
      <c r="E1097" s="389"/>
      <c r="F1097" s="389"/>
      <c r="G1097" s="217" t="str">
        <f t="shared" si="124"/>
        <v/>
      </c>
      <c r="H1097" s="31" t="str">
        <f>IF(AND(B1097=H$1),LOOKUP(9.99999999999999E+307,$H$2:H1096)+1,"")</f>
        <v/>
      </c>
      <c r="I1097" s="31" t="str">
        <f>IF(AND(B1097=I$1),LOOKUP(9.99999999999999E+307,$I$2:I1096)+1,"")</f>
        <v/>
      </c>
      <c r="J1097" s="31" t="e">
        <f>IF(AND(B1097=J$1),LOOKUP(9.99999999999999E+307,$J$2:J1096)+1,"")</f>
        <v>#REF!</v>
      </c>
      <c r="K1097" s="31" t="e">
        <f>IF(AND(B1097=K$1),LOOKUP(9.99999999999999E+307,$K$2:K1096)+1,"")</f>
        <v>#REF!</v>
      </c>
      <c r="L1097" s="31" t="e">
        <f>IF(AND(B1097=L$1),LOOKUP(9.99999999999999E+307,$L$2:L1096)+1,"")</f>
        <v>#REF!</v>
      </c>
      <c r="M1097" s="31">
        <f>IF(AND(B1097=M$1),LOOKUP(9.99999999999999E+307,$M$2:M1096)+1,"")</f>
        <v>929</v>
      </c>
      <c r="N1097" s="31" t="e">
        <f>IF(AND(B1097=N$1),LOOKUP(9.99999999999999E+307,$N$2:N1096)+1,"")</f>
        <v>#REF!</v>
      </c>
      <c r="O1097" s="31" t="e">
        <f>IF(AND($B1097=O$1),LOOKUP(9.99999999999999E+307,$O$2:O1096)+1,"")</f>
        <v>#REF!</v>
      </c>
      <c r="P1097" s="31" t="e">
        <f>IF(AND($B1097=P$1),LOOKUP(9.99999999999999E+307,$P$2:P1096)+1,"")</f>
        <v>#REF!</v>
      </c>
      <c r="Q1097" s="31" t="e">
        <f>IF(AND($B1097=Q$1),LOOKUP(9.99999999999999E+307,$Q$2:Q1096)+1,"")</f>
        <v>#REF!</v>
      </c>
      <c r="R1097" s="31">
        <f>IF(AND($B1097=R$1),LOOKUP(9.99999999999999E+307,$R$2:R1096)+1,"")</f>
        <v>929</v>
      </c>
      <c r="S1097" s="31">
        <f>IF(AND($B1097=S$1),LOOKUP(9.99999999999999E+307,$S$2:S1096)+1,"")</f>
        <v>929</v>
      </c>
      <c r="T1097" s="221"/>
      <c r="U1097" s="221"/>
      <c r="V1097" s="221"/>
      <c r="AA1097" s="218" t="str">
        <f t="shared" si="125"/>
        <v/>
      </c>
      <c r="AB1097" s="218" t="str">
        <f t="shared" si="126"/>
        <v/>
      </c>
      <c r="AC1097" s="219">
        <f t="shared" si="122"/>
        <v>0</v>
      </c>
      <c r="AD1097" s="219">
        <f t="shared" si="123"/>
        <v>1034</v>
      </c>
      <c r="AE1097" s="220" t="str">
        <f t="shared" si="127"/>
        <v/>
      </c>
      <c r="AF1097" s="216" t="str">
        <f t="shared" si="121"/>
        <v>-</v>
      </c>
    </row>
    <row r="1098" spans="1:32" ht="20.149999999999999" customHeight="1" x14ac:dyDescent="0.75">
      <c r="A1098" s="31">
        <v>1096</v>
      </c>
      <c r="B1098" s="202"/>
      <c r="C1098" s="201"/>
      <c r="D1098" s="201"/>
      <c r="E1098" s="389"/>
      <c r="F1098" s="389"/>
      <c r="G1098" s="217" t="str">
        <f t="shared" si="124"/>
        <v/>
      </c>
      <c r="H1098" s="31" t="str">
        <f>IF(AND(B1098=H$1),LOOKUP(9.99999999999999E+307,$H$2:H1097)+1,"")</f>
        <v/>
      </c>
      <c r="I1098" s="31" t="str">
        <f>IF(AND(B1098=I$1),LOOKUP(9.99999999999999E+307,$I$2:I1097)+1,"")</f>
        <v/>
      </c>
      <c r="J1098" s="31" t="e">
        <f>IF(AND(B1098=J$1),LOOKUP(9.99999999999999E+307,$J$2:J1097)+1,"")</f>
        <v>#REF!</v>
      </c>
      <c r="K1098" s="31" t="e">
        <f>IF(AND(B1098=K$1),LOOKUP(9.99999999999999E+307,$K$2:K1097)+1,"")</f>
        <v>#REF!</v>
      </c>
      <c r="L1098" s="31" t="e">
        <f>IF(AND(B1098=L$1),LOOKUP(9.99999999999999E+307,$L$2:L1097)+1,"")</f>
        <v>#REF!</v>
      </c>
      <c r="M1098" s="31">
        <f>IF(AND(B1098=M$1),LOOKUP(9.99999999999999E+307,$M$2:M1097)+1,"")</f>
        <v>930</v>
      </c>
      <c r="N1098" s="31" t="e">
        <f>IF(AND(B1098=N$1),LOOKUP(9.99999999999999E+307,$N$2:N1097)+1,"")</f>
        <v>#REF!</v>
      </c>
      <c r="O1098" s="31" t="e">
        <f>IF(AND($B1098=O$1),LOOKUP(9.99999999999999E+307,$O$2:O1097)+1,"")</f>
        <v>#REF!</v>
      </c>
      <c r="P1098" s="31" t="e">
        <f>IF(AND($B1098=P$1),LOOKUP(9.99999999999999E+307,$P$2:P1097)+1,"")</f>
        <v>#REF!</v>
      </c>
      <c r="Q1098" s="31" t="e">
        <f>IF(AND($B1098=Q$1),LOOKUP(9.99999999999999E+307,$Q$2:Q1097)+1,"")</f>
        <v>#REF!</v>
      </c>
      <c r="R1098" s="31">
        <f>IF(AND($B1098=R$1),LOOKUP(9.99999999999999E+307,$R$2:R1097)+1,"")</f>
        <v>930</v>
      </c>
      <c r="S1098" s="31">
        <f>IF(AND($B1098=S$1),LOOKUP(9.99999999999999E+307,$S$2:S1097)+1,"")</f>
        <v>930</v>
      </c>
      <c r="T1098" s="221"/>
      <c r="U1098" s="221"/>
      <c r="V1098" s="221"/>
      <c r="AA1098" s="218" t="str">
        <f t="shared" si="125"/>
        <v/>
      </c>
      <c r="AB1098" s="218" t="str">
        <f t="shared" si="126"/>
        <v/>
      </c>
      <c r="AC1098" s="219">
        <f t="shared" si="122"/>
        <v>0</v>
      </c>
      <c r="AD1098" s="219">
        <f t="shared" si="123"/>
        <v>1034</v>
      </c>
      <c r="AE1098" s="220" t="str">
        <f t="shared" si="127"/>
        <v/>
      </c>
      <c r="AF1098" s="216" t="str">
        <f t="shared" si="121"/>
        <v>-</v>
      </c>
    </row>
    <row r="1099" spans="1:32" ht="20.149999999999999" customHeight="1" x14ac:dyDescent="0.75">
      <c r="A1099" s="31">
        <v>1097</v>
      </c>
      <c r="B1099" s="202"/>
      <c r="C1099" s="201"/>
      <c r="D1099" s="201"/>
      <c r="E1099" s="389"/>
      <c r="F1099" s="389"/>
      <c r="G1099" s="217" t="str">
        <f t="shared" si="124"/>
        <v/>
      </c>
      <c r="H1099" s="31" t="str">
        <f>IF(AND(B1099=H$1),LOOKUP(9.99999999999999E+307,$H$2:H1098)+1,"")</f>
        <v/>
      </c>
      <c r="I1099" s="31" t="str">
        <f>IF(AND(B1099=I$1),LOOKUP(9.99999999999999E+307,$I$2:I1098)+1,"")</f>
        <v/>
      </c>
      <c r="J1099" s="31" t="e">
        <f>IF(AND(B1099=J$1),LOOKUP(9.99999999999999E+307,$J$2:J1098)+1,"")</f>
        <v>#REF!</v>
      </c>
      <c r="K1099" s="31" t="e">
        <f>IF(AND(B1099=K$1),LOOKUP(9.99999999999999E+307,$K$2:K1098)+1,"")</f>
        <v>#REF!</v>
      </c>
      <c r="L1099" s="31" t="e">
        <f>IF(AND(B1099=L$1),LOOKUP(9.99999999999999E+307,$L$2:L1098)+1,"")</f>
        <v>#REF!</v>
      </c>
      <c r="M1099" s="31">
        <f>IF(AND(B1099=M$1),LOOKUP(9.99999999999999E+307,$M$2:M1098)+1,"")</f>
        <v>931</v>
      </c>
      <c r="N1099" s="31" t="e">
        <f>IF(AND(B1099=N$1),LOOKUP(9.99999999999999E+307,$N$2:N1098)+1,"")</f>
        <v>#REF!</v>
      </c>
      <c r="O1099" s="31" t="e">
        <f>IF(AND($B1099=O$1),LOOKUP(9.99999999999999E+307,$O$2:O1098)+1,"")</f>
        <v>#REF!</v>
      </c>
      <c r="P1099" s="31" t="e">
        <f>IF(AND($B1099=P$1),LOOKUP(9.99999999999999E+307,$P$2:P1098)+1,"")</f>
        <v>#REF!</v>
      </c>
      <c r="Q1099" s="31" t="e">
        <f>IF(AND($B1099=Q$1),LOOKUP(9.99999999999999E+307,$Q$2:Q1098)+1,"")</f>
        <v>#REF!</v>
      </c>
      <c r="R1099" s="31">
        <f>IF(AND($B1099=R$1),LOOKUP(9.99999999999999E+307,$R$2:R1098)+1,"")</f>
        <v>931</v>
      </c>
      <c r="S1099" s="31">
        <f>IF(AND($B1099=S$1),LOOKUP(9.99999999999999E+307,$S$2:S1098)+1,"")</f>
        <v>931</v>
      </c>
      <c r="T1099" s="221"/>
      <c r="U1099" s="221"/>
      <c r="V1099" s="221"/>
      <c r="AA1099" s="218" t="str">
        <f t="shared" si="125"/>
        <v/>
      </c>
      <c r="AB1099" s="218" t="str">
        <f t="shared" si="126"/>
        <v/>
      </c>
      <c r="AC1099" s="219">
        <f t="shared" si="122"/>
        <v>0</v>
      </c>
      <c r="AD1099" s="219">
        <f t="shared" si="123"/>
        <v>1034</v>
      </c>
      <c r="AE1099" s="220" t="str">
        <f t="shared" si="127"/>
        <v/>
      </c>
      <c r="AF1099" s="216" t="str">
        <f t="shared" si="121"/>
        <v>-</v>
      </c>
    </row>
    <row r="1100" spans="1:32" ht="20.149999999999999" customHeight="1" x14ac:dyDescent="0.75">
      <c r="A1100" s="31">
        <v>1098</v>
      </c>
      <c r="B1100" s="202"/>
      <c r="C1100" s="201"/>
      <c r="D1100" s="201"/>
      <c r="E1100" s="203"/>
      <c r="F1100" s="203"/>
      <c r="G1100" s="217" t="str">
        <f t="shared" si="124"/>
        <v/>
      </c>
      <c r="H1100" s="31" t="str">
        <f>IF(AND(B1100=H$1),LOOKUP(9.99999999999999E+307,$H$2:H1099)+1,"")</f>
        <v/>
      </c>
      <c r="I1100" s="31" t="str">
        <f>IF(AND(B1100=I$1),LOOKUP(9.99999999999999E+307,$I$2:I1099)+1,"")</f>
        <v/>
      </c>
      <c r="J1100" s="31" t="e">
        <f>IF(AND(B1100=J$1),LOOKUP(9.99999999999999E+307,$J$2:J1099)+1,"")</f>
        <v>#REF!</v>
      </c>
      <c r="K1100" s="31" t="e">
        <f>IF(AND(B1100=K$1),LOOKUP(9.99999999999999E+307,$K$2:K1099)+1,"")</f>
        <v>#REF!</v>
      </c>
      <c r="L1100" s="31" t="e">
        <f>IF(AND(B1100=L$1),LOOKUP(9.99999999999999E+307,$L$2:L1099)+1,"")</f>
        <v>#REF!</v>
      </c>
      <c r="M1100" s="31">
        <f>IF(AND(B1100=M$1),LOOKUP(9.99999999999999E+307,$M$2:M1099)+1,"")</f>
        <v>932</v>
      </c>
      <c r="N1100" s="31" t="e">
        <f>IF(AND(B1100=N$1),LOOKUP(9.99999999999999E+307,$N$2:N1099)+1,"")</f>
        <v>#REF!</v>
      </c>
      <c r="O1100" s="31" t="e">
        <f>IF(AND($B1100=O$1),LOOKUP(9.99999999999999E+307,$O$2:O1099)+1,"")</f>
        <v>#REF!</v>
      </c>
      <c r="P1100" s="31" t="e">
        <f>IF(AND($B1100=P$1),LOOKUP(9.99999999999999E+307,$P$2:P1099)+1,"")</f>
        <v>#REF!</v>
      </c>
      <c r="Q1100" s="31" t="e">
        <f>IF(AND($B1100=Q$1),LOOKUP(9.99999999999999E+307,$Q$2:Q1099)+1,"")</f>
        <v>#REF!</v>
      </c>
      <c r="R1100" s="31">
        <f>IF(AND($B1100=R$1),LOOKUP(9.99999999999999E+307,$R$2:R1099)+1,"")</f>
        <v>932</v>
      </c>
      <c r="S1100" s="31">
        <f>IF(AND($B1100=S$1),LOOKUP(9.99999999999999E+307,$S$2:S1099)+1,"")</f>
        <v>932</v>
      </c>
      <c r="T1100" s="221"/>
      <c r="U1100" s="221"/>
      <c r="V1100" s="221"/>
      <c r="AA1100" s="218" t="str">
        <f t="shared" si="125"/>
        <v/>
      </c>
      <c r="AB1100" s="218" t="str">
        <f t="shared" si="126"/>
        <v/>
      </c>
      <c r="AC1100" s="219">
        <f t="shared" si="122"/>
        <v>0</v>
      </c>
      <c r="AD1100" s="219">
        <f t="shared" si="123"/>
        <v>1034</v>
      </c>
      <c r="AE1100" s="220" t="str">
        <f t="shared" si="127"/>
        <v/>
      </c>
      <c r="AF1100" s="216" t="str">
        <f t="shared" si="121"/>
        <v>-</v>
      </c>
    </row>
    <row r="1101" spans="1:32" ht="20.149999999999999" customHeight="1" x14ac:dyDescent="0.75">
      <c r="A1101" s="31">
        <v>1099</v>
      </c>
      <c r="B1101" s="202"/>
      <c r="C1101" s="201"/>
      <c r="D1101" s="201"/>
      <c r="E1101" s="389"/>
      <c r="F1101" s="389"/>
      <c r="G1101" s="217" t="str">
        <f t="shared" si="124"/>
        <v/>
      </c>
      <c r="H1101" s="31" t="str">
        <f>IF(AND(B1101=H$1),LOOKUP(9.99999999999999E+307,$H$2:H1100)+1,"")</f>
        <v/>
      </c>
      <c r="I1101" s="31" t="str">
        <f>IF(AND(B1101=I$1),LOOKUP(9.99999999999999E+307,$I$2:I1100)+1,"")</f>
        <v/>
      </c>
      <c r="J1101" s="31" t="e">
        <f>IF(AND(B1101=J$1),LOOKUP(9.99999999999999E+307,$J$2:J1100)+1,"")</f>
        <v>#REF!</v>
      </c>
      <c r="K1101" s="31" t="e">
        <f>IF(AND(B1101=K$1),LOOKUP(9.99999999999999E+307,$K$2:K1100)+1,"")</f>
        <v>#REF!</v>
      </c>
      <c r="L1101" s="31" t="e">
        <f>IF(AND(B1101=L$1),LOOKUP(9.99999999999999E+307,$L$2:L1100)+1,"")</f>
        <v>#REF!</v>
      </c>
      <c r="M1101" s="31">
        <f>IF(AND(B1101=M$1),LOOKUP(9.99999999999999E+307,$M$2:M1100)+1,"")</f>
        <v>933</v>
      </c>
      <c r="N1101" s="31" t="e">
        <f>IF(AND(B1101=N$1),LOOKUP(9.99999999999999E+307,$N$2:N1100)+1,"")</f>
        <v>#REF!</v>
      </c>
      <c r="O1101" s="31" t="e">
        <f>IF(AND($B1101=O$1),LOOKUP(9.99999999999999E+307,$O$2:O1100)+1,"")</f>
        <v>#REF!</v>
      </c>
      <c r="P1101" s="31" t="e">
        <f>IF(AND($B1101=P$1),LOOKUP(9.99999999999999E+307,$P$2:P1100)+1,"")</f>
        <v>#REF!</v>
      </c>
      <c r="Q1101" s="31" t="e">
        <f>IF(AND($B1101=Q$1),LOOKUP(9.99999999999999E+307,$Q$2:Q1100)+1,"")</f>
        <v>#REF!</v>
      </c>
      <c r="R1101" s="31">
        <f>IF(AND($B1101=R$1),LOOKUP(9.99999999999999E+307,$R$2:R1100)+1,"")</f>
        <v>933</v>
      </c>
      <c r="S1101" s="31">
        <f>IF(AND($B1101=S$1),LOOKUP(9.99999999999999E+307,$S$2:S1100)+1,"")</f>
        <v>933</v>
      </c>
      <c r="T1101" s="221"/>
      <c r="U1101" s="221"/>
      <c r="V1101" s="221"/>
      <c r="AA1101" s="218" t="str">
        <f t="shared" si="125"/>
        <v/>
      </c>
      <c r="AB1101" s="218" t="str">
        <f t="shared" si="126"/>
        <v/>
      </c>
      <c r="AC1101" s="219">
        <f t="shared" si="122"/>
        <v>0</v>
      </c>
      <c r="AD1101" s="219">
        <f t="shared" si="123"/>
        <v>1034</v>
      </c>
      <c r="AE1101" s="220" t="str">
        <f t="shared" si="127"/>
        <v/>
      </c>
      <c r="AF1101" s="216" t="str">
        <f t="shared" si="121"/>
        <v>-</v>
      </c>
    </row>
    <row r="1102" spans="1:32" ht="20.149999999999999" customHeight="1" x14ac:dyDescent="0.75">
      <c r="A1102" s="31">
        <v>1100</v>
      </c>
      <c r="B1102" s="202"/>
      <c r="C1102" s="201"/>
      <c r="D1102" s="201"/>
      <c r="E1102" s="389"/>
      <c r="F1102" s="389"/>
      <c r="G1102" s="217" t="str">
        <f t="shared" si="124"/>
        <v/>
      </c>
      <c r="H1102" s="31" t="str">
        <f>IF(AND(B1102=H$1),LOOKUP(9.99999999999999E+307,$H$2:H1101)+1,"")</f>
        <v/>
      </c>
      <c r="I1102" s="31" t="str">
        <f>IF(AND(B1102=I$1),LOOKUP(9.99999999999999E+307,$I$2:I1101)+1,"")</f>
        <v/>
      </c>
      <c r="J1102" s="31" t="e">
        <f>IF(AND(B1102=J$1),LOOKUP(9.99999999999999E+307,$J$2:J1101)+1,"")</f>
        <v>#REF!</v>
      </c>
      <c r="K1102" s="31" t="e">
        <f>IF(AND(B1102=K$1),LOOKUP(9.99999999999999E+307,$K$2:K1101)+1,"")</f>
        <v>#REF!</v>
      </c>
      <c r="L1102" s="31" t="e">
        <f>IF(AND(B1102=L$1),LOOKUP(9.99999999999999E+307,$L$2:L1101)+1,"")</f>
        <v>#REF!</v>
      </c>
      <c r="M1102" s="31">
        <f>IF(AND(B1102=M$1),LOOKUP(9.99999999999999E+307,$M$2:M1101)+1,"")</f>
        <v>934</v>
      </c>
      <c r="N1102" s="31" t="e">
        <f>IF(AND(B1102=N$1),LOOKUP(9.99999999999999E+307,$N$2:N1101)+1,"")</f>
        <v>#REF!</v>
      </c>
      <c r="O1102" s="31" t="e">
        <f>IF(AND($B1102=O$1),LOOKUP(9.99999999999999E+307,$O$2:O1101)+1,"")</f>
        <v>#REF!</v>
      </c>
      <c r="P1102" s="31" t="e">
        <f>IF(AND($B1102=P$1),LOOKUP(9.99999999999999E+307,$P$2:P1101)+1,"")</f>
        <v>#REF!</v>
      </c>
      <c r="Q1102" s="31" t="e">
        <f>IF(AND($B1102=Q$1),LOOKUP(9.99999999999999E+307,$Q$2:Q1101)+1,"")</f>
        <v>#REF!</v>
      </c>
      <c r="R1102" s="31">
        <f>IF(AND($B1102=R$1),LOOKUP(9.99999999999999E+307,$R$2:R1101)+1,"")</f>
        <v>934</v>
      </c>
      <c r="S1102" s="31">
        <f>IF(AND($B1102=S$1),LOOKUP(9.99999999999999E+307,$S$2:S1101)+1,"")</f>
        <v>934</v>
      </c>
      <c r="T1102" s="221"/>
      <c r="U1102" s="221"/>
      <c r="V1102" s="221"/>
      <c r="AA1102" s="218" t="str">
        <f t="shared" si="125"/>
        <v/>
      </c>
      <c r="AB1102" s="218" t="str">
        <f t="shared" si="126"/>
        <v/>
      </c>
      <c r="AC1102" s="219">
        <f t="shared" si="122"/>
        <v>0</v>
      </c>
      <c r="AD1102" s="219">
        <f t="shared" si="123"/>
        <v>1034</v>
      </c>
      <c r="AE1102" s="220" t="str">
        <f t="shared" si="127"/>
        <v/>
      </c>
      <c r="AF1102" s="216" t="str">
        <f t="shared" si="121"/>
        <v>-</v>
      </c>
    </row>
    <row r="1103" spans="1:32" ht="20.149999999999999" customHeight="1" x14ac:dyDescent="0.75">
      <c r="A1103" s="31">
        <v>1101</v>
      </c>
      <c r="B1103" s="202"/>
      <c r="C1103" s="201"/>
      <c r="D1103" s="201"/>
      <c r="E1103" s="389"/>
      <c r="F1103" s="389"/>
      <c r="G1103" s="217" t="str">
        <f t="shared" si="124"/>
        <v/>
      </c>
      <c r="H1103" s="31" t="str">
        <f>IF(AND(B1103=H$1),LOOKUP(9.99999999999999E+307,$H$2:H1102)+1,"")</f>
        <v/>
      </c>
      <c r="I1103" s="31" t="str">
        <f>IF(AND(B1103=I$1),LOOKUP(9.99999999999999E+307,$I$2:I1102)+1,"")</f>
        <v/>
      </c>
      <c r="J1103" s="31" t="e">
        <f>IF(AND(B1103=J$1),LOOKUP(9.99999999999999E+307,$J$2:J1102)+1,"")</f>
        <v>#REF!</v>
      </c>
      <c r="K1103" s="31" t="e">
        <f>IF(AND(B1103=K$1),LOOKUP(9.99999999999999E+307,$K$2:K1102)+1,"")</f>
        <v>#REF!</v>
      </c>
      <c r="L1103" s="31" t="e">
        <f>IF(AND(B1103=L$1),LOOKUP(9.99999999999999E+307,$L$2:L1102)+1,"")</f>
        <v>#REF!</v>
      </c>
      <c r="M1103" s="31">
        <f>IF(AND(B1103=M$1),LOOKUP(9.99999999999999E+307,$M$2:M1102)+1,"")</f>
        <v>935</v>
      </c>
      <c r="N1103" s="31" t="e">
        <f>IF(AND(B1103=N$1),LOOKUP(9.99999999999999E+307,$N$2:N1102)+1,"")</f>
        <v>#REF!</v>
      </c>
      <c r="O1103" s="31" t="e">
        <f>IF(AND($B1103=O$1),LOOKUP(9.99999999999999E+307,$O$2:O1102)+1,"")</f>
        <v>#REF!</v>
      </c>
      <c r="P1103" s="31" t="e">
        <f>IF(AND($B1103=P$1),LOOKUP(9.99999999999999E+307,$P$2:P1102)+1,"")</f>
        <v>#REF!</v>
      </c>
      <c r="Q1103" s="31" t="e">
        <f>IF(AND($B1103=Q$1),LOOKUP(9.99999999999999E+307,$Q$2:Q1102)+1,"")</f>
        <v>#REF!</v>
      </c>
      <c r="R1103" s="31">
        <f>IF(AND($B1103=R$1),LOOKUP(9.99999999999999E+307,$R$2:R1102)+1,"")</f>
        <v>935</v>
      </c>
      <c r="S1103" s="31">
        <f>IF(AND($B1103=S$1),LOOKUP(9.99999999999999E+307,$S$2:S1102)+1,"")</f>
        <v>935</v>
      </c>
      <c r="T1103" s="221"/>
      <c r="U1103" s="221"/>
      <c r="V1103" s="221"/>
      <c r="AA1103" s="218" t="str">
        <f t="shared" si="125"/>
        <v/>
      </c>
      <c r="AB1103" s="218" t="str">
        <f t="shared" si="126"/>
        <v/>
      </c>
      <c r="AC1103" s="219">
        <f t="shared" si="122"/>
        <v>0</v>
      </c>
      <c r="AD1103" s="219">
        <f t="shared" si="123"/>
        <v>1034</v>
      </c>
      <c r="AE1103" s="220" t="str">
        <f t="shared" si="127"/>
        <v/>
      </c>
      <c r="AF1103" s="216" t="str">
        <f t="shared" si="121"/>
        <v>-</v>
      </c>
    </row>
    <row r="1104" spans="1:32" ht="20.149999999999999" customHeight="1" x14ac:dyDescent="0.75">
      <c r="A1104" s="31">
        <v>1102</v>
      </c>
      <c r="B1104" s="202"/>
      <c r="C1104" s="201"/>
      <c r="D1104" s="201"/>
      <c r="E1104" s="389"/>
      <c r="F1104" s="389"/>
      <c r="G1104" s="217" t="str">
        <f t="shared" si="124"/>
        <v/>
      </c>
      <c r="H1104" s="31" t="str">
        <f>IF(AND(B1104=H$1),LOOKUP(9.99999999999999E+307,$H$2:H1103)+1,"")</f>
        <v/>
      </c>
      <c r="I1104" s="31" t="str">
        <f>IF(AND(B1104=I$1),LOOKUP(9.99999999999999E+307,$I$2:I1103)+1,"")</f>
        <v/>
      </c>
      <c r="J1104" s="31" t="e">
        <f>IF(AND(B1104=J$1),LOOKUP(9.99999999999999E+307,$J$2:J1103)+1,"")</f>
        <v>#REF!</v>
      </c>
      <c r="K1104" s="31" t="e">
        <f>IF(AND(B1104=K$1),LOOKUP(9.99999999999999E+307,$K$2:K1103)+1,"")</f>
        <v>#REF!</v>
      </c>
      <c r="L1104" s="31" t="e">
        <f>IF(AND(B1104=L$1),LOOKUP(9.99999999999999E+307,$L$2:L1103)+1,"")</f>
        <v>#REF!</v>
      </c>
      <c r="M1104" s="31">
        <f>IF(AND(B1104=M$1),LOOKUP(9.99999999999999E+307,$M$2:M1103)+1,"")</f>
        <v>936</v>
      </c>
      <c r="N1104" s="31" t="e">
        <f>IF(AND(B1104=N$1),LOOKUP(9.99999999999999E+307,$N$2:N1103)+1,"")</f>
        <v>#REF!</v>
      </c>
      <c r="O1104" s="31" t="e">
        <f>IF(AND($B1104=O$1),LOOKUP(9.99999999999999E+307,$O$2:O1103)+1,"")</f>
        <v>#REF!</v>
      </c>
      <c r="P1104" s="31" t="e">
        <f>IF(AND($B1104=P$1),LOOKUP(9.99999999999999E+307,$P$2:P1103)+1,"")</f>
        <v>#REF!</v>
      </c>
      <c r="Q1104" s="31" t="e">
        <f>IF(AND($B1104=Q$1),LOOKUP(9.99999999999999E+307,$Q$2:Q1103)+1,"")</f>
        <v>#REF!</v>
      </c>
      <c r="R1104" s="31">
        <f>IF(AND($B1104=R$1),LOOKUP(9.99999999999999E+307,$R$2:R1103)+1,"")</f>
        <v>936</v>
      </c>
      <c r="S1104" s="31">
        <f>IF(AND($B1104=S$1),LOOKUP(9.99999999999999E+307,$S$2:S1103)+1,"")</f>
        <v>936</v>
      </c>
      <c r="T1104" s="221"/>
      <c r="U1104" s="221"/>
      <c r="V1104" s="221"/>
      <c r="AA1104" s="218" t="str">
        <f t="shared" si="125"/>
        <v/>
      </c>
      <c r="AB1104" s="218" t="str">
        <f t="shared" si="126"/>
        <v/>
      </c>
      <c r="AC1104" s="219">
        <f t="shared" si="122"/>
        <v>0</v>
      </c>
      <c r="AD1104" s="219">
        <f t="shared" si="123"/>
        <v>1034</v>
      </c>
      <c r="AE1104" s="220" t="str">
        <f t="shared" si="127"/>
        <v/>
      </c>
      <c r="AF1104" s="216" t="str">
        <f t="shared" si="121"/>
        <v>-</v>
      </c>
    </row>
    <row r="1105" spans="1:32" ht="20.149999999999999" customHeight="1" x14ac:dyDescent="0.75">
      <c r="A1105" s="31">
        <v>1103</v>
      </c>
      <c r="B1105" s="202"/>
      <c r="C1105" s="201"/>
      <c r="D1105" s="201"/>
      <c r="E1105" s="203"/>
      <c r="F1105" s="203"/>
      <c r="G1105" s="217" t="str">
        <f t="shared" si="124"/>
        <v/>
      </c>
      <c r="H1105" s="31" t="str">
        <f>IF(AND(B1105=H$1),LOOKUP(9.99999999999999E+307,$H$2:H1104)+1,"")</f>
        <v/>
      </c>
      <c r="I1105" s="31" t="str">
        <f>IF(AND(B1105=I$1),LOOKUP(9.99999999999999E+307,$I$2:I1104)+1,"")</f>
        <v/>
      </c>
      <c r="J1105" s="31" t="e">
        <f>IF(AND(B1105=J$1),LOOKUP(9.99999999999999E+307,$J$2:J1104)+1,"")</f>
        <v>#REF!</v>
      </c>
      <c r="K1105" s="31" t="e">
        <f>IF(AND(B1105=K$1),LOOKUP(9.99999999999999E+307,$K$2:K1104)+1,"")</f>
        <v>#REF!</v>
      </c>
      <c r="L1105" s="31" t="e">
        <f>IF(AND(B1105=L$1),LOOKUP(9.99999999999999E+307,$L$2:L1104)+1,"")</f>
        <v>#REF!</v>
      </c>
      <c r="M1105" s="31">
        <f>IF(AND(B1105=M$1),LOOKUP(9.99999999999999E+307,$M$2:M1104)+1,"")</f>
        <v>937</v>
      </c>
      <c r="N1105" s="31" t="e">
        <f>IF(AND(B1105=N$1),LOOKUP(9.99999999999999E+307,$N$2:N1104)+1,"")</f>
        <v>#REF!</v>
      </c>
      <c r="O1105" s="31" t="e">
        <f>IF(AND($B1105=O$1),LOOKUP(9.99999999999999E+307,$O$2:O1104)+1,"")</f>
        <v>#REF!</v>
      </c>
      <c r="P1105" s="31" t="e">
        <f>IF(AND($B1105=P$1),LOOKUP(9.99999999999999E+307,$P$2:P1104)+1,"")</f>
        <v>#REF!</v>
      </c>
      <c r="Q1105" s="31" t="e">
        <f>IF(AND($B1105=Q$1),LOOKUP(9.99999999999999E+307,$Q$2:Q1104)+1,"")</f>
        <v>#REF!</v>
      </c>
      <c r="R1105" s="31">
        <f>IF(AND($B1105=R$1),LOOKUP(9.99999999999999E+307,$R$2:R1104)+1,"")</f>
        <v>937</v>
      </c>
      <c r="S1105" s="31">
        <f>IF(AND($B1105=S$1),LOOKUP(9.99999999999999E+307,$S$2:S1104)+1,"")</f>
        <v>937</v>
      </c>
      <c r="T1105" s="221"/>
      <c r="U1105" s="221"/>
      <c r="V1105" s="221"/>
      <c r="AA1105" s="218" t="str">
        <f t="shared" si="125"/>
        <v/>
      </c>
      <c r="AB1105" s="218" t="str">
        <f t="shared" si="126"/>
        <v/>
      </c>
      <c r="AC1105" s="219">
        <f t="shared" si="122"/>
        <v>0</v>
      </c>
      <c r="AD1105" s="219">
        <f t="shared" si="123"/>
        <v>1034</v>
      </c>
      <c r="AE1105" s="220" t="str">
        <f t="shared" si="127"/>
        <v/>
      </c>
      <c r="AF1105" s="216" t="str">
        <f t="shared" si="121"/>
        <v>-</v>
      </c>
    </row>
    <row r="1106" spans="1:32" ht="20.149999999999999" customHeight="1" x14ac:dyDescent="0.75">
      <c r="A1106" s="31">
        <v>1104</v>
      </c>
      <c r="B1106" s="202"/>
      <c r="C1106" s="201"/>
      <c r="D1106" s="201"/>
      <c r="E1106" s="389"/>
      <c r="F1106" s="389"/>
      <c r="G1106" s="217" t="str">
        <f t="shared" si="124"/>
        <v/>
      </c>
      <c r="H1106" s="31" t="str">
        <f>IF(AND(B1106=H$1),LOOKUP(9.99999999999999E+307,$H$2:H1105)+1,"")</f>
        <v/>
      </c>
      <c r="I1106" s="31" t="str">
        <f>IF(AND(B1106=I$1),LOOKUP(9.99999999999999E+307,$I$2:I1105)+1,"")</f>
        <v/>
      </c>
      <c r="J1106" s="31" t="e">
        <f>IF(AND(B1106=J$1),LOOKUP(9.99999999999999E+307,$J$2:J1105)+1,"")</f>
        <v>#REF!</v>
      </c>
      <c r="K1106" s="31" t="e">
        <f>IF(AND(B1106=K$1),LOOKUP(9.99999999999999E+307,$K$2:K1105)+1,"")</f>
        <v>#REF!</v>
      </c>
      <c r="L1106" s="31" t="e">
        <f>IF(AND(B1106=L$1),LOOKUP(9.99999999999999E+307,$L$2:L1105)+1,"")</f>
        <v>#REF!</v>
      </c>
      <c r="M1106" s="31">
        <f>IF(AND(B1106=M$1),LOOKUP(9.99999999999999E+307,$M$2:M1105)+1,"")</f>
        <v>938</v>
      </c>
      <c r="N1106" s="31" t="e">
        <f>IF(AND(B1106=N$1),LOOKUP(9.99999999999999E+307,$N$2:N1105)+1,"")</f>
        <v>#REF!</v>
      </c>
      <c r="O1106" s="31" t="e">
        <f>IF(AND($B1106=O$1),LOOKUP(9.99999999999999E+307,$O$2:O1105)+1,"")</f>
        <v>#REF!</v>
      </c>
      <c r="P1106" s="31" t="e">
        <f>IF(AND($B1106=P$1),LOOKUP(9.99999999999999E+307,$P$2:P1105)+1,"")</f>
        <v>#REF!</v>
      </c>
      <c r="Q1106" s="31" t="e">
        <f>IF(AND($B1106=Q$1),LOOKUP(9.99999999999999E+307,$Q$2:Q1105)+1,"")</f>
        <v>#REF!</v>
      </c>
      <c r="R1106" s="31">
        <f>IF(AND($B1106=R$1),LOOKUP(9.99999999999999E+307,$R$2:R1105)+1,"")</f>
        <v>938</v>
      </c>
      <c r="S1106" s="31">
        <f>IF(AND($B1106=S$1),LOOKUP(9.99999999999999E+307,$S$2:S1105)+1,"")</f>
        <v>938</v>
      </c>
      <c r="T1106" s="221"/>
      <c r="U1106" s="221"/>
      <c r="V1106" s="221"/>
      <c r="AA1106" s="218" t="str">
        <f t="shared" si="125"/>
        <v/>
      </c>
      <c r="AB1106" s="218" t="str">
        <f t="shared" si="126"/>
        <v/>
      </c>
      <c r="AC1106" s="219">
        <f t="shared" si="122"/>
        <v>0</v>
      </c>
      <c r="AD1106" s="219">
        <f t="shared" si="123"/>
        <v>1034</v>
      </c>
      <c r="AE1106" s="220" t="str">
        <f t="shared" si="127"/>
        <v/>
      </c>
      <c r="AF1106" s="216" t="str">
        <f t="shared" si="121"/>
        <v>-</v>
      </c>
    </row>
    <row r="1107" spans="1:32" ht="20.149999999999999" customHeight="1" x14ac:dyDescent="0.75">
      <c r="A1107" s="31">
        <v>1105</v>
      </c>
      <c r="B1107" s="202"/>
      <c r="C1107" s="201"/>
      <c r="D1107" s="201"/>
      <c r="E1107" s="389"/>
      <c r="F1107" s="389"/>
      <c r="G1107" s="217" t="str">
        <f t="shared" si="124"/>
        <v/>
      </c>
      <c r="H1107" s="31" t="str">
        <f>IF(AND(B1107=H$1),LOOKUP(9.99999999999999E+307,$H$2:H1106)+1,"")</f>
        <v/>
      </c>
      <c r="I1107" s="31" t="str">
        <f>IF(AND(B1107=I$1),LOOKUP(9.99999999999999E+307,$I$2:I1106)+1,"")</f>
        <v/>
      </c>
      <c r="J1107" s="31" t="e">
        <f>IF(AND(B1107=J$1),LOOKUP(9.99999999999999E+307,$J$2:J1106)+1,"")</f>
        <v>#REF!</v>
      </c>
      <c r="K1107" s="31" t="e">
        <f>IF(AND(B1107=K$1),LOOKUP(9.99999999999999E+307,$K$2:K1106)+1,"")</f>
        <v>#REF!</v>
      </c>
      <c r="L1107" s="31" t="e">
        <f>IF(AND(B1107=L$1),LOOKUP(9.99999999999999E+307,$L$2:L1106)+1,"")</f>
        <v>#REF!</v>
      </c>
      <c r="M1107" s="31">
        <f>IF(AND(B1107=M$1),LOOKUP(9.99999999999999E+307,$M$2:M1106)+1,"")</f>
        <v>939</v>
      </c>
      <c r="N1107" s="31" t="e">
        <f>IF(AND(B1107=N$1),LOOKUP(9.99999999999999E+307,$N$2:N1106)+1,"")</f>
        <v>#REF!</v>
      </c>
      <c r="O1107" s="31" t="e">
        <f>IF(AND($B1107=O$1),LOOKUP(9.99999999999999E+307,$O$2:O1106)+1,"")</f>
        <v>#REF!</v>
      </c>
      <c r="P1107" s="31" t="e">
        <f>IF(AND($B1107=P$1),LOOKUP(9.99999999999999E+307,$P$2:P1106)+1,"")</f>
        <v>#REF!</v>
      </c>
      <c r="Q1107" s="31" t="e">
        <f>IF(AND($B1107=Q$1),LOOKUP(9.99999999999999E+307,$Q$2:Q1106)+1,"")</f>
        <v>#REF!</v>
      </c>
      <c r="R1107" s="31">
        <f>IF(AND($B1107=R$1),LOOKUP(9.99999999999999E+307,$R$2:R1106)+1,"")</f>
        <v>939</v>
      </c>
      <c r="S1107" s="31">
        <f>IF(AND($B1107=S$1),LOOKUP(9.99999999999999E+307,$S$2:S1106)+1,"")</f>
        <v>939</v>
      </c>
      <c r="T1107" s="221"/>
      <c r="U1107" s="221"/>
      <c r="V1107" s="221"/>
      <c r="AA1107" s="218" t="str">
        <f t="shared" si="125"/>
        <v/>
      </c>
      <c r="AB1107" s="218" t="str">
        <f t="shared" si="126"/>
        <v/>
      </c>
      <c r="AC1107" s="219">
        <f t="shared" si="122"/>
        <v>0</v>
      </c>
      <c r="AD1107" s="219">
        <f t="shared" si="123"/>
        <v>1034</v>
      </c>
      <c r="AE1107" s="220" t="str">
        <f t="shared" si="127"/>
        <v/>
      </c>
      <c r="AF1107" s="216" t="str">
        <f t="shared" si="121"/>
        <v>-</v>
      </c>
    </row>
    <row r="1108" spans="1:32" ht="20.149999999999999" customHeight="1" x14ac:dyDescent="0.75">
      <c r="A1108" s="31">
        <v>1106</v>
      </c>
      <c r="B1108" s="202"/>
      <c r="C1108" s="201"/>
      <c r="D1108" s="201"/>
      <c r="E1108" s="389"/>
      <c r="F1108" s="389"/>
      <c r="G1108" s="217" t="str">
        <f t="shared" si="124"/>
        <v/>
      </c>
      <c r="H1108" s="31" t="str">
        <f>IF(AND(B1108=H$1),LOOKUP(9.99999999999999E+307,$H$2:H1107)+1,"")</f>
        <v/>
      </c>
      <c r="I1108" s="31" t="str">
        <f>IF(AND(B1108=I$1),LOOKUP(9.99999999999999E+307,$I$2:I1107)+1,"")</f>
        <v/>
      </c>
      <c r="J1108" s="31" t="e">
        <f>IF(AND(B1108=J$1),LOOKUP(9.99999999999999E+307,$J$2:J1107)+1,"")</f>
        <v>#REF!</v>
      </c>
      <c r="K1108" s="31" t="e">
        <f>IF(AND(B1108=K$1),LOOKUP(9.99999999999999E+307,$K$2:K1107)+1,"")</f>
        <v>#REF!</v>
      </c>
      <c r="L1108" s="31" t="e">
        <f>IF(AND(B1108=L$1),LOOKUP(9.99999999999999E+307,$L$2:L1107)+1,"")</f>
        <v>#REF!</v>
      </c>
      <c r="M1108" s="31">
        <f>IF(AND(B1108=M$1),LOOKUP(9.99999999999999E+307,$M$2:M1107)+1,"")</f>
        <v>940</v>
      </c>
      <c r="N1108" s="31" t="e">
        <f>IF(AND(B1108=N$1),LOOKUP(9.99999999999999E+307,$N$2:N1107)+1,"")</f>
        <v>#REF!</v>
      </c>
      <c r="O1108" s="31" t="e">
        <f>IF(AND($B1108=O$1),LOOKUP(9.99999999999999E+307,$O$2:O1107)+1,"")</f>
        <v>#REF!</v>
      </c>
      <c r="P1108" s="31" t="e">
        <f>IF(AND($B1108=P$1),LOOKUP(9.99999999999999E+307,$P$2:P1107)+1,"")</f>
        <v>#REF!</v>
      </c>
      <c r="Q1108" s="31" t="e">
        <f>IF(AND($B1108=Q$1),LOOKUP(9.99999999999999E+307,$Q$2:Q1107)+1,"")</f>
        <v>#REF!</v>
      </c>
      <c r="R1108" s="31">
        <f>IF(AND($B1108=R$1),LOOKUP(9.99999999999999E+307,$R$2:R1107)+1,"")</f>
        <v>940</v>
      </c>
      <c r="S1108" s="31">
        <f>IF(AND($B1108=S$1),LOOKUP(9.99999999999999E+307,$S$2:S1107)+1,"")</f>
        <v>940</v>
      </c>
      <c r="T1108" s="221"/>
      <c r="U1108" s="221"/>
      <c r="V1108" s="221"/>
      <c r="AA1108" s="218" t="str">
        <f t="shared" si="125"/>
        <v/>
      </c>
      <c r="AB1108" s="218" t="str">
        <f t="shared" si="126"/>
        <v/>
      </c>
      <c r="AC1108" s="219">
        <f t="shared" si="122"/>
        <v>0</v>
      </c>
      <c r="AD1108" s="219">
        <f t="shared" si="123"/>
        <v>1034</v>
      </c>
      <c r="AE1108" s="220" t="str">
        <f t="shared" si="127"/>
        <v/>
      </c>
      <c r="AF1108" s="216" t="str">
        <f t="shared" si="121"/>
        <v>-</v>
      </c>
    </row>
    <row r="1109" spans="1:32" ht="20.149999999999999" customHeight="1" x14ac:dyDescent="0.75">
      <c r="A1109" s="31">
        <v>1107</v>
      </c>
      <c r="B1109" s="202"/>
      <c r="C1109" s="201"/>
      <c r="D1109" s="201"/>
      <c r="E1109" s="389"/>
      <c r="F1109" s="389"/>
      <c r="G1109" s="217" t="str">
        <f t="shared" si="124"/>
        <v/>
      </c>
      <c r="H1109" s="31" t="str">
        <f>IF(AND(B1109=H$1),LOOKUP(9.99999999999999E+307,$H$2:H1108)+1,"")</f>
        <v/>
      </c>
      <c r="I1109" s="31" t="str">
        <f>IF(AND(B1109=I$1),LOOKUP(9.99999999999999E+307,$I$2:I1108)+1,"")</f>
        <v/>
      </c>
      <c r="J1109" s="31" t="e">
        <f>IF(AND(B1109=J$1),LOOKUP(9.99999999999999E+307,$J$2:J1108)+1,"")</f>
        <v>#REF!</v>
      </c>
      <c r="K1109" s="31" t="e">
        <f>IF(AND(B1109=K$1),LOOKUP(9.99999999999999E+307,$K$2:K1108)+1,"")</f>
        <v>#REF!</v>
      </c>
      <c r="L1109" s="31" t="e">
        <f>IF(AND(B1109=L$1),LOOKUP(9.99999999999999E+307,$L$2:L1108)+1,"")</f>
        <v>#REF!</v>
      </c>
      <c r="M1109" s="31">
        <f>IF(AND(B1109=M$1),LOOKUP(9.99999999999999E+307,$M$2:M1108)+1,"")</f>
        <v>941</v>
      </c>
      <c r="N1109" s="31" t="e">
        <f>IF(AND(B1109=N$1),LOOKUP(9.99999999999999E+307,$N$2:N1108)+1,"")</f>
        <v>#REF!</v>
      </c>
      <c r="O1109" s="31" t="e">
        <f>IF(AND($B1109=O$1),LOOKUP(9.99999999999999E+307,$O$2:O1108)+1,"")</f>
        <v>#REF!</v>
      </c>
      <c r="P1109" s="31" t="e">
        <f>IF(AND($B1109=P$1),LOOKUP(9.99999999999999E+307,$P$2:P1108)+1,"")</f>
        <v>#REF!</v>
      </c>
      <c r="Q1109" s="31" t="e">
        <f>IF(AND($B1109=Q$1),LOOKUP(9.99999999999999E+307,$Q$2:Q1108)+1,"")</f>
        <v>#REF!</v>
      </c>
      <c r="R1109" s="31">
        <f>IF(AND($B1109=R$1),LOOKUP(9.99999999999999E+307,$R$2:R1108)+1,"")</f>
        <v>941</v>
      </c>
      <c r="S1109" s="31">
        <f>IF(AND($B1109=S$1),LOOKUP(9.99999999999999E+307,$S$2:S1108)+1,"")</f>
        <v>941</v>
      </c>
      <c r="T1109" s="221"/>
      <c r="U1109" s="221"/>
      <c r="V1109" s="221"/>
      <c r="AA1109" s="218" t="str">
        <f t="shared" si="125"/>
        <v/>
      </c>
      <c r="AB1109" s="218" t="str">
        <f t="shared" si="126"/>
        <v/>
      </c>
      <c r="AC1109" s="219">
        <f t="shared" si="122"/>
        <v>0</v>
      </c>
      <c r="AD1109" s="219">
        <f t="shared" si="123"/>
        <v>1034</v>
      </c>
      <c r="AE1109" s="220" t="str">
        <f t="shared" si="127"/>
        <v/>
      </c>
      <c r="AF1109" s="216" t="str">
        <f t="shared" si="121"/>
        <v>-</v>
      </c>
    </row>
    <row r="1110" spans="1:32" ht="20.149999999999999" customHeight="1" x14ac:dyDescent="0.75">
      <c r="A1110" s="31">
        <v>1108</v>
      </c>
      <c r="B1110" s="202"/>
      <c r="C1110" s="201"/>
      <c r="D1110" s="201"/>
      <c r="E1110" s="389"/>
      <c r="F1110" s="389"/>
      <c r="G1110" s="217" t="str">
        <f t="shared" si="124"/>
        <v/>
      </c>
      <c r="H1110" s="31" t="str">
        <f>IF(AND(B1110=H$1),LOOKUP(9.99999999999999E+307,$H$2:H1109)+1,"")</f>
        <v/>
      </c>
      <c r="I1110" s="31" t="str">
        <f>IF(AND(B1110=I$1),LOOKUP(9.99999999999999E+307,$I$2:I1109)+1,"")</f>
        <v/>
      </c>
      <c r="J1110" s="31" t="e">
        <f>IF(AND(B1110=J$1),LOOKUP(9.99999999999999E+307,$J$2:J1109)+1,"")</f>
        <v>#REF!</v>
      </c>
      <c r="K1110" s="31" t="e">
        <f>IF(AND(B1110=K$1),LOOKUP(9.99999999999999E+307,$K$2:K1109)+1,"")</f>
        <v>#REF!</v>
      </c>
      <c r="L1110" s="31" t="e">
        <f>IF(AND(B1110=L$1),LOOKUP(9.99999999999999E+307,$L$2:L1109)+1,"")</f>
        <v>#REF!</v>
      </c>
      <c r="M1110" s="31">
        <f>IF(AND(B1110=M$1),LOOKUP(9.99999999999999E+307,$M$2:M1109)+1,"")</f>
        <v>942</v>
      </c>
      <c r="N1110" s="31" t="e">
        <f>IF(AND(B1110=N$1),LOOKUP(9.99999999999999E+307,$N$2:N1109)+1,"")</f>
        <v>#REF!</v>
      </c>
      <c r="O1110" s="31" t="e">
        <f>IF(AND($B1110=O$1),LOOKUP(9.99999999999999E+307,$O$2:O1109)+1,"")</f>
        <v>#REF!</v>
      </c>
      <c r="P1110" s="31" t="e">
        <f>IF(AND($B1110=P$1),LOOKUP(9.99999999999999E+307,$P$2:P1109)+1,"")</f>
        <v>#REF!</v>
      </c>
      <c r="Q1110" s="31" t="e">
        <f>IF(AND($B1110=Q$1),LOOKUP(9.99999999999999E+307,$Q$2:Q1109)+1,"")</f>
        <v>#REF!</v>
      </c>
      <c r="R1110" s="31">
        <f>IF(AND($B1110=R$1),LOOKUP(9.99999999999999E+307,$R$2:R1109)+1,"")</f>
        <v>942</v>
      </c>
      <c r="S1110" s="31">
        <f>IF(AND($B1110=S$1),LOOKUP(9.99999999999999E+307,$S$2:S1109)+1,"")</f>
        <v>942</v>
      </c>
      <c r="T1110" s="221"/>
      <c r="U1110" s="221"/>
      <c r="V1110" s="221"/>
      <c r="AA1110" s="218" t="str">
        <f t="shared" si="125"/>
        <v/>
      </c>
      <c r="AB1110" s="218" t="str">
        <f t="shared" si="126"/>
        <v/>
      </c>
      <c r="AC1110" s="219">
        <f t="shared" si="122"/>
        <v>0</v>
      </c>
      <c r="AD1110" s="219">
        <f t="shared" si="123"/>
        <v>1034</v>
      </c>
      <c r="AE1110" s="220" t="str">
        <f t="shared" si="127"/>
        <v/>
      </c>
      <c r="AF1110" s="216" t="str">
        <f t="shared" si="121"/>
        <v>-</v>
      </c>
    </row>
    <row r="1111" spans="1:32" ht="20.149999999999999" customHeight="1" x14ac:dyDescent="0.75">
      <c r="A1111" s="31">
        <v>1109</v>
      </c>
      <c r="B1111" s="202"/>
      <c r="C1111" s="201"/>
      <c r="D1111" s="201"/>
      <c r="E1111" s="203"/>
      <c r="F1111" s="203"/>
      <c r="G1111" s="217" t="str">
        <f t="shared" si="124"/>
        <v/>
      </c>
      <c r="H1111" s="31" t="str">
        <f>IF(AND(B1111=H$1),LOOKUP(9.99999999999999E+307,$H$2:H1110)+1,"")</f>
        <v/>
      </c>
      <c r="I1111" s="31" t="str">
        <f>IF(AND(B1111=I$1),LOOKUP(9.99999999999999E+307,$I$2:I1110)+1,"")</f>
        <v/>
      </c>
      <c r="J1111" s="31" t="e">
        <f>IF(AND(B1111=J$1),LOOKUP(9.99999999999999E+307,$J$2:J1110)+1,"")</f>
        <v>#REF!</v>
      </c>
      <c r="K1111" s="31" t="e">
        <f>IF(AND(B1111=K$1),LOOKUP(9.99999999999999E+307,$K$2:K1110)+1,"")</f>
        <v>#REF!</v>
      </c>
      <c r="L1111" s="31" t="e">
        <f>IF(AND(B1111=L$1),LOOKUP(9.99999999999999E+307,$L$2:L1110)+1,"")</f>
        <v>#REF!</v>
      </c>
      <c r="M1111" s="31">
        <f>IF(AND(B1111=M$1),LOOKUP(9.99999999999999E+307,$M$2:M1110)+1,"")</f>
        <v>943</v>
      </c>
      <c r="N1111" s="31" t="e">
        <f>IF(AND(B1111=N$1),LOOKUP(9.99999999999999E+307,$N$2:N1110)+1,"")</f>
        <v>#REF!</v>
      </c>
      <c r="O1111" s="31" t="e">
        <f>IF(AND($B1111=O$1),LOOKUP(9.99999999999999E+307,$O$2:O1110)+1,"")</f>
        <v>#REF!</v>
      </c>
      <c r="P1111" s="31" t="e">
        <f>IF(AND($B1111=P$1),LOOKUP(9.99999999999999E+307,$P$2:P1110)+1,"")</f>
        <v>#REF!</v>
      </c>
      <c r="Q1111" s="31" t="e">
        <f>IF(AND($B1111=Q$1),LOOKUP(9.99999999999999E+307,$Q$2:Q1110)+1,"")</f>
        <v>#REF!</v>
      </c>
      <c r="R1111" s="31">
        <f>IF(AND($B1111=R$1),LOOKUP(9.99999999999999E+307,$R$2:R1110)+1,"")</f>
        <v>943</v>
      </c>
      <c r="S1111" s="31">
        <f>IF(AND($B1111=S$1),LOOKUP(9.99999999999999E+307,$S$2:S1110)+1,"")</f>
        <v>943</v>
      </c>
      <c r="T1111" s="221"/>
      <c r="U1111" s="221"/>
      <c r="V1111" s="221"/>
      <c r="AA1111" s="218" t="str">
        <f t="shared" si="125"/>
        <v/>
      </c>
      <c r="AB1111" s="218" t="str">
        <f t="shared" si="126"/>
        <v/>
      </c>
      <c r="AC1111" s="219">
        <f t="shared" si="122"/>
        <v>0</v>
      </c>
      <c r="AD1111" s="219">
        <f t="shared" si="123"/>
        <v>1034</v>
      </c>
      <c r="AE1111" s="220" t="str">
        <f t="shared" si="127"/>
        <v/>
      </c>
      <c r="AF1111" s="216" t="str">
        <f t="shared" si="121"/>
        <v>-</v>
      </c>
    </row>
    <row r="1112" spans="1:32" ht="20.149999999999999" customHeight="1" x14ac:dyDescent="0.75">
      <c r="A1112" s="31">
        <v>1110</v>
      </c>
      <c r="B1112" s="202"/>
      <c r="C1112" s="201"/>
      <c r="D1112" s="201"/>
      <c r="E1112" s="203"/>
      <c r="F1112" s="203"/>
      <c r="G1112" s="217" t="str">
        <f t="shared" si="124"/>
        <v/>
      </c>
      <c r="H1112" s="31" t="str">
        <f>IF(AND(B1112=H$1),LOOKUP(9.99999999999999E+307,$H$2:H1111)+1,"")</f>
        <v/>
      </c>
      <c r="I1112" s="31" t="str">
        <f>IF(AND(B1112=I$1),LOOKUP(9.99999999999999E+307,$I$2:I1111)+1,"")</f>
        <v/>
      </c>
      <c r="J1112" s="31" t="e">
        <f>IF(AND(B1112=J$1),LOOKUP(9.99999999999999E+307,$J$2:J1111)+1,"")</f>
        <v>#REF!</v>
      </c>
      <c r="K1112" s="31" t="e">
        <f>IF(AND(B1112=K$1),LOOKUP(9.99999999999999E+307,$K$2:K1111)+1,"")</f>
        <v>#REF!</v>
      </c>
      <c r="L1112" s="31" t="e">
        <f>IF(AND(B1112=L$1),LOOKUP(9.99999999999999E+307,$L$2:L1111)+1,"")</f>
        <v>#REF!</v>
      </c>
      <c r="M1112" s="31">
        <f>IF(AND(B1112=M$1),LOOKUP(9.99999999999999E+307,$M$2:M1111)+1,"")</f>
        <v>944</v>
      </c>
      <c r="N1112" s="31" t="e">
        <f>IF(AND(B1112=N$1),LOOKUP(9.99999999999999E+307,$N$2:N1111)+1,"")</f>
        <v>#REF!</v>
      </c>
      <c r="O1112" s="31" t="e">
        <f>IF(AND($B1112=O$1),LOOKUP(9.99999999999999E+307,$O$2:O1111)+1,"")</f>
        <v>#REF!</v>
      </c>
      <c r="P1112" s="31" t="e">
        <f>IF(AND($B1112=P$1),LOOKUP(9.99999999999999E+307,$P$2:P1111)+1,"")</f>
        <v>#REF!</v>
      </c>
      <c r="Q1112" s="31" t="e">
        <f>IF(AND($B1112=Q$1),LOOKUP(9.99999999999999E+307,$Q$2:Q1111)+1,"")</f>
        <v>#REF!</v>
      </c>
      <c r="R1112" s="31">
        <f>IF(AND($B1112=R$1),LOOKUP(9.99999999999999E+307,$R$2:R1111)+1,"")</f>
        <v>944</v>
      </c>
      <c r="S1112" s="31">
        <f>IF(AND($B1112=S$1),LOOKUP(9.99999999999999E+307,$S$2:S1111)+1,"")</f>
        <v>944</v>
      </c>
      <c r="T1112" s="221"/>
      <c r="U1112" s="221"/>
      <c r="V1112" s="221"/>
      <c r="AA1112" s="218" t="str">
        <f t="shared" si="125"/>
        <v/>
      </c>
      <c r="AB1112" s="218" t="str">
        <f t="shared" si="126"/>
        <v/>
      </c>
      <c r="AC1112" s="219">
        <f t="shared" si="122"/>
        <v>0</v>
      </c>
      <c r="AD1112" s="219">
        <f t="shared" si="123"/>
        <v>1034</v>
      </c>
      <c r="AE1112" s="220" t="str">
        <f t="shared" si="127"/>
        <v/>
      </c>
      <c r="AF1112" s="216" t="str">
        <f t="shared" si="121"/>
        <v>-</v>
      </c>
    </row>
    <row r="1113" spans="1:32" ht="20.149999999999999" customHeight="1" x14ac:dyDescent="0.75">
      <c r="A1113" s="31">
        <v>1111</v>
      </c>
      <c r="B1113" s="202"/>
      <c r="C1113" s="201"/>
      <c r="D1113" s="201"/>
      <c r="E1113" s="389"/>
      <c r="F1113" s="389"/>
      <c r="G1113" s="217" t="str">
        <f t="shared" si="124"/>
        <v/>
      </c>
      <c r="H1113" s="31" t="str">
        <f>IF(AND(B1113=H$1),LOOKUP(9.99999999999999E+307,$H$2:H1112)+1,"")</f>
        <v/>
      </c>
      <c r="I1113" s="31" t="str">
        <f>IF(AND(B1113=I$1),LOOKUP(9.99999999999999E+307,$I$2:I1112)+1,"")</f>
        <v/>
      </c>
      <c r="J1113" s="31" t="e">
        <f>IF(AND(B1113=J$1),LOOKUP(9.99999999999999E+307,$J$2:J1112)+1,"")</f>
        <v>#REF!</v>
      </c>
      <c r="K1113" s="31" t="e">
        <f>IF(AND(B1113=K$1),LOOKUP(9.99999999999999E+307,$K$2:K1112)+1,"")</f>
        <v>#REF!</v>
      </c>
      <c r="L1113" s="31" t="e">
        <f>IF(AND(B1113=L$1),LOOKUP(9.99999999999999E+307,$L$2:L1112)+1,"")</f>
        <v>#REF!</v>
      </c>
      <c r="M1113" s="31">
        <f>IF(AND(B1113=M$1),LOOKUP(9.99999999999999E+307,$M$2:M1112)+1,"")</f>
        <v>945</v>
      </c>
      <c r="N1113" s="31" t="e">
        <f>IF(AND(B1113=N$1),LOOKUP(9.99999999999999E+307,$N$2:N1112)+1,"")</f>
        <v>#REF!</v>
      </c>
      <c r="O1113" s="31" t="e">
        <f>IF(AND($B1113=O$1),LOOKUP(9.99999999999999E+307,$O$2:O1112)+1,"")</f>
        <v>#REF!</v>
      </c>
      <c r="P1113" s="31" t="e">
        <f>IF(AND($B1113=P$1),LOOKUP(9.99999999999999E+307,$P$2:P1112)+1,"")</f>
        <v>#REF!</v>
      </c>
      <c r="Q1113" s="31" t="e">
        <f>IF(AND($B1113=Q$1),LOOKUP(9.99999999999999E+307,$Q$2:Q1112)+1,"")</f>
        <v>#REF!</v>
      </c>
      <c r="R1113" s="31">
        <f>IF(AND($B1113=R$1),LOOKUP(9.99999999999999E+307,$R$2:R1112)+1,"")</f>
        <v>945</v>
      </c>
      <c r="S1113" s="31">
        <f>IF(AND($B1113=S$1),LOOKUP(9.99999999999999E+307,$S$2:S1112)+1,"")</f>
        <v>945</v>
      </c>
      <c r="T1113" s="221"/>
      <c r="U1113" s="221"/>
      <c r="V1113" s="221"/>
      <c r="AA1113" s="218" t="str">
        <f t="shared" si="125"/>
        <v/>
      </c>
      <c r="AB1113" s="218" t="str">
        <f t="shared" si="126"/>
        <v/>
      </c>
      <c r="AC1113" s="219">
        <f t="shared" si="122"/>
        <v>0</v>
      </c>
      <c r="AD1113" s="219">
        <f t="shared" si="123"/>
        <v>1034</v>
      </c>
      <c r="AE1113" s="220" t="str">
        <f t="shared" si="127"/>
        <v/>
      </c>
      <c r="AF1113" s="216" t="str">
        <f t="shared" si="121"/>
        <v>-</v>
      </c>
    </row>
    <row r="1114" spans="1:32" ht="20.149999999999999" customHeight="1" x14ac:dyDescent="0.75">
      <c r="A1114" s="31">
        <v>1112</v>
      </c>
      <c r="B1114" s="202"/>
      <c r="C1114" s="201"/>
      <c r="D1114" s="201"/>
      <c r="E1114" s="203"/>
      <c r="F1114" s="203"/>
      <c r="G1114" s="217" t="str">
        <f t="shared" si="124"/>
        <v/>
      </c>
      <c r="H1114" s="31" t="str">
        <f>IF(AND(B1114=H$1),LOOKUP(9.99999999999999E+307,$H$2:H1113)+1,"")</f>
        <v/>
      </c>
      <c r="I1114" s="31" t="str">
        <f>IF(AND(B1114=I$1),LOOKUP(9.99999999999999E+307,$I$2:I1113)+1,"")</f>
        <v/>
      </c>
      <c r="J1114" s="31" t="e">
        <f>IF(AND(B1114=J$1),LOOKUP(9.99999999999999E+307,$J$2:J1113)+1,"")</f>
        <v>#REF!</v>
      </c>
      <c r="K1114" s="31" t="e">
        <f>IF(AND(B1114=K$1),LOOKUP(9.99999999999999E+307,$K$2:K1113)+1,"")</f>
        <v>#REF!</v>
      </c>
      <c r="L1114" s="31" t="e">
        <f>IF(AND(B1114=L$1),LOOKUP(9.99999999999999E+307,$L$2:L1113)+1,"")</f>
        <v>#REF!</v>
      </c>
      <c r="M1114" s="31">
        <f>IF(AND(B1114=M$1),LOOKUP(9.99999999999999E+307,$M$2:M1113)+1,"")</f>
        <v>946</v>
      </c>
      <c r="N1114" s="31" t="e">
        <f>IF(AND(B1114=N$1),LOOKUP(9.99999999999999E+307,$N$2:N1113)+1,"")</f>
        <v>#REF!</v>
      </c>
      <c r="O1114" s="31" t="e">
        <f>IF(AND($B1114=O$1),LOOKUP(9.99999999999999E+307,$O$2:O1113)+1,"")</f>
        <v>#REF!</v>
      </c>
      <c r="P1114" s="31" t="e">
        <f>IF(AND($B1114=P$1),LOOKUP(9.99999999999999E+307,$P$2:P1113)+1,"")</f>
        <v>#REF!</v>
      </c>
      <c r="Q1114" s="31" t="e">
        <f>IF(AND($B1114=Q$1),LOOKUP(9.99999999999999E+307,$Q$2:Q1113)+1,"")</f>
        <v>#REF!</v>
      </c>
      <c r="R1114" s="31">
        <f>IF(AND($B1114=R$1),LOOKUP(9.99999999999999E+307,$R$2:R1113)+1,"")</f>
        <v>946</v>
      </c>
      <c r="S1114" s="31">
        <f>IF(AND($B1114=S$1),LOOKUP(9.99999999999999E+307,$S$2:S1113)+1,"")</f>
        <v>946</v>
      </c>
      <c r="T1114" s="221"/>
      <c r="U1114" s="221"/>
      <c r="V1114" s="221"/>
      <c r="AA1114" s="218" t="str">
        <f t="shared" si="125"/>
        <v/>
      </c>
      <c r="AB1114" s="218" t="str">
        <f t="shared" si="126"/>
        <v/>
      </c>
      <c r="AC1114" s="219">
        <f t="shared" si="122"/>
        <v>0</v>
      </c>
      <c r="AD1114" s="219">
        <f t="shared" si="123"/>
        <v>1034</v>
      </c>
      <c r="AE1114" s="220" t="str">
        <f t="shared" si="127"/>
        <v/>
      </c>
      <c r="AF1114" s="216" t="str">
        <f t="shared" si="121"/>
        <v>-</v>
      </c>
    </row>
    <row r="1115" spans="1:32" ht="20.149999999999999" customHeight="1" x14ac:dyDescent="0.75">
      <c r="A1115" s="31">
        <v>1113</v>
      </c>
      <c r="B1115" s="202"/>
      <c r="C1115" s="201"/>
      <c r="D1115" s="201"/>
      <c r="E1115" s="389"/>
      <c r="F1115" s="389"/>
      <c r="G1115" s="217" t="str">
        <f t="shared" si="124"/>
        <v/>
      </c>
      <c r="H1115" s="31" t="str">
        <f>IF(AND(B1115=H$1),LOOKUP(9.99999999999999E+307,$H$2:H1114)+1,"")</f>
        <v/>
      </c>
      <c r="I1115" s="31" t="str">
        <f>IF(AND(B1115=I$1),LOOKUP(9.99999999999999E+307,$I$2:I1114)+1,"")</f>
        <v/>
      </c>
      <c r="J1115" s="31" t="e">
        <f>IF(AND(B1115=J$1),LOOKUP(9.99999999999999E+307,$J$2:J1114)+1,"")</f>
        <v>#REF!</v>
      </c>
      <c r="K1115" s="31" t="e">
        <f>IF(AND(B1115=K$1),LOOKUP(9.99999999999999E+307,$K$2:K1114)+1,"")</f>
        <v>#REF!</v>
      </c>
      <c r="L1115" s="31" t="e">
        <f>IF(AND(B1115=L$1),LOOKUP(9.99999999999999E+307,$L$2:L1114)+1,"")</f>
        <v>#REF!</v>
      </c>
      <c r="M1115" s="31">
        <f>IF(AND(B1115=M$1),LOOKUP(9.99999999999999E+307,$M$2:M1114)+1,"")</f>
        <v>947</v>
      </c>
      <c r="N1115" s="31" t="e">
        <f>IF(AND(B1115=N$1),LOOKUP(9.99999999999999E+307,$N$2:N1114)+1,"")</f>
        <v>#REF!</v>
      </c>
      <c r="O1115" s="31" t="e">
        <f>IF(AND($B1115=O$1),LOOKUP(9.99999999999999E+307,$O$2:O1114)+1,"")</f>
        <v>#REF!</v>
      </c>
      <c r="P1115" s="31" t="e">
        <f>IF(AND($B1115=P$1),LOOKUP(9.99999999999999E+307,$P$2:P1114)+1,"")</f>
        <v>#REF!</v>
      </c>
      <c r="Q1115" s="31" t="e">
        <f>IF(AND($B1115=Q$1),LOOKUP(9.99999999999999E+307,$Q$2:Q1114)+1,"")</f>
        <v>#REF!</v>
      </c>
      <c r="R1115" s="31">
        <f>IF(AND($B1115=R$1),LOOKUP(9.99999999999999E+307,$R$2:R1114)+1,"")</f>
        <v>947</v>
      </c>
      <c r="S1115" s="31">
        <f>IF(AND($B1115=S$1),LOOKUP(9.99999999999999E+307,$S$2:S1114)+1,"")</f>
        <v>947</v>
      </c>
      <c r="T1115" s="221"/>
      <c r="U1115" s="221"/>
      <c r="V1115" s="221"/>
      <c r="AA1115" s="218" t="str">
        <f t="shared" si="125"/>
        <v/>
      </c>
      <c r="AB1115" s="218" t="str">
        <f t="shared" si="126"/>
        <v/>
      </c>
      <c r="AC1115" s="219">
        <f t="shared" si="122"/>
        <v>0</v>
      </c>
      <c r="AD1115" s="219">
        <f t="shared" si="123"/>
        <v>1034</v>
      </c>
      <c r="AE1115" s="220" t="str">
        <f t="shared" si="127"/>
        <v/>
      </c>
      <c r="AF1115" s="216" t="str">
        <f t="shared" si="121"/>
        <v>-</v>
      </c>
    </row>
    <row r="1116" spans="1:32" ht="20.149999999999999" customHeight="1" x14ac:dyDescent="0.75">
      <c r="A1116" s="31">
        <v>1114</v>
      </c>
      <c r="B1116" s="202"/>
      <c r="C1116" s="201"/>
      <c r="D1116" s="201"/>
      <c r="E1116" s="389"/>
      <c r="F1116" s="389"/>
      <c r="G1116" s="217" t="str">
        <f t="shared" si="124"/>
        <v/>
      </c>
      <c r="H1116" s="31" t="str">
        <f>IF(AND(B1116=H$1),LOOKUP(9.99999999999999E+307,$H$2:H1115)+1,"")</f>
        <v/>
      </c>
      <c r="I1116" s="31" t="str">
        <f>IF(AND(B1116=I$1),LOOKUP(9.99999999999999E+307,$I$2:I1115)+1,"")</f>
        <v/>
      </c>
      <c r="J1116" s="31" t="e">
        <f>IF(AND(B1116=J$1),LOOKUP(9.99999999999999E+307,$J$2:J1115)+1,"")</f>
        <v>#REF!</v>
      </c>
      <c r="K1116" s="31" t="e">
        <f>IF(AND(B1116=K$1),LOOKUP(9.99999999999999E+307,$K$2:K1115)+1,"")</f>
        <v>#REF!</v>
      </c>
      <c r="L1116" s="31" t="e">
        <f>IF(AND(B1116=L$1),LOOKUP(9.99999999999999E+307,$L$2:L1115)+1,"")</f>
        <v>#REF!</v>
      </c>
      <c r="M1116" s="31">
        <f>IF(AND(B1116=M$1),LOOKUP(9.99999999999999E+307,$M$2:M1115)+1,"")</f>
        <v>948</v>
      </c>
      <c r="N1116" s="31" t="e">
        <f>IF(AND(B1116=N$1),LOOKUP(9.99999999999999E+307,$N$2:N1115)+1,"")</f>
        <v>#REF!</v>
      </c>
      <c r="O1116" s="31" t="e">
        <f>IF(AND($B1116=O$1),LOOKUP(9.99999999999999E+307,$O$2:O1115)+1,"")</f>
        <v>#REF!</v>
      </c>
      <c r="P1116" s="31" t="e">
        <f>IF(AND($B1116=P$1),LOOKUP(9.99999999999999E+307,$P$2:P1115)+1,"")</f>
        <v>#REF!</v>
      </c>
      <c r="Q1116" s="31" t="e">
        <f>IF(AND($B1116=Q$1),LOOKUP(9.99999999999999E+307,$Q$2:Q1115)+1,"")</f>
        <v>#REF!</v>
      </c>
      <c r="R1116" s="31">
        <f>IF(AND($B1116=R$1),LOOKUP(9.99999999999999E+307,$R$2:R1115)+1,"")</f>
        <v>948</v>
      </c>
      <c r="S1116" s="31">
        <f>IF(AND($B1116=S$1),LOOKUP(9.99999999999999E+307,$S$2:S1115)+1,"")</f>
        <v>948</v>
      </c>
      <c r="T1116" s="221"/>
      <c r="U1116" s="221"/>
      <c r="V1116" s="221"/>
      <c r="AA1116" s="218" t="str">
        <f t="shared" si="125"/>
        <v/>
      </c>
      <c r="AB1116" s="218" t="str">
        <f t="shared" si="126"/>
        <v/>
      </c>
      <c r="AC1116" s="219">
        <f t="shared" si="122"/>
        <v>0</v>
      </c>
      <c r="AD1116" s="219">
        <f t="shared" si="123"/>
        <v>1034</v>
      </c>
      <c r="AE1116" s="220" t="str">
        <f t="shared" si="127"/>
        <v/>
      </c>
      <c r="AF1116" s="216" t="str">
        <f t="shared" si="121"/>
        <v>-</v>
      </c>
    </row>
    <row r="1117" spans="1:32" ht="20.149999999999999" customHeight="1" x14ac:dyDescent="0.75">
      <c r="A1117" s="31">
        <v>1115</v>
      </c>
      <c r="B1117" s="202"/>
      <c r="C1117" s="201"/>
      <c r="D1117" s="201"/>
      <c r="E1117" s="389"/>
      <c r="F1117" s="389"/>
      <c r="G1117" s="217" t="str">
        <f t="shared" si="124"/>
        <v/>
      </c>
      <c r="H1117" s="31" t="str">
        <f>IF(AND(B1117=H$1),LOOKUP(9.99999999999999E+307,$H$2:H1116)+1,"")</f>
        <v/>
      </c>
      <c r="I1117" s="31" t="str">
        <f>IF(AND(B1117=I$1),LOOKUP(9.99999999999999E+307,$I$2:I1116)+1,"")</f>
        <v/>
      </c>
      <c r="J1117" s="31" t="e">
        <f>IF(AND(B1117=J$1),LOOKUP(9.99999999999999E+307,$J$2:J1116)+1,"")</f>
        <v>#REF!</v>
      </c>
      <c r="K1117" s="31" t="e">
        <f>IF(AND(B1117=K$1),LOOKUP(9.99999999999999E+307,$K$2:K1116)+1,"")</f>
        <v>#REF!</v>
      </c>
      <c r="L1117" s="31" t="e">
        <f>IF(AND(B1117=L$1),LOOKUP(9.99999999999999E+307,$L$2:L1116)+1,"")</f>
        <v>#REF!</v>
      </c>
      <c r="M1117" s="31">
        <f>IF(AND(B1117=M$1),LOOKUP(9.99999999999999E+307,$M$2:M1116)+1,"")</f>
        <v>949</v>
      </c>
      <c r="N1117" s="31" t="e">
        <f>IF(AND(B1117=N$1),LOOKUP(9.99999999999999E+307,$N$2:N1116)+1,"")</f>
        <v>#REF!</v>
      </c>
      <c r="O1117" s="31" t="e">
        <f>IF(AND($B1117=O$1),LOOKUP(9.99999999999999E+307,$O$2:O1116)+1,"")</f>
        <v>#REF!</v>
      </c>
      <c r="P1117" s="31" t="e">
        <f>IF(AND($B1117=P$1),LOOKUP(9.99999999999999E+307,$P$2:P1116)+1,"")</f>
        <v>#REF!</v>
      </c>
      <c r="Q1117" s="31" t="e">
        <f>IF(AND($B1117=Q$1),LOOKUP(9.99999999999999E+307,$Q$2:Q1116)+1,"")</f>
        <v>#REF!</v>
      </c>
      <c r="R1117" s="31">
        <f>IF(AND($B1117=R$1),LOOKUP(9.99999999999999E+307,$R$2:R1116)+1,"")</f>
        <v>949</v>
      </c>
      <c r="S1117" s="31">
        <f>IF(AND($B1117=S$1),LOOKUP(9.99999999999999E+307,$S$2:S1116)+1,"")</f>
        <v>949</v>
      </c>
      <c r="T1117" s="221"/>
      <c r="U1117" s="221"/>
      <c r="V1117" s="221"/>
      <c r="AA1117" s="218" t="str">
        <f t="shared" si="125"/>
        <v/>
      </c>
      <c r="AB1117" s="218" t="str">
        <f t="shared" si="126"/>
        <v/>
      </c>
      <c r="AC1117" s="219">
        <f t="shared" si="122"/>
        <v>0</v>
      </c>
      <c r="AD1117" s="219">
        <f t="shared" si="123"/>
        <v>1034</v>
      </c>
      <c r="AE1117" s="220" t="str">
        <f t="shared" si="127"/>
        <v/>
      </c>
      <c r="AF1117" s="216" t="str">
        <f t="shared" si="121"/>
        <v>-</v>
      </c>
    </row>
    <row r="1118" spans="1:32" ht="20.149999999999999" customHeight="1" x14ac:dyDescent="0.75">
      <c r="A1118" s="31">
        <v>1116</v>
      </c>
      <c r="B1118" s="202"/>
      <c r="C1118" s="201"/>
      <c r="D1118" s="201"/>
      <c r="E1118" s="389"/>
      <c r="F1118" s="389"/>
      <c r="G1118" s="217" t="str">
        <f t="shared" si="124"/>
        <v/>
      </c>
      <c r="H1118" s="31" t="str">
        <f>IF(AND(B1118=H$1),LOOKUP(9.99999999999999E+307,$H$2:H1117)+1,"")</f>
        <v/>
      </c>
      <c r="I1118" s="31" t="str">
        <f>IF(AND(B1118=I$1),LOOKUP(9.99999999999999E+307,$I$2:I1117)+1,"")</f>
        <v/>
      </c>
      <c r="J1118" s="31" t="e">
        <f>IF(AND(B1118=J$1),LOOKUP(9.99999999999999E+307,$J$2:J1117)+1,"")</f>
        <v>#REF!</v>
      </c>
      <c r="K1118" s="31" t="e">
        <f>IF(AND(B1118=K$1),LOOKUP(9.99999999999999E+307,$K$2:K1117)+1,"")</f>
        <v>#REF!</v>
      </c>
      <c r="L1118" s="31" t="e">
        <f>IF(AND(B1118=L$1),LOOKUP(9.99999999999999E+307,$L$2:L1117)+1,"")</f>
        <v>#REF!</v>
      </c>
      <c r="M1118" s="31">
        <f>IF(AND(B1118=M$1),LOOKUP(9.99999999999999E+307,$M$2:M1117)+1,"")</f>
        <v>950</v>
      </c>
      <c r="N1118" s="31" t="e">
        <f>IF(AND(B1118=N$1),LOOKUP(9.99999999999999E+307,$N$2:N1117)+1,"")</f>
        <v>#REF!</v>
      </c>
      <c r="O1118" s="31" t="e">
        <f>IF(AND($B1118=O$1),LOOKUP(9.99999999999999E+307,$O$2:O1117)+1,"")</f>
        <v>#REF!</v>
      </c>
      <c r="P1118" s="31" t="e">
        <f>IF(AND($B1118=P$1),LOOKUP(9.99999999999999E+307,$P$2:P1117)+1,"")</f>
        <v>#REF!</v>
      </c>
      <c r="Q1118" s="31" t="e">
        <f>IF(AND($B1118=Q$1),LOOKUP(9.99999999999999E+307,$Q$2:Q1117)+1,"")</f>
        <v>#REF!</v>
      </c>
      <c r="R1118" s="31">
        <f>IF(AND($B1118=R$1),LOOKUP(9.99999999999999E+307,$R$2:R1117)+1,"")</f>
        <v>950</v>
      </c>
      <c r="S1118" s="31">
        <f>IF(AND($B1118=S$1),LOOKUP(9.99999999999999E+307,$S$2:S1117)+1,"")</f>
        <v>950</v>
      </c>
      <c r="T1118" s="221"/>
      <c r="U1118" s="221"/>
      <c r="V1118" s="221"/>
      <c r="AA1118" s="218" t="str">
        <f t="shared" si="125"/>
        <v/>
      </c>
      <c r="AB1118" s="218" t="str">
        <f t="shared" si="126"/>
        <v/>
      </c>
      <c r="AC1118" s="219">
        <f t="shared" si="122"/>
        <v>0</v>
      </c>
      <c r="AD1118" s="219">
        <f t="shared" si="123"/>
        <v>1034</v>
      </c>
      <c r="AE1118" s="220" t="str">
        <f t="shared" si="127"/>
        <v/>
      </c>
      <c r="AF1118" s="216" t="str">
        <f t="shared" si="121"/>
        <v>-</v>
      </c>
    </row>
    <row r="1119" spans="1:32" ht="20.149999999999999" customHeight="1" x14ac:dyDescent="0.75">
      <c r="A1119" s="31">
        <v>1117</v>
      </c>
      <c r="B1119" s="202"/>
      <c r="C1119" s="201"/>
      <c r="D1119" s="201"/>
      <c r="E1119" s="389"/>
      <c r="F1119" s="389"/>
      <c r="G1119" s="217" t="str">
        <f t="shared" si="124"/>
        <v/>
      </c>
      <c r="H1119" s="31" t="str">
        <f>IF(AND(B1119=H$1),LOOKUP(9.99999999999999E+307,$H$2:H1118)+1,"")</f>
        <v/>
      </c>
      <c r="I1119" s="31" t="str">
        <f>IF(AND(B1119=I$1),LOOKUP(9.99999999999999E+307,$I$2:I1118)+1,"")</f>
        <v/>
      </c>
      <c r="J1119" s="31" t="e">
        <f>IF(AND(B1119=J$1),LOOKUP(9.99999999999999E+307,$J$2:J1118)+1,"")</f>
        <v>#REF!</v>
      </c>
      <c r="K1119" s="31" t="e">
        <f>IF(AND(B1119=K$1),LOOKUP(9.99999999999999E+307,$K$2:K1118)+1,"")</f>
        <v>#REF!</v>
      </c>
      <c r="L1119" s="31" t="e">
        <f>IF(AND(B1119=L$1),LOOKUP(9.99999999999999E+307,$L$2:L1118)+1,"")</f>
        <v>#REF!</v>
      </c>
      <c r="M1119" s="31">
        <f>IF(AND(B1119=M$1),LOOKUP(9.99999999999999E+307,$M$2:M1118)+1,"")</f>
        <v>951</v>
      </c>
      <c r="N1119" s="31" t="e">
        <f>IF(AND(B1119=N$1),LOOKUP(9.99999999999999E+307,$N$2:N1118)+1,"")</f>
        <v>#REF!</v>
      </c>
      <c r="O1119" s="31" t="e">
        <f>IF(AND($B1119=O$1),LOOKUP(9.99999999999999E+307,$O$2:O1118)+1,"")</f>
        <v>#REF!</v>
      </c>
      <c r="P1119" s="31" t="e">
        <f>IF(AND($B1119=P$1),LOOKUP(9.99999999999999E+307,$P$2:P1118)+1,"")</f>
        <v>#REF!</v>
      </c>
      <c r="Q1119" s="31" t="e">
        <f>IF(AND($B1119=Q$1),LOOKUP(9.99999999999999E+307,$Q$2:Q1118)+1,"")</f>
        <v>#REF!</v>
      </c>
      <c r="R1119" s="31">
        <f>IF(AND($B1119=R$1),LOOKUP(9.99999999999999E+307,$R$2:R1118)+1,"")</f>
        <v>951</v>
      </c>
      <c r="S1119" s="31">
        <f>IF(AND($B1119=S$1),LOOKUP(9.99999999999999E+307,$S$2:S1118)+1,"")</f>
        <v>951</v>
      </c>
      <c r="T1119" s="221"/>
      <c r="U1119" s="221"/>
      <c r="V1119" s="221"/>
      <c r="AA1119" s="218" t="str">
        <f t="shared" si="125"/>
        <v/>
      </c>
      <c r="AB1119" s="218" t="str">
        <f t="shared" si="126"/>
        <v/>
      </c>
      <c r="AC1119" s="219">
        <f t="shared" si="122"/>
        <v>0</v>
      </c>
      <c r="AD1119" s="219">
        <f t="shared" si="123"/>
        <v>1034</v>
      </c>
      <c r="AE1119" s="220" t="str">
        <f t="shared" si="127"/>
        <v/>
      </c>
      <c r="AF1119" s="216" t="str">
        <f t="shared" si="121"/>
        <v>-</v>
      </c>
    </row>
    <row r="1120" spans="1:32" ht="20.149999999999999" customHeight="1" x14ac:dyDescent="0.75">
      <c r="A1120" s="31">
        <v>1118</v>
      </c>
      <c r="B1120" s="202"/>
      <c r="C1120" s="201"/>
      <c r="D1120" s="201"/>
      <c r="E1120" s="389"/>
      <c r="F1120" s="389"/>
      <c r="G1120" s="217" t="str">
        <f t="shared" si="124"/>
        <v/>
      </c>
      <c r="H1120" s="31" t="str">
        <f>IF(AND(B1120=H$1),LOOKUP(9.99999999999999E+307,$H$2:H1119)+1,"")</f>
        <v/>
      </c>
      <c r="I1120" s="31" t="str">
        <f>IF(AND(B1120=I$1),LOOKUP(9.99999999999999E+307,$I$2:I1119)+1,"")</f>
        <v/>
      </c>
      <c r="J1120" s="31" t="e">
        <f>IF(AND(B1120=J$1),LOOKUP(9.99999999999999E+307,$J$2:J1119)+1,"")</f>
        <v>#REF!</v>
      </c>
      <c r="K1120" s="31" t="e">
        <f>IF(AND(B1120=K$1),LOOKUP(9.99999999999999E+307,$K$2:K1119)+1,"")</f>
        <v>#REF!</v>
      </c>
      <c r="L1120" s="31" t="e">
        <f>IF(AND(B1120=L$1),LOOKUP(9.99999999999999E+307,$L$2:L1119)+1,"")</f>
        <v>#REF!</v>
      </c>
      <c r="M1120" s="31">
        <f>IF(AND(B1120=M$1),LOOKUP(9.99999999999999E+307,$M$2:M1119)+1,"")</f>
        <v>952</v>
      </c>
      <c r="N1120" s="31" t="e">
        <f>IF(AND(B1120=N$1),LOOKUP(9.99999999999999E+307,$N$2:N1119)+1,"")</f>
        <v>#REF!</v>
      </c>
      <c r="O1120" s="31" t="e">
        <f>IF(AND($B1120=O$1),LOOKUP(9.99999999999999E+307,$O$2:O1119)+1,"")</f>
        <v>#REF!</v>
      </c>
      <c r="P1120" s="31" t="e">
        <f>IF(AND($B1120=P$1),LOOKUP(9.99999999999999E+307,$P$2:P1119)+1,"")</f>
        <v>#REF!</v>
      </c>
      <c r="Q1120" s="31" t="e">
        <f>IF(AND($B1120=Q$1),LOOKUP(9.99999999999999E+307,$Q$2:Q1119)+1,"")</f>
        <v>#REF!</v>
      </c>
      <c r="R1120" s="31">
        <f>IF(AND($B1120=R$1),LOOKUP(9.99999999999999E+307,$R$2:R1119)+1,"")</f>
        <v>952</v>
      </c>
      <c r="S1120" s="31">
        <f>IF(AND($B1120=S$1),LOOKUP(9.99999999999999E+307,$S$2:S1119)+1,"")</f>
        <v>952</v>
      </c>
      <c r="T1120" s="221"/>
      <c r="U1120" s="221"/>
      <c r="V1120" s="221"/>
      <c r="AA1120" s="218" t="str">
        <f t="shared" si="125"/>
        <v/>
      </c>
      <c r="AB1120" s="218" t="str">
        <f t="shared" si="126"/>
        <v/>
      </c>
      <c r="AC1120" s="219">
        <f t="shared" si="122"/>
        <v>0</v>
      </c>
      <c r="AD1120" s="219">
        <f t="shared" si="123"/>
        <v>1034</v>
      </c>
      <c r="AE1120" s="220" t="str">
        <f t="shared" si="127"/>
        <v/>
      </c>
      <c r="AF1120" s="216" t="str">
        <f t="shared" si="121"/>
        <v>-</v>
      </c>
    </row>
    <row r="1121" spans="1:32" ht="20.149999999999999" customHeight="1" x14ac:dyDescent="0.75">
      <c r="A1121" s="31">
        <v>1119</v>
      </c>
      <c r="B1121" s="202"/>
      <c r="C1121" s="201"/>
      <c r="D1121" s="201"/>
      <c r="E1121" s="389"/>
      <c r="F1121" s="389"/>
      <c r="G1121" s="217" t="str">
        <f t="shared" si="124"/>
        <v/>
      </c>
      <c r="H1121" s="31" t="str">
        <f>IF(AND(B1121=H$1),LOOKUP(9.99999999999999E+307,$H$2:H1120)+1,"")</f>
        <v/>
      </c>
      <c r="I1121" s="31" t="str">
        <f>IF(AND(B1121=I$1),LOOKUP(9.99999999999999E+307,$I$2:I1120)+1,"")</f>
        <v/>
      </c>
      <c r="J1121" s="31" t="e">
        <f>IF(AND(B1121=J$1),LOOKUP(9.99999999999999E+307,$J$2:J1120)+1,"")</f>
        <v>#REF!</v>
      </c>
      <c r="K1121" s="31" t="e">
        <f>IF(AND(B1121=K$1),LOOKUP(9.99999999999999E+307,$K$2:K1120)+1,"")</f>
        <v>#REF!</v>
      </c>
      <c r="L1121" s="31" t="e">
        <f>IF(AND(B1121=L$1),LOOKUP(9.99999999999999E+307,$L$2:L1120)+1,"")</f>
        <v>#REF!</v>
      </c>
      <c r="M1121" s="31">
        <f>IF(AND(B1121=M$1),LOOKUP(9.99999999999999E+307,$M$2:M1120)+1,"")</f>
        <v>953</v>
      </c>
      <c r="N1121" s="31" t="e">
        <f>IF(AND(B1121=N$1),LOOKUP(9.99999999999999E+307,$N$2:N1120)+1,"")</f>
        <v>#REF!</v>
      </c>
      <c r="O1121" s="31" t="e">
        <f>IF(AND($B1121=O$1),LOOKUP(9.99999999999999E+307,$O$2:O1120)+1,"")</f>
        <v>#REF!</v>
      </c>
      <c r="P1121" s="31" t="e">
        <f>IF(AND($B1121=P$1),LOOKUP(9.99999999999999E+307,$P$2:P1120)+1,"")</f>
        <v>#REF!</v>
      </c>
      <c r="Q1121" s="31" t="e">
        <f>IF(AND($B1121=Q$1),LOOKUP(9.99999999999999E+307,$Q$2:Q1120)+1,"")</f>
        <v>#REF!</v>
      </c>
      <c r="R1121" s="31">
        <f>IF(AND($B1121=R$1),LOOKUP(9.99999999999999E+307,$R$2:R1120)+1,"")</f>
        <v>953</v>
      </c>
      <c r="S1121" s="31">
        <f>IF(AND($B1121=S$1),LOOKUP(9.99999999999999E+307,$S$2:S1120)+1,"")</f>
        <v>953</v>
      </c>
      <c r="T1121" s="221"/>
      <c r="U1121" s="221"/>
      <c r="V1121" s="221"/>
      <c r="AA1121" s="218" t="str">
        <f t="shared" si="125"/>
        <v/>
      </c>
      <c r="AB1121" s="218" t="str">
        <f t="shared" si="126"/>
        <v/>
      </c>
      <c r="AC1121" s="219">
        <f t="shared" si="122"/>
        <v>0</v>
      </c>
      <c r="AD1121" s="219">
        <f t="shared" si="123"/>
        <v>1034</v>
      </c>
      <c r="AE1121" s="220" t="str">
        <f t="shared" si="127"/>
        <v/>
      </c>
      <c r="AF1121" s="216" t="str">
        <f t="shared" si="121"/>
        <v>-</v>
      </c>
    </row>
    <row r="1122" spans="1:32" ht="20.149999999999999" customHeight="1" x14ac:dyDescent="0.75">
      <c r="A1122" s="31">
        <v>1120</v>
      </c>
      <c r="B1122" s="202"/>
      <c r="C1122" s="201"/>
      <c r="D1122" s="201"/>
      <c r="E1122" s="389"/>
      <c r="F1122" s="389"/>
      <c r="G1122" s="217" t="str">
        <f t="shared" si="124"/>
        <v/>
      </c>
      <c r="H1122" s="31" t="str">
        <f>IF(AND(B1122=H$1),LOOKUP(9.99999999999999E+307,$H$2:H1121)+1,"")</f>
        <v/>
      </c>
      <c r="I1122" s="31" t="str">
        <f>IF(AND(B1122=I$1),LOOKUP(9.99999999999999E+307,$I$2:I1121)+1,"")</f>
        <v/>
      </c>
      <c r="J1122" s="31" t="e">
        <f>IF(AND(B1122=J$1),LOOKUP(9.99999999999999E+307,$J$2:J1121)+1,"")</f>
        <v>#REF!</v>
      </c>
      <c r="K1122" s="31" t="e">
        <f>IF(AND(B1122=K$1),LOOKUP(9.99999999999999E+307,$K$2:K1121)+1,"")</f>
        <v>#REF!</v>
      </c>
      <c r="L1122" s="31" t="e">
        <f>IF(AND(B1122=L$1),LOOKUP(9.99999999999999E+307,$L$2:L1121)+1,"")</f>
        <v>#REF!</v>
      </c>
      <c r="M1122" s="31">
        <f>IF(AND(B1122=M$1),LOOKUP(9.99999999999999E+307,$M$2:M1121)+1,"")</f>
        <v>954</v>
      </c>
      <c r="N1122" s="31" t="e">
        <f>IF(AND(B1122=N$1),LOOKUP(9.99999999999999E+307,$N$2:N1121)+1,"")</f>
        <v>#REF!</v>
      </c>
      <c r="O1122" s="31" t="e">
        <f>IF(AND($B1122=O$1),LOOKUP(9.99999999999999E+307,$O$2:O1121)+1,"")</f>
        <v>#REF!</v>
      </c>
      <c r="P1122" s="31" t="e">
        <f>IF(AND($B1122=P$1),LOOKUP(9.99999999999999E+307,$P$2:P1121)+1,"")</f>
        <v>#REF!</v>
      </c>
      <c r="Q1122" s="31" t="e">
        <f>IF(AND($B1122=Q$1),LOOKUP(9.99999999999999E+307,$Q$2:Q1121)+1,"")</f>
        <v>#REF!</v>
      </c>
      <c r="R1122" s="31">
        <f>IF(AND($B1122=R$1),LOOKUP(9.99999999999999E+307,$R$2:R1121)+1,"")</f>
        <v>954</v>
      </c>
      <c r="S1122" s="31">
        <f>IF(AND($B1122=S$1),LOOKUP(9.99999999999999E+307,$S$2:S1121)+1,"")</f>
        <v>954</v>
      </c>
      <c r="T1122" s="221"/>
      <c r="U1122" s="221"/>
      <c r="V1122" s="221"/>
      <c r="AA1122" s="218" t="str">
        <f t="shared" si="125"/>
        <v/>
      </c>
      <c r="AB1122" s="218" t="str">
        <f t="shared" si="126"/>
        <v/>
      </c>
      <c r="AC1122" s="219">
        <f t="shared" si="122"/>
        <v>0</v>
      </c>
      <c r="AD1122" s="219">
        <f t="shared" si="123"/>
        <v>1034</v>
      </c>
      <c r="AE1122" s="220" t="str">
        <f t="shared" si="127"/>
        <v/>
      </c>
      <c r="AF1122" s="216" t="str">
        <f t="shared" si="121"/>
        <v>-</v>
      </c>
    </row>
    <row r="1123" spans="1:32" ht="20.149999999999999" customHeight="1" x14ac:dyDescent="0.75">
      <c r="A1123" s="31">
        <v>1121</v>
      </c>
      <c r="B1123" s="202"/>
      <c r="C1123" s="201"/>
      <c r="D1123" s="201"/>
      <c r="E1123" s="389"/>
      <c r="F1123" s="389"/>
      <c r="G1123" s="217" t="str">
        <f t="shared" si="124"/>
        <v/>
      </c>
      <c r="H1123" s="31" t="str">
        <f>IF(AND(B1123=H$1),LOOKUP(9.99999999999999E+307,$H$2:H1122)+1,"")</f>
        <v/>
      </c>
      <c r="I1123" s="31" t="str">
        <f>IF(AND(B1123=I$1),LOOKUP(9.99999999999999E+307,$I$2:I1122)+1,"")</f>
        <v/>
      </c>
      <c r="J1123" s="31" t="e">
        <f>IF(AND(B1123=J$1),LOOKUP(9.99999999999999E+307,$J$2:J1122)+1,"")</f>
        <v>#REF!</v>
      </c>
      <c r="K1123" s="31" t="e">
        <f>IF(AND(B1123=K$1),LOOKUP(9.99999999999999E+307,$K$2:K1122)+1,"")</f>
        <v>#REF!</v>
      </c>
      <c r="L1123" s="31" t="e">
        <f>IF(AND(B1123=L$1),LOOKUP(9.99999999999999E+307,$L$2:L1122)+1,"")</f>
        <v>#REF!</v>
      </c>
      <c r="M1123" s="31">
        <f>IF(AND(B1123=M$1),LOOKUP(9.99999999999999E+307,$M$2:M1122)+1,"")</f>
        <v>955</v>
      </c>
      <c r="N1123" s="31" t="e">
        <f>IF(AND(B1123=N$1),LOOKUP(9.99999999999999E+307,$N$2:N1122)+1,"")</f>
        <v>#REF!</v>
      </c>
      <c r="O1123" s="31" t="e">
        <f>IF(AND($B1123=O$1),LOOKUP(9.99999999999999E+307,$O$2:O1122)+1,"")</f>
        <v>#REF!</v>
      </c>
      <c r="P1123" s="31" t="e">
        <f>IF(AND($B1123=P$1),LOOKUP(9.99999999999999E+307,$P$2:P1122)+1,"")</f>
        <v>#REF!</v>
      </c>
      <c r="Q1123" s="31" t="e">
        <f>IF(AND($B1123=Q$1),LOOKUP(9.99999999999999E+307,$Q$2:Q1122)+1,"")</f>
        <v>#REF!</v>
      </c>
      <c r="R1123" s="31">
        <f>IF(AND($B1123=R$1),LOOKUP(9.99999999999999E+307,$R$2:R1122)+1,"")</f>
        <v>955</v>
      </c>
      <c r="S1123" s="31">
        <f>IF(AND($B1123=S$1),LOOKUP(9.99999999999999E+307,$S$2:S1122)+1,"")</f>
        <v>955</v>
      </c>
      <c r="T1123" s="221"/>
      <c r="U1123" s="221"/>
      <c r="V1123" s="221"/>
      <c r="AA1123" s="218" t="str">
        <f t="shared" si="125"/>
        <v/>
      </c>
      <c r="AB1123" s="218" t="str">
        <f t="shared" si="126"/>
        <v/>
      </c>
      <c r="AC1123" s="219">
        <f t="shared" si="122"/>
        <v>0</v>
      </c>
      <c r="AD1123" s="219">
        <f t="shared" si="123"/>
        <v>1034</v>
      </c>
      <c r="AE1123" s="220" t="str">
        <f t="shared" si="127"/>
        <v/>
      </c>
      <c r="AF1123" s="216" t="str">
        <f t="shared" si="121"/>
        <v>-</v>
      </c>
    </row>
    <row r="1124" spans="1:32" ht="20.149999999999999" customHeight="1" x14ac:dyDescent="0.75">
      <c r="A1124" s="31">
        <v>1122</v>
      </c>
      <c r="B1124" s="202"/>
      <c r="C1124" s="201"/>
      <c r="D1124" s="201"/>
      <c r="E1124" s="389"/>
      <c r="F1124" s="389"/>
      <c r="G1124" s="217" t="str">
        <f t="shared" si="124"/>
        <v/>
      </c>
      <c r="H1124" s="31" t="str">
        <f>IF(AND(B1124=H$1),LOOKUP(9.99999999999999E+307,$H$2:H1123)+1,"")</f>
        <v/>
      </c>
      <c r="I1124" s="31" t="str">
        <f>IF(AND(B1124=I$1),LOOKUP(9.99999999999999E+307,$I$2:I1123)+1,"")</f>
        <v/>
      </c>
      <c r="J1124" s="31" t="e">
        <f>IF(AND(B1124=J$1),LOOKUP(9.99999999999999E+307,$J$2:J1123)+1,"")</f>
        <v>#REF!</v>
      </c>
      <c r="K1124" s="31" t="e">
        <f>IF(AND(B1124=K$1),LOOKUP(9.99999999999999E+307,$K$2:K1123)+1,"")</f>
        <v>#REF!</v>
      </c>
      <c r="L1124" s="31" t="e">
        <f>IF(AND(B1124=L$1),LOOKUP(9.99999999999999E+307,$L$2:L1123)+1,"")</f>
        <v>#REF!</v>
      </c>
      <c r="M1124" s="31">
        <f>IF(AND(B1124=M$1),LOOKUP(9.99999999999999E+307,$M$2:M1123)+1,"")</f>
        <v>956</v>
      </c>
      <c r="N1124" s="31" t="e">
        <f>IF(AND(B1124=N$1),LOOKUP(9.99999999999999E+307,$N$2:N1123)+1,"")</f>
        <v>#REF!</v>
      </c>
      <c r="O1124" s="31" t="e">
        <f>IF(AND($B1124=O$1),LOOKUP(9.99999999999999E+307,$O$2:O1123)+1,"")</f>
        <v>#REF!</v>
      </c>
      <c r="P1124" s="31" t="e">
        <f>IF(AND($B1124=P$1),LOOKUP(9.99999999999999E+307,$P$2:P1123)+1,"")</f>
        <v>#REF!</v>
      </c>
      <c r="Q1124" s="31" t="e">
        <f>IF(AND($B1124=Q$1),LOOKUP(9.99999999999999E+307,$Q$2:Q1123)+1,"")</f>
        <v>#REF!</v>
      </c>
      <c r="R1124" s="31">
        <f>IF(AND($B1124=R$1),LOOKUP(9.99999999999999E+307,$R$2:R1123)+1,"")</f>
        <v>956</v>
      </c>
      <c r="S1124" s="31">
        <f>IF(AND($B1124=S$1),LOOKUP(9.99999999999999E+307,$S$2:S1123)+1,"")</f>
        <v>956</v>
      </c>
      <c r="T1124" s="221"/>
      <c r="U1124" s="221"/>
      <c r="V1124" s="221"/>
      <c r="AA1124" s="218" t="str">
        <f t="shared" si="125"/>
        <v/>
      </c>
      <c r="AB1124" s="218" t="str">
        <f t="shared" si="126"/>
        <v/>
      </c>
      <c r="AC1124" s="219">
        <f t="shared" si="122"/>
        <v>0</v>
      </c>
      <c r="AD1124" s="219">
        <f t="shared" si="123"/>
        <v>1034</v>
      </c>
      <c r="AE1124" s="220" t="str">
        <f t="shared" si="127"/>
        <v/>
      </c>
      <c r="AF1124" s="216" t="str">
        <f t="shared" si="121"/>
        <v>-</v>
      </c>
    </row>
    <row r="1125" spans="1:32" ht="20.149999999999999" customHeight="1" x14ac:dyDescent="0.75">
      <c r="A1125" s="31">
        <v>1123</v>
      </c>
      <c r="B1125" s="202"/>
      <c r="C1125" s="201"/>
      <c r="D1125" s="201"/>
      <c r="E1125" s="389"/>
      <c r="F1125" s="389"/>
      <c r="G1125" s="217" t="str">
        <f t="shared" si="124"/>
        <v/>
      </c>
      <c r="H1125" s="31" t="str">
        <f>IF(AND(B1125=H$1),LOOKUP(9.99999999999999E+307,$H$2:H1124)+1,"")</f>
        <v/>
      </c>
      <c r="I1125" s="31" t="str">
        <f>IF(AND(B1125=I$1),LOOKUP(9.99999999999999E+307,$I$2:I1124)+1,"")</f>
        <v/>
      </c>
      <c r="J1125" s="31" t="e">
        <f>IF(AND(B1125=J$1),LOOKUP(9.99999999999999E+307,$J$2:J1124)+1,"")</f>
        <v>#REF!</v>
      </c>
      <c r="K1125" s="31" t="e">
        <f>IF(AND(B1125=K$1),LOOKUP(9.99999999999999E+307,$K$2:K1124)+1,"")</f>
        <v>#REF!</v>
      </c>
      <c r="L1125" s="31" t="e">
        <f>IF(AND(B1125=L$1),LOOKUP(9.99999999999999E+307,$L$2:L1124)+1,"")</f>
        <v>#REF!</v>
      </c>
      <c r="M1125" s="31">
        <f>IF(AND(B1125=M$1),LOOKUP(9.99999999999999E+307,$M$2:M1124)+1,"")</f>
        <v>957</v>
      </c>
      <c r="N1125" s="31" t="e">
        <f>IF(AND(B1125=N$1),LOOKUP(9.99999999999999E+307,$N$2:N1124)+1,"")</f>
        <v>#REF!</v>
      </c>
      <c r="O1125" s="31" t="e">
        <f>IF(AND($B1125=O$1),LOOKUP(9.99999999999999E+307,$O$2:O1124)+1,"")</f>
        <v>#REF!</v>
      </c>
      <c r="P1125" s="31" t="e">
        <f>IF(AND($B1125=P$1),LOOKUP(9.99999999999999E+307,$P$2:P1124)+1,"")</f>
        <v>#REF!</v>
      </c>
      <c r="Q1125" s="31" t="e">
        <f>IF(AND($B1125=Q$1),LOOKUP(9.99999999999999E+307,$Q$2:Q1124)+1,"")</f>
        <v>#REF!</v>
      </c>
      <c r="R1125" s="31">
        <f>IF(AND($B1125=R$1),LOOKUP(9.99999999999999E+307,$R$2:R1124)+1,"")</f>
        <v>957</v>
      </c>
      <c r="S1125" s="31">
        <f>IF(AND($B1125=S$1),LOOKUP(9.99999999999999E+307,$S$2:S1124)+1,"")</f>
        <v>957</v>
      </c>
      <c r="T1125" s="221"/>
      <c r="U1125" s="221"/>
      <c r="V1125" s="221"/>
      <c r="AA1125" s="218" t="str">
        <f t="shared" si="125"/>
        <v/>
      </c>
      <c r="AB1125" s="218" t="str">
        <f t="shared" si="126"/>
        <v/>
      </c>
      <c r="AC1125" s="219">
        <f t="shared" si="122"/>
        <v>0</v>
      </c>
      <c r="AD1125" s="219">
        <f t="shared" si="123"/>
        <v>1034</v>
      </c>
      <c r="AE1125" s="220" t="str">
        <f t="shared" si="127"/>
        <v/>
      </c>
      <c r="AF1125" s="216" t="str">
        <f t="shared" si="121"/>
        <v>-</v>
      </c>
    </row>
    <row r="1126" spans="1:32" ht="20.149999999999999" customHeight="1" x14ac:dyDescent="0.75">
      <c r="A1126" s="31">
        <v>1124</v>
      </c>
      <c r="B1126" s="202"/>
      <c r="C1126" s="201"/>
      <c r="D1126" s="201"/>
      <c r="E1126" s="389"/>
      <c r="F1126" s="389"/>
      <c r="G1126" s="217" t="str">
        <f t="shared" si="124"/>
        <v/>
      </c>
      <c r="H1126" s="31" t="str">
        <f>IF(AND(B1126=H$1),LOOKUP(9.99999999999999E+307,$H$2:H1125)+1,"")</f>
        <v/>
      </c>
      <c r="I1126" s="31" t="str">
        <f>IF(AND(B1126=I$1),LOOKUP(9.99999999999999E+307,$I$2:I1125)+1,"")</f>
        <v/>
      </c>
      <c r="J1126" s="31" t="e">
        <f>IF(AND(B1126=J$1),LOOKUP(9.99999999999999E+307,$J$2:J1125)+1,"")</f>
        <v>#REF!</v>
      </c>
      <c r="K1126" s="31" t="e">
        <f>IF(AND(B1126=K$1),LOOKUP(9.99999999999999E+307,$K$2:K1125)+1,"")</f>
        <v>#REF!</v>
      </c>
      <c r="L1126" s="31" t="e">
        <f>IF(AND(B1126=L$1),LOOKUP(9.99999999999999E+307,$L$2:L1125)+1,"")</f>
        <v>#REF!</v>
      </c>
      <c r="M1126" s="31">
        <f>IF(AND(B1126=M$1),LOOKUP(9.99999999999999E+307,$M$2:M1125)+1,"")</f>
        <v>958</v>
      </c>
      <c r="N1126" s="31" t="e">
        <f>IF(AND(B1126=N$1),LOOKUP(9.99999999999999E+307,$N$2:N1125)+1,"")</f>
        <v>#REF!</v>
      </c>
      <c r="O1126" s="31" t="e">
        <f>IF(AND($B1126=O$1),LOOKUP(9.99999999999999E+307,$O$2:O1125)+1,"")</f>
        <v>#REF!</v>
      </c>
      <c r="P1126" s="31" t="e">
        <f>IF(AND($B1126=P$1),LOOKUP(9.99999999999999E+307,$P$2:P1125)+1,"")</f>
        <v>#REF!</v>
      </c>
      <c r="Q1126" s="31" t="e">
        <f>IF(AND($B1126=Q$1),LOOKUP(9.99999999999999E+307,$Q$2:Q1125)+1,"")</f>
        <v>#REF!</v>
      </c>
      <c r="R1126" s="31">
        <f>IF(AND($B1126=R$1),LOOKUP(9.99999999999999E+307,$R$2:R1125)+1,"")</f>
        <v>958</v>
      </c>
      <c r="S1126" s="31">
        <f>IF(AND($B1126=S$1),LOOKUP(9.99999999999999E+307,$S$2:S1125)+1,"")</f>
        <v>958</v>
      </c>
      <c r="T1126" s="221"/>
      <c r="U1126" s="221"/>
      <c r="V1126" s="221"/>
      <c r="AA1126" s="218" t="str">
        <f t="shared" si="125"/>
        <v/>
      </c>
      <c r="AB1126" s="218" t="str">
        <f t="shared" si="126"/>
        <v/>
      </c>
      <c r="AC1126" s="219">
        <f t="shared" si="122"/>
        <v>0</v>
      </c>
      <c r="AD1126" s="219">
        <f t="shared" si="123"/>
        <v>1034</v>
      </c>
      <c r="AE1126" s="220" t="str">
        <f t="shared" si="127"/>
        <v/>
      </c>
      <c r="AF1126" s="216" t="str">
        <f t="shared" si="121"/>
        <v>-</v>
      </c>
    </row>
    <row r="1127" spans="1:32" ht="20.149999999999999" customHeight="1" x14ac:dyDescent="0.75">
      <c r="A1127" s="31">
        <v>1125</v>
      </c>
      <c r="B1127" s="202"/>
      <c r="C1127" s="201"/>
      <c r="D1127" s="201"/>
      <c r="E1127" s="389"/>
      <c r="F1127" s="389"/>
      <c r="G1127" s="217" t="str">
        <f t="shared" si="124"/>
        <v/>
      </c>
      <c r="H1127" s="31" t="str">
        <f>IF(AND(B1127=H$1),LOOKUP(9.99999999999999E+307,$H$2:H1126)+1,"")</f>
        <v/>
      </c>
      <c r="I1127" s="31" t="str">
        <f>IF(AND(B1127=I$1),LOOKUP(9.99999999999999E+307,$I$2:I1126)+1,"")</f>
        <v/>
      </c>
      <c r="J1127" s="31" t="e">
        <f>IF(AND(B1127=J$1),LOOKUP(9.99999999999999E+307,$J$2:J1126)+1,"")</f>
        <v>#REF!</v>
      </c>
      <c r="K1127" s="31" t="e">
        <f>IF(AND(B1127=K$1),LOOKUP(9.99999999999999E+307,$K$2:K1126)+1,"")</f>
        <v>#REF!</v>
      </c>
      <c r="L1127" s="31" t="e">
        <f>IF(AND(B1127=L$1),LOOKUP(9.99999999999999E+307,$L$2:L1126)+1,"")</f>
        <v>#REF!</v>
      </c>
      <c r="M1127" s="31">
        <f>IF(AND(B1127=M$1),LOOKUP(9.99999999999999E+307,$M$2:M1126)+1,"")</f>
        <v>959</v>
      </c>
      <c r="N1127" s="31" t="e">
        <f>IF(AND(B1127=N$1),LOOKUP(9.99999999999999E+307,$N$2:N1126)+1,"")</f>
        <v>#REF!</v>
      </c>
      <c r="O1127" s="31" t="e">
        <f>IF(AND($B1127=O$1),LOOKUP(9.99999999999999E+307,$O$2:O1126)+1,"")</f>
        <v>#REF!</v>
      </c>
      <c r="P1127" s="31" t="e">
        <f>IF(AND($B1127=P$1),LOOKUP(9.99999999999999E+307,$P$2:P1126)+1,"")</f>
        <v>#REF!</v>
      </c>
      <c r="Q1127" s="31" t="e">
        <f>IF(AND($B1127=Q$1),LOOKUP(9.99999999999999E+307,$Q$2:Q1126)+1,"")</f>
        <v>#REF!</v>
      </c>
      <c r="R1127" s="31">
        <f>IF(AND($B1127=R$1),LOOKUP(9.99999999999999E+307,$R$2:R1126)+1,"")</f>
        <v>959</v>
      </c>
      <c r="S1127" s="31">
        <f>IF(AND($B1127=S$1),LOOKUP(9.99999999999999E+307,$S$2:S1126)+1,"")</f>
        <v>959</v>
      </c>
      <c r="T1127" s="221"/>
      <c r="U1127" s="221"/>
      <c r="V1127" s="221"/>
      <c r="AA1127" s="218" t="str">
        <f t="shared" si="125"/>
        <v/>
      </c>
      <c r="AB1127" s="218" t="str">
        <f t="shared" si="126"/>
        <v/>
      </c>
      <c r="AC1127" s="219">
        <f t="shared" si="122"/>
        <v>0</v>
      </c>
      <c r="AD1127" s="219">
        <f t="shared" si="123"/>
        <v>1034</v>
      </c>
      <c r="AE1127" s="220" t="str">
        <f t="shared" si="127"/>
        <v/>
      </c>
      <c r="AF1127" s="216" t="str">
        <f t="shared" si="121"/>
        <v>-</v>
      </c>
    </row>
    <row r="1128" spans="1:32" ht="20.149999999999999" customHeight="1" x14ac:dyDescent="0.75">
      <c r="A1128" s="31">
        <v>1126</v>
      </c>
      <c r="B1128" s="202"/>
      <c r="C1128" s="201"/>
      <c r="D1128" s="201"/>
      <c r="E1128" s="203"/>
      <c r="F1128" s="203"/>
      <c r="G1128" s="217" t="str">
        <f t="shared" si="124"/>
        <v/>
      </c>
      <c r="H1128" s="31" t="str">
        <f>IF(AND(B1128=H$1),LOOKUP(9.99999999999999E+307,$H$2:H1127)+1,"")</f>
        <v/>
      </c>
      <c r="I1128" s="31" t="str">
        <f>IF(AND(B1128=I$1),LOOKUP(9.99999999999999E+307,$I$2:I1127)+1,"")</f>
        <v/>
      </c>
      <c r="J1128" s="31" t="e">
        <f>IF(AND(B1128=J$1),LOOKUP(9.99999999999999E+307,$J$2:J1127)+1,"")</f>
        <v>#REF!</v>
      </c>
      <c r="K1128" s="31" t="e">
        <f>IF(AND(B1128=K$1),LOOKUP(9.99999999999999E+307,$K$2:K1127)+1,"")</f>
        <v>#REF!</v>
      </c>
      <c r="L1128" s="31" t="e">
        <f>IF(AND(B1128=L$1),LOOKUP(9.99999999999999E+307,$L$2:L1127)+1,"")</f>
        <v>#REF!</v>
      </c>
      <c r="M1128" s="31">
        <f>IF(AND(B1128=M$1),LOOKUP(9.99999999999999E+307,$M$2:M1127)+1,"")</f>
        <v>960</v>
      </c>
      <c r="N1128" s="31" t="e">
        <f>IF(AND(B1128=N$1),LOOKUP(9.99999999999999E+307,$N$2:N1127)+1,"")</f>
        <v>#REF!</v>
      </c>
      <c r="O1128" s="31" t="e">
        <f>IF(AND($B1128=O$1),LOOKUP(9.99999999999999E+307,$O$2:O1127)+1,"")</f>
        <v>#REF!</v>
      </c>
      <c r="P1128" s="31" t="e">
        <f>IF(AND($B1128=P$1),LOOKUP(9.99999999999999E+307,$P$2:P1127)+1,"")</f>
        <v>#REF!</v>
      </c>
      <c r="Q1128" s="31" t="e">
        <f>IF(AND($B1128=Q$1),LOOKUP(9.99999999999999E+307,$Q$2:Q1127)+1,"")</f>
        <v>#REF!</v>
      </c>
      <c r="R1128" s="31">
        <f>IF(AND($B1128=R$1),LOOKUP(9.99999999999999E+307,$R$2:R1127)+1,"")</f>
        <v>960</v>
      </c>
      <c r="S1128" s="31">
        <f>IF(AND($B1128=S$1),LOOKUP(9.99999999999999E+307,$S$2:S1127)+1,"")</f>
        <v>960</v>
      </c>
      <c r="T1128" s="221"/>
      <c r="U1128" s="221"/>
      <c r="V1128" s="221"/>
      <c r="AA1128" s="218" t="str">
        <f t="shared" si="125"/>
        <v/>
      </c>
      <c r="AB1128" s="218" t="str">
        <f t="shared" si="126"/>
        <v/>
      </c>
      <c r="AC1128" s="219">
        <f t="shared" si="122"/>
        <v>0</v>
      </c>
      <c r="AD1128" s="219">
        <f t="shared" si="123"/>
        <v>1034</v>
      </c>
      <c r="AE1128" s="220" t="str">
        <f t="shared" si="127"/>
        <v/>
      </c>
      <c r="AF1128" s="216" t="str">
        <f t="shared" si="121"/>
        <v>-</v>
      </c>
    </row>
    <row r="1129" spans="1:32" ht="20.149999999999999" customHeight="1" x14ac:dyDescent="0.75">
      <c r="A1129" s="31">
        <v>1127</v>
      </c>
      <c r="B1129" s="202"/>
      <c r="C1129" s="201"/>
      <c r="D1129" s="201"/>
      <c r="E1129" s="203"/>
      <c r="F1129" s="203"/>
      <c r="G1129" s="217" t="str">
        <f t="shared" si="124"/>
        <v/>
      </c>
      <c r="H1129" s="31" t="str">
        <f>IF(AND(B1129=H$1),LOOKUP(9.99999999999999E+307,$H$2:H1128)+1,"")</f>
        <v/>
      </c>
      <c r="I1129" s="31" t="str">
        <f>IF(AND(B1129=I$1),LOOKUP(9.99999999999999E+307,$I$2:I1128)+1,"")</f>
        <v/>
      </c>
      <c r="J1129" s="31" t="e">
        <f>IF(AND(B1129=J$1),LOOKUP(9.99999999999999E+307,$J$2:J1128)+1,"")</f>
        <v>#REF!</v>
      </c>
      <c r="K1129" s="31" t="e">
        <f>IF(AND(B1129=K$1),LOOKUP(9.99999999999999E+307,$K$2:K1128)+1,"")</f>
        <v>#REF!</v>
      </c>
      <c r="L1129" s="31" t="e">
        <f>IF(AND(B1129=L$1),LOOKUP(9.99999999999999E+307,$L$2:L1128)+1,"")</f>
        <v>#REF!</v>
      </c>
      <c r="M1129" s="31">
        <f>IF(AND(B1129=M$1),LOOKUP(9.99999999999999E+307,$M$2:M1128)+1,"")</f>
        <v>961</v>
      </c>
      <c r="N1129" s="31" t="e">
        <f>IF(AND(B1129=N$1),LOOKUP(9.99999999999999E+307,$N$2:N1128)+1,"")</f>
        <v>#REF!</v>
      </c>
      <c r="O1129" s="31" t="e">
        <f>IF(AND($B1129=O$1),LOOKUP(9.99999999999999E+307,$O$2:O1128)+1,"")</f>
        <v>#REF!</v>
      </c>
      <c r="P1129" s="31" t="e">
        <f>IF(AND($B1129=P$1),LOOKUP(9.99999999999999E+307,$P$2:P1128)+1,"")</f>
        <v>#REF!</v>
      </c>
      <c r="Q1129" s="31" t="e">
        <f>IF(AND($B1129=Q$1),LOOKUP(9.99999999999999E+307,$Q$2:Q1128)+1,"")</f>
        <v>#REF!</v>
      </c>
      <c r="R1129" s="31">
        <f>IF(AND($B1129=R$1),LOOKUP(9.99999999999999E+307,$R$2:R1128)+1,"")</f>
        <v>961</v>
      </c>
      <c r="S1129" s="31">
        <f>IF(AND($B1129=S$1),LOOKUP(9.99999999999999E+307,$S$2:S1128)+1,"")</f>
        <v>961</v>
      </c>
      <c r="T1129" s="221"/>
      <c r="U1129" s="221"/>
      <c r="V1129" s="221"/>
      <c r="AA1129" s="218" t="str">
        <f t="shared" si="125"/>
        <v/>
      </c>
      <c r="AB1129" s="218" t="str">
        <f t="shared" si="126"/>
        <v/>
      </c>
      <c r="AC1129" s="219">
        <f t="shared" si="122"/>
        <v>0</v>
      </c>
      <c r="AD1129" s="219">
        <f t="shared" si="123"/>
        <v>1034</v>
      </c>
      <c r="AE1129" s="220" t="str">
        <f t="shared" si="127"/>
        <v/>
      </c>
      <c r="AF1129" s="216" t="str">
        <f t="shared" si="121"/>
        <v>-</v>
      </c>
    </row>
    <row r="1130" spans="1:32" ht="20.149999999999999" customHeight="1" x14ac:dyDescent="0.75">
      <c r="A1130" s="31">
        <v>1128</v>
      </c>
      <c r="B1130" s="202"/>
      <c r="C1130" s="201"/>
      <c r="D1130" s="201"/>
      <c r="E1130" s="389"/>
      <c r="F1130" s="389"/>
      <c r="G1130" s="217" t="str">
        <f t="shared" si="124"/>
        <v/>
      </c>
      <c r="H1130" s="31" t="str">
        <f>IF(AND(B1130=H$1),LOOKUP(9.99999999999999E+307,$H$2:H1129)+1,"")</f>
        <v/>
      </c>
      <c r="I1130" s="31" t="str">
        <f>IF(AND(B1130=I$1),LOOKUP(9.99999999999999E+307,$I$2:I1129)+1,"")</f>
        <v/>
      </c>
      <c r="J1130" s="31" t="e">
        <f>IF(AND(B1130=J$1),LOOKUP(9.99999999999999E+307,$J$2:J1129)+1,"")</f>
        <v>#REF!</v>
      </c>
      <c r="K1130" s="31" t="e">
        <f>IF(AND(B1130=K$1),LOOKUP(9.99999999999999E+307,$K$2:K1129)+1,"")</f>
        <v>#REF!</v>
      </c>
      <c r="L1130" s="31" t="e">
        <f>IF(AND(B1130=L$1),LOOKUP(9.99999999999999E+307,$L$2:L1129)+1,"")</f>
        <v>#REF!</v>
      </c>
      <c r="M1130" s="31">
        <f>IF(AND(B1130=M$1),LOOKUP(9.99999999999999E+307,$M$2:M1129)+1,"")</f>
        <v>962</v>
      </c>
      <c r="N1130" s="31" t="e">
        <f>IF(AND(B1130=N$1),LOOKUP(9.99999999999999E+307,$N$2:N1129)+1,"")</f>
        <v>#REF!</v>
      </c>
      <c r="O1130" s="31" t="e">
        <f>IF(AND($B1130=O$1),LOOKUP(9.99999999999999E+307,$O$2:O1129)+1,"")</f>
        <v>#REF!</v>
      </c>
      <c r="P1130" s="31" t="e">
        <f>IF(AND($B1130=P$1),LOOKUP(9.99999999999999E+307,$P$2:P1129)+1,"")</f>
        <v>#REF!</v>
      </c>
      <c r="Q1130" s="31" t="e">
        <f>IF(AND($B1130=Q$1),LOOKUP(9.99999999999999E+307,$Q$2:Q1129)+1,"")</f>
        <v>#REF!</v>
      </c>
      <c r="R1130" s="31">
        <f>IF(AND($B1130=R$1),LOOKUP(9.99999999999999E+307,$R$2:R1129)+1,"")</f>
        <v>962</v>
      </c>
      <c r="S1130" s="31">
        <f>IF(AND($B1130=S$1),LOOKUP(9.99999999999999E+307,$S$2:S1129)+1,"")</f>
        <v>962</v>
      </c>
      <c r="T1130" s="221"/>
      <c r="U1130" s="221"/>
      <c r="V1130" s="221"/>
      <c r="AA1130" s="218" t="str">
        <f t="shared" si="125"/>
        <v/>
      </c>
      <c r="AB1130" s="218" t="str">
        <f t="shared" si="126"/>
        <v/>
      </c>
      <c r="AC1130" s="219">
        <f t="shared" si="122"/>
        <v>0</v>
      </c>
      <c r="AD1130" s="219">
        <f t="shared" si="123"/>
        <v>1034</v>
      </c>
      <c r="AE1130" s="220" t="str">
        <f t="shared" si="127"/>
        <v/>
      </c>
      <c r="AF1130" s="216" t="str">
        <f t="shared" si="121"/>
        <v>-</v>
      </c>
    </row>
    <row r="1131" spans="1:32" ht="20.149999999999999" customHeight="1" x14ac:dyDescent="0.75">
      <c r="A1131" s="31">
        <v>1129</v>
      </c>
      <c r="B1131" s="202"/>
      <c r="C1131" s="201"/>
      <c r="D1131" s="201"/>
      <c r="E1131" s="389"/>
      <c r="F1131" s="389"/>
      <c r="G1131" s="217" t="str">
        <f t="shared" si="124"/>
        <v/>
      </c>
      <c r="H1131" s="31" t="str">
        <f>IF(AND(B1131=H$1),LOOKUP(9.99999999999999E+307,$H$2:H1130)+1,"")</f>
        <v/>
      </c>
      <c r="I1131" s="31" t="str">
        <f>IF(AND(B1131=I$1),LOOKUP(9.99999999999999E+307,$I$2:I1130)+1,"")</f>
        <v/>
      </c>
      <c r="J1131" s="31" t="e">
        <f>IF(AND(B1131=J$1),LOOKUP(9.99999999999999E+307,$J$2:J1130)+1,"")</f>
        <v>#REF!</v>
      </c>
      <c r="K1131" s="31" t="e">
        <f>IF(AND(B1131=K$1),LOOKUP(9.99999999999999E+307,$K$2:K1130)+1,"")</f>
        <v>#REF!</v>
      </c>
      <c r="L1131" s="31" t="e">
        <f>IF(AND(B1131=L$1),LOOKUP(9.99999999999999E+307,$L$2:L1130)+1,"")</f>
        <v>#REF!</v>
      </c>
      <c r="M1131" s="31">
        <f>IF(AND(B1131=M$1),LOOKUP(9.99999999999999E+307,$M$2:M1130)+1,"")</f>
        <v>963</v>
      </c>
      <c r="N1131" s="31" t="e">
        <f>IF(AND(B1131=N$1),LOOKUP(9.99999999999999E+307,$N$2:N1130)+1,"")</f>
        <v>#REF!</v>
      </c>
      <c r="O1131" s="31" t="e">
        <f>IF(AND($B1131=O$1),LOOKUP(9.99999999999999E+307,$O$2:O1130)+1,"")</f>
        <v>#REF!</v>
      </c>
      <c r="P1131" s="31" t="e">
        <f>IF(AND($B1131=P$1),LOOKUP(9.99999999999999E+307,$P$2:P1130)+1,"")</f>
        <v>#REF!</v>
      </c>
      <c r="Q1131" s="31" t="e">
        <f>IF(AND($B1131=Q$1),LOOKUP(9.99999999999999E+307,$Q$2:Q1130)+1,"")</f>
        <v>#REF!</v>
      </c>
      <c r="R1131" s="31">
        <f>IF(AND($B1131=R$1),LOOKUP(9.99999999999999E+307,$R$2:R1130)+1,"")</f>
        <v>963</v>
      </c>
      <c r="S1131" s="31">
        <f>IF(AND($B1131=S$1),LOOKUP(9.99999999999999E+307,$S$2:S1130)+1,"")</f>
        <v>963</v>
      </c>
      <c r="T1131" s="221"/>
      <c r="U1131" s="221"/>
      <c r="V1131" s="221"/>
      <c r="AA1131" s="218" t="str">
        <f t="shared" si="125"/>
        <v/>
      </c>
      <c r="AB1131" s="218" t="str">
        <f t="shared" si="126"/>
        <v/>
      </c>
      <c r="AC1131" s="219">
        <f t="shared" si="122"/>
        <v>0</v>
      </c>
      <c r="AD1131" s="219">
        <f t="shared" si="123"/>
        <v>1034</v>
      </c>
      <c r="AE1131" s="220" t="str">
        <f t="shared" si="127"/>
        <v/>
      </c>
      <c r="AF1131" s="216" t="str">
        <f t="shared" si="121"/>
        <v>-</v>
      </c>
    </row>
    <row r="1132" spans="1:32" ht="20.149999999999999" customHeight="1" x14ac:dyDescent="0.75">
      <c r="A1132" s="31">
        <v>1130</v>
      </c>
      <c r="B1132" s="202"/>
      <c r="C1132" s="201"/>
      <c r="D1132" s="201"/>
      <c r="E1132" s="389"/>
      <c r="F1132" s="389"/>
      <c r="G1132" s="217" t="str">
        <f t="shared" si="124"/>
        <v/>
      </c>
      <c r="H1132" s="31" t="str">
        <f>IF(AND(B1132=H$1),LOOKUP(9.99999999999999E+307,$H$2:H1131)+1,"")</f>
        <v/>
      </c>
      <c r="I1132" s="31" t="str">
        <f>IF(AND(B1132=I$1),LOOKUP(9.99999999999999E+307,$I$2:I1131)+1,"")</f>
        <v/>
      </c>
      <c r="J1132" s="31" t="e">
        <f>IF(AND(B1132=J$1),LOOKUP(9.99999999999999E+307,$J$2:J1131)+1,"")</f>
        <v>#REF!</v>
      </c>
      <c r="K1132" s="31" t="e">
        <f>IF(AND(B1132=K$1),LOOKUP(9.99999999999999E+307,$K$2:K1131)+1,"")</f>
        <v>#REF!</v>
      </c>
      <c r="L1132" s="31" t="e">
        <f>IF(AND(B1132=L$1),LOOKUP(9.99999999999999E+307,$L$2:L1131)+1,"")</f>
        <v>#REF!</v>
      </c>
      <c r="M1132" s="31">
        <f>IF(AND(B1132=M$1),LOOKUP(9.99999999999999E+307,$M$2:M1131)+1,"")</f>
        <v>964</v>
      </c>
      <c r="N1132" s="31" t="e">
        <f>IF(AND(B1132=N$1),LOOKUP(9.99999999999999E+307,$N$2:N1131)+1,"")</f>
        <v>#REF!</v>
      </c>
      <c r="O1132" s="31" t="e">
        <f>IF(AND($B1132=O$1),LOOKUP(9.99999999999999E+307,$O$2:O1131)+1,"")</f>
        <v>#REF!</v>
      </c>
      <c r="P1132" s="31" t="e">
        <f>IF(AND($B1132=P$1),LOOKUP(9.99999999999999E+307,$P$2:P1131)+1,"")</f>
        <v>#REF!</v>
      </c>
      <c r="Q1132" s="31" t="e">
        <f>IF(AND($B1132=Q$1),LOOKUP(9.99999999999999E+307,$Q$2:Q1131)+1,"")</f>
        <v>#REF!</v>
      </c>
      <c r="R1132" s="31">
        <f>IF(AND($B1132=R$1),LOOKUP(9.99999999999999E+307,$R$2:R1131)+1,"")</f>
        <v>964</v>
      </c>
      <c r="S1132" s="31">
        <f>IF(AND($B1132=S$1),LOOKUP(9.99999999999999E+307,$S$2:S1131)+1,"")</f>
        <v>964</v>
      </c>
      <c r="T1132" s="221"/>
      <c r="U1132" s="221"/>
      <c r="V1132" s="221"/>
      <c r="AA1132" s="218" t="str">
        <f t="shared" si="125"/>
        <v/>
      </c>
      <c r="AB1132" s="218" t="str">
        <f t="shared" si="126"/>
        <v/>
      </c>
      <c r="AC1132" s="219">
        <f t="shared" si="122"/>
        <v>0</v>
      </c>
      <c r="AD1132" s="219">
        <f t="shared" si="123"/>
        <v>1034</v>
      </c>
      <c r="AE1132" s="220" t="str">
        <f t="shared" si="127"/>
        <v/>
      </c>
      <c r="AF1132" s="216" t="str">
        <f t="shared" si="121"/>
        <v>-</v>
      </c>
    </row>
    <row r="1133" spans="1:32" ht="20.149999999999999" customHeight="1" x14ac:dyDescent="0.75">
      <c r="A1133" s="31">
        <v>1131</v>
      </c>
      <c r="B1133" s="202"/>
      <c r="C1133" s="201"/>
      <c r="D1133" s="201"/>
      <c r="E1133" s="389"/>
      <c r="F1133" s="389"/>
      <c r="G1133" s="217" t="str">
        <f t="shared" si="124"/>
        <v/>
      </c>
      <c r="H1133" s="31" t="str">
        <f>IF(AND(B1133=H$1),LOOKUP(9.99999999999999E+307,$H$2:H1132)+1,"")</f>
        <v/>
      </c>
      <c r="I1133" s="31" t="str">
        <f>IF(AND(B1133=I$1),LOOKUP(9.99999999999999E+307,$I$2:I1132)+1,"")</f>
        <v/>
      </c>
      <c r="J1133" s="31" t="e">
        <f>IF(AND(B1133=J$1),LOOKUP(9.99999999999999E+307,$J$2:J1132)+1,"")</f>
        <v>#REF!</v>
      </c>
      <c r="K1133" s="31" t="e">
        <f>IF(AND(B1133=K$1),LOOKUP(9.99999999999999E+307,$K$2:K1132)+1,"")</f>
        <v>#REF!</v>
      </c>
      <c r="L1133" s="31" t="e">
        <f>IF(AND(B1133=L$1),LOOKUP(9.99999999999999E+307,$L$2:L1132)+1,"")</f>
        <v>#REF!</v>
      </c>
      <c r="M1133" s="31">
        <f>IF(AND(B1133=M$1),LOOKUP(9.99999999999999E+307,$M$2:M1132)+1,"")</f>
        <v>965</v>
      </c>
      <c r="N1133" s="31" t="e">
        <f>IF(AND(B1133=N$1),LOOKUP(9.99999999999999E+307,$N$2:N1132)+1,"")</f>
        <v>#REF!</v>
      </c>
      <c r="O1133" s="31" t="e">
        <f>IF(AND($B1133=O$1),LOOKUP(9.99999999999999E+307,$O$2:O1132)+1,"")</f>
        <v>#REF!</v>
      </c>
      <c r="P1133" s="31" t="e">
        <f>IF(AND($B1133=P$1),LOOKUP(9.99999999999999E+307,$P$2:P1132)+1,"")</f>
        <v>#REF!</v>
      </c>
      <c r="Q1133" s="31" t="e">
        <f>IF(AND($B1133=Q$1),LOOKUP(9.99999999999999E+307,$Q$2:Q1132)+1,"")</f>
        <v>#REF!</v>
      </c>
      <c r="R1133" s="31">
        <f>IF(AND($B1133=R$1),LOOKUP(9.99999999999999E+307,$R$2:R1132)+1,"")</f>
        <v>965</v>
      </c>
      <c r="S1133" s="31">
        <f>IF(AND($B1133=S$1),LOOKUP(9.99999999999999E+307,$S$2:S1132)+1,"")</f>
        <v>965</v>
      </c>
      <c r="T1133" s="221"/>
      <c r="U1133" s="221"/>
      <c r="V1133" s="221"/>
      <c r="AA1133" s="218" t="str">
        <f t="shared" si="125"/>
        <v/>
      </c>
      <c r="AB1133" s="218" t="str">
        <f t="shared" si="126"/>
        <v/>
      </c>
      <c r="AC1133" s="219">
        <f t="shared" si="122"/>
        <v>0</v>
      </c>
      <c r="AD1133" s="219">
        <f t="shared" si="123"/>
        <v>1034</v>
      </c>
      <c r="AE1133" s="220" t="str">
        <f t="shared" si="127"/>
        <v/>
      </c>
      <c r="AF1133" s="216" t="str">
        <f t="shared" si="121"/>
        <v>-</v>
      </c>
    </row>
    <row r="1134" spans="1:32" ht="20.149999999999999" customHeight="1" x14ac:dyDescent="0.75">
      <c r="A1134" s="31">
        <v>1132</v>
      </c>
      <c r="B1134" s="202"/>
      <c r="C1134" s="201"/>
      <c r="D1134" s="201"/>
      <c r="E1134" s="389"/>
      <c r="F1134" s="389"/>
      <c r="G1134" s="217" t="str">
        <f t="shared" si="124"/>
        <v/>
      </c>
      <c r="H1134" s="31" t="str">
        <f>IF(AND(B1134=H$1),LOOKUP(9.99999999999999E+307,$H$2:H1133)+1,"")</f>
        <v/>
      </c>
      <c r="I1134" s="31" t="str">
        <f>IF(AND(B1134=I$1),LOOKUP(9.99999999999999E+307,$I$2:I1133)+1,"")</f>
        <v/>
      </c>
      <c r="J1134" s="31" t="e">
        <f>IF(AND(B1134=J$1),LOOKUP(9.99999999999999E+307,$J$2:J1133)+1,"")</f>
        <v>#REF!</v>
      </c>
      <c r="K1134" s="31" t="e">
        <f>IF(AND(B1134=K$1),LOOKUP(9.99999999999999E+307,$K$2:K1133)+1,"")</f>
        <v>#REF!</v>
      </c>
      <c r="L1134" s="31" t="e">
        <f>IF(AND(B1134=L$1),LOOKUP(9.99999999999999E+307,$L$2:L1133)+1,"")</f>
        <v>#REF!</v>
      </c>
      <c r="M1134" s="31">
        <f>IF(AND(B1134=M$1),LOOKUP(9.99999999999999E+307,$M$2:M1133)+1,"")</f>
        <v>966</v>
      </c>
      <c r="N1134" s="31" t="e">
        <f>IF(AND(B1134=N$1),LOOKUP(9.99999999999999E+307,$N$2:N1133)+1,"")</f>
        <v>#REF!</v>
      </c>
      <c r="O1134" s="31" t="e">
        <f>IF(AND($B1134=O$1),LOOKUP(9.99999999999999E+307,$O$2:O1133)+1,"")</f>
        <v>#REF!</v>
      </c>
      <c r="P1134" s="31" t="e">
        <f>IF(AND($B1134=P$1),LOOKUP(9.99999999999999E+307,$P$2:P1133)+1,"")</f>
        <v>#REF!</v>
      </c>
      <c r="Q1134" s="31" t="e">
        <f>IF(AND($B1134=Q$1),LOOKUP(9.99999999999999E+307,$Q$2:Q1133)+1,"")</f>
        <v>#REF!</v>
      </c>
      <c r="R1134" s="31">
        <f>IF(AND($B1134=R$1),LOOKUP(9.99999999999999E+307,$R$2:R1133)+1,"")</f>
        <v>966</v>
      </c>
      <c r="S1134" s="31">
        <f>IF(AND($B1134=S$1),LOOKUP(9.99999999999999E+307,$S$2:S1133)+1,"")</f>
        <v>966</v>
      </c>
      <c r="T1134" s="221"/>
      <c r="U1134" s="221"/>
      <c r="V1134" s="221"/>
      <c r="AA1134" s="218" t="str">
        <f t="shared" si="125"/>
        <v/>
      </c>
      <c r="AB1134" s="218" t="str">
        <f t="shared" si="126"/>
        <v/>
      </c>
      <c r="AC1134" s="219">
        <f t="shared" si="122"/>
        <v>0</v>
      </c>
      <c r="AD1134" s="219">
        <f t="shared" si="123"/>
        <v>1034</v>
      </c>
      <c r="AE1134" s="220" t="str">
        <f t="shared" si="127"/>
        <v/>
      </c>
      <c r="AF1134" s="216" t="str">
        <f t="shared" si="121"/>
        <v>-</v>
      </c>
    </row>
    <row r="1135" spans="1:32" ht="20.149999999999999" customHeight="1" x14ac:dyDescent="0.75">
      <c r="A1135" s="31">
        <v>1133</v>
      </c>
      <c r="B1135" s="202"/>
      <c r="C1135" s="201"/>
      <c r="D1135" s="201"/>
      <c r="E1135" s="389"/>
      <c r="F1135" s="389"/>
      <c r="G1135" s="217" t="str">
        <f t="shared" si="124"/>
        <v/>
      </c>
      <c r="H1135" s="31" t="str">
        <f>IF(AND(B1135=H$1),LOOKUP(9.99999999999999E+307,$H$2:H1134)+1,"")</f>
        <v/>
      </c>
      <c r="I1135" s="31" t="str">
        <f>IF(AND(B1135=I$1),LOOKUP(9.99999999999999E+307,$I$2:I1134)+1,"")</f>
        <v/>
      </c>
      <c r="J1135" s="31" t="e">
        <f>IF(AND(B1135=J$1),LOOKUP(9.99999999999999E+307,$J$2:J1134)+1,"")</f>
        <v>#REF!</v>
      </c>
      <c r="K1135" s="31" t="e">
        <f>IF(AND(B1135=K$1),LOOKUP(9.99999999999999E+307,$K$2:K1134)+1,"")</f>
        <v>#REF!</v>
      </c>
      <c r="L1135" s="31" t="e">
        <f>IF(AND(B1135=L$1),LOOKUP(9.99999999999999E+307,$L$2:L1134)+1,"")</f>
        <v>#REF!</v>
      </c>
      <c r="M1135" s="31">
        <f>IF(AND(B1135=M$1),LOOKUP(9.99999999999999E+307,$M$2:M1134)+1,"")</f>
        <v>967</v>
      </c>
      <c r="N1135" s="31" t="e">
        <f>IF(AND(B1135=N$1),LOOKUP(9.99999999999999E+307,$N$2:N1134)+1,"")</f>
        <v>#REF!</v>
      </c>
      <c r="O1135" s="31" t="e">
        <f>IF(AND($B1135=O$1),LOOKUP(9.99999999999999E+307,$O$2:O1134)+1,"")</f>
        <v>#REF!</v>
      </c>
      <c r="P1135" s="31" t="e">
        <f>IF(AND($B1135=P$1),LOOKUP(9.99999999999999E+307,$P$2:P1134)+1,"")</f>
        <v>#REF!</v>
      </c>
      <c r="Q1135" s="31" t="e">
        <f>IF(AND($B1135=Q$1),LOOKUP(9.99999999999999E+307,$Q$2:Q1134)+1,"")</f>
        <v>#REF!</v>
      </c>
      <c r="R1135" s="31">
        <f>IF(AND($B1135=R$1),LOOKUP(9.99999999999999E+307,$R$2:R1134)+1,"")</f>
        <v>967</v>
      </c>
      <c r="S1135" s="31">
        <f>IF(AND($B1135=S$1),LOOKUP(9.99999999999999E+307,$S$2:S1134)+1,"")</f>
        <v>967</v>
      </c>
      <c r="T1135" s="221"/>
      <c r="U1135" s="221"/>
      <c r="V1135" s="221"/>
      <c r="AA1135" s="218" t="str">
        <f t="shared" si="125"/>
        <v/>
      </c>
      <c r="AB1135" s="218" t="str">
        <f t="shared" si="126"/>
        <v/>
      </c>
      <c r="AC1135" s="219">
        <f t="shared" si="122"/>
        <v>0</v>
      </c>
      <c r="AD1135" s="219">
        <f t="shared" si="123"/>
        <v>1034</v>
      </c>
      <c r="AE1135" s="220" t="str">
        <f t="shared" si="127"/>
        <v/>
      </c>
      <c r="AF1135" s="216" t="str">
        <f t="shared" ref="AF1135:AF1198" si="128">CONCATENATE(B1135,"-",AE1135)</f>
        <v>-</v>
      </c>
    </row>
    <row r="1136" spans="1:32" ht="20.149999999999999" customHeight="1" x14ac:dyDescent="0.75">
      <c r="A1136" s="31">
        <v>1134</v>
      </c>
      <c r="B1136" s="202"/>
      <c r="C1136" s="201"/>
      <c r="D1136" s="201"/>
      <c r="E1136" s="389"/>
      <c r="F1136" s="389"/>
      <c r="G1136" s="217" t="str">
        <f t="shared" si="124"/>
        <v/>
      </c>
      <c r="H1136" s="31" t="str">
        <f>IF(AND(B1136=H$1),LOOKUP(9.99999999999999E+307,$H$2:H1135)+1,"")</f>
        <v/>
      </c>
      <c r="I1136" s="31" t="str">
        <f>IF(AND(B1136=I$1),LOOKUP(9.99999999999999E+307,$I$2:I1135)+1,"")</f>
        <v/>
      </c>
      <c r="J1136" s="31" t="e">
        <f>IF(AND(B1136=J$1),LOOKUP(9.99999999999999E+307,$J$2:J1135)+1,"")</f>
        <v>#REF!</v>
      </c>
      <c r="K1136" s="31" t="e">
        <f>IF(AND(B1136=K$1),LOOKUP(9.99999999999999E+307,$K$2:K1135)+1,"")</f>
        <v>#REF!</v>
      </c>
      <c r="L1136" s="31" t="e">
        <f>IF(AND(B1136=L$1),LOOKUP(9.99999999999999E+307,$L$2:L1135)+1,"")</f>
        <v>#REF!</v>
      </c>
      <c r="M1136" s="31">
        <f>IF(AND(B1136=M$1),LOOKUP(9.99999999999999E+307,$M$2:M1135)+1,"")</f>
        <v>968</v>
      </c>
      <c r="N1136" s="31" t="e">
        <f>IF(AND(B1136=N$1),LOOKUP(9.99999999999999E+307,$N$2:N1135)+1,"")</f>
        <v>#REF!</v>
      </c>
      <c r="O1136" s="31" t="e">
        <f>IF(AND($B1136=O$1),LOOKUP(9.99999999999999E+307,$O$2:O1135)+1,"")</f>
        <v>#REF!</v>
      </c>
      <c r="P1136" s="31" t="e">
        <f>IF(AND($B1136=P$1),LOOKUP(9.99999999999999E+307,$P$2:P1135)+1,"")</f>
        <v>#REF!</v>
      </c>
      <c r="Q1136" s="31" t="e">
        <f>IF(AND($B1136=Q$1),LOOKUP(9.99999999999999E+307,$Q$2:Q1135)+1,"")</f>
        <v>#REF!</v>
      </c>
      <c r="R1136" s="31">
        <f>IF(AND($B1136=R$1),LOOKUP(9.99999999999999E+307,$R$2:R1135)+1,"")</f>
        <v>968</v>
      </c>
      <c r="S1136" s="31">
        <f>IF(AND($B1136=S$1),LOOKUP(9.99999999999999E+307,$S$2:S1135)+1,"")</f>
        <v>968</v>
      </c>
      <c r="T1136" s="221"/>
      <c r="U1136" s="221"/>
      <c r="V1136" s="221"/>
      <c r="AA1136" s="218" t="str">
        <f t="shared" si="125"/>
        <v/>
      </c>
      <c r="AB1136" s="218" t="str">
        <f t="shared" si="126"/>
        <v/>
      </c>
      <c r="AC1136" s="219">
        <f t="shared" si="122"/>
        <v>0</v>
      </c>
      <c r="AD1136" s="219">
        <f t="shared" si="123"/>
        <v>1034</v>
      </c>
      <c r="AE1136" s="220" t="str">
        <f t="shared" si="127"/>
        <v/>
      </c>
      <c r="AF1136" s="216" t="str">
        <f t="shared" si="128"/>
        <v>-</v>
      </c>
    </row>
    <row r="1137" spans="1:32" ht="20.149999999999999" customHeight="1" x14ac:dyDescent="0.75">
      <c r="A1137" s="31">
        <v>1135</v>
      </c>
      <c r="B1137" s="202"/>
      <c r="C1137" s="201"/>
      <c r="D1137" s="201"/>
      <c r="E1137" s="389"/>
      <c r="F1137" s="389"/>
      <c r="G1137" s="217" t="str">
        <f t="shared" si="124"/>
        <v/>
      </c>
      <c r="H1137" s="31" t="str">
        <f>IF(AND(B1137=H$1),LOOKUP(9.99999999999999E+307,$H$2:H1136)+1,"")</f>
        <v/>
      </c>
      <c r="I1137" s="31" t="str">
        <f>IF(AND(B1137=I$1),LOOKUP(9.99999999999999E+307,$I$2:I1136)+1,"")</f>
        <v/>
      </c>
      <c r="J1137" s="31" t="e">
        <f>IF(AND(B1137=J$1),LOOKUP(9.99999999999999E+307,$J$2:J1136)+1,"")</f>
        <v>#REF!</v>
      </c>
      <c r="K1137" s="31" t="e">
        <f>IF(AND(B1137=K$1),LOOKUP(9.99999999999999E+307,$K$2:K1136)+1,"")</f>
        <v>#REF!</v>
      </c>
      <c r="L1137" s="31" t="e">
        <f>IF(AND(B1137=L$1),LOOKUP(9.99999999999999E+307,$L$2:L1136)+1,"")</f>
        <v>#REF!</v>
      </c>
      <c r="M1137" s="31">
        <f>IF(AND(B1137=M$1),LOOKUP(9.99999999999999E+307,$M$2:M1136)+1,"")</f>
        <v>969</v>
      </c>
      <c r="N1137" s="31" t="e">
        <f>IF(AND(B1137=N$1),LOOKUP(9.99999999999999E+307,$N$2:N1136)+1,"")</f>
        <v>#REF!</v>
      </c>
      <c r="O1137" s="31" t="e">
        <f>IF(AND($B1137=O$1),LOOKUP(9.99999999999999E+307,$O$2:O1136)+1,"")</f>
        <v>#REF!</v>
      </c>
      <c r="P1137" s="31" t="e">
        <f>IF(AND($B1137=P$1),LOOKUP(9.99999999999999E+307,$P$2:P1136)+1,"")</f>
        <v>#REF!</v>
      </c>
      <c r="Q1137" s="31" t="e">
        <f>IF(AND($B1137=Q$1),LOOKUP(9.99999999999999E+307,$Q$2:Q1136)+1,"")</f>
        <v>#REF!</v>
      </c>
      <c r="R1137" s="31">
        <f>IF(AND($B1137=R$1),LOOKUP(9.99999999999999E+307,$R$2:R1136)+1,"")</f>
        <v>969</v>
      </c>
      <c r="S1137" s="31">
        <f>IF(AND($B1137=S$1),LOOKUP(9.99999999999999E+307,$S$2:S1136)+1,"")</f>
        <v>969</v>
      </c>
      <c r="T1137" s="221"/>
      <c r="U1137" s="221"/>
      <c r="V1137" s="221"/>
      <c r="AA1137" s="218" t="str">
        <f t="shared" si="125"/>
        <v/>
      </c>
      <c r="AB1137" s="218" t="str">
        <f t="shared" si="126"/>
        <v/>
      </c>
      <c r="AC1137" s="219">
        <f t="shared" si="122"/>
        <v>0</v>
      </c>
      <c r="AD1137" s="219">
        <f t="shared" si="123"/>
        <v>1034</v>
      </c>
      <c r="AE1137" s="220" t="str">
        <f t="shared" si="127"/>
        <v/>
      </c>
      <c r="AF1137" s="216" t="str">
        <f t="shared" si="128"/>
        <v>-</v>
      </c>
    </row>
    <row r="1138" spans="1:32" ht="20.149999999999999" customHeight="1" x14ac:dyDescent="0.75">
      <c r="A1138" s="31">
        <v>1136</v>
      </c>
      <c r="B1138" s="202"/>
      <c r="C1138" s="201"/>
      <c r="D1138" s="201"/>
      <c r="E1138" s="203"/>
      <c r="F1138" s="203"/>
      <c r="G1138" s="217" t="str">
        <f t="shared" si="124"/>
        <v/>
      </c>
      <c r="H1138" s="31" t="str">
        <f>IF(AND(B1138=H$1),LOOKUP(9.99999999999999E+307,$H$2:H1137)+1,"")</f>
        <v/>
      </c>
      <c r="I1138" s="31" t="str">
        <f>IF(AND(B1138=I$1),LOOKUP(9.99999999999999E+307,$I$2:I1137)+1,"")</f>
        <v/>
      </c>
      <c r="J1138" s="31" t="e">
        <f>IF(AND(B1138=J$1),LOOKUP(9.99999999999999E+307,$J$2:J1137)+1,"")</f>
        <v>#REF!</v>
      </c>
      <c r="K1138" s="31" t="e">
        <f>IF(AND(B1138=K$1),LOOKUP(9.99999999999999E+307,$K$2:K1137)+1,"")</f>
        <v>#REF!</v>
      </c>
      <c r="L1138" s="31" t="e">
        <f>IF(AND(B1138=L$1),LOOKUP(9.99999999999999E+307,$L$2:L1137)+1,"")</f>
        <v>#REF!</v>
      </c>
      <c r="M1138" s="31">
        <f>IF(AND(B1138=M$1),LOOKUP(9.99999999999999E+307,$M$2:M1137)+1,"")</f>
        <v>970</v>
      </c>
      <c r="N1138" s="31" t="e">
        <f>IF(AND(B1138=N$1),LOOKUP(9.99999999999999E+307,$N$2:N1137)+1,"")</f>
        <v>#REF!</v>
      </c>
      <c r="O1138" s="31" t="e">
        <f>IF(AND($B1138=O$1),LOOKUP(9.99999999999999E+307,$O$2:O1137)+1,"")</f>
        <v>#REF!</v>
      </c>
      <c r="P1138" s="31" t="e">
        <f>IF(AND($B1138=P$1),LOOKUP(9.99999999999999E+307,$P$2:P1137)+1,"")</f>
        <v>#REF!</v>
      </c>
      <c r="Q1138" s="31" t="e">
        <f>IF(AND($B1138=Q$1),LOOKUP(9.99999999999999E+307,$Q$2:Q1137)+1,"")</f>
        <v>#REF!</v>
      </c>
      <c r="R1138" s="31">
        <f>IF(AND($B1138=R$1),LOOKUP(9.99999999999999E+307,$R$2:R1137)+1,"")</f>
        <v>970</v>
      </c>
      <c r="S1138" s="31">
        <f>IF(AND($B1138=S$1),LOOKUP(9.99999999999999E+307,$S$2:S1137)+1,"")</f>
        <v>970</v>
      </c>
      <c r="T1138" s="221"/>
      <c r="U1138" s="221"/>
      <c r="V1138" s="221"/>
      <c r="AA1138" s="218" t="str">
        <f t="shared" si="125"/>
        <v/>
      </c>
      <c r="AB1138" s="218" t="str">
        <f t="shared" si="126"/>
        <v/>
      </c>
      <c r="AC1138" s="219">
        <f t="shared" si="122"/>
        <v>0</v>
      </c>
      <c r="AD1138" s="219">
        <f t="shared" si="123"/>
        <v>1034</v>
      </c>
      <c r="AE1138" s="220" t="str">
        <f t="shared" si="127"/>
        <v/>
      </c>
      <c r="AF1138" s="216" t="str">
        <f t="shared" si="128"/>
        <v>-</v>
      </c>
    </row>
    <row r="1139" spans="1:32" ht="20.149999999999999" customHeight="1" x14ac:dyDescent="0.75">
      <c r="A1139" s="31">
        <v>1137</v>
      </c>
      <c r="B1139" s="202"/>
      <c r="C1139" s="201"/>
      <c r="D1139" s="201"/>
      <c r="E1139" s="203"/>
      <c r="F1139" s="203"/>
      <c r="G1139" s="217" t="str">
        <f t="shared" si="124"/>
        <v/>
      </c>
      <c r="H1139" s="31" t="str">
        <f>IF(AND(B1139=H$1),LOOKUP(9.99999999999999E+307,$H$2:H1138)+1,"")</f>
        <v/>
      </c>
      <c r="I1139" s="31" t="str">
        <f>IF(AND(B1139=I$1),LOOKUP(9.99999999999999E+307,$I$2:I1138)+1,"")</f>
        <v/>
      </c>
      <c r="J1139" s="31" t="e">
        <f>IF(AND(B1139=J$1),LOOKUP(9.99999999999999E+307,$J$2:J1138)+1,"")</f>
        <v>#REF!</v>
      </c>
      <c r="K1139" s="31" t="e">
        <f>IF(AND(B1139=K$1),LOOKUP(9.99999999999999E+307,$K$2:K1138)+1,"")</f>
        <v>#REF!</v>
      </c>
      <c r="L1139" s="31" t="e">
        <f>IF(AND(B1139=L$1),LOOKUP(9.99999999999999E+307,$L$2:L1138)+1,"")</f>
        <v>#REF!</v>
      </c>
      <c r="M1139" s="31">
        <f>IF(AND(B1139=M$1),LOOKUP(9.99999999999999E+307,$M$2:M1138)+1,"")</f>
        <v>971</v>
      </c>
      <c r="N1139" s="31" t="e">
        <f>IF(AND(B1139=N$1),LOOKUP(9.99999999999999E+307,$N$2:N1138)+1,"")</f>
        <v>#REF!</v>
      </c>
      <c r="O1139" s="31" t="e">
        <f>IF(AND($B1139=O$1),LOOKUP(9.99999999999999E+307,$O$2:O1138)+1,"")</f>
        <v>#REF!</v>
      </c>
      <c r="P1139" s="31" t="e">
        <f>IF(AND($B1139=P$1),LOOKUP(9.99999999999999E+307,$P$2:P1138)+1,"")</f>
        <v>#REF!</v>
      </c>
      <c r="Q1139" s="31" t="e">
        <f>IF(AND($B1139=Q$1),LOOKUP(9.99999999999999E+307,$Q$2:Q1138)+1,"")</f>
        <v>#REF!</v>
      </c>
      <c r="R1139" s="31">
        <f>IF(AND($B1139=R$1),LOOKUP(9.99999999999999E+307,$R$2:R1138)+1,"")</f>
        <v>971</v>
      </c>
      <c r="S1139" s="31">
        <f>IF(AND($B1139=S$1),LOOKUP(9.99999999999999E+307,$S$2:S1138)+1,"")</f>
        <v>971</v>
      </c>
      <c r="T1139" s="221"/>
      <c r="U1139" s="221"/>
      <c r="V1139" s="221"/>
      <c r="AA1139" s="218" t="str">
        <f t="shared" si="125"/>
        <v/>
      </c>
      <c r="AB1139" s="218" t="str">
        <f t="shared" si="126"/>
        <v/>
      </c>
      <c r="AC1139" s="219">
        <f t="shared" si="122"/>
        <v>0</v>
      </c>
      <c r="AD1139" s="219">
        <f t="shared" si="123"/>
        <v>1034</v>
      </c>
      <c r="AE1139" s="220" t="str">
        <f t="shared" si="127"/>
        <v/>
      </c>
      <c r="AF1139" s="216" t="str">
        <f t="shared" si="128"/>
        <v>-</v>
      </c>
    </row>
    <row r="1140" spans="1:32" ht="20.149999999999999" customHeight="1" x14ac:dyDescent="0.75">
      <c r="A1140" s="31">
        <v>1138</v>
      </c>
      <c r="B1140" s="202"/>
      <c r="C1140" s="201"/>
      <c r="D1140" s="201"/>
      <c r="E1140" s="203"/>
      <c r="F1140" s="203"/>
      <c r="G1140" s="217" t="str">
        <f t="shared" si="124"/>
        <v/>
      </c>
      <c r="H1140" s="31" t="str">
        <f>IF(AND(B1140=H$1),LOOKUP(9.99999999999999E+307,$H$2:H1139)+1,"")</f>
        <v/>
      </c>
      <c r="I1140" s="31" t="str">
        <f>IF(AND(B1140=I$1),LOOKUP(9.99999999999999E+307,$I$2:I1139)+1,"")</f>
        <v/>
      </c>
      <c r="J1140" s="31" t="e">
        <f>IF(AND(B1140=J$1),LOOKUP(9.99999999999999E+307,$J$2:J1139)+1,"")</f>
        <v>#REF!</v>
      </c>
      <c r="K1140" s="31" t="e">
        <f>IF(AND(B1140=K$1),LOOKUP(9.99999999999999E+307,$K$2:K1139)+1,"")</f>
        <v>#REF!</v>
      </c>
      <c r="L1140" s="31" t="e">
        <f>IF(AND(B1140=L$1),LOOKUP(9.99999999999999E+307,$L$2:L1139)+1,"")</f>
        <v>#REF!</v>
      </c>
      <c r="M1140" s="31">
        <f>IF(AND(B1140=M$1),LOOKUP(9.99999999999999E+307,$M$2:M1139)+1,"")</f>
        <v>972</v>
      </c>
      <c r="N1140" s="31" t="e">
        <f>IF(AND(B1140=N$1),LOOKUP(9.99999999999999E+307,$N$2:N1139)+1,"")</f>
        <v>#REF!</v>
      </c>
      <c r="O1140" s="31" t="e">
        <f>IF(AND($B1140=O$1),LOOKUP(9.99999999999999E+307,$O$2:O1139)+1,"")</f>
        <v>#REF!</v>
      </c>
      <c r="P1140" s="31" t="e">
        <f>IF(AND($B1140=P$1),LOOKUP(9.99999999999999E+307,$P$2:P1139)+1,"")</f>
        <v>#REF!</v>
      </c>
      <c r="Q1140" s="31" t="e">
        <f>IF(AND($B1140=Q$1),LOOKUP(9.99999999999999E+307,$Q$2:Q1139)+1,"")</f>
        <v>#REF!</v>
      </c>
      <c r="R1140" s="31">
        <f>IF(AND($B1140=R$1),LOOKUP(9.99999999999999E+307,$R$2:R1139)+1,"")</f>
        <v>972</v>
      </c>
      <c r="S1140" s="31">
        <f>IF(AND($B1140=S$1),LOOKUP(9.99999999999999E+307,$S$2:S1139)+1,"")</f>
        <v>972</v>
      </c>
      <c r="T1140" s="221"/>
      <c r="U1140" s="221"/>
      <c r="V1140" s="221"/>
      <c r="AA1140" s="218" t="str">
        <f t="shared" si="125"/>
        <v/>
      </c>
      <c r="AB1140" s="218" t="str">
        <f t="shared" si="126"/>
        <v/>
      </c>
      <c r="AC1140" s="219">
        <f t="shared" si="122"/>
        <v>0</v>
      </c>
      <c r="AD1140" s="219">
        <f t="shared" si="123"/>
        <v>1034</v>
      </c>
      <c r="AE1140" s="220" t="str">
        <f t="shared" si="127"/>
        <v/>
      </c>
      <c r="AF1140" s="216" t="str">
        <f t="shared" si="128"/>
        <v>-</v>
      </c>
    </row>
    <row r="1141" spans="1:32" ht="20.149999999999999" customHeight="1" x14ac:dyDescent="0.75">
      <c r="A1141" s="31">
        <v>1139</v>
      </c>
      <c r="B1141" s="202"/>
      <c r="C1141" s="201"/>
      <c r="D1141" s="201"/>
      <c r="E1141" s="203"/>
      <c r="F1141" s="203"/>
      <c r="G1141" s="217" t="str">
        <f t="shared" si="124"/>
        <v/>
      </c>
      <c r="H1141" s="31" t="str">
        <f>IF(AND(B1141=H$1),LOOKUP(9.99999999999999E+307,$H$2:H1140)+1,"")</f>
        <v/>
      </c>
      <c r="I1141" s="31" t="str">
        <f>IF(AND(B1141=I$1),LOOKUP(9.99999999999999E+307,$I$2:I1140)+1,"")</f>
        <v/>
      </c>
      <c r="J1141" s="31" t="e">
        <f>IF(AND(B1141=J$1),LOOKUP(9.99999999999999E+307,$J$2:J1140)+1,"")</f>
        <v>#REF!</v>
      </c>
      <c r="K1141" s="31" t="e">
        <f>IF(AND(B1141=K$1),LOOKUP(9.99999999999999E+307,$K$2:K1140)+1,"")</f>
        <v>#REF!</v>
      </c>
      <c r="L1141" s="31" t="e">
        <f>IF(AND(B1141=L$1),LOOKUP(9.99999999999999E+307,$L$2:L1140)+1,"")</f>
        <v>#REF!</v>
      </c>
      <c r="M1141" s="31">
        <f>IF(AND(B1141=M$1),LOOKUP(9.99999999999999E+307,$M$2:M1140)+1,"")</f>
        <v>973</v>
      </c>
      <c r="N1141" s="31" t="e">
        <f>IF(AND(B1141=N$1),LOOKUP(9.99999999999999E+307,$N$2:N1140)+1,"")</f>
        <v>#REF!</v>
      </c>
      <c r="O1141" s="31" t="e">
        <f>IF(AND($B1141=O$1),LOOKUP(9.99999999999999E+307,$O$2:O1140)+1,"")</f>
        <v>#REF!</v>
      </c>
      <c r="P1141" s="31" t="e">
        <f>IF(AND($B1141=P$1),LOOKUP(9.99999999999999E+307,$P$2:P1140)+1,"")</f>
        <v>#REF!</v>
      </c>
      <c r="Q1141" s="31" t="e">
        <f>IF(AND($B1141=Q$1),LOOKUP(9.99999999999999E+307,$Q$2:Q1140)+1,"")</f>
        <v>#REF!</v>
      </c>
      <c r="R1141" s="31">
        <f>IF(AND($B1141=R$1),LOOKUP(9.99999999999999E+307,$R$2:R1140)+1,"")</f>
        <v>973</v>
      </c>
      <c r="S1141" s="31">
        <f>IF(AND($B1141=S$1),LOOKUP(9.99999999999999E+307,$S$2:S1140)+1,"")</f>
        <v>973</v>
      </c>
      <c r="T1141" s="221"/>
      <c r="U1141" s="221"/>
      <c r="V1141" s="221"/>
      <c r="AA1141" s="218" t="str">
        <f t="shared" si="125"/>
        <v/>
      </c>
      <c r="AB1141" s="218" t="str">
        <f t="shared" si="126"/>
        <v/>
      </c>
      <c r="AC1141" s="219">
        <f t="shared" si="122"/>
        <v>0</v>
      </c>
      <c r="AD1141" s="219">
        <f t="shared" si="123"/>
        <v>1034</v>
      </c>
      <c r="AE1141" s="220" t="str">
        <f t="shared" si="127"/>
        <v/>
      </c>
      <c r="AF1141" s="216" t="str">
        <f t="shared" si="128"/>
        <v>-</v>
      </c>
    </row>
    <row r="1142" spans="1:32" ht="20.149999999999999" customHeight="1" x14ac:dyDescent="0.75">
      <c r="A1142" s="31">
        <v>1140</v>
      </c>
      <c r="B1142" s="202"/>
      <c r="C1142" s="201"/>
      <c r="D1142" s="201"/>
      <c r="E1142" s="203"/>
      <c r="F1142" s="203"/>
      <c r="G1142" s="217" t="str">
        <f t="shared" si="124"/>
        <v/>
      </c>
      <c r="H1142" s="31" t="str">
        <f>IF(AND(B1142=H$1),LOOKUP(9.99999999999999E+307,$H$2:H1141)+1,"")</f>
        <v/>
      </c>
      <c r="I1142" s="31" t="str">
        <f>IF(AND(B1142=I$1),LOOKUP(9.99999999999999E+307,$I$2:I1141)+1,"")</f>
        <v/>
      </c>
      <c r="J1142" s="31" t="e">
        <f>IF(AND(B1142=J$1),LOOKUP(9.99999999999999E+307,$J$2:J1141)+1,"")</f>
        <v>#REF!</v>
      </c>
      <c r="K1142" s="31" t="e">
        <f>IF(AND(B1142=K$1),LOOKUP(9.99999999999999E+307,$K$2:K1141)+1,"")</f>
        <v>#REF!</v>
      </c>
      <c r="L1142" s="31" t="e">
        <f>IF(AND(B1142=L$1),LOOKUP(9.99999999999999E+307,$L$2:L1141)+1,"")</f>
        <v>#REF!</v>
      </c>
      <c r="M1142" s="31">
        <f>IF(AND(B1142=M$1),LOOKUP(9.99999999999999E+307,$M$2:M1141)+1,"")</f>
        <v>974</v>
      </c>
      <c r="N1142" s="31" t="e">
        <f>IF(AND(B1142=N$1),LOOKUP(9.99999999999999E+307,$N$2:N1141)+1,"")</f>
        <v>#REF!</v>
      </c>
      <c r="O1142" s="31" t="e">
        <f>IF(AND($B1142=O$1),LOOKUP(9.99999999999999E+307,$O$2:O1141)+1,"")</f>
        <v>#REF!</v>
      </c>
      <c r="P1142" s="31" t="e">
        <f>IF(AND($B1142=P$1),LOOKUP(9.99999999999999E+307,$P$2:P1141)+1,"")</f>
        <v>#REF!</v>
      </c>
      <c r="Q1142" s="31" t="e">
        <f>IF(AND($B1142=Q$1),LOOKUP(9.99999999999999E+307,$Q$2:Q1141)+1,"")</f>
        <v>#REF!</v>
      </c>
      <c r="R1142" s="31">
        <f>IF(AND($B1142=R$1),LOOKUP(9.99999999999999E+307,$R$2:R1141)+1,"")</f>
        <v>974</v>
      </c>
      <c r="S1142" s="31">
        <f>IF(AND($B1142=S$1),LOOKUP(9.99999999999999E+307,$S$2:S1141)+1,"")</f>
        <v>974</v>
      </c>
      <c r="T1142" s="221"/>
      <c r="U1142" s="221"/>
      <c r="V1142" s="221"/>
      <c r="AA1142" s="218" t="str">
        <f t="shared" si="125"/>
        <v/>
      </c>
      <c r="AB1142" s="218" t="str">
        <f t="shared" si="126"/>
        <v/>
      </c>
      <c r="AC1142" s="219">
        <f t="shared" si="122"/>
        <v>0</v>
      </c>
      <c r="AD1142" s="219">
        <f t="shared" si="123"/>
        <v>1034</v>
      </c>
      <c r="AE1142" s="220" t="str">
        <f t="shared" si="127"/>
        <v/>
      </c>
      <c r="AF1142" s="216" t="str">
        <f t="shared" si="128"/>
        <v>-</v>
      </c>
    </row>
    <row r="1143" spans="1:32" ht="20.149999999999999" customHeight="1" x14ac:dyDescent="0.75">
      <c r="A1143" s="31">
        <v>1141</v>
      </c>
      <c r="B1143" s="202"/>
      <c r="C1143" s="201"/>
      <c r="D1143" s="201"/>
      <c r="E1143" s="203"/>
      <c r="F1143" s="203"/>
      <c r="G1143" s="217" t="str">
        <f t="shared" si="124"/>
        <v/>
      </c>
      <c r="H1143" s="31" t="str">
        <f>IF(AND(B1143=H$1),LOOKUP(9.99999999999999E+307,$H$2:H1142)+1,"")</f>
        <v/>
      </c>
      <c r="I1143" s="31" t="str">
        <f>IF(AND(B1143=I$1),LOOKUP(9.99999999999999E+307,$I$2:I1142)+1,"")</f>
        <v/>
      </c>
      <c r="J1143" s="31" t="e">
        <f>IF(AND(B1143=J$1),LOOKUP(9.99999999999999E+307,$J$2:J1142)+1,"")</f>
        <v>#REF!</v>
      </c>
      <c r="K1143" s="31" t="e">
        <f>IF(AND(B1143=K$1),LOOKUP(9.99999999999999E+307,$K$2:K1142)+1,"")</f>
        <v>#REF!</v>
      </c>
      <c r="L1143" s="31" t="e">
        <f>IF(AND(B1143=L$1),LOOKUP(9.99999999999999E+307,$L$2:L1142)+1,"")</f>
        <v>#REF!</v>
      </c>
      <c r="M1143" s="31">
        <f>IF(AND(B1143=M$1),LOOKUP(9.99999999999999E+307,$M$2:M1142)+1,"")</f>
        <v>975</v>
      </c>
      <c r="N1143" s="31" t="e">
        <f>IF(AND(B1143=N$1),LOOKUP(9.99999999999999E+307,$N$2:N1142)+1,"")</f>
        <v>#REF!</v>
      </c>
      <c r="O1143" s="31" t="e">
        <f>IF(AND($B1143=O$1),LOOKUP(9.99999999999999E+307,$O$2:O1142)+1,"")</f>
        <v>#REF!</v>
      </c>
      <c r="P1143" s="31" t="e">
        <f>IF(AND($B1143=P$1),LOOKUP(9.99999999999999E+307,$P$2:P1142)+1,"")</f>
        <v>#REF!</v>
      </c>
      <c r="Q1143" s="31" t="e">
        <f>IF(AND($B1143=Q$1),LOOKUP(9.99999999999999E+307,$Q$2:Q1142)+1,"")</f>
        <v>#REF!</v>
      </c>
      <c r="R1143" s="31">
        <f>IF(AND($B1143=R$1),LOOKUP(9.99999999999999E+307,$R$2:R1142)+1,"")</f>
        <v>975</v>
      </c>
      <c r="S1143" s="31">
        <f>IF(AND($B1143=S$1),LOOKUP(9.99999999999999E+307,$S$2:S1142)+1,"")</f>
        <v>975</v>
      </c>
      <c r="T1143" s="221"/>
      <c r="U1143" s="221"/>
      <c r="V1143" s="221"/>
      <c r="AA1143" s="218" t="str">
        <f t="shared" si="125"/>
        <v/>
      </c>
      <c r="AB1143" s="218" t="str">
        <f t="shared" si="126"/>
        <v/>
      </c>
      <c r="AC1143" s="219">
        <f t="shared" si="122"/>
        <v>0</v>
      </c>
      <c r="AD1143" s="219">
        <f t="shared" si="123"/>
        <v>1034</v>
      </c>
      <c r="AE1143" s="220" t="str">
        <f t="shared" si="127"/>
        <v/>
      </c>
      <c r="AF1143" s="216" t="str">
        <f t="shared" si="128"/>
        <v>-</v>
      </c>
    </row>
    <row r="1144" spans="1:32" ht="20.149999999999999" customHeight="1" x14ac:dyDescent="0.75">
      <c r="A1144" s="31">
        <v>1142</v>
      </c>
      <c r="B1144" s="202"/>
      <c r="C1144" s="201"/>
      <c r="D1144" s="201"/>
      <c r="E1144" s="203"/>
      <c r="F1144" s="203"/>
      <c r="G1144" s="217" t="str">
        <f t="shared" si="124"/>
        <v/>
      </c>
      <c r="H1144" s="31" t="str">
        <f>IF(AND(B1144=H$1),LOOKUP(9.99999999999999E+307,$H$2:H1143)+1,"")</f>
        <v/>
      </c>
      <c r="I1144" s="31" t="str">
        <f>IF(AND(B1144=I$1),LOOKUP(9.99999999999999E+307,$I$2:I1143)+1,"")</f>
        <v/>
      </c>
      <c r="J1144" s="31" t="e">
        <f>IF(AND(B1144=J$1),LOOKUP(9.99999999999999E+307,$J$2:J1143)+1,"")</f>
        <v>#REF!</v>
      </c>
      <c r="K1144" s="31" t="e">
        <f>IF(AND(B1144=K$1),LOOKUP(9.99999999999999E+307,$K$2:K1143)+1,"")</f>
        <v>#REF!</v>
      </c>
      <c r="L1144" s="31" t="e">
        <f>IF(AND(B1144=L$1),LOOKUP(9.99999999999999E+307,$L$2:L1143)+1,"")</f>
        <v>#REF!</v>
      </c>
      <c r="M1144" s="31">
        <f>IF(AND(B1144=M$1),LOOKUP(9.99999999999999E+307,$M$2:M1143)+1,"")</f>
        <v>976</v>
      </c>
      <c r="N1144" s="31" t="e">
        <f>IF(AND(B1144=N$1),LOOKUP(9.99999999999999E+307,$N$2:N1143)+1,"")</f>
        <v>#REF!</v>
      </c>
      <c r="O1144" s="31" t="e">
        <f>IF(AND($B1144=O$1),LOOKUP(9.99999999999999E+307,$O$2:O1143)+1,"")</f>
        <v>#REF!</v>
      </c>
      <c r="P1144" s="31" t="e">
        <f>IF(AND($B1144=P$1),LOOKUP(9.99999999999999E+307,$P$2:P1143)+1,"")</f>
        <v>#REF!</v>
      </c>
      <c r="Q1144" s="31" t="e">
        <f>IF(AND($B1144=Q$1),LOOKUP(9.99999999999999E+307,$Q$2:Q1143)+1,"")</f>
        <v>#REF!</v>
      </c>
      <c r="R1144" s="31">
        <f>IF(AND($B1144=R$1),LOOKUP(9.99999999999999E+307,$R$2:R1143)+1,"")</f>
        <v>976</v>
      </c>
      <c r="S1144" s="31">
        <f>IF(AND($B1144=S$1),LOOKUP(9.99999999999999E+307,$S$2:S1143)+1,"")</f>
        <v>976</v>
      </c>
      <c r="T1144" s="221"/>
      <c r="U1144" s="221"/>
      <c r="V1144" s="221"/>
      <c r="AA1144" s="218" t="str">
        <f t="shared" si="125"/>
        <v/>
      </c>
      <c r="AB1144" s="218" t="str">
        <f t="shared" si="126"/>
        <v/>
      </c>
      <c r="AC1144" s="219">
        <f t="shared" si="122"/>
        <v>0</v>
      </c>
      <c r="AD1144" s="219">
        <f t="shared" si="123"/>
        <v>1034</v>
      </c>
      <c r="AE1144" s="220" t="str">
        <f t="shared" si="127"/>
        <v/>
      </c>
      <c r="AF1144" s="216" t="str">
        <f t="shared" si="128"/>
        <v>-</v>
      </c>
    </row>
    <row r="1145" spans="1:32" ht="20.149999999999999" customHeight="1" x14ac:dyDescent="0.75">
      <c r="A1145" s="31">
        <v>1143</v>
      </c>
      <c r="B1145" s="202"/>
      <c r="C1145" s="201"/>
      <c r="D1145" s="201"/>
      <c r="E1145" s="203"/>
      <c r="F1145" s="203"/>
      <c r="G1145" s="217" t="str">
        <f t="shared" si="124"/>
        <v/>
      </c>
      <c r="H1145" s="31" t="str">
        <f>IF(AND(B1145=H$1),LOOKUP(9.99999999999999E+307,$H$2:H1144)+1,"")</f>
        <v/>
      </c>
      <c r="I1145" s="31" t="str">
        <f>IF(AND(B1145=I$1),LOOKUP(9.99999999999999E+307,$I$2:I1144)+1,"")</f>
        <v/>
      </c>
      <c r="J1145" s="31" t="e">
        <f>IF(AND(B1145=J$1),LOOKUP(9.99999999999999E+307,$J$2:J1144)+1,"")</f>
        <v>#REF!</v>
      </c>
      <c r="K1145" s="31" t="e">
        <f>IF(AND(B1145=K$1),LOOKUP(9.99999999999999E+307,$K$2:K1144)+1,"")</f>
        <v>#REF!</v>
      </c>
      <c r="L1145" s="31" t="e">
        <f>IF(AND(B1145=L$1),LOOKUP(9.99999999999999E+307,$L$2:L1144)+1,"")</f>
        <v>#REF!</v>
      </c>
      <c r="M1145" s="31">
        <f>IF(AND(B1145=M$1),LOOKUP(9.99999999999999E+307,$M$2:M1144)+1,"")</f>
        <v>977</v>
      </c>
      <c r="N1145" s="31" t="e">
        <f>IF(AND(B1145=N$1),LOOKUP(9.99999999999999E+307,$N$2:N1144)+1,"")</f>
        <v>#REF!</v>
      </c>
      <c r="O1145" s="31" t="e">
        <f>IF(AND($B1145=O$1),LOOKUP(9.99999999999999E+307,$O$2:O1144)+1,"")</f>
        <v>#REF!</v>
      </c>
      <c r="P1145" s="31" t="e">
        <f>IF(AND($B1145=P$1),LOOKUP(9.99999999999999E+307,$P$2:P1144)+1,"")</f>
        <v>#REF!</v>
      </c>
      <c r="Q1145" s="31" t="e">
        <f>IF(AND($B1145=Q$1),LOOKUP(9.99999999999999E+307,$Q$2:Q1144)+1,"")</f>
        <v>#REF!</v>
      </c>
      <c r="R1145" s="31">
        <f>IF(AND($B1145=R$1),LOOKUP(9.99999999999999E+307,$R$2:R1144)+1,"")</f>
        <v>977</v>
      </c>
      <c r="S1145" s="31">
        <f>IF(AND($B1145=S$1),LOOKUP(9.99999999999999E+307,$S$2:S1144)+1,"")</f>
        <v>977</v>
      </c>
      <c r="T1145" s="221"/>
      <c r="U1145" s="221"/>
      <c r="V1145" s="221"/>
      <c r="AA1145" s="218" t="str">
        <f t="shared" si="125"/>
        <v/>
      </c>
      <c r="AB1145" s="218" t="str">
        <f t="shared" si="126"/>
        <v/>
      </c>
      <c r="AC1145" s="219">
        <f t="shared" si="122"/>
        <v>0</v>
      </c>
      <c r="AD1145" s="219">
        <f t="shared" si="123"/>
        <v>1034</v>
      </c>
      <c r="AE1145" s="220" t="str">
        <f t="shared" si="127"/>
        <v/>
      </c>
      <c r="AF1145" s="216" t="str">
        <f t="shared" si="128"/>
        <v>-</v>
      </c>
    </row>
    <row r="1146" spans="1:32" ht="20.149999999999999" customHeight="1" x14ac:dyDescent="0.75">
      <c r="A1146" s="31">
        <v>1144</v>
      </c>
      <c r="B1146" s="202"/>
      <c r="C1146" s="201"/>
      <c r="D1146" s="201"/>
      <c r="E1146" s="203"/>
      <c r="F1146" s="203"/>
      <c r="G1146" s="217" t="str">
        <f t="shared" si="124"/>
        <v/>
      </c>
      <c r="H1146" s="31" t="str">
        <f>IF(AND(B1146=H$1),LOOKUP(9.99999999999999E+307,$H$2:H1145)+1,"")</f>
        <v/>
      </c>
      <c r="I1146" s="31" t="str">
        <f>IF(AND(B1146=I$1),LOOKUP(9.99999999999999E+307,$I$2:I1145)+1,"")</f>
        <v/>
      </c>
      <c r="J1146" s="31" t="e">
        <f>IF(AND(B1146=J$1),LOOKUP(9.99999999999999E+307,$J$2:J1145)+1,"")</f>
        <v>#REF!</v>
      </c>
      <c r="K1146" s="31" t="e">
        <f>IF(AND(B1146=K$1),LOOKUP(9.99999999999999E+307,$K$2:K1145)+1,"")</f>
        <v>#REF!</v>
      </c>
      <c r="L1146" s="31" t="e">
        <f>IF(AND(B1146=L$1),LOOKUP(9.99999999999999E+307,$L$2:L1145)+1,"")</f>
        <v>#REF!</v>
      </c>
      <c r="M1146" s="31">
        <f>IF(AND(B1146=M$1),LOOKUP(9.99999999999999E+307,$M$2:M1145)+1,"")</f>
        <v>978</v>
      </c>
      <c r="N1146" s="31" t="e">
        <f>IF(AND(B1146=N$1),LOOKUP(9.99999999999999E+307,$N$2:N1145)+1,"")</f>
        <v>#REF!</v>
      </c>
      <c r="O1146" s="31" t="e">
        <f>IF(AND($B1146=O$1),LOOKUP(9.99999999999999E+307,$O$2:O1145)+1,"")</f>
        <v>#REF!</v>
      </c>
      <c r="P1146" s="31" t="e">
        <f>IF(AND($B1146=P$1),LOOKUP(9.99999999999999E+307,$P$2:P1145)+1,"")</f>
        <v>#REF!</v>
      </c>
      <c r="Q1146" s="31" t="e">
        <f>IF(AND($B1146=Q$1),LOOKUP(9.99999999999999E+307,$Q$2:Q1145)+1,"")</f>
        <v>#REF!</v>
      </c>
      <c r="R1146" s="31">
        <f>IF(AND($B1146=R$1),LOOKUP(9.99999999999999E+307,$R$2:R1145)+1,"")</f>
        <v>978</v>
      </c>
      <c r="S1146" s="31">
        <f>IF(AND($B1146=S$1),LOOKUP(9.99999999999999E+307,$S$2:S1145)+1,"")</f>
        <v>978</v>
      </c>
      <c r="T1146" s="221"/>
      <c r="U1146" s="221"/>
      <c r="V1146" s="221"/>
      <c r="AA1146" s="218" t="str">
        <f t="shared" si="125"/>
        <v/>
      </c>
      <c r="AB1146" s="218" t="str">
        <f t="shared" si="126"/>
        <v/>
      </c>
      <c r="AC1146" s="219">
        <f t="shared" si="122"/>
        <v>0</v>
      </c>
      <c r="AD1146" s="219">
        <f t="shared" si="123"/>
        <v>1034</v>
      </c>
      <c r="AE1146" s="220" t="str">
        <f t="shared" si="127"/>
        <v/>
      </c>
      <c r="AF1146" s="216" t="str">
        <f t="shared" si="128"/>
        <v>-</v>
      </c>
    </row>
    <row r="1147" spans="1:32" ht="20.149999999999999" customHeight="1" x14ac:dyDescent="0.75">
      <c r="A1147" s="31">
        <v>1145</v>
      </c>
      <c r="B1147" s="202"/>
      <c r="C1147" s="201"/>
      <c r="D1147" s="201"/>
      <c r="E1147" s="203"/>
      <c r="F1147" s="203"/>
      <c r="G1147" s="217" t="str">
        <f t="shared" si="124"/>
        <v/>
      </c>
      <c r="H1147" s="31" t="str">
        <f>IF(AND(B1147=H$1),LOOKUP(9.99999999999999E+307,$H$2:H1146)+1,"")</f>
        <v/>
      </c>
      <c r="I1147" s="31" t="str">
        <f>IF(AND(B1147=I$1),LOOKUP(9.99999999999999E+307,$I$2:I1146)+1,"")</f>
        <v/>
      </c>
      <c r="J1147" s="31" t="e">
        <f>IF(AND(B1147=J$1),LOOKUP(9.99999999999999E+307,$J$2:J1146)+1,"")</f>
        <v>#REF!</v>
      </c>
      <c r="K1147" s="31" t="e">
        <f>IF(AND(B1147=K$1),LOOKUP(9.99999999999999E+307,$K$2:K1146)+1,"")</f>
        <v>#REF!</v>
      </c>
      <c r="L1147" s="31" t="e">
        <f>IF(AND(B1147=L$1),LOOKUP(9.99999999999999E+307,$L$2:L1146)+1,"")</f>
        <v>#REF!</v>
      </c>
      <c r="M1147" s="31">
        <f>IF(AND(B1147=M$1),LOOKUP(9.99999999999999E+307,$M$2:M1146)+1,"")</f>
        <v>979</v>
      </c>
      <c r="N1147" s="31" t="e">
        <f>IF(AND(B1147=N$1),LOOKUP(9.99999999999999E+307,$N$2:N1146)+1,"")</f>
        <v>#REF!</v>
      </c>
      <c r="O1147" s="31" t="e">
        <f>IF(AND($B1147=O$1),LOOKUP(9.99999999999999E+307,$O$2:O1146)+1,"")</f>
        <v>#REF!</v>
      </c>
      <c r="P1147" s="31" t="e">
        <f>IF(AND($B1147=P$1),LOOKUP(9.99999999999999E+307,$P$2:P1146)+1,"")</f>
        <v>#REF!</v>
      </c>
      <c r="Q1147" s="31" t="e">
        <f>IF(AND($B1147=Q$1),LOOKUP(9.99999999999999E+307,$Q$2:Q1146)+1,"")</f>
        <v>#REF!</v>
      </c>
      <c r="R1147" s="31">
        <f>IF(AND($B1147=R$1),LOOKUP(9.99999999999999E+307,$R$2:R1146)+1,"")</f>
        <v>979</v>
      </c>
      <c r="S1147" s="31">
        <f>IF(AND($B1147=S$1),LOOKUP(9.99999999999999E+307,$S$2:S1146)+1,"")</f>
        <v>979</v>
      </c>
      <c r="T1147" s="221"/>
      <c r="U1147" s="221"/>
      <c r="V1147" s="221"/>
      <c r="AA1147" s="218" t="str">
        <f t="shared" si="125"/>
        <v/>
      </c>
      <c r="AB1147" s="218" t="str">
        <f t="shared" si="126"/>
        <v/>
      </c>
      <c r="AC1147" s="219">
        <f t="shared" si="122"/>
        <v>0</v>
      </c>
      <c r="AD1147" s="219">
        <f t="shared" si="123"/>
        <v>1034</v>
      </c>
      <c r="AE1147" s="220" t="str">
        <f t="shared" si="127"/>
        <v/>
      </c>
      <c r="AF1147" s="216" t="str">
        <f t="shared" si="128"/>
        <v>-</v>
      </c>
    </row>
    <row r="1148" spans="1:32" ht="20.149999999999999" customHeight="1" x14ac:dyDescent="0.75">
      <c r="A1148" s="31">
        <v>1146</v>
      </c>
      <c r="B1148" s="202"/>
      <c r="C1148" s="201"/>
      <c r="D1148" s="201"/>
      <c r="E1148" s="203"/>
      <c r="F1148" s="203"/>
      <c r="G1148" s="217" t="str">
        <f t="shared" si="124"/>
        <v/>
      </c>
      <c r="H1148" s="31" t="str">
        <f>IF(AND(B1148=H$1),LOOKUP(9.99999999999999E+307,$H$2:H1147)+1,"")</f>
        <v/>
      </c>
      <c r="I1148" s="31" t="str">
        <f>IF(AND(B1148=I$1),LOOKUP(9.99999999999999E+307,$I$2:I1147)+1,"")</f>
        <v/>
      </c>
      <c r="J1148" s="31" t="e">
        <f>IF(AND(B1148=J$1),LOOKUP(9.99999999999999E+307,$J$2:J1147)+1,"")</f>
        <v>#REF!</v>
      </c>
      <c r="K1148" s="31" t="e">
        <f>IF(AND(B1148=K$1),LOOKUP(9.99999999999999E+307,$K$2:K1147)+1,"")</f>
        <v>#REF!</v>
      </c>
      <c r="L1148" s="31" t="e">
        <f>IF(AND(B1148=L$1),LOOKUP(9.99999999999999E+307,$L$2:L1147)+1,"")</f>
        <v>#REF!</v>
      </c>
      <c r="M1148" s="31">
        <f>IF(AND(B1148=M$1),LOOKUP(9.99999999999999E+307,$M$2:M1147)+1,"")</f>
        <v>980</v>
      </c>
      <c r="N1148" s="31" t="e">
        <f>IF(AND(B1148=N$1),LOOKUP(9.99999999999999E+307,$N$2:N1147)+1,"")</f>
        <v>#REF!</v>
      </c>
      <c r="O1148" s="31" t="e">
        <f>IF(AND($B1148=O$1),LOOKUP(9.99999999999999E+307,$O$2:O1147)+1,"")</f>
        <v>#REF!</v>
      </c>
      <c r="P1148" s="31" t="e">
        <f>IF(AND($B1148=P$1),LOOKUP(9.99999999999999E+307,$P$2:P1147)+1,"")</f>
        <v>#REF!</v>
      </c>
      <c r="Q1148" s="31" t="e">
        <f>IF(AND($B1148=Q$1),LOOKUP(9.99999999999999E+307,$Q$2:Q1147)+1,"")</f>
        <v>#REF!</v>
      </c>
      <c r="R1148" s="31">
        <f>IF(AND($B1148=R$1),LOOKUP(9.99999999999999E+307,$R$2:R1147)+1,"")</f>
        <v>980</v>
      </c>
      <c r="S1148" s="31">
        <f>IF(AND($B1148=S$1),LOOKUP(9.99999999999999E+307,$S$2:S1147)+1,"")</f>
        <v>980</v>
      </c>
      <c r="T1148" s="221"/>
      <c r="U1148" s="221"/>
      <c r="V1148" s="221"/>
      <c r="AA1148" s="218" t="str">
        <f t="shared" si="125"/>
        <v/>
      </c>
      <c r="AB1148" s="218" t="str">
        <f t="shared" si="126"/>
        <v/>
      </c>
      <c r="AC1148" s="219">
        <f t="shared" si="122"/>
        <v>0</v>
      </c>
      <c r="AD1148" s="219">
        <f t="shared" si="123"/>
        <v>1034</v>
      </c>
      <c r="AE1148" s="220" t="str">
        <f t="shared" si="127"/>
        <v/>
      </c>
      <c r="AF1148" s="216" t="str">
        <f t="shared" si="128"/>
        <v>-</v>
      </c>
    </row>
    <row r="1149" spans="1:32" ht="20.149999999999999" customHeight="1" x14ac:dyDescent="0.75">
      <c r="A1149" s="31">
        <v>1147</v>
      </c>
      <c r="B1149" s="202"/>
      <c r="C1149" s="201"/>
      <c r="D1149" s="201"/>
      <c r="E1149" s="203"/>
      <c r="F1149" s="203"/>
      <c r="G1149" s="217" t="str">
        <f t="shared" si="124"/>
        <v/>
      </c>
      <c r="H1149" s="31" t="str">
        <f>IF(AND(B1149=H$1),LOOKUP(9.99999999999999E+307,$H$2:H1148)+1,"")</f>
        <v/>
      </c>
      <c r="I1149" s="31" t="str">
        <f>IF(AND(B1149=I$1),LOOKUP(9.99999999999999E+307,$I$2:I1148)+1,"")</f>
        <v/>
      </c>
      <c r="J1149" s="31" t="e">
        <f>IF(AND(B1149=J$1),LOOKUP(9.99999999999999E+307,$J$2:J1148)+1,"")</f>
        <v>#REF!</v>
      </c>
      <c r="K1149" s="31" t="e">
        <f>IF(AND(B1149=K$1),LOOKUP(9.99999999999999E+307,$K$2:K1148)+1,"")</f>
        <v>#REF!</v>
      </c>
      <c r="L1149" s="31" t="e">
        <f>IF(AND(B1149=L$1),LOOKUP(9.99999999999999E+307,$L$2:L1148)+1,"")</f>
        <v>#REF!</v>
      </c>
      <c r="M1149" s="31">
        <f>IF(AND(B1149=M$1),LOOKUP(9.99999999999999E+307,$M$2:M1148)+1,"")</f>
        <v>981</v>
      </c>
      <c r="N1149" s="31" t="e">
        <f>IF(AND(B1149=N$1),LOOKUP(9.99999999999999E+307,$N$2:N1148)+1,"")</f>
        <v>#REF!</v>
      </c>
      <c r="O1149" s="31" t="e">
        <f>IF(AND($B1149=O$1),LOOKUP(9.99999999999999E+307,$O$2:O1148)+1,"")</f>
        <v>#REF!</v>
      </c>
      <c r="P1149" s="31" t="e">
        <f>IF(AND($B1149=P$1),LOOKUP(9.99999999999999E+307,$P$2:P1148)+1,"")</f>
        <v>#REF!</v>
      </c>
      <c r="Q1149" s="31" t="e">
        <f>IF(AND($B1149=Q$1),LOOKUP(9.99999999999999E+307,$Q$2:Q1148)+1,"")</f>
        <v>#REF!</v>
      </c>
      <c r="R1149" s="31">
        <f>IF(AND($B1149=R$1),LOOKUP(9.99999999999999E+307,$R$2:R1148)+1,"")</f>
        <v>981</v>
      </c>
      <c r="S1149" s="31">
        <f>IF(AND($B1149=S$1),LOOKUP(9.99999999999999E+307,$S$2:S1148)+1,"")</f>
        <v>981</v>
      </c>
      <c r="T1149" s="221"/>
      <c r="U1149" s="221"/>
      <c r="V1149" s="221"/>
      <c r="AA1149" s="218" t="str">
        <f t="shared" si="125"/>
        <v/>
      </c>
      <c r="AB1149" s="218" t="str">
        <f t="shared" si="126"/>
        <v/>
      </c>
      <c r="AC1149" s="219">
        <f t="shared" si="122"/>
        <v>0</v>
      </c>
      <c r="AD1149" s="219">
        <f t="shared" si="123"/>
        <v>1034</v>
      </c>
      <c r="AE1149" s="220" t="str">
        <f t="shared" si="127"/>
        <v/>
      </c>
      <c r="AF1149" s="216" t="str">
        <f t="shared" si="128"/>
        <v>-</v>
      </c>
    </row>
    <row r="1150" spans="1:32" ht="20.149999999999999" customHeight="1" x14ac:dyDescent="0.75">
      <c r="A1150" s="31">
        <v>1148</v>
      </c>
      <c r="B1150" s="202"/>
      <c r="C1150" s="201"/>
      <c r="D1150" s="201"/>
      <c r="E1150" s="203"/>
      <c r="F1150" s="203"/>
      <c r="G1150" s="217" t="str">
        <f t="shared" si="124"/>
        <v/>
      </c>
      <c r="H1150" s="31" t="str">
        <f>IF(AND(B1150=H$1),LOOKUP(9.99999999999999E+307,$H$2:H1149)+1,"")</f>
        <v/>
      </c>
      <c r="I1150" s="31" t="str">
        <f>IF(AND(B1150=I$1),LOOKUP(9.99999999999999E+307,$I$2:I1149)+1,"")</f>
        <v/>
      </c>
      <c r="J1150" s="31" t="e">
        <f>IF(AND(B1150=J$1),LOOKUP(9.99999999999999E+307,$J$2:J1149)+1,"")</f>
        <v>#REF!</v>
      </c>
      <c r="K1150" s="31" t="e">
        <f>IF(AND(B1150=K$1),LOOKUP(9.99999999999999E+307,$K$2:K1149)+1,"")</f>
        <v>#REF!</v>
      </c>
      <c r="L1150" s="31" t="e">
        <f>IF(AND(B1150=L$1),LOOKUP(9.99999999999999E+307,$L$2:L1149)+1,"")</f>
        <v>#REF!</v>
      </c>
      <c r="M1150" s="31">
        <f>IF(AND(B1150=M$1),LOOKUP(9.99999999999999E+307,$M$2:M1149)+1,"")</f>
        <v>982</v>
      </c>
      <c r="N1150" s="31" t="e">
        <f>IF(AND(B1150=N$1),LOOKUP(9.99999999999999E+307,$N$2:N1149)+1,"")</f>
        <v>#REF!</v>
      </c>
      <c r="O1150" s="31" t="e">
        <f>IF(AND($B1150=O$1),LOOKUP(9.99999999999999E+307,$O$2:O1149)+1,"")</f>
        <v>#REF!</v>
      </c>
      <c r="P1150" s="31" t="e">
        <f>IF(AND($B1150=P$1),LOOKUP(9.99999999999999E+307,$P$2:P1149)+1,"")</f>
        <v>#REF!</v>
      </c>
      <c r="Q1150" s="31" t="e">
        <f>IF(AND($B1150=Q$1),LOOKUP(9.99999999999999E+307,$Q$2:Q1149)+1,"")</f>
        <v>#REF!</v>
      </c>
      <c r="R1150" s="31">
        <f>IF(AND($B1150=R$1),LOOKUP(9.99999999999999E+307,$R$2:R1149)+1,"")</f>
        <v>982</v>
      </c>
      <c r="S1150" s="31">
        <f>IF(AND($B1150=S$1),LOOKUP(9.99999999999999E+307,$S$2:S1149)+1,"")</f>
        <v>982</v>
      </c>
      <c r="T1150" s="221"/>
      <c r="U1150" s="221"/>
      <c r="V1150" s="221"/>
      <c r="AA1150" s="218" t="str">
        <f t="shared" si="125"/>
        <v/>
      </c>
      <c r="AB1150" s="218" t="str">
        <f t="shared" si="126"/>
        <v/>
      </c>
      <c r="AC1150" s="219">
        <f t="shared" si="122"/>
        <v>0</v>
      </c>
      <c r="AD1150" s="219">
        <f t="shared" si="123"/>
        <v>1034</v>
      </c>
      <c r="AE1150" s="220" t="str">
        <f t="shared" si="127"/>
        <v/>
      </c>
      <c r="AF1150" s="216" t="str">
        <f t="shared" si="128"/>
        <v>-</v>
      </c>
    </row>
    <row r="1151" spans="1:32" ht="20.149999999999999" customHeight="1" x14ac:dyDescent="0.75">
      <c r="A1151" s="31">
        <v>1149</v>
      </c>
      <c r="B1151" s="202"/>
      <c r="C1151" s="201"/>
      <c r="D1151" s="201"/>
      <c r="E1151" s="203"/>
      <c r="F1151" s="203"/>
      <c r="G1151" s="217" t="str">
        <f t="shared" si="124"/>
        <v/>
      </c>
      <c r="H1151" s="31" t="str">
        <f>IF(AND(B1151=H$1),LOOKUP(9.99999999999999E+307,$H$2:H1150)+1,"")</f>
        <v/>
      </c>
      <c r="I1151" s="31" t="str">
        <f>IF(AND(B1151=I$1),LOOKUP(9.99999999999999E+307,$I$2:I1150)+1,"")</f>
        <v/>
      </c>
      <c r="J1151" s="31" t="e">
        <f>IF(AND(B1151=J$1),LOOKUP(9.99999999999999E+307,$J$2:J1150)+1,"")</f>
        <v>#REF!</v>
      </c>
      <c r="K1151" s="31" t="e">
        <f>IF(AND(B1151=K$1),LOOKUP(9.99999999999999E+307,$K$2:K1150)+1,"")</f>
        <v>#REF!</v>
      </c>
      <c r="L1151" s="31" t="e">
        <f>IF(AND(B1151=L$1),LOOKUP(9.99999999999999E+307,$L$2:L1150)+1,"")</f>
        <v>#REF!</v>
      </c>
      <c r="M1151" s="31">
        <f>IF(AND(B1151=M$1),LOOKUP(9.99999999999999E+307,$M$2:M1150)+1,"")</f>
        <v>983</v>
      </c>
      <c r="N1151" s="31" t="e">
        <f>IF(AND(B1151=N$1),LOOKUP(9.99999999999999E+307,$N$2:N1150)+1,"")</f>
        <v>#REF!</v>
      </c>
      <c r="O1151" s="31" t="e">
        <f>IF(AND($B1151=O$1),LOOKUP(9.99999999999999E+307,$O$2:O1150)+1,"")</f>
        <v>#REF!</v>
      </c>
      <c r="P1151" s="31" t="e">
        <f>IF(AND($B1151=P$1),LOOKUP(9.99999999999999E+307,$P$2:P1150)+1,"")</f>
        <v>#REF!</v>
      </c>
      <c r="Q1151" s="31" t="e">
        <f>IF(AND($B1151=Q$1),LOOKUP(9.99999999999999E+307,$Q$2:Q1150)+1,"")</f>
        <v>#REF!</v>
      </c>
      <c r="R1151" s="31">
        <f>IF(AND($B1151=R$1),LOOKUP(9.99999999999999E+307,$R$2:R1150)+1,"")</f>
        <v>983</v>
      </c>
      <c r="S1151" s="31">
        <f>IF(AND($B1151=S$1),LOOKUP(9.99999999999999E+307,$S$2:S1150)+1,"")</f>
        <v>983</v>
      </c>
      <c r="T1151" s="221"/>
      <c r="U1151" s="221"/>
      <c r="V1151" s="221"/>
      <c r="AA1151" s="218" t="str">
        <f t="shared" si="125"/>
        <v/>
      </c>
      <c r="AB1151" s="218" t="str">
        <f t="shared" si="126"/>
        <v/>
      </c>
      <c r="AC1151" s="219">
        <f t="shared" si="122"/>
        <v>0</v>
      </c>
      <c r="AD1151" s="219">
        <f t="shared" si="123"/>
        <v>1034</v>
      </c>
      <c r="AE1151" s="220" t="str">
        <f t="shared" si="127"/>
        <v/>
      </c>
      <c r="AF1151" s="216" t="str">
        <f t="shared" si="128"/>
        <v>-</v>
      </c>
    </row>
    <row r="1152" spans="1:32" ht="20.149999999999999" customHeight="1" x14ac:dyDescent="0.75">
      <c r="A1152" s="31">
        <v>1150</v>
      </c>
      <c r="B1152" s="202"/>
      <c r="C1152" s="201"/>
      <c r="D1152" s="201"/>
      <c r="E1152" s="203"/>
      <c r="F1152" s="203"/>
      <c r="G1152" s="217" t="str">
        <f t="shared" si="124"/>
        <v/>
      </c>
      <c r="H1152" s="31" t="str">
        <f>IF(AND(B1152=H$1),LOOKUP(9.99999999999999E+307,$H$2:H1151)+1,"")</f>
        <v/>
      </c>
      <c r="I1152" s="31" t="str">
        <f>IF(AND(B1152=I$1),LOOKUP(9.99999999999999E+307,$I$2:I1151)+1,"")</f>
        <v/>
      </c>
      <c r="J1152" s="31" t="e">
        <f>IF(AND(B1152=J$1),LOOKUP(9.99999999999999E+307,$J$2:J1151)+1,"")</f>
        <v>#REF!</v>
      </c>
      <c r="K1152" s="31" t="e">
        <f>IF(AND(B1152=K$1),LOOKUP(9.99999999999999E+307,$K$2:K1151)+1,"")</f>
        <v>#REF!</v>
      </c>
      <c r="L1152" s="31" t="e">
        <f>IF(AND(B1152=L$1),LOOKUP(9.99999999999999E+307,$L$2:L1151)+1,"")</f>
        <v>#REF!</v>
      </c>
      <c r="M1152" s="31">
        <f>IF(AND(B1152=M$1),LOOKUP(9.99999999999999E+307,$M$2:M1151)+1,"")</f>
        <v>984</v>
      </c>
      <c r="N1152" s="31" t="e">
        <f>IF(AND(B1152=N$1),LOOKUP(9.99999999999999E+307,$N$2:N1151)+1,"")</f>
        <v>#REF!</v>
      </c>
      <c r="O1152" s="31" t="e">
        <f>IF(AND($B1152=O$1),LOOKUP(9.99999999999999E+307,$O$2:O1151)+1,"")</f>
        <v>#REF!</v>
      </c>
      <c r="P1152" s="31" t="e">
        <f>IF(AND($B1152=P$1),LOOKUP(9.99999999999999E+307,$P$2:P1151)+1,"")</f>
        <v>#REF!</v>
      </c>
      <c r="Q1152" s="31" t="e">
        <f>IF(AND($B1152=Q$1),LOOKUP(9.99999999999999E+307,$Q$2:Q1151)+1,"")</f>
        <v>#REF!</v>
      </c>
      <c r="R1152" s="31">
        <f>IF(AND($B1152=R$1),LOOKUP(9.99999999999999E+307,$R$2:R1151)+1,"")</f>
        <v>984</v>
      </c>
      <c r="S1152" s="31">
        <f>IF(AND($B1152=S$1),LOOKUP(9.99999999999999E+307,$S$2:S1151)+1,"")</f>
        <v>984</v>
      </c>
      <c r="T1152" s="221"/>
      <c r="U1152" s="221"/>
      <c r="V1152" s="221"/>
      <c r="AA1152" s="218" t="str">
        <f t="shared" si="125"/>
        <v/>
      </c>
      <c r="AB1152" s="218" t="str">
        <f t="shared" si="126"/>
        <v/>
      </c>
      <c r="AC1152" s="219">
        <f t="shared" si="122"/>
        <v>0</v>
      </c>
      <c r="AD1152" s="219">
        <f t="shared" si="123"/>
        <v>1034</v>
      </c>
      <c r="AE1152" s="220" t="str">
        <f t="shared" si="127"/>
        <v/>
      </c>
      <c r="AF1152" s="216" t="str">
        <f t="shared" si="128"/>
        <v>-</v>
      </c>
    </row>
    <row r="1153" spans="1:32" ht="20.149999999999999" customHeight="1" x14ac:dyDescent="0.75">
      <c r="A1153" s="31">
        <v>1151</v>
      </c>
      <c r="B1153" s="202"/>
      <c r="C1153" s="201"/>
      <c r="D1153" s="201"/>
      <c r="E1153" s="203"/>
      <c r="F1153" s="203"/>
      <c r="G1153" s="217" t="str">
        <f t="shared" si="124"/>
        <v/>
      </c>
      <c r="H1153" s="31" t="str">
        <f>IF(AND(B1153=H$1),LOOKUP(9.99999999999999E+307,$H$2:H1152)+1,"")</f>
        <v/>
      </c>
      <c r="I1153" s="31" t="str">
        <f>IF(AND(B1153=I$1),LOOKUP(9.99999999999999E+307,$I$2:I1152)+1,"")</f>
        <v/>
      </c>
      <c r="J1153" s="31" t="e">
        <f>IF(AND(B1153=J$1),LOOKUP(9.99999999999999E+307,$J$2:J1152)+1,"")</f>
        <v>#REF!</v>
      </c>
      <c r="K1153" s="31" t="e">
        <f>IF(AND(B1153=K$1),LOOKUP(9.99999999999999E+307,$K$2:K1152)+1,"")</f>
        <v>#REF!</v>
      </c>
      <c r="L1153" s="31" t="e">
        <f>IF(AND(B1153=L$1),LOOKUP(9.99999999999999E+307,$L$2:L1152)+1,"")</f>
        <v>#REF!</v>
      </c>
      <c r="M1153" s="31">
        <f>IF(AND(B1153=M$1),LOOKUP(9.99999999999999E+307,$M$2:M1152)+1,"")</f>
        <v>985</v>
      </c>
      <c r="N1153" s="31" t="e">
        <f>IF(AND(B1153=N$1),LOOKUP(9.99999999999999E+307,$N$2:N1152)+1,"")</f>
        <v>#REF!</v>
      </c>
      <c r="O1153" s="31" t="e">
        <f>IF(AND($B1153=O$1),LOOKUP(9.99999999999999E+307,$O$2:O1152)+1,"")</f>
        <v>#REF!</v>
      </c>
      <c r="P1153" s="31" t="e">
        <f>IF(AND($B1153=P$1),LOOKUP(9.99999999999999E+307,$P$2:P1152)+1,"")</f>
        <v>#REF!</v>
      </c>
      <c r="Q1153" s="31" t="e">
        <f>IF(AND($B1153=Q$1),LOOKUP(9.99999999999999E+307,$Q$2:Q1152)+1,"")</f>
        <v>#REF!</v>
      </c>
      <c r="R1153" s="31">
        <f>IF(AND($B1153=R$1),LOOKUP(9.99999999999999E+307,$R$2:R1152)+1,"")</f>
        <v>985</v>
      </c>
      <c r="S1153" s="31">
        <f>IF(AND($B1153=S$1),LOOKUP(9.99999999999999E+307,$S$2:S1152)+1,"")</f>
        <v>985</v>
      </c>
      <c r="T1153" s="221"/>
      <c r="U1153" s="221"/>
      <c r="V1153" s="221"/>
      <c r="AA1153" s="218" t="str">
        <f t="shared" si="125"/>
        <v/>
      </c>
      <c r="AB1153" s="218" t="str">
        <f t="shared" si="126"/>
        <v/>
      </c>
      <c r="AC1153" s="219">
        <f t="shared" si="122"/>
        <v>0</v>
      </c>
      <c r="AD1153" s="219">
        <f t="shared" si="123"/>
        <v>1034</v>
      </c>
      <c r="AE1153" s="220" t="str">
        <f t="shared" si="127"/>
        <v/>
      </c>
      <c r="AF1153" s="216" t="str">
        <f t="shared" si="128"/>
        <v>-</v>
      </c>
    </row>
    <row r="1154" spans="1:32" ht="20.149999999999999" customHeight="1" x14ac:dyDescent="0.75">
      <c r="A1154" s="31">
        <v>1152</v>
      </c>
      <c r="B1154" s="202"/>
      <c r="C1154" s="201"/>
      <c r="D1154" s="201"/>
      <c r="E1154" s="203"/>
      <c r="F1154" s="203"/>
      <c r="G1154" s="217" t="str">
        <f t="shared" si="124"/>
        <v/>
      </c>
      <c r="H1154" s="31" t="str">
        <f>IF(AND(B1154=H$1),LOOKUP(9.99999999999999E+307,$H$2:H1153)+1,"")</f>
        <v/>
      </c>
      <c r="I1154" s="31" t="str">
        <f>IF(AND(B1154=I$1),LOOKUP(9.99999999999999E+307,$I$2:I1153)+1,"")</f>
        <v/>
      </c>
      <c r="J1154" s="31" t="e">
        <f>IF(AND(B1154=J$1),LOOKUP(9.99999999999999E+307,$J$2:J1153)+1,"")</f>
        <v>#REF!</v>
      </c>
      <c r="K1154" s="31" t="e">
        <f>IF(AND(B1154=K$1),LOOKUP(9.99999999999999E+307,$K$2:K1153)+1,"")</f>
        <v>#REF!</v>
      </c>
      <c r="L1154" s="31" t="e">
        <f>IF(AND(B1154=L$1),LOOKUP(9.99999999999999E+307,$L$2:L1153)+1,"")</f>
        <v>#REF!</v>
      </c>
      <c r="M1154" s="31">
        <f>IF(AND(B1154=M$1),LOOKUP(9.99999999999999E+307,$M$2:M1153)+1,"")</f>
        <v>986</v>
      </c>
      <c r="N1154" s="31" t="e">
        <f>IF(AND(B1154=N$1),LOOKUP(9.99999999999999E+307,$N$2:N1153)+1,"")</f>
        <v>#REF!</v>
      </c>
      <c r="O1154" s="31" t="e">
        <f>IF(AND($B1154=O$1),LOOKUP(9.99999999999999E+307,$O$2:O1153)+1,"")</f>
        <v>#REF!</v>
      </c>
      <c r="P1154" s="31" t="e">
        <f>IF(AND($B1154=P$1),LOOKUP(9.99999999999999E+307,$P$2:P1153)+1,"")</f>
        <v>#REF!</v>
      </c>
      <c r="Q1154" s="31" t="e">
        <f>IF(AND($B1154=Q$1),LOOKUP(9.99999999999999E+307,$Q$2:Q1153)+1,"")</f>
        <v>#REF!</v>
      </c>
      <c r="R1154" s="31">
        <f>IF(AND($B1154=R$1),LOOKUP(9.99999999999999E+307,$R$2:R1153)+1,"")</f>
        <v>986</v>
      </c>
      <c r="S1154" s="31">
        <f>IF(AND($B1154=S$1),LOOKUP(9.99999999999999E+307,$S$2:S1153)+1,"")</f>
        <v>986</v>
      </c>
      <c r="T1154" s="221"/>
      <c r="U1154" s="221"/>
      <c r="V1154" s="221"/>
      <c r="AA1154" s="218" t="str">
        <f t="shared" si="125"/>
        <v/>
      </c>
      <c r="AB1154" s="218" t="str">
        <f t="shared" si="126"/>
        <v/>
      </c>
      <c r="AC1154" s="219">
        <f t="shared" si="122"/>
        <v>0</v>
      </c>
      <c r="AD1154" s="219">
        <f t="shared" si="123"/>
        <v>1034</v>
      </c>
      <c r="AE1154" s="220" t="str">
        <f t="shared" si="127"/>
        <v/>
      </c>
      <c r="AF1154" s="216" t="str">
        <f t="shared" si="128"/>
        <v>-</v>
      </c>
    </row>
    <row r="1155" spans="1:32" ht="20.149999999999999" customHeight="1" x14ac:dyDescent="0.75">
      <c r="A1155" s="31">
        <v>1153</v>
      </c>
      <c r="B1155" s="202"/>
      <c r="C1155" s="201"/>
      <c r="D1155" s="201"/>
      <c r="E1155" s="203"/>
      <c r="F1155" s="203"/>
      <c r="G1155" s="217" t="str">
        <f t="shared" si="124"/>
        <v/>
      </c>
      <c r="H1155" s="31" t="str">
        <f>IF(AND(B1155=H$1),LOOKUP(9.99999999999999E+307,$H$2:H1154)+1,"")</f>
        <v/>
      </c>
      <c r="I1155" s="31" t="str">
        <f>IF(AND(B1155=I$1),LOOKUP(9.99999999999999E+307,$I$2:I1154)+1,"")</f>
        <v/>
      </c>
      <c r="J1155" s="31" t="e">
        <f>IF(AND(B1155=J$1),LOOKUP(9.99999999999999E+307,$J$2:J1154)+1,"")</f>
        <v>#REF!</v>
      </c>
      <c r="K1155" s="31" t="e">
        <f>IF(AND(B1155=K$1),LOOKUP(9.99999999999999E+307,$K$2:K1154)+1,"")</f>
        <v>#REF!</v>
      </c>
      <c r="L1155" s="31" t="e">
        <f>IF(AND(B1155=L$1),LOOKUP(9.99999999999999E+307,$L$2:L1154)+1,"")</f>
        <v>#REF!</v>
      </c>
      <c r="M1155" s="31">
        <f>IF(AND(B1155=M$1),LOOKUP(9.99999999999999E+307,$M$2:M1154)+1,"")</f>
        <v>987</v>
      </c>
      <c r="N1155" s="31" t="e">
        <f>IF(AND(B1155=N$1),LOOKUP(9.99999999999999E+307,$N$2:N1154)+1,"")</f>
        <v>#REF!</v>
      </c>
      <c r="O1155" s="31" t="e">
        <f>IF(AND($B1155=O$1),LOOKUP(9.99999999999999E+307,$O$2:O1154)+1,"")</f>
        <v>#REF!</v>
      </c>
      <c r="P1155" s="31" t="e">
        <f>IF(AND($B1155=P$1),LOOKUP(9.99999999999999E+307,$P$2:P1154)+1,"")</f>
        <v>#REF!</v>
      </c>
      <c r="Q1155" s="31" t="e">
        <f>IF(AND($B1155=Q$1),LOOKUP(9.99999999999999E+307,$Q$2:Q1154)+1,"")</f>
        <v>#REF!</v>
      </c>
      <c r="R1155" s="31">
        <f>IF(AND($B1155=R$1),LOOKUP(9.99999999999999E+307,$R$2:R1154)+1,"")</f>
        <v>987</v>
      </c>
      <c r="S1155" s="31">
        <f>IF(AND($B1155=S$1),LOOKUP(9.99999999999999E+307,$S$2:S1154)+1,"")</f>
        <v>987</v>
      </c>
      <c r="T1155" s="221"/>
      <c r="U1155" s="221"/>
      <c r="V1155" s="221"/>
      <c r="AA1155" s="218" t="str">
        <f t="shared" si="125"/>
        <v/>
      </c>
      <c r="AB1155" s="218" t="str">
        <f t="shared" si="126"/>
        <v/>
      </c>
      <c r="AC1155" s="219">
        <f t="shared" ref="AC1155:AC1202" si="129">COUNTIF($C$3:$C$1202,C1155)</f>
        <v>0</v>
      </c>
      <c r="AD1155" s="219">
        <f t="shared" ref="AD1155:AD1202" si="130">SUMPRODUCT(--(E1155&amp;F1155=$E$3:$E$1202&amp;$F$3:$F$1202))</f>
        <v>1034</v>
      </c>
      <c r="AE1155" s="220" t="str">
        <f t="shared" si="127"/>
        <v/>
      </c>
      <c r="AF1155" s="216" t="str">
        <f t="shared" si="128"/>
        <v>-</v>
      </c>
    </row>
    <row r="1156" spans="1:32" ht="20.149999999999999" customHeight="1" x14ac:dyDescent="0.75">
      <c r="A1156" s="31">
        <v>1154</v>
      </c>
      <c r="B1156" s="202"/>
      <c r="C1156" s="201"/>
      <c r="D1156" s="201"/>
      <c r="E1156" s="203"/>
      <c r="F1156" s="203"/>
      <c r="G1156" s="217" t="str">
        <f t="shared" ref="G1156:G1202" si="131">B1156&amp;C1156</f>
        <v/>
      </c>
      <c r="H1156" s="31" t="str">
        <f>IF(AND(B1156=H$1),LOOKUP(9.99999999999999E+307,$H$2:H1155)+1,"")</f>
        <v/>
      </c>
      <c r="I1156" s="31" t="str">
        <f>IF(AND(B1156=I$1),LOOKUP(9.99999999999999E+307,$I$2:I1155)+1,"")</f>
        <v/>
      </c>
      <c r="J1156" s="31" t="e">
        <f>IF(AND(B1156=J$1),LOOKUP(9.99999999999999E+307,$J$2:J1155)+1,"")</f>
        <v>#REF!</v>
      </c>
      <c r="K1156" s="31" t="e">
        <f>IF(AND(B1156=K$1),LOOKUP(9.99999999999999E+307,$K$2:K1155)+1,"")</f>
        <v>#REF!</v>
      </c>
      <c r="L1156" s="31" t="e">
        <f>IF(AND(B1156=L$1),LOOKUP(9.99999999999999E+307,$L$2:L1155)+1,"")</f>
        <v>#REF!</v>
      </c>
      <c r="M1156" s="31">
        <f>IF(AND(B1156=M$1),LOOKUP(9.99999999999999E+307,$M$2:M1155)+1,"")</f>
        <v>988</v>
      </c>
      <c r="N1156" s="31" t="e">
        <f>IF(AND(B1156=N$1),LOOKUP(9.99999999999999E+307,$N$2:N1155)+1,"")</f>
        <v>#REF!</v>
      </c>
      <c r="O1156" s="31" t="e">
        <f>IF(AND($B1156=O$1),LOOKUP(9.99999999999999E+307,$O$2:O1155)+1,"")</f>
        <v>#REF!</v>
      </c>
      <c r="P1156" s="31" t="e">
        <f>IF(AND($B1156=P$1),LOOKUP(9.99999999999999E+307,$P$2:P1155)+1,"")</f>
        <v>#REF!</v>
      </c>
      <c r="Q1156" s="31" t="e">
        <f>IF(AND($B1156=Q$1),LOOKUP(9.99999999999999E+307,$Q$2:Q1155)+1,"")</f>
        <v>#REF!</v>
      </c>
      <c r="R1156" s="31">
        <f>IF(AND($B1156=R$1),LOOKUP(9.99999999999999E+307,$R$2:R1155)+1,"")</f>
        <v>988</v>
      </c>
      <c r="S1156" s="31">
        <f>IF(AND($B1156=S$1),LOOKUP(9.99999999999999E+307,$S$2:S1155)+1,"")</f>
        <v>988</v>
      </c>
      <c r="T1156" s="221"/>
      <c r="U1156" s="221"/>
      <c r="V1156" s="221"/>
      <c r="AA1156" s="218" t="str">
        <f t="shared" ref="AA1156:AA1202" si="132">IF(AD1156=2,"นักเรียนซ้ำ","")</f>
        <v/>
      </c>
      <c r="AB1156" s="218" t="str">
        <f t="shared" ref="AB1156:AB1202" si="133">IF(AC1156=2,"เลขประจำตัวซ้ำ","")</f>
        <v/>
      </c>
      <c r="AC1156" s="219">
        <f t="shared" si="129"/>
        <v>0</v>
      </c>
      <c r="AD1156" s="219">
        <f t="shared" si="130"/>
        <v>1034</v>
      </c>
      <c r="AE1156" s="220" t="str">
        <f t="shared" ref="AE1156:AE1202" si="134">IF(D1156="เด็กชาย",1,IF(D1156="นาย",1,IF(D1156="เด็กหญิง",2,IF(D1156="นางสาว",2,IF(D1156="ด.ช.",1,IF(D1156="ด.ญ.",2,IF(D1156="น.ส.",2,"")))))))</f>
        <v/>
      </c>
      <c r="AF1156" s="216" t="str">
        <f t="shared" si="128"/>
        <v>-</v>
      </c>
    </row>
    <row r="1157" spans="1:32" ht="20.149999999999999" customHeight="1" x14ac:dyDescent="0.75">
      <c r="A1157" s="31">
        <v>1155</v>
      </c>
      <c r="B1157" s="202"/>
      <c r="C1157" s="201"/>
      <c r="D1157" s="201"/>
      <c r="E1157" s="203"/>
      <c r="F1157" s="203"/>
      <c r="G1157" s="217" t="str">
        <f t="shared" si="131"/>
        <v/>
      </c>
      <c r="H1157" s="31" t="str">
        <f>IF(AND(B1157=H$1),LOOKUP(9.99999999999999E+307,$H$2:H1156)+1,"")</f>
        <v/>
      </c>
      <c r="I1157" s="31" t="str">
        <f>IF(AND(B1157=I$1),LOOKUP(9.99999999999999E+307,$I$2:I1156)+1,"")</f>
        <v/>
      </c>
      <c r="J1157" s="31" t="e">
        <f>IF(AND(B1157=J$1),LOOKUP(9.99999999999999E+307,$J$2:J1156)+1,"")</f>
        <v>#REF!</v>
      </c>
      <c r="K1157" s="31" t="e">
        <f>IF(AND(B1157=K$1),LOOKUP(9.99999999999999E+307,$K$2:K1156)+1,"")</f>
        <v>#REF!</v>
      </c>
      <c r="L1157" s="31" t="e">
        <f>IF(AND(B1157=L$1),LOOKUP(9.99999999999999E+307,$L$2:L1156)+1,"")</f>
        <v>#REF!</v>
      </c>
      <c r="M1157" s="31">
        <f>IF(AND(B1157=M$1),LOOKUP(9.99999999999999E+307,$M$2:M1156)+1,"")</f>
        <v>989</v>
      </c>
      <c r="N1157" s="31" t="e">
        <f>IF(AND(B1157=N$1),LOOKUP(9.99999999999999E+307,$N$2:N1156)+1,"")</f>
        <v>#REF!</v>
      </c>
      <c r="O1157" s="31" t="e">
        <f>IF(AND($B1157=O$1),LOOKUP(9.99999999999999E+307,$O$2:O1156)+1,"")</f>
        <v>#REF!</v>
      </c>
      <c r="P1157" s="31" t="e">
        <f>IF(AND($B1157=P$1),LOOKUP(9.99999999999999E+307,$P$2:P1156)+1,"")</f>
        <v>#REF!</v>
      </c>
      <c r="Q1157" s="31" t="e">
        <f>IF(AND($B1157=Q$1),LOOKUP(9.99999999999999E+307,$Q$2:Q1156)+1,"")</f>
        <v>#REF!</v>
      </c>
      <c r="R1157" s="31">
        <f>IF(AND($B1157=R$1),LOOKUP(9.99999999999999E+307,$R$2:R1156)+1,"")</f>
        <v>989</v>
      </c>
      <c r="S1157" s="31">
        <f>IF(AND($B1157=S$1),LOOKUP(9.99999999999999E+307,$S$2:S1156)+1,"")</f>
        <v>989</v>
      </c>
      <c r="T1157" s="221"/>
      <c r="U1157" s="221"/>
      <c r="V1157" s="221"/>
      <c r="AA1157" s="218" t="str">
        <f t="shared" si="132"/>
        <v/>
      </c>
      <c r="AB1157" s="218" t="str">
        <f t="shared" si="133"/>
        <v/>
      </c>
      <c r="AC1157" s="219">
        <f t="shared" si="129"/>
        <v>0</v>
      </c>
      <c r="AD1157" s="219">
        <f t="shared" si="130"/>
        <v>1034</v>
      </c>
      <c r="AE1157" s="220" t="str">
        <f t="shared" si="134"/>
        <v/>
      </c>
      <c r="AF1157" s="216" t="str">
        <f t="shared" si="128"/>
        <v>-</v>
      </c>
    </row>
    <row r="1158" spans="1:32" ht="20.149999999999999" customHeight="1" x14ac:dyDescent="0.75">
      <c r="A1158" s="31">
        <v>1156</v>
      </c>
      <c r="B1158" s="202"/>
      <c r="C1158" s="201"/>
      <c r="D1158" s="201"/>
      <c r="E1158" s="203"/>
      <c r="F1158" s="203"/>
      <c r="G1158" s="217" t="str">
        <f t="shared" si="131"/>
        <v/>
      </c>
      <c r="H1158" s="31" t="str">
        <f>IF(AND(B1158=H$1),LOOKUP(9.99999999999999E+307,$H$2:H1157)+1,"")</f>
        <v/>
      </c>
      <c r="I1158" s="31" t="str">
        <f>IF(AND(B1158=I$1),LOOKUP(9.99999999999999E+307,$I$2:I1157)+1,"")</f>
        <v/>
      </c>
      <c r="J1158" s="31" t="e">
        <f>IF(AND(B1158=J$1),LOOKUP(9.99999999999999E+307,$J$2:J1157)+1,"")</f>
        <v>#REF!</v>
      </c>
      <c r="K1158" s="31" t="e">
        <f>IF(AND(B1158=K$1),LOOKUP(9.99999999999999E+307,$K$2:K1157)+1,"")</f>
        <v>#REF!</v>
      </c>
      <c r="L1158" s="31" t="e">
        <f>IF(AND(B1158=L$1),LOOKUP(9.99999999999999E+307,$L$2:L1157)+1,"")</f>
        <v>#REF!</v>
      </c>
      <c r="M1158" s="31">
        <f>IF(AND(B1158=M$1),LOOKUP(9.99999999999999E+307,$M$2:M1157)+1,"")</f>
        <v>990</v>
      </c>
      <c r="N1158" s="31" t="e">
        <f>IF(AND(B1158=N$1),LOOKUP(9.99999999999999E+307,$N$2:N1157)+1,"")</f>
        <v>#REF!</v>
      </c>
      <c r="O1158" s="31" t="e">
        <f>IF(AND($B1158=O$1),LOOKUP(9.99999999999999E+307,$O$2:O1157)+1,"")</f>
        <v>#REF!</v>
      </c>
      <c r="P1158" s="31" t="e">
        <f>IF(AND($B1158=P$1),LOOKUP(9.99999999999999E+307,$P$2:P1157)+1,"")</f>
        <v>#REF!</v>
      </c>
      <c r="Q1158" s="31" t="e">
        <f>IF(AND($B1158=Q$1),LOOKUP(9.99999999999999E+307,$Q$2:Q1157)+1,"")</f>
        <v>#REF!</v>
      </c>
      <c r="R1158" s="31">
        <f>IF(AND($B1158=R$1),LOOKUP(9.99999999999999E+307,$R$2:R1157)+1,"")</f>
        <v>990</v>
      </c>
      <c r="S1158" s="31">
        <f>IF(AND($B1158=S$1),LOOKUP(9.99999999999999E+307,$S$2:S1157)+1,"")</f>
        <v>990</v>
      </c>
      <c r="T1158" s="221"/>
      <c r="U1158" s="221"/>
      <c r="V1158" s="221"/>
      <c r="AA1158" s="218" t="str">
        <f t="shared" si="132"/>
        <v/>
      </c>
      <c r="AB1158" s="218" t="str">
        <f t="shared" si="133"/>
        <v/>
      </c>
      <c r="AC1158" s="219">
        <f t="shared" si="129"/>
        <v>0</v>
      </c>
      <c r="AD1158" s="219">
        <f t="shared" si="130"/>
        <v>1034</v>
      </c>
      <c r="AE1158" s="220" t="str">
        <f t="shared" si="134"/>
        <v/>
      </c>
      <c r="AF1158" s="216" t="str">
        <f t="shared" si="128"/>
        <v>-</v>
      </c>
    </row>
    <row r="1159" spans="1:32" ht="20.149999999999999" customHeight="1" x14ac:dyDescent="0.75">
      <c r="A1159" s="31">
        <v>1157</v>
      </c>
      <c r="B1159" s="202"/>
      <c r="C1159" s="201"/>
      <c r="D1159" s="201"/>
      <c r="E1159" s="203"/>
      <c r="F1159" s="203"/>
      <c r="G1159" s="217" t="str">
        <f t="shared" si="131"/>
        <v/>
      </c>
      <c r="H1159" s="31" t="str">
        <f>IF(AND(B1159=H$1),LOOKUP(9.99999999999999E+307,$H$2:H1158)+1,"")</f>
        <v/>
      </c>
      <c r="I1159" s="31" t="str">
        <f>IF(AND(B1159=I$1),LOOKUP(9.99999999999999E+307,$I$2:I1158)+1,"")</f>
        <v/>
      </c>
      <c r="J1159" s="31" t="e">
        <f>IF(AND(B1159=J$1),LOOKUP(9.99999999999999E+307,$J$2:J1158)+1,"")</f>
        <v>#REF!</v>
      </c>
      <c r="K1159" s="31" t="e">
        <f>IF(AND(B1159=K$1),LOOKUP(9.99999999999999E+307,$K$2:K1158)+1,"")</f>
        <v>#REF!</v>
      </c>
      <c r="L1159" s="31" t="e">
        <f>IF(AND(B1159=L$1),LOOKUP(9.99999999999999E+307,$L$2:L1158)+1,"")</f>
        <v>#REF!</v>
      </c>
      <c r="M1159" s="31">
        <f>IF(AND(B1159=M$1),LOOKUP(9.99999999999999E+307,$M$2:M1158)+1,"")</f>
        <v>991</v>
      </c>
      <c r="N1159" s="31" t="e">
        <f>IF(AND(B1159=N$1),LOOKUP(9.99999999999999E+307,$N$2:N1158)+1,"")</f>
        <v>#REF!</v>
      </c>
      <c r="O1159" s="31" t="e">
        <f>IF(AND($B1159=O$1),LOOKUP(9.99999999999999E+307,$O$2:O1158)+1,"")</f>
        <v>#REF!</v>
      </c>
      <c r="P1159" s="31" t="e">
        <f>IF(AND($B1159=P$1),LOOKUP(9.99999999999999E+307,$P$2:P1158)+1,"")</f>
        <v>#REF!</v>
      </c>
      <c r="Q1159" s="31" t="e">
        <f>IF(AND($B1159=Q$1),LOOKUP(9.99999999999999E+307,$Q$2:Q1158)+1,"")</f>
        <v>#REF!</v>
      </c>
      <c r="R1159" s="31">
        <f>IF(AND($B1159=R$1),LOOKUP(9.99999999999999E+307,$R$2:R1158)+1,"")</f>
        <v>991</v>
      </c>
      <c r="S1159" s="31">
        <f>IF(AND($B1159=S$1),LOOKUP(9.99999999999999E+307,$S$2:S1158)+1,"")</f>
        <v>991</v>
      </c>
      <c r="T1159" s="221"/>
      <c r="U1159" s="221"/>
      <c r="V1159" s="221"/>
      <c r="AA1159" s="218" t="str">
        <f t="shared" si="132"/>
        <v/>
      </c>
      <c r="AB1159" s="218" t="str">
        <f t="shared" si="133"/>
        <v/>
      </c>
      <c r="AC1159" s="219">
        <f t="shared" si="129"/>
        <v>0</v>
      </c>
      <c r="AD1159" s="219">
        <f t="shared" si="130"/>
        <v>1034</v>
      </c>
      <c r="AE1159" s="220" t="str">
        <f t="shared" si="134"/>
        <v/>
      </c>
      <c r="AF1159" s="216" t="str">
        <f t="shared" si="128"/>
        <v>-</v>
      </c>
    </row>
    <row r="1160" spans="1:32" ht="20.149999999999999" customHeight="1" x14ac:dyDescent="0.75">
      <c r="A1160" s="31">
        <v>1158</v>
      </c>
      <c r="B1160" s="202"/>
      <c r="C1160" s="201"/>
      <c r="D1160" s="201"/>
      <c r="E1160" s="203"/>
      <c r="F1160" s="203"/>
      <c r="G1160" s="217" t="str">
        <f t="shared" si="131"/>
        <v/>
      </c>
      <c r="H1160" s="31" t="str">
        <f>IF(AND(B1160=H$1),LOOKUP(9.99999999999999E+307,$H$2:H1159)+1,"")</f>
        <v/>
      </c>
      <c r="I1160" s="31" t="str">
        <f>IF(AND(B1160=I$1),LOOKUP(9.99999999999999E+307,$I$2:I1159)+1,"")</f>
        <v/>
      </c>
      <c r="J1160" s="31" t="e">
        <f>IF(AND(B1160=J$1),LOOKUP(9.99999999999999E+307,$J$2:J1159)+1,"")</f>
        <v>#REF!</v>
      </c>
      <c r="K1160" s="31" t="e">
        <f>IF(AND(B1160=K$1),LOOKUP(9.99999999999999E+307,$K$2:K1159)+1,"")</f>
        <v>#REF!</v>
      </c>
      <c r="L1160" s="31" t="e">
        <f>IF(AND(B1160=L$1),LOOKUP(9.99999999999999E+307,$L$2:L1159)+1,"")</f>
        <v>#REF!</v>
      </c>
      <c r="M1160" s="31">
        <f>IF(AND(B1160=M$1),LOOKUP(9.99999999999999E+307,$M$2:M1159)+1,"")</f>
        <v>992</v>
      </c>
      <c r="N1160" s="31" t="e">
        <f>IF(AND(B1160=N$1),LOOKUP(9.99999999999999E+307,$N$2:N1159)+1,"")</f>
        <v>#REF!</v>
      </c>
      <c r="O1160" s="31" t="e">
        <f>IF(AND($B1160=O$1),LOOKUP(9.99999999999999E+307,$O$2:O1159)+1,"")</f>
        <v>#REF!</v>
      </c>
      <c r="P1160" s="31" t="e">
        <f>IF(AND($B1160=P$1),LOOKUP(9.99999999999999E+307,$P$2:P1159)+1,"")</f>
        <v>#REF!</v>
      </c>
      <c r="Q1160" s="31" t="e">
        <f>IF(AND($B1160=Q$1),LOOKUP(9.99999999999999E+307,$Q$2:Q1159)+1,"")</f>
        <v>#REF!</v>
      </c>
      <c r="R1160" s="31">
        <f>IF(AND($B1160=R$1),LOOKUP(9.99999999999999E+307,$R$2:R1159)+1,"")</f>
        <v>992</v>
      </c>
      <c r="S1160" s="31">
        <f>IF(AND($B1160=S$1),LOOKUP(9.99999999999999E+307,$S$2:S1159)+1,"")</f>
        <v>992</v>
      </c>
      <c r="T1160" s="221"/>
      <c r="U1160" s="221"/>
      <c r="V1160" s="221"/>
      <c r="AA1160" s="218" t="str">
        <f t="shared" si="132"/>
        <v/>
      </c>
      <c r="AB1160" s="218" t="str">
        <f t="shared" si="133"/>
        <v/>
      </c>
      <c r="AC1160" s="219">
        <f t="shared" si="129"/>
        <v>0</v>
      </c>
      <c r="AD1160" s="219">
        <f t="shared" si="130"/>
        <v>1034</v>
      </c>
      <c r="AE1160" s="220" t="str">
        <f t="shared" si="134"/>
        <v/>
      </c>
      <c r="AF1160" s="216" t="str">
        <f t="shared" si="128"/>
        <v>-</v>
      </c>
    </row>
    <row r="1161" spans="1:32" ht="20.149999999999999" customHeight="1" x14ac:dyDescent="0.75">
      <c r="A1161" s="31">
        <v>1159</v>
      </c>
      <c r="B1161" s="202"/>
      <c r="C1161" s="201"/>
      <c r="D1161" s="201"/>
      <c r="E1161" s="203"/>
      <c r="F1161" s="203"/>
      <c r="G1161" s="217" t="str">
        <f t="shared" si="131"/>
        <v/>
      </c>
      <c r="H1161" s="31" t="str">
        <f>IF(AND(B1161=H$1),LOOKUP(9.99999999999999E+307,$H$2:H1160)+1,"")</f>
        <v/>
      </c>
      <c r="I1161" s="31" t="str">
        <f>IF(AND(B1161=I$1),LOOKUP(9.99999999999999E+307,$I$2:I1160)+1,"")</f>
        <v/>
      </c>
      <c r="J1161" s="31" t="e">
        <f>IF(AND(B1161=J$1),LOOKUP(9.99999999999999E+307,$J$2:J1160)+1,"")</f>
        <v>#REF!</v>
      </c>
      <c r="K1161" s="31" t="e">
        <f>IF(AND(B1161=K$1),LOOKUP(9.99999999999999E+307,$K$2:K1160)+1,"")</f>
        <v>#REF!</v>
      </c>
      <c r="L1161" s="31" t="e">
        <f>IF(AND(B1161=L$1),LOOKUP(9.99999999999999E+307,$L$2:L1160)+1,"")</f>
        <v>#REF!</v>
      </c>
      <c r="M1161" s="31">
        <f>IF(AND(B1161=M$1),LOOKUP(9.99999999999999E+307,$M$2:M1160)+1,"")</f>
        <v>993</v>
      </c>
      <c r="N1161" s="31" t="e">
        <f>IF(AND(B1161=N$1),LOOKUP(9.99999999999999E+307,$N$2:N1160)+1,"")</f>
        <v>#REF!</v>
      </c>
      <c r="O1161" s="31" t="e">
        <f>IF(AND($B1161=O$1),LOOKUP(9.99999999999999E+307,$O$2:O1160)+1,"")</f>
        <v>#REF!</v>
      </c>
      <c r="P1161" s="31" t="e">
        <f>IF(AND($B1161=P$1),LOOKUP(9.99999999999999E+307,$P$2:P1160)+1,"")</f>
        <v>#REF!</v>
      </c>
      <c r="Q1161" s="31" t="e">
        <f>IF(AND($B1161=Q$1),LOOKUP(9.99999999999999E+307,$Q$2:Q1160)+1,"")</f>
        <v>#REF!</v>
      </c>
      <c r="R1161" s="31">
        <f>IF(AND($B1161=R$1),LOOKUP(9.99999999999999E+307,$R$2:R1160)+1,"")</f>
        <v>993</v>
      </c>
      <c r="S1161" s="31">
        <f>IF(AND($B1161=S$1),LOOKUP(9.99999999999999E+307,$S$2:S1160)+1,"")</f>
        <v>993</v>
      </c>
      <c r="T1161" s="221"/>
      <c r="U1161" s="221"/>
      <c r="V1161" s="221"/>
      <c r="AA1161" s="218" t="str">
        <f t="shared" si="132"/>
        <v/>
      </c>
      <c r="AB1161" s="218" t="str">
        <f t="shared" si="133"/>
        <v/>
      </c>
      <c r="AC1161" s="219">
        <f t="shared" si="129"/>
        <v>0</v>
      </c>
      <c r="AD1161" s="219">
        <f t="shared" si="130"/>
        <v>1034</v>
      </c>
      <c r="AE1161" s="220" t="str">
        <f t="shared" si="134"/>
        <v/>
      </c>
      <c r="AF1161" s="216" t="str">
        <f t="shared" si="128"/>
        <v>-</v>
      </c>
    </row>
    <row r="1162" spans="1:32" ht="20.149999999999999" customHeight="1" x14ac:dyDescent="0.75">
      <c r="A1162" s="31">
        <v>1160</v>
      </c>
      <c r="B1162" s="202"/>
      <c r="C1162" s="201"/>
      <c r="D1162" s="201"/>
      <c r="E1162" s="203"/>
      <c r="F1162" s="203"/>
      <c r="G1162" s="217" t="str">
        <f t="shared" si="131"/>
        <v/>
      </c>
      <c r="H1162" s="31" t="str">
        <f>IF(AND(B1162=H$1),LOOKUP(9.99999999999999E+307,$H$2:H1161)+1,"")</f>
        <v/>
      </c>
      <c r="I1162" s="31" t="str">
        <f>IF(AND(B1162=I$1),LOOKUP(9.99999999999999E+307,$I$2:I1161)+1,"")</f>
        <v/>
      </c>
      <c r="J1162" s="31" t="e">
        <f>IF(AND(B1162=J$1),LOOKUP(9.99999999999999E+307,$J$2:J1161)+1,"")</f>
        <v>#REF!</v>
      </c>
      <c r="K1162" s="31" t="e">
        <f>IF(AND(B1162=K$1),LOOKUP(9.99999999999999E+307,$K$2:K1161)+1,"")</f>
        <v>#REF!</v>
      </c>
      <c r="L1162" s="31" t="e">
        <f>IF(AND(B1162=L$1),LOOKUP(9.99999999999999E+307,$L$2:L1161)+1,"")</f>
        <v>#REF!</v>
      </c>
      <c r="M1162" s="31">
        <f>IF(AND(B1162=M$1),LOOKUP(9.99999999999999E+307,$M$2:M1161)+1,"")</f>
        <v>994</v>
      </c>
      <c r="N1162" s="31" t="e">
        <f>IF(AND(B1162=N$1),LOOKUP(9.99999999999999E+307,$N$2:N1161)+1,"")</f>
        <v>#REF!</v>
      </c>
      <c r="O1162" s="31" t="e">
        <f>IF(AND($B1162=O$1),LOOKUP(9.99999999999999E+307,$O$2:O1161)+1,"")</f>
        <v>#REF!</v>
      </c>
      <c r="P1162" s="31" t="e">
        <f>IF(AND($B1162=P$1),LOOKUP(9.99999999999999E+307,$P$2:P1161)+1,"")</f>
        <v>#REF!</v>
      </c>
      <c r="Q1162" s="31" t="e">
        <f>IF(AND($B1162=Q$1),LOOKUP(9.99999999999999E+307,$Q$2:Q1161)+1,"")</f>
        <v>#REF!</v>
      </c>
      <c r="R1162" s="31">
        <f>IF(AND($B1162=R$1),LOOKUP(9.99999999999999E+307,$R$2:R1161)+1,"")</f>
        <v>994</v>
      </c>
      <c r="S1162" s="31">
        <f>IF(AND($B1162=S$1),LOOKUP(9.99999999999999E+307,$S$2:S1161)+1,"")</f>
        <v>994</v>
      </c>
      <c r="T1162" s="221"/>
      <c r="U1162" s="221"/>
      <c r="V1162" s="221"/>
      <c r="AA1162" s="218" t="str">
        <f t="shared" si="132"/>
        <v/>
      </c>
      <c r="AB1162" s="218" t="str">
        <f t="shared" si="133"/>
        <v/>
      </c>
      <c r="AC1162" s="219">
        <f t="shared" si="129"/>
        <v>0</v>
      </c>
      <c r="AD1162" s="219">
        <f t="shared" si="130"/>
        <v>1034</v>
      </c>
      <c r="AE1162" s="220" t="str">
        <f t="shared" si="134"/>
        <v/>
      </c>
      <c r="AF1162" s="216" t="str">
        <f t="shared" si="128"/>
        <v>-</v>
      </c>
    </row>
    <row r="1163" spans="1:32" ht="20.149999999999999" customHeight="1" x14ac:dyDescent="0.75">
      <c r="A1163" s="31">
        <v>1161</v>
      </c>
      <c r="B1163" s="202"/>
      <c r="C1163" s="201"/>
      <c r="D1163" s="201"/>
      <c r="E1163" s="203"/>
      <c r="F1163" s="203"/>
      <c r="G1163" s="217" t="str">
        <f t="shared" si="131"/>
        <v/>
      </c>
      <c r="H1163" s="31" t="str">
        <f>IF(AND(B1163=H$1),LOOKUP(9.99999999999999E+307,$H$2:H1162)+1,"")</f>
        <v/>
      </c>
      <c r="I1163" s="31" t="str">
        <f>IF(AND(B1163=I$1),LOOKUP(9.99999999999999E+307,$I$2:I1162)+1,"")</f>
        <v/>
      </c>
      <c r="J1163" s="31" t="e">
        <f>IF(AND(B1163=J$1),LOOKUP(9.99999999999999E+307,$J$2:J1162)+1,"")</f>
        <v>#REF!</v>
      </c>
      <c r="K1163" s="31" t="e">
        <f>IF(AND(B1163=K$1),LOOKUP(9.99999999999999E+307,$K$2:K1162)+1,"")</f>
        <v>#REF!</v>
      </c>
      <c r="L1163" s="31" t="e">
        <f>IF(AND(B1163=L$1),LOOKUP(9.99999999999999E+307,$L$2:L1162)+1,"")</f>
        <v>#REF!</v>
      </c>
      <c r="M1163" s="31">
        <f>IF(AND(B1163=M$1),LOOKUP(9.99999999999999E+307,$M$2:M1162)+1,"")</f>
        <v>995</v>
      </c>
      <c r="N1163" s="31" t="e">
        <f>IF(AND(B1163=N$1),LOOKUP(9.99999999999999E+307,$N$2:N1162)+1,"")</f>
        <v>#REF!</v>
      </c>
      <c r="O1163" s="31" t="e">
        <f>IF(AND($B1163=O$1),LOOKUP(9.99999999999999E+307,$O$2:O1162)+1,"")</f>
        <v>#REF!</v>
      </c>
      <c r="P1163" s="31" t="e">
        <f>IF(AND($B1163=P$1),LOOKUP(9.99999999999999E+307,$P$2:P1162)+1,"")</f>
        <v>#REF!</v>
      </c>
      <c r="Q1163" s="31" t="e">
        <f>IF(AND($B1163=Q$1),LOOKUP(9.99999999999999E+307,$Q$2:Q1162)+1,"")</f>
        <v>#REF!</v>
      </c>
      <c r="R1163" s="31">
        <f>IF(AND($B1163=R$1),LOOKUP(9.99999999999999E+307,$R$2:R1162)+1,"")</f>
        <v>995</v>
      </c>
      <c r="S1163" s="31">
        <f>IF(AND($B1163=S$1),LOOKUP(9.99999999999999E+307,$S$2:S1162)+1,"")</f>
        <v>995</v>
      </c>
      <c r="T1163" s="221"/>
      <c r="U1163" s="221"/>
      <c r="V1163" s="221"/>
      <c r="AA1163" s="218" t="str">
        <f t="shared" si="132"/>
        <v/>
      </c>
      <c r="AB1163" s="218" t="str">
        <f t="shared" si="133"/>
        <v/>
      </c>
      <c r="AC1163" s="219">
        <f t="shared" si="129"/>
        <v>0</v>
      </c>
      <c r="AD1163" s="219">
        <f t="shared" si="130"/>
        <v>1034</v>
      </c>
      <c r="AE1163" s="220" t="str">
        <f t="shared" si="134"/>
        <v/>
      </c>
      <c r="AF1163" s="216" t="str">
        <f t="shared" si="128"/>
        <v>-</v>
      </c>
    </row>
    <row r="1164" spans="1:32" ht="20.149999999999999" customHeight="1" x14ac:dyDescent="0.75">
      <c r="A1164" s="31">
        <v>1162</v>
      </c>
      <c r="B1164" s="202"/>
      <c r="C1164" s="201"/>
      <c r="D1164" s="201"/>
      <c r="E1164" s="203"/>
      <c r="F1164" s="203"/>
      <c r="G1164" s="217" t="str">
        <f t="shared" si="131"/>
        <v/>
      </c>
      <c r="H1164" s="31" t="str">
        <f>IF(AND(B1164=H$1),LOOKUP(9.99999999999999E+307,$H$2:H1163)+1,"")</f>
        <v/>
      </c>
      <c r="I1164" s="31" t="str">
        <f>IF(AND(B1164=I$1),LOOKUP(9.99999999999999E+307,$I$2:I1163)+1,"")</f>
        <v/>
      </c>
      <c r="J1164" s="31" t="e">
        <f>IF(AND(B1164=J$1),LOOKUP(9.99999999999999E+307,$J$2:J1163)+1,"")</f>
        <v>#REF!</v>
      </c>
      <c r="K1164" s="31" t="e">
        <f>IF(AND(B1164=K$1),LOOKUP(9.99999999999999E+307,$K$2:K1163)+1,"")</f>
        <v>#REF!</v>
      </c>
      <c r="L1164" s="31" t="e">
        <f>IF(AND(B1164=L$1),LOOKUP(9.99999999999999E+307,$L$2:L1163)+1,"")</f>
        <v>#REF!</v>
      </c>
      <c r="M1164" s="31">
        <f>IF(AND(B1164=M$1),LOOKUP(9.99999999999999E+307,$M$2:M1163)+1,"")</f>
        <v>996</v>
      </c>
      <c r="N1164" s="31" t="e">
        <f>IF(AND(B1164=N$1),LOOKUP(9.99999999999999E+307,$N$2:N1163)+1,"")</f>
        <v>#REF!</v>
      </c>
      <c r="O1164" s="31" t="e">
        <f>IF(AND($B1164=O$1),LOOKUP(9.99999999999999E+307,$O$2:O1163)+1,"")</f>
        <v>#REF!</v>
      </c>
      <c r="P1164" s="31" t="e">
        <f>IF(AND($B1164=P$1),LOOKUP(9.99999999999999E+307,$P$2:P1163)+1,"")</f>
        <v>#REF!</v>
      </c>
      <c r="Q1164" s="31" t="e">
        <f>IF(AND($B1164=Q$1),LOOKUP(9.99999999999999E+307,$Q$2:Q1163)+1,"")</f>
        <v>#REF!</v>
      </c>
      <c r="R1164" s="31">
        <f>IF(AND($B1164=R$1),LOOKUP(9.99999999999999E+307,$R$2:R1163)+1,"")</f>
        <v>996</v>
      </c>
      <c r="S1164" s="31">
        <f>IF(AND($B1164=S$1),LOOKUP(9.99999999999999E+307,$S$2:S1163)+1,"")</f>
        <v>996</v>
      </c>
      <c r="T1164" s="221"/>
      <c r="U1164" s="221"/>
      <c r="V1164" s="221"/>
      <c r="AA1164" s="218" t="str">
        <f t="shared" si="132"/>
        <v/>
      </c>
      <c r="AB1164" s="218" t="str">
        <f t="shared" si="133"/>
        <v/>
      </c>
      <c r="AC1164" s="219">
        <f t="shared" si="129"/>
        <v>0</v>
      </c>
      <c r="AD1164" s="219">
        <f t="shared" si="130"/>
        <v>1034</v>
      </c>
      <c r="AE1164" s="220" t="str">
        <f t="shared" si="134"/>
        <v/>
      </c>
      <c r="AF1164" s="216" t="str">
        <f t="shared" si="128"/>
        <v>-</v>
      </c>
    </row>
    <row r="1165" spans="1:32" ht="20.149999999999999" customHeight="1" x14ac:dyDescent="0.75">
      <c r="A1165" s="31">
        <v>1163</v>
      </c>
      <c r="B1165" s="202"/>
      <c r="C1165" s="201"/>
      <c r="D1165" s="201"/>
      <c r="E1165" s="203"/>
      <c r="F1165" s="203"/>
      <c r="G1165" s="217" t="str">
        <f t="shared" si="131"/>
        <v/>
      </c>
      <c r="H1165" s="31" t="str">
        <f>IF(AND(B1165=H$1),LOOKUP(9.99999999999999E+307,$H$2:H1164)+1,"")</f>
        <v/>
      </c>
      <c r="I1165" s="31" t="str">
        <f>IF(AND(B1165=I$1),LOOKUP(9.99999999999999E+307,$I$2:I1164)+1,"")</f>
        <v/>
      </c>
      <c r="J1165" s="31" t="e">
        <f>IF(AND(B1165=J$1),LOOKUP(9.99999999999999E+307,$J$2:J1164)+1,"")</f>
        <v>#REF!</v>
      </c>
      <c r="K1165" s="31" t="e">
        <f>IF(AND(B1165=K$1),LOOKUP(9.99999999999999E+307,$K$2:K1164)+1,"")</f>
        <v>#REF!</v>
      </c>
      <c r="L1165" s="31" t="e">
        <f>IF(AND(B1165=L$1),LOOKUP(9.99999999999999E+307,$L$2:L1164)+1,"")</f>
        <v>#REF!</v>
      </c>
      <c r="M1165" s="31">
        <f>IF(AND(B1165=M$1),LOOKUP(9.99999999999999E+307,$M$2:M1164)+1,"")</f>
        <v>997</v>
      </c>
      <c r="N1165" s="31" t="e">
        <f>IF(AND(B1165=N$1),LOOKUP(9.99999999999999E+307,$N$2:N1164)+1,"")</f>
        <v>#REF!</v>
      </c>
      <c r="O1165" s="31" t="e">
        <f>IF(AND($B1165=O$1),LOOKUP(9.99999999999999E+307,$O$2:O1164)+1,"")</f>
        <v>#REF!</v>
      </c>
      <c r="P1165" s="31" t="e">
        <f>IF(AND($B1165=P$1),LOOKUP(9.99999999999999E+307,$P$2:P1164)+1,"")</f>
        <v>#REF!</v>
      </c>
      <c r="Q1165" s="31" t="e">
        <f>IF(AND($B1165=Q$1),LOOKUP(9.99999999999999E+307,$Q$2:Q1164)+1,"")</f>
        <v>#REF!</v>
      </c>
      <c r="R1165" s="31">
        <f>IF(AND($B1165=R$1),LOOKUP(9.99999999999999E+307,$R$2:R1164)+1,"")</f>
        <v>997</v>
      </c>
      <c r="S1165" s="31">
        <f>IF(AND($B1165=S$1),LOOKUP(9.99999999999999E+307,$S$2:S1164)+1,"")</f>
        <v>997</v>
      </c>
      <c r="T1165" s="221"/>
      <c r="U1165" s="221"/>
      <c r="V1165" s="221"/>
      <c r="AA1165" s="218" t="str">
        <f t="shared" si="132"/>
        <v/>
      </c>
      <c r="AB1165" s="218" t="str">
        <f t="shared" si="133"/>
        <v/>
      </c>
      <c r="AC1165" s="219">
        <f t="shared" si="129"/>
        <v>0</v>
      </c>
      <c r="AD1165" s="219">
        <f t="shared" si="130"/>
        <v>1034</v>
      </c>
      <c r="AE1165" s="220" t="str">
        <f t="shared" si="134"/>
        <v/>
      </c>
      <c r="AF1165" s="216" t="str">
        <f t="shared" si="128"/>
        <v>-</v>
      </c>
    </row>
    <row r="1166" spans="1:32" ht="20.149999999999999" customHeight="1" x14ac:dyDescent="0.75">
      <c r="A1166" s="31">
        <v>1164</v>
      </c>
      <c r="B1166" s="202"/>
      <c r="C1166" s="201"/>
      <c r="D1166" s="201"/>
      <c r="E1166" s="203"/>
      <c r="F1166" s="203"/>
      <c r="G1166" s="217" t="str">
        <f t="shared" si="131"/>
        <v/>
      </c>
      <c r="H1166" s="31" t="str">
        <f>IF(AND(B1166=H$1),LOOKUP(9.99999999999999E+307,$H$2:H1165)+1,"")</f>
        <v/>
      </c>
      <c r="I1166" s="31" t="str">
        <f>IF(AND(B1166=I$1),LOOKUP(9.99999999999999E+307,$I$2:I1165)+1,"")</f>
        <v/>
      </c>
      <c r="J1166" s="31" t="e">
        <f>IF(AND(B1166=J$1),LOOKUP(9.99999999999999E+307,$J$2:J1165)+1,"")</f>
        <v>#REF!</v>
      </c>
      <c r="K1166" s="31" t="e">
        <f>IF(AND(B1166=K$1),LOOKUP(9.99999999999999E+307,$K$2:K1165)+1,"")</f>
        <v>#REF!</v>
      </c>
      <c r="L1166" s="31" t="e">
        <f>IF(AND(B1166=L$1),LOOKUP(9.99999999999999E+307,$L$2:L1165)+1,"")</f>
        <v>#REF!</v>
      </c>
      <c r="M1166" s="31">
        <f>IF(AND(B1166=M$1),LOOKUP(9.99999999999999E+307,$M$2:M1165)+1,"")</f>
        <v>998</v>
      </c>
      <c r="N1166" s="31" t="e">
        <f>IF(AND(B1166=N$1),LOOKUP(9.99999999999999E+307,$N$2:N1165)+1,"")</f>
        <v>#REF!</v>
      </c>
      <c r="O1166" s="31" t="e">
        <f>IF(AND($B1166=O$1),LOOKUP(9.99999999999999E+307,$O$2:O1165)+1,"")</f>
        <v>#REF!</v>
      </c>
      <c r="P1166" s="31" t="e">
        <f>IF(AND($B1166=P$1),LOOKUP(9.99999999999999E+307,$P$2:P1165)+1,"")</f>
        <v>#REF!</v>
      </c>
      <c r="Q1166" s="31" t="e">
        <f>IF(AND($B1166=Q$1),LOOKUP(9.99999999999999E+307,$Q$2:Q1165)+1,"")</f>
        <v>#REF!</v>
      </c>
      <c r="R1166" s="31">
        <f>IF(AND($B1166=R$1),LOOKUP(9.99999999999999E+307,$R$2:R1165)+1,"")</f>
        <v>998</v>
      </c>
      <c r="S1166" s="31">
        <f>IF(AND($B1166=S$1),LOOKUP(9.99999999999999E+307,$S$2:S1165)+1,"")</f>
        <v>998</v>
      </c>
      <c r="T1166" s="221"/>
      <c r="U1166" s="221"/>
      <c r="V1166" s="221"/>
      <c r="AA1166" s="218" t="str">
        <f t="shared" si="132"/>
        <v/>
      </c>
      <c r="AB1166" s="218" t="str">
        <f t="shared" si="133"/>
        <v/>
      </c>
      <c r="AC1166" s="219">
        <f t="shared" si="129"/>
        <v>0</v>
      </c>
      <c r="AD1166" s="219">
        <f t="shared" si="130"/>
        <v>1034</v>
      </c>
      <c r="AE1166" s="220" t="str">
        <f t="shared" si="134"/>
        <v/>
      </c>
      <c r="AF1166" s="216" t="str">
        <f t="shared" si="128"/>
        <v>-</v>
      </c>
    </row>
    <row r="1167" spans="1:32" ht="20.149999999999999" customHeight="1" x14ac:dyDescent="0.75">
      <c r="A1167" s="31">
        <v>1165</v>
      </c>
      <c r="B1167" s="202"/>
      <c r="C1167" s="201"/>
      <c r="D1167" s="201"/>
      <c r="E1167" s="203"/>
      <c r="F1167" s="203"/>
      <c r="G1167" s="217" t="str">
        <f t="shared" si="131"/>
        <v/>
      </c>
      <c r="H1167" s="31" t="str">
        <f>IF(AND(B1167=H$1),LOOKUP(9.99999999999999E+307,$H$2:H1166)+1,"")</f>
        <v/>
      </c>
      <c r="I1167" s="31" t="str">
        <f>IF(AND(B1167=I$1),LOOKUP(9.99999999999999E+307,$I$2:I1166)+1,"")</f>
        <v/>
      </c>
      <c r="J1167" s="31" t="e">
        <f>IF(AND(B1167=J$1),LOOKUP(9.99999999999999E+307,$J$2:J1166)+1,"")</f>
        <v>#REF!</v>
      </c>
      <c r="K1167" s="31" t="e">
        <f>IF(AND(B1167=K$1),LOOKUP(9.99999999999999E+307,$K$2:K1166)+1,"")</f>
        <v>#REF!</v>
      </c>
      <c r="L1167" s="31" t="e">
        <f>IF(AND(B1167=L$1),LOOKUP(9.99999999999999E+307,$L$2:L1166)+1,"")</f>
        <v>#REF!</v>
      </c>
      <c r="M1167" s="31">
        <f>IF(AND(B1167=M$1),LOOKUP(9.99999999999999E+307,$M$2:M1166)+1,"")</f>
        <v>999</v>
      </c>
      <c r="N1167" s="31" t="e">
        <f>IF(AND(B1167=N$1),LOOKUP(9.99999999999999E+307,$N$2:N1166)+1,"")</f>
        <v>#REF!</v>
      </c>
      <c r="O1167" s="31" t="e">
        <f>IF(AND($B1167=O$1),LOOKUP(9.99999999999999E+307,$O$2:O1166)+1,"")</f>
        <v>#REF!</v>
      </c>
      <c r="P1167" s="31" t="e">
        <f>IF(AND($B1167=P$1),LOOKUP(9.99999999999999E+307,$P$2:P1166)+1,"")</f>
        <v>#REF!</v>
      </c>
      <c r="Q1167" s="31" t="e">
        <f>IF(AND($B1167=Q$1),LOOKUP(9.99999999999999E+307,$Q$2:Q1166)+1,"")</f>
        <v>#REF!</v>
      </c>
      <c r="R1167" s="31">
        <f>IF(AND($B1167=R$1),LOOKUP(9.99999999999999E+307,$R$2:R1166)+1,"")</f>
        <v>999</v>
      </c>
      <c r="S1167" s="31">
        <f>IF(AND($B1167=S$1),LOOKUP(9.99999999999999E+307,$S$2:S1166)+1,"")</f>
        <v>999</v>
      </c>
      <c r="T1167" s="221"/>
      <c r="U1167" s="221"/>
      <c r="V1167" s="221"/>
      <c r="AA1167" s="218" t="str">
        <f t="shared" si="132"/>
        <v/>
      </c>
      <c r="AB1167" s="218" t="str">
        <f t="shared" si="133"/>
        <v/>
      </c>
      <c r="AC1167" s="219">
        <f t="shared" si="129"/>
        <v>0</v>
      </c>
      <c r="AD1167" s="219">
        <f t="shared" si="130"/>
        <v>1034</v>
      </c>
      <c r="AE1167" s="220" t="str">
        <f t="shared" si="134"/>
        <v/>
      </c>
      <c r="AF1167" s="216" t="str">
        <f t="shared" si="128"/>
        <v>-</v>
      </c>
    </row>
    <row r="1168" spans="1:32" ht="20.149999999999999" customHeight="1" x14ac:dyDescent="0.75">
      <c r="A1168" s="31">
        <v>1166</v>
      </c>
      <c r="B1168" s="202"/>
      <c r="C1168" s="201"/>
      <c r="D1168" s="201"/>
      <c r="E1168" s="203"/>
      <c r="F1168" s="203"/>
      <c r="G1168" s="217" t="str">
        <f t="shared" si="131"/>
        <v/>
      </c>
      <c r="H1168" s="31" t="str">
        <f>IF(AND(B1168=H$1),LOOKUP(9.99999999999999E+307,$H$2:H1167)+1,"")</f>
        <v/>
      </c>
      <c r="I1168" s="31" t="str">
        <f>IF(AND(B1168=I$1),LOOKUP(9.99999999999999E+307,$I$2:I1167)+1,"")</f>
        <v/>
      </c>
      <c r="J1168" s="31" t="e">
        <f>IF(AND(B1168=J$1),LOOKUP(9.99999999999999E+307,$J$2:J1167)+1,"")</f>
        <v>#REF!</v>
      </c>
      <c r="K1168" s="31" t="e">
        <f>IF(AND(B1168=K$1),LOOKUP(9.99999999999999E+307,$K$2:K1167)+1,"")</f>
        <v>#REF!</v>
      </c>
      <c r="L1168" s="31" t="e">
        <f>IF(AND(B1168=L$1),LOOKUP(9.99999999999999E+307,$L$2:L1167)+1,"")</f>
        <v>#REF!</v>
      </c>
      <c r="M1168" s="31">
        <f>IF(AND(B1168=M$1),LOOKUP(9.99999999999999E+307,$M$2:M1167)+1,"")</f>
        <v>1000</v>
      </c>
      <c r="N1168" s="31" t="e">
        <f>IF(AND(B1168=N$1),LOOKUP(9.99999999999999E+307,$N$2:N1167)+1,"")</f>
        <v>#REF!</v>
      </c>
      <c r="O1168" s="31" t="e">
        <f>IF(AND($B1168=O$1),LOOKUP(9.99999999999999E+307,$O$2:O1167)+1,"")</f>
        <v>#REF!</v>
      </c>
      <c r="P1168" s="31" t="e">
        <f>IF(AND($B1168=P$1),LOOKUP(9.99999999999999E+307,$P$2:P1167)+1,"")</f>
        <v>#REF!</v>
      </c>
      <c r="Q1168" s="31" t="e">
        <f>IF(AND($B1168=Q$1),LOOKUP(9.99999999999999E+307,$Q$2:Q1167)+1,"")</f>
        <v>#REF!</v>
      </c>
      <c r="R1168" s="31">
        <f>IF(AND($B1168=R$1),LOOKUP(9.99999999999999E+307,$R$2:R1167)+1,"")</f>
        <v>1000</v>
      </c>
      <c r="S1168" s="31">
        <f>IF(AND($B1168=S$1),LOOKUP(9.99999999999999E+307,$S$2:S1167)+1,"")</f>
        <v>1000</v>
      </c>
      <c r="T1168" s="221"/>
      <c r="U1168" s="221"/>
      <c r="V1168" s="221"/>
      <c r="AA1168" s="218" t="str">
        <f t="shared" si="132"/>
        <v/>
      </c>
      <c r="AB1168" s="218" t="str">
        <f t="shared" si="133"/>
        <v/>
      </c>
      <c r="AC1168" s="219">
        <f t="shared" si="129"/>
        <v>0</v>
      </c>
      <c r="AD1168" s="219">
        <f t="shared" si="130"/>
        <v>1034</v>
      </c>
      <c r="AE1168" s="220" t="str">
        <f t="shared" si="134"/>
        <v/>
      </c>
      <c r="AF1168" s="216" t="str">
        <f t="shared" si="128"/>
        <v>-</v>
      </c>
    </row>
    <row r="1169" spans="1:32" ht="20.149999999999999" customHeight="1" x14ac:dyDescent="0.75">
      <c r="A1169" s="31">
        <v>1167</v>
      </c>
      <c r="B1169" s="202"/>
      <c r="C1169" s="201"/>
      <c r="D1169" s="201"/>
      <c r="E1169" s="203"/>
      <c r="F1169" s="203"/>
      <c r="G1169" s="217" t="str">
        <f t="shared" si="131"/>
        <v/>
      </c>
      <c r="H1169" s="31" t="str">
        <f>IF(AND(B1169=H$1),LOOKUP(9.99999999999999E+307,$H$2:H1168)+1,"")</f>
        <v/>
      </c>
      <c r="I1169" s="31" t="str">
        <f>IF(AND(B1169=I$1),LOOKUP(9.99999999999999E+307,$I$2:I1168)+1,"")</f>
        <v/>
      </c>
      <c r="J1169" s="31" t="e">
        <f>IF(AND(B1169=J$1),LOOKUP(9.99999999999999E+307,$J$2:J1168)+1,"")</f>
        <v>#REF!</v>
      </c>
      <c r="K1169" s="31" t="e">
        <f>IF(AND(B1169=K$1),LOOKUP(9.99999999999999E+307,$K$2:K1168)+1,"")</f>
        <v>#REF!</v>
      </c>
      <c r="L1169" s="31" t="e">
        <f>IF(AND(B1169=L$1),LOOKUP(9.99999999999999E+307,$L$2:L1168)+1,"")</f>
        <v>#REF!</v>
      </c>
      <c r="M1169" s="31">
        <f>IF(AND(B1169=M$1),LOOKUP(9.99999999999999E+307,$M$2:M1168)+1,"")</f>
        <v>1001</v>
      </c>
      <c r="N1169" s="31" t="e">
        <f>IF(AND(B1169=N$1),LOOKUP(9.99999999999999E+307,$N$2:N1168)+1,"")</f>
        <v>#REF!</v>
      </c>
      <c r="O1169" s="31" t="e">
        <f>IF(AND($B1169=O$1),LOOKUP(9.99999999999999E+307,$O$2:O1168)+1,"")</f>
        <v>#REF!</v>
      </c>
      <c r="P1169" s="31" t="e">
        <f>IF(AND($B1169=P$1),LOOKUP(9.99999999999999E+307,$P$2:P1168)+1,"")</f>
        <v>#REF!</v>
      </c>
      <c r="Q1169" s="31" t="e">
        <f>IF(AND($B1169=Q$1),LOOKUP(9.99999999999999E+307,$Q$2:Q1168)+1,"")</f>
        <v>#REF!</v>
      </c>
      <c r="R1169" s="31">
        <f>IF(AND($B1169=R$1),LOOKUP(9.99999999999999E+307,$R$2:R1168)+1,"")</f>
        <v>1001</v>
      </c>
      <c r="S1169" s="31">
        <f>IF(AND($B1169=S$1),LOOKUP(9.99999999999999E+307,$S$2:S1168)+1,"")</f>
        <v>1001</v>
      </c>
      <c r="T1169" s="221"/>
      <c r="U1169" s="221"/>
      <c r="V1169" s="221"/>
      <c r="AA1169" s="218" t="str">
        <f t="shared" si="132"/>
        <v/>
      </c>
      <c r="AB1169" s="218" t="str">
        <f t="shared" si="133"/>
        <v/>
      </c>
      <c r="AC1169" s="219">
        <f t="shared" si="129"/>
        <v>0</v>
      </c>
      <c r="AD1169" s="219">
        <f t="shared" si="130"/>
        <v>1034</v>
      </c>
      <c r="AE1169" s="220" t="str">
        <f t="shared" si="134"/>
        <v/>
      </c>
      <c r="AF1169" s="216" t="str">
        <f t="shared" si="128"/>
        <v>-</v>
      </c>
    </row>
    <row r="1170" spans="1:32" ht="20.149999999999999" customHeight="1" x14ac:dyDescent="0.75">
      <c r="A1170" s="31">
        <v>1168</v>
      </c>
      <c r="B1170" s="202"/>
      <c r="C1170" s="201"/>
      <c r="D1170" s="201"/>
      <c r="E1170" s="203"/>
      <c r="F1170" s="203"/>
      <c r="G1170" s="217" t="str">
        <f t="shared" si="131"/>
        <v/>
      </c>
      <c r="H1170" s="31" t="str">
        <f>IF(AND(B1170=H$1),LOOKUP(9.99999999999999E+307,$H$2:H1169)+1,"")</f>
        <v/>
      </c>
      <c r="I1170" s="31" t="str">
        <f>IF(AND(B1170=I$1),LOOKUP(9.99999999999999E+307,$I$2:I1169)+1,"")</f>
        <v/>
      </c>
      <c r="J1170" s="31" t="e">
        <f>IF(AND(B1170=J$1),LOOKUP(9.99999999999999E+307,$J$2:J1169)+1,"")</f>
        <v>#REF!</v>
      </c>
      <c r="K1170" s="31" t="e">
        <f>IF(AND(B1170=K$1),LOOKUP(9.99999999999999E+307,$K$2:K1169)+1,"")</f>
        <v>#REF!</v>
      </c>
      <c r="L1170" s="31" t="e">
        <f>IF(AND(B1170=L$1),LOOKUP(9.99999999999999E+307,$L$2:L1169)+1,"")</f>
        <v>#REF!</v>
      </c>
      <c r="M1170" s="31">
        <f>IF(AND(B1170=M$1),LOOKUP(9.99999999999999E+307,$M$2:M1169)+1,"")</f>
        <v>1002</v>
      </c>
      <c r="N1170" s="31" t="e">
        <f>IF(AND(B1170=N$1),LOOKUP(9.99999999999999E+307,$N$2:N1169)+1,"")</f>
        <v>#REF!</v>
      </c>
      <c r="O1170" s="31" t="e">
        <f>IF(AND($B1170=O$1),LOOKUP(9.99999999999999E+307,$O$2:O1169)+1,"")</f>
        <v>#REF!</v>
      </c>
      <c r="P1170" s="31" t="e">
        <f>IF(AND($B1170=P$1),LOOKUP(9.99999999999999E+307,$P$2:P1169)+1,"")</f>
        <v>#REF!</v>
      </c>
      <c r="Q1170" s="31" t="e">
        <f>IF(AND($B1170=Q$1),LOOKUP(9.99999999999999E+307,$Q$2:Q1169)+1,"")</f>
        <v>#REF!</v>
      </c>
      <c r="R1170" s="31">
        <f>IF(AND($B1170=R$1),LOOKUP(9.99999999999999E+307,$R$2:R1169)+1,"")</f>
        <v>1002</v>
      </c>
      <c r="S1170" s="31">
        <f>IF(AND($B1170=S$1),LOOKUP(9.99999999999999E+307,$S$2:S1169)+1,"")</f>
        <v>1002</v>
      </c>
      <c r="T1170" s="221"/>
      <c r="U1170" s="221"/>
      <c r="V1170" s="221"/>
      <c r="AA1170" s="218" t="str">
        <f t="shared" si="132"/>
        <v/>
      </c>
      <c r="AB1170" s="218" t="str">
        <f t="shared" si="133"/>
        <v/>
      </c>
      <c r="AC1170" s="219">
        <f t="shared" si="129"/>
        <v>0</v>
      </c>
      <c r="AD1170" s="219">
        <f t="shared" si="130"/>
        <v>1034</v>
      </c>
      <c r="AE1170" s="220" t="str">
        <f t="shared" si="134"/>
        <v/>
      </c>
      <c r="AF1170" s="216" t="str">
        <f t="shared" si="128"/>
        <v>-</v>
      </c>
    </row>
    <row r="1171" spans="1:32" ht="20.149999999999999" customHeight="1" x14ac:dyDescent="0.75">
      <c r="A1171" s="31">
        <v>1169</v>
      </c>
      <c r="B1171" s="202"/>
      <c r="C1171" s="201"/>
      <c r="D1171" s="201"/>
      <c r="E1171" s="203"/>
      <c r="F1171" s="203"/>
      <c r="G1171" s="217" t="str">
        <f t="shared" si="131"/>
        <v/>
      </c>
      <c r="H1171" s="31" t="str">
        <f>IF(AND(B1171=H$1),LOOKUP(9.99999999999999E+307,$H$2:H1170)+1,"")</f>
        <v/>
      </c>
      <c r="I1171" s="31" t="str">
        <f>IF(AND(B1171=I$1),LOOKUP(9.99999999999999E+307,$I$2:I1170)+1,"")</f>
        <v/>
      </c>
      <c r="J1171" s="31" t="e">
        <f>IF(AND(B1171=J$1),LOOKUP(9.99999999999999E+307,$J$2:J1170)+1,"")</f>
        <v>#REF!</v>
      </c>
      <c r="K1171" s="31" t="e">
        <f>IF(AND(B1171=K$1),LOOKUP(9.99999999999999E+307,$K$2:K1170)+1,"")</f>
        <v>#REF!</v>
      </c>
      <c r="L1171" s="31" t="e">
        <f>IF(AND(B1171=L$1),LOOKUP(9.99999999999999E+307,$L$2:L1170)+1,"")</f>
        <v>#REF!</v>
      </c>
      <c r="M1171" s="31">
        <f>IF(AND(B1171=M$1),LOOKUP(9.99999999999999E+307,$M$2:M1170)+1,"")</f>
        <v>1003</v>
      </c>
      <c r="N1171" s="31" t="e">
        <f>IF(AND(B1171=N$1),LOOKUP(9.99999999999999E+307,$N$2:N1170)+1,"")</f>
        <v>#REF!</v>
      </c>
      <c r="O1171" s="31" t="e">
        <f>IF(AND($B1171=O$1),LOOKUP(9.99999999999999E+307,$O$2:O1170)+1,"")</f>
        <v>#REF!</v>
      </c>
      <c r="P1171" s="31" t="e">
        <f>IF(AND($B1171=P$1),LOOKUP(9.99999999999999E+307,$P$2:P1170)+1,"")</f>
        <v>#REF!</v>
      </c>
      <c r="Q1171" s="31" t="e">
        <f>IF(AND($B1171=Q$1),LOOKUP(9.99999999999999E+307,$Q$2:Q1170)+1,"")</f>
        <v>#REF!</v>
      </c>
      <c r="R1171" s="31">
        <f>IF(AND($B1171=R$1),LOOKUP(9.99999999999999E+307,$R$2:R1170)+1,"")</f>
        <v>1003</v>
      </c>
      <c r="S1171" s="31">
        <f>IF(AND($B1171=S$1),LOOKUP(9.99999999999999E+307,$S$2:S1170)+1,"")</f>
        <v>1003</v>
      </c>
      <c r="T1171" s="221"/>
      <c r="U1171" s="221"/>
      <c r="V1171" s="221"/>
      <c r="AA1171" s="218" t="str">
        <f t="shared" si="132"/>
        <v/>
      </c>
      <c r="AB1171" s="218" t="str">
        <f t="shared" si="133"/>
        <v/>
      </c>
      <c r="AC1171" s="219">
        <f t="shared" si="129"/>
        <v>0</v>
      </c>
      <c r="AD1171" s="219">
        <f t="shared" si="130"/>
        <v>1034</v>
      </c>
      <c r="AE1171" s="220" t="str">
        <f t="shared" si="134"/>
        <v/>
      </c>
      <c r="AF1171" s="216" t="str">
        <f t="shared" si="128"/>
        <v>-</v>
      </c>
    </row>
    <row r="1172" spans="1:32" ht="20.149999999999999" customHeight="1" x14ac:dyDescent="0.75">
      <c r="A1172" s="31">
        <v>1170</v>
      </c>
      <c r="B1172" s="202"/>
      <c r="C1172" s="201"/>
      <c r="D1172" s="201"/>
      <c r="E1172" s="203"/>
      <c r="F1172" s="203"/>
      <c r="G1172" s="217" t="str">
        <f t="shared" si="131"/>
        <v/>
      </c>
      <c r="H1172" s="31" t="str">
        <f>IF(AND(B1172=H$1),LOOKUP(9.99999999999999E+307,$H$2:H1171)+1,"")</f>
        <v/>
      </c>
      <c r="I1172" s="31" t="str">
        <f>IF(AND(B1172=I$1),LOOKUP(9.99999999999999E+307,$I$2:I1171)+1,"")</f>
        <v/>
      </c>
      <c r="J1172" s="31" t="e">
        <f>IF(AND(B1172=J$1),LOOKUP(9.99999999999999E+307,$J$2:J1171)+1,"")</f>
        <v>#REF!</v>
      </c>
      <c r="K1172" s="31" t="e">
        <f>IF(AND(B1172=K$1),LOOKUP(9.99999999999999E+307,$K$2:K1171)+1,"")</f>
        <v>#REF!</v>
      </c>
      <c r="L1172" s="31" t="e">
        <f>IF(AND(B1172=L$1),LOOKUP(9.99999999999999E+307,$L$2:L1171)+1,"")</f>
        <v>#REF!</v>
      </c>
      <c r="M1172" s="31">
        <f>IF(AND(B1172=M$1),LOOKUP(9.99999999999999E+307,$M$2:M1171)+1,"")</f>
        <v>1004</v>
      </c>
      <c r="N1172" s="31" t="e">
        <f>IF(AND(B1172=N$1),LOOKUP(9.99999999999999E+307,$N$2:N1171)+1,"")</f>
        <v>#REF!</v>
      </c>
      <c r="O1172" s="31" t="e">
        <f>IF(AND($B1172=O$1),LOOKUP(9.99999999999999E+307,$O$2:O1171)+1,"")</f>
        <v>#REF!</v>
      </c>
      <c r="P1172" s="31" t="e">
        <f>IF(AND($B1172=P$1),LOOKUP(9.99999999999999E+307,$P$2:P1171)+1,"")</f>
        <v>#REF!</v>
      </c>
      <c r="Q1172" s="31" t="e">
        <f>IF(AND($B1172=Q$1),LOOKUP(9.99999999999999E+307,$Q$2:Q1171)+1,"")</f>
        <v>#REF!</v>
      </c>
      <c r="R1172" s="31">
        <f>IF(AND($B1172=R$1),LOOKUP(9.99999999999999E+307,$R$2:R1171)+1,"")</f>
        <v>1004</v>
      </c>
      <c r="S1172" s="31">
        <f>IF(AND($B1172=S$1),LOOKUP(9.99999999999999E+307,$S$2:S1171)+1,"")</f>
        <v>1004</v>
      </c>
      <c r="T1172" s="221"/>
      <c r="U1172" s="221"/>
      <c r="V1172" s="221"/>
      <c r="AA1172" s="218" t="str">
        <f t="shared" si="132"/>
        <v/>
      </c>
      <c r="AB1172" s="218" t="str">
        <f t="shared" si="133"/>
        <v/>
      </c>
      <c r="AC1172" s="219">
        <f t="shared" si="129"/>
        <v>0</v>
      </c>
      <c r="AD1172" s="219">
        <f t="shared" si="130"/>
        <v>1034</v>
      </c>
      <c r="AE1172" s="220" t="str">
        <f t="shared" si="134"/>
        <v/>
      </c>
      <c r="AF1172" s="216" t="str">
        <f t="shared" si="128"/>
        <v>-</v>
      </c>
    </row>
    <row r="1173" spans="1:32" ht="20.149999999999999" customHeight="1" x14ac:dyDescent="0.75">
      <c r="A1173" s="31">
        <v>1171</v>
      </c>
      <c r="B1173" s="202"/>
      <c r="C1173" s="201"/>
      <c r="D1173" s="201"/>
      <c r="E1173" s="203"/>
      <c r="F1173" s="203"/>
      <c r="G1173" s="217" t="str">
        <f t="shared" si="131"/>
        <v/>
      </c>
      <c r="H1173" s="31" t="str">
        <f>IF(AND(B1173=H$1),LOOKUP(9.99999999999999E+307,$H$2:H1172)+1,"")</f>
        <v/>
      </c>
      <c r="I1173" s="31" t="str">
        <f>IF(AND(B1173=I$1),LOOKUP(9.99999999999999E+307,$I$2:I1172)+1,"")</f>
        <v/>
      </c>
      <c r="J1173" s="31" t="e">
        <f>IF(AND(B1173=J$1),LOOKUP(9.99999999999999E+307,$J$2:J1172)+1,"")</f>
        <v>#REF!</v>
      </c>
      <c r="K1173" s="31" t="e">
        <f>IF(AND(B1173=K$1),LOOKUP(9.99999999999999E+307,$K$2:K1172)+1,"")</f>
        <v>#REF!</v>
      </c>
      <c r="L1173" s="31" t="e">
        <f>IF(AND(B1173=L$1),LOOKUP(9.99999999999999E+307,$L$2:L1172)+1,"")</f>
        <v>#REF!</v>
      </c>
      <c r="M1173" s="31">
        <f>IF(AND(B1173=M$1),LOOKUP(9.99999999999999E+307,$M$2:M1172)+1,"")</f>
        <v>1005</v>
      </c>
      <c r="N1173" s="31" t="e">
        <f>IF(AND(B1173=N$1),LOOKUP(9.99999999999999E+307,$N$2:N1172)+1,"")</f>
        <v>#REF!</v>
      </c>
      <c r="O1173" s="31" t="e">
        <f>IF(AND($B1173=O$1),LOOKUP(9.99999999999999E+307,$O$2:O1172)+1,"")</f>
        <v>#REF!</v>
      </c>
      <c r="P1173" s="31" t="e">
        <f>IF(AND($B1173=P$1),LOOKUP(9.99999999999999E+307,$P$2:P1172)+1,"")</f>
        <v>#REF!</v>
      </c>
      <c r="Q1173" s="31" t="e">
        <f>IF(AND($B1173=Q$1),LOOKUP(9.99999999999999E+307,$Q$2:Q1172)+1,"")</f>
        <v>#REF!</v>
      </c>
      <c r="R1173" s="31">
        <f>IF(AND($B1173=R$1),LOOKUP(9.99999999999999E+307,$R$2:R1172)+1,"")</f>
        <v>1005</v>
      </c>
      <c r="S1173" s="31">
        <f>IF(AND($B1173=S$1),LOOKUP(9.99999999999999E+307,$S$2:S1172)+1,"")</f>
        <v>1005</v>
      </c>
      <c r="T1173" s="221"/>
      <c r="U1173" s="221"/>
      <c r="V1173" s="221"/>
      <c r="AA1173" s="218" t="str">
        <f t="shared" si="132"/>
        <v/>
      </c>
      <c r="AB1173" s="218" t="str">
        <f t="shared" si="133"/>
        <v/>
      </c>
      <c r="AC1173" s="219">
        <f t="shared" si="129"/>
        <v>0</v>
      </c>
      <c r="AD1173" s="219">
        <f t="shared" si="130"/>
        <v>1034</v>
      </c>
      <c r="AE1173" s="220" t="str">
        <f t="shared" si="134"/>
        <v/>
      </c>
      <c r="AF1173" s="216" t="str">
        <f t="shared" si="128"/>
        <v>-</v>
      </c>
    </row>
    <row r="1174" spans="1:32" ht="20.149999999999999" customHeight="1" x14ac:dyDescent="0.75">
      <c r="A1174" s="31">
        <v>1172</v>
      </c>
      <c r="B1174" s="202"/>
      <c r="C1174" s="201"/>
      <c r="D1174" s="201"/>
      <c r="E1174" s="203"/>
      <c r="F1174" s="203"/>
      <c r="G1174" s="217" t="str">
        <f t="shared" si="131"/>
        <v/>
      </c>
      <c r="H1174" s="31" t="str">
        <f>IF(AND(B1174=H$1),LOOKUP(9.99999999999999E+307,$H$2:H1173)+1,"")</f>
        <v/>
      </c>
      <c r="I1174" s="31" t="str">
        <f>IF(AND(B1174=I$1),LOOKUP(9.99999999999999E+307,$I$2:I1173)+1,"")</f>
        <v/>
      </c>
      <c r="J1174" s="31" t="e">
        <f>IF(AND(B1174=J$1),LOOKUP(9.99999999999999E+307,$J$2:J1173)+1,"")</f>
        <v>#REF!</v>
      </c>
      <c r="K1174" s="31" t="e">
        <f>IF(AND(B1174=K$1),LOOKUP(9.99999999999999E+307,$K$2:K1173)+1,"")</f>
        <v>#REF!</v>
      </c>
      <c r="L1174" s="31" t="e">
        <f>IF(AND(B1174=L$1),LOOKUP(9.99999999999999E+307,$L$2:L1173)+1,"")</f>
        <v>#REF!</v>
      </c>
      <c r="M1174" s="31">
        <f>IF(AND(B1174=M$1),LOOKUP(9.99999999999999E+307,$M$2:M1173)+1,"")</f>
        <v>1006</v>
      </c>
      <c r="N1174" s="31" t="e">
        <f>IF(AND(B1174=N$1),LOOKUP(9.99999999999999E+307,$N$2:N1173)+1,"")</f>
        <v>#REF!</v>
      </c>
      <c r="O1174" s="31" t="e">
        <f>IF(AND($B1174=O$1),LOOKUP(9.99999999999999E+307,$O$2:O1173)+1,"")</f>
        <v>#REF!</v>
      </c>
      <c r="P1174" s="31" t="e">
        <f>IF(AND($B1174=P$1),LOOKUP(9.99999999999999E+307,$P$2:P1173)+1,"")</f>
        <v>#REF!</v>
      </c>
      <c r="Q1174" s="31" t="e">
        <f>IF(AND($B1174=Q$1),LOOKUP(9.99999999999999E+307,$Q$2:Q1173)+1,"")</f>
        <v>#REF!</v>
      </c>
      <c r="R1174" s="31">
        <f>IF(AND($B1174=R$1),LOOKUP(9.99999999999999E+307,$R$2:R1173)+1,"")</f>
        <v>1006</v>
      </c>
      <c r="S1174" s="31">
        <f>IF(AND($B1174=S$1),LOOKUP(9.99999999999999E+307,$S$2:S1173)+1,"")</f>
        <v>1006</v>
      </c>
      <c r="T1174" s="221"/>
      <c r="U1174" s="221"/>
      <c r="V1174" s="221"/>
      <c r="AA1174" s="218" t="str">
        <f t="shared" si="132"/>
        <v/>
      </c>
      <c r="AB1174" s="218" t="str">
        <f t="shared" si="133"/>
        <v/>
      </c>
      <c r="AC1174" s="219">
        <f t="shared" si="129"/>
        <v>0</v>
      </c>
      <c r="AD1174" s="219">
        <f t="shared" si="130"/>
        <v>1034</v>
      </c>
      <c r="AE1174" s="220" t="str">
        <f t="shared" si="134"/>
        <v/>
      </c>
      <c r="AF1174" s="216" t="str">
        <f t="shared" si="128"/>
        <v>-</v>
      </c>
    </row>
    <row r="1175" spans="1:32" ht="20.149999999999999" customHeight="1" x14ac:dyDescent="0.75">
      <c r="A1175" s="31">
        <v>1173</v>
      </c>
      <c r="B1175" s="202"/>
      <c r="C1175" s="201"/>
      <c r="D1175" s="201"/>
      <c r="E1175" s="203"/>
      <c r="F1175" s="203"/>
      <c r="G1175" s="217" t="str">
        <f t="shared" si="131"/>
        <v/>
      </c>
      <c r="H1175" s="31" t="str">
        <f>IF(AND(B1175=H$1),LOOKUP(9.99999999999999E+307,$H$2:H1174)+1,"")</f>
        <v/>
      </c>
      <c r="I1175" s="31" t="str">
        <f>IF(AND(B1175=I$1),LOOKUP(9.99999999999999E+307,$I$2:I1174)+1,"")</f>
        <v/>
      </c>
      <c r="J1175" s="31" t="e">
        <f>IF(AND(B1175=J$1),LOOKUP(9.99999999999999E+307,$J$2:J1174)+1,"")</f>
        <v>#REF!</v>
      </c>
      <c r="K1175" s="31" t="e">
        <f>IF(AND(B1175=K$1),LOOKUP(9.99999999999999E+307,$K$2:K1174)+1,"")</f>
        <v>#REF!</v>
      </c>
      <c r="L1175" s="31" t="e">
        <f>IF(AND(B1175=L$1),LOOKUP(9.99999999999999E+307,$L$2:L1174)+1,"")</f>
        <v>#REF!</v>
      </c>
      <c r="M1175" s="31">
        <f>IF(AND(B1175=M$1),LOOKUP(9.99999999999999E+307,$M$2:M1174)+1,"")</f>
        <v>1007</v>
      </c>
      <c r="N1175" s="31" t="e">
        <f>IF(AND(B1175=N$1),LOOKUP(9.99999999999999E+307,$N$2:N1174)+1,"")</f>
        <v>#REF!</v>
      </c>
      <c r="O1175" s="31" t="e">
        <f>IF(AND($B1175=O$1),LOOKUP(9.99999999999999E+307,$O$2:O1174)+1,"")</f>
        <v>#REF!</v>
      </c>
      <c r="P1175" s="31" t="e">
        <f>IF(AND($B1175=P$1),LOOKUP(9.99999999999999E+307,$P$2:P1174)+1,"")</f>
        <v>#REF!</v>
      </c>
      <c r="Q1175" s="31" t="e">
        <f>IF(AND($B1175=Q$1),LOOKUP(9.99999999999999E+307,$Q$2:Q1174)+1,"")</f>
        <v>#REF!</v>
      </c>
      <c r="R1175" s="31">
        <f>IF(AND($B1175=R$1),LOOKUP(9.99999999999999E+307,$R$2:R1174)+1,"")</f>
        <v>1007</v>
      </c>
      <c r="S1175" s="31">
        <f>IF(AND($B1175=S$1),LOOKUP(9.99999999999999E+307,$S$2:S1174)+1,"")</f>
        <v>1007</v>
      </c>
      <c r="T1175" s="221"/>
      <c r="U1175" s="221"/>
      <c r="V1175" s="221"/>
      <c r="AA1175" s="218" t="str">
        <f t="shared" si="132"/>
        <v/>
      </c>
      <c r="AB1175" s="218" t="str">
        <f t="shared" si="133"/>
        <v/>
      </c>
      <c r="AC1175" s="219">
        <f t="shared" si="129"/>
        <v>0</v>
      </c>
      <c r="AD1175" s="219">
        <f t="shared" si="130"/>
        <v>1034</v>
      </c>
      <c r="AE1175" s="220" t="str">
        <f t="shared" si="134"/>
        <v/>
      </c>
      <c r="AF1175" s="216" t="str">
        <f t="shared" si="128"/>
        <v>-</v>
      </c>
    </row>
    <row r="1176" spans="1:32" ht="20.149999999999999" customHeight="1" x14ac:dyDescent="0.75">
      <c r="A1176" s="31">
        <v>1174</v>
      </c>
      <c r="B1176" s="202"/>
      <c r="C1176" s="201"/>
      <c r="D1176" s="201"/>
      <c r="E1176" s="203"/>
      <c r="F1176" s="203"/>
      <c r="G1176" s="217" t="str">
        <f t="shared" si="131"/>
        <v/>
      </c>
      <c r="H1176" s="31" t="str">
        <f>IF(AND(B1176=H$1),LOOKUP(9.99999999999999E+307,$H$2:H1175)+1,"")</f>
        <v/>
      </c>
      <c r="I1176" s="31" t="str">
        <f>IF(AND(B1176=I$1),LOOKUP(9.99999999999999E+307,$I$2:I1175)+1,"")</f>
        <v/>
      </c>
      <c r="J1176" s="31" t="e">
        <f>IF(AND(B1176=J$1),LOOKUP(9.99999999999999E+307,$J$2:J1175)+1,"")</f>
        <v>#REF!</v>
      </c>
      <c r="K1176" s="31" t="e">
        <f>IF(AND(B1176=K$1),LOOKUP(9.99999999999999E+307,$K$2:K1175)+1,"")</f>
        <v>#REF!</v>
      </c>
      <c r="L1176" s="31" t="e">
        <f>IF(AND(B1176=L$1),LOOKUP(9.99999999999999E+307,$L$2:L1175)+1,"")</f>
        <v>#REF!</v>
      </c>
      <c r="M1176" s="31">
        <f>IF(AND(B1176=M$1),LOOKUP(9.99999999999999E+307,$M$2:M1175)+1,"")</f>
        <v>1008</v>
      </c>
      <c r="N1176" s="31" t="e">
        <f>IF(AND(B1176=N$1),LOOKUP(9.99999999999999E+307,$N$2:N1175)+1,"")</f>
        <v>#REF!</v>
      </c>
      <c r="O1176" s="31" t="e">
        <f>IF(AND($B1176=O$1),LOOKUP(9.99999999999999E+307,$O$2:O1175)+1,"")</f>
        <v>#REF!</v>
      </c>
      <c r="P1176" s="31" t="e">
        <f>IF(AND($B1176=P$1),LOOKUP(9.99999999999999E+307,$P$2:P1175)+1,"")</f>
        <v>#REF!</v>
      </c>
      <c r="Q1176" s="31" t="e">
        <f>IF(AND($B1176=Q$1),LOOKUP(9.99999999999999E+307,$Q$2:Q1175)+1,"")</f>
        <v>#REF!</v>
      </c>
      <c r="R1176" s="31">
        <f>IF(AND($B1176=R$1),LOOKUP(9.99999999999999E+307,$R$2:R1175)+1,"")</f>
        <v>1008</v>
      </c>
      <c r="S1176" s="31">
        <f>IF(AND($B1176=S$1),LOOKUP(9.99999999999999E+307,$S$2:S1175)+1,"")</f>
        <v>1008</v>
      </c>
      <c r="T1176" s="221"/>
      <c r="U1176" s="221"/>
      <c r="V1176" s="221"/>
      <c r="AA1176" s="218" t="str">
        <f t="shared" si="132"/>
        <v/>
      </c>
      <c r="AB1176" s="218" t="str">
        <f t="shared" si="133"/>
        <v/>
      </c>
      <c r="AC1176" s="219">
        <f t="shared" si="129"/>
        <v>0</v>
      </c>
      <c r="AD1176" s="219">
        <f t="shared" si="130"/>
        <v>1034</v>
      </c>
      <c r="AE1176" s="220" t="str">
        <f t="shared" si="134"/>
        <v/>
      </c>
      <c r="AF1176" s="216" t="str">
        <f t="shared" si="128"/>
        <v>-</v>
      </c>
    </row>
    <row r="1177" spans="1:32" ht="20.149999999999999" customHeight="1" x14ac:dyDescent="0.75">
      <c r="A1177" s="31">
        <v>1175</v>
      </c>
      <c r="B1177" s="202"/>
      <c r="C1177" s="201"/>
      <c r="D1177" s="201"/>
      <c r="E1177" s="203"/>
      <c r="F1177" s="203"/>
      <c r="G1177" s="217" t="str">
        <f t="shared" si="131"/>
        <v/>
      </c>
      <c r="H1177" s="31" t="str">
        <f>IF(AND(B1177=H$1),LOOKUP(9.99999999999999E+307,$H$2:H1176)+1,"")</f>
        <v/>
      </c>
      <c r="I1177" s="31" t="str">
        <f>IF(AND(B1177=I$1),LOOKUP(9.99999999999999E+307,$I$2:I1176)+1,"")</f>
        <v/>
      </c>
      <c r="J1177" s="31" t="e">
        <f>IF(AND(B1177=J$1),LOOKUP(9.99999999999999E+307,$J$2:J1176)+1,"")</f>
        <v>#REF!</v>
      </c>
      <c r="K1177" s="31" t="e">
        <f>IF(AND(B1177=K$1),LOOKUP(9.99999999999999E+307,$K$2:K1176)+1,"")</f>
        <v>#REF!</v>
      </c>
      <c r="L1177" s="31" t="e">
        <f>IF(AND(B1177=L$1),LOOKUP(9.99999999999999E+307,$L$2:L1176)+1,"")</f>
        <v>#REF!</v>
      </c>
      <c r="M1177" s="31">
        <f>IF(AND(B1177=M$1),LOOKUP(9.99999999999999E+307,$M$2:M1176)+1,"")</f>
        <v>1009</v>
      </c>
      <c r="N1177" s="31" t="e">
        <f>IF(AND(B1177=N$1),LOOKUP(9.99999999999999E+307,$N$2:N1176)+1,"")</f>
        <v>#REF!</v>
      </c>
      <c r="O1177" s="31" t="e">
        <f>IF(AND($B1177=O$1),LOOKUP(9.99999999999999E+307,$O$2:O1176)+1,"")</f>
        <v>#REF!</v>
      </c>
      <c r="P1177" s="31" t="e">
        <f>IF(AND($B1177=P$1),LOOKUP(9.99999999999999E+307,$P$2:P1176)+1,"")</f>
        <v>#REF!</v>
      </c>
      <c r="Q1177" s="31" t="e">
        <f>IF(AND($B1177=Q$1),LOOKUP(9.99999999999999E+307,$Q$2:Q1176)+1,"")</f>
        <v>#REF!</v>
      </c>
      <c r="R1177" s="31">
        <f>IF(AND($B1177=R$1),LOOKUP(9.99999999999999E+307,$R$2:R1176)+1,"")</f>
        <v>1009</v>
      </c>
      <c r="S1177" s="31">
        <f>IF(AND($B1177=S$1),LOOKUP(9.99999999999999E+307,$S$2:S1176)+1,"")</f>
        <v>1009</v>
      </c>
      <c r="T1177" s="221"/>
      <c r="U1177" s="221"/>
      <c r="V1177" s="221"/>
      <c r="AA1177" s="218" t="str">
        <f t="shared" si="132"/>
        <v/>
      </c>
      <c r="AB1177" s="218" t="str">
        <f t="shared" si="133"/>
        <v/>
      </c>
      <c r="AC1177" s="219">
        <f t="shared" si="129"/>
        <v>0</v>
      </c>
      <c r="AD1177" s="219">
        <f t="shared" si="130"/>
        <v>1034</v>
      </c>
      <c r="AE1177" s="220" t="str">
        <f t="shared" si="134"/>
        <v/>
      </c>
      <c r="AF1177" s="216" t="str">
        <f t="shared" si="128"/>
        <v>-</v>
      </c>
    </row>
    <row r="1178" spans="1:32" ht="20.149999999999999" customHeight="1" x14ac:dyDescent="0.75">
      <c r="A1178" s="31">
        <v>1176</v>
      </c>
      <c r="B1178" s="202"/>
      <c r="C1178" s="201"/>
      <c r="D1178" s="201"/>
      <c r="E1178" s="203"/>
      <c r="F1178" s="203"/>
      <c r="G1178" s="217" t="str">
        <f t="shared" si="131"/>
        <v/>
      </c>
      <c r="H1178" s="31" t="str">
        <f>IF(AND(B1178=H$1),LOOKUP(9.99999999999999E+307,$H$2:H1177)+1,"")</f>
        <v/>
      </c>
      <c r="I1178" s="31" t="str">
        <f>IF(AND(B1178=I$1),LOOKUP(9.99999999999999E+307,$I$2:I1177)+1,"")</f>
        <v/>
      </c>
      <c r="J1178" s="31" t="e">
        <f>IF(AND(B1178=J$1),LOOKUP(9.99999999999999E+307,$J$2:J1177)+1,"")</f>
        <v>#REF!</v>
      </c>
      <c r="K1178" s="31" t="e">
        <f>IF(AND(B1178=K$1),LOOKUP(9.99999999999999E+307,$K$2:K1177)+1,"")</f>
        <v>#REF!</v>
      </c>
      <c r="L1178" s="31" t="e">
        <f>IF(AND(B1178=L$1),LOOKUP(9.99999999999999E+307,$L$2:L1177)+1,"")</f>
        <v>#REF!</v>
      </c>
      <c r="M1178" s="31">
        <f>IF(AND(B1178=M$1),LOOKUP(9.99999999999999E+307,$M$2:M1177)+1,"")</f>
        <v>1010</v>
      </c>
      <c r="N1178" s="31" t="e">
        <f>IF(AND(B1178=N$1),LOOKUP(9.99999999999999E+307,$N$2:N1177)+1,"")</f>
        <v>#REF!</v>
      </c>
      <c r="O1178" s="31" t="e">
        <f>IF(AND($B1178=O$1),LOOKUP(9.99999999999999E+307,$O$2:O1177)+1,"")</f>
        <v>#REF!</v>
      </c>
      <c r="P1178" s="31" t="e">
        <f>IF(AND($B1178=P$1),LOOKUP(9.99999999999999E+307,$P$2:P1177)+1,"")</f>
        <v>#REF!</v>
      </c>
      <c r="Q1178" s="31" t="e">
        <f>IF(AND($B1178=Q$1),LOOKUP(9.99999999999999E+307,$Q$2:Q1177)+1,"")</f>
        <v>#REF!</v>
      </c>
      <c r="R1178" s="31">
        <f>IF(AND($B1178=R$1),LOOKUP(9.99999999999999E+307,$R$2:R1177)+1,"")</f>
        <v>1010</v>
      </c>
      <c r="S1178" s="31">
        <f>IF(AND($B1178=S$1),LOOKUP(9.99999999999999E+307,$S$2:S1177)+1,"")</f>
        <v>1010</v>
      </c>
      <c r="T1178" s="221"/>
      <c r="U1178" s="221"/>
      <c r="V1178" s="221"/>
      <c r="AA1178" s="218" t="str">
        <f t="shared" si="132"/>
        <v/>
      </c>
      <c r="AB1178" s="218" t="str">
        <f t="shared" si="133"/>
        <v/>
      </c>
      <c r="AC1178" s="219">
        <f t="shared" si="129"/>
        <v>0</v>
      </c>
      <c r="AD1178" s="219">
        <f t="shared" si="130"/>
        <v>1034</v>
      </c>
      <c r="AE1178" s="220" t="str">
        <f t="shared" si="134"/>
        <v/>
      </c>
      <c r="AF1178" s="216" t="str">
        <f t="shared" si="128"/>
        <v>-</v>
      </c>
    </row>
    <row r="1179" spans="1:32" ht="20.149999999999999" customHeight="1" x14ac:dyDescent="0.75">
      <c r="A1179" s="31">
        <v>1177</v>
      </c>
      <c r="B1179" s="202"/>
      <c r="C1179" s="201"/>
      <c r="D1179" s="201"/>
      <c r="E1179" s="203"/>
      <c r="F1179" s="203"/>
      <c r="G1179" s="217" t="str">
        <f t="shared" si="131"/>
        <v/>
      </c>
      <c r="H1179" s="31" t="str">
        <f>IF(AND(B1179=H$1),LOOKUP(9.99999999999999E+307,$H$2:H1178)+1,"")</f>
        <v/>
      </c>
      <c r="I1179" s="31" t="str">
        <f>IF(AND(B1179=I$1),LOOKUP(9.99999999999999E+307,$I$2:I1178)+1,"")</f>
        <v/>
      </c>
      <c r="J1179" s="31" t="e">
        <f>IF(AND(B1179=J$1),LOOKUP(9.99999999999999E+307,$J$2:J1178)+1,"")</f>
        <v>#REF!</v>
      </c>
      <c r="K1179" s="31" t="e">
        <f>IF(AND(B1179=K$1),LOOKUP(9.99999999999999E+307,$K$2:K1178)+1,"")</f>
        <v>#REF!</v>
      </c>
      <c r="L1179" s="31" t="e">
        <f>IF(AND(B1179=L$1),LOOKUP(9.99999999999999E+307,$L$2:L1178)+1,"")</f>
        <v>#REF!</v>
      </c>
      <c r="M1179" s="31">
        <f>IF(AND(B1179=M$1),LOOKUP(9.99999999999999E+307,$M$2:M1178)+1,"")</f>
        <v>1011</v>
      </c>
      <c r="N1179" s="31" t="e">
        <f>IF(AND(B1179=N$1),LOOKUP(9.99999999999999E+307,$N$2:N1178)+1,"")</f>
        <v>#REF!</v>
      </c>
      <c r="O1179" s="31" t="e">
        <f>IF(AND($B1179=O$1),LOOKUP(9.99999999999999E+307,$O$2:O1178)+1,"")</f>
        <v>#REF!</v>
      </c>
      <c r="P1179" s="31" t="e">
        <f>IF(AND($B1179=P$1),LOOKUP(9.99999999999999E+307,$P$2:P1178)+1,"")</f>
        <v>#REF!</v>
      </c>
      <c r="Q1179" s="31" t="e">
        <f>IF(AND($B1179=Q$1),LOOKUP(9.99999999999999E+307,$Q$2:Q1178)+1,"")</f>
        <v>#REF!</v>
      </c>
      <c r="R1179" s="31">
        <f>IF(AND($B1179=R$1),LOOKUP(9.99999999999999E+307,$R$2:R1178)+1,"")</f>
        <v>1011</v>
      </c>
      <c r="S1179" s="31">
        <f>IF(AND($B1179=S$1),LOOKUP(9.99999999999999E+307,$S$2:S1178)+1,"")</f>
        <v>1011</v>
      </c>
      <c r="T1179" s="221"/>
      <c r="U1179" s="221"/>
      <c r="V1179" s="221"/>
      <c r="AA1179" s="218" t="str">
        <f t="shared" si="132"/>
        <v/>
      </c>
      <c r="AB1179" s="218" t="str">
        <f t="shared" si="133"/>
        <v/>
      </c>
      <c r="AC1179" s="219">
        <f t="shared" si="129"/>
        <v>0</v>
      </c>
      <c r="AD1179" s="219">
        <f t="shared" si="130"/>
        <v>1034</v>
      </c>
      <c r="AE1179" s="220" t="str">
        <f t="shared" si="134"/>
        <v/>
      </c>
      <c r="AF1179" s="216" t="str">
        <f t="shared" si="128"/>
        <v>-</v>
      </c>
    </row>
    <row r="1180" spans="1:32" ht="20.149999999999999" customHeight="1" x14ac:dyDescent="0.75">
      <c r="A1180" s="31">
        <v>1178</v>
      </c>
      <c r="B1180" s="202"/>
      <c r="C1180" s="201"/>
      <c r="D1180" s="201"/>
      <c r="E1180" s="203"/>
      <c r="F1180" s="203"/>
      <c r="G1180" s="217" t="str">
        <f t="shared" si="131"/>
        <v/>
      </c>
      <c r="H1180" s="31" t="str">
        <f>IF(AND(B1180=H$1),LOOKUP(9.99999999999999E+307,$H$2:H1179)+1,"")</f>
        <v/>
      </c>
      <c r="I1180" s="31" t="str">
        <f>IF(AND(B1180=I$1),LOOKUP(9.99999999999999E+307,$I$2:I1179)+1,"")</f>
        <v/>
      </c>
      <c r="J1180" s="31" t="e">
        <f>IF(AND(B1180=J$1),LOOKUP(9.99999999999999E+307,$J$2:J1179)+1,"")</f>
        <v>#REF!</v>
      </c>
      <c r="K1180" s="31" t="e">
        <f>IF(AND(B1180=K$1),LOOKUP(9.99999999999999E+307,$K$2:K1179)+1,"")</f>
        <v>#REF!</v>
      </c>
      <c r="L1180" s="31" t="e">
        <f>IF(AND(B1180=L$1),LOOKUP(9.99999999999999E+307,$L$2:L1179)+1,"")</f>
        <v>#REF!</v>
      </c>
      <c r="M1180" s="31">
        <f>IF(AND(B1180=M$1),LOOKUP(9.99999999999999E+307,$M$2:M1179)+1,"")</f>
        <v>1012</v>
      </c>
      <c r="N1180" s="31" t="e">
        <f>IF(AND(B1180=N$1),LOOKUP(9.99999999999999E+307,$N$2:N1179)+1,"")</f>
        <v>#REF!</v>
      </c>
      <c r="O1180" s="31" t="e">
        <f>IF(AND($B1180=O$1),LOOKUP(9.99999999999999E+307,$O$2:O1179)+1,"")</f>
        <v>#REF!</v>
      </c>
      <c r="P1180" s="31" t="e">
        <f>IF(AND($B1180=P$1),LOOKUP(9.99999999999999E+307,$P$2:P1179)+1,"")</f>
        <v>#REF!</v>
      </c>
      <c r="Q1180" s="31" t="e">
        <f>IF(AND($B1180=Q$1),LOOKUP(9.99999999999999E+307,$Q$2:Q1179)+1,"")</f>
        <v>#REF!</v>
      </c>
      <c r="R1180" s="31">
        <f>IF(AND($B1180=R$1),LOOKUP(9.99999999999999E+307,$R$2:R1179)+1,"")</f>
        <v>1012</v>
      </c>
      <c r="S1180" s="31">
        <f>IF(AND($B1180=S$1),LOOKUP(9.99999999999999E+307,$S$2:S1179)+1,"")</f>
        <v>1012</v>
      </c>
      <c r="T1180" s="221"/>
      <c r="U1180" s="221"/>
      <c r="V1180" s="221"/>
      <c r="AA1180" s="218" t="str">
        <f t="shared" si="132"/>
        <v/>
      </c>
      <c r="AB1180" s="218" t="str">
        <f t="shared" si="133"/>
        <v/>
      </c>
      <c r="AC1180" s="219">
        <f t="shared" si="129"/>
        <v>0</v>
      </c>
      <c r="AD1180" s="219">
        <f t="shared" si="130"/>
        <v>1034</v>
      </c>
      <c r="AE1180" s="220" t="str">
        <f t="shared" si="134"/>
        <v/>
      </c>
      <c r="AF1180" s="216" t="str">
        <f t="shared" si="128"/>
        <v>-</v>
      </c>
    </row>
    <row r="1181" spans="1:32" ht="20.149999999999999" customHeight="1" x14ac:dyDescent="0.75">
      <c r="A1181" s="31">
        <v>1179</v>
      </c>
      <c r="B1181" s="202"/>
      <c r="C1181" s="201"/>
      <c r="D1181" s="201"/>
      <c r="E1181" s="203"/>
      <c r="F1181" s="203"/>
      <c r="G1181" s="217" t="str">
        <f t="shared" si="131"/>
        <v/>
      </c>
      <c r="H1181" s="31" t="str">
        <f>IF(AND(B1181=H$1),LOOKUP(9.99999999999999E+307,$H$2:H1180)+1,"")</f>
        <v/>
      </c>
      <c r="I1181" s="31" t="str">
        <f>IF(AND(B1181=I$1),LOOKUP(9.99999999999999E+307,$I$2:I1180)+1,"")</f>
        <v/>
      </c>
      <c r="J1181" s="31" t="e">
        <f>IF(AND(B1181=J$1),LOOKUP(9.99999999999999E+307,$J$2:J1180)+1,"")</f>
        <v>#REF!</v>
      </c>
      <c r="K1181" s="31" t="e">
        <f>IF(AND(B1181=K$1),LOOKUP(9.99999999999999E+307,$K$2:K1180)+1,"")</f>
        <v>#REF!</v>
      </c>
      <c r="L1181" s="31" t="e">
        <f>IF(AND(B1181=L$1),LOOKUP(9.99999999999999E+307,$L$2:L1180)+1,"")</f>
        <v>#REF!</v>
      </c>
      <c r="M1181" s="31">
        <f>IF(AND(B1181=M$1),LOOKUP(9.99999999999999E+307,$M$2:M1180)+1,"")</f>
        <v>1013</v>
      </c>
      <c r="N1181" s="31" t="e">
        <f>IF(AND(B1181=N$1),LOOKUP(9.99999999999999E+307,$N$2:N1180)+1,"")</f>
        <v>#REF!</v>
      </c>
      <c r="O1181" s="31" t="e">
        <f>IF(AND($B1181=O$1),LOOKUP(9.99999999999999E+307,$O$2:O1180)+1,"")</f>
        <v>#REF!</v>
      </c>
      <c r="P1181" s="31" t="e">
        <f>IF(AND($B1181=P$1),LOOKUP(9.99999999999999E+307,$P$2:P1180)+1,"")</f>
        <v>#REF!</v>
      </c>
      <c r="Q1181" s="31" t="e">
        <f>IF(AND($B1181=Q$1),LOOKUP(9.99999999999999E+307,$Q$2:Q1180)+1,"")</f>
        <v>#REF!</v>
      </c>
      <c r="R1181" s="31">
        <f>IF(AND($B1181=R$1),LOOKUP(9.99999999999999E+307,$R$2:R1180)+1,"")</f>
        <v>1013</v>
      </c>
      <c r="S1181" s="31">
        <f>IF(AND($B1181=S$1),LOOKUP(9.99999999999999E+307,$S$2:S1180)+1,"")</f>
        <v>1013</v>
      </c>
      <c r="T1181" s="221"/>
      <c r="U1181" s="221"/>
      <c r="V1181" s="221"/>
      <c r="AA1181" s="218" t="str">
        <f t="shared" si="132"/>
        <v/>
      </c>
      <c r="AB1181" s="218" t="str">
        <f t="shared" si="133"/>
        <v/>
      </c>
      <c r="AC1181" s="219">
        <f t="shared" si="129"/>
        <v>0</v>
      </c>
      <c r="AD1181" s="219">
        <f t="shared" si="130"/>
        <v>1034</v>
      </c>
      <c r="AE1181" s="220" t="str">
        <f t="shared" si="134"/>
        <v/>
      </c>
      <c r="AF1181" s="216" t="str">
        <f t="shared" si="128"/>
        <v>-</v>
      </c>
    </row>
    <row r="1182" spans="1:32" ht="20.149999999999999" customHeight="1" x14ac:dyDescent="0.75">
      <c r="A1182" s="31">
        <v>1180</v>
      </c>
      <c r="B1182" s="202"/>
      <c r="C1182" s="201"/>
      <c r="D1182" s="201"/>
      <c r="E1182" s="203"/>
      <c r="F1182" s="203"/>
      <c r="G1182" s="217" t="str">
        <f t="shared" si="131"/>
        <v/>
      </c>
      <c r="H1182" s="31" t="str">
        <f>IF(AND(B1182=H$1),LOOKUP(9.99999999999999E+307,$H$2:H1181)+1,"")</f>
        <v/>
      </c>
      <c r="I1182" s="31" t="str">
        <f>IF(AND(B1182=I$1),LOOKUP(9.99999999999999E+307,$I$2:I1181)+1,"")</f>
        <v/>
      </c>
      <c r="J1182" s="31" t="e">
        <f>IF(AND(B1182=J$1),LOOKUP(9.99999999999999E+307,$J$2:J1181)+1,"")</f>
        <v>#REF!</v>
      </c>
      <c r="K1182" s="31" t="e">
        <f>IF(AND(B1182=K$1),LOOKUP(9.99999999999999E+307,$K$2:K1181)+1,"")</f>
        <v>#REF!</v>
      </c>
      <c r="L1182" s="31" t="e">
        <f>IF(AND(B1182=L$1),LOOKUP(9.99999999999999E+307,$L$2:L1181)+1,"")</f>
        <v>#REF!</v>
      </c>
      <c r="M1182" s="31">
        <f>IF(AND(B1182=M$1),LOOKUP(9.99999999999999E+307,$M$2:M1181)+1,"")</f>
        <v>1014</v>
      </c>
      <c r="N1182" s="31" t="e">
        <f>IF(AND(B1182=N$1),LOOKUP(9.99999999999999E+307,$N$2:N1181)+1,"")</f>
        <v>#REF!</v>
      </c>
      <c r="O1182" s="31" t="e">
        <f>IF(AND($B1182=O$1),LOOKUP(9.99999999999999E+307,$O$2:O1181)+1,"")</f>
        <v>#REF!</v>
      </c>
      <c r="P1182" s="31" t="e">
        <f>IF(AND($B1182=P$1),LOOKUP(9.99999999999999E+307,$P$2:P1181)+1,"")</f>
        <v>#REF!</v>
      </c>
      <c r="Q1182" s="31" t="e">
        <f>IF(AND($B1182=Q$1),LOOKUP(9.99999999999999E+307,$Q$2:Q1181)+1,"")</f>
        <v>#REF!</v>
      </c>
      <c r="R1182" s="31">
        <f>IF(AND($B1182=R$1),LOOKUP(9.99999999999999E+307,$R$2:R1181)+1,"")</f>
        <v>1014</v>
      </c>
      <c r="S1182" s="31">
        <f>IF(AND($B1182=S$1),LOOKUP(9.99999999999999E+307,$S$2:S1181)+1,"")</f>
        <v>1014</v>
      </c>
      <c r="T1182" s="221"/>
      <c r="U1182" s="221"/>
      <c r="V1182" s="221"/>
      <c r="AA1182" s="218" t="str">
        <f t="shared" si="132"/>
        <v/>
      </c>
      <c r="AB1182" s="218" t="str">
        <f t="shared" si="133"/>
        <v/>
      </c>
      <c r="AC1182" s="219">
        <f t="shared" si="129"/>
        <v>0</v>
      </c>
      <c r="AD1182" s="219">
        <f t="shared" si="130"/>
        <v>1034</v>
      </c>
      <c r="AE1182" s="220" t="str">
        <f t="shared" si="134"/>
        <v/>
      </c>
      <c r="AF1182" s="216" t="str">
        <f t="shared" si="128"/>
        <v>-</v>
      </c>
    </row>
    <row r="1183" spans="1:32" ht="20.149999999999999" customHeight="1" x14ac:dyDescent="0.75">
      <c r="A1183" s="31">
        <v>1181</v>
      </c>
      <c r="B1183" s="202"/>
      <c r="C1183" s="201"/>
      <c r="D1183" s="201"/>
      <c r="E1183" s="203"/>
      <c r="F1183" s="203"/>
      <c r="G1183" s="217" t="str">
        <f t="shared" si="131"/>
        <v/>
      </c>
      <c r="H1183" s="31" t="str">
        <f>IF(AND(B1183=H$1),LOOKUP(9.99999999999999E+307,$H$2:H1182)+1,"")</f>
        <v/>
      </c>
      <c r="I1183" s="31" t="str">
        <f>IF(AND(B1183=I$1),LOOKUP(9.99999999999999E+307,$I$2:I1182)+1,"")</f>
        <v/>
      </c>
      <c r="J1183" s="31" t="e">
        <f>IF(AND(B1183=J$1),LOOKUP(9.99999999999999E+307,$J$2:J1182)+1,"")</f>
        <v>#REF!</v>
      </c>
      <c r="K1183" s="31" t="e">
        <f>IF(AND(B1183=K$1),LOOKUP(9.99999999999999E+307,$K$2:K1182)+1,"")</f>
        <v>#REF!</v>
      </c>
      <c r="L1183" s="31" t="e">
        <f>IF(AND(B1183=L$1),LOOKUP(9.99999999999999E+307,$L$2:L1182)+1,"")</f>
        <v>#REF!</v>
      </c>
      <c r="M1183" s="31">
        <f>IF(AND(B1183=M$1),LOOKUP(9.99999999999999E+307,$M$2:M1182)+1,"")</f>
        <v>1015</v>
      </c>
      <c r="N1183" s="31" t="e">
        <f>IF(AND(B1183=N$1),LOOKUP(9.99999999999999E+307,$N$2:N1182)+1,"")</f>
        <v>#REF!</v>
      </c>
      <c r="O1183" s="31" t="e">
        <f>IF(AND($B1183=O$1),LOOKUP(9.99999999999999E+307,$O$2:O1182)+1,"")</f>
        <v>#REF!</v>
      </c>
      <c r="P1183" s="31" t="e">
        <f>IF(AND($B1183=P$1),LOOKUP(9.99999999999999E+307,$P$2:P1182)+1,"")</f>
        <v>#REF!</v>
      </c>
      <c r="Q1183" s="31" t="e">
        <f>IF(AND($B1183=Q$1),LOOKUP(9.99999999999999E+307,$Q$2:Q1182)+1,"")</f>
        <v>#REF!</v>
      </c>
      <c r="R1183" s="31">
        <f>IF(AND($B1183=R$1),LOOKUP(9.99999999999999E+307,$R$2:R1182)+1,"")</f>
        <v>1015</v>
      </c>
      <c r="S1183" s="31">
        <f>IF(AND($B1183=S$1),LOOKUP(9.99999999999999E+307,$S$2:S1182)+1,"")</f>
        <v>1015</v>
      </c>
      <c r="T1183" s="221"/>
      <c r="U1183" s="221"/>
      <c r="V1183" s="221"/>
      <c r="AA1183" s="218" t="str">
        <f t="shared" si="132"/>
        <v/>
      </c>
      <c r="AB1183" s="218" t="str">
        <f t="shared" si="133"/>
        <v/>
      </c>
      <c r="AC1183" s="219">
        <f t="shared" si="129"/>
        <v>0</v>
      </c>
      <c r="AD1183" s="219">
        <f t="shared" si="130"/>
        <v>1034</v>
      </c>
      <c r="AE1183" s="220" t="str">
        <f t="shared" si="134"/>
        <v/>
      </c>
      <c r="AF1183" s="216" t="str">
        <f t="shared" si="128"/>
        <v>-</v>
      </c>
    </row>
    <row r="1184" spans="1:32" ht="20.149999999999999" customHeight="1" x14ac:dyDescent="0.75">
      <c r="A1184" s="31">
        <v>1182</v>
      </c>
      <c r="B1184" s="202"/>
      <c r="C1184" s="201"/>
      <c r="D1184" s="201"/>
      <c r="E1184" s="203"/>
      <c r="F1184" s="203"/>
      <c r="G1184" s="217" t="str">
        <f t="shared" si="131"/>
        <v/>
      </c>
      <c r="H1184" s="31" t="str">
        <f>IF(AND(B1184=H$1),LOOKUP(9.99999999999999E+307,$H$2:H1183)+1,"")</f>
        <v/>
      </c>
      <c r="I1184" s="31" t="str">
        <f>IF(AND(B1184=I$1),LOOKUP(9.99999999999999E+307,$I$2:I1183)+1,"")</f>
        <v/>
      </c>
      <c r="J1184" s="31" t="e">
        <f>IF(AND(B1184=J$1),LOOKUP(9.99999999999999E+307,$J$2:J1183)+1,"")</f>
        <v>#REF!</v>
      </c>
      <c r="K1184" s="31" t="e">
        <f>IF(AND(B1184=K$1),LOOKUP(9.99999999999999E+307,$K$2:K1183)+1,"")</f>
        <v>#REF!</v>
      </c>
      <c r="L1184" s="31" t="e">
        <f>IF(AND(B1184=L$1),LOOKUP(9.99999999999999E+307,$L$2:L1183)+1,"")</f>
        <v>#REF!</v>
      </c>
      <c r="M1184" s="31">
        <f>IF(AND(B1184=M$1),LOOKUP(9.99999999999999E+307,$M$2:M1183)+1,"")</f>
        <v>1016</v>
      </c>
      <c r="N1184" s="31" t="e">
        <f>IF(AND(B1184=N$1),LOOKUP(9.99999999999999E+307,$N$2:N1183)+1,"")</f>
        <v>#REF!</v>
      </c>
      <c r="O1184" s="31" t="e">
        <f>IF(AND($B1184=O$1),LOOKUP(9.99999999999999E+307,$O$2:O1183)+1,"")</f>
        <v>#REF!</v>
      </c>
      <c r="P1184" s="31" t="e">
        <f>IF(AND($B1184=P$1),LOOKUP(9.99999999999999E+307,$P$2:P1183)+1,"")</f>
        <v>#REF!</v>
      </c>
      <c r="Q1184" s="31" t="e">
        <f>IF(AND($B1184=Q$1),LOOKUP(9.99999999999999E+307,$Q$2:Q1183)+1,"")</f>
        <v>#REF!</v>
      </c>
      <c r="R1184" s="31">
        <f>IF(AND($B1184=R$1),LOOKUP(9.99999999999999E+307,$R$2:R1183)+1,"")</f>
        <v>1016</v>
      </c>
      <c r="S1184" s="31">
        <f>IF(AND($B1184=S$1),LOOKUP(9.99999999999999E+307,$S$2:S1183)+1,"")</f>
        <v>1016</v>
      </c>
      <c r="T1184" s="221"/>
      <c r="U1184" s="221"/>
      <c r="V1184" s="221"/>
      <c r="AA1184" s="218" t="str">
        <f t="shared" si="132"/>
        <v/>
      </c>
      <c r="AB1184" s="218" t="str">
        <f t="shared" si="133"/>
        <v/>
      </c>
      <c r="AC1184" s="219">
        <f t="shared" si="129"/>
        <v>0</v>
      </c>
      <c r="AD1184" s="219">
        <f t="shared" si="130"/>
        <v>1034</v>
      </c>
      <c r="AE1184" s="220" t="str">
        <f t="shared" si="134"/>
        <v/>
      </c>
      <c r="AF1184" s="216" t="str">
        <f t="shared" si="128"/>
        <v>-</v>
      </c>
    </row>
    <row r="1185" spans="1:32" ht="20.149999999999999" customHeight="1" x14ac:dyDescent="0.75">
      <c r="A1185" s="31">
        <v>1183</v>
      </c>
      <c r="B1185" s="202"/>
      <c r="C1185" s="201"/>
      <c r="D1185" s="201"/>
      <c r="E1185" s="203"/>
      <c r="F1185" s="203"/>
      <c r="G1185" s="217" t="str">
        <f t="shared" si="131"/>
        <v/>
      </c>
      <c r="H1185" s="31" t="str">
        <f>IF(AND(B1185=H$1),LOOKUP(9.99999999999999E+307,$H$2:H1184)+1,"")</f>
        <v/>
      </c>
      <c r="I1185" s="31" t="str">
        <f>IF(AND(B1185=I$1),LOOKUP(9.99999999999999E+307,$I$2:I1184)+1,"")</f>
        <v/>
      </c>
      <c r="J1185" s="31" t="e">
        <f>IF(AND(B1185=J$1),LOOKUP(9.99999999999999E+307,$J$2:J1184)+1,"")</f>
        <v>#REF!</v>
      </c>
      <c r="K1185" s="31" t="e">
        <f>IF(AND(B1185=K$1),LOOKUP(9.99999999999999E+307,$K$2:K1184)+1,"")</f>
        <v>#REF!</v>
      </c>
      <c r="L1185" s="31" t="e">
        <f>IF(AND(B1185=L$1),LOOKUP(9.99999999999999E+307,$L$2:L1184)+1,"")</f>
        <v>#REF!</v>
      </c>
      <c r="M1185" s="31">
        <f>IF(AND(B1185=M$1),LOOKUP(9.99999999999999E+307,$M$2:M1184)+1,"")</f>
        <v>1017</v>
      </c>
      <c r="N1185" s="31" t="e">
        <f>IF(AND(B1185=N$1),LOOKUP(9.99999999999999E+307,$N$2:N1184)+1,"")</f>
        <v>#REF!</v>
      </c>
      <c r="O1185" s="31" t="e">
        <f>IF(AND($B1185=O$1),LOOKUP(9.99999999999999E+307,$O$2:O1184)+1,"")</f>
        <v>#REF!</v>
      </c>
      <c r="P1185" s="31" t="e">
        <f>IF(AND($B1185=P$1),LOOKUP(9.99999999999999E+307,$P$2:P1184)+1,"")</f>
        <v>#REF!</v>
      </c>
      <c r="Q1185" s="31" t="e">
        <f>IF(AND($B1185=Q$1),LOOKUP(9.99999999999999E+307,$Q$2:Q1184)+1,"")</f>
        <v>#REF!</v>
      </c>
      <c r="R1185" s="31">
        <f>IF(AND($B1185=R$1),LOOKUP(9.99999999999999E+307,$R$2:R1184)+1,"")</f>
        <v>1017</v>
      </c>
      <c r="S1185" s="31">
        <f>IF(AND($B1185=S$1),LOOKUP(9.99999999999999E+307,$S$2:S1184)+1,"")</f>
        <v>1017</v>
      </c>
      <c r="T1185" s="221"/>
      <c r="U1185" s="221"/>
      <c r="V1185" s="221"/>
      <c r="AA1185" s="218" t="str">
        <f t="shared" si="132"/>
        <v/>
      </c>
      <c r="AB1185" s="218" t="str">
        <f t="shared" si="133"/>
        <v/>
      </c>
      <c r="AC1185" s="219">
        <f t="shared" si="129"/>
        <v>0</v>
      </c>
      <c r="AD1185" s="219">
        <f t="shared" si="130"/>
        <v>1034</v>
      </c>
      <c r="AE1185" s="220" t="str">
        <f t="shared" si="134"/>
        <v/>
      </c>
      <c r="AF1185" s="216" t="str">
        <f t="shared" si="128"/>
        <v>-</v>
      </c>
    </row>
    <row r="1186" spans="1:32" ht="20.149999999999999" customHeight="1" x14ac:dyDescent="0.75">
      <c r="A1186" s="31">
        <v>1184</v>
      </c>
      <c r="B1186" s="202"/>
      <c r="C1186" s="201"/>
      <c r="D1186" s="201"/>
      <c r="E1186" s="203"/>
      <c r="F1186" s="203"/>
      <c r="G1186" s="217" t="str">
        <f t="shared" si="131"/>
        <v/>
      </c>
      <c r="H1186" s="31" t="str">
        <f>IF(AND(B1186=H$1),LOOKUP(9.99999999999999E+307,$H$2:H1185)+1,"")</f>
        <v/>
      </c>
      <c r="I1186" s="31" t="str">
        <f>IF(AND(B1186=I$1),LOOKUP(9.99999999999999E+307,$I$2:I1185)+1,"")</f>
        <v/>
      </c>
      <c r="J1186" s="31" t="e">
        <f>IF(AND(B1186=J$1),LOOKUP(9.99999999999999E+307,$J$2:J1185)+1,"")</f>
        <v>#REF!</v>
      </c>
      <c r="K1186" s="31" t="e">
        <f>IF(AND(B1186=K$1),LOOKUP(9.99999999999999E+307,$K$2:K1185)+1,"")</f>
        <v>#REF!</v>
      </c>
      <c r="L1186" s="31" t="e">
        <f>IF(AND(B1186=L$1),LOOKUP(9.99999999999999E+307,$L$2:L1185)+1,"")</f>
        <v>#REF!</v>
      </c>
      <c r="M1186" s="31">
        <f>IF(AND(B1186=M$1),LOOKUP(9.99999999999999E+307,$M$2:M1185)+1,"")</f>
        <v>1018</v>
      </c>
      <c r="N1186" s="31" t="e">
        <f>IF(AND(B1186=N$1),LOOKUP(9.99999999999999E+307,$N$2:N1185)+1,"")</f>
        <v>#REF!</v>
      </c>
      <c r="O1186" s="31" t="e">
        <f>IF(AND($B1186=O$1),LOOKUP(9.99999999999999E+307,$O$2:O1185)+1,"")</f>
        <v>#REF!</v>
      </c>
      <c r="P1186" s="31" t="e">
        <f>IF(AND($B1186=P$1),LOOKUP(9.99999999999999E+307,$P$2:P1185)+1,"")</f>
        <v>#REF!</v>
      </c>
      <c r="Q1186" s="31" t="e">
        <f>IF(AND($B1186=Q$1),LOOKUP(9.99999999999999E+307,$Q$2:Q1185)+1,"")</f>
        <v>#REF!</v>
      </c>
      <c r="R1186" s="31">
        <f>IF(AND($B1186=R$1),LOOKUP(9.99999999999999E+307,$R$2:R1185)+1,"")</f>
        <v>1018</v>
      </c>
      <c r="S1186" s="31">
        <f>IF(AND($B1186=S$1),LOOKUP(9.99999999999999E+307,$S$2:S1185)+1,"")</f>
        <v>1018</v>
      </c>
      <c r="T1186" s="221"/>
      <c r="U1186" s="221"/>
      <c r="V1186" s="221"/>
      <c r="AA1186" s="218" t="str">
        <f t="shared" si="132"/>
        <v/>
      </c>
      <c r="AB1186" s="218" t="str">
        <f t="shared" si="133"/>
        <v/>
      </c>
      <c r="AC1186" s="219">
        <f t="shared" si="129"/>
        <v>0</v>
      </c>
      <c r="AD1186" s="219">
        <f t="shared" si="130"/>
        <v>1034</v>
      </c>
      <c r="AE1186" s="220" t="str">
        <f t="shared" si="134"/>
        <v/>
      </c>
      <c r="AF1186" s="216" t="str">
        <f t="shared" si="128"/>
        <v>-</v>
      </c>
    </row>
    <row r="1187" spans="1:32" ht="20.149999999999999" customHeight="1" x14ac:dyDescent="0.75">
      <c r="A1187" s="31">
        <v>1185</v>
      </c>
      <c r="B1187" s="202"/>
      <c r="C1187" s="201"/>
      <c r="D1187" s="201"/>
      <c r="E1187" s="203"/>
      <c r="F1187" s="203"/>
      <c r="G1187" s="217" t="str">
        <f t="shared" si="131"/>
        <v/>
      </c>
      <c r="H1187" s="31" t="str">
        <f>IF(AND(B1187=H$1),LOOKUP(9.99999999999999E+307,$H$2:H1186)+1,"")</f>
        <v/>
      </c>
      <c r="I1187" s="31" t="str">
        <f>IF(AND(B1187=I$1),LOOKUP(9.99999999999999E+307,$I$2:I1186)+1,"")</f>
        <v/>
      </c>
      <c r="J1187" s="31" t="e">
        <f>IF(AND(B1187=J$1),LOOKUP(9.99999999999999E+307,$J$2:J1186)+1,"")</f>
        <v>#REF!</v>
      </c>
      <c r="K1187" s="31" t="e">
        <f>IF(AND(B1187=K$1),LOOKUP(9.99999999999999E+307,$K$2:K1186)+1,"")</f>
        <v>#REF!</v>
      </c>
      <c r="L1187" s="31" t="e">
        <f>IF(AND(B1187=L$1),LOOKUP(9.99999999999999E+307,$L$2:L1186)+1,"")</f>
        <v>#REF!</v>
      </c>
      <c r="M1187" s="31">
        <f>IF(AND(B1187=M$1),LOOKUP(9.99999999999999E+307,$M$2:M1186)+1,"")</f>
        <v>1019</v>
      </c>
      <c r="N1187" s="31" t="e">
        <f>IF(AND(B1187=N$1),LOOKUP(9.99999999999999E+307,$N$2:N1186)+1,"")</f>
        <v>#REF!</v>
      </c>
      <c r="O1187" s="31" t="e">
        <f>IF(AND($B1187=O$1),LOOKUP(9.99999999999999E+307,$O$2:O1186)+1,"")</f>
        <v>#REF!</v>
      </c>
      <c r="P1187" s="31" t="e">
        <f>IF(AND($B1187=P$1),LOOKUP(9.99999999999999E+307,$P$2:P1186)+1,"")</f>
        <v>#REF!</v>
      </c>
      <c r="Q1187" s="31" t="e">
        <f>IF(AND($B1187=Q$1),LOOKUP(9.99999999999999E+307,$Q$2:Q1186)+1,"")</f>
        <v>#REF!</v>
      </c>
      <c r="R1187" s="31">
        <f>IF(AND($B1187=R$1),LOOKUP(9.99999999999999E+307,$R$2:R1186)+1,"")</f>
        <v>1019</v>
      </c>
      <c r="S1187" s="31">
        <f>IF(AND($B1187=S$1),LOOKUP(9.99999999999999E+307,$S$2:S1186)+1,"")</f>
        <v>1019</v>
      </c>
      <c r="T1187" s="221"/>
      <c r="U1187" s="221"/>
      <c r="V1187" s="221"/>
      <c r="AA1187" s="218" t="str">
        <f t="shared" si="132"/>
        <v/>
      </c>
      <c r="AB1187" s="218" t="str">
        <f t="shared" si="133"/>
        <v/>
      </c>
      <c r="AC1187" s="219">
        <f t="shared" si="129"/>
        <v>0</v>
      </c>
      <c r="AD1187" s="219">
        <f t="shared" si="130"/>
        <v>1034</v>
      </c>
      <c r="AE1187" s="220" t="str">
        <f t="shared" si="134"/>
        <v/>
      </c>
      <c r="AF1187" s="216" t="str">
        <f t="shared" si="128"/>
        <v>-</v>
      </c>
    </row>
    <row r="1188" spans="1:32" ht="20.149999999999999" customHeight="1" x14ac:dyDescent="0.75">
      <c r="A1188" s="31">
        <v>1186</v>
      </c>
      <c r="B1188" s="202"/>
      <c r="C1188" s="201"/>
      <c r="D1188" s="201"/>
      <c r="E1188" s="203"/>
      <c r="F1188" s="203"/>
      <c r="G1188" s="217" t="str">
        <f t="shared" si="131"/>
        <v/>
      </c>
      <c r="H1188" s="31" t="str">
        <f>IF(AND(B1188=H$1),LOOKUP(9.99999999999999E+307,$H$2:H1187)+1,"")</f>
        <v/>
      </c>
      <c r="I1188" s="31" t="str">
        <f>IF(AND(B1188=I$1),LOOKUP(9.99999999999999E+307,$I$2:I1187)+1,"")</f>
        <v/>
      </c>
      <c r="J1188" s="31" t="e">
        <f>IF(AND(B1188=J$1),LOOKUP(9.99999999999999E+307,$J$2:J1187)+1,"")</f>
        <v>#REF!</v>
      </c>
      <c r="K1188" s="31" t="e">
        <f>IF(AND(B1188=K$1),LOOKUP(9.99999999999999E+307,$K$2:K1187)+1,"")</f>
        <v>#REF!</v>
      </c>
      <c r="L1188" s="31" t="e">
        <f>IF(AND(B1188=L$1),LOOKUP(9.99999999999999E+307,$L$2:L1187)+1,"")</f>
        <v>#REF!</v>
      </c>
      <c r="M1188" s="31">
        <f>IF(AND(B1188=M$1),LOOKUP(9.99999999999999E+307,$M$2:M1187)+1,"")</f>
        <v>1020</v>
      </c>
      <c r="N1188" s="31" t="e">
        <f>IF(AND(B1188=N$1),LOOKUP(9.99999999999999E+307,$N$2:N1187)+1,"")</f>
        <v>#REF!</v>
      </c>
      <c r="O1188" s="31" t="e">
        <f>IF(AND($B1188=O$1),LOOKUP(9.99999999999999E+307,$O$2:O1187)+1,"")</f>
        <v>#REF!</v>
      </c>
      <c r="P1188" s="31" t="e">
        <f>IF(AND($B1188=P$1),LOOKUP(9.99999999999999E+307,$P$2:P1187)+1,"")</f>
        <v>#REF!</v>
      </c>
      <c r="Q1188" s="31" t="e">
        <f>IF(AND($B1188=Q$1),LOOKUP(9.99999999999999E+307,$Q$2:Q1187)+1,"")</f>
        <v>#REF!</v>
      </c>
      <c r="R1188" s="31">
        <f>IF(AND($B1188=R$1),LOOKUP(9.99999999999999E+307,$R$2:R1187)+1,"")</f>
        <v>1020</v>
      </c>
      <c r="S1188" s="31">
        <f>IF(AND($B1188=S$1),LOOKUP(9.99999999999999E+307,$S$2:S1187)+1,"")</f>
        <v>1020</v>
      </c>
      <c r="T1188" s="221"/>
      <c r="U1188" s="221"/>
      <c r="V1188" s="221"/>
      <c r="AA1188" s="218" t="str">
        <f t="shared" si="132"/>
        <v/>
      </c>
      <c r="AB1188" s="218" t="str">
        <f t="shared" si="133"/>
        <v/>
      </c>
      <c r="AC1188" s="219">
        <f t="shared" si="129"/>
        <v>0</v>
      </c>
      <c r="AD1188" s="219">
        <f t="shared" si="130"/>
        <v>1034</v>
      </c>
      <c r="AE1188" s="220" t="str">
        <f t="shared" si="134"/>
        <v/>
      </c>
      <c r="AF1188" s="216" t="str">
        <f t="shared" si="128"/>
        <v>-</v>
      </c>
    </row>
    <row r="1189" spans="1:32" ht="20.149999999999999" customHeight="1" x14ac:dyDescent="0.75">
      <c r="A1189" s="31">
        <v>1187</v>
      </c>
      <c r="B1189" s="202"/>
      <c r="C1189" s="201"/>
      <c r="D1189" s="201"/>
      <c r="E1189" s="203"/>
      <c r="F1189" s="203"/>
      <c r="G1189" s="217" t="str">
        <f t="shared" si="131"/>
        <v/>
      </c>
      <c r="H1189" s="31" t="str">
        <f>IF(AND(B1189=H$1),LOOKUP(9.99999999999999E+307,$H$2:H1188)+1,"")</f>
        <v/>
      </c>
      <c r="I1189" s="31" t="str">
        <f>IF(AND(B1189=I$1),LOOKUP(9.99999999999999E+307,$I$2:I1188)+1,"")</f>
        <v/>
      </c>
      <c r="J1189" s="31" t="e">
        <f>IF(AND(B1189=J$1),LOOKUP(9.99999999999999E+307,$J$2:J1188)+1,"")</f>
        <v>#REF!</v>
      </c>
      <c r="K1189" s="31" t="e">
        <f>IF(AND(B1189=K$1),LOOKUP(9.99999999999999E+307,$K$2:K1188)+1,"")</f>
        <v>#REF!</v>
      </c>
      <c r="L1189" s="31" t="e">
        <f>IF(AND(B1189=L$1),LOOKUP(9.99999999999999E+307,$L$2:L1188)+1,"")</f>
        <v>#REF!</v>
      </c>
      <c r="M1189" s="31">
        <f>IF(AND(B1189=M$1),LOOKUP(9.99999999999999E+307,$M$2:M1188)+1,"")</f>
        <v>1021</v>
      </c>
      <c r="N1189" s="31" t="e">
        <f>IF(AND(B1189=N$1),LOOKUP(9.99999999999999E+307,$N$2:N1188)+1,"")</f>
        <v>#REF!</v>
      </c>
      <c r="O1189" s="31" t="e">
        <f>IF(AND($B1189=O$1),LOOKUP(9.99999999999999E+307,$O$2:O1188)+1,"")</f>
        <v>#REF!</v>
      </c>
      <c r="P1189" s="31" t="e">
        <f>IF(AND($B1189=P$1),LOOKUP(9.99999999999999E+307,$P$2:P1188)+1,"")</f>
        <v>#REF!</v>
      </c>
      <c r="Q1189" s="31" t="e">
        <f>IF(AND($B1189=Q$1),LOOKUP(9.99999999999999E+307,$Q$2:Q1188)+1,"")</f>
        <v>#REF!</v>
      </c>
      <c r="R1189" s="31">
        <f>IF(AND($B1189=R$1),LOOKUP(9.99999999999999E+307,$R$2:R1188)+1,"")</f>
        <v>1021</v>
      </c>
      <c r="S1189" s="31">
        <f>IF(AND($B1189=S$1),LOOKUP(9.99999999999999E+307,$S$2:S1188)+1,"")</f>
        <v>1021</v>
      </c>
      <c r="T1189" s="221"/>
      <c r="U1189" s="221"/>
      <c r="V1189" s="221"/>
      <c r="AA1189" s="218" t="str">
        <f t="shared" si="132"/>
        <v/>
      </c>
      <c r="AB1189" s="218" t="str">
        <f t="shared" si="133"/>
        <v/>
      </c>
      <c r="AC1189" s="219">
        <f t="shared" si="129"/>
        <v>0</v>
      </c>
      <c r="AD1189" s="219">
        <f t="shared" si="130"/>
        <v>1034</v>
      </c>
      <c r="AE1189" s="220" t="str">
        <f t="shared" si="134"/>
        <v/>
      </c>
      <c r="AF1189" s="216" t="str">
        <f t="shared" si="128"/>
        <v>-</v>
      </c>
    </row>
    <row r="1190" spans="1:32" ht="20.149999999999999" customHeight="1" x14ac:dyDescent="0.75">
      <c r="A1190" s="31">
        <v>1188</v>
      </c>
      <c r="B1190" s="202"/>
      <c r="C1190" s="201"/>
      <c r="D1190" s="201"/>
      <c r="E1190" s="203"/>
      <c r="F1190" s="203"/>
      <c r="G1190" s="217" t="str">
        <f t="shared" si="131"/>
        <v/>
      </c>
      <c r="H1190" s="31" t="str">
        <f>IF(AND(B1190=H$1),LOOKUP(9.99999999999999E+307,$H$2:H1189)+1,"")</f>
        <v/>
      </c>
      <c r="I1190" s="31" t="str">
        <f>IF(AND(B1190=I$1),LOOKUP(9.99999999999999E+307,$I$2:I1189)+1,"")</f>
        <v/>
      </c>
      <c r="J1190" s="31" t="e">
        <f>IF(AND(B1190=J$1),LOOKUP(9.99999999999999E+307,$J$2:J1189)+1,"")</f>
        <v>#REF!</v>
      </c>
      <c r="K1190" s="31" t="e">
        <f>IF(AND(B1190=K$1),LOOKUP(9.99999999999999E+307,$K$2:K1189)+1,"")</f>
        <v>#REF!</v>
      </c>
      <c r="L1190" s="31" t="e">
        <f>IF(AND(B1190=L$1),LOOKUP(9.99999999999999E+307,$L$2:L1189)+1,"")</f>
        <v>#REF!</v>
      </c>
      <c r="M1190" s="31">
        <f>IF(AND(B1190=M$1),LOOKUP(9.99999999999999E+307,$M$2:M1189)+1,"")</f>
        <v>1022</v>
      </c>
      <c r="N1190" s="31" t="e">
        <f>IF(AND(B1190=N$1),LOOKUP(9.99999999999999E+307,$N$2:N1189)+1,"")</f>
        <v>#REF!</v>
      </c>
      <c r="O1190" s="31" t="e">
        <f>IF(AND($B1190=O$1),LOOKUP(9.99999999999999E+307,$O$2:O1189)+1,"")</f>
        <v>#REF!</v>
      </c>
      <c r="P1190" s="31" t="e">
        <f>IF(AND($B1190=P$1),LOOKUP(9.99999999999999E+307,$P$2:P1189)+1,"")</f>
        <v>#REF!</v>
      </c>
      <c r="Q1190" s="31" t="e">
        <f>IF(AND($B1190=Q$1),LOOKUP(9.99999999999999E+307,$Q$2:Q1189)+1,"")</f>
        <v>#REF!</v>
      </c>
      <c r="R1190" s="31">
        <f>IF(AND($B1190=R$1),LOOKUP(9.99999999999999E+307,$R$2:R1189)+1,"")</f>
        <v>1022</v>
      </c>
      <c r="S1190" s="31">
        <f>IF(AND($B1190=S$1),LOOKUP(9.99999999999999E+307,$S$2:S1189)+1,"")</f>
        <v>1022</v>
      </c>
      <c r="T1190" s="221"/>
      <c r="U1190" s="221"/>
      <c r="V1190" s="221"/>
      <c r="AA1190" s="218" t="str">
        <f t="shared" si="132"/>
        <v/>
      </c>
      <c r="AB1190" s="218" t="str">
        <f t="shared" si="133"/>
        <v/>
      </c>
      <c r="AC1190" s="219">
        <f t="shared" si="129"/>
        <v>0</v>
      </c>
      <c r="AD1190" s="219">
        <f t="shared" si="130"/>
        <v>1034</v>
      </c>
      <c r="AE1190" s="220" t="str">
        <f t="shared" si="134"/>
        <v/>
      </c>
      <c r="AF1190" s="216" t="str">
        <f t="shared" si="128"/>
        <v>-</v>
      </c>
    </row>
    <row r="1191" spans="1:32" ht="20.149999999999999" customHeight="1" x14ac:dyDescent="0.75">
      <c r="A1191" s="31">
        <v>1189</v>
      </c>
      <c r="B1191" s="202"/>
      <c r="C1191" s="201"/>
      <c r="D1191" s="201"/>
      <c r="E1191" s="203"/>
      <c r="F1191" s="203"/>
      <c r="G1191" s="217" t="str">
        <f t="shared" si="131"/>
        <v/>
      </c>
      <c r="H1191" s="31" t="str">
        <f>IF(AND(B1191=H$1),LOOKUP(9.99999999999999E+307,$H$2:H1190)+1,"")</f>
        <v/>
      </c>
      <c r="I1191" s="31" t="str">
        <f>IF(AND(B1191=I$1),LOOKUP(9.99999999999999E+307,$I$2:I1190)+1,"")</f>
        <v/>
      </c>
      <c r="J1191" s="31" t="e">
        <f>IF(AND(B1191=J$1),LOOKUP(9.99999999999999E+307,$J$2:J1190)+1,"")</f>
        <v>#REF!</v>
      </c>
      <c r="K1191" s="31" t="e">
        <f>IF(AND(B1191=K$1),LOOKUP(9.99999999999999E+307,$K$2:K1190)+1,"")</f>
        <v>#REF!</v>
      </c>
      <c r="L1191" s="31" t="e">
        <f>IF(AND(B1191=L$1),LOOKUP(9.99999999999999E+307,$L$2:L1190)+1,"")</f>
        <v>#REF!</v>
      </c>
      <c r="M1191" s="31">
        <f>IF(AND(B1191=M$1),LOOKUP(9.99999999999999E+307,$M$2:M1190)+1,"")</f>
        <v>1023</v>
      </c>
      <c r="N1191" s="31" t="e">
        <f>IF(AND(B1191=N$1),LOOKUP(9.99999999999999E+307,$N$2:N1190)+1,"")</f>
        <v>#REF!</v>
      </c>
      <c r="O1191" s="31" t="e">
        <f>IF(AND($B1191=O$1),LOOKUP(9.99999999999999E+307,$O$2:O1190)+1,"")</f>
        <v>#REF!</v>
      </c>
      <c r="P1191" s="31" t="e">
        <f>IF(AND($B1191=P$1),LOOKUP(9.99999999999999E+307,$P$2:P1190)+1,"")</f>
        <v>#REF!</v>
      </c>
      <c r="Q1191" s="31" t="e">
        <f>IF(AND($B1191=Q$1),LOOKUP(9.99999999999999E+307,$Q$2:Q1190)+1,"")</f>
        <v>#REF!</v>
      </c>
      <c r="R1191" s="31">
        <f>IF(AND($B1191=R$1),LOOKUP(9.99999999999999E+307,$R$2:R1190)+1,"")</f>
        <v>1023</v>
      </c>
      <c r="S1191" s="31">
        <f>IF(AND($B1191=S$1),LOOKUP(9.99999999999999E+307,$S$2:S1190)+1,"")</f>
        <v>1023</v>
      </c>
      <c r="T1191" s="221"/>
      <c r="U1191" s="221"/>
      <c r="V1191" s="221"/>
      <c r="AA1191" s="218" t="str">
        <f t="shared" si="132"/>
        <v/>
      </c>
      <c r="AB1191" s="218" t="str">
        <f t="shared" si="133"/>
        <v/>
      </c>
      <c r="AC1191" s="219">
        <f t="shared" si="129"/>
        <v>0</v>
      </c>
      <c r="AD1191" s="219">
        <f t="shared" si="130"/>
        <v>1034</v>
      </c>
      <c r="AE1191" s="220" t="str">
        <f t="shared" si="134"/>
        <v/>
      </c>
      <c r="AF1191" s="216" t="str">
        <f t="shared" si="128"/>
        <v>-</v>
      </c>
    </row>
    <row r="1192" spans="1:32" ht="20.149999999999999" customHeight="1" x14ac:dyDescent="0.75">
      <c r="A1192" s="31">
        <v>1190</v>
      </c>
      <c r="B1192" s="202"/>
      <c r="C1192" s="201"/>
      <c r="D1192" s="201"/>
      <c r="E1192" s="203"/>
      <c r="F1192" s="203"/>
      <c r="G1192" s="217" t="str">
        <f t="shared" si="131"/>
        <v/>
      </c>
      <c r="H1192" s="31" t="str">
        <f>IF(AND(B1192=H$1),LOOKUP(9.99999999999999E+307,$H$2:H1191)+1,"")</f>
        <v/>
      </c>
      <c r="I1192" s="31" t="str">
        <f>IF(AND(B1192=I$1),LOOKUP(9.99999999999999E+307,$I$2:I1191)+1,"")</f>
        <v/>
      </c>
      <c r="J1192" s="31" t="e">
        <f>IF(AND(B1192=J$1),LOOKUP(9.99999999999999E+307,$J$2:J1191)+1,"")</f>
        <v>#REF!</v>
      </c>
      <c r="K1192" s="31" t="e">
        <f>IF(AND(B1192=K$1),LOOKUP(9.99999999999999E+307,$K$2:K1191)+1,"")</f>
        <v>#REF!</v>
      </c>
      <c r="L1192" s="31" t="e">
        <f>IF(AND(B1192=L$1),LOOKUP(9.99999999999999E+307,$L$2:L1191)+1,"")</f>
        <v>#REF!</v>
      </c>
      <c r="M1192" s="31">
        <f>IF(AND(B1192=M$1),LOOKUP(9.99999999999999E+307,$M$2:M1191)+1,"")</f>
        <v>1024</v>
      </c>
      <c r="N1192" s="31" t="e">
        <f>IF(AND(B1192=N$1),LOOKUP(9.99999999999999E+307,$N$2:N1191)+1,"")</f>
        <v>#REF!</v>
      </c>
      <c r="O1192" s="31" t="e">
        <f>IF(AND($B1192=O$1),LOOKUP(9.99999999999999E+307,$O$2:O1191)+1,"")</f>
        <v>#REF!</v>
      </c>
      <c r="P1192" s="31" t="e">
        <f>IF(AND($B1192=P$1),LOOKUP(9.99999999999999E+307,$P$2:P1191)+1,"")</f>
        <v>#REF!</v>
      </c>
      <c r="Q1192" s="31" t="e">
        <f>IF(AND($B1192=Q$1),LOOKUP(9.99999999999999E+307,$Q$2:Q1191)+1,"")</f>
        <v>#REF!</v>
      </c>
      <c r="R1192" s="31">
        <f>IF(AND($B1192=R$1),LOOKUP(9.99999999999999E+307,$R$2:R1191)+1,"")</f>
        <v>1024</v>
      </c>
      <c r="S1192" s="31">
        <f>IF(AND($B1192=S$1),LOOKUP(9.99999999999999E+307,$S$2:S1191)+1,"")</f>
        <v>1024</v>
      </c>
      <c r="T1192" s="221"/>
      <c r="U1192" s="221"/>
      <c r="V1192" s="221"/>
      <c r="AA1192" s="218" t="str">
        <f t="shared" si="132"/>
        <v/>
      </c>
      <c r="AB1192" s="218" t="str">
        <f t="shared" si="133"/>
        <v/>
      </c>
      <c r="AC1192" s="219">
        <f t="shared" si="129"/>
        <v>0</v>
      </c>
      <c r="AD1192" s="219">
        <f t="shared" si="130"/>
        <v>1034</v>
      </c>
      <c r="AE1192" s="220" t="str">
        <f t="shared" si="134"/>
        <v/>
      </c>
      <c r="AF1192" s="216" t="str">
        <f t="shared" si="128"/>
        <v>-</v>
      </c>
    </row>
    <row r="1193" spans="1:32" ht="20.149999999999999" customHeight="1" x14ac:dyDescent="0.75">
      <c r="A1193" s="31">
        <v>1191</v>
      </c>
      <c r="B1193" s="202"/>
      <c r="C1193" s="201"/>
      <c r="D1193" s="201"/>
      <c r="E1193" s="203"/>
      <c r="F1193" s="203"/>
      <c r="G1193" s="217" t="str">
        <f t="shared" si="131"/>
        <v/>
      </c>
      <c r="H1193" s="31" t="str">
        <f>IF(AND(B1193=H$1),LOOKUP(9.99999999999999E+307,$H$2:H1192)+1,"")</f>
        <v/>
      </c>
      <c r="I1193" s="31" t="str">
        <f>IF(AND(B1193=I$1),LOOKUP(9.99999999999999E+307,$I$2:I1192)+1,"")</f>
        <v/>
      </c>
      <c r="J1193" s="31" t="e">
        <f>IF(AND(B1193=J$1),LOOKUP(9.99999999999999E+307,$J$2:J1192)+1,"")</f>
        <v>#REF!</v>
      </c>
      <c r="K1193" s="31" t="e">
        <f>IF(AND(B1193=K$1),LOOKUP(9.99999999999999E+307,$K$2:K1192)+1,"")</f>
        <v>#REF!</v>
      </c>
      <c r="L1193" s="31" t="e">
        <f>IF(AND(B1193=L$1),LOOKUP(9.99999999999999E+307,$L$2:L1192)+1,"")</f>
        <v>#REF!</v>
      </c>
      <c r="M1193" s="31">
        <f>IF(AND(B1193=M$1),LOOKUP(9.99999999999999E+307,$M$2:M1192)+1,"")</f>
        <v>1025</v>
      </c>
      <c r="N1193" s="31" t="e">
        <f>IF(AND(B1193=N$1),LOOKUP(9.99999999999999E+307,$N$2:N1192)+1,"")</f>
        <v>#REF!</v>
      </c>
      <c r="O1193" s="31" t="e">
        <f>IF(AND($B1193=O$1),LOOKUP(9.99999999999999E+307,$O$2:O1192)+1,"")</f>
        <v>#REF!</v>
      </c>
      <c r="P1193" s="31" t="e">
        <f>IF(AND($B1193=P$1),LOOKUP(9.99999999999999E+307,$P$2:P1192)+1,"")</f>
        <v>#REF!</v>
      </c>
      <c r="Q1193" s="31" t="e">
        <f>IF(AND($B1193=Q$1),LOOKUP(9.99999999999999E+307,$Q$2:Q1192)+1,"")</f>
        <v>#REF!</v>
      </c>
      <c r="R1193" s="31">
        <f>IF(AND($B1193=R$1),LOOKUP(9.99999999999999E+307,$R$2:R1192)+1,"")</f>
        <v>1025</v>
      </c>
      <c r="S1193" s="31">
        <f>IF(AND($B1193=S$1),LOOKUP(9.99999999999999E+307,$S$2:S1192)+1,"")</f>
        <v>1025</v>
      </c>
      <c r="T1193" s="221"/>
      <c r="U1193" s="221"/>
      <c r="V1193" s="221"/>
      <c r="AA1193" s="218" t="str">
        <f t="shared" si="132"/>
        <v/>
      </c>
      <c r="AB1193" s="218" t="str">
        <f t="shared" si="133"/>
        <v/>
      </c>
      <c r="AC1193" s="219">
        <f t="shared" si="129"/>
        <v>0</v>
      </c>
      <c r="AD1193" s="219">
        <f t="shared" si="130"/>
        <v>1034</v>
      </c>
      <c r="AE1193" s="220" t="str">
        <f t="shared" si="134"/>
        <v/>
      </c>
      <c r="AF1193" s="216" t="str">
        <f t="shared" si="128"/>
        <v>-</v>
      </c>
    </row>
    <row r="1194" spans="1:32" ht="20.149999999999999" customHeight="1" x14ac:dyDescent="0.75">
      <c r="A1194" s="31">
        <v>1192</v>
      </c>
      <c r="B1194" s="202"/>
      <c r="C1194" s="201"/>
      <c r="D1194" s="201"/>
      <c r="E1194" s="203"/>
      <c r="F1194" s="203"/>
      <c r="G1194" s="217" t="str">
        <f t="shared" si="131"/>
        <v/>
      </c>
      <c r="H1194" s="31" t="str">
        <f>IF(AND(B1194=H$1),LOOKUP(9.99999999999999E+307,$H$2:H1193)+1,"")</f>
        <v/>
      </c>
      <c r="I1194" s="31" t="str">
        <f>IF(AND(B1194=I$1),LOOKUP(9.99999999999999E+307,$I$2:I1193)+1,"")</f>
        <v/>
      </c>
      <c r="J1194" s="31" t="e">
        <f>IF(AND(B1194=J$1),LOOKUP(9.99999999999999E+307,$J$2:J1193)+1,"")</f>
        <v>#REF!</v>
      </c>
      <c r="K1194" s="31" t="e">
        <f>IF(AND(B1194=K$1),LOOKUP(9.99999999999999E+307,$K$2:K1193)+1,"")</f>
        <v>#REF!</v>
      </c>
      <c r="L1194" s="31" t="e">
        <f>IF(AND(B1194=L$1),LOOKUP(9.99999999999999E+307,$L$2:L1193)+1,"")</f>
        <v>#REF!</v>
      </c>
      <c r="M1194" s="31">
        <f>IF(AND(B1194=M$1),LOOKUP(9.99999999999999E+307,$M$2:M1193)+1,"")</f>
        <v>1026</v>
      </c>
      <c r="N1194" s="31" t="e">
        <f>IF(AND(B1194=N$1),LOOKUP(9.99999999999999E+307,$N$2:N1193)+1,"")</f>
        <v>#REF!</v>
      </c>
      <c r="O1194" s="31" t="e">
        <f>IF(AND($B1194=O$1),LOOKUP(9.99999999999999E+307,$O$2:O1193)+1,"")</f>
        <v>#REF!</v>
      </c>
      <c r="P1194" s="31" t="e">
        <f>IF(AND($B1194=P$1),LOOKUP(9.99999999999999E+307,$P$2:P1193)+1,"")</f>
        <v>#REF!</v>
      </c>
      <c r="Q1194" s="31" t="e">
        <f>IF(AND($B1194=Q$1),LOOKUP(9.99999999999999E+307,$Q$2:Q1193)+1,"")</f>
        <v>#REF!</v>
      </c>
      <c r="R1194" s="31">
        <f>IF(AND($B1194=R$1),LOOKUP(9.99999999999999E+307,$R$2:R1193)+1,"")</f>
        <v>1026</v>
      </c>
      <c r="S1194" s="31">
        <f>IF(AND($B1194=S$1),LOOKUP(9.99999999999999E+307,$S$2:S1193)+1,"")</f>
        <v>1026</v>
      </c>
      <c r="T1194" s="221"/>
      <c r="U1194" s="221"/>
      <c r="V1194" s="221"/>
      <c r="AA1194" s="218" t="str">
        <f t="shared" si="132"/>
        <v/>
      </c>
      <c r="AB1194" s="218" t="str">
        <f t="shared" si="133"/>
        <v/>
      </c>
      <c r="AC1194" s="219">
        <f t="shared" si="129"/>
        <v>0</v>
      </c>
      <c r="AD1194" s="219">
        <f t="shared" si="130"/>
        <v>1034</v>
      </c>
      <c r="AE1194" s="220" t="str">
        <f t="shared" si="134"/>
        <v/>
      </c>
      <c r="AF1194" s="216" t="str">
        <f t="shared" si="128"/>
        <v>-</v>
      </c>
    </row>
    <row r="1195" spans="1:32" ht="20.149999999999999" customHeight="1" x14ac:dyDescent="0.75">
      <c r="A1195" s="31">
        <v>1193</v>
      </c>
      <c r="B1195" s="202"/>
      <c r="C1195" s="201"/>
      <c r="D1195" s="201"/>
      <c r="E1195" s="203"/>
      <c r="F1195" s="203"/>
      <c r="G1195" s="217" t="str">
        <f t="shared" si="131"/>
        <v/>
      </c>
      <c r="H1195" s="31" t="str">
        <f>IF(AND(B1195=H$1),LOOKUP(9.99999999999999E+307,$H$2:H1194)+1,"")</f>
        <v/>
      </c>
      <c r="I1195" s="31" t="str">
        <f>IF(AND(B1195=I$1),LOOKUP(9.99999999999999E+307,$I$2:I1194)+1,"")</f>
        <v/>
      </c>
      <c r="J1195" s="31" t="e">
        <f>IF(AND(B1195=J$1),LOOKUP(9.99999999999999E+307,$J$2:J1194)+1,"")</f>
        <v>#REF!</v>
      </c>
      <c r="K1195" s="31" t="e">
        <f>IF(AND(B1195=K$1),LOOKUP(9.99999999999999E+307,$K$2:K1194)+1,"")</f>
        <v>#REF!</v>
      </c>
      <c r="L1195" s="31" t="e">
        <f>IF(AND(B1195=L$1),LOOKUP(9.99999999999999E+307,$L$2:L1194)+1,"")</f>
        <v>#REF!</v>
      </c>
      <c r="M1195" s="31">
        <f>IF(AND(B1195=M$1),LOOKUP(9.99999999999999E+307,$M$2:M1194)+1,"")</f>
        <v>1027</v>
      </c>
      <c r="N1195" s="31" t="e">
        <f>IF(AND(B1195=N$1),LOOKUP(9.99999999999999E+307,$N$2:N1194)+1,"")</f>
        <v>#REF!</v>
      </c>
      <c r="O1195" s="31" t="e">
        <f>IF(AND($B1195=O$1),LOOKUP(9.99999999999999E+307,$O$2:O1194)+1,"")</f>
        <v>#REF!</v>
      </c>
      <c r="P1195" s="31" t="e">
        <f>IF(AND($B1195=P$1),LOOKUP(9.99999999999999E+307,$P$2:P1194)+1,"")</f>
        <v>#REF!</v>
      </c>
      <c r="Q1195" s="31" t="e">
        <f>IF(AND($B1195=Q$1),LOOKUP(9.99999999999999E+307,$Q$2:Q1194)+1,"")</f>
        <v>#REF!</v>
      </c>
      <c r="R1195" s="31">
        <f>IF(AND($B1195=R$1),LOOKUP(9.99999999999999E+307,$R$2:R1194)+1,"")</f>
        <v>1027</v>
      </c>
      <c r="S1195" s="31">
        <f>IF(AND($B1195=S$1),LOOKUP(9.99999999999999E+307,$S$2:S1194)+1,"")</f>
        <v>1027</v>
      </c>
      <c r="T1195" s="221"/>
      <c r="U1195" s="221"/>
      <c r="V1195" s="221"/>
      <c r="AA1195" s="218" t="str">
        <f t="shared" si="132"/>
        <v/>
      </c>
      <c r="AB1195" s="218" t="str">
        <f t="shared" si="133"/>
        <v/>
      </c>
      <c r="AC1195" s="219">
        <f t="shared" si="129"/>
        <v>0</v>
      </c>
      <c r="AD1195" s="219">
        <f t="shared" si="130"/>
        <v>1034</v>
      </c>
      <c r="AE1195" s="220" t="str">
        <f t="shared" si="134"/>
        <v/>
      </c>
      <c r="AF1195" s="216" t="str">
        <f t="shared" si="128"/>
        <v>-</v>
      </c>
    </row>
    <row r="1196" spans="1:32" ht="20.149999999999999" customHeight="1" x14ac:dyDescent="0.75">
      <c r="A1196" s="31">
        <v>1194</v>
      </c>
      <c r="B1196" s="202"/>
      <c r="C1196" s="201"/>
      <c r="D1196" s="201"/>
      <c r="E1196" s="203"/>
      <c r="F1196" s="203"/>
      <c r="G1196" s="217" t="str">
        <f t="shared" si="131"/>
        <v/>
      </c>
      <c r="H1196" s="31" t="str">
        <f>IF(AND(B1196=H$1),LOOKUP(9.99999999999999E+307,$H$2:H1195)+1,"")</f>
        <v/>
      </c>
      <c r="I1196" s="31" t="str">
        <f>IF(AND(B1196=I$1),LOOKUP(9.99999999999999E+307,$I$2:I1195)+1,"")</f>
        <v/>
      </c>
      <c r="J1196" s="31" t="e">
        <f>IF(AND(B1196=J$1),LOOKUP(9.99999999999999E+307,$J$2:J1195)+1,"")</f>
        <v>#REF!</v>
      </c>
      <c r="K1196" s="31" t="e">
        <f>IF(AND(B1196=K$1),LOOKUP(9.99999999999999E+307,$K$2:K1195)+1,"")</f>
        <v>#REF!</v>
      </c>
      <c r="L1196" s="31" t="e">
        <f>IF(AND(B1196=L$1),LOOKUP(9.99999999999999E+307,$L$2:L1195)+1,"")</f>
        <v>#REF!</v>
      </c>
      <c r="M1196" s="31">
        <f>IF(AND(B1196=M$1),LOOKUP(9.99999999999999E+307,$M$2:M1195)+1,"")</f>
        <v>1028</v>
      </c>
      <c r="N1196" s="31" t="e">
        <f>IF(AND(B1196=N$1),LOOKUP(9.99999999999999E+307,$N$2:N1195)+1,"")</f>
        <v>#REF!</v>
      </c>
      <c r="O1196" s="31" t="e">
        <f>IF(AND($B1196=O$1),LOOKUP(9.99999999999999E+307,$O$2:O1195)+1,"")</f>
        <v>#REF!</v>
      </c>
      <c r="P1196" s="31" t="e">
        <f>IF(AND($B1196=P$1),LOOKUP(9.99999999999999E+307,$P$2:P1195)+1,"")</f>
        <v>#REF!</v>
      </c>
      <c r="Q1196" s="31" t="e">
        <f>IF(AND($B1196=Q$1),LOOKUP(9.99999999999999E+307,$Q$2:Q1195)+1,"")</f>
        <v>#REF!</v>
      </c>
      <c r="R1196" s="31">
        <f>IF(AND($B1196=R$1),LOOKUP(9.99999999999999E+307,$R$2:R1195)+1,"")</f>
        <v>1028</v>
      </c>
      <c r="S1196" s="31">
        <f>IF(AND($B1196=S$1),LOOKUP(9.99999999999999E+307,$S$2:S1195)+1,"")</f>
        <v>1028</v>
      </c>
      <c r="T1196" s="221"/>
      <c r="U1196" s="221"/>
      <c r="V1196" s="221"/>
      <c r="AA1196" s="218" t="str">
        <f t="shared" si="132"/>
        <v/>
      </c>
      <c r="AB1196" s="218" t="str">
        <f t="shared" si="133"/>
        <v/>
      </c>
      <c r="AC1196" s="219">
        <f t="shared" si="129"/>
        <v>0</v>
      </c>
      <c r="AD1196" s="219">
        <f t="shared" si="130"/>
        <v>1034</v>
      </c>
      <c r="AE1196" s="220" t="str">
        <f t="shared" si="134"/>
        <v/>
      </c>
      <c r="AF1196" s="216" t="str">
        <f t="shared" si="128"/>
        <v>-</v>
      </c>
    </row>
    <row r="1197" spans="1:32" ht="20.149999999999999" customHeight="1" x14ac:dyDescent="0.75">
      <c r="A1197" s="31">
        <v>1195</v>
      </c>
      <c r="B1197" s="202"/>
      <c r="C1197" s="201"/>
      <c r="D1197" s="201"/>
      <c r="E1197" s="203"/>
      <c r="F1197" s="203"/>
      <c r="G1197" s="217" t="str">
        <f t="shared" si="131"/>
        <v/>
      </c>
      <c r="H1197" s="31" t="str">
        <f>IF(AND(B1197=H$1),LOOKUP(9.99999999999999E+307,$H$2:H1196)+1,"")</f>
        <v/>
      </c>
      <c r="I1197" s="31" t="str">
        <f>IF(AND(B1197=I$1),LOOKUP(9.99999999999999E+307,$I$2:I1196)+1,"")</f>
        <v/>
      </c>
      <c r="J1197" s="31" t="e">
        <f>IF(AND(B1197=J$1),LOOKUP(9.99999999999999E+307,$J$2:J1196)+1,"")</f>
        <v>#REF!</v>
      </c>
      <c r="K1197" s="31" t="e">
        <f>IF(AND(B1197=K$1),LOOKUP(9.99999999999999E+307,$K$2:K1196)+1,"")</f>
        <v>#REF!</v>
      </c>
      <c r="L1197" s="31" t="e">
        <f>IF(AND(B1197=L$1),LOOKUP(9.99999999999999E+307,$L$2:L1196)+1,"")</f>
        <v>#REF!</v>
      </c>
      <c r="M1197" s="31">
        <f>IF(AND(B1197=M$1),LOOKUP(9.99999999999999E+307,$M$2:M1196)+1,"")</f>
        <v>1029</v>
      </c>
      <c r="N1197" s="31" t="e">
        <f>IF(AND(B1197=N$1),LOOKUP(9.99999999999999E+307,$N$2:N1196)+1,"")</f>
        <v>#REF!</v>
      </c>
      <c r="O1197" s="31" t="e">
        <f>IF(AND($B1197=O$1),LOOKUP(9.99999999999999E+307,$O$2:O1196)+1,"")</f>
        <v>#REF!</v>
      </c>
      <c r="P1197" s="31" t="e">
        <f>IF(AND($B1197=P$1),LOOKUP(9.99999999999999E+307,$P$2:P1196)+1,"")</f>
        <v>#REF!</v>
      </c>
      <c r="Q1197" s="31" t="e">
        <f>IF(AND($B1197=Q$1),LOOKUP(9.99999999999999E+307,$Q$2:Q1196)+1,"")</f>
        <v>#REF!</v>
      </c>
      <c r="R1197" s="31">
        <f>IF(AND($B1197=R$1),LOOKUP(9.99999999999999E+307,$R$2:R1196)+1,"")</f>
        <v>1029</v>
      </c>
      <c r="S1197" s="31">
        <f>IF(AND($B1197=S$1),LOOKUP(9.99999999999999E+307,$S$2:S1196)+1,"")</f>
        <v>1029</v>
      </c>
      <c r="T1197" s="221"/>
      <c r="U1197" s="221"/>
      <c r="V1197" s="221"/>
      <c r="AA1197" s="218" t="str">
        <f t="shared" si="132"/>
        <v/>
      </c>
      <c r="AB1197" s="218" t="str">
        <f t="shared" si="133"/>
        <v/>
      </c>
      <c r="AC1197" s="219">
        <f t="shared" si="129"/>
        <v>0</v>
      </c>
      <c r="AD1197" s="219">
        <f t="shared" si="130"/>
        <v>1034</v>
      </c>
      <c r="AE1197" s="220" t="str">
        <f t="shared" si="134"/>
        <v/>
      </c>
      <c r="AF1197" s="216" t="str">
        <f t="shared" si="128"/>
        <v>-</v>
      </c>
    </row>
    <row r="1198" spans="1:32" ht="20.149999999999999" customHeight="1" x14ac:dyDescent="0.75">
      <c r="A1198" s="31">
        <v>1196</v>
      </c>
      <c r="B1198" s="202"/>
      <c r="C1198" s="201"/>
      <c r="D1198" s="201"/>
      <c r="E1198" s="203"/>
      <c r="F1198" s="203"/>
      <c r="G1198" s="217" t="str">
        <f t="shared" si="131"/>
        <v/>
      </c>
      <c r="H1198" s="31" t="str">
        <f>IF(AND(B1198=H$1),LOOKUP(9.99999999999999E+307,$H$2:H1197)+1,"")</f>
        <v/>
      </c>
      <c r="I1198" s="31" t="str">
        <f>IF(AND(B1198=I$1),LOOKUP(9.99999999999999E+307,$I$2:I1197)+1,"")</f>
        <v/>
      </c>
      <c r="J1198" s="31" t="e">
        <f>IF(AND(B1198=J$1),LOOKUP(9.99999999999999E+307,$J$2:J1197)+1,"")</f>
        <v>#REF!</v>
      </c>
      <c r="K1198" s="31" t="e">
        <f>IF(AND(B1198=K$1),LOOKUP(9.99999999999999E+307,$K$2:K1197)+1,"")</f>
        <v>#REF!</v>
      </c>
      <c r="L1198" s="31" t="e">
        <f>IF(AND(B1198=L$1),LOOKUP(9.99999999999999E+307,$L$2:L1197)+1,"")</f>
        <v>#REF!</v>
      </c>
      <c r="M1198" s="31">
        <f>IF(AND(B1198=M$1),LOOKUP(9.99999999999999E+307,$M$2:M1197)+1,"")</f>
        <v>1030</v>
      </c>
      <c r="N1198" s="31" t="e">
        <f>IF(AND(B1198=N$1),LOOKUP(9.99999999999999E+307,$N$2:N1197)+1,"")</f>
        <v>#REF!</v>
      </c>
      <c r="O1198" s="31" t="e">
        <f>IF(AND($B1198=O$1),LOOKUP(9.99999999999999E+307,$O$2:O1197)+1,"")</f>
        <v>#REF!</v>
      </c>
      <c r="P1198" s="31" t="e">
        <f>IF(AND($B1198=P$1),LOOKUP(9.99999999999999E+307,$P$2:P1197)+1,"")</f>
        <v>#REF!</v>
      </c>
      <c r="Q1198" s="31" t="e">
        <f>IF(AND($B1198=Q$1),LOOKUP(9.99999999999999E+307,$Q$2:Q1197)+1,"")</f>
        <v>#REF!</v>
      </c>
      <c r="R1198" s="31">
        <f>IF(AND($B1198=R$1),LOOKUP(9.99999999999999E+307,$R$2:R1197)+1,"")</f>
        <v>1030</v>
      </c>
      <c r="S1198" s="31">
        <f>IF(AND($B1198=S$1),LOOKUP(9.99999999999999E+307,$S$2:S1197)+1,"")</f>
        <v>1030</v>
      </c>
      <c r="T1198" s="221"/>
      <c r="U1198" s="221"/>
      <c r="V1198" s="221"/>
      <c r="AA1198" s="218" t="str">
        <f t="shared" si="132"/>
        <v/>
      </c>
      <c r="AB1198" s="218" t="str">
        <f t="shared" si="133"/>
        <v/>
      </c>
      <c r="AC1198" s="219">
        <f t="shared" si="129"/>
        <v>0</v>
      </c>
      <c r="AD1198" s="219">
        <f t="shared" si="130"/>
        <v>1034</v>
      </c>
      <c r="AE1198" s="220" t="str">
        <f t="shared" si="134"/>
        <v/>
      </c>
      <c r="AF1198" s="216" t="str">
        <f t="shared" si="128"/>
        <v>-</v>
      </c>
    </row>
    <row r="1199" spans="1:32" ht="20.149999999999999" customHeight="1" x14ac:dyDescent="0.75">
      <c r="A1199" s="31">
        <v>1197</v>
      </c>
      <c r="B1199" s="202"/>
      <c r="C1199" s="201"/>
      <c r="D1199" s="201"/>
      <c r="E1199" s="203"/>
      <c r="F1199" s="203"/>
      <c r="G1199" s="217" t="str">
        <f t="shared" si="131"/>
        <v/>
      </c>
      <c r="H1199" s="31" t="str">
        <f>IF(AND(B1199=H$1),LOOKUP(9.99999999999999E+307,$H$2:H1198)+1,"")</f>
        <v/>
      </c>
      <c r="I1199" s="31" t="str">
        <f>IF(AND(B1199=I$1),LOOKUP(9.99999999999999E+307,$I$2:I1198)+1,"")</f>
        <v/>
      </c>
      <c r="J1199" s="31" t="e">
        <f>IF(AND(B1199=J$1),LOOKUP(9.99999999999999E+307,$J$2:J1198)+1,"")</f>
        <v>#REF!</v>
      </c>
      <c r="K1199" s="31" t="e">
        <f>IF(AND(B1199=K$1),LOOKUP(9.99999999999999E+307,$K$2:K1198)+1,"")</f>
        <v>#REF!</v>
      </c>
      <c r="L1199" s="31" t="e">
        <f>IF(AND(B1199=L$1),LOOKUP(9.99999999999999E+307,$L$2:L1198)+1,"")</f>
        <v>#REF!</v>
      </c>
      <c r="M1199" s="31">
        <f>IF(AND(B1199=M$1),LOOKUP(9.99999999999999E+307,$M$2:M1198)+1,"")</f>
        <v>1031</v>
      </c>
      <c r="N1199" s="31" t="e">
        <f>IF(AND(B1199=N$1),LOOKUP(9.99999999999999E+307,$N$2:N1198)+1,"")</f>
        <v>#REF!</v>
      </c>
      <c r="O1199" s="31" t="e">
        <f>IF(AND($B1199=O$1),LOOKUP(9.99999999999999E+307,$O$2:O1198)+1,"")</f>
        <v>#REF!</v>
      </c>
      <c r="P1199" s="31" t="e">
        <f>IF(AND($B1199=P$1),LOOKUP(9.99999999999999E+307,$P$2:P1198)+1,"")</f>
        <v>#REF!</v>
      </c>
      <c r="Q1199" s="31" t="e">
        <f>IF(AND($B1199=Q$1),LOOKUP(9.99999999999999E+307,$Q$2:Q1198)+1,"")</f>
        <v>#REF!</v>
      </c>
      <c r="R1199" s="31">
        <f>IF(AND($B1199=R$1),LOOKUP(9.99999999999999E+307,$R$2:R1198)+1,"")</f>
        <v>1031</v>
      </c>
      <c r="S1199" s="31">
        <f>IF(AND($B1199=S$1),LOOKUP(9.99999999999999E+307,$S$2:S1198)+1,"")</f>
        <v>1031</v>
      </c>
      <c r="T1199" s="221"/>
      <c r="U1199" s="221"/>
      <c r="V1199" s="221"/>
      <c r="AA1199" s="218" t="str">
        <f t="shared" si="132"/>
        <v/>
      </c>
      <c r="AB1199" s="218" t="str">
        <f t="shared" si="133"/>
        <v/>
      </c>
      <c r="AC1199" s="219">
        <f t="shared" si="129"/>
        <v>0</v>
      </c>
      <c r="AD1199" s="219">
        <f t="shared" si="130"/>
        <v>1034</v>
      </c>
      <c r="AE1199" s="220" t="str">
        <f t="shared" si="134"/>
        <v/>
      </c>
      <c r="AF1199" s="216" t="str">
        <f t="shared" ref="AF1199:AF1202" si="135">CONCATENATE(B1199,"-",AE1199)</f>
        <v>-</v>
      </c>
    </row>
    <row r="1200" spans="1:32" ht="20.149999999999999" customHeight="1" x14ac:dyDescent="0.75">
      <c r="A1200" s="31">
        <v>1198</v>
      </c>
      <c r="B1200" s="202"/>
      <c r="C1200" s="201"/>
      <c r="D1200" s="201"/>
      <c r="E1200" s="203"/>
      <c r="F1200" s="203"/>
      <c r="G1200" s="217" t="str">
        <f t="shared" si="131"/>
        <v/>
      </c>
      <c r="H1200" s="31" t="str">
        <f>IF(AND(B1200=H$1),LOOKUP(9.99999999999999E+307,$H$2:H1199)+1,"")</f>
        <v/>
      </c>
      <c r="I1200" s="31" t="str">
        <f>IF(AND(B1200=I$1),LOOKUP(9.99999999999999E+307,$I$2:I1199)+1,"")</f>
        <v/>
      </c>
      <c r="J1200" s="31" t="e">
        <f>IF(AND(B1200=J$1),LOOKUP(9.99999999999999E+307,$J$2:J1199)+1,"")</f>
        <v>#REF!</v>
      </c>
      <c r="K1200" s="31" t="e">
        <f>IF(AND(B1200=K$1),LOOKUP(9.99999999999999E+307,$K$2:K1199)+1,"")</f>
        <v>#REF!</v>
      </c>
      <c r="L1200" s="31" t="e">
        <f>IF(AND(B1200=L$1),LOOKUP(9.99999999999999E+307,$L$2:L1199)+1,"")</f>
        <v>#REF!</v>
      </c>
      <c r="M1200" s="31">
        <f>IF(AND(B1200=M$1),LOOKUP(9.99999999999999E+307,$M$2:M1199)+1,"")</f>
        <v>1032</v>
      </c>
      <c r="N1200" s="31" t="e">
        <f>IF(AND(B1200=N$1),LOOKUP(9.99999999999999E+307,$N$2:N1199)+1,"")</f>
        <v>#REF!</v>
      </c>
      <c r="O1200" s="31" t="e">
        <f>IF(AND($B1200=O$1),LOOKUP(9.99999999999999E+307,$O$2:O1199)+1,"")</f>
        <v>#REF!</v>
      </c>
      <c r="P1200" s="31" t="e">
        <f>IF(AND($B1200=P$1),LOOKUP(9.99999999999999E+307,$P$2:P1199)+1,"")</f>
        <v>#REF!</v>
      </c>
      <c r="Q1200" s="31" t="e">
        <f>IF(AND($B1200=Q$1),LOOKUP(9.99999999999999E+307,$Q$2:Q1199)+1,"")</f>
        <v>#REF!</v>
      </c>
      <c r="R1200" s="31">
        <f>IF(AND($B1200=R$1),LOOKUP(9.99999999999999E+307,$R$2:R1199)+1,"")</f>
        <v>1032</v>
      </c>
      <c r="S1200" s="31">
        <f>IF(AND($B1200=S$1),LOOKUP(9.99999999999999E+307,$S$2:S1199)+1,"")</f>
        <v>1032</v>
      </c>
      <c r="T1200" s="221"/>
      <c r="U1200" s="221"/>
      <c r="V1200" s="221"/>
      <c r="AA1200" s="218" t="str">
        <f t="shared" si="132"/>
        <v/>
      </c>
      <c r="AB1200" s="218" t="str">
        <f t="shared" si="133"/>
        <v/>
      </c>
      <c r="AC1200" s="219">
        <f t="shared" si="129"/>
        <v>0</v>
      </c>
      <c r="AD1200" s="219">
        <f t="shared" si="130"/>
        <v>1034</v>
      </c>
      <c r="AE1200" s="220" t="str">
        <f t="shared" si="134"/>
        <v/>
      </c>
      <c r="AF1200" s="216" t="str">
        <f t="shared" si="135"/>
        <v>-</v>
      </c>
    </row>
    <row r="1201" spans="1:32" ht="20.149999999999999" customHeight="1" x14ac:dyDescent="0.75">
      <c r="A1201" s="31">
        <v>1199</v>
      </c>
      <c r="B1201" s="202"/>
      <c r="C1201" s="201"/>
      <c r="D1201" s="201"/>
      <c r="E1201" s="203"/>
      <c r="F1201" s="203"/>
      <c r="G1201" s="217" t="str">
        <f t="shared" si="131"/>
        <v/>
      </c>
      <c r="H1201" s="31" t="str">
        <f>IF(AND(B1201=H$1),LOOKUP(9.99999999999999E+307,$H$2:H1200)+1,"")</f>
        <v/>
      </c>
      <c r="I1201" s="31" t="str">
        <f>IF(AND(B1201=I$1),LOOKUP(9.99999999999999E+307,$I$2:I1200)+1,"")</f>
        <v/>
      </c>
      <c r="J1201" s="31" t="e">
        <f>IF(AND(B1201=J$1),LOOKUP(9.99999999999999E+307,$J$2:J1200)+1,"")</f>
        <v>#REF!</v>
      </c>
      <c r="K1201" s="31" t="e">
        <f>IF(AND(B1201=K$1),LOOKUP(9.99999999999999E+307,$K$2:K1200)+1,"")</f>
        <v>#REF!</v>
      </c>
      <c r="L1201" s="31" t="e">
        <f>IF(AND(B1201=L$1),LOOKUP(9.99999999999999E+307,$L$2:L1200)+1,"")</f>
        <v>#REF!</v>
      </c>
      <c r="M1201" s="31">
        <f>IF(AND(B1201=M$1),LOOKUP(9.99999999999999E+307,$M$2:M1200)+1,"")</f>
        <v>1033</v>
      </c>
      <c r="N1201" s="31" t="e">
        <f>IF(AND(B1201=N$1),LOOKUP(9.99999999999999E+307,$N$2:N1200)+1,"")</f>
        <v>#REF!</v>
      </c>
      <c r="O1201" s="31" t="e">
        <f>IF(AND($B1201=O$1),LOOKUP(9.99999999999999E+307,$O$2:O1200)+1,"")</f>
        <v>#REF!</v>
      </c>
      <c r="P1201" s="31" t="e">
        <f>IF(AND($B1201=P$1),LOOKUP(9.99999999999999E+307,$P$2:P1200)+1,"")</f>
        <v>#REF!</v>
      </c>
      <c r="Q1201" s="31" t="e">
        <f>IF(AND($B1201=Q$1),LOOKUP(9.99999999999999E+307,$Q$2:Q1200)+1,"")</f>
        <v>#REF!</v>
      </c>
      <c r="R1201" s="31">
        <f>IF(AND($B1201=R$1),LOOKUP(9.99999999999999E+307,$R$2:R1200)+1,"")</f>
        <v>1033</v>
      </c>
      <c r="S1201" s="31">
        <f>IF(AND($B1201=S$1),LOOKUP(9.99999999999999E+307,$S$2:S1200)+1,"")</f>
        <v>1033</v>
      </c>
      <c r="T1201" s="221"/>
      <c r="U1201" s="221"/>
      <c r="V1201" s="221"/>
      <c r="AA1201" s="218" t="str">
        <f t="shared" si="132"/>
        <v/>
      </c>
      <c r="AB1201" s="218" t="str">
        <f t="shared" si="133"/>
        <v/>
      </c>
      <c r="AC1201" s="219">
        <f t="shared" si="129"/>
        <v>0</v>
      </c>
      <c r="AD1201" s="219">
        <f t="shared" si="130"/>
        <v>1034</v>
      </c>
      <c r="AE1201" s="220" t="str">
        <f t="shared" si="134"/>
        <v/>
      </c>
      <c r="AF1201" s="216" t="str">
        <f t="shared" si="135"/>
        <v>-</v>
      </c>
    </row>
    <row r="1202" spans="1:32" ht="20.149999999999999" customHeight="1" x14ac:dyDescent="0.75">
      <c r="A1202" s="31">
        <v>1200</v>
      </c>
      <c r="B1202" s="202"/>
      <c r="C1202" s="201"/>
      <c r="D1202" s="201"/>
      <c r="E1202" s="203"/>
      <c r="F1202" s="203"/>
      <c r="G1202" s="217" t="str">
        <f t="shared" si="131"/>
        <v/>
      </c>
      <c r="H1202" s="31" t="str">
        <f>IF(AND(B1202=H$1),LOOKUP(9.99999999999999E+307,$H$2:H1201)+1,"")</f>
        <v/>
      </c>
      <c r="I1202" s="31" t="str">
        <f>IF(AND(B1202=I$1),LOOKUP(9.99999999999999E+307,$I$2:I1201)+1,"")</f>
        <v/>
      </c>
      <c r="J1202" s="31" t="e">
        <f>IF(AND(B1202=J$1),LOOKUP(9.99999999999999E+307,$J$2:J1201)+1,"")</f>
        <v>#REF!</v>
      </c>
      <c r="K1202" s="31" t="e">
        <f>IF(AND(B1202=K$1),LOOKUP(9.99999999999999E+307,$K$2:K1201)+1,"")</f>
        <v>#REF!</v>
      </c>
      <c r="L1202" s="31" t="e">
        <f>IF(AND(B1202=L$1),LOOKUP(9.99999999999999E+307,$L$2:L1201)+1,"")</f>
        <v>#REF!</v>
      </c>
      <c r="M1202" s="31">
        <f>IF(AND(B1202=M$1),LOOKUP(9.99999999999999E+307,$M$2:M1201)+1,"")</f>
        <v>1034</v>
      </c>
      <c r="N1202" s="31" t="e">
        <f>IF(AND(B1202=N$1),LOOKUP(9.99999999999999E+307,$N$2:N1201)+1,"")</f>
        <v>#REF!</v>
      </c>
      <c r="O1202" s="31" t="e">
        <f>IF(AND($B1202=O$1),LOOKUP(9.99999999999999E+307,$O$2:O1201)+1,"")</f>
        <v>#REF!</v>
      </c>
      <c r="P1202" s="31" t="e">
        <f>IF(AND($B1202=P$1),LOOKUP(9.99999999999999E+307,$P$2:P1201)+1,"")</f>
        <v>#REF!</v>
      </c>
      <c r="Q1202" s="31" t="e">
        <f>IF(AND($B1202=Q$1),LOOKUP(9.99999999999999E+307,$Q$2:Q1201)+1,"")</f>
        <v>#REF!</v>
      </c>
      <c r="R1202" s="31">
        <f>IF(AND($B1202=R$1),LOOKUP(9.99999999999999E+307,$R$2:R1201)+1,"")</f>
        <v>1034</v>
      </c>
      <c r="S1202" s="31">
        <f>IF(AND($B1202=S$1),LOOKUP(9.99999999999999E+307,$S$2:S1201)+1,"")</f>
        <v>1034</v>
      </c>
      <c r="T1202" s="221"/>
      <c r="U1202" s="221"/>
      <c r="V1202" s="221"/>
      <c r="AA1202" s="218" t="str">
        <f t="shared" si="132"/>
        <v/>
      </c>
      <c r="AB1202" s="218" t="str">
        <f t="shared" si="133"/>
        <v/>
      </c>
      <c r="AC1202" s="219">
        <f t="shared" si="129"/>
        <v>0</v>
      </c>
      <c r="AD1202" s="219">
        <f t="shared" si="130"/>
        <v>1034</v>
      </c>
      <c r="AE1202" s="220" t="str">
        <f t="shared" si="134"/>
        <v/>
      </c>
      <c r="AF1202" s="216" t="str">
        <f t="shared" si="135"/>
        <v>-</v>
      </c>
    </row>
  </sheetData>
  <sheetProtection algorithmName="SHA-512" hashValue="pyxzgg5gIFZas9HChswQMAJ5Nrhq/VF2cZ4cMf7SXadFLl4CuDPb5kIYTI4oy+dkMxhoh+uqhELPt6G3VQPSjg==" saltValue="teeQLp5Z5IcEUxuTfOxr4Q==" spinCount="100000" sheet="1" selectLockedCells="1"/>
  <dataConsolidate/>
  <phoneticPr fontId="96" type="noConversion"/>
  <dataValidations count="1">
    <dataValidation type="custom" showInputMessage="1" showErrorMessage="1" errorTitle="ตรวจสอบข้อมูล" error="กรุณากรอกรหัสประจำตัวนักเรียนด้วยครับ" sqref="E3:E47" xr:uid="{00000000-0002-0000-1000-000000000000}">
      <formula1>C3&lt;&gt;""</formula1>
    </dataValidation>
  </dataValidations>
  <pageMargins left="0.7" right="0.7" top="0.75" bottom="0.75" header="0.3" footer="0.3"/>
  <pageSetup paperSize="9" orientation="portrait" horizontalDpi="4294967293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T58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"/>
    </sheetView>
  </sheetViews>
  <sheetFormatPr defaultColWidth="9.09765625" defaultRowHeight="21.5" x14ac:dyDescent="0.75"/>
  <cols>
    <col min="1" max="1" width="4.09765625" style="22" customWidth="1"/>
    <col min="2" max="2" width="6" style="22" bestFit="1" customWidth="1"/>
    <col min="3" max="3" width="10.3984375" style="22" customWidth="1"/>
    <col min="4" max="4" width="6.59765625" style="22" customWidth="1"/>
    <col min="5" max="5" width="16.09765625" style="22" customWidth="1"/>
    <col min="6" max="6" width="14.59765625" style="22" customWidth="1"/>
    <col min="7" max="7" width="4.8984375" style="22" customWidth="1"/>
    <col min="8" max="8" width="5.09765625" style="22" customWidth="1"/>
    <col min="9" max="9" width="10.3984375" style="22" customWidth="1"/>
    <col min="10" max="10" width="6.59765625" style="22" customWidth="1"/>
    <col min="11" max="11" width="16.09765625" style="22" customWidth="1"/>
    <col min="12" max="12" width="14.59765625" style="22" customWidth="1"/>
    <col min="13" max="13" width="3.59765625" style="24" customWidth="1"/>
    <col min="14" max="14" width="5.09765625" style="22" customWidth="1"/>
    <col min="15" max="15" width="10.3984375" style="22" customWidth="1"/>
    <col min="16" max="16" width="6.59765625" style="22" bestFit="1" customWidth="1"/>
    <col min="17" max="17" width="16.09765625" style="22" bestFit="1" customWidth="1"/>
    <col min="18" max="18" width="14.59765625" style="22" bestFit="1" customWidth="1"/>
    <col min="19" max="19" width="3.09765625" style="24" customWidth="1"/>
    <col min="20" max="20" width="5.09765625" style="22" customWidth="1"/>
    <col min="21" max="21" width="10.3984375" style="22" customWidth="1"/>
    <col min="22" max="22" width="6.59765625" style="22" bestFit="1" customWidth="1"/>
    <col min="23" max="23" width="16.09765625" style="22" bestFit="1" customWidth="1"/>
    <col min="24" max="24" width="14.59765625" style="22" bestFit="1" customWidth="1"/>
    <col min="25" max="25" width="3" style="24" customWidth="1"/>
    <col min="26" max="26" width="5.09765625" style="22" customWidth="1"/>
    <col min="27" max="27" width="10.3984375" style="22" customWidth="1"/>
    <col min="28" max="28" width="6.59765625" style="22" bestFit="1" customWidth="1"/>
    <col min="29" max="29" width="16.09765625" style="22" bestFit="1" customWidth="1"/>
    <col min="30" max="30" width="14.59765625" style="22" bestFit="1" customWidth="1"/>
    <col min="31" max="31" width="5.19921875" style="24" customWidth="1"/>
    <col min="32" max="32" width="5.09765625" style="22" customWidth="1"/>
    <col min="33" max="33" width="10.3984375" style="22" customWidth="1"/>
    <col min="34" max="34" width="6.59765625" style="22" bestFit="1" customWidth="1"/>
    <col min="35" max="35" width="16.09765625" style="22" bestFit="1" customWidth="1"/>
    <col min="36" max="36" width="14.59765625" style="22" bestFit="1" customWidth="1"/>
    <col min="37" max="37" width="5.19921875" style="24" customWidth="1"/>
    <col min="38" max="38" width="5.09765625" style="22" customWidth="1"/>
    <col min="39" max="39" width="10.3984375" style="22" customWidth="1"/>
    <col min="40" max="40" width="6.59765625" style="22" bestFit="1" customWidth="1"/>
    <col min="41" max="41" width="16.09765625" style="22" bestFit="1" customWidth="1"/>
    <col min="42" max="42" width="14.59765625" style="22" bestFit="1" customWidth="1"/>
    <col min="43" max="43" width="5.3984375" style="24" customWidth="1"/>
    <col min="44" max="44" width="5.09765625" style="22" customWidth="1"/>
    <col min="45" max="45" width="10.3984375" style="22" customWidth="1"/>
    <col min="46" max="46" width="6.59765625" style="22" bestFit="1" customWidth="1"/>
    <col min="47" max="47" width="16.09765625" style="22" bestFit="1" customWidth="1"/>
    <col min="48" max="48" width="14.59765625" style="22" bestFit="1" customWidth="1"/>
    <col min="49" max="49" width="5.19921875" style="24" customWidth="1"/>
    <col min="50" max="50" width="5.09765625" style="22" customWidth="1"/>
    <col min="51" max="51" width="10.3984375" style="22" customWidth="1"/>
    <col min="52" max="52" width="6.59765625" style="22" bestFit="1" customWidth="1"/>
    <col min="53" max="53" width="16.09765625" style="22" bestFit="1" customWidth="1"/>
    <col min="54" max="54" width="14.59765625" style="22" bestFit="1" customWidth="1"/>
    <col min="55" max="55" width="9.09765625" style="24"/>
    <col min="56" max="56" width="5.09765625" style="22" customWidth="1"/>
    <col min="57" max="57" width="10.3984375" style="22" customWidth="1"/>
    <col min="58" max="58" width="6.59765625" style="22" bestFit="1" customWidth="1"/>
    <col min="59" max="59" width="16.09765625" style="22" bestFit="1" customWidth="1"/>
    <col min="60" max="60" width="14.59765625" style="22" bestFit="1" customWidth="1"/>
    <col min="61" max="61" width="5.19921875" style="24" customWidth="1"/>
    <col min="62" max="62" width="5.09765625" style="22" customWidth="1"/>
    <col min="63" max="63" width="10.3984375" style="22" customWidth="1"/>
    <col min="64" max="64" width="6.59765625" style="22" bestFit="1" customWidth="1"/>
    <col min="65" max="65" width="16.09765625" style="22" bestFit="1" customWidth="1"/>
    <col min="66" max="66" width="14.59765625" style="22" bestFit="1" customWidth="1"/>
    <col min="67" max="67" width="6.3984375" style="24" customWidth="1"/>
    <col min="68" max="68" width="5.09765625" style="22" customWidth="1"/>
    <col min="69" max="69" width="10.3984375" style="22" customWidth="1"/>
    <col min="70" max="70" width="6.59765625" style="22" bestFit="1" customWidth="1"/>
    <col min="71" max="71" width="16.09765625" style="22" bestFit="1" customWidth="1"/>
    <col min="72" max="72" width="14.59765625" style="22" bestFit="1" customWidth="1"/>
    <col min="73" max="16384" width="9.09765625" style="24"/>
  </cols>
  <sheetData>
    <row r="1" spans="1:72" x14ac:dyDescent="0.75">
      <c r="B1" s="512" t="str">
        <f>student!H1</f>
        <v>ป.2/1</v>
      </c>
      <c r="C1" s="513"/>
      <c r="D1" s="513"/>
      <c r="E1" s="513"/>
      <c r="F1" s="23">
        <f>LOOKUP(9.99999999999999E+307,student!H:H)</f>
        <v>34</v>
      </c>
      <c r="H1" s="512" t="str">
        <f>student!I1</f>
        <v>ป.2/2</v>
      </c>
      <c r="I1" s="513"/>
      <c r="J1" s="513"/>
      <c r="K1" s="513"/>
      <c r="L1" s="23">
        <f>LOOKUP(9.99999999999999E+307,student!I:I)</f>
        <v>30</v>
      </c>
      <c r="N1" s="512" t="e">
        <f>student!J1</f>
        <v>#REF!</v>
      </c>
      <c r="O1" s="513"/>
      <c r="P1" s="513"/>
      <c r="Q1" s="513"/>
      <c r="R1" s="23">
        <f>LOOKUP(9.99999999999999E+307,student!J:J)</f>
        <v>0</v>
      </c>
      <c r="T1" s="512" t="e">
        <f>student!K1</f>
        <v>#REF!</v>
      </c>
      <c r="U1" s="513"/>
      <c r="V1" s="513"/>
      <c r="W1" s="513"/>
      <c r="X1" s="23">
        <f>LOOKUP(9.99999999999999E+307,student!K:K)</f>
        <v>0</v>
      </c>
      <c r="Z1" s="512" t="e">
        <f>student!L1</f>
        <v>#REF!</v>
      </c>
      <c r="AA1" s="513"/>
      <c r="AB1" s="513"/>
      <c r="AC1" s="513"/>
      <c r="AD1" s="23">
        <f>LOOKUP(9.99999999999999E+307,student!L:L)</f>
        <v>0</v>
      </c>
      <c r="AF1" s="512">
        <f>student!M1</f>
        <v>0</v>
      </c>
      <c r="AG1" s="513"/>
      <c r="AH1" s="513"/>
      <c r="AI1" s="513"/>
      <c r="AJ1" s="23">
        <f>LOOKUP(9.99999999999999E+307,student!M:M)</f>
        <v>1034</v>
      </c>
      <c r="AL1" s="512" t="e">
        <f>student!N1</f>
        <v>#REF!</v>
      </c>
      <c r="AM1" s="513"/>
      <c r="AN1" s="513"/>
      <c r="AO1" s="513"/>
      <c r="AP1" s="23">
        <f>LOOKUP(9.99999999999999E+307,student!N:N)</f>
        <v>0</v>
      </c>
      <c r="AR1" s="512" t="e">
        <f>student!O1</f>
        <v>#REF!</v>
      </c>
      <c r="AS1" s="513"/>
      <c r="AT1" s="513"/>
      <c r="AU1" s="513"/>
      <c r="AV1" s="23">
        <f>LOOKUP(9.99999999999999E+307,student!O:O)</f>
        <v>0</v>
      </c>
      <c r="AX1" s="512" t="e">
        <f>student!P1</f>
        <v>#REF!</v>
      </c>
      <c r="AY1" s="513"/>
      <c r="AZ1" s="513"/>
      <c r="BA1" s="513"/>
      <c r="BB1" s="23">
        <f>LOOKUP(9.99999999999999E+307,student!P:P)</f>
        <v>0</v>
      </c>
      <c r="BD1" s="512" t="e">
        <f>student!Q1</f>
        <v>#REF!</v>
      </c>
      <c r="BE1" s="513"/>
      <c r="BF1" s="513"/>
      <c r="BG1" s="513"/>
      <c r="BH1" s="23">
        <f>LOOKUP(9.99999999999999E+307,student!Q:Q)</f>
        <v>0</v>
      </c>
      <c r="BJ1" s="512">
        <f>student!R1</f>
        <v>0</v>
      </c>
      <c r="BK1" s="513"/>
      <c r="BL1" s="513"/>
      <c r="BM1" s="513"/>
      <c r="BN1" s="23">
        <f>LOOKUP(9.99999999999999E+307,student!R:R)</f>
        <v>1034</v>
      </c>
      <c r="BP1" s="512">
        <f>student!S1</f>
        <v>0</v>
      </c>
      <c r="BQ1" s="513"/>
      <c r="BR1" s="513"/>
      <c r="BS1" s="513"/>
      <c r="BT1" s="23">
        <f>LOOKUP(9.99999999999999E+307,student!S:S)</f>
        <v>1034</v>
      </c>
    </row>
    <row r="2" spans="1:72" x14ac:dyDescent="0.75">
      <c r="E2" s="25"/>
      <c r="F2" s="25"/>
      <c r="K2" s="25"/>
      <c r="L2" s="25"/>
      <c r="Q2" s="25"/>
      <c r="R2" s="25"/>
      <c r="W2" s="25"/>
      <c r="X2" s="25"/>
      <c r="AC2" s="25"/>
      <c r="AD2" s="25"/>
      <c r="AI2" s="25"/>
      <c r="AJ2" s="25"/>
      <c r="AO2" s="25"/>
      <c r="AP2" s="25"/>
      <c r="AU2" s="25"/>
      <c r="AV2" s="25"/>
      <c r="BA2" s="25"/>
      <c r="BB2" s="25"/>
      <c r="BG2" s="25"/>
      <c r="BH2" s="25"/>
      <c r="BM2" s="25"/>
      <c r="BN2" s="25"/>
      <c r="BS2" s="25"/>
      <c r="BT2" s="25"/>
    </row>
    <row r="3" spans="1:72" x14ac:dyDescent="0.75">
      <c r="A3" s="26"/>
      <c r="B3" s="27" t="s">
        <v>0</v>
      </c>
      <c r="C3" s="27" t="s">
        <v>14</v>
      </c>
      <c r="D3" s="509" t="s">
        <v>1</v>
      </c>
      <c r="E3" s="510"/>
      <c r="F3" s="510"/>
      <c r="G3" s="26"/>
      <c r="H3" s="28" t="s">
        <v>0</v>
      </c>
      <c r="I3" s="28" t="s">
        <v>14</v>
      </c>
      <c r="J3" s="507" t="s">
        <v>1</v>
      </c>
      <c r="K3" s="508"/>
      <c r="L3" s="508"/>
      <c r="N3" s="27" t="s">
        <v>0</v>
      </c>
      <c r="O3" s="27" t="s">
        <v>14</v>
      </c>
      <c r="P3" s="509" t="s">
        <v>1</v>
      </c>
      <c r="Q3" s="510"/>
      <c r="R3" s="510"/>
      <c r="T3" s="28" t="s">
        <v>0</v>
      </c>
      <c r="U3" s="28" t="s">
        <v>14</v>
      </c>
      <c r="V3" s="507" t="s">
        <v>1</v>
      </c>
      <c r="W3" s="508"/>
      <c r="X3" s="508"/>
      <c r="Z3" s="27" t="s">
        <v>0</v>
      </c>
      <c r="AA3" s="27" t="s">
        <v>14</v>
      </c>
      <c r="AB3" s="509" t="s">
        <v>1</v>
      </c>
      <c r="AC3" s="510"/>
      <c r="AD3" s="510"/>
      <c r="AF3" s="28" t="s">
        <v>0</v>
      </c>
      <c r="AG3" s="28" t="s">
        <v>14</v>
      </c>
      <c r="AH3" s="507" t="s">
        <v>1</v>
      </c>
      <c r="AI3" s="508"/>
      <c r="AJ3" s="508"/>
      <c r="AL3" s="27" t="s">
        <v>0</v>
      </c>
      <c r="AM3" s="27" t="s">
        <v>14</v>
      </c>
      <c r="AN3" s="509" t="s">
        <v>1</v>
      </c>
      <c r="AO3" s="510"/>
      <c r="AP3" s="510"/>
      <c r="AR3" s="28" t="s">
        <v>0</v>
      </c>
      <c r="AS3" s="28" t="s">
        <v>14</v>
      </c>
      <c r="AT3" s="507" t="s">
        <v>1</v>
      </c>
      <c r="AU3" s="508"/>
      <c r="AV3" s="508"/>
      <c r="AX3" s="27" t="s">
        <v>0</v>
      </c>
      <c r="AY3" s="27" t="s">
        <v>14</v>
      </c>
      <c r="AZ3" s="509" t="s">
        <v>1</v>
      </c>
      <c r="BA3" s="510"/>
      <c r="BB3" s="510"/>
      <c r="BD3" s="28" t="s">
        <v>0</v>
      </c>
      <c r="BE3" s="28" t="s">
        <v>14</v>
      </c>
      <c r="BF3" s="507" t="s">
        <v>1</v>
      </c>
      <c r="BG3" s="508"/>
      <c r="BH3" s="508"/>
      <c r="BJ3" s="27" t="s">
        <v>0</v>
      </c>
      <c r="BK3" s="27" t="s">
        <v>14</v>
      </c>
      <c r="BL3" s="509" t="s">
        <v>1</v>
      </c>
      <c r="BM3" s="510"/>
      <c r="BN3" s="510"/>
      <c r="BP3" s="28" t="s">
        <v>0</v>
      </c>
      <c r="BQ3" s="28" t="s">
        <v>14</v>
      </c>
      <c r="BR3" s="507" t="s">
        <v>1</v>
      </c>
      <c r="BS3" s="508"/>
      <c r="BT3" s="508"/>
    </row>
    <row r="4" spans="1:72" x14ac:dyDescent="0.75">
      <c r="A4" s="26">
        <v>1</v>
      </c>
      <c r="B4" s="29">
        <f>IF(C4="","",SUBTOTAL(3,$C$4:C4))</f>
        <v>1</v>
      </c>
      <c r="C4" s="18">
        <f>IF(ROWS(C$4:C4)&gt;$F$1,"",LOOKUP(ROWS(C$4:C4),student!$H$3:$H$1202,student!$C$3:$C$1202))</f>
        <v>3901</v>
      </c>
      <c r="D4" s="19" t="str">
        <f>IF(ROWS(B$4:B4)&gt;$F$1,"",LOOKUP(ROWS(B$4:B4),student!$H$3:$H$1202,student!$D$3:$D$1202))</f>
        <v>เด็กชาย</v>
      </c>
      <c r="E4" s="19" t="str">
        <f>IF(ROWS(C$4:C4)&gt;$F$1,"",LOOKUP(ROWS(C$4:C4),student!$H$3:$H$1202,student!$E$3:$E$1202))</f>
        <v>ธนภัทร</v>
      </c>
      <c r="F4" s="19" t="str">
        <f>IF(ROWS(E$4:E4)&gt;$F$1,"",LOOKUP(ROWS(E$4:E4),student!$H$3:$H$1202,student!$F$3:$F$1202))</f>
        <v>อุสาห์</v>
      </c>
      <c r="G4" s="26"/>
      <c r="H4" s="30">
        <f>IF(I4="","",SUBTOTAL(3,$I$4:I4))</f>
        <v>1</v>
      </c>
      <c r="I4" s="20">
        <f>IF(ROWS(I$4:I4)&gt;$L$1,"",LOOKUP(ROWS(I$4:I4),student!$I$3:$I$1202,student!$C$3:$C$1202))</f>
        <v>4030</v>
      </c>
      <c r="J4" s="21" t="str">
        <f>IF(ROWS(H$4:H4)&gt;$L$1,"",LOOKUP(ROWS(H$4:H4),student!$I$3:$I$1202,student!$D$3:$D$1202))</f>
        <v>เด็กชาย</v>
      </c>
      <c r="K4" s="21" t="str">
        <f>IF(ROWS(I$4:I4)&gt;$L$1,"",LOOKUP(ROWS(I$4:I4),student!$I$3:$I$1202,student!$E$3:$E$1202))</f>
        <v>กมลภพ</v>
      </c>
      <c r="L4" s="21" t="str">
        <f>IF(ROWS(K$4:K4)&gt;$L$1,"",LOOKUP(ROWS(K$4:K4),student!$I$3:$I$1202,student!$F$3:$F$1202))</f>
        <v>ปัญญาพรึก</v>
      </c>
      <c r="N4" s="29" t="str">
        <f>IF(O4="","",SUBTOTAL(3,$O$4:O4))</f>
        <v/>
      </c>
      <c r="O4" s="18" t="str">
        <f>IF(ROWS(O$4:O4)&gt;$R$1,"",LOOKUP(ROWS(O$4:O4),student!$J$3:$J$1202,student!$C$3:$C$1202))</f>
        <v/>
      </c>
      <c r="P4" s="19" t="str">
        <f>IF(ROWS(N$4:N4)&gt;$R$1,"",LOOKUP(ROWS(N$4:N4),student!$J$3:$J$1202,student!$D$3:$D$1202))</f>
        <v/>
      </c>
      <c r="Q4" s="19" t="str">
        <f>IF(ROWS(O$4:O4)&gt;$R$1,"",LOOKUP(ROWS(O$4:O4),student!$J$3:$J$1202,student!$E$3:$E$1202))</f>
        <v/>
      </c>
      <c r="R4" s="19" t="str">
        <f>IF(ROWS(Q$4:Q4)&gt;$R$1,"",LOOKUP(ROWS(Q$4:Q4),student!$J$3:$J$1202,student!$F$3:$F$1202))</f>
        <v/>
      </c>
      <c r="T4" s="30" t="str">
        <f>IF(U4="","",SUBTOTAL(3,$U$4:U4))</f>
        <v/>
      </c>
      <c r="U4" s="20" t="str">
        <f>IF(ROWS(U$4:U4)&gt;$X$1,"",LOOKUP(ROWS(U$4:U4),student!$K$3:$K$1202,student!$C$3:$C$1202))</f>
        <v/>
      </c>
      <c r="V4" s="21" t="str">
        <f>IF(ROWS(T$4:T4)&gt;$X$1,"",LOOKUP(ROWS(T$4:T4),student!$K$3:$K$1202,student!$D$3:$D$1202))</f>
        <v/>
      </c>
      <c r="W4" s="21" t="str">
        <f>IF(ROWS(U$4:U4)&gt;$X$1,"",LOOKUP(ROWS(U$4:U4),student!$K$3:$K$1202,student!$E$3:$E$1202))</f>
        <v/>
      </c>
      <c r="X4" s="21" t="str">
        <f>IF(ROWS(W$4:W4)&gt;$X$1,"",LOOKUP(ROWS(W$4:W4),student!$K$3:$K$1202,student!$F$3:$F$1202))</f>
        <v/>
      </c>
      <c r="Z4" s="29" t="str">
        <f>IF(AA4="","",SUBTOTAL(3,$AA$4:AA4))</f>
        <v/>
      </c>
      <c r="AA4" s="18" t="str">
        <f>IF(ROWS(AA$4:AA4)&gt;$AD$1,"",LOOKUP(ROWS(AA$4:AA4),student!$L$3:$L$1202,student!$C$3:$C$1202))</f>
        <v/>
      </c>
      <c r="AB4" s="19" t="str">
        <f>IF(ROWS(Z$4:Z4)&gt;$AD$1,"",LOOKUP(ROWS(Z$4:Z4),student!$L$3:$L$1202,student!$D$3:$D$1202))</f>
        <v/>
      </c>
      <c r="AC4" s="19" t="str">
        <f>IF(ROWS(AA$4:AA4)&gt;$AD$1,"",LOOKUP(ROWS(AA$4:AA4),student!$L$3:$L$1202,student!$E$3:$E$1202))</f>
        <v/>
      </c>
      <c r="AD4" s="19" t="str">
        <f>IF(ROWS(AC$4:AC4)&gt;$AD$1,"",LOOKUP(ROWS(AC$4:AC4),student!$L$3:$L$1202,student!$F$3:$F$1202))</f>
        <v/>
      </c>
      <c r="AF4" s="30">
        <f>IF(AG4="","",SUBTOTAL(3,$AG$4:AG4))</f>
        <v>1</v>
      </c>
      <c r="AG4" s="20">
        <f>IF(ROWS(AG$4:AG4)&gt;$AJ$1,"",LOOKUP(ROWS(AG$4:AG4),student!$M$3:$M$1202,student!$C$3:$C$1202))</f>
        <v>0</v>
      </c>
      <c r="AH4" s="21">
        <f>IF(ROWS(AF$4:AF4)&gt;$AJ$1,"",LOOKUP(ROWS(AF$4:AF4),student!$M$3:$M$1202,student!$D$3:$D$1202))</f>
        <v>0</v>
      </c>
      <c r="AI4" s="21">
        <f>IF(ROWS(AG$4:AG4)&gt;$AJ$1,"",LOOKUP(ROWS(AG$4:AG4),student!$M$3:$M$1202,student!$E$3:$E$1202))</f>
        <v>0</v>
      </c>
      <c r="AJ4" s="21">
        <f>IF(ROWS(AI$4:AI4)&gt;$AJ$1,"",LOOKUP(ROWS(AI$4:AI4),student!$M$3:$M$1202,student!$F$3:$F$1202))</f>
        <v>0</v>
      </c>
      <c r="AL4" s="29" t="str">
        <f>IF(AM4="","",SUBTOTAL(3,$AM$4:AM4))</f>
        <v/>
      </c>
      <c r="AM4" s="18" t="str">
        <f>IF(ROWS(AM$4:AM4)&gt;$AP$1,"",LOOKUP(ROWS(AM$4:AM4),student!$N$3:$N$1202,student!$C$3:$C$1202))</f>
        <v/>
      </c>
      <c r="AN4" s="19" t="str">
        <f>IF(ROWS(AL$4:AL4)&gt;$AP$1,"",LOOKUP(ROWS(AL$4:AL4),student!$N$3:$N$1202,student!$D$3:$D$1202))</f>
        <v/>
      </c>
      <c r="AO4" s="19" t="str">
        <f>IF(ROWS(AM$4:AM4)&gt;$AP$1,"",LOOKUP(ROWS(AM$4:AM4),student!$N$3:$N$1202,student!$E$3:$E$1202))</f>
        <v/>
      </c>
      <c r="AP4" s="19" t="str">
        <f>IF(ROWS(AO$4:AO4)&gt;$AP$1,"",LOOKUP(ROWS(AO$4:AO4),student!$N$3:$N$1202,student!$F$3:$F$1202))</f>
        <v/>
      </c>
      <c r="AR4" s="30" t="str">
        <f>IF(AS4="","",SUBTOTAL(3,$AS$4:AS4))</f>
        <v/>
      </c>
      <c r="AS4" s="20" t="str">
        <f>IF(ROWS(AS$4:AS4)&gt;$AV$1,"",LOOKUP(ROWS(AS$4:AS4),student!$O$3:$O$1202,student!$C$3:$C$1202))</f>
        <v/>
      </c>
      <c r="AT4" s="21" t="str">
        <f>IF(ROWS(AR$4:AR4)&gt;$AV$1,"",LOOKUP(ROWS(AR$4:AR4),student!$O$3:$O$1202,student!$D$3:$D$1202))</f>
        <v/>
      </c>
      <c r="AU4" s="21" t="str">
        <f>IF(ROWS(AS$4:AS4)&gt;$AV$1,"",LOOKUP(ROWS(AS$4:AS4),student!$O$3:$O$1202,student!$E$3:$E$1202))</f>
        <v/>
      </c>
      <c r="AV4" s="21" t="str">
        <f>IF(ROWS(AU$4:AU4)&gt;$AV$1,"",LOOKUP(ROWS(AU$4:AU4),student!$O$3:$O$1202,student!$F$3:$F$1202))</f>
        <v/>
      </c>
      <c r="AX4" s="29" t="str">
        <f>IF(AY4="","",SUBTOTAL(3,$AY$4:AY4))</f>
        <v/>
      </c>
      <c r="AY4" s="18" t="str">
        <f>IF(ROWS(AY$4:AY4)&gt;$BB$1,"",LOOKUP(ROWS(AY$4:AY4),student!$P$3:$P$1202,student!$C$3:$C$1202))</f>
        <v/>
      </c>
      <c r="AZ4" s="19" t="str">
        <f>IF(ROWS(AX$4:AX4)&gt;$BB$1,"",LOOKUP(ROWS(AX$4:AX4),student!$P$3:$P$1202,student!$D$3:$D$1202))</f>
        <v/>
      </c>
      <c r="BA4" s="19" t="str">
        <f>IF(ROWS(AY$4:AY4)&gt;$BB$1,"",LOOKUP(ROWS(AY$4:AY4),student!$P$3:$P$1202,student!$E$3:$E$1202))</f>
        <v/>
      </c>
      <c r="BB4" s="19" t="str">
        <f>IF(ROWS(BA$4:BA4)&gt;$BB$1,"",LOOKUP(ROWS(BA$4:BA4),student!$P$3:$P$1202,student!$F$3:$F$1202))</f>
        <v/>
      </c>
      <c r="BD4" s="30" t="str">
        <f>IF(BE4="","",SUBTOTAL(3,$BE$4:BE4))</f>
        <v/>
      </c>
      <c r="BE4" s="20" t="str">
        <f>IF(ROWS(BE$4:BE4)&gt;$BH$1,"",LOOKUP(ROWS(BE$4:BE4),student!$Q$3:$Q$1202,student!$C$3:$C$1202))</f>
        <v/>
      </c>
      <c r="BF4" s="21" t="str">
        <f>IF(ROWS(BD$4:BD4)&gt;$BH$1,"",LOOKUP(ROWS(BD$4:BD4),student!$Q$3:$Q$1202,student!$D$3:$D$1202))</f>
        <v/>
      </c>
      <c r="BG4" s="21" t="str">
        <f>IF(ROWS(BE$4:BE4)&gt;$BH$1,"",LOOKUP(ROWS(BE$4:BE4),student!$Q$3:$Q$1202,student!$E$3:$E$1202))</f>
        <v/>
      </c>
      <c r="BH4" s="21" t="str">
        <f>IF(ROWS(BG$4:BG4)&gt;$BH$1,"",LOOKUP(ROWS(BG$4:BG4),student!$Q$3:$Q$1202,student!$F$3:$F$1202))</f>
        <v/>
      </c>
      <c r="BJ4" s="29">
        <f>IF(BK4="","",SUBTOTAL(3,$BK$4:BK4))</f>
        <v>1</v>
      </c>
      <c r="BK4" s="18">
        <f>IF(ROWS(BK$4:BK4)&gt;$BN$1,"",LOOKUP(ROWS(BK$4:BK4),student!$R$3:$R$1202,student!$C$3:$C$1202))</f>
        <v>0</v>
      </c>
      <c r="BL4" s="19">
        <f>IF(ROWS(BJ$4:BJ4)&gt;$BN$1,"",LOOKUP(ROWS(BJ$4:BJ4),student!$R$3:$R$1202,student!$D$3:$D$1202))</f>
        <v>0</v>
      </c>
      <c r="BM4" s="19">
        <f>IF(ROWS(BK$4:BK4)&gt;$BN$1,"",LOOKUP(ROWS(BK$4:BK4),student!$R$3:$R$1202,student!$E$3:$E$1202))</f>
        <v>0</v>
      </c>
      <c r="BN4" s="19">
        <f>IF(ROWS(BM$4:BM4)&gt;$BN$1,"",LOOKUP(ROWS(BM$4:BM4),student!$R$3:$R$1202,student!$F$3:$F$1202))</f>
        <v>0</v>
      </c>
      <c r="BP4" s="30">
        <f>IF(BQ4="","",SUBTOTAL(3,$BQ$4:BQ4))</f>
        <v>1</v>
      </c>
      <c r="BQ4" s="20">
        <f>IF(ROWS(BQ$4:BQ4)&gt;$BT$1,"",LOOKUP(ROWS(BQ$4:BQ4),student!$S$3:$S$1202,student!$C$3:$C$1202))</f>
        <v>0</v>
      </c>
      <c r="BR4" s="21">
        <f>IF(ROWS(BP$4:BP4)&gt;$BT$1,"",LOOKUP(ROWS(BP$4:BP4),student!$S$3:$S$1202,student!$D$3:$D$1202))</f>
        <v>0</v>
      </c>
      <c r="BS4" s="21">
        <f>IF(ROWS(BQ$4:BQ4)&gt;$BT$1,"",LOOKUP(ROWS(BQ$4:BQ4),student!$S$3:$S$1202,student!$E$3:$E$1202))</f>
        <v>0</v>
      </c>
      <c r="BT4" s="21">
        <f>IF(ROWS(BS$4:BS4)&gt;$BT$1,"",LOOKUP(ROWS(BS$4:BS4),student!$S$3:$S$1202,student!$F$3:$F$1202))</f>
        <v>0</v>
      </c>
    </row>
    <row r="5" spans="1:72" x14ac:dyDescent="0.75">
      <c r="A5" s="26">
        <v>2</v>
      </c>
      <c r="B5" s="29">
        <f>IF(C5="","",SUBTOTAL(3,$C$4:C5))</f>
        <v>2</v>
      </c>
      <c r="C5" s="18" t="str">
        <f>IF(ROWS(C$4:C5)&gt;$F$1,"",LOOKUP(ROWS(C$4:C5),student!$H$3:$H$1202,student!$C$3:$C$1202))</f>
        <v>04031</v>
      </c>
      <c r="D5" s="19" t="str">
        <f>IF(ROWS(B$4:B5)&gt;$F$1,"",LOOKUP(ROWS(B$4:B5),student!$H$3:$H$1202,student!$D$3:$D$1202))</f>
        <v>เด็กชาย</v>
      </c>
      <c r="E5" s="19" t="str">
        <f>IF(ROWS(C$4:C5)&gt;$F$1,"",LOOKUP(ROWS(C$4:C5),student!$H$3:$H$1202,student!$E$3:$E$1202))</f>
        <v>กฤติพงศ์</v>
      </c>
      <c r="F5" s="19" t="str">
        <f>IF(ROWS(E$4:E5)&gt;$F$1,"",LOOKUP(ROWS(E$4:E5),student!$H$3:$H$1202,student!$F$3:$F$1202))</f>
        <v>รุ่งหนองกระดี่</v>
      </c>
      <c r="G5" s="26"/>
      <c r="H5" s="30">
        <f>IF(I5="","",SUBTOTAL(3,$I$4:I5))</f>
        <v>2</v>
      </c>
      <c r="I5" s="20">
        <f>IF(ROWS(I$4:I5)&gt;$L$1,"",LOOKUP(ROWS(I$4:I5),student!$I$3:$I$1202,student!$C$3:$C$1202))</f>
        <v>4038</v>
      </c>
      <c r="J5" s="21" t="str">
        <f>IF(ROWS(H$4:H5)&gt;$L$1,"",LOOKUP(ROWS(H$4:H5),student!$I$3:$I$1202,student!$D$3:$D$1202))</f>
        <v>เด็กชาย</v>
      </c>
      <c r="K5" s="21" t="str">
        <f>IF(ROWS(I$4:I5)&gt;$L$1,"",LOOKUP(ROWS(I$4:I5),student!$I$3:$I$1202,student!$E$3:$E$1202))</f>
        <v>ชินาธิป</v>
      </c>
      <c r="L5" s="21" t="str">
        <f>IF(ROWS(K$4:K5)&gt;$L$1,"",LOOKUP(ROWS(K$4:K5),student!$I$3:$I$1202,student!$F$3:$F$1202))</f>
        <v>วิไล</v>
      </c>
      <c r="N5" s="29" t="str">
        <f>IF(O5="","",SUBTOTAL(3,$O$4:O5))</f>
        <v/>
      </c>
      <c r="O5" s="18" t="str">
        <f>IF(ROWS(O$4:O5)&gt;$R$1,"",LOOKUP(ROWS(O$4:O5),student!$J$3:$J$1202,student!$C$3:$C$1202))</f>
        <v/>
      </c>
      <c r="P5" s="19" t="str">
        <f>IF(ROWS(N$4:N5)&gt;$R$1,"",LOOKUP(ROWS(N$4:N5),student!$J$3:$J$1202,student!$D$3:$D$1202))</f>
        <v/>
      </c>
      <c r="Q5" s="19" t="str">
        <f>IF(ROWS(O$4:O5)&gt;$R$1,"",LOOKUP(ROWS(O$4:O5),student!$J$3:$J$1202,student!$E$3:$E$1202))</f>
        <v/>
      </c>
      <c r="R5" s="19" t="str">
        <f>IF(ROWS(Q$4:Q5)&gt;$R$1,"",LOOKUP(ROWS(Q$4:Q5),student!$J$3:$J$1202,student!$F$3:$F$1202))</f>
        <v/>
      </c>
      <c r="T5" s="30" t="str">
        <f>IF(U5="","",SUBTOTAL(3,$U$4:U5))</f>
        <v/>
      </c>
      <c r="U5" s="20" t="str">
        <f>IF(ROWS(U$4:U5)&gt;$X$1,"",LOOKUP(ROWS(U$4:U5),student!$K$3:$K$1202,student!$C$3:$C$1202))</f>
        <v/>
      </c>
      <c r="V5" s="21" t="str">
        <f>IF(ROWS(T$4:T5)&gt;$X$1,"",LOOKUP(ROWS(T$4:T5),student!$K$3:$K$1202,student!$D$3:$D$1202))</f>
        <v/>
      </c>
      <c r="W5" s="21" t="str">
        <f>IF(ROWS(U$4:U5)&gt;$X$1,"",LOOKUP(ROWS(U$4:U5),student!$K$3:$K$1202,student!$E$3:$E$1202))</f>
        <v/>
      </c>
      <c r="X5" s="21" t="str">
        <f>IF(ROWS(W$4:W5)&gt;$X$1,"",LOOKUP(ROWS(W$4:W5),student!$K$3:$K$1202,student!$F$3:$F$1202))</f>
        <v/>
      </c>
      <c r="Z5" s="29" t="str">
        <f>IF(AA5="","",SUBTOTAL(3,$AA$4:AA5))</f>
        <v/>
      </c>
      <c r="AA5" s="18" t="str">
        <f>IF(ROWS(AA$4:AA5)&gt;$AD$1,"",LOOKUP(ROWS(AA$4:AA5),student!$L$3:$L$1202,student!$C$3:$C$1202))</f>
        <v/>
      </c>
      <c r="AB5" s="19" t="str">
        <f>IF(ROWS(Z$4:Z5)&gt;$AD$1,"",LOOKUP(ROWS(Z$4:Z5),student!$L$3:$L$1202,student!$D$3:$D$1202))</f>
        <v/>
      </c>
      <c r="AC5" s="19" t="str">
        <f>IF(ROWS(AA$4:AA5)&gt;$AD$1,"",LOOKUP(ROWS(AA$4:AA5),student!$L$3:$L$1202,student!$E$3:$E$1202))</f>
        <v/>
      </c>
      <c r="AD5" s="19" t="str">
        <f>IF(ROWS(AC$4:AC5)&gt;$AD$1,"",LOOKUP(ROWS(AC$4:AC5),student!$L$3:$L$1202,student!$F$3:$F$1202))</f>
        <v/>
      </c>
      <c r="AF5" s="30">
        <f>IF(AG5="","",SUBTOTAL(3,$AG$4:AG5))</f>
        <v>2</v>
      </c>
      <c r="AG5" s="20">
        <f>IF(ROWS(AG$4:AG5)&gt;$AJ$1,"",LOOKUP(ROWS(AG$4:AG5),student!$M$3:$M$1202,student!$C$3:$C$1202))</f>
        <v>0</v>
      </c>
      <c r="AH5" s="21">
        <f>IF(ROWS(AF$4:AF5)&gt;$AJ$1,"",LOOKUP(ROWS(AF$4:AF5),student!$M$3:$M$1202,student!$D$3:$D$1202))</f>
        <v>0</v>
      </c>
      <c r="AI5" s="21">
        <f>IF(ROWS(AG$4:AG5)&gt;$AJ$1,"",LOOKUP(ROWS(AG$4:AG5),student!$M$3:$M$1202,student!$E$3:$E$1202))</f>
        <v>0</v>
      </c>
      <c r="AJ5" s="21">
        <f>IF(ROWS(AI$4:AI5)&gt;$AJ$1,"",LOOKUP(ROWS(AI$4:AI5),student!$M$3:$M$1202,student!$F$3:$F$1202))</f>
        <v>0</v>
      </c>
      <c r="AL5" s="29" t="str">
        <f>IF(AM5="","",SUBTOTAL(3,$AM$4:AM5))</f>
        <v/>
      </c>
      <c r="AM5" s="18" t="str">
        <f>IF(ROWS(AM$4:AM5)&gt;$AP$1,"",LOOKUP(ROWS(AM$4:AM5),student!$N$3:$N$1202,student!$C$3:$C$1202))</f>
        <v/>
      </c>
      <c r="AN5" s="19" t="str">
        <f>IF(ROWS(AL$4:AL5)&gt;$AP$1,"",LOOKUP(ROWS(AL$4:AL5),student!$N$3:$N$1202,student!$D$3:$D$1202))</f>
        <v/>
      </c>
      <c r="AO5" s="19" t="str">
        <f>IF(ROWS(AM$4:AM5)&gt;$AP$1,"",LOOKUP(ROWS(AM$4:AM5),student!$N$3:$N$1202,student!$E$3:$E$1202))</f>
        <v/>
      </c>
      <c r="AP5" s="19" t="str">
        <f>IF(ROWS(AO$4:AO5)&gt;$AP$1,"",LOOKUP(ROWS(AO$4:AO5),student!$N$3:$N$1202,student!$F$3:$F$1202))</f>
        <v/>
      </c>
      <c r="AR5" s="30" t="str">
        <f>IF(AS5="","",SUBTOTAL(3,$AS$4:AS5))</f>
        <v/>
      </c>
      <c r="AS5" s="20" t="str">
        <f>IF(ROWS(AS$4:AS5)&gt;$AV$1,"",LOOKUP(ROWS(AS$4:AS5),student!$O$3:$O$1202,student!$C$3:$C$1202))</f>
        <v/>
      </c>
      <c r="AT5" s="21" t="str">
        <f>IF(ROWS(AR$4:AR5)&gt;$AV$1,"",LOOKUP(ROWS(AR$4:AR5),student!$O$3:$O$1202,student!$D$3:$D$1202))</f>
        <v/>
      </c>
      <c r="AU5" s="21" t="str">
        <f>IF(ROWS(AS$4:AS5)&gt;$AV$1,"",LOOKUP(ROWS(AS$4:AS5),student!$O$3:$O$1202,student!$E$3:$E$1202))</f>
        <v/>
      </c>
      <c r="AV5" s="21" t="str">
        <f>IF(ROWS(AU$4:AU5)&gt;$AV$1,"",LOOKUP(ROWS(AU$4:AU5),student!$O$3:$O$1202,student!$F$3:$F$1202))</f>
        <v/>
      </c>
      <c r="AX5" s="29" t="str">
        <f>IF(AY5="","",SUBTOTAL(3,$AY$4:AY5))</f>
        <v/>
      </c>
      <c r="AY5" s="18" t="str">
        <f>IF(ROWS(AY$4:AY5)&gt;$BB$1,"",LOOKUP(ROWS(AY$4:AY5),student!$P$3:$P$1202,student!$C$3:$C$1202))</f>
        <v/>
      </c>
      <c r="AZ5" s="19" t="str">
        <f>IF(ROWS(AX$4:AX5)&gt;$BB$1,"",LOOKUP(ROWS(AX$4:AX5),student!$P$3:$P$1202,student!$D$3:$D$1202))</f>
        <v/>
      </c>
      <c r="BA5" s="19" t="str">
        <f>IF(ROWS(AY$4:AY5)&gt;$BB$1,"",LOOKUP(ROWS(AY$4:AY5),student!$P$3:$P$1202,student!$E$3:$E$1202))</f>
        <v/>
      </c>
      <c r="BB5" s="19" t="str">
        <f>IF(ROWS(BA$4:BA5)&gt;$BB$1,"",LOOKUP(ROWS(BA$4:BA5),student!$P$3:$P$1202,student!$F$3:$F$1202))</f>
        <v/>
      </c>
      <c r="BD5" s="30" t="str">
        <f>IF(BE5="","",SUBTOTAL(3,$BE$4:BE5))</f>
        <v/>
      </c>
      <c r="BE5" s="20" t="str">
        <f>IF(ROWS(BE$4:BE5)&gt;$BH$1,"",LOOKUP(ROWS(BE$4:BE5),student!$Q$3:$Q$1202,student!$C$3:$C$1202))</f>
        <v/>
      </c>
      <c r="BF5" s="21" t="str">
        <f>IF(ROWS(BD$4:BD5)&gt;$BH$1,"",LOOKUP(ROWS(BD$4:BD5),student!$Q$3:$Q$1202,student!$D$3:$D$1202))</f>
        <v/>
      </c>
      <c r="BG5" s="21" t="str">
        <f>IF(ROWS(BE$4:BE5)&gt;$BH$1,"",LOOKUP(ROWS(BE$4:BE5),student!$Q$3:$Q$1202,student!$E$3:$E$1202))</f>
        <v/>
      </c>
      <c r="BH5" s="21" t="str">
        <f>IF(ROWS(BG$4:BG5)&gt;$BH$1,"",LOOKUP(ROWS(BG$4:BG5),student!$Q$3:$Q$1202,student!$F$3:$F$1202))</f>
        <v/>
      </c>
      <c r="BJ5" s="29">
        <f>IF(BK5="","",SUBTOTAL(3,$BK$4:BK5))</f>
        <v>2</v>
      </c>
      <c r="BK5" s="18">
        <f>IF(ROWS(BK$4:BK5)&gt;$BN$1,"",LOOKUP(ROWS(BK$4:BK5),student!$R$3:$R$1202,student!$C$3:$C$1202))</f>
        <v>0</v>
      </c>
      <c r="BL5" s="19">
        <f>IF(ROWS(BJ$4:BJ5)&gt;$BN$1,"",LOOKUP(ROWS(BJ$4:BJ5),student!$R$3:$R$1202,student!$D$3:$D$1202))</f>
        <v>0</v>
      </c>
      <c r="BM5" s="19">
        <f>IF(ROWS(BK$4:BK5)&gt;$BN$1,"",LOOKUP(ROWS(BK$4:BK5),student!$R$3:$R$1202,student!$E$3:$E$1202))</f>
        <v>0</v>
      </c>
      <c r="BN5" s="19">
        <f>IF(ROWS(BM$4:BM5)&gt;$BN$1,"",LOOKUP(ROWS(BM$4:BM5),student!$R$3:$R$1202,student!$F$3:$F$1202))</f>
        <v>0</v>
      </c>
      <c r="BP5" s="30">
        <f>IF(BQ5="","",SUBTOTAL(3,$BQ$4:BQ5))</f>
        <v>2</v>
      </c>
      <c r="BQ5" s="20">
        <f>IF(ROWS(BQ$4:BQ5)&gt;$BT$1,"",LOOKUP(ROWS(BQ$4:BQ5),student!$S$3:$S$1202,student!$C$3:$C$1202))</f>
        <v>0</v>
      </c>
      <c r="BR5" s="21">
        <f>IF(ROWS(BP$4:BP5)&gt;$BT$1,"",LOOKUP(ROWS(BP$4:BP5),student!$S$3:$S$1202,student!$D$3:$D$1202))</f>
        <v>0</v>
      </c>
      <c r="BS5" s="21">
        <f>IF(ROWS(BQ$4:BQ5)&gt;$BT$1,"",LOOKUP(ROWS(BQ$4:BQ5),student!$S$3:$S$1202,student!$E$3:$E$1202))</f>
        <v>0</v>
      </c>
      <c r="BT5" s="21">
        <f>IF(ROWS(BS$4:BS5)&gt;$BT$1,"",LOOKUP(ROWS(BS$4:BS5),student!$S$3:$S$1202,student!$F$3:$F$1202))</f>
        <v>0</v>
      </c>
    </row>
    <row r="6" spans="1:72" x14ac:dyDescent="0.75">
      <c r="A6" s="26">
        <v>3</v>
      </c>
      <c r="B6" s="29">
        <f>IF(C6="","",SUBTOTAL(3,$C$4:C6))</f>
        <v>3</v>
      </c>
      <c r="C6" s="18">
        <f>IF(ROWS(C$4:C6)&gt;$F$1,"",LOOKUP(ROWS(C$4:C6),student!$H$3:$H$1202,student!$C$3:$C$1202))</f>
        <v>4032</v>
      </c>
      <c r="D6" s="19" t="str">
        <f>IF(ROWS(B$4:B6)&gt;$F$1,"",LOOKUP(ROWS(B$4:B6),student!$H$3:$H$1202,student!$D$3:$D$1202))</f>
        <v>เด็กชาย</v>
      </c>
      <c r="E6" s="19" t="str">
        <f>IF(ROWS(C$4:C6)&gt;$F$1,"",LOOKUP(ROWS(C$4:C6),student!$H$3:$H$1202,student!$E$3:$E$1202))</f>
        <v>กวินเชษฐ</v>
      </c>
      <c r="F6" s="19" t="str">
        <f>IF(ROWS(E$4:E6)&gt;$F$1,"",LOOKUP(ROWS(E$4:E6),student!$H$3:$H$1202,student!$F$3:$F$1202))</f>
        <v>ภิรมย์นาค</v>
      </c>
      <c r="G6" s="26"/>
      <c r="H6" s="30">
        <f>IF(I6="","",SUBTOTAL(3,$I$4:I6))</f>
        <v>3</v>
      </c>
      <c r="I6" s="20">
        <f>IF(ROWS(I$4:I6)&gt;$L$1,"",LOOKUP(ROWS(I$4:I6),student!$I$3:$I$1202,student!$C$3:$C$1202))</f>
        <v>4042</v>
      </c>
      <c r="J6" s="21" t="str">
        <f>IF(ROWS(H$4:H6)&gt;$L$1,"",LOOKUP(ROWS(H$4:H6),student!$I$3:$I$1202,student!$D$3:$D$1202))</f>
        <v>เด็กชาย</v>
      </c>
      <c r="K6" s="21" t="str">
        <f>IF(ROWS(I$4:I6)&gt;$L$1,"",LOOKUP(ROWS(I$4:I6),student!$I$3:$I$1202,student!$E$3:$E$1202))</f>
        <v>ณัฐชนน</v>
      </c>
      <c r="L6" s="21" t="str">
        <f>IF(ROWS(K$4:K6)&gt;$L$1,"",LOOKUP(ROWS(K$4:K6),student!$I$3:$I$1202,student!$F$3:$F$1202))</f>
        <v>คำสิงห์</v>
      </c>
      <c r="N6" s="29" t="str">
        <f>IF(O6="","",SUBTOTAL(3,$O$4:O6))</f>
        <v/>
      </c>
      <c r="O6" s="18" t="str">
        <f>IF(ROWS(O$4:O6)&gt;$R$1,"",LOOKUP(ROWS(O$4:O6),student!$J$3:$J$1202,student!$C$3:$C$1202))</f>
        <v/>
      </c>
      <c r="P6" s="19" t="str">
        <f>IF(ROWS(N$4:N6)&gt;$R$1,"",LOOKUP(ROWS(N$4:N6),student!$J$3:$J$1202,student!$D$3:$D$1202))</f>
        <v/>
      </c>
      <c r="Q6" s="19" t="str">
        <f>IF(ROWS(O$4:O6)&gt;$R$1,"",LOOKUP(ROWS(O$4:O6),student!$J$3:$J$1202,student!$E$3:$E$1202))</f>
        <v/>
      </c>
      <c r="R6" s="19" t="str">
        <f>IF(ROWS(Q$4:Q6)&gt;$R$1,"",LOOKUP(ROWS(Q$4:Q6),student!$J$3:$J$1202,student!$F$3:$F$1202))</f>
        <v/>
      </c>
      <c r="T6" s="30" t="str">
        <f>IF(U6="","",SUBTOTAL(3,$U$4:U6))</f>
        <v/>
      </c>
      <c r="U6" s="20" t="str">
        <f>IF(ROWS(U$4:U6)&gt;$X$1,"",LOOKUP(ROWS(U$4:U6),student!$K$3:$K$1202,student!$C$3:$C$1202))</f>
        <v/>
      </c>
      <c r="V6" s="21" t="str">
        <f>IF(ROWS(T$4:T6)&gt;$X$1,"",LOOKUP(ROWS(T$4:T6),student!$K$3:$K$1202,student!$D$3:$D$1202))</f>
        <v/>
      </c>
      <c r="W6" s="21" t="str">
        <f>IF(ROWS(U$4:U6)&gt;$X$1,"",LOOKUP(ROWS(U$4:U6),student!$K$3:$K$1202,student!$E$3:$E$1202))</f>
        <v/>
      </c>
      <c r="X6" s="21" t="str">
        <f>IF(ROWS(W$4:W6)&gt;$X$1,"",LOOKUP(ROWS(W$4:W6),student!$K$3:$K$1202,student!$F$3:$F$1202))</f>
        <v/>
      </c>
      <c r="Z6" s="29" t="str">
        <f>IF(AA6="","",SUBTOTAL(3,$AA$4:AA6))</f>
        <v/>
      </c>
      <c r="AA6" s="18" t="str">
        <f>IF(ROWS(AA$4:AA6)&gt;$AD$1,"",LOOKUP(ROWS(AA$4:AA6),student!$L$3:$L$1202,student!$C$3:$C$1202))</f>
        <v/>
      </c>
      <c r="AB6" s="19" t="str">
        <f>IF(ROWS(Z$4:Z6)&gt;$AD$1,"",LOOKUP(ROWS(Z$4:Z6),student!$L$3:$L$1202,student!$D$3:$D$1202))</f>
        <v/>
      </c>
      <c r="AC6" s="19" t="str">
        <f>IF(ROWS(AA$4:AA6)&gt;$AD$1,"",LOOKUP(ROWS(AA$4:AA6),student!$L$3:$L$1202,student!$E$3:$E$1202))</f>
        <v/>
      </c>
      <c r="AD6" s="19" t="str">
        <f>IF(ROWS(AC$4:AC6)&gt;$AD$1,"",LOOKUP(ROWS(AC$4:AC6),student!$L$3:$L$1202,student!$F$3:$F$1202))</f>
        <v/>
      </c>
      <c r="AF6" s="30">
        <f>IF(AG6="","",SUBTOTAL(3,$AG$4:AG6))</f>
        <v>3</v>
      </c>
      <c r="AG6" s="20">
        <f>IF(ROWS(AG$4:AG6)&gt;$AJ$1,"",LOOKUP(ROWS(AG$4:AG6),student!$M$3:$M$1202,student!$C$3:$C$1202))</f>
        <v>0</v>
      </c>
      <c r="AH6" s="21">
        <f>IF(ROWS(AF$4:AF6)&gt;$AJ$1,"",LOOKUP(ROWS(AF$4:AF6),student!$M$3:$M$1202,student!$D$3:$D$1202))</f>
        <v>0</v>
      </c>
      <c r="AI6" s="21">
        <f>IF(ROWS(AG$4:AG6)&gt;$AJ$1,"",LOOKUP(ROWS(AG$4:AG6),student!$M$3:$M$1202,student!$E$3:$E$1202))</f>
        <v>0</v>
      </c>
      <c r="AJ6" s="21">
        <f>IF(ROWS(AI$4:AI6)&gt;$AJ$1,"",LOOKUP(ROWS(AI$4:AI6),student!$M$3:$M$1202,student!$F$3:$F$1202))</f>
        <v>0</v>
      </c>
      <c r="AL6" s="29" t="str">
        <f>IF(AM6="","",SUBTOTAL(3,$AM$4:AM6))</f>
        <v/>
      </c>
      <c r="AM6" s="18" t="str">
        <f>IF(ROWS(AM$4:AM6)&gt;$AP$1,"",LOOKUP(ROWS(AM$4:AM6),student!$N$3:$N$1202,student!$C$3:$C$1202))</f>
        <v/>
      </c>
      <c r="AN6" s="19" t="str">
        <f>IF(ROWS(AL$4:AL6)&gt;$AP$1,"",LOOKUP(ROWS(AL$4:AL6),student!$N$3:$N$1202,student!$D$3:$D$1202))</f>
        <v/>
      </c>
      <c r="AO6" s="19" t="str">
        <f>IF(ROWS(AM$4:AM6)&gt;$AP$1,"",LOOKUP(ROWS(AM$4:AM6),student!$N$3:$N$1202,student!$E$3:$E$1202))</f>
        <v/>
      </c>
      <c r="AP6" s="19" t="str">
        <f>IF(ROWS(AO$4:AO6)&gt;$AP$1,"",LOOKUP(ROWS(AO$4:AO6),student!$N$3:$N$1202,student!$F$3:$F$1202))</f>
        <v/>
      </c>
      <c r="AR6" s="30" t="str">
        <f>IF(AS6="","",SUBTOTAL(3,$AS$4:AS6))</f>
        <v/>
      </c>
      <c r="AS6" s="20" t="str">
        <f>IF(ROWS(AS$4:AS6)&gt;$AV$1,"",LOOKUP(ROWS(AS$4:AS6),student!$O$3:$O$1202,student!$C$3:$C$1202))</f>
        <v/>
      </c>
      <c r="AT6" s="21" t="str">
        <f>IF(ROWS(AR$4:AR6)&gt;$AV$1,"",LOOKUP(ROWS(AR$4:AR6),student!$O$3:$O$1202,student!$D$3:$D$1202))</f>
        <v/>
      </c>
      <c r="AU6" s="21" t="str">
        <f>IF(ROWS(AS$4:AS6)&gt;$AV$1,"",LOOKUP(ROWS(AS$4:AS6),student!$O$3:$O$1202,student!$E$3:$E$1202))</f>
        <v/>
      </c>
      <c r="AV6" s="21" t="str">
        <f>IF(ROWS(AU$4:AU6)&gt;$AV$1,"",LOOKUP(ROWS(AU$4:AU6),student!$O$3:$O$1202,student!$F$3:$F$1202))</f>
        <v/>
      </c>
      <c r="AX6" s="29" t="str">
        <f>IF(AY6="","",SUBTOTAL(3,$AY$4:AY6))</f>
        <v/>
      </c>
      <c r="AY6" s="18" t="str">
        <f>IF(ROWS(AY$4:AY6)&gt;$BB$1,"",LOOKUP(ROWS(AY$4:AY6),student!$P$3:$P$1202,student!$C$3:$C$1202))</f>
        <v/>
      </c>
      <c r="AZ6" s="19" t="str">
        <f>IF(ROWS(AX$4:AX6)&gt;$BB$1,"",LOOKUP(ROWS(AX$4:AX6),student!$P$3:$P$1202,student!$D$3:$D$1202))</f>
        <v/>
      </c>
      <c r="BA6" s="19" t="str">
        <f>IF(ROWS(AY$4:AY6)&gt;$BB$1,"",LOOKUP(ROWS(AY$4:AY6),student!$P$3:$P$1202,student!$E$3:$E$1202))</f>
        <v/>
      </c>
      <c r="BB6" s="19" t="str">
        <f>IF(ROWS(BA$4:BA6)&gt;$BB$1,"",LOOKUP(ROWS(BA$4:BA6),student!$P$3:$P$1202,student!$F$3:$F$1202))</f>
        <v/>
      </c>
      <c r="BD6" s="30" t="str">
        <f>IF(BE6="","",SUBTOTAL(3,$BE$4:BE6))</f>
        <v/>
      </c>
      <c r="BE6" s="20" t="str">
        <f>IF(ROWS(BE$4:BE6)&gt;$BH$1,"",LOOKUP(ROWS(BE$4:BE6),student!$Q$3:$Q$1202,student!$C$3:$C$1202))</f>
        <v/>
      </c>
      <c r="BF6" s="21" t="str">
        <f>IF(ROWS(BD$4:BD6)&gt;$BH$1,"",LOOKUP(ROWS(BD$4:BD6),student!$Q$3:$Q$1202,student!$D$3:$D$1202))</f>
        <v/>
      </c>
      <c r="BG6" s="21" t="str">
        <f>IF(ROWS(BE$4:BE6)&gt;$BH$1,"",LOOKUP(ROWS(BE$4:BE6),student!$Q$3:$Q$1202,student!$E$3:$E$1202))</f>
        <v/>
      </c>
      <c r="BH6" s="21" t="str">
        <f>IF(ROWS(BG$4:BG6)&gt;$BH$1,"",LOOKUP(ROWS(BG$4:BG6),student!$Q$3:$Q$1202,student!$F$3:$F$1202))</f>
        <v/>
      </c>
      <c r="BJ6" s="29">
        <f>IF(BK6="","",SUBTOTAL(3,$BK$4:BK6))</f>
        <v>3</v>
      </c>
      <c r="BK6" s="18">
        <f>IF(ROWS(BK$4:BK6)&gt;$BN$1,"",LOOKUP(ROWS(BK$4:BK6),student!$R$3:$R$1202,student!$C$3:$C$1202))</f>
        <v>0</v>
      </c>
      <c r="BL6" s="19">
        <f>IF(ROWS(BJ$4:BJ6)&gt;$BN$1,"",LOOKUP(ROWS(BJ$4:BJ6),student!$R$3:$R$1202,student!$D$3:$D$1202))</f>
        <v>0</v>
      </c>
      <c r="BM6" s="19">
        <f>IF(ROWS(BK$4:BK6)&gt;$BN$1,"",LOOKUP(ROWS(BK$4:BK6),student!$R$3:$R$1202,student!$E$3:$E$1202))</f>
        <v>0</v>
      </c>
      <c r="BN6" s="19">
        <f>IF(ROWS(BM$4:BM6)&gt;$BN$1,"",LOOKUP(ROWS(BM$4:BM6),student!$R$3:$R$1202,student!$F$3:$F$1202))</f>
        <v>0</v>
      </c>
      <c r="BP6" s="30">
        <f>IF(BQ6="","",SUBTOTAL(3,$BQ$4:BQ6))</f>
        <v>3</v>
      </c>
      <c r="BQ6" s="20">
        <f>IF(ROWS(BQ$4:BQ6)&gt;$BT$1,"",LOOKUP(ROWS(BQ$4:BQ6),student!$S$3:$S$1202,student!$C$3:$C$1202))</f>
        <v>0</v>
      </c>
      <c r="BR6" s="21">
        <f>IF(ROWS(BP$4:BP6)&gt;$BT$1,"",LOOKUP(ROWS(BP$4:BP6),student!$S$3:$S$1202,student!$D$3:$D$1202))</f>
        <v>0</v>
      </c>
      <c r="BS6" s="21">
        <f>IF(ROWS(BQ$4:BQ6)&gt;$BT$1,"",LOOKUP(ROWS(BQ$4:BQ6),student!$S$3:$S$1202,student!$E$3:$E$1202))</f>
        <v>0</v>
      </c>
      <c r="BT6" s="21">
        <f>IF(ROWS(BS$4:BS6)&gt;$BT$1,"",LOOKUP(ROWS(BS$4:BS6),student!$S$3:$S$1202,student!$F$3:$F$1202))</f>
        <v>0</v>
      </c>
    </row>
    <row r="7" spans="1:72" x14ac:dyDescent="0.75">
      <c r="A7" s="26">
        <v>4</v>
      </c>
      <c r="B7" s="29">
        <f>IF(C7="","",SUBTOTAL(3,$C$4:C7))</f>
        <v>4</v>
      </c>
      <c r="C7" s="18">
        <f>IF(ROWS(C$4:C7)&gt;$F$1,"",LOOKUP(ROWS(C$4:C7),student!$H$3:$H$1202,student!$C$3:$C$1202))</f>
        <v>4036</v>
      </c>
      <c r="D7" s="19" t="str">
        <f>IF(ROWS(B$4:B7)&gt;$F$1,"",LOOKUP(ROWS(B$4:B7),student!$H$3:$H$1202,student!$D$3:$D$1202))</f>
        <v>เด็กชาย</v>
      </c>
      <c r="E7" s="19" t="str">
        <f>IF(ROWS(C$4:C7)&gt;$F$1,"",LOOKUP(ROWS(C$4:C7),student!$H$3:$H$1202,student!$E$3:$E$1202))</f>
        <v>จักรวาล</v>
      </c>
      <c r="F7" s="19" t="str">
        <f>IF(ROWS(E$4:E7)&gt;$F$1,"",LOOKUP(ROWS(E$4:E7),student!$H$3:$H$1202,student!$F$3:$F$1202))</f>
        <v>บุญหลง</v>
      </c>
      <c r="G7" s="26"/>
      <c r="H7" s="30">
        <f>IF(I7="","",SUBTOTAL(3,$I$4:I7))</f>
        <v>4</v>
      </c>
      <c r="I7" s="20">
        <f>IF(ROWS(I$4:I7)&gt;$L$1,"",LOOKUP(ROWS(I$4:I7),student!$I$3:$I$1202,student!$C$3:$C$1202))</f>
        <v>4045</v>
      </c>
      <c r="J7" s="21" t="str">
        <f>IF(ROWS(H$4:H7)&gt;$L$1,"",LOOKUP(ROWS(H$4:H7),student!$I$3:$I$1202,student!$D$3:$D$1202))</f>
        <v>เด็กชาย</v>
      </c>
      <c r="K7" s="21" t="str">
        <f>IF(ROWS(I$4:I7)&gt;$L$1,"",LOOKUP(ROWS(I$4:I7),student!$I$3:$I$1202,student!$E$3:$E$1202))</f>
        <v>แทนคุณ</v>
      </c>
      <c r="L7" s="21" t="str">
        <f>IF(ROWS(K$4:K7)&gt;$L$1,"",LOOKUP(ROWS(K$4:K7),student!$I$3:$I$1202,student!$F$3:$F$1202))</f>
        <v>แป้นปรุง</v>
      </c>
      <c r="N7" s="29" t="str">
        <f>IF(O7="","",SUBTOTAL(3,$O$4:O7))</f>
        <v/>
      </c>
      <c r="O7" s="18" t="str">
        <f>IF(ROWS(O$4:O7)&gt;$R$1,"",LOOKUP(ROWS(O$4:O7),student!$J$3:$J$1202,student!$C$3:$C$1202))</f>
        <v/>
      </c>
      <c r="P7" s="19" t="str">
        <f>IF(ROWS(N$4:N7)&gt;$R$1,"",LOOKUP(ROWS(N$4:N7),student!$J$3:$J$1202,student!$D$3:$D$1202))</f>
        <v/>
      </c>
      <c r="Q7" s="19" t="str">
        <f>IF(ROWS(O$4:O7)&gt;$R$1,"",LOOKUP(ROWS(O$4:O7),student!$J$3:$J$1202,student!$E$3:$E$1202))</f>
        <v/>
      </c>
      <c r="R7" s="19" t="str">
        <f>IF(ROWS(Q$4:Q7)&gt;$R$1,"",LOOKUP(ROWS(Q$4:Q7),student!$J$3:$J$1202,student!$F$3:$F$1202))</f>
        <v/>
      </c>
      <c r="T7" s="30" t="str">
        <f>IF(U7="","",SUBTOTAL(3,$U$4:U7))</f>
        <v/>
      </c>
      <c r="U7" s="20" t="str">
        <f>IF(ROWS(U$4:U7)&gt;$X$1,"",LOOKUP(ROWS(U$4:U7),student!$K$3:$K$1202,student!$C$3:$C$1202))</f>
        <v/>
      </c>
      <c r="V7" s="21" t="str">
        <f>IF(ROWS(T$4:T7)&gt;$X$1,"",LOOKUP(ROWS(T$4:T7),student!$K$3:$K$1202,student!$D$3:$D$1202))</f>
        <v/>
      </c>
      <c r="W7" s="21" t="str">
        <f>IF(ROWS(U$4:U7)&gt;$X$1,"",LOOKUP(ROWS(U$4:U7),student!$K$3:$K$1202,student!$E$3:$E$1202))</f>
        <v/>
      </c>
      <c r="X7" s="21" t="str">
        <f>IF(ROWS(W$4:W7)&gt;$X$1,"",LOOKUP(ROWS(W$4:W7),student!$K$3:$K$1202,student!$F$3:$F$1202))</f>
        <v/>
      </c>
      <c r="Z7" s="29" t="str">
        <f>IF(AA7="","",SUBTOTAL(3,$AA$4:AA7))</f>
        <v/>
      </c>
      <c r="AA7" s="18" t="str">
        <f>IF(ROWS(AA$4:AA7)&gt;$AD$1,"",LOOKUP(ROWS(AA$4:AA7),student!$L$3:$L$1202,student!$C$3:$C$1202))</f>
        <v/>
      </c>
      <c r="AB7" s="19" t="str">
        <f>IF(ROWS(Z$4:Z7)&gt;$AD$1,"",LOOKUP(ROWS(Z$4:Z7),student!$L$3:$L$1202,student!$D$3:$D$1202))</f>
        <v/>
      </c>
      <c r="AC7" s="19" t="str">
        <f>IF(ROWS(AA$4:AA7)&gt;$AD$1,"",LOOKUP(ROWS(AA$4:AA7),student!$L$3:$L$1202,student!$E$3:$E$1202))</f>
        <v/>
      </c>
      <c r="AD7" s="19" t="str">
        <f>IF(ROWS(AC$4:AC7)&gt;$AD$1,"",LOOKUP(ROWS(AC$4:AC7),student!$L$3:$L$1202,student!$F$3:$F$1202))</f>
        <v/>
      </c>
      <c r="AF7" s="30">
        <f>IF(AG7="","",SUBTOTAL(3,$AG$4:AG7))</f>
        <v>4</v>
      </c>
      <c r="AG7" s="20">
        <f>IF(ROWS(AG$4:AG7)&gt;$AJ$1,"",LOOKUP(ROWS(AG$4:AG7),student!$M$3:$M$1202,student!$C$3:$C$1202))</f>
        <v>0</v>
      </c>
      <c r="AH7" s="21">
        <f>IF(ROWS(AF$4:AF7)&gt;$AJ$1,"",LOOKUP(ROWS(AF$4:AF7),student!$M$3:$M$1202,student!$D$3:$D$1202))</f>
        <v>0</v>
      </c>
      <c r="AI7" s="21">
        <f>IF(ROWS(AG$4:AG7)&gt;$AJ$1,"",LOOKUP(ROWS(AG$4:AG7),student!$M$3:$M$1202,student!$E$3:$E$1202))</f>
        <v>0</v>
      </c>
      <c r="AJ7" s="21">
        <f>IF(ROWS(AI$4:AI7)&gt;$AJ$1,"",LOOKUP(ROWS(AI$4:AI7),student!$M$3:$M$1202,student!$F$3:$F$1202))</f>
        <v>0</v>
      </c>
      <c r="AL7" s="29" t="str">
        <f>IF(AM7="","",SUBTOTAL(3,$AM$4:AM7))</f>
        <v/>
      </c>
      <c r="AM7" s="18" t="str">
        <f>IF(ROWS(AM$4:AM7)&gt;$AP$1,"",LOOKUP(ROWS(AM$4:AM7),student!$N$3:$N$1202,student!$C$3:$C$1202))</f>
        <v/>
      </c>
      <c r="AN7" s="19" t="str">
        <f>IF(ROWS(AL$4:AL7)&gt;$AP$1,"",LOOKUP(ROWS(AL$4:AL7),student!$N$3:$N$1202,student!$D$3:$D$1202))</f>
        <v/>
      </c>
      <c r="AO7" s="19" t="str">
        <f>IF(ROWS(AM$4:AM7)&gt;$AP$1,"",LOOKUP(ROWS(AM$4:AM7),student!$N$3:$N$1202,student!$E$3:$E$1202))</f>
        <v/>
      </c>
      <c r="AP7" s="19" t="str">
        <f>IF(ROWS(AO$4:AO7)&gt;$AP$1,"",LOOKUP(ROWS(AO$4:AO7),student!$N$3:$N$1202,student!$F$3:$F$1202))</f>
        <v/>
      </c>
      <c r="AR7" s="30" t="str">
        <f>IF(AS7="","",SUBTOTAL(3,$AS$4:AS7))</f>
        <v/>
      </c>
      <c r="AS7" s="20" t="str">
        <f>IF(ROWS(AS$4:AS7)&gt;$AV$1,"",LOOKUP(ROWS(AS$4:AS7),student!$O$3:$O$1202,student!$C$3:$C$1202))</f>
        <v/>
      </c>
      <c r="AT7" s="21" t="str">
        <f>IF(ROWS(AR$4:AR7)&gt;$AV$1,"",LOOKUP(ROWS(AR$4:AR7),student!$O$3:$O$1202,student!$D$3:$D$1202))</f>
        <v/>
      </c>
      <c r="AU7" s="21" t="str">
        <f>IF(ROWS(AS$4:AS7)&gt;$AV$1,"",LOOKUP(ROWS(AS$4:AS7),student!$O$3:$O$1202,student!$E$3:$E$1202))</f>
        <v/>
      </c>
      <c r="AV7" s="21" t="str">
        <f>IF(ROWS(AU$4:AU7)&gt;$AV$1,"",LOOKUP(ROWS(AU$4:AU7),student!$O$3:$O$1202,student!$F$3:$F$1202))</f>
        <v/>
      </c>
      <c r="AX7" s="29" t="str">
        <f>IF(AY7="","",SUBTOTAL(3,$AY$4:AY7))</f>
        <v/>
      </c>
      <c r="AY7" s="18" t="str">
        <f>IF(ROWS(AY$4:AY7)&gt;$BB$1,"",LOOKUP(ROWS(AY$4:AY7),student!$P$3:$P$1202,student!$C$3:$C$1202))</f>
        <v/>
      </c>
      <c r="AZ7" s="19" t="str">
        <f>IF(ROWS(AX$4:AX7)&gt;$BB$1,"",LOOKUP(ROWS(AX$4:AX7),student!$P$3:$P$1202,student!$D$3:$D$1202))</f>
        <v/>
      </c>
      <c r="BA7" s="19" t="str">
        <f>IF(ROWS(AY$4:AY7)&gt;$BB$1,"",LOOKUP(ROWS(AY$4:AY7),student!$P$3:$P$1202,student!$E$3:$E$1202))</f>
        <v/>
      </c>
      <c r="BB7" s="19" t="str">
        <f>IF(ROWS(BA$4:BA7)&gt;$BB$1,"",LOOKUP(ROWS(BA$4:BA7),student!$P$3:$P$1202,student!$F$3:$F$1202))</f>
        <v/>
      </c>
      <c r="BD7" s="30" t="str">
        <f>IF(BE7="","",SUBTOTAL(3,$BE$4:BE7))</f>
        <v/>
      </c>
      <c r="BE7" s="20" t="str">
        <f>IF(ROWS(BE$4:BE7)&gt;$BH$1,"",LOOKUP(ROWS(BE$4:BE7),student!$Q$3:$Q$1202,student!$C$3:$C$1202))</f>
        <v/>
      </c>
      <c r="BF7" s="21" t="str">
        <f>IF(ROWS(BD$4:BD7)&gt;$BH$1,"",LOOKUP(ROWS(BD$4:BD7),student!$Q$3:$Q$1202,student!$D$3:$D$1202))</f>
        <v/>
      </c>
      <c r="BG7" s="21" t="str">
        <f>IF(ROWS(BE$4:BE7)&gt;$BH$1,"",LOOKUP(ROWS(BE$4:BE7),student!$Q$3:$Q$1202,student!$E$3:$E$1202))</f>
        <v/>
      </c>
      <c r="BH7" s="21" t="str">
        <f>IF(ROWS(BG$4:BG7)&gt;$BH$1,"",LOOKUP(ROWS(BG$4:BG7),student!$Q$3:$Q$1202,student!$F$3:$F$1202))</f>
        <v/>
      </c>
      <c r="BJ7" s="29">
        <f>IF(BK7="","",SUBTOTAL(3,$BK$4:BK7))</f>
        <v>4</v>
      </c>
      <c r="BK7" s="18">
        <f>IF(ROWS(BK$4:BK7)&gt;$BN$1,"",LOOKUP(ROWS(BK$4:BK7),student!$R$3:$R$1202,student!$C$3:$C$1202))</f>
        <v>0</v>
      </c>
      <c r="BL7" s="19">
        <f>IF(ROWS(BJ$4:BJ7)&gt;$BN$1,"",LOOKUP(ROWS(BJ$4:BJ7),student!$R$3:$R$1202,student!$D$3:$D$1202))</f>
        <v>0</v>
      </c>
      <c r="BM7" s="19">
        <f>IF(ROWS(BK$4:BK7)&gt;$BN$1,"",LOOKUP(ROWS(BK$4:BK7),student!$R$3:$R$1202,student!$E$3:$E$1202))</f>
        <v>0</v>
      </c>
      <c r="BN7" s="19">
        <f>IF(ROWS(BM$4:BM7)&gt;$BN$1,"",LOOKUP(ROWS(BM$4:BM7),student!$R$3:$R$1202,student!$F$3:$F$1202))</f>
        <v>0</v>
      </c>
      <c r="BP7" s="30">
        <f>IF(BQ7="","",SUBTOTAL(3,$BQ$4:BQ7))</f>
        <v>4</v>
      </c>
      <c r="BQ7" s="20">
        <f>IF(ROWS(BQ$4:BQ7)&gt;$BT$1,"",LOOKUP(ROWS(BQ$4:BQ7),student!$S$3:$S$1202,student!$C$3:$C$1202))</f>
        <v>0</v>
      </c>
      <c r="BR7" s="21">
        <f>IF(ROWS(BP$4:BP7)&gt;$BT$1,"",LOOKUP(ROWS(BP$4:BP7),student!$S$3:$S$1202,student!$D$3:$D$1202))</f>
        <v>0</v>
      </c>
      <c r="BS7" s="21">
        <f>IF(ROWS(BQ$4:BQ7)&gt;$BT$1,"",LOOKUP(ROWS(BQ$4:BQ7),student!$S$3:$S$1202,student!$E$3:$E$1202))</f>
        <v>0</v>
      </c>
      <c r="BT7" s="21">
        <f>IF(ROWS(BS$4:BS7)&gt;$BT$1,"",LOOKUP(ROWS(BS$4:BS7),student!$S$3:$S$1202,student!$F$3:$F$1202))</f>
        <v>0</v>
      </c>
    </row>
    <row r="8" spans="1:72" x14ac:dyDescent="0.75">
      <c r="A8" s="26">
        <v>5</v>
      </c>
      <c r="B8" s="29">
        <f>IF(C8="","",SUBTOTAL(3,$C$4:C8))</f>
        <v>5</v>
      </c>
      <c r="C8" s="18">
        <f>IF(ROWS(C$4:C8)&gt;$F$1,"",LOOKUP(ROWS(C$4:C8),student!$H$3:$H$1202,student!$C$3:$C$1202))</f>
        <v>4044</v>
      </c>
      <c r="D8" s="19" t="str">
        <f>IF(ROWS(B$4:B8)&gt;$F$1,"",LOOKUP(ROWS(B$4:B8),student!$H$3:$H$1202,student!$D$3:$D$1202))</f>
        <v>เด็กชาย</v>
      </c>
      <c r="E8" s="19" t="str">
        <f>IF(ROWS(C$4:C8)&gt;$F$1,"",LOOKUP(ROWS(C$4:C8),student!$H$3:$H$1202,student!$E$3:$E$1202))</f>
        <v>ทัตเทพ</v>
      </c>
      <c r="F8" s="19" t="str">
        <f>IF(ROWS(E$4:E8)&gt;$F$1,"",LOOKUP(ROWS(E$4:E8),student!$H$3:$H$1202,student!$F$3:$F$1202))</f>
        <v>โม๊ะดี</v>
      </c>
      <c r="G8" s="26"/>
      <c r="H8" s="30">
        <f>IF(I8="","",SUBTOTAL(3,$I$4:I8))</f>
        <v>5</v>
      </c>
      <c r="I8" s="20">
        <f>IF(ROWS(I$4:I8)&gt;$L$1,"",LOOKUP(ROWS(I$4:I8),student!$I$3:$I$1202,student!$C$3:$C$1202))</f>
        <v>4047</v>
      </c>
      <c r="J8" s="21" t="str">
        <f>IF(ROWS(H$4:H8)&gt;$L$1,"",LOOKUP(ROWS(H$4:H8),student!$I$3:$I$1202,student!$D$3:$D$1202))</f>
        <v>เด็กชาย</v>
      </c>
      <c r="K8" s="21" t="str">
        <f>IF(ROWS(I$4:I8)&gt;$L$1,"",LOOKUP(ROWS(I$4:I8),student!$I$3:$I$1202,student!$E$3:$E$1202))</f>
        <v>ธนทัต</v>
      </c>
      <c r="L8" s="21" t="str">
        <f>IF(ROWS(K$4:K8)&gt;$L$1,"",LOOKUP(ROWS(K$4:K8),student!$I$3:$I$1202,student!$F$3:$F$1202))</f>
        <v>จัตุพล</v>
      </c>
      <c r="N8" s="29" t="str">
        <f>IF(O8="","",SUBTOTAL(3,$O$4:O8))</f>
        <v/>
      </c>
      <c r="O8" s="18" t="str">
        <f>IF(ROWS(O$4:O8)&gt;$R$1,"",LOOKUP(ROWS(O$4:O8),student!$J$3:$J$1202,student!$C$3:$C$1202))</f>
        <v/>
      </c>
      <c r="P8" s="19" t="str">
        <f>IF(ROWS(N$4:N8)&gt;$R$1,"",LOOKUP(ROWS(N$4:N8),student!$J$3:$J$1202,student!$D$3:$D$1202))</f>
        <v/>
      </c>
      <c r="Q8" s="19" t="str">
        <f>IF(ROWS(O$4:O8)&gt;$R$1,"",LOOKUP(ROWS(O$4:O8),student!$J$3:$J$1202,student!$E$3:$E$1202))</f>
        <v/>
      </c>
      <c r="R8" s="19" t="str">
        <f>IF(ROWS(Q$4:Q8)&gt;$R$1,"",LOOKUP(ROWS(Q$4:Q8),student!$J$3:$J$1202,student!$F$3:$F$1202))</f>
        <v/>
      </c>
      <c r="T8" s="30" t="str">
        <f>IF(U8="","",SUBTOTAL(3,$U$4:U8))</f>
        <v/>
      </c>
      <c r="U8" s="20" t="str">
        <f>IF(ROWS(U$4:U8)&gt;$X$1,"",LOOKUP(ROWS(U$4:U8),student!$K$3:$K$1202,student!$C$3:$C$1202))</f>
        <v/>
      </c>
      <c r="V8" s="21" t="str">
        <f>IF(ROWS(T$4:T8)&gt;$X$1,"",LOOKUP(ROWS(T$4:T8),student!$K$3:$K$1202,student!$D$3:$D$1202))</f>
        <v/>
      </c>
      <c r="W8" s="21" t="str">
        <f>IF(ROWS(U$4:U8)&gt;$X$1,"",LOOKUP(ROWS(U$4:U8),student!$K$3:$K$1202,student!$E$3:$E$1202))</f>
        <v/>
      </c>
      <c r="X8" s="21" t="str">
        <f>IF(ROWS(W$4:W8)&gt;$X$1,"",LOOKUP(ROWS(W$4:W8),student!$K$3:$K$1202,student!$F$3:$F$1202))</f>
        <v/>
      </c>
      <c r="Z8" s="29" t="str">
        <f>IF(AA8="","",SUBTOTAL(3,$AA$4:AA8))</f>
        <v/>
      </c>
      <c r="AA8" s="18" t="str">
        <f>IF(ROWS(AA$4:AA8)&gt;$AD$1,"",LOOKUP(ROWS(AA$4:AA8),student!$L$3:$L$1202,student!$C$3:$C$1202))</f>
        <v/>
      </c>
      <c r="AB8" s="19" t="str">
        <f>IF(ROWS(Z$4:Z8)&gt;$AD$1,"",LOOKUP(ROWS(Z$4:Z8),student!$L$3:$L$1202,student!$D$3:$D$1202))</f>
        <v/>
      </c>
      <c r="AC8" s="19" t="str">
        <f>IF(ROWS(AA$4:AA8)&gt;$AD$1,"",LOOKUP(ROWS(AA$4:AA8),student!$L$3:$L$1202,student!$E$3:$E$1202))</f>
        <v/>
      </c>
      <c r="AD8" s="19" t="str">
        <f>IF(ROWS(AC$4:AC8)&gt;$AD$1,"",LOOKUP(ROWS(AC$4:AC8),student!$L$3:$L$1202,student!$F$3:$F$1202))</f>
        <v/>
      </c>
      <c r="AF8" s="30">
        <f>IF(AG8="","",SUBTOTAL(3,$AG$4:AG8))</f>
        <v>5</v>
      </c>
      <c r="AG8" s="20">
        <f>IF(ROWS(AG$4:AG8)&gt;$AJ$1,"",LOOKUP(ROWS(AG$4:AG8),student!$M$3:$M$1202,student!$C$3:$C$1202))</f>
        <v>0</v>
      </c>
      <c r="AH8" s="21">
        <f>IF(ROWS(AF$4:AF8)&gt;$AJ$1,"",LOOKUP(ROWS(AF$4:AF8),student!$M$3:$M$1202,student!$D$3:$D$1202))</f>
        <v>0</v>
      </c>
      <c r="AI8" s="21">
        <f>IF(ROWS(AG$4:AG8)&gt;$AJ$1,"",LOOKUP(ROWS(AG$4:AG8),student!$M$3:$M$1202,student!$E$3:$E$1202))</f>
        <v>0</v>
      </c>
      <c r="AJ8" s="21">
        <f>IF(ROWS(AI$4:AI8)&gt;$AJ$1,"",LOOKUP(ROWS(AI$4:AI8),student!$M$3:$M$1202,student!$F$3:$F$1202))</f>
        <v>0</v>
      </c>
      <c r="AL8" s="29" t="str">
        <f>IF(AM8="","",SUBTOTAL(3,$AM$4:AM8))</f>
        <v/>
      </c>
      <c r="AM8" s="18" t="str">
        <f>IF(ROWS(AM$4:AM8)&gt;$AP$1,"",LOOKUP(ROWS(AM$4:AM8),student!$N$3:$N$1202,student!$C$3:$C$1202))</f>
        <v/>
      </c>
      <c r="AN8" s="19" t="str">
        <f>IF(ROWS(AL$4:AL8)&gt;$AP$1,"",LOOKUP(ROWS(AL$4:AL8),student!$N$3:$N$1202,student!$D$3:$D$1202))</f>
        <v/>
      </c>
      <c r="AO8" s="19" t="str">
        <f>IF(ROWS(AM$4:AM8)&gt;$AP$1,"",LOOKUP(ROWS(AM$4:AM8),student!$N$3:$N$1202,student!$E$3:$E$1202))</f>
        <v/>
      </c>
      <c r="AP8" s="19" t="str">
        <f>IF(ROWS(AO$4:AO8)&gt;$AP$1,"",LOOKUP(ROWS(AO$4:AO8),student!$N$3:$N$1202,student!$F$3:$F$1202))</f>
        <v/>
      </c>
      <c r="AR8" s="30" t="str">
        <f>IF(AS8="","",SUBTOTAL(3,$AS$4:AS8))</f>
        <v/>
      </c>
      <c r="AS8" s="20" t="str">
        <f>IF(ROWS(AS$4:AS8)&gt;$AV$1,"",LOOKUP(ROWS(AS$4:AS8),student!$O$3:$O$1202,student!$C$3:$C$1202))</f>
        <v/>
      </c>
      <c r="AT8" s="21" t="str">
        <f>IF(ROWS(AR$4:AR8)&gt;$AV$1,"",LOOKUP(ROWS(AR$4:AR8),student!$O$3:$O$1202,student!$D$3:$D$1202))</f>
        <v/>
      </c>
      <c r="AU8" s="21" t="str">
        <f>IF(ROWS(AS$4:AS8)&gt;$AV$1,"",LOOKUP(ROWS(AS$4:AS8),student!$O$3:$O$1202,student!$E$3:$E$1202))</f>
        <v/>
      </c>
      <c r="AV8" s="21" t="str">
        <f>IF(ROWS(AU$4:AU8)&gt;$AV$1,"",LOOKUP(ROWS(AU$4:AU8),student!$O$3:$O$1202,student!$F$3:$F$1202))</f>
        <v/>
      </c>
      <c r="AX8" s="29" t="str">
        <f>IF(AY8="","",SUBTOTAL(3,$AY$4:AY8))</f>
        <v/>
      </c>
      <c r="AY8" s="18" t="str">
        <f>IF(ROWS(AY$4:AY8)&gt;$BB$1,"",LOOKUP(ROWS(AY$4:AY8),student!$P$3:$P$1202,student!$C$3:$C$1202))</f>
        <v/>
      </c>
      <c r="AZ8" s="19" t="str">
        <f>IF(ROWS(AX$4:AX8)&gt;$BB$1,"",LOOKUP(ROWS(AX$4:AX8),student!$P$3:$P$1202,student!$D$3:$D$1202))</f>
        <v/>
      </c>
      <c r="BA8" s="19" t="str">
        <f>IF(ROWS(AY$4:AY8)&gt;$BB$1,"",LOOKUP(ROWS(AY$4:AY8),student!$P$3:$P$1202,student!$E$3:$E$1202))</f>
        <v/>
      </c>
      <c r="BB8" s="19" t="str">
        <f>IF(ROWS(BA$4:BA8)&gt;$BB$1,"",LOOKUP(ROWS(BA$4:BA8),student!$P$3:$P$1202,student!$F$3:$F$1202))</f>
        <v/>
      </c>
      <c r="BD8" s="30" t="str">
        <f>IF(BE8="","",SUBTOTAL(3,$BE$4:BE8))</f>
        <v/>
      </c>
      <c r="BE8" s="20" t="str">
        <f>IF(ROWS(BE$4:BE8)&gt;$BH$1,"",LOOKUP(ROWS(BE$4:BE8),student!$Q$3:$Q$1202,student!$C$3:$C$1202))</f>
        <v/>
      </c>
      <c r="BF8" s="21" t="str">
        <f>IF(ROWS(BD$4:BD8)&gt;$BH$1,"",LOOKUP(ROWS(BD$4:BD8),student!$Q$3:$Q$1202,student!$D$3:$D$1202))</f>
        <v/>
      </c>
      <c r="BG8" s="21" t="str">
        <f>IF(ROWS(BE$4:BE8)&gt;$BH$1,"",LOOKUP(ROWS(BE$4:BE8),student!$Q$3:$Q$1202,student!$E$3:$E$1202))</f>
        <v/>
      </c>
      <c r="BH8" s="21" t="str">
        <f>IF(ROWS(BG$4:BG8)&gt;$BH$1,"",LOOKUP(ROWS(BG$4:BG8),student!$Q$3:$Q$1202,student!$F$3:$F$1202))</f>
        <v/>
      </c>
      <c r="BJ8" s="29">
        <f>IF(BK8="","",SUBTOTAL(3,$BK$4:BK8))</f>
        <v>5</v>
      </c>
      <c r="BK8" s="18">
        <f>IF(ROWS(BK$4:BK8)&gt;$BN$1,"",LOOKUP(ROWS(BK$4:BK8),student!$R$3:$R$1202,student!$C$3:$C$1202))</f>
        <v>0</v>
      </c>
      <c r="BL8" s="19">
        <f>IF(ROWS(BJ$4:BJ8)&gt;$BN$1,"",LOOKUP(ROWS(BJ$4:BJ8),student!$R$3:$R$1202,student!$D$3:$D$1202))</f>
        <v>0</v>
      </c>
      <c r="BM8" s="19">
        <f>IF(ROWS(BK$4:BK8)&gt;$BN$1,"",LOOKUP(ROWS(BK$4:BK8),student!$R$3:$R$1202,student!$E$3:$E$1202))</f>
        <v>0</v>
      </c>
      <c r="BN8" s="19">
        <f>IF(ROWS(BM$4:BM8)&gt;$BN$1,"",LOOKUP(ROWS(BM$4:BM8),student!$R$3:$R$1202,student!$F$3:$F$1202))</f>
        <v>0</v>
      </c>
      <c r="BP8" s="30">
        <f>IF(BQ8="","",SUBTOTAL(3,$BQ$4:BQ8))</f>
        <v>5</v>
      </c>
      <c r="BQ8" s="20">
        <f>IF(ROWS(BQ$4:BQ8)&gt;$BT$1,"",LOOKUP(ROWS(BQ$4:BQ8),student!$S$3:$S$1202,student!$C$3:$C$1202))</f>
        <v>0</v>
      </c>
      <c r="BR8" s="21">
        <f>IF(ROWS(BP$4:BP8)&gt;$BT$1,"",LOOKUP(ROWS(BP$4:BP8),student!$S$3:$S$1202,student!$D$3:$D$1202))</f>
        <v>0</v>
      </c>
      <c r="BS8" s="21">
        <f>IF(ROWS(BQ$4:BQ8)&gt;$BT$1,"",LOOKUP(ROWS(BQ$4:BQ8),student!$S$3:$S$1202,student!$E$3:$E$1202))</f>
        <v>0</v>
      </c>
      <c r="BT8" s="21">
        <f>IF(ROWS(BS$4:BS8)&gt;$BT$1,"",LOOKUP(ROWS(BS$4:BS8),student!$S$3:$S$1202,student!$F$3:$F$1202))</f>
        <v>0</v>
      </c>
    </row>
    <row r="9" spans="1:72" x14ac:dyDescent="0.75">
      <c r="A9" s="26">
        <v>6</v>
      </c>
      <c r="B9" s="29">
        <f>IF(C9="","",SUBTOTAL(3,$C$4:C9))</f>
        <v>6</v>
      </c>
      <c r="C9" s="18">
        <f>IF(ROWS(C$4:C9)&gt;$F$1,"",LOOKUP(ROWS(C$4:C9),student!$H$3:$H$1202,student!$C$3:$C$1202))</f>
        <v>4046</v>
      </c>
      <c r="D9" s="19" t="str">
        <f>IF(ROWS(B$4:B9)&gt;$F$1,"",LOOKUP(ROWS(B$4:B9),student!$H$3:$H$1202,student!$D$3:$D$1202))</f>
        <v>เด็กชาย</v>
      </c>
      <c r="E9" s="19" t="str">
        <f>IF(ROWS(C$4:C9)&gt;$F$1,"",LOOKUP(ROWS(C$4:C9),student!$H$3:$H$1202,student!$E$3:$E$1202))</f>
        <v>ธนกร</v>
      </c>
      <c r="F9" s="19" t="str">
        <f>IF(ROWS(E$4:E9)&gt;$F$1,"",LOOKUP(ROWS(E$4:E9),student!$H$3:$H$1202,student!$F$3:$F$1202))</f>
        <v>เชื้อเมืองพาน</v>
      </c>
      <c r="G9" s="26"/>
      <c r="H9" s="30">
        <f>IF(I9="","",SUBTOTAL(3,$I$4:I9))</f>
        <v>6</v>
      </c>
      <c r="I9" s="20">
        <f>IF(ROWS(I$4:I9)&gt;$L$1,"",LOOKUP(ROWS(I$4:I9),student!$I$3:$I$1202,student!$C$3:$C$1202))</f>
        <v>4048</v>
      </c>
      <c r="J9" s="21" t="str">
        <f>IF(ROWS(H$4:H9)&gt;$L$1,"",LOOKUP(ROWS(H$4:H9),student!$I$3:$I$1202,student!$D$3:$D$1202))</f>
        <v>เด็กชาย</v>
      </c>
      <c r="K9" s="21" t="str">
        <f>IF(ROWS(I$4:I9)&gt;$L$1,"",LOOKUP(ROWS(I$4:I9),student!$I$3:$I$1202,student!$E$3:$E$1202))</f>
        <v>ธนวัฒน์</v>
      </c>
      <c r="L9" s="21" t="str">
        <f>IF(ROWS(K$4:K9)&gt;$L$1,"",LOOKUP(ROWS(K$4:K9),student!$I$3:$I$1202,student!$F$3:$F$1202))</f>
        <v>มัฆวาล</v>
      </c>
      <c r="N9" s="29" t="str">
        <f>IF(O9="","",SUBTOTAL(3,$O$4:O9))</f>
        <v/>
      </c>
      <c r="O9" s="18" t="str">
        <f>IF(ROWS(O$4:O9)&gt;$R$1,"",LOOKUP(ROWS(O$4:O9),student!$J$3:$J$1202,student!$C$3:$C$1202))</f>
        <v/>
      </c>
      <c r="P9" s="19" t="str">
        <f>IF(ROWS(N$4:N9)&gt;$R$1,"",LOOKUP(ROWS(N$4:N9),student!$J$3:$J$1202,student!$D$3:$D$1202))</f>
        <v/>
      </c>
      <c r="Q9" s="19" t="str">
        <f>IF(ROWS(O$4:O9)&gt;$R$1,"",LOOKUP(ROWS(O$4:O9),student!$J$3:$J$1202,student!$E$3:$E$1202))</f>
        <v/>
      </c>
      <c r="R9" s="19" t="str">
        <f>IF(ROWS(Q$4:Q9)&gt;$R$1,"",LOOKUP(ROWS(Q$4:Q9),student!$J$3:$J$1202,student!$F$3:$F$1202))</f>
        <v/>
      </c>
      <c r="T9" s="30" t="str">
        <f>IF(U9="","",SUBTOTAL(3,$U$4:U9))</f>
        <v/>
      </c>
      <c r="U9" s="20" t="str">
        <f>IF(ROWS(U$4:U9)&gt;$X$1,"",LOOKUP(ROWS(U$4:U9),student!$K$3:$K$1202,student!$C$3:$C$1202))</f>
        <v/>
      </c>
      <c r="V9" s="21" t="str">
        <f>IF(ROWS(T$4:T9)&gt;$X$1,"",LOOKUP(ROWS(T$4:T9),student!$K$3:$K$1202,student!$D$3:$D$1202))</f>
        <v/>
      </c>
      <c r="W9" s="21" t="str">
        <f>IF(ROWS(U$4:U9)&gt;$X$1,"",LOOKUP(ROWS(U$4:U9),student!$K$3:$K$1202,student!$E$3:$E$1202))</f>
        <v/>
      </c>
      <c r="X9" s="21" t="str">
        <f>IF(ROWS(W$4:W9)&gt;$X$1,"",LOOKUP(ROWS(W$4:W9),student!$K$3:$K$1202,student!$F$3:$F$1202))</f>
        <v/>
      </c>
      <c r="Z9" s="29" t="str">
        <f>IF(AA9="","",SUBTOTAL(3,$AA$4:AA9))</f>
        <v/>
      </c>
      <c r="AA9" s="18" t="str">
        <f>IF(ROWS(AA$4:AA9)&gt;$AD$1,"",LOOKUP(ROWS(AA$4:AA9),student!$L$3:$L$1202,student!$C$3:$C$1202))</f>
        <v/>
      </c>
      <c r="AB9" s="19" t="str">
        <f>IF(ROWS(Z$4:Z9)&gt;$AD$1,"",LOOKUP(ROWS(Z$4:Z9),student!$L$3:$L$1202,student!$D$3:$D$1202))</f>
        <v/>
      </c>
      <c r="AC9" s="19" t="str">
        <f>IF(ROWS(AA$4:AA9)&gt;$AD$1,"",LOOKUP(ROWS(AA$4:AA9),student!$L$3:$L$1202,student!$E$3:$E$1202))</f>
        <v/>
      </c>
      <c r="AD9" s="19" t="str">
        <f>IF(ROWS(AC$4:AC9)&gt;$AD$1,"",LOOKUP(ROWS(AC$4:AC9),student!$L$3:$L$1202,student!$F$3:$F$1202))</f>
        <v/>
      </c>
      <c r="AF9" s="30">
        <f>IF(AG9="","",SUBTOTAL(3,$AG$4:AG9))</f>
        <v>6</v>
      </c>
      <c r="AG9" s="20">
        <f>IF(ROWS(AG$4:AG9)&gt;$AJ$1,"",LOOKUP(ROWS(AG$4:AG9),student!$M$3:$M$1202,student!$C$3:$C$1202))</f>
        <v>0</v>
      </c>
      <c r="AH9" s="21">
        <f>IF(ROWS(AF$4:AF9)&gt;$AJ$1,"",LOOKUP(ROWS(AF$4:AF9),student!$M$3:$M$1202,student!$D$3:$D$1202))</f>
        <v>0</v>
      </c>
      <c r="AI9" s="21">
        <f>IF(ROWS(AG$4:AG9)&gt;$AJ$1,"",LOOKUP(ROWS(AG$4:AG9),student!$M$3:$M$1202,student!$E$3:$E$1202))</f>
        <v>0</v>
      </c>
      <c r="AJ9" s="21">
        <f>IF(ROWS(AI$4:AI9)&gt;$AJ$1,"",LOOKUP(ROWS(AI$4:AI9),student!$M$3:$M$1202,student!$F$3:$F$1202))</f>
        <v>0</v>
      </c>
      <c r="AL9" s="29" t="str">
        <f>IF(AM9="","",SUBTOTAL(3,$AM$4:AM9))</f>
        <v/>
      </c>
      <c r="AM9" s="18" t="str">
        <f>IF(ROWS(AM$4:AM9)&gt;$AP$1,"",LOOKUP(ROWS(AM$4:AM9),student!$N$3:$N$1202,student!$C$3:$C$1202))</f>
        <v/>
      </c>
      <c r="AN9" s="19" t="str">
        <f>IF(ROWS(AL$4:AL9)&gt;$AP$1,"",LOOKUP(ROWS(AL$4:AL9),student!$N$3:$N$1202,student!$D$3:$D$1202))</f>
        <v/>
      </c>
      <c r="AO9" s="19" t="str">
        <f>IF(ROWS(AM$4:AM9)&gt;$AP$1,"",LOOKUP(ROWS(AM$4:AM9),student!$N$3:$N$1202,student!$E$3:$E$1202))</f>
        <v/>
      </c>
      <c r="AP9" s="19" t="str">
        <f>IF(ROWS(AO$4:AO9)&gt;$AP$1,"",LOOKUP(ROWS(AO$4:AO9),student!$N$3:$N$1202,student!$F$3:$F$1202))</f>
        <v/>
      </c>
      <c r="AR9" s="30" t="str">
        <f>IF(AS9="","",SUBTOTAL(3,$AS$4:AS9))</f>
        <v/>
      </c>
      <c r="AS9" s="20" t="str">
        <f>IF(ROWS(AS$4:AS9)&gt;$AV$1,"",LOOKUP(ROWS(AS$4:AS9),student!$O$3:$O$1202,student!$C$3:$C$1202))</f>
        <v/>
      </c>
      <c r="AT9" s="21" t="str">
        <f>IF(ROWS(AR$4:AR9)&gt;$AV$1,"",LOOKUP(ROWS(AR$4:AR9),student!$O$3:$O$1202,student!$D$3:$D$1202))</f>
        <v/>
      </c>
      <c r="AU9" s="21" t="str">
        <f>IF(ROWS(AS$4:AS9)&gt;$AV$1,"",LOOKUP(ROWS(AS$4:AS9),student!$O$3:$O$1202,student!$E$3:$E$1202))</f>
        <v/>
      </c>
      <c r="AV9" s="21" t="str">
        <f>IF(ROWS(AU$4:AU9)&gt;$AV$1,"",LOOKUP(ROWS(AU$4:AU9),student!$O$3:$O$1202,student!$F$3:$F$1202))</f>
        <v/>
      </c>
      <c r="AX9" s="29" t="str">
        <f>IF(AY9="","",SUBTOTAL(3,$AY$4:AY9))</f>
        <v/>
      </c>
      <c r="AY9" s="18" t="str">
        <f>IF(ROWS(AY$4:AY9)&gt;$BB$1,"",LOOKUP(ROWS(AY$4:AY9),student!$P$3:$P$1202,student!$C$3:$C$1202))</f>
        <v/>
      </c>
      <c r="AZ9" s="19" t="str">
        <f>IF(ROWS(AX$4:AX9)&gt;$BB$1,"",LOOKUP(ROWS(AX$4:AX9),student!$P$3:$P$1202,student!$D$3:$D$1202))</f>
        <v/>
      </c>
      <c r="BA9" s="19" t="str">
        <f>IF(ROWS(AY$4:AY9)&gt;$BB$1,"",LOOKUP(ROWS(AY$4:AY9),student!$P$3:$P$1202,student!$E$3:$E$1202))</f>
        <v/>
      </c>
      <c r="BB9" s="19" t="str">
        <f>IF(ROWS(BA$4:BA9)&gt;$BB$1,"",LOOKUP(ROWS(BA$4:BA9),student!$P$3:$P$1202,student!$F$3:$F$1202))</f>
        <v/>
      </c>
      <c r="BD9" s="30" t="str">
        <f>IF(BE9="","",SUBTOTAL(3,$BE$4:BE9))</f>
        <v/>
      </c>
      <c r="BE9" s="20" t="str">
        <f>IF(ROWS(BE$4:BE9)&gt;$BH$1,"",LOOKUP(ROWS(BE$4:BE9),student!$Q$3:$Q$1202,student!$C$3:$C$1202))</f>
        <v/>
      </c>
      <c r="BF9" s="21" t="str">
        <f>IF(ROWS(BD$4:BD9)&gt;$BH$1,"",LOOKUP(ROWS(BD$4:BD9),student!$Q$3:$Q$1202,student!$D$3:$D$1202))</f>
        <v/>
      </c>
      <c r="BG9" s="21" t="str">
        <f>IF(ROWS(BE$4:BE9)&gt;$BH$1,"",LOOKUP(ROWS(BE$4:BE9),student!$Q$3:$Q$1202,student!$E$3:$E$1202))</f>
        <v/>
      </c>
      <c r="BH9" s="21" t="str">
        <f>IF(ROWS(BG$4:BG9)&gt;$BH$1,"",LOOKUP(ROWS(BG$4:BG9),student!$Q$3:$Q$1202,student!$F$3:$F$1202))</f>
        <v/>
      </c>
      <c r="BJ9" s="29">
        <f>IF(BK9="","",SUBTOTAL(3,$BK$4:BK9))</f>
        <v>6</v>
      </c>
      <c r="BK9" s="18">
        <f>IF(ROWS(BK$4:BK9)&gt;$BN$1,"",LOOKUP(ROWS(BK$4:BK9),student!$R$3:$R$1202,student!$C$3:$C$1202))</f>
        <v>0</v>
      </c>
      <c r="BL9" s="19">
        <f>IF(ROWS(BJ$4:BJ9)&gt;$BN$1,"",LOOKUP(ROWS(BJ$4:BJ9),student!$R$3:$R$1202,student!$D$3:$D$1202))</f>
        <v>0</v>
      </c>
      <c r="BM9" s="19">
        <f>IF(ROWS(BK$4:BK9)&gt;$BN$1,"",LOOKUP(ROWS(BK$4:BK9),student!$R$3:$R$1202,student!$E$3:$E$1202))</f>
        <v>0</v>
      </c>
      <c r="BN9" s="19">
        <f>IF(ROWS(BM$4:BM9)&gt;$BN$1,"",LOOKUP(ROWS(BM$4:BM9),student!$R$3:$R$1202,student!$F$3:$F$1202))</f>
        <v>0</v>
      </c>
      <c r="BP9" s="30">
        <f>IF(BQ9="","",SUBTOTAL(3,$BQ$4:BQ9))</f>
        <v>6</v>
      </c>
      <c r="BQ9" s="20">
        <f>IF(ROWS(BQ$4:BQ9)&gt;$BT$1,"",LOOKUP(ROWS(BQ$4:BQ9),student!$S$3:$S$1202,student!$C$3:$C$1202))</f>
        <v>0</v>
      </c>
      <c r="BR9" s="21">
        <f>IF(ROWS(BP$4:BP9)&gt;$BT$1,"",LOOKUP(ROWS(BP$4:BP9),student!$S$3:$S$1202,student!$D$3:$D$1202))</f>
        <v>0</v>
      </c>
      <c r="BS9" s="21">
        <f>IF(ROWS(BQ$4:BQ9)&gt;$BT$1,"",LOOKUP(ROWS(BQ$4:BQ9),student!$S$3:$S$1202,student!$E$3:$E$1202))</f>
        <v>0</v>
      </c>
      <c r="BT9" s="21">
        <f>IF(ROWS(BS$4:BS9)&gt;$BT$1,"",LOOKUP(ROWS(BS$4:BS9),student!$S$3:$S$1202,student!$F$3:$F$1202))</f>
        <v>0</v>
      </c>
    </row>
    <row r="10" spans="1:72" x14ac:dyDescent="0.75">
      <c r="A10" s="26">
        <v>7</v>
      </c>
      <c r="B10" s="29">
        <f>IF(C10="","",SUBTOTAL(3,$C$4:C10))</f>
        <v>7</v>
      </c>
      <c r="C10" s="18">
        <f>IF(ROWS(C$4:C10)&gt;$F$1,"",LOOKUP(ROWS(C$4:C10),student!$H$3:$H$1202,student!$C$3:$C$1202))</f>
        <v>4050</v>
      </c>
      <c r="D10" s="19" t="str">
        <f>IF(ROWS(B$4:B10)&gt;$F$1,"",LOOKUP(ROWS(B$4:B10),student!$H$3:$H$1202,student!$D$3:$D$1202))</f>
        <v>เด็กชาย</v>
      </c>
      <c r="E10" s="19" t="str">
        <f>IF(ROWS(C$4:C10)&gt;$F$1,"",LOOKUP(ROWS(C$4:C10),student!$H$3:$H$1202,student!$E$3:$E$1202))</f>
        <v>ธนากุล</v>
      </c>
      <c r="F10" s="19" t="str">
        <f>IF(ROWS(E$4:E10)&gt;$F$1,"",LOOKUP(ROWS(E$4:E10),student!$H$3:$H$1202,student!$F$3:$F$1202))</f>
        <v>ยมนา</v>
      </c>
      <c r="G10" s="26"/>
      <c r="H10" s="30">
        <f>IF(I10="","",SUBTOTAL(3,$I$4:I10))</f>
        <v>7</v>
      </c>
      <c r="I10" s="20">
        <f>IF(ROWS(I$4:I10)&gt;$L$1,"",LOOKUP(ROWS(I$4:I10),student!$I$3:$I$1202,student!$C$3:$C$1202))</f>
        <v>4053</v>
      </c>
      <c r="J10" s="21" t="str">
        <f>IF(ROWS(H$4:H10)&gt;$L$1,"",LOOKUP(ROWS(H$4:H10),student!$I$3:$I$1202,student!$D$3:$D$1202))</f>
        <v>เด็กชาย</v>
      </c>
      <c r="K10" s="21" t="str">
        <f>IF(ROWS(I$4:I10)&gt;$L$1,"",LOOKUP(ROWS(I$4:I10),student!$I$3:$I$1202,student!$E$3:$E$1202))</f>
        <v>นิรันดร</v>
      </c>
      <c r="L10" s="21" t="str">
        <f>IF(ROWS(K$4:K10)&gt;$L$1,"",LOOKUP(ROWS(K$4:K10),student!$I$3:$I$1202,student!$F$3:$F$1202))</f>
        <v>นเรวรรณ์</v>
      </c>
      <c r="N10" s="29" t="str">
        <f>IF(O10="","",SUBTOTAL(3,$O$4:O10))</f>
        <v/>
      </c>
      <c r="O10" s="18" t="str">
        <f>IF(ROWS(O$4:O10)&gt;$R$1,"",LOOKUP(ROWS(O$4:O10),student!$J$3:$J$1202,student!$C$3:$C$1202))</f>
        <v/>
      </c>
      <c r="P10" s="19" t="str">
        <f>IF(ROWS(N$4:N10)&gt;$R$1,"",LOOKUP(ROWS(N$4:N10),student!$J$3:$J$1202,student!$D$3:$D$1202))</f>
        <v/>
      </c>
      <c r="Q10" s="19" t="str">
        <f>IF(ROWS(O$4:O10)&gt;$R$1,"",LOOKUP(ROWS(O$4:O10),student!$J$3:$J$1202,student!$E$3:$E$1202))</f>
        <v/>
      </c>
      <c r="R10" s="19" t="str">
        <f>IF(ROWS(Q$4:Q10)&gt;$R$1,"",LOOKUP(ROWS(Q$4:Q10),student!$J$3:$J$1202,student!$F$3:$F$1202))</f>
        <v/>
      </c>
      <c r="T10" s="30" t="str">
        <f>IF(U10="","",SUBTOTAL(3,$U$4:U10))</f>
        <v/>
      </c>
      <c r="U10" s="20" t="str">
        <f>IF(ROWS(U$4:U10)&gt;$X$1,"",LOOKUP(ROWS(U$4:U10),student!$K$3:$K$1202,student!$C$3:$C$1202))</f>
        <v/>
      </c>
      <c r="V10" s="21" t="str">
        <f>IF(ROWS(T$4:T10)&gt;$X$1,"",LOOKUP(ROWS(T$4:T10),student!$K$3:$K$1202,student!$D$3:$D$1202))</f>
        <v/>
      </c>
      <c r="W10" s="21" t="str">
        <f>IF(ROWS(U$4:U10)&gt;$X$1,"",LOOKUP(ROWS(U$4:U10),student!$K$3:$K$1202,student!$E$3:$E$1202))</f>
        <v/>
      </c>
      <c r="X10" s="21" t="str">
        <f>IF(ROWS(W$4:W10)&gt;$X$1,"",LOOKUP(ROWS(W$4:W10),student!$K$3:$K$1202,student!$F$3:$F$1202))</f>
        <v/>
      </c>
      <c r="Z10" s="29" t="str">
        <f>IF(AA10="","",SUBTOTAL(3,$AA$4:AA10))</f>
        <v/>
      </c>
      <c r="AA10" s="18" t="str">
        <f>IF(ROWS(AA$4:AA10)&gt;$AD$1,"",LOOKUP(ROWS(AA$4:AA10),student!$L$3:$L$1202,student!$C$3:$C$1202))</f>
        <v/>
      </c>
      <c r="AB10" s="19" t="str">
        <f>IF(ROWS(Z$4:Z10)&gt;$AD$1,"",LOOKUP(ROWS(Z$4:Z10),student!$L$3:$L$1202,student!$D$3:$D$1202))</f>
        <v/>
      </c>
      <c r="AC10" s="19" t="str">
        <f>IF(ROWS(AA$4:AA10)&gt;$AD$1,"",LOOKUP(ROWS(AA$4:AA10),student!$L$3:$L$1202,student!$E$3:$E$1202))</f>
        <v/>
      </c>
      <c r="AD10" s="19" t="str">
        <f>IF(ROWS(AC$4:AC10)&gt;$AD$1,"",LOOKUP(ROWS(AC$4:AC10),student!$L$3:$L$1202,student!$F$3:$F$1202))</f>
        <v/>
      </c>
      <c r="AF10" s="30">
        <f>IF(AG10="","",SUBTOTAL(3,$AG$4:AG10))</f>
        <v>7</v>
      </c>
      <c r="AG10" s="20">
        <f>IF(ROWS(AG$4:AG10)&gt;$AJ$1,"",LOOKUP(ROWS(AG$4:AG10),student!$M$3:$M$1202,student!$C$3:$C$1202))</f>
        <v>0</v>
      </c>
      <c r="AH10" s="21">
        <f>IF(ROWS(AF$4:AF10)&gt;$AJ$1,"",LOOKUP(ROWS(AF$4:AF10),student!$M$3:$M$1202,student!$D$3:$D$1202))</f>
        <v>0</v>
      </c>
      <c r="AI10" s="21">
        <f>IF(ROWS(AG$4:AG10)&gt;$AJ$1,"",LOOKUP(ROWS(AG$4:AG10),student!$M$3:$M$1202,student!$E$3:$E$1202))</f>
        <v>0</v>
      </c>
      <c r="AJ10" s="21">
        <f>IF(ROWS(AI$4:AI10)&gt;$AJ$1,"",LOOKUP(ROWS(AI$4:AI10),student!$M$3:$M$1202,student!$F$3:$F$1202))</f>
        <v>0</v>
      </c>
      <c r="AL10" s="29" t="str">
        <f>IF(AM10="","",SUBTOTAL(3,$AM$4:AM10))</f>
        <v/>
      </c>
      <c r="AM10" s="18" t="str">
        <f>IF(ROWS(AM$4:AM10)&gt;$AP$1,"",LOOKUP(ROWS(AM$4:AM10),student!$N$3:$N$1202,student!$C$3:$C$1202))</f>
        <v/>
      </c>
      <c r="AN10" s="19" t="str">
        <f>IF(ROWS(AL$4:AL10)&gt;$AP$1,"",LOOKUP(ROWS(AL$4:AL10),student!$N$3:$N$1202,student!$D$3:$D$1202))</f>
        <v/>
      </c>
      <c r="AO10" s="19" t="str">
        <f>IF(ROWS(AM$4:AM10)&gt;$AP$1,"",LOOKUP(ROWS(AM$4:AM10),student!$N$3:$N$1202,student!$E$3:$E$1202))</f>
        <v/>
      </c>
      <c r="AP10" s="19" t="str">
        <f>IF(ROWS(AO$4:AO10)&gt;$AP$1,"",LOOKUP(ROWS(AO$4:AO10),student!$N$3:$N$1202,student!$F$3:$F$1202))</f>
        <v/>
      </c>
      <c r="AR10" s="30" t="str">
        <f>IF(AS10="","",SUBTOTAL(3,$AS$4:AS10))</f>
        <v/>
      </c>
      <c r="AS10" s="20" t="str">
        <f>IF(ROWS(AS$4:AS10)&gt;$AV$1,"",LOOKUP(ROWS(AS$4:AS10),student!$O$3:$O$1202,student!$C$3:$C$1202))</f>
        <v/>
      </c>
      <c r="AT10" s="21" t="str">
        <f>IF(ROWS(AR$4:AR10)&gt;$AV$1,"",LOOKUP(ROWS(AR$4:AR10),student!$O$3:$O$1202,student!$D$3:$D$1202))</f>
        <v/>
      </c>
      <c r="AU10" s="21" t="str">
        <f>IF(ROWS(AS$4:AS10)&gt;$AV$1,"",LOOKUP(ROWS(AS$4:AS10),student!$O$3:$O$1202,student!$E$3:$E$1202))</f>
        <v/>
      </c>
      <c r="AV10" s="21" t="str">
        <f>IF(ROWS(AU$4:AU10)&gt;$AV$1,"",LOOKUP(ROWS(AU$4:AU10),student!$O$3:$O$1202,student!$F$3:$F$1202))</f>
        <v/>
      </c>
      <c r="AX10" s="29" t="str">
        <f>IF(AY10="","",SUBTOTAL(3,$AY$4:AY10))</f>
        <v/>
      </c>
      <c r="AY10" s="18" t="str">
        <f>IF(ROWS(AY$4:AY10)&gt;$BB$1,"",LOOKUP(ROWS(AY$4:AY10),student!$P$3:$P$1202,student!$C$3:$C$1202))</f>
        <v/>
      </c>
      <c r="AZ10" s="19" t="str">
        <f>IF(ROWS(AX$4:AX10)&gt;$BB$1,"",LOOKUP(ROWS(AX$4:AX10),student!$P$3:$P$1202,student!$D$3:$D$1202))</f>
        <v/>
      </c>
      <c r="BA10" s="19" t="str">
        <f>IF(ROWS(AY$4:AY10)&gt;$BB$1,"",LOOKUP(ROWS(AY$4:AY10),student!$P$3:$P$1202,student!$E$3:$E$1202))</f>
        <v/>
      </c>
      <c r="BB10" s="19" t="str">
        <f>IF(ROWS(BA$4:BA10)&gt;$BB$1,"",LOOKUP(ROWS(BA$4:BA10),student!$P$3:$P$1202,student!$F$3:$F$1202))</f>
        <v/>
      </c>
      <c r="BD10" s="30" t="str">
        <f>IF(BE10="","",SUBTOTAL(3,$BE$4:BE10))</f>
        <v/>
      </c>
      <c r="BE10" s="20" t="str">
        <f>IF(ROWS(BE$4:BE10)&gt;$BH$1,"",LOOKUP(ROWS(BE$4:BE10),student!$Q$3:$Q$1202,student!$C$3:$C$1202))</f>
        <v/>
      </c>
      <c r="BF10" s="21" t="str">
        <f>IF(ROWS(BD$4:BD10)&gt;$BH$1,"",LOOKUP(ROWS(BD$4:BD10),student!$Q$3:$Q$1202,student!$D$3:$D$1202))</f>
        <v/>
      </c>
      <c r="BG10" s="21" t="str">
        <f>IF(ROWS(BE$4:BE10)&gt;$BH$1,"",LOOKUP(ROWS(BE$4:BE10),student!$Q$3:$Q$1202,student!$E$3:$E$1202))</f>
        <v/>
      </c>
      <c r="BH10" s="21" t="str">
        <f>IF(ROWS(BG$4:BG10)&gt;$BH$1,"",LOOKUP(ROWS(BG$4:BG10),student!$Q$3:$Q$1202,student!$F$3:$F$1202))</f>
        <v/>
      </c>
      <c r="BJ10" s="29">
        <f>IF(BK10="","",SUBTOTAL(3,$BK$4:BK10))</f>
        <v>7</v>
      </c>
      <c r="BK10" s="18">
        <f>IF(ROWS(BK$4:BK10)&gt;$BN$1,"",LOOKUP(ROWS(BK$4:BK10),student!$R$3:$R$1202,student!$C$3:$C$1202))</f>
        <v>0</v>
      </c>
      <c r="BL10" s="19">
        <f>IF(ROWS(BJ$4:BJ10)&gt;$BN$1,"",LOOKUP(ROWS(BJ$4:BJ10),student!$R$3:$R$1202,student!$D$3:$D$1202))</f>
        <v>0</v>
      </c>
      <c r="BM10" s="19">
        <f>IF(ROWS(BK$4:BK10)&gt;$BN$1,"",LOOKUP(ROWS(BK$4:BK10),student!$R$3:$R$1202,student!$E$3:$E$1202))</f>
        <v>0</v>
      </c>
      <c r="BN10" s="19">
        <f>IF(ROWS(BM$4:BM10)&gt;$BN$1,"",LOOKUP(ROWS(BM$4:BM10),student!$R$3:$R$1202,student!$F$3:$F$1202))</f>
        <v>0</v>
      </c>
      <c r="BP10" s="30">
        <f>IF(BQ10="","",SUBTOTAL(3,$BQ$4:BQ10))</f>
        <v>7</v>
      </c>
      <c r="BQ10" s="20">
        <f>IF(ROWS(BQ$4:BQ10)&gt;$BT$1,"",LOOKUP(ROWS(BQ$4:BQ10),student!$S$3:$S$1202,student!$C$3:$C$1202))</f>
        <v>0</v>
      </c>
      <c r="BR10" s="21">
        <f>IF(ROWS(BP$4:BP10)&gt;$BT$1,"",LOOKUP(ROWS(BP$4:BP10),student!$S$3:$S$1202,student!$D$3:$D$1202))</f>
        <v>0</v>
      </c>
      <c r="BS10" s="21">
        <f>IF(ROWS(BQ$4:BQ10)&gt;$BT$1,"",LOOKUP(ROWS(BQ$4:BQ10),student!$S$3:$S$1202,student!$E$3:$E$1202))</f>
        <v>0</v>
      </c>
      <c r="BT10" s="21">
        <f>IF(ROWS(BS$4:BS10)&gt;$BT$1,"",LOOKUP(ROWS(BS$4:BS10),student!$S$3:$S$1202,student!$F$3:$F$1202))</f>
        <v>0</v>
      </c>
    </row>
    <row r="11" spans="1:72" x14ac:dyDescent="0.75">
      <c r="A11" s="26">
        <v>8</v>
      </c>
      <c r="B11" s="29">
        <f>IF(C11="","",SUBTOTAL(3,$C$4:C11))</f>
        <v>8</v>
      </c>
      <c r="C11" s="18">
        <f>IF(ROWS(C$4:C11)&gt;$F$1,"",LOOKUP(ROWS(C$4:C11),student!$H$3:$H$1202,student!$C$3:$C$1202))</f>
        <v>4063</v>
      </c>
      <c r="D11" s="19" t="str">
        <f>IF(ROWS(B$4:B11)&gt;$F$1,"",LOOKUP(ROWS(B$4:B11),student!$H$3:$H$1202,student!$D$3:$D$1202))</f>
        <v>เด็กชาย</v>
      </c>
      <c r="E11" s="19" t="str">
        <f>IF(ROWS(C$4:C11)&gt;$F$1,"",LOOKUP(ROWS(C$4:C11),student!$H$3:$H$1202,student!$E$3:$E$1202))</f>
        <v>ภาสกร</v>
      </c>
      <c r="F11" s="19" t="str">
        <f>IF(ROWS(E$4:E11)&gt;$F$1,"",LOOKUP(ROWS(E$4:E11),student!$H$3:$H$1202,student!$F$3:$F$1202))</f>
        <v>คีลาวงศ์</v>
      </c>
      <c r="G11" s="26"/>
      <c r="H11" s="30">
        <f>IF(I11="","",SUBTOTAL(3,$I$4:I11))</f>
        <v>8</v>
      </c>
      <c r="I11" s="20">
        <f>IF(ROWS(I$4:I11)&gt;$L$1,"",LOOKUP(ROWS(I$4:I11),student!$I$3:$I$1202,student!$C$3:$C$1202))</f>
        <v>4054</v>
      </c>
      <c r="J11" s="21" t="str">
        <f>IF(ROWS(H$4:H11)&gt;$L$1,"",LOOKUP(ROWS(H$4:H11),student!$I$3:$I$1202,student!$D$3:$D$1202))</f>
        <v>เด็กชาย</v>
      </c>
      <c r="K11" s="21" t="str">
        <f>IF(ROWS(I$4:I11)&gt;$L$1,"",LOOKUP(ROWS(I$4:I11),student!$I$3:$I$1202,student!$E$3:$E$1202))</f>
        <v>บารมี</v>
      </c>
      <c r="L11" s="21" t="str">
        <f>IF(ROWS(K$4:K11)&gt;$L$1,"",LOOKUP(ROWS(K$4:K11),student!$I$3:$I$1202,student!$F$3:$F$1202))</f>
        <v>ฝั้นปิมปา</v>
      </c>
      <c r="N11" s="29" t="str">
        <f>IF(O11="","",SUBTOTAL(3,$O$4:O11))</f>
        <v/>
      </c>
      <c r="O11" s="18" t="str">
        <f>IF(ROWS(O$4:O11)&gt;$R$1,"",LOOKUP(ROWS(O$4:O11),student!$J$3:$J$1202,student!$C$3:$C$1202))</f>
        <v/>
      </c>
      <c r="P11" s="19" t="str">
        <f>IF(ROWS(N$4:N11)&gt;$R$1,"",LOOKUP(ROWS(N$4:N11),student!$J$3:$J$1202,student!$D$3:$D$1202))</f>
        <v/>
      </c>
      <c r="Q11" s="19" t="str">
        <f>IF(ROWS(O$4:O11)&gt;$R$1,"",LOOKUP(ROWS(O$4:O11),student!$J$3:$J$1202,student!$E$3:$E$1202))</f>
        <v/>
      </c>
      <c r="R11" s="19" t="str">
        <f>IF(ROWS(Q$4:Q11)&gt;$R$1,"",LOOKUP(ROWS(Q$4:Q11),student!$J$3:$J$1202,student!$F$3:$F$1202))</f>
        <v/>
      </c>
      <c r="T11" s="30" t="str">
        <f>IF(U11="","",SUBTOTAL(3,$U$4:U11))</f>
        <v/>
      </c>
      <c r="U11" s="20" t="str">
        <f>IF(ROWS(U$4:U11)&gt;$X$1,"",LOOKUP(ROWS(U$4:U11),student!$K$3:$K$1202,student!$C$3:$C$1202))</f>
        <v/>
      </c>
      <c r="V11" s="21" t="str">
        <f>IF(ROWS(T$4:T11)&gt;$X$1,"",LOOKUP(ROWS(T$4:T11),student!$K$3:$K$1202,student!$D$3:$D$1202))</f>
        <v/>
      </c>
      <c r="W11" s="21" t="str">
        <f>IF(ROWS(U$4:U11)&gt;$X$1,"",LOOKUP(ROWS(U$4:U11),student!$K$3:$K$1202,student!$E$3:$E$1202))</f>
        <v/>
      </c>
      <c r="X11" s="21" t="str">
        <f>IF(ROWS(W$4:W11)&gt;$X$1,"",LOOKUP(ROWS(W$4:W11),student!$K$3:$K$1202,student!$F$3:$F$1202))</f>
        <v/>
      </c>
      <c r="Z11" s="29" t="str">
        <f>IF(AA11="","",SUBTOTAL(3,$AA$4:AA11))</f>
        <v/>
      </c>
      <c r="AA11" s="18" t="str">
        <f>IF(ROWS(AA$4:AA11)&gt;$AD$1,"",LOOKUP(ROWS(AA$4:AA11),student!$L$3:$L$1202,student!$C$3:$C$1202))</f>
        <v/>
      </c>
      <c r="AB11" s="19" t="str">
        <f>IF(ROWS(Z$4:Z11)&gt;$AD$1,"",LOOKUP(ROWS(Z$4:Z11),student!$L$3:$L$1202,student!$D$3:$D$1202))</f>
        <v/>
      </c>
      <c r="AC11" s="19" t="str">
        <f>IF(ROWS(AA$4:AA11)&gt;$AD$1,"",LOOKUP(ROWS(AA$4:AA11),student!$L$3:$L$1202,student!$E$3:$E$1202))</f>
        <v/>
      </c>
      <c r="AD11" s="19" t="str">
        <f>IF(ROWS(AC$4:AC11)&gt;$AD$1,"",LOOKUP(ROWS(AC$4:AC11),student!$L$3:$L$1202,student!$F$3:$F$1202))</f>
        <v/>
      </c>
      <c r="AF11" s="30">
        <f>IF(AG11="","",SUBTOTAL(3,$AG$4:AG11))</f>
        <v>8</v>
      </c>
      <c r="AG11" s="20">
        <f>IF(ROWS(AG$4:AG11)&gt;$AJ$1,"",LOOKUP(ROWS(AG$4:AG11),student!$M$3:$M$1202,student!$C$3:$C$1202))</f>
        <v>0</v>
      </c>
      <c r="AH11" s="21">
        <f>IF(ROWS(AF$4:AF11)&gt;$AJ$1,"",LOOKUP(ROWS(AF$4:AF11),student!$M$3:$M$1202,student!$D$3:$D$1202))</f>
        <v>0</v>
      </c>
      <c r="AI11" s="21">
        <f>IF(ROWS(AG$4:AG11)&gt;$AJ$1,"",LOOKUP(ROWS(AG$4:AG11),student!$M$3:$M$1202,student!$E$3:$E$1202))</f>
        <v>0</v>
      </c>
      <c r="AJ11" s="21">
        <f>IF(ROWS(AI$4:AI11)&gt;$AJ$1,"",LOOKUP(ROWS(AI$4:AI11),student!$M$3:$M$1202,student!$F$3:$F$1202))</f>
        <v>0</v>
      </c>
      <c r="AL11" s="29" t="str">
        <f>IF(AM11="","",SUBTOTAL(3,$AM$4:AM11))</f>
        <v/>
      </c>
      <c r="AM11" s="18" t="str">
        <f>IF(ROWS(AM$4:AM11)&gt;$AP$1,"",LOOKUP(ROWS(AM$4:AM11),student!$N$3:$N$1202,student!$C$3:$C$1202))</f>
        <v/>
      </c>
      <c r="AN11" s="19" t="str">
        <f>IF(ROWS(AL$4:AL11)&gt;$AP$1,"",LOOKUP(ROWS(AL$4:AL11),student!$N$3:$N$1202,student!$D$3:$D$1202))</f>
        <v/>
      </c>
      <c r="AO11" s="19" t="str">
        <f>IF(ROWS(AM$4:AM11)&gt;$AP$1,"",LOOKUP(ROWS(AM$4:AM11),student!$N$3:$N$1202,student!$E$3:$E$1202))</f>
        <v/>
      </c>
      <c r="AP11" s="19" t="str">
        <f>IF(ROWS(AO$4:AO11)&gt;$AP$1,"",LOOKUP(ROWS(AO$4:AO11),student!$N$3:$N$1202,student!$F$3:$F$1202))</f>
        <v/>
      </c>
      <c r="AR11" s="30" t="str">
        <f>IF(AS11="","",SUBTOTAL(3,$AS$4:AS11))</f>
        <v/>
      </c>
      <c r="AS11" s="20" t="str">
        <f>IF(ROWS(AS$4:AS11)&gt;$AV$1,"",LOOKUP(ROWS(AS$4:AS11),student!$O$3:$O$1202,student!$C$3:$C$1202))</f>
        <v/>
      </c>
      <c r="AT11" s="21" t="str">
        <f>IF(ROWS(AR$4:AR11)&gt;$AV$1,"",LOOKUP(ROWS(AR$4:AR11),student!$O$3:$O$1202,student!$D$3:$D$1202))</f>
        <v/>
      </c>
      <c r="AU11" s="21" t="str">
        <f>IF(ROWS(AS$4:AS11)&gt;$AV$1,"",LOOKUP(ROWS(AS$4:AS11),student!$O$3:$O$1202,student!$E$3:$E$1202))</f>
        <v/>
      </c>
      <c r="AV11" s="21" t="str">
        <f>IF(ROWS(AU$4:AU11)&gt;$AV$1,"",LOOKUP(ROWS(AU$4:AU11),student!$O$3:$O$1202,student!$F$3:$F$1202))</f>
        <v/>
      </c>
      <c r="AX11" s="29" t="str">
        <f>IF(AY11="","",SUBTOTAL(3,$AY$4:AY11))</f>
        <v/>
      </c>
      <c r="AY11" s="18" t="str">
        <f>IF(ROWS(AY$4:AY11)&gt;$BB$1,"",LOOKUP(ROWS(AY$4:AY11),student!$P$3:$P$1202,student!$C$3:$C$1202))</f>
        <v/>
      </c>
      <c r="AZ11" s="19" t="str">
        <f>IF(ROWS(AX$4:AX11)&gt;$BB$1,"",LOOKUP(ROWS(AX$4:AX11),student!$P$3:$P$1202,student!$D$3:$D$1202))</f>
        <v/>
      </c>
      <c r="BA11" s="19" t="str">
        <f>IF(ROWS(AY$4:AY11)&gt;$BB$1,"",LOOKUP(ROWS(AY$4:AY11),student!$P$3:$P$1202,student!$E$3:$E$1202))</f>
        <v/>
      </c>
      <c r="BB11" s="19" t="str">
        <f>IF(ROWS(BA$4:BA11)&gt;$BB$1,"",LOOKUP(ROWS(BA$4:BA11),student!$P$3:$P$1202,student!$F$3:$F$1202))</f>
        <v/>
      </c>
      <c r="BD11" s="30" t="str">
        <f>IF(BE11="","",SUBTOTAL(3,$BE$4:BE11))</f>
        <v/>
      </c>
      <c r="BE11" s="20" t="str">
        <f>IF(ROWS(BE$4:BE11)&gt;$BH$1,"",LOOKUP(ROWS(BE$4:BE11),student!$Q$3:$Q$1202,student!$C$3:$C$1202))</f>
        <v/>
      </c>
      <c r="BF11" s="21" t="str">
        <f>IF(ROWS(BD$4:BD11)&gt;$BH$1,"",LOOKUP(ROWS(BD$4:BD11),student!$Q$3:$Q$1202,student!$D$3:$D$1202))</f>
        <v/>
      </c>
      <c r="BG11" s="21" t="str">
        <f>IF(ROWS(BE$4:BE11)&gt;$BH$1,"",LOOKUP(ROWS(BE$4:BE11),student!$Q$3:$Q$1202,student!$E$3:$E$1202))</f>
        <v/>
      </c>
      <c r="BH11" s="21" t="str">
        <f>IF(ROWS(BG$4:BG11)&gt;$BH$1,"",LOOKUP(ROWS(BG$4:BG11),student!$Q$3:$Q$1202,student!$F$3:$F$1202))</f>
        <v/>
      </c>
      <c r="BJ11" s="29">
        <f>IF(BK11="","",SUBTOTAL(3,$BK$4:BK11))</f>
        <v>8</v>
      </c>
      <c r="BK11" s="18">
        <f>IF(ROWS(BK$4:BK11)&gt;$BN$1,"",LOOKUP(ROWS(BK$4:BK11),student!$R$3:$R$1202,student!$C$3:$C$1202))</f>
        <v>0</v>
      </c>
      <c r="BL11" s="19">
        <f>IF(ROWS(BJ$4:BJ11)&gt;$BN$1,"",LOOKUP(ROWS(BJ$4:BJ11),student!$R$3:$R$1202,student!$D$3:$D$1202))</f>
        <v>0</v>
      </c>
      <c r="BM11" s="19">
        <f>IF(ROWS(BK$4:BK11)&gt;$BN$1,"",LOOKUP(ROWS(BK$4:BK11),student!$R$3:$R$1202,student!$E$3:$E$1202))</f>
        <v>0</v>
      </c>
      <c r="BN11" s="19">
        <f>IF(ROWS(BM$4:BM11)&gt;$BN$1,"",LOOKUP(ROWS(BM$4:BM11),student!$R$3:$R$1202,student!$F$3:$F$1202))</f>
        <v>0</v>
      </c>
      <c r="BP11" s="30">
        <f>IF(BQ11="","",SUBTOTAL(3,$BQ$4:BQ11))</f>
        <v>8</v>
      </c>
      <c r="BQ11" s="20">
        <f>IF(ROWS(BQ$4:BQ11)&gt;$BT$1,"",LOOKUP(ROWS(BQ$4:BQ11),student!$S$3:$S$1202,student!$C$3:$C$1202))</f>
        <v>0</v>
      </c>
      <c r="BR11" s="21">
        <f>IF(ROWS(BP$4:BP11)&gt;$BT$1,"",LOOKUP(ROWS(BP$4:BP11),student!$S$3:$S$1202,student!$D$3:$D$1202))</f>
        <v>0</v>
      </c>
      <c r="BS11" s="21">
        <f>IF(ROWS(BQ$4:BQ11)&gt;$BT$1,"",LOOKUP(ROWS(BQ$4:BQ11),student!$S$3:$S$1202,student!$E$3:$E$1202))</f>
        <v>0</v>
      </c>
      <c r="BT11" s="21">
        <f>IF(ROWS(BS$4:BS11)&gt;$BT$1,"",LOOKUP(ROWS(BS$4:BS11),student!$S$3:$S$1202,student!$F$3:$F$1202))</f>
        <v>0</v>
      </c>
    </row>
    <row r="12" spans="1:72" x14ac:dyDescent="0.75">
      <c r="A12" s="26">
        <v>9</v>
      </c>
      <c r="B12" s="29">
        <f>IF(C12="","",SUBTOTAL(3,$C$4:C12))</f>
        <v>9</v>
      </c>
      <c r="C12" s="18">
        <f>IF(ROWS(C$4:C12)&gt;$F$1,"",LOOKUP(ROWS(C$4:C12),student!$H$3:$H$1202,student!$C$3:$C$1202))</f>
        <v>4064</v>
      </c>
      <c r="D12" s="19" t="str">
        <f>IF(ROWS(B$4:B12)&gt;$F$1,"",LOOKUP(ROWS(B$4:B12),student!$H$3:$H$1202,student!$D$3:$D$1202))</f>
        <v>เด็กชาย</v>
      </c>
      <c r="E12" s="19" t="str">
        <f>IF(ROWS(C$4:C12)&gt;$F$1,"",LOOKUP(ROWS(C$4:C12),student!$H$3:$H$1202,student!$E$3:$E$1202))</f>
        <v>รัชพล</v>
      </c>
      <c r="F12" s="19" t="str">
        <f>IF(ROWS(E$4:E12)&gt;$F$1,"",LOOKUP(ROWS(E$4:E12),student!$H$3:$H$1202,student!$F$3:$F$1202))</f>
        <v>ก๋าซ้อน</v>
      </c>
      <c r="G12" s="26"/>
      <c r="H12" s="30">
        <f>IF(I12="","",SUBTOTAL(3,$I$4:I12))</f>
        <v>9</v>
      </c>
      <c r="I12" s="20">
        <f>IF(ROWS(I$4:I12)&gt;$L$1,"",LOOKUP(ROWS(I$4:I12),student!$I$3:$I$1202,student!$C$3:$C$1202))</f>
        <v>4058</v>
      </c>
      <c r="J12" s="21" t="str">
        <f>IF(ROWS(H$4:H12)&gt;$L$1,"",LOOKUP(ROWS(H$4:H12),student!$I$3:$I$1202,student!$D$3:$D$1202))</f>
        <v>เด็กชาย</v>
      </c>
      <c r="K12" s="21" t="str">
        <f>IF(ROWS(I$4:I12)&gt;$L$1,"",LOOKUP(ROWS(I$4:I12),student!$I$3:$I$1202,student!$E$3:$E$1202))</f>
        <v>พลภูมิ</v>
      </c>
      <c r="L12" s="21" t="str">
        <f>IF(ROWS(K$4:K12)&gt;$L$1,"",LOOKUP(ROWS(K$4:K12),student!$I$3:$I$1202,student!$F$3:$F$1202))</f>
        <v>ตาคำ</v>
      </c>
      <c r="N12" s="29" t="str">
        <f>IF(O12="","",SUBTOTAL(3,$O$4:O12))</f>
        <v/>
      </c>
      <c r="O12" s="18" t="str">
        <f>IF(ROWS(O$4:O12)&gt;$R$1,"",LOOKUP(ROWS(O$4:O12),student!$J$3:$J$1202,student!$C$3:$C$1202))</f>
        <v/>
      </c>
      <c r="P12" s="19" t="str">
        <f>IF(ROWS(N$4:N12)&gt;$R$1,"",LOOKUP(ROWS(N$4:N12),student!$J$3:$J$1202,student!$D$3:$D$1202))</f>
        <v/>
      </c>
      <c r="Q12" s="19" t="str">
        <f>IF(ROWS(O$4:O12)&gt;$R$1,"",LOOKUP(ROWS(O$4:O12),student!$J$3:$J$1202,student!$E$3:$E$1202))</f>
        <v/>
      </c>
      <c r="R12" s="19" t="str">
        <f>IF(ROWS(Q$4:Q12)&gt;$R$1,"",LOOKUP(ROWS(Q$4:Q12),student!$J$3:$J$1202,student!$F$3:$F$1202))</f>
        <v/>
      </c>
      <c r="T12" s="30" t="str">
        <f>IF(U12="","",SUBTOTAL(3,$U$4:U12))</f>
        <v/>
      </c>
      <c r="U12" s="20" t="str">
        <f>IF(ROWS(U$4:U12)&gt;$X$1,"",LOOKUP(ROWS(U$4:U12),student!$K$3:$K$1202,student!$C$3:$C$1202))</f>
        <v/>
      </c>
      <c r="V12" s="21" t="str">
        <f>IF(ROWS(T$4:T12)&gt;$X$1,"",LOOKUP(ROWS(T$4:T12),student!$K$3:$K$1202,student!$D$3:$D$1202))</f>
        <v/>
      </c>
      <c r="W12" s="21" t="str">
        <f>IF(ROWS(U$4:U12)&gt;$X$1,"",LOOKUP(ROWS(U$4:U12),student!$K$3:$K$1202,student!$E$3:$E$1202))</f>
        <v/>
      </c>
      <c r="X12" s="21" t="str">
        <f>IF(ROWS(W$4:W12)&gt;$X$1,"",LOOKUP(ROWS(W$4:W12),student!$K$3:$K$1202,student!$F$3:$F$1202))</f>
        <v/>
      </c>
      <c r="Z12" s="29" t="str">
        <f>IF(AA12="","",SUBTOTAL(3,$AA$4:AA12))</f>
        <v/>
      </c>
      <c r="AA12" s="18" t="str">
        <f>IF(ROWS(AA$4:AA12)&gt;$AD$1,"",LOOKUP(ROWS(AA$4:AA12),student!$L$3:$L$1202,student!$C$3:$C$1202))</f>
        <v/>
      </c>
      <c r="AB12" s="19" t="str">
        <f>IF(ROWS(Z$4:Z12)&gt;$AD$1,"",LOOKUP(ROWS(Z$4:Z12),student!$L$3:$L$1202,student!$D$3:$D$1202))</f>
        <v/>
      </c>
      <c r="AC12" s="19" t="str">
        <f>IF(ROWS(AA$4:AA12)&gt;$AD$1,"",LOOKUP(ROWS(AA$4:AA12),student!$L$3:$L$1202,student!$E$3:$E$1202))</f>
        <v/>
      </c>
      <c r="AD12" s="19" t="str">
        <f>IF(ROWS(AC$4:AC12)&gt;$AD$1,"",LOOKUP(ROWS(AC$4:AC12),student!$L$3:$L$1202,student!$F$3:$F$1202))</f>
        <v/>
      </c>
      <c r="AF12" s="30">
        <f>IF(AG12="","",SUBTOTAL(3,$AG$4:AG12))</f>
        <v>9</v>
      </c>
      <c r="AG12" s="20">
        <f>IF(ROWS(AG$4:AG12)&gt;$AJ$1,"",LOOKUP(ROWS(AG$4:AG12),student!$M$3:$M$1202,student!$C$3:$C$1202))</f>
        <v>0</v>
      </c>
      <c r="AH12" s="21">
        <f>IF(ROWS(AF$4:AF12)&gt;$AJ$1,"",LOOKUP(ROWS(AF$4:AF12),student!$M$3:$M$1202,student!$D$3:$D$1202))</f>
        <v>0</v>
      </c>
      <c r="AI12" s="21">
        <f>IF(ROWS(AG$4:AG12)&gt;$AJ$1,"",LOOKUP(ROWS(AG$4:AG12),student!$M$3:$M$1202,student!$E$3:$E$1202))</f>
        <v>0</v>
      </c>
      <c r="AJ12" s="21">
        <f>IF(ROWS(AI$4:AI12)&gt;$AJ$1,"",LOOKUP(ROWS(AI$4:AI12),student!$M$3:$M$1202,student!$F$3:$F$1202))</f>
        <v>0</v>
      </c>
      <c r="AL12" s="29" t="str">
        <f>IF(AM12="","",SUBTOTAL(3,$AM$4:AM12))</f>
        <v/>
      </c>
      <c r="AM12" s="18" t="str">
        <f>IF(ROWS(AM$4:AM12)&gt;$AP$1,"",LOOKUP(ROWS(AM$4:AM12),student!$N$3:$N$1202,student!$C$3:$C$1202))</f>
        <v/>
      </c>
      <c r="AN12" s="19" t="str">
        <f>IF(ROWS(AL$4:AL12)&gt;$AP$1,"",LOOKUP(ROWS(AL$4:AL12),student!$N$3:$N$1202,student!$D$3:$D$1202))</f>
        <v/>
      </c>
      <c r="AO12" s="19" t="str">
        <f>IF(ROWS(AM$4:AM12)&gt;$AP$1,"",LOOKUP(ROWS(AM$4:AM12),student!$N$3:$N$1202,student!$E$3:$E$1202))</f>
        <v/>
      </c>
      <c r="AP12" s="19" t="str">
        <f>IF(ROWS(AO$4:AO12)&gt;$AP$1,"",LOOKUP(ROWS(AO$4:AO12),student!$N$3:$N$1202,student!$F$3:$F$1202))</f>
        <v/>
      </c>
      <c r="AR12" s="30" t="str">
        <f>IF(AS12="","",SUBTOTAL(3,$AS$4:AS12))</f>
        <v/>
      </c>
      <c r="AS12" s="20" t="str">
        <f>IF(ROWS(AS$4:AS12)&gt;$AV$1,"",LOOKUP(ROWS(AS$4:AS12),student!$O$3:$O$1202,student!$C$3:$C$1202))</f>
        <v/>
      </c>
      <c r="AT12" s="21" t="str">
        <f>IF(ROWS(AR$4:AR12)&gt;$AV$1,"",LOOKUP(ROWS(AR$4:AR12),student!$O$3:$O$1202,student!$D$3:$D$1202))</f>
        <v/>
      </c>
      <c r="AU12" s="21" t="str">
        <f>IF(ROWS(AS$4:AS12)&gt;$AV$1,"",LOOKUP(ROWS(AS$4:AS12),student!$O$3:$O$1202,student!$E$3:$E$1202))</f>
        <v/>
      </c>
      <c r="AV12" s="21" t="str">
        <f>IF(ROWS(AU$4:AU12)&gt;$AV$1,"",LOOKUP(ROWS(AU$4:AU12),student!$O$3:$O$1202,student!$F$3:$F$1202))</f>
        <v/>
      </c>
      <c r="AX12" s="29" t="str">
        <f>IF(AY12="","",SUBTOTAL(3,$AY$4:AY12))</f>
        <v/>
      </c>
      <c r="AY12" s="18" t="str">
        <f>IF(ROWS(AY$4:AY12)&gt;$BB$1,"",LOOKUP(ROWS(AY$4:AY12),student!$P$3:$P$1202,student!$C$3:$C$1202))</f>
        <v/>
      </c>
      <c r="AZ12" s="19" t="str">
        <f>IF(ROWS(AX$4:AX12)&gt;$BB$1,"",LOOKUP(ROWS(AX$4:AX12),student!$P$3:$P$1202,student!$D$3:$D$1202))</f>
        <v/>
      </c>
      <c r="BA12" s="19" t="str">
        <f>IF(ROWS(AY$4:AY12)&gt;$BB$1,"",LOOKUP(ROWS(AY$4:AY12),student!$P$3:$P$1202,student!$E$3:$E$1202))</f>
        <v/>
      </c>
      <c r="BB12" s="19" t="str">
        <f>IF(ROWS(BA$4:BA12)&gt;$BB$1,"",LOOKUP(ROWS(BA$4:BA12),student!$P$3:$P$1202,student!$F$3:$F$1202))</f>
        <v/>
      </c>
      <c r="BD12" s="30" t="str">
        <f>IF(BE12="","",SUBTOTAL(3,$BE$4:BE12))</f>
        <v/>
      </c>
      <c r="BE12" s="20" t="str">
        <f>IF(ROWS(BE$4:BE12)&gt;$BH$1,"",LOOKUP(ROWS(BE$4:BE12),student!$Q$3:$Q$1202,student!$C$3:$C$1202))</f>
        <v/>
      </c>
      <c r="BF12" s="21" t="str">
        <f>IF(ROWS(BD$4:BD12)&gt;$BH$1,"",LOOKUP(ROWS(BD$4:BD12),student!$Q$3:$Q$1202,student!$D$3:$D$1202))</f>
        <v/>
      </c>
      <c r="BG12" s="21" t="str">
        <f>IF(ROWS(BE$4:BE12)&gt;$BH$1,"",LOOKUP(ROWS(BE$4:BE12),student!$Q$3:$Q$1202,student!$E$3:$E$1202))</f>
        <v/>
      </c>
      <c r="BH12" s="21" t="str">
        <f>IF(ROWS(BG$4:BG12)&gt;$BH$1,"",LOOKUP(ROWS(BG$4:BG12),student!$Q$3:$Q$1202,student!$F$3:$F$1202))</f>
        <v/>
      </c>
      <c r="BJ12" s="29">
        <f>IF(BK12="","",SUBTOTAL(3,$BK$4:BK12))</f>
        <v>9</v>
      </c>
      <c r="BK12" s="18">
        <f>IF(ROWS(BK$4:BK12)&gt;$BN$1,"",LOOKUP(ROWS(BK$4:BK12),student!$R$3:$R$1202,student!$C$3:$C$1202))</f>
        <v>0</v>
      </c>
      <c r="BL12" s="19">
        <f>IF(ROWS(BJ$4:BJ12)&gt;$BN$1,"",LOOKUP(ROWS(BJ$4:BJ12),student!$R$3:$R$1202,student!$D$3:$D$1202))</f>
        <v>0</v>
      </c>
      <c r="BM12" s="19">
        <f>IF(ROWS(BK$4:BK12)&gt;$BN$1,"",LOOKUP(ROWS(BK$4:BK12),student!$R$3:$R$1202,student!$E$3:$E$1202))</f>
        <v>0</v>
      </c>
      <c r="BN12" s="19">
        <f>IF(ROWS(BM$4:BM12)&gt;$BN$1,"",LOOKUP(ROWS(BM$4:BM12),student!$R$3:$R$1202,student!$F$3:$F$1202))</f>
        <v>0</v>
      </c>
      <c r="BP12" s="30">
        <f>IF(BQ12="","",SUBTOTAL(3,$BQ$4:BQ12))</f>
        <v>9</v>
      </c>
      <c r="BQ12" s="20">
        <f>IF(ROWS(BQ$4:BQ12)&gt;$BT$1,"",LOOKUP(ROWS(BQ$4:BQ12),student!$S$3:$S$1202,student!$C$3:$C$1202))</f>
        <v>0</v>
      </c>
      <c r="BR12" s="21">
        <f>IF(ROWS(BP$4:BP12)&gt;$BT$1,"",LOOKUP(ROWS(BP$4:BP12),student!$S$3:$S$1202,student!$D$3:$D$1202))</f>
        <v>0</v>
      </c>
      <c r="BS12" s="21">
        <f>IF(ROWS(BQ$4:BQ12)&gt;$BT$1,"",LOOKUP(ROWS(BQ$4:BQ12),student!$S$3:$S$1202,student!$E$3:$E$1202))</f>
        <v>0</v>
      </c>
      <c r="BT12" s="21">
        <f>IF(ROWS(BS$4:BS12)&gt;$BT$1,"",LOOKUP(ROWS(BS$4:BS12),student!$S$3:$S$1202,student!$F$3:$F$1202))</f>
        <v>0</v>
      </c>
    </row>
    <row r="13" spans="1:72" x14ac:dyDescent="0.75">
      <c r="A13" s="26">
        <v>10</v>
      </c>
      <c r="B13" s="29">
        <f>IF(C13="","",SUBTOTAL(3,$C$4:C13))</f>
        <v>10</v>
      </c>
      <c r="C13" s="18">
        <f>IF(ROWS(C$4:C13)&gt;$F$1,"",LOOKUP(ROWS(C$4:C13),student!$H$3:$H$1202,student!$C$3:$C$1202))</f>
        <v>4138</v>
      </c>
      <c r="D13" s="19" t="str">
        <f>IF(ROWS(B$4:B13)&gt;$F$1,"",LOOKUP(ROWS(B$4:B13),student!$H$3:$H$1202,student!$D$3:$D$1202))</f>
        <v>เด็กชาย</v>
      </c>
      <c r="E13" s="19" t="str">
        <f>IF(ROWS(C$4:C13)&gt;$F$1,"",LOOKUP(ROWS(C$4:C13),student!$H$3:$H$1202,student!$E$3:$E$1202))</f>
        <v>ธนภัทร</v>
      </c>
      <c r="F13" s="19" t="str">
        <f>IF(ROWS(E$4:E13)&gt;$F$1,"",LOOKUP(ROWS(E$4:E13),student!$H$3:$H$1202,student!$F$3:$F$1202))</f>
        <v>หน่อแก้ว</v>
      </c>
      <c r="G13" s="26"/>
      <c r="H13" s="30">
        <f>IF(I13="","",SUBTOTAL(3,$I$4:I13))</f>
        <v>10</v>
      </c>
      <c r="I13" s="20">
        <f>IF(ROWS(I$4:I13)&gt;$L$1,"",LOOKUP(ROWS(I$4:I13),student!$I$3:$I$1202,student!$C$3:$C$1202))</f>
        <v>4062</v>
      </c>
      <c r="J13" s="21" t="str">
        <f>IF(ROWS(H$4:H13)&gt;$L$1,"",LOOKUP(ROWS(H$4:H13),student!$I$3:$I$1202,student!$D$3:$D$1202))</f>
        <v>เด็กชาย</v>
      </c>
      <c r="K13" s="21" t="str">
        <f>IF(ROWS(I$4:I13)&gt;$L$1,"",LOOKUP(ROWS(I$4:I13),student!$I$3:$I$1202,student!$E$3:$E$1202))</f>
        <v>ภัทรดนัย</v>
      </c>
      <c r="L13" s="21" t="str">
        <f>IF(ROWS(K$4:K13)&gt;$L$1,"",LOOKUP(ROWS(K$4:K13),student!$I$3:$I$1202,student!$F$3:$F$1202))</f>
        <v>ธรรมกุสุมา</v>
      </c>
      <c r="N13" s="29" t="str">
        <f>IF(O13="","",SUBTOTAL(3,$O$4:O13))</f>
        <v/>
      </c>
      <c r="O13" s="18" t="str">
        <f>IF(ROWS(O$4:O13)&gt;$R$1,"",LOOKUP(ROWS(O$4:O13),student!$J$3:$J$1202,student!$C$3:$C$1202))</f>
        <v/>
      </c>
      <c r="P13" s="19" t="str">
        <f>IF(ROWS(N$4:N13)&gt;$R$1,"",LOOKUP(ROWS(N$4:N13),student!$J$3:$J$1202,student!$D$3:$D$1202))</f>
        <v/>
      </c>
      <c r="Q13" s="19" t="str">
        <f>IF(ROWS(O$4:O13)&gt;$R$1,"",LOOKUP(ROWS(O$4:O13),student!$J$3:$J$1202,student!$E$3:$E$1202))</f>
        <v/>
      </c>
      <c r="R13" s="19" t="str">
        <f>IF(ROWS(Q$4:Q13)&gt;$R$1,"",LOOKUP(ROWS(Q$4:Q13),student!$J$3:$J$1202,student!$F$3:$F$1202))</f>
        <v/>
      </c>
      <c r="T13" s="30" t="str">
        <f>IF(U13="","",SUBTOTAL(3,$U$4:U13))</f>
        <v/>
      </c>
      <c r="U13" s="20" t="str">
        <f>IF(ROWS(U$4:U13)&gt;$X$1,"",LOOKUP(ROWS(U$4:U13),student!$K$3:$K$1202,student!$C$3:$C$1202))</f>
        <v/>
      </c>
      <c r="V13" s="21" t="str">
        <f>IF(ROWS(T$4:T13)&gt;$X$1,"",LOOKUP(ROWS(T$4:T13),student!$K$3:$K$1202,student!$D$3:$D$1202))</f>
        <v/>
      </c>
      <c r="W13" s="21" t="str">
        <f>IF(ROWS(U$4:U13)&gt;$X$1,"",LOOKUP(ROWS(U$4:U13),student!$K$3:$K$1202,student!$E$3:$E$1202))</f>
        <v/>
      </c>
      <c r="X13" s="21" t="str">
        <f>IF(ROWS(W$4:W13)&gt;$X$1,"",LOOKUP(ROWS(W$4:W13),student!$K$3:$K$1202,student!$F$3:$F$1202))</f>
        <v/>
      </c>
      <c r="Z13" s="29" t="str">
        <f>IF(AA13="","",SUBTOTAL(3,$AA$4:AA13))</f>
        <v/>
      </c>
      <c r="AA13" s="18" t="str">
        <f>IF(ROWS(AA$4:AA13)&gt;$AD$1,"",LOOKUP(ROWS(AA$4:AA13),student!$L$3:$L$1202,student!$C$3:$C$1202))</f>
        <v/>
      </c>
      <c r="AB13" s="19" t="str">
        <f>IF(ROWS(Z$4:Z13)&gt;$AD$1,"",LOOKUP(ROWS(Z$4:Z13),student!$L$3:$L$1202,student!$D$3:$D$1202))</f>
        <v/>
      </c>
      <c r="AC13" s="19" t="str">
        <f>IF(ROWS(AA$4:AA13)&gt;$AD$1,"",LOOKUP(ROWS(AA$4:AA13),student!$L$3:$L$1202,student!$E$3:$E$1202))</f>
        <v/>
      </c>
      <c r="AD13" s="19" t="str">
        <f>IF(ROWS(AC$4:AC13)&gt;$AD$1,"",LOOKUP(ROWS(AC$4:AC13),student!$L$3:$L$1202,student!$F$3:$F$1202))</f>
        <v/>
      </c>
      <c r="AF13" s="30">
        <f>IF(AG13="","",SUBTOTAL(3,$AG$4:AG13))</f>
        <v>10</v>
      </c>
      <c r="AG13" s="20">
        <f>IF(ROWS(AG$4:AG13)&gt;$AJ$1,"",LOOKUP(ROWS(AG$4:AG13),student!$M$3:$M$1202,student!$C$3:$C$1202))</f>
        <v>0</v>
      </c>
      <c r="AH13" s="21">
        <f>IF(ROWS(AF$4:AF13)&gt;$AJ$1,"",LOOKUP(ROWS(AF$4:AF13),student!$M$3:$M$1202,student!$D$3:$D$1202))</f>
        <v>0</v>
      </c>
      <c r="AI13" s="21">
        <f>IF(ROWS(AG$4:AG13)&gt;$AJ$1,"",LOOKUP(ROWS(AG$4:AG13),student!$M$3:$M$1202,student!$E$3:$E$1202))</f>
        <v>0</v>
      </c>
      <c r="AJ13" s="21">
        <f>IF(ROWS(AI$4:AI13)&gt;$AJ$1,"",LOOKUP(ROWS(AI$4:AI13),student!$M$3:$M$1202,student!$F$3:$F$1202))</f>
        <v>0</v>
      </c>
      <c r="AL13" s="29" t="str">
        <f>IF(AM13="","",SUBTOTAL(3,$AM$4:AM13))</f>
        <v/>
      </c>
      <c r="AM13" s="18" t="str">
        <f>IF(ROWS(AM$4:AM13)&gt;$AP$1,"",LOOKUP(ROWS(AM$4:AM13),student!$N$3:$N$1202,student!$C$3:$C$1202))</f>
        <v/>
      </c>
      <c r="AN13" s="19" t="str">
        <f>IF(ROWS(AL$4:AL13)&gt;$AP$1,"",LOOKUP(ROWS(AL$4:AL13),student!$N$3:$N$1202,student!$D$3:$D$1202))</f>
        <v/>
      </c>
      <c r="AO13" s="19" t="str">
        <f>IF(ROWS(AM$4:AM13)&gt;$AP$1,"",LOOKUP(ROWS(AM$4:AM13),student!$N$3:$N$1202,student!$E$3:$E$1202))</f>
        <v/>
      </c>
      <c r="AP13" s="19" t="str">
        <f>IF(ROWS(AO$4:AO13)&gt;$AP$1,"",LOOKUP(ROWS(AO$4:AO13),student!$N$3:$N$1202,student!$F$3:$F$1202))</f>
        <v/>
      </c>
      <c r="AR13" s="30" t="str">
        <f>IF(AS13="","",SUBTOTAL(3,$AS$4:AS13))</f>
        <v/>
      </c>
      <c r="AS13" s="20" t="str">
        <f>IF(ROWS(AS$4:AS13)&gt;$AV$1,"",LOOKUP(ROWS(AS$4:AS13),student!$O$3:$O$1202,student!$C$3:$C$1202))</f>
        <v/>
      </c>
      <c r="AT13" s="21" t="str">
        <f>IF(ROWS(AR$4:AR13)&gt;$AV$1,"",LOOKUP(ROWS(AR$4:AR13),student!$O$3:$O$1202,student!$D$3:$D$1202))</f>
        <v/>
      </c>
      <c r="AU13" s="21" t="str">
        <f>IF(ROWS(AS$4:AS13)&gt;$AV$1,"",LOOKUP(ROWS(AS$4:AS13),student!$O$3:$O$1202,student!$E$3:$E$1202))</f>
        <v/>
      </c>
      <c r="AV13" s="21" t="str">
        <f>IF(ROWS(AU$4:AU13)&gt;$AV$1,"",LOOKUP(ROWS(AU$4:AU13),student!$O$3:$O$1202,student!$F$3:$F$1202))</f>
        <v/>
      </c>
      <c r="AX13" s="29" t="str">
        <f>IF(AY13="","",SUBTOTAL(3,$AY$4:AY13))</f>
        <v/>
      </c>
      <c r="AY13" s="18" t="str">
        <f>IF(ROWS(AY$4:AY13)&gt;$BB$1,"",LOOKUP(ROWS(AY$4:AY13),student!$P$3:$P$1202,student!$C$3:$C$1202))</f>
        <v/>
      </c>
      <c r="AZ13" s="19" t="str">
        <f>IF(ROWS(AX$4:AX13)&gt;$BB$1,"",LOOKUP(ROWS(AX$4:AX13),student!$P$3:$P$1202,student!$D$3:$D$1202))</f>
        <v/>
      </c>
      <c r="BA13" s="19" t="str">
        <f>IF(ROWS(AY$4:AY13)&gt;$BB$1,"",LOOKUP(ROWS(AY$4:AY13),student!$P$3:$P$1202,student!$E$3:$E$1202))</f>
        <v/>
      </c>
      <c r="BB13" s="19" t="str">
        <f>IF(ROWS(BA$4:BA13)&gt;$BB$1,"",LOOKUP(ROWS(BA$4:BA13),student!$P$3:$P$1202,student!$F$3:$F$1202))</f>
        <v/>
      </c>
      <c r="BD13" s="30" t="str">
        <f>IF(BE13="","",SUBTOTAL(3,$BE$4:BE13))</f>
        <v/>
      </c>
      <c r="BE13" s="20" t="str">
        <f>IF(ROWS(BE$4:BE13)&gt;$BH$1,"",LOOKUP(ROWS(BE$4:BE13),student!$Q$3:$Q$1202,student!$C$3:$C$1202))</f>
        <v/>
      </c>
      <c r="BF13" s="21" t="str">
        <f>IF(ROWS(BD$4:BD13)&gt;$BH$1,"",LOOKUP(ROWS(BD$4:BD13),student!$Q$3:$Q$1202,student!$D$3:$D$1202))</f>
        <v/>
      </c>
      <c r="BG13" s="21" t="str">
        <f>IF(ROWS(BE$4:BE13)&gt;$BH$1,"",LOOKUP(ROWS(BE$4:BE13),student!$Q$3:$Q$1202,student!$E$3:$E$1202))</f>
        <v/>
      </c>
      <c r="BH13" s="21" t="str">
        <f>IF(ROWS(BG$4:BG13)&gt;$BH$1,"",LOOKUP(ROWS(BG$4:BG13),student!$Q$3:$Q$1202,student!$F$3:$F$1202))</f>
        <v/>
      </c>
      <c r="BJ13" s="29">
        <f>IF(BK13="","",SUBTOTAL(3,$BK$4:BK13))</f>
        <v>10</v>
      </c>
      <c r="BK13" s="18">
        <f>IF(ROWS(BK$4:BK13)&gt;$BN$1,"",LOOKUP(ROWS(BK$4:BK13),student!$R$3:$R$1202,student!$C$3:$C$1202))</f>
        <v>0</v>
      </c>
      <c r="BL13" s="19">
        <f>IF(ROWS(BJ$4:BJ13)&gt;$BN$1,"",LOOKUP(ROWS(BJ$4:BJ13),student!$R$3:$R$1202,student!$D$3:$D$1202))</f>
        <v>0</v>
      </c>
      <c r="BM13" s="19">
        <f>IF(ROWS(BK$4:BK13)&gt;$BN$1,"",LOOKUP(ROWS(BK$4:BK13),student!$R$3:$R$1202,student!$E$3:$E$1202))</f>
        <v>0</v>
      </c>
      <c r="BN13" s="19">
        <f>IF(ROWS(BM$4:BM13)&gt;$BN$1,"",LOOKUP(ROWS(BM$4:BM13),student!$R$3:$R$1202,student!$F$3:$F$1202))</f>
        <v>0</v>
      </c>
      <c r="BP13" s="30">
        <f>IF(BQ13="","",SUBTOTAL(3,$BQ$4:BQ13))</f>
        <v>10</v>
      </c>
      <c r="BQ13" s="20">
        <f>IF(ROWS(BQ$4:BQ13)&gt;$BT$1,"",LOOKUP(ROWS(BQ$4:BQ13),student!$S$3:$S$1202,student!$C$3:$C$1202))</f>
        <v>0</v>
      </c>
      <c r="BR13" s="21">
        <f>IF(ROWS(BP$4:BP13)&gt;$BT$1,"",LOOKUP(ROWS(BP$4:BP13),student!$S$3:$S$1202,student!$D$3:$D$1202))</f>
        <v>0</v>
      </c>
      <c r="BS13" s="21">
        <f>IF(ROWS(BQ$4:BQ13)&gt;$BT$1,"",LOOKUP(ROWS(BQ$4:BQ13),student!$S$3:$S$1202,student!$E$3:$E$1202))</f>
        <v>0</v>
      </c>
      <c r="BT13" s="21">
        <f>IF(ROWS(BS$4:BS13)&gt;$BT$1,"",LOOKUP(ROWS(BS$4:BS13),student!$S$3:$S$1202,student!$F$3:$F$1202))</f>
        <v>0</v>
      </c>
    </row>
    <row r="14" spans="1:72" x14ac:dyDescent="0.75">
      <c r="A14" s="26">
        <v>11</v>
      </c>
      <c r="B14" s="29">
        <f>IF(C14="","",SUBTOTAL(3,$C$4:C14))</f>
        <v>11</v>
      </c>
      <c r="C14" s="18">
        <f>IF(ROWS(C$4:C14)&gt;$F$1,"",LOOKUP(ROWS(C$4:C14),student!$H$3:$H$1202,student!$C$3:$C$1202))</f>
        <v>4147</v>
      </c>
      <c r="D14" s="19" t="str">
        <f>IF(ROWS(B$4:B14)&gt;$F$1,"",LOOKUP(ROWS(B$4:B14),student!$H$3:$H$1202,student!$D$3:$D$1202))</f>
        <v>เด็กชาย</v>
      </c>
      <c r="E14" s="19" t="str">
        <f>IF(ROWS(C$4:C14)&gt;$F$1,"",LOOKUP(ROWS(C$4:C14),student!$H$3:$H$1202,student!$E$3:$E$1202))</f>
        <v>สิริวัฒน์</v>
      </c>
      <c r="F14" s="19" t="str">
        <f>IF(ROWS(E$4:E14)&gt;$F$1,"",LOOKUP(ROWS(E$4:E14),student!$H$3:$H$1202,student!$F$3:$F$1202))</f>
        <v>มอยสุรินทร์</v>
      </c>
      <c r="G14" s="26"/>
      <c r="H14" s="30">
        <f>IF(I14="","",SUBTOTAL(3,$I$4:I14))</f>
        <v>11</v>
      </c>
      <c r="I14" s="20">
        <f>IF(ROWS(I$4:I14)&gt;$L$1,"",LOOKUP(ROWS(I$4:I14),student!$I$3:$I$1202,student!$C$3:$C$1202))</f>
        <v>4068</v>
      </c>
      <c r="J14" s="21" t="str">
        <f>IF(ROWS(H$4:H14)&gt;$L$1,"",LOOKUP(ROWS(H$4:H14),student!$I$3:$I$1202,student!$D$3:$D$1202))</f>
        <v>เด็กชาย</v>
      </c>
      <c r="K14" s="21" t="str">
        <f>IF(ROWS(I$4:I14)&gt;$L$1,"",LOOKUP(ROWS(I$4:I14),student!$I$3:$I$1202,student!$E$3:$E$1202))</f>
        <v>ศิวกร</v>
      </c>
      <c r="L14" s="21" t="str">
        <f>IF(ROWS(K$4:K14)&gt;$L$1,"",LOOKUP(ROWS(K$4:K14),student!$I$3:$I$1202,student!$F$3:$F$1202))</f>
        <v>แสนเสมอใจ</v>
      </c>
      <c r="N14" s="29" t="str">
        <f>IF(O14="","",SUBTOTAL(3,$O$4:O14))</f>
        <v/>
      </c>
      <c r="O14" s="18" t="str">
        <f>IF(ROWS(O$4:O14)&gt;$R$1,"",LOOKUP(ROWS(O$4:O14),student!$J$3:$J$1202,student!$C$3:$C$1202))</f>
        <v/>
      </c>
      <c r="P14" s="19" t="str">
        <f>IF(ROWS(N$4:N14)&gt;$R$1,"",LOOKUP(ROWS(N$4:N14),student!$J$3:$J$1202,student!$D$3:$D$1202))</f>
        <v/>
      </c>
      <c r="Q14" s="19" t="str">
        <f>IF(ROWS(O$4:O14)&gt;$R$1,"",LOOKUP(ROWS(O$4:O14),student!$J$3:$J$1202,student!$E$3:$E$1202))</f>
        <v/>
      </c>
      <c r="R14" s="19" t="str">
        <f>IF(ROWS(Q$4:Q14)&gt;$R$1,"",LOOKUP(ROWS(Q$4:Q14),student!$J$3:$J$1202,student!$F$3:$F$1202))</f>
        <v/>
      </c>
      <c r="T14" s="30" t="str">
        <f>IF(U14="","",SUBTOTAL(3,$U$4:U14))</f>
        <v/>
      </c>
      <c r="U14" s="20" t="str">
        <f>IF(ROWS(U$4:U14)&gt;$X$1,"",LOOKUP(ROWS(U$4:U14),student!$K$3:$K$1202,student!$C$3:$C$1202))</f>
        <v/>
      </c>
      <c r="V14" s="21" t="str">
        <f>IF(ROWS(T$4:T14)&gt;$X$1,"",LOOKUP(ROWS(T$4:T14),student!$K$3:$K$1202,student!$D$3:$D$1202))</f>
        <v/>
      </c>
      <c r="W14" s="21" t="str">
        <f>IF(ROWS(U$4:U14)&gt;$X$1,"",LOOKUP(ROWS(U$4:U14),student!$K$3:$K$1202,student!$E$3:$E$1202))</f>
        <v/>
      </c>
      <c r="X14" s="21" t="str">
        <f>IF(ROWS(W$4:W14)&gt;$X$1,"",LOOKUP(ROWS(W$4:W14),student!$K$3:$K$1202,student!$F$3:$F$1202))</f>
        <v/>
      </c>
      <c r="Z14" s="29" t="str">
        <f>IF(AA14="","",SUBTOTAL(3,$AA$4:AA14))</f>
        <v/>
      </c>
      <c r="AA14" s="18" t="str">
        <f>IF(ROWS(AA$4:AA14)&gt;$AD$1,"",LOOKUP(ROWS(AA$4:AA14),student!$L$3:$L$1202,student!$C$3:$C$1202))</f>
        <v/>
      </c>
      <c r="AB14" s="19" t="str">
        <f>IF(ROWS(Z$4:Z14)&gt;$AD$1,"",LOOKUP(ROWS(Z$4:Z14),student!$L$3:$L$1202,student!$D$3:$D$1202))</f>
        <v/>
      </c>
      <c r="AC14" s="19" t="str">
        <f>IF(ROWS(AA$4:AA14)&gt;$AD$1,"",LOOKUP(ROWS(AA$4:AA14),student!$L$3:$L$1202,student!$E$3:$E$1202))</f>
        <v/>
      </c>
      <c r="AD14" s="19" t="str">
        <f>IF(ROWS(AC$4:AC14)&gt;$AD$1,"",LOOKUP(ROWS(AC$4:AC14),student!$L$3:$L$1202,student!$F$3:$F$1202))</f>
        <v/>
      </c>
      <c r="AF14" s="30">
        <f>IF(AG14="","",SUBTOTAL(3,$AG$4:AG14))</f>
        <v>11</v>
      </c>
      <c r="AG14" s="20">
        <f>IF(ROWS(AG$4:AG14)&gt;$AJ$1,"",LOOKUP(ROWS(AG$4:AG14),student!$M$3:$M$1202,student!$C$3:$C$1202))</f>
        <v>0</v>
      </c>
      <c r="AH14" s="21">
        <f>IF(ROWS(AF$4:AF14)&gt;$AJ$1,"",LOOKUP(ROWS(AF$4:AF14),student!$M$3:$M$1202,student!$D$3:$D$1202))</f>
        <v>0</v>
      </c>
      <c r="AI14" s="21">
        <f>IF(ROWS(AG$4:AG14)&gt;$AJ$1,"",LOOKUP(ROWS(AG$4:AG14),student!$M$3:$M$1202,student!$E$3:$E$1202))</f>
        <v>0</v>
      </c>
      <c r="AJ14" s="21">
        <f>IF(ROWS(AI$4:AI14)&gt;$AJ$1,"",LOOKUP(ROWS(AI$4:AI14),student!$M$3:$M$1202,student!$F$3:$F$1202))</f>
        <v>0</v>
      </c>
      <c r="AL14" s="29" t="str">
        <f>IF(AM14="","",SUBTOTAL(3,$AM$4:AM14))</f>
        <v/>
      </c>
      <c r="AM14" s="18" t="str">
        <f>IF(ROWS(AM$4:AM14)&gt;$AP$1,"",LOOKUP(ROWS(AM$4:AM14),student!$N$3:$N$1202,student!$C$3:$C$1202))</f>
        <v/>
      </c>
      <c r="AN14" s="19" t="str">
        <f>IF(ROWS(AL$4:AL14)&gt;$AP$1,"",LOOKUP(ROWS(AL$4:AL14),student!$N$3:$N$1202,student!$D$3:$D$1202))</f>
        <v/>
      </c>
      <c r="AO14" s="19" t="str">
        <f>IF(ROWS(AM$4:AM14)&gt;$AP$1,"",LOOKUP(ROWS(AM$4:AM14),student!$N$3:$N$1202,student!$E$3:$E$1202))</f>
        <v/>
      </c>
      <c r="AP14" s="19" t="str">
        <f>IF(ROWS(AO$4:AO14)&gt;$AP$1,"",LOOKUP(ROWS(AO$4:AO14),student!$N$3:$N$1202,student!$F$3:$F$1202))</f>
        <v/>
      </c>
      <c r="AR14" s="30" t="str">
        <f>IF(AS14="","",SUBTOTAL(3,$AS$4:AS14))</f>
        <v/>
      </c>
      <c r="AS14" s="20" t="str">
        <f>IF(ROWS(AS$4:AS14)&gt;$AV$1,"",LOOKUP(ROWS(AS$4:AS14),student!$O$3:$O$1202,student!$C$3:$C$1202))</f>
        <v/>
      </c>
      <c r="AT14" s="21" t="str">
        <f>IF(ROWS(AR$4:AR14)&gt;$AV$1,"",LOOKUP(ROWS(AR$4:AR14),student!$O$3:$O$1202,student!$D$3:$D$1202))</f>
        <v/>
      </c>
      <c r="AU14" s="21" t="str">
        <f>IF(ROWS(AS$4:AS14)&gt;$AV$1,"",LOOKUP(ROWS(AS$4:AS14),student!$O$3:$O$1202,student!$E$3:$E$1202))</f>
        <v/>
      </c>
      <c r="AV14" s="21" t="str">
        <f>IF(ROWS(AU$4:AU14)&gt;$AV$1,"",LOOKUP(ROWS(AU$4:AU14),student!$O$3:$O$1202,student!$F$3:$F$1202))</f>
        <v/>
      </c>
      <c r="AX14" s="29" t="str">
        <f>IF(AY14="","",SUBTOTAL(3,$AY$4:AY14))</f>
        <v/>
      </c>
      <c r="AY14" s="18" t="str">
        <f>IF(ROWS(AY$4:AY14)&gt;$BB$1,"",LOOKUP(ROWS(AY$4:AY14),student!$P$3:$P$1202,student!$C$3:$C$1202))</f>
        <v/>
      </c>
      <c r="AZ14" s="19" t="str">
        <f>IF(ROWS(AX$4:AX14)&gt;$BB$1,"",LOOKUP(ROWS(AX$4:AX14),student!$P$3:$P$1202,student!$D$3:$D$1202))</f>
        <v/>
      </c>
      <c r="BA14" s="19" t="str">
        <f>IF(ROWS(AY$4:AY14)&gt;$BB$1,"",LOOKUP(ROWS(AY$4:AY14),student!$P$3:$P$1202,student!$E$3:$E$1202))</f>
        <v/>
      </c>
      <c r="BB14" s="19" t="str">
        <f>IF(ROWS(BA$4:BA14)&gt;$BB$1,"",LOOKUP(ROWS(BA$4:BA14),student!$P$3:$P$1202,student!$F$3:$F$1202))</f>
        <v/>
      </c>
      <c r="BD14" s="30" t="str">
        <f>IF(BE14="","",SUBTOTAL(3,$BE$4:BE14))</f>
        <v/>
      </c>
      <c r="BE14" s="20" t="str">
        <f>IF(ROWS(BE$4:BE14)&gt;$BH$1,"",LOOKUP(ROWS(BE$4:BE14),student!$Q$3:$Q$1202,student!$C$3:$C$1202))</f>
        <v/>
      </c>
      <c r="BF14" s="21" t="str">
        <f>IF(ROWS(BD$4:BD14)&gt;$BH$1,"",LOOKUP(ROWS(BD$4:BD14),student!$Q$3:$Q$1202,student!$D$3:$D$1202))</f>
        <v/>
      </c>
      <c r="BG14" s="21" t="str">
        <f>IF(ROWS(BE$4:BE14)&gt;$BH$1,"",LOOKUP(ROWS(BE$4:BE14),student!$Q$3:$Q$1202,student!$E$3:$E$1202))</f>
        <v/>
      </c>
      <c r="BH14" s="21" t="str">
        <f>IF(ROWS(BG$4:BG14)&gt;$BH$1,"",LOOKUP(ROWS(BG$4:BG14),student!$Q$3:$Q$1202,student!$F$3:$F$1202))</f>
        <v/>
      </c>
      <c r="BJ14" s="29">
        <f>IF(BK14="","",SUBTOTAL(3,$BK$4:BK14))</f>
        <v>11</v>
      </c>
      <c r="BK14" s="18">
        <f>IF(ROWS(BK$4:BK14)&gt;$BN$1,"",LOOKUP(ROWS(BK$4:BK14),student!$R$3:$R$1202,student!$C$3:$C$1202))</f>
        <v>0</v>
      </c>
      <c r="BL14" s="19">
        <f>IF(ROWS(BJ$4:BJ14)&gt;$BN$1,"",LOOKUP(ROWS(BJ$4:BJ14),student!$R$3:$R$1202,student!$D$3:$D$1202))</f>
        <v>0</v>
      </c>
      <c r="BM14" s="19">
        <f>IF(ROWS(BK$4:BK14)&gt;$BN$1,"",LOOKUP(ROWS(BK$4:BK14),student!$R$3:$R$1202,student!$E$3:$E$1202))</f>
        <v>0</v>
      </c>
      <c r="BN14" s="19">
        <f>IF(ROWS(BM$4:BM14)&gt;$BN$1,"",LOOKUP(ROWS(BM$4:BM14),student!$R$3:$R$1202,student!$F$3:$F$1202))</f>
        <v>0</v>
      </c>
      <c r="BP14" s="30">
        <f>IF(BQ14="","",SUBTOTAL(3,$BQ$4:BQ14))</f>
        <v>11</v>
      </c>
      <c r="BQ14" s="20">
        <f>IF(ROWS(BQ$4:BQ14)&gt;$BT$1,"",LOOKUP(ROWS(BQ$4:BQ14),student!$S$3:$S$1202,student!$C$3:$C$1202))</f>
        <v>0</v>
      </c>
      <c r="BR14" s="21">
        <f>IF(ROWS(BP$4:BP14)&gt;$BT$1,"",LOOKUP(ROWS(BP$4:BP14),student!$S$3:$S$1202,student!$D$3:$D$1202))</f>
        <v>0</v>
      </c>
      <c r="BS14" s="21">
        <f>IF(ROWS(BQ$4:BQ14)&gt;$BT$1,"",LOOKUP(ROWS(BQ$4:BQ14),student!$S$3:$S$1202,student!$E$3:$E$1202))</f>
        <v>0</v>
      </c>
      <c r="BT14" s="21">
        <f>IF(ROWS(BS$4:BS14)&gt;$BT$1,"",LOOKUP(ROWS(BS$4:BS14),student!$S$3:$S$1202,student!$F$3:$F$1202))</f>
        <v>0</v>
      </c>
    </row>
    <row r="15" spans="1:72" x14ac:dyDescent="0.75">
      <c r="A15" s="26">
        <v>12</v>
      </c>
      <c r="B15" s="29">
        <f>IF(C15="","",SUBTOTAL(3,$C$4:C15))</f>
        <v>12</v>
      </c>
      <c r="C15" s="18">
        <f>IF(ROWS(C$4:C15)&gt;$F$1,"",LOOKUP(ROWS(C$4:C15),student!$H$3:$H$1202,student!$C$3:$C$1202))</f>
        <v>4148</v>
      </c>
      <c r="D15" s="19" t="str">
        <f>IF(ROWS(B$4:B15)&gt;$F$1,"",LOOKUP(ROWS(B$4:B15),student!$H$3:$H$1202,student!$D$3:$D$1202))</f>
        <v>เด็กชาย</v>
      </c>
      <c r="E15" s="19" t="str">
        <f>IF(ROWS(C$4:C15)&gt;$F$1,"",LOOKUP(ROWS(C$4:C15),student!$H$3:$H$1202,student!$E$3:$E$1202))</f>
        <v>ธนากร</v>
      </c>
      <c r="F15" s="19" t="str">
        <f>IF(ROWS(E$4:E15)&gt;$F$1,"",LOOKUP(ROWS(E$4:E15),student!$H$3:$H$1202,student!$F$3:$F$1202))</f>
        <v>สิงห์กาศ</v>
      </c>
      <c r="G15" s="26"/>
      <c r="H15" s="30">
        <f>IF(I15="","",SUBTOTAL(3,$I$4:I15))</f>
        <v>12</v>
      </c>
      <c r="I15" s="20">
        <f>IF(ROWS(I$4:I15)&gt;$L$1,"",LOOKUP(ROWS(I$4:I15),student!$I$3:$I$1202,student!$C$3:$C$1202))</f>
        <v>4069</v>
      </c>
      <c r="J15" s="21" t="str">
        <f>IF(ROWS(H$4:H15)&gt;$L$1,"",LOOKUP(ROWS(H$4:H15),student!$I$3:$I$1202,student!$D$3:$D$1202))</f>
        <v>เด็กชาย</v>
      </c>
      <c r="K15" s="21" t="str">
        <f>IF(ROWS(I$4:I15)&gt;$L$1,"",LOOKUP(ROWS(I$4:I15),student!$I$3:$I$1202,student!$E$3:$E$1202))</f>
        <v>ศุทธิรัตน์</v>
      </c>
      <c r="L15" s="21" t="str">
        <f>IF(ROWS(K$4:K15)&gt;$L$1,"",LOOKUP(ROWS(K$4:K15),student!$I$3:$I$1202,student!$F$3:$F$1202))</f>
        <v>สุจิตวนิช</v>
      </c>
      <c r="N15" s="29" t="str">
        <f>IF(O15="","",SUBTOTAL(3,$O$4:O15))</f>
        <v/>
      </c>
      <c r="O15" s="18" t="str">
        <f>IF(ROWS(O$4:O15)&gt;$R$1,"",LOOKUP(ROWS(O$4:O15),student!$J$3:$J$1202,student!$C$3:$C$1202))</f>
        <v/>
      </c>
      <c r="P15" s="19" t="str">
        <f>IF(ROWS(N$4:N15)&gt;$R$1,"",LOOKUP(ROWS(N$4:N15),student!$J$3:$J$1202,student!$D$3:$D$1202))</f>
        <v/>
      </c>
      <c r="Q15" s="19" t="str">
        <f>IF(ROWS(O$4:O15)&gt;$R$1,"",LOOKUP(ROWS(O$4:O15),student!$J$3:$J$1202,student!$E$3:$E$1202))</f>
        <v/>
      </c>
      <c r="R15" s="19" t="str">
        <f>IF(ROWS(Q$4:Q15)&gt;$R$1,"",LOOKUP(ROWS(Q$4:Q15),student!$J$3:$J$1202,student!$F$3:$F$1202))</f>
        <v/>
      </c>
      <c r="T15" s="30" t="str">
        <f>IF(U15="","",SUBTOTAL(3,$U$4:U15))</f>
        <v/>
      </c>
      <c r="U15" s="20" t="str">
        <f>IF(ROWS(U$4:U15)&gt;$X$1,"",LOOKUP(ROWS(U$4:U15),student!$K$3:$K$1202,student!$C$3:$C$1202))</f>
        <v/>
      </c>
      <c r="V15" s="21" t="str">
        <f>IF(ROWS(T$4:T15)&gt;$X$1,"",LOOKUP(ROWS(T$4:T15),student!$K$3:$K$1202,student!$D$3:$D$1202))</f>
        <v/>
      </c>
      <c r="W15" s="21" t="str">
        <f>IF(ROWS(U$4:U15)&gt;$X$1,"",LOOKUP(ROWS(U$4:U15),student!$K$3:$K$1202,student!$E$3:$E$1202))</f>
        <v/>
      </c>
      <c r="X15" s="21" t="str">
        <f>IF(ROWS(W$4:W15)&gt;$X$1,"",LOOKUP(ROWS(W$4:W15),student!$K$3:$K$1202,student!$F$3:$F$1202))</f>
        <v/>
      </c>
      <c r="Z15" s="29" t="str">
        <f>IF(AA15="","",SUBTOTAL(3,$AA$4:AA15))</f>
        <v/>
      </c>
      <c r="AA15" s="18" t="str">
        <f>IF(ROWS(AA$4:AA15)&gt;$AD$1,"",LOOKUP(ROWS(AA$4:AA15),student!$L$3:$L$1202,student!$C$3:$C$1202))</f>
        <v/>
      </c>
      <c r="AB15" s="19" t="str">
        <f>IF(ROWS(Z$4:Z15)&gt;$AD$1,"",LOOKUP(ROWS(Z$4:Z15),student!$L$3:$L$1202,student!$D$3:$D$1202))</f>
        <v/>
      </c>
      <c r="AC15" s="19" t="str">
        <f>IF(ROWS(AA$4:AA15)&gt;$AD$1,"",LOOKUP(ROWS(AA$4:AA15),student!$L$3:$L$1202,student!$E$3:$E$1202))</f>
        <v/>
      </c>
      <c r="AD15" s="19" t="str">
        <f>IF(ROWS(AC$4:AC15)&gt;$AD$1,"",LOOKUP(ROWS(AC$4:AC15),student!$L$3:$L$1202,student!$F$3:$F$1202))</f>
        <v/>
      </c>
      <c r="AF15" s="30">
        <f>IF(AG15="","",SUBTOTAL(3,$AG$4:AG15))</f>
        <v>12</v>
      </c>
      <c r="AG15" s="20">
        <f>IF(ROWS(AG$4:AG15)&gt;$AJ$1,"",LOOKUP(ROWS(AG$4:AG15),student!$M$3:$M$1202,student!$C$3:$C$1202))</f>
        <v>0</v>
      </c>
      <c r="AH15" s="21">
        <f>IF(ROWS(AF$4:AF15)&gt;$AJ$1,"",LOOKUP(ROWS(AF$4:AF15),student!$M$3:$M$1202,student!$D$3:$D$1202))</f>
        <v>0</v>
      </c>
      <c r="AI15" s="21">
        <f>IF(ROWS(AG$4:AG15)&gt;$AJ$1,"",LOOKUP(ROWS(AG$4:AG15),student!$M$3:$M$1202,student!$E$3:$E$1202))</f>
        <v>0</v>
      </c>
      <c r="AJ15" s="21">
        <f>IF(ROWS(AI$4:AI15)&gt;$AJ$1,"",LOOKUP(ROWS(AI$4:AI15),student!$M$3:$M$1202,student!$F$3:$F$1202))</f>
        <v>0</v>
      </c>
      <c r="AL15" s="29" t="str">
        <f>IF(AM15="","",SUBTOTAL(3,$AM$4:AM15))</f>
        <v/>
      </c>
      <c r="AM15" s="18" t="str">
        <f>IF(ROWS(AM$4:AM15)&gt;$AP$1,"",LOOKUP(ROWS(AM$4:AM15),student!$N$3:$N$1202,student!$C$3:$C$1202))</f>
        <v/>
      </c>
      <c r="AN15" s="19" t="str">
        <f>IF(ROWS(AL$4:AL15)&gt;$AP$1,"",LOOKUP(ROWS(AL$4:AL15),student!$N$3:$N$1202,student!$D$3:$D$1202))</f>
        <v/>
      </c>
      <c r="AO15" s="19" t="str">
        <f>IF(ROWS(AM$4:AM15)&gt;$AP$1,"",LOOKUP(ROWS(AM$4:AM15),student!$N$3:$N$1202,student!$E$3:$E$1202))</f>
        <v/>
      </c>
      <c r="AP15" s="19" t="str">
        <f>IF(ROWS(AO$4:AO15)&gt;$AP$1,"",LOOKUP(ROWS(AO$4:AO15),student!$N$3:$N$1202,student!$F$3:$F$1202))</f>
        <v/>
      </c>
      <c r="AR15" s="30" t="str">
        <f>IF(AS15="","",SUBTOTAL(3,$AS$4:AS15))</f>
        <v/>
      </c>
      <c r="AS15" s="20" t="str">
        <f>IF(ROWS(AS$4:AS15)&gt;$AV$1,"",LOOKUP(ROWS(AS$4:AS15),student!$O$3:$O$1202,student!$C$3:$C$1202))</f>
        <v/>
      </c>
      <c r="AT15" s="21" t="str">
        <f>IF(ROWS(AR$4:AR15)&gt;$AV$1,"",LOOKUP(ROWS(AR$4:AR15),student!$O$3:$O$1202,student!$D$3:$D$1202))</f>
        <v/>
      </c>
      <c r="AU15" s="21" t="str">
        <f>IF(ROWS(AS$4:AS15)&gt;$AV$1,"",LOOKUP(ROWS(AS$4:AS15),student!$O$3:$O$1202,student!$E$3:$E$1202))</f>
        <v/>
      </c>
      <c r="AV15" s="21" t="str">
        <f>IF(ROWS(AU$4:AU15)&gt;$AV$1,"",LOOKUP(ROWS(AU$4:AU15),student!$O$3:$O$1202,student!$F$3:$F$1202))</f>
        <v/>
      </c>
      <c r="AX15" s="29" t="str">
        <f>IF(AY15="","",SUBTOTAL(3,$AY$4:AY15))</f>
        <v/>
      </c>
      <c r="AY15" s="18" t="str">
        <f>IF(ROWS(AY$4:AY15)&gt;$BB$1,"",LOOKUP(ROWS(AY$4:AY15),student!$P$3:$P$1202,student!$C$3:$C$1202))</f>
        <v/>
      </c>
      <c r="AZ15" s="19" t="str">
        <f>IF(ROWS(AX$4:AX15)&gt;$BB$1,"",LOOKUP(ROWS(AX$4:AX15),student!$P$3:$P$1202,student!$D$3:$D$1202))</f>
        <v/>
      </c>
      <c r="BA15" s="19" t="str">
        <f>IF(ROWS(AY$4:AY15)&gt;$BB$1,"",LOOKUP(ROWS(AY$4:AY15),student!$P$3:$P$1202,student!$E$3:$E$1202))</f>
        <v/>
      </c>
      <c r="BB15" s="19" t="str">
        <f>IF(ROWS(BA$4:BA15)&gt;$BB$1,"",LOOKUP(ROWS(BA$4:BA15),student!$P$3:$P$1202,student!$F$3:$F$1202))</f>
        <v/>
      </c>
      <c r="BD15" s="30" t="str">
        <f>IF(BE15="","",SUBTOTAL(3,$BE$4:BE15))</f>
        <v/>
      </c>
      <c r="BE15" s="20" t="str">
        <f>IF(ROWS(BE$4:BE15)&gt;$BH$1,"",LOOKUP(ROWS(BE$4:BE15),student!$Q$3:$Q$1202,student!$C$3:$C$1202))</f>
        <v/>
      </c>
      <c r="BF15" s="21" t="str">
        <f>IF(ROWS(BD$4:BD15)&gt;$BH$1,"",LOOKUP(ROWS(BD$4:BD15),student!$Q$3:$Q$1202,student!$D$3:$D$1202))</f>
        <v/>
      </c>
      <c r="BG15" s="21" t="str">
        <f>IF(ROWS(BE$4:BE15)&gt;$BH$1,"",LOOKUP(ROWS(BE$4:BE15),student!$Q$3:$Q$1202,student!$E$3:$E$1202))</f>
        <v/>
      </c>
      <c r="BH15" s="21" t="str">
        <f>IF(ROWS(BG$4:BG15)&gt;$BH$1,"",LOOKUP(ROWS(BG$4:BG15),student!$Q$3:$Q$1202,student!$F$3:$F$1202))</f>
        <v/>
      </c>
      <c r="BJ15" s="29">
        <f>IF(BK15="","",SUBTOTAL(3,$BK$4:BK15))</f>
        <v>12</v>
      </c>
      <c r="BK15" s="18">
        <f>IF(ROWS(BK$4:BK15)&gt;$BN$1,"",LOOKUP(ROWS(BK$4:BK15),student!$R$3:$R$1202,student!$C$3:$C$1202))</f>
        <v>0</v>
      </c>
      <c r="BL15" s="19">
        <f>IF(ROWS(BJ$4:BJ15)&gt;$BN$1,"",LOOKUP(ROWS(BJ$4:BJ15),student!$R$3:$R$1202,student!$D$3:$D$1202))</f>
        <v>0</v>
      </c>
      <c r="BM15" s="19">
        <f>IF(ROWS(BK$4:BK15)&gt;$BN$1,"",LOOKUP(ROWS(BK$4:BK15),student!$R$3:$R$1202,student!$E$3:$E$1202))</f>
        <v>0</v>
      </c>
      <c r="BN15" s="19">
        <f>IF(ROWS(BM$4:BM15)&gt;$BN$1,"",LOOKUP(ROWS(BM$4:BM15),student!$R$3:$R$1202,student!$F$3:$F$1202))</f>
        <v>0</v>
      </c>
      <c r="BP15" s="30">
        <f>IF(BQ15="","",SUBTOTAL(3,$BQ$4:BQ15))</f>
        <v>12</v>
      </c>
      <c r="BQ15" s="20">
        <f>IF(ROWS(BQ$4:BQ15)&gt;$BT$1,"",LOOKUP(ROWS(BQ$4:BQ15),student!$S$3:$S$1202,student!$C$3:$C$1202))</f>
        <v>0</v>
      </c>
      <c r="BR15" s="21">
        <f>IF(ROWS(BP$4:BP15)&gt;$BT$1,"",LOOKUP(ROWS(BP$4:BP15),student!$S$3:$S$1202,student!$D$3:$D$1202))</f>
        <v>0</v>
      </c>
      <c r="BS15" s="21">
        <f>IF(ROWS(BQ$4:BQ15)&gt;$BT$1,"",LOOKUP(ROWS(BQ$4:BQ15),student!$S$3:$S$1202,student!$E$3:$E$1202))</f>
        <v>0</v>
      </c>
      <c r="BT15" s="21">
        <f>IF(ROWS(BS$4:BS15)&gt;$BT$1,"",LOOKUP(ROWS(BS$4:BS15),student!$S$3:$S$1202,student!$F$3:$F$1202))</f>
        <v>0</v>
      </c>
    </row>
    <row r="16" spans="1:72" x14ac:dyDescent="0.75">
      <c r="A16" s="26">
        <v>13</v>
      </c>
      <c r="B16" s="29">
        <f>IF(C16="","",SUBTOTAL(3,$C$4:C16))</f>
        <v>13</v>
      </c>
      <c r="C16" s="18">
        <f>IF(ROWS(C$4:C16)&gt;$F$1,"",LOOKUP(ROWS(C$4:C16),student!$H$3:$H$1202,student!$C$3:$C$1202))</f>
        <v>4153</v>
      </c>
      <c r="D16" s="19" t="str">
        <f>IF(ROWS(B$4:B16)&gt;$F$1,"",LOOKUP(ROWS(B$4:B16),student!$H$3:$H$1202,student!$D$3:$D$1202))</f>
        <v>เด็กชาย</v>
      </c>
      <c r="E16" s="19" t="str">
        <f>IF(ROWS(C$4:C16)&gt;$F$1,"",LOOKUP(ROWS(C$4:C16),student!$H$3:$H$1202,student!$E$3:$E$1202))</f>
        <v>ญาณพัฒน์</v>
      </c>
      <c r="F16" s="19" t="str">
        <f>IF(ROWS(E$4:E16)&gt;$F$1,"",LOOKUP(ROWS(E$4:E16),student!$H$3:$H$1202,student!$F$3:$F$1202))</f>
        <v>รูปงาม</v>
      </c>
      <c r="G16" s="26"/>
      <c r="H16" s="30">
        <f>IF(I16="","",SUBTOTAL(3,$I$4:I16))</f>
        <v>13</v>
      </c>
      <c r="I16" s="20">
        <f>IF(ROWS(I$4:I16)&gt;$L$1,"",LOOKUP(ROWS(I$4:I16),student!$I$3:$I$1202,student!$C$3:$C$1202))</f>
        <v>4131</v>
      </c>
      <c r="J16" s="21" t="str">
        <f>IF(ROWS(H$4:H16)&gt;$L$1,"",LOOKUP(ROWS(H$4:H16),student!$I$3:$I$1202,student!$D$3:$D$1202))</f>
        <v>เด็กชาย</v>
      </c>
      <c r="K16" s="21" t="str">
        <f>IF(ROWS(I$4:I16)&gt;$L$1,"",LOOKUP(ROWS(I$4:I16),student!$I$3:$I$1202,student!$E$3:$E$1202))</f>
        <v>วุฒิภัทร</v>
      </c>
      <c r="L16" s="21" t="str">
        <f>IF(ROWS(K$4:K16)&gt;$L$1,"",LOOKUP(ROWS(K$4:K16),student!$I$3:$I$1202,student!$F$3:$F$1202))</f>
        <v>กันวี</v>
      </c>
      <c r="N16" s="29" t="str">
        <f>IF(O16="","",SUBTOTAL(3,$O$4:O16))</f>
        <v/>
      </c>
      <c r="O16" s="18" t="str">
        <f>IF(ROWS(O$4:O16)&gt;$R$1,"",LOOKUP(ROWS(O$4:O16),student!$J$3:$J$1202,student!$C$3:$C$1202))</f>
        <v/>
      </c>
      <c r="P16" s="19" t="str">
        <f>IF(ROWS(N$4:N16)&gt;$R$1,"",LOOKUP(ROWS(N$4:N16),student!$J$3:$J$1202,student!$D$3:$D$1202))</f>
        <v/>
      </c>
      <c r="Q16" s="19" t="str">
        <f>IF(ROWS(O$4:O16)&gt;$R$1,"",LOOKUP(ROWS(O$4:O16),student!$J$3:$J$1202,student!$E$3:$E$1202))</f>
        <v/>
      </c>
      <c r="R16" s="19" t="str">
        <f>IF(ROWS(Q$4:Q16)&gt;$R$1,"",LOOKUP(ROWS(Q$4:Q16),student!$J$3:$J$1202,student!$F$3:$F$1202))</f>
        <v/>
      </c>
      <c r="T16" s="30" t="str">
        <f>IF(U16="","",SUBTOTAL(3,$U$4:U16))</f>
        <v/>
      </c>
      <c r="U16" s="20" t="str">
        <f>IF(ROWS(U$4:U16)&gt;$X$1,"",LOOKUP(ROWS(U$4:U16),student!$K$3:$K$1202,student!$C$3:$C$1202))</f>
        <v/>
      </c>
      <c r="V16" s="21" t="str">
        <f>IF(ROWS(T$4:T16)&gt;$X$1,"",LOOKUP(ROWS(T$4:T16),student!$K$3:$K$1202,student!$D$3:$D$1202))</f>
        <v/>
      </c>
      <c r="W16" s="21" t="str">
        <f>IF(ROWS(U$4:U16)&gt;$X$1,"",LOOKUP(ROWS(U$4:U16),student!$K$3:$K$1202,student!$E$3:$E$1202))</f>
        <v/>
      </c>
      <c r="X16" s="21" t="str">
        <f>IF(ROWS(W$4:W16)&gt;$X$1,"",LOOKUP(ROWS(W$4:W16),student!$K$3:$K$1202,student!$F$3:$F$1202))</f>
        <v/>
      </c>
      <c r="Z16" s="29" t="str">
        <f>IF(AA16="","",SUBTOTAL(3,$AA$4:AA16))</f>
        <v/>
      </c>
      <c r="AA16" s="18" t="str">
        <f>IF(ROWS(AA$4:AA16)&gt;$AD$1,"",LOOKUP(ROWS(AA$4:AA16),student!$L$3:$L$1202,student!$C$3:$C$1202))</f>
        <v/>
      </c>
      <c r="AB16" s="19" t="str">
        <f>IF(ROWS(Z$4:Z16)&gt;$AD$1,"",LOOKUP(ROWS(Z$4:Z16),student!$L$3:$L$1202,student!$D$3:$D$1202))</f>
        <v/>
      </c>
      <c r="AC16" s="19" t="str">
        <f>IF(ROWS(AA$4:AA16)&gt;$AD$1,"",LOOKUP(ROWS(AA$4:AA16),student!$L$3:$L$1202,student!$E$3:$E$1202))</f>
        <v/>
      </c>
      <c r="AD16" s="19" t="str">
        <f>IF(ROWS(AC$4:AC16)&gt;$AD$1,"",LOOKUP(ROWS(AC$4:AC16),student!$L$3:$L$1202,student!$F$3:$F$1202))</f>
        <v/>
      </c>
      <c r="AF16" s="30">
        <f>IF(AG16="","",SUBTOTAL(3,$AG$4:AG16))</f>
        <v>13</v>
      </c>
      <c r="AG16" s="20">
        <f>IF(ROWS(AG$4:AG16)&gt;$AJ$1,"",LOOKUP(ROWS(AG$4:AG16),student!$M$3:$M$1202,student!$C$3:$C$1202))</f>
        <v>0</v>
      </c>
      <c r="AH16" s="21">
        <f>IF(ROWS(AF$4:AF16)&gt;$AJ$1,"",LOOKUP(ROWS(AF$4:AF16),student!$M$3:$M$1202,student!$D$3:$D$1202))</f>
        <v>0</v>
      </c>
      <c r="AI16" s="21">
        <f>IF(ROWS(AG$4:AG16)&gt;$AJ$1,"",LOOKUP(ROWS(AG$4:AG16),student!$M$3:$M$1202,student!$E$3:$E$1202))</f>
        <v>0</v>
      </c>
      <c r="AJ16" s="21">
        <f>IF(ROWS(AI$4:AI16)&gt;$AJ$1,"",LOOKUP(ROWS(AI$4:AI16),student!$M$3:$M$1202,student!$F$3:$F$1202))</f>
        <v>0</v>
      </c>
      <c r="AL16" s="29" t="str">
        <f>IF(AM16="","",SUBTOTAL(3,$AM$4:AM16))</f>
        <v/>
      </c>
      <c r="AM16" s="18" t="str">
        <f>IF(ROWS(AM$4:AM16)&gt;$AP$1,"",LOOKUP(ROWS(AM$4:AM16),student!$N$3:$N$1202,student!$C$3:$C$1202))</f>
        <v/>
      </c>
      <c r="AN16" s="19" t="str">
        <f>IF(ROWS(AL$4:AL16)&gt;$AP$1,"",LOOKUP(ROWS(AL$4:AL16),student!$N$3:$N$1202,student!$D$3:$D$1202))</f>
        <v/>
      </c>
      <c r="AO16" s="19" t="str">
        <f>IF(ROWS(AM$4:AM16)&gt;$AP$1,"",LOOKUP(ROWS(AM$4:AM16),student!$N$3:$N$1202,student!$E$3:$E$1202))</f>
        <v/>
      </c>
      <c r="AP16" s="19" t="str">
        <f>IF(ROWS(AO$4:AO16)&gt;$AP$1,"",LOOKUP(ROWS(AO$4:AO16),student!$N$3:$N$1202,student!$F$3:$F$1202))</f>
        <v/>
      </c>
      <c r="AR16" s="30" t="str">
        <f>IF(AS16="","",SUBTOTAL(3,$AS$4:AS16))</f>
        <v/>
      </c>
      <c r="AS16" s="20" t="str">
        <f>IF(ROWS(AS$4:AS16)&gt;$AV$1,"",LOOKUP(ROWS(AS$4:AS16),student!$O$3:$O$1202,student!$C$3:$C$1202))</f>
        <v/>
      </c>
      <c r="AT16" s="21" t="str">
        <f>IF(ROWS(AR$4:AR16)&gt;$AV$1,"",LOOKUP(ROWS(AR$4:AR16),student!$O$3:$O$1202,student!$D$3:$D$1202))</f>
        <v/>
      </c>
      <c r="AU16" s="21" t="str">
        <f>IF(ROWS(AS$4:AS16)&gt;$AV$1,"",LOOKUP(ROWS(AS$4:AS16),student!$O$3:$O$1202,student!$E$3:$E$1202))</f>
        <v/>
      </c>
      <c r="AV16" s="21" t="str">
        <f>IF(ROWS(AU$4:AU16)&gt;$AV$1,"",LOOKUP(ROWS(AU$4:AU16),student!$O$3:$O$1202,student!$F$3:$F$1202))</f>
        <v/>
      </c>
      <c r="AX16" s="29" t="str">
        <f>IF(AY16="","",SUBTOTAL(3,$AY$4:AY16))</f>
        <v/>
      </c>
      <c r="AY16" s="18" t="str">
        <f>IF(ROWS(AY$4:AY16)&gt;$BB$1,"",LOOKUP(ROWS(AY$4:AY16),student!$P$3:$P$1202,student!$C$3:$C$1202))</f>
        <v/>
      </c>
      <c r="AZ16" s="19" t="str">
        <f>IF(ROWS(AX$4:AX16)&gt;$BB$1,"",LOOKUP(ROWS(AX$4:AX16),student!$P$3:$P$1202,student!$D$3:$D$1202))</f>
        <v/>
      </c>
      <c r="BA16" s="19" t="str">
        <f>IF(ROWS(AY$4:AY16)&gt;$BB$1,"",LOOKUP(ROWS(AY$4:AY16),student!$P$3:$P$1202,student!$E$3:$E$1202))</f>
        <v/>
      </c>
      <c r="BB16" s="19" t="str">
        <f>IF(ROWS(BA$4:BA16)&gt;$BB$1,"",LOOKUP(ROWS(BA$4:BA16),student!$P$3:$P$1202,student!$F$3:$F$1202))</f>
        <v/>
      </c>
      <c r="BD16" s="30" t="str">
        <f>IF(BE16="","",SUBTOTAL(3,$BE$4:BE16))</f>
        <v/>
      </c>
      <c r="BE16" s="20" t="str">
        <f>IF(ROWS(BE$4:BE16)&gt;$BH$1,"",LOOKUP(ROWS(BE$4:BE16),student!$Q$3:$Q$1202,student!$C$3:$C$1202))</f>
        <v/>
      </c>
      <c r="BF16" s="21" t="str">
        <f>IF(ROWS(BD$4:BD16)&gt;$BH$1,"",LOOKUP(ROWS(BD$4:BD16),student!$Q$3:$Q$1202,student!$D$3:$D$1202))</f>
        <v/>
      </c>
      <c r="BG16" s="21" t="str">
        <f>IF(ROWS(BE$4:BE16)&gt;$BH$1,"",LOOKUP(ROWS(BE$4:BE16),student!$Q$3:$Q$1202,student!$E$3:$E$1202))</f>
        <v/>
      </c>
      <c r="BH16" s="21" t="str">
        <f>IF(ROWS(BG$4:BG16)&gt;$BH$1,"",LOOKUP(ROWS(BG$4:BG16),student!$Q$3:$Q$1202,student!$F$3:$F$1202))</f>
        <v/>
      </c>
      <c r="BJ16" s="29">
        <f>IF(BK16="","",SUBTOTAL(3,$BK$4:BK16))</f>
        <v>13</v>
      </c>
      <c r="BK16" s="18">
        <f>IF(ROWS(BK$4:BK16)&gt;$BN$1,"",LOOKUP(ROWS(BK$4:BK16),student!$R$3:$R$1202,student!$C$3:$C$1202))</f>
        <v>0</v>
      </c>
      <c r="BL16" s="19">
        <f>IF(ROWS(BJ$4:BJ16)&gt;$BN$1,"",LOOKUP(ROWS(BJ$4:BJ16),student!$R$3:$R$1202,student!$D$3:$D$1202))</f>
        <v>0</v>
      </c>
      <c r="BM16" s="19">
        <f>IF(ROWS(BK$4:BK16)&gt;$BN$1,"",LOOKUP(ROWS(BK$4:BK16),student!$R$3:$R$1202,student!$E$3:$E$1202))</f>
        <v>0</v>
      </c>
      <c r="BN16" s="19">
        <f>IF(ROWS(BM$4:BM16)&gt;$BN$1,"",LOOKUP(ROWS(BM$4:BM16),student!$R$3:$R$1202,student!$F$3:$F$1202))</f>
        <v>0</v>
      </c>
      <c r="BP16" s="30">
        <f>IF(BQ16="","",SUBTOTAL(3,$BQ$4:BQ16))</f>
        <v>13</v>
      </c>
      <c r="BQ16" s="20">
        <f>IF(ROWS(BQ$4:BQ16)&gt;$BT$1,"",LOOKUP(ROWS(BQ$4:BQ16),student!$S$3:$S$1202,student!$C$3:$C$1202))</f>
        <v>0</v>
      </c>
      <c r="BR16" s="21">
        <f>IF(ROWS(BP$4:BP16)&gt;$BT$1,"",LOOKUP(ROWS(BP$4:BP16),student!$S$3:$S$1202,student!$D$3:$D$1202))</f>
        <v>0</v>
      </c>
      <c r="BS16" s="21">
        <f>IF(ROWS(BQ$4:BQ16)&gt;$BT$1,"",LOOKUP(ROWS(BQ$4:BQ16),student!$S$3:$S$1202,student!$E$3:$E$1202))</f>
        <v>0</v>
      </c>
      <c r="BT16" s="21">
        <f>IF(ROWS(BS$4:BS16)&gt;$BT$1,"",LOOKUP(ROWS(BS$4:BS16),student!$S$3:$S$1202,student!$F$3:$F$1202))</f>
        <v>0</v>
      </c>
    </row>
    <row r="17" spans="1:72" x14ac:dyDescent="0.75">
      <c r="A17" s="26">
        <v>14</v>
      </c>
      <c r="B17" s="29">
        <f>IF(C17="","",SUBTOTAL(3,$C$4:C17))</f>
        <v>14</v>
      </c>
      <c r="C17" s="18">
        <f>IF(ROWS(C$4:C17)&gt;$F$1,"",LOOKUP(ROWS(C$4:C17),student!$H$3:$H$1202,student!$C$3:$C$1202))</f>
        <v>4156</v>
      </c>
      <c r="D17" s="19" t="str">
        <f>IF(ROWS(B$4:B17)&gt;$F$1,"",LOOKUP(ROWS(B$4:B17),student!$H$3:$H$1202,student!$D$3:$D$1202))</f>
        <v>เด็กชาย</v>
      </c>
      <c r="E17" s="19" t="str">
        <f>IF(ROWS(C$4:C17)&gt;$F$1,"",LOOKUP(ROWS(C$4:C17),student!$H$3:$H$1202,student!$E$3:$E$1202))</f>
        <v>ปองคุณ</v>
      </c>
      <c r="F17" s="19" t="str">
        <f>IF(ROWS(E$4:E17)&gt;$F$1,"",LOOKUP(ROWS(E$4:E17),student!$H$3:$H$1202,student!$F$3:$F$1202))</f>
        <v>มัฆวาล</v>
      </c>
      <c r="G17" s="26"/>
      <c r="H17" s="30">
        <f>IF(I17="","",SUBTOTAL(3,$I$4:I17))</f>
        <v>14</v>
      </c>
      <c r="I17" s="20">
        <f>IF(ROWS(I$4:I17)&gt;$L$1,"",LOOKUP(ROWS(I$4:I17),student!$I$3:$I$1202,student!$C$3:$C$1202))</f>
        <v>4132</v>
      </c>
      <c r="J17" s="21" t="str">
        <f>IF(ROWS(H$4:H17)&gt;$L$1,"",LOOKUP(ROWS(H$4:H17),student!$I$3:$I$1202,student!$D$3:$D$1202))</f>
        <v>เด็กชาย</v>
      </c>
      <c r="K17" s="21" t="str">
        <f>IF(ROWS(I$4:I17)&gt;$L$1,"",LOOKUP(ROWS(I$4:I17),student!$I$3:$I$1202,student!$E$3:$E$1202))</f>
        <v>ทัพพ์ปวีณ์</v>
      </c>
      <c r="L17" s="21" t="str">
        <f>IF(ROWS(K$4:K17)&gt;$L$1,"",LOOKUP(ROWS(K$4:K17),student!$I$3:$I$1202,student!$F$3:$F$1202))</f>
        <v>พุ่มพวง</v>
      </c>
      <c r="N17" s="29" t="str">
        <f>IF(O17="","",SUBTOTAL(3,$O$4:O17))</f>
        <v/>
      </c>
      <c r="O17" s="18" t="str">
        <f>IF(ROWS(O$4:O17)&gt;$R$1,"",LOOKUP(ROWS(O$4:O17),student!$J$3:$J$1202,student!$C$3:$C$1202))</f>
        <v/>
      </c>
      <c r="P17" s="19" t="str">
        <f>IF(ROWS(N$4:N17)&gt;$R$1,"",LOOKUP(ROWS(N$4:N17),student!$J$3:$J$1202,student!$D$3:$D$1202))</f>
        <v/>
      </c>
      <c r="Q17" s="19" t="str">
        <f>IF(ROWS(O$4:O17)&gt;$R$1,"",LOOKUP(ROWS(O$4:O17),student!$J$3:$J$1202,student!$E$3:$E$1202))</f>
        <v/>
      </c>
      <c r="R17" s="19" t="str">
        <f>IF(ROWS(Q$4:Q17)&gt;$R$1,"",LOOKUP(ROWS(Q$4:Q17),student!$J$3:$J$1202,student!$F$3:$F$1202))</f>
        <v/>
      </c>
      <c r="T17" s="30" t="str">
        <f>IF(U17="","",SUBTOTAL(3,$U$4:U17))</f>
        <v/>
      </c>
      <c r="U17" s="20" t="str">
        <f>IF(ROWS(U$4:U17)&gt;$X$1,"",LOOKUP(ROWS(U$4:U17),student!$K$3:$K$1202,student!$C$3:$C$1202))</f>
        <v/>
      </c>
      <c r="V17" s="21" t="str">
        <f>IF(ROWS(T$4:T17)&gt;$X$1,"",LOOKUP(ROWS(T$4:T17),student!$K$3:$K$1202,student!$D$3:$D$1202))</f>
        <v/>
      </c>
      <c r="W17" s="21" t="str">
        <f>IF(ROWS(U$4:U17)&gt;$X$1,"",LOOKUP(ROWS(U$4:U17),student!$K$3:$K$1202,student!$E$3:$E$1202))</f>
        <v/>
      </c>
      <c r="X17" s="21" t="str">
        <f>IF(ROWS(W$4:W17)&gt;$X$1,"",LOOKUP(ROWS(W$4:W17),student!$K$3:$K$1202,student!$F$3:$F$1202))</f>
        <v/>
      </c>
      <c r="Z17" s="29" t="str">
        <f>IF(AA17="","",SUBTOTAL(3,$AA$4:AA17))</f>
        <v/>
      </c>
      <c r="AA17" s="18" t="str">
        <f>IF(ROWS(AA$4:AA17)&gt;$AD$1,"",LOOKUP(ROWS(AA$4:AA17),student!$L$3:$L$1202,student!$C$3:$C$1202))</f>
        <v/>
      </c>
      <c r="AB17" s="19" t="str">
        <f>IF(ROWS(Z$4:Z17)&gt;$AD$1,"",LOOKUP(ROWS(Z$4:Z17),student!$L$3:$L$1202,student!$D$3:$D$1202))</f>
        <v/>
      </c>
      <c r="AC17" s="19" t="str">
        <f>IF(ROWS(AA$4:AA17)&gt;$AD$1,"",LOOKUP(ROWS(AA$4:AA17),student!$L$3:$L$1202,student!$E$3:$E$1202))</f>
        <v/>
      </c>
      <c r="AD17" s="19" t="str">
        <f>IF(ROWS(AC$4:AC17)&gt;$AD$1,"",LOOKUP(ROWS(AC$4:AC17),student!$L$3:$L$1202,student!$F$3:$F$1202))</f>
        <v/>
      </c>
      <c r="AF17" s="30">
        <f>IF(AG17="","",SUBTOTAL(3,$AG$4:AG17))</f>
        <v>14</v>
      </c>
      <c r="AG17" s="20">
        <f>IF(ROWS(AG$4:AG17)&gt;$AJ$1,"",LOOKUP(ROWS(AG$4:AG17),student!$M$3:$M$1202,student!$C$3:$C$1202))</f>
        <v>0</v>
      </c>
      <c r="AH17" s="21">
        <f>IF(ROWS(AF$4:AF17)&gt;$AJ$1,"",LOOKUP(ROWS(AF$4:AF17),student!$M$3:$M$1202,student!$D$3:$D$1202))</f>
        <v>0</v>
      </c>
      <c r="AI17" s="21">
        <f>IF(ROWS(AG$4:AG17)&gt;$AJ$1,"",LOOKUP(ROWS(AG$4:AG17),student!$M$3:$M$1202,student!$E$3:$E$1202))</f>
        <v>0</v>
      </c>
      <c r="AJ17" s="21">
        <f>IF(ROWS(AI$4:AI17)&gt;$AJ$1,"",LOOKUP(ROWS(AI$4:AI17),student!$M$3:$M$1202,student!$F$3:$F$1202))</f>
        <v>0</v>
      </c>
      <c r="AL17" s="29" t="str">
        <f>IF(AM17="","",SUBTOTAL(3,$AM$4:AM17))</f>
        <v/>
      </c>
      <c r="AM17" s="18" t="str">
        <f>IF(ROWS(AM$4:AM17)&gt;$AP$1,"",LOOKUP(ROWS(AM$4:AM17),student!$N$3:$N$1202,student!$C$3:$C$1202))</f>
        <v/>
      </c>
      <c r="AN17" s="19" t="str">
        <f>IF(ROWS(AL$4:AL17)&gt;$AP$1,"",LOOKUP(ROWS(AL$4:AL17),student!$N$3:$N$1202,student!$D$3:$D$1202))</f>
        <v/>
      </c>
      <c r="AO17" s="19" t="str">
        <f>IF(ROWS(AM$4:AM17)&gt;$AP$1,"",LOOKUP(ROWS(AM$4:AM17),student!$N$3:$N$1202,student!$E$3:$E$1202))</f>
        <v/>
      </c>
      <c r="AP17" s="19" t="str">
        <f>IF(ROWS(AO$4:AO17)&gt;$AP$1,"",LOOKUP(ROWS(AO$4:AO17),student!$N$3:$N$1202,student!$F$3:$F$1202))</f>
        <v/>
      </c>
      <c r="AR17" s="30" t="str">
        <f>IF(AS17="","",SUBTOTAL(3,$AS$4:AS17))</f>
        <v/>
      </c>
      <c r="AS17" s="20" t="str">
        <f>IF(ROWS(AS$4:AS17)&gt;$AV$1,"",LOOKUP(ROWS(AS$4:AS17),student!$O$3:$O$1202,student!$C$3:$C$1202))</f>
        <v/>
      </c>
      <c r="AT17" s="21" t="str">
        <f>IF(ROWS(AR$4:AR17)&gt;$AV$1,"",LOOKUP(ROWS(AR$4:AR17),student!$O$3:$O$1202,student!$D$3:$D$1202))</f>
        <v/>
      </c>
      <c r="AU17" s="21" t="str">
        <f>IF(ROWS(AS$4:AS17)&gt;$AV$1,"",LOOKUP(ROWS(AS$4:AS17),student!$O$3:$O$1202,student!$E$3:$E$1202))</f>
        <v/>
      </c>
      <c r="AV17" s="21" t="str">
        <f>IF(ROWS(AU$4:AU17)&gt;$AV$1,"",LOOKUP(ROWS(AU$4:AU17),student!$O$3:$O$1202,student!$F$3:$F$1202))</f>
        <v/>
      </c>
      <c r="AX17" s="29" t="str">
        <f>IF(AY17="","",SUBTOTAL(3,$AY$4:AY17))</f>
        <v/>
      </c>
      <c r="AY17" s="18" t="str">
        <f>IF(ROWS(AY$4:AY17)&gt;$BB$1,"",LOOKUP(ROWS(AY$4:AY17),student!$P$3:$P$1202,student!$C$3:$C$1202))</f>
        <v/>
      </c>
      <c r="AZ17" s="19" t="str">
        <f>IF(ROWS(AX$4:AX17)&gt;$BB$1,"",LOOKUP(ROWS(AX$4:AX17),student!$P$3:$P$1202,student!$D$3:$D$1202))</f>
        <v/>
      </c>
      <c r="BA17" s="19" t="str">
        <f>IF(ROWS(AY$4:AY17)&gt;$BB$1,"",LOOKUP(ROWS(AY$4:AY17),student!$P$3:$P$1202,student!$E$3:$E$1202))</f>
        <v/>
      </c>
      <c r="BB17" s="19" t="str">
        <f>IF(ROWS(BA$4:BA17)&gt;$BB$1,"",LOOKUP(ROWS(BA$4:BA17),student!$P$3:$P$1202,student!$F$3:$F$1202))</f>
        <v/>
      </c>
      <c r="BD17" s="30" t="str">
        <f>IF(BE17="","",SUBTOTAL(3,$BE$4:BE17))</f>
        <v/>
      </c>
      <c r="BE17" s="20" t="str">
        <f>IF(ROWS(BE$4:BE17)&gt;$BH$1,"",LOOKUP(ROWS(BE$4:BE17),student!$Q$3:$Q$1202,student!$C$3:$C$1202))</f>
        <v/>
      </c>
      <c r="BF17" s="21" t="str">
        <f>IF(ROWS(BD$4:BD17)&gt;$BH$1,"",LOOKUP(ROWS(BD$4:BD17),student!$Q$3:$Q$1202,student!$D$3:$D$1202))</f>
        <v/>
      </c>
      <c r="BG17" s="21" t="str">
        <f>IF(ROWS(BE$4:BE17)&gt;$BH$1,"",LOOKUP(ROWS(BE$4:BE17),student!$Q$3:$Q$1202,student!$E$3:$E$1202))</f>
        <v/>
      </c>
      <c r="BH17" s="21" t="str">
        <f>IF(ROWS(BG$4:BG17)&gt;$BH$1,"",LOOKUP(ROWS(BG$4:BG17),student!$Q$3:$Q$1202,student!$F$3:$F$1202))</f>
        <v/>
      </c>
      <c r="BJ17" s="29">
        <f>IF(BK17="","",SUBTOTAL(3,$BK$4:BK17))</f>
        <v>14</v>
      </c>
      <c r="BK17" s="18">
        <f>IF(ROWS(BK$4:BK17)&gt;$BN$1,"",LOOKUP(ROWS(BK$4:BK17),student!$R$3:$R$1202,student!$C$3:$C$1202))</f>
        <v>0</v>
      </c>
      <c r="BL17" s="19">
        <f>IF(ROWS(BJ$4:BJ17)&gt;$BN$1,"",LOOKUP(ROWS(BJ$4:BJ17),student!$R$3:$R$1202,student!$D$3:$D$1202))</f>
        <v>0</v>
      </c>
      <c r="BM17" s="19">
        <f>IF(ROWS(BK$4:BK17)&gt;$BN$1,"",LOOKUP(ROWS(BK$4:BK17),student!$R$3:$R$1202,student!$E$3:$E$1202))</f>
        <v>0</v>
      </c>
      <c r="BN17" s="19">
        <f>IF(ROWS(BM$4:BM17)&gt;$BN$1,"",LOOKUP(ROWS(BM$4:BM17),student!$R$3:$R$1202,student!$F$3:$F$1202))</f>
        <v>0</v>
      </c>
      <c r="BP17" s="30">
        <f>IF(BQ17="","",SUBTOTAL(3,$BQ$4:BQ17))</f>
        <v>14</v>
      </c>
      <c r="BQ17" s="20">
        <f>IF(ROWS(BQ$4:BQ17)&gt;$BT$1,"",LOOKUP(ROWS(BQ$4:BQ17),student!$S$3:$S$1202,student!$C$3:$C$1202))</f>
        <v>0</v>
      </c>
      <c r="BR17" s="21">
        <f>IF(ROWS(BP$4:BP17)&gt;$BT$1,"",LOOKUP(ROWS(BP$4:BP17),student!$S$3:$S$1202,student!$D$3:$D$1202))</f>
        <v>0</v>
      </c>
      <c r="BS17" s="21">
        <f>IF(ROWS(BQ$4:BQ17)&gt;$BT$1,"",LOOKUP(ROWS(BQ$4:BQ17),student!$S$3:$S$1202,student!$E$3:$E$1202))</f>
        <v>0</v>
      </c>
      <c r="BT17" s="21">
        <f>IF(ROWS(BS$4:BS17)&gt;$BT$1,"",LOOKUP(ROWS(BS$4:BS17),student!$S$3:$S$1202,student!$F$3:$F$1202))</f>
        <v>0</v>
      </c>
    </row>
    <row r="18" spans="1:72" x14ac:dyDescent="0.75">
      <c r="A18" s="26">
        <v>15</v>
      </c>
      <c r="B18" s="29">
        <f>IF(C18="","",SUBTOTAL(3,$C$4:C18))</f>
        <v>15</v>
      </c>
      <c r="C18" s="18">
        <f>IF(ROWS(C$4:C18)&gt;$F$1,"",LOOKUP(ROWS(C$4:C18),student!$H$3:$H$1202,student!$C$3:$C$1202))</f>
        <v>4169</v>
      </c>
      <c r="D18" s="19" t="str">
        <f>IF(ROWS(B$4:B18)&gt;$F$1,"",LOOKUP(ROWS(B$4:B18),student!$H$3:$H$1202,student!$D$3:$D$1202))</f>
        <v>เด็กชาย</v>
      </c>
      <c r="E18" s="19" t="str">
        <f>IF(ROWS(C$4:C18)&gt;$F$1,"",LOOKUP(ROWS(C$4:C18),student!$H$3:$H$1202,student!$E$3:$E$1202))</f>
        <v>ญานภัทร</v>
      </c>
      <c r="F18" s="19" t="str">
        <f>IF(ROWS(E$4:E18)&gt;$F$1,"",LOOKUP(ROWS(E$4:E18),student!$H$3:$H$1202,student!$F$3:$F$1202))</f>
        <v>ศรีมาปัน</v>
      </c>
      <c r="G18" s="26"/>
      <c r="H18" s="30">
        <f>IF(I18="","",SUBTOTAL(3,$I$4:I18))</f>
        <v>15</v>
      </c>
      <c r="I18" s="20">
        <f>IF(ROWS(I$4:I18)&gt;$L$1,"",LOOKUP(ROWS(I$4:I18),student!$I$3:$I$1202,student!$C$3:$C$1202))</f>
        <v>4154</v>
      </c>
      <c r="J18" s="21" t="str">
        <f>IF(ROWS(H$4:H18)&gt;$L$1,"",LOOKUP(ROWS(H$4:H18),student!$I$3:$I$1202,student!$D$3:$D$1202))</f>
        <v>เด็กชาย</v>
      </c>
      <c r="K18" s="21" t="str">
        <f>IF(ROWS(I$4:I18)&gt;$L$1,"",LOOKUP(ROWS(I$4:I18),student!$I$3:$I$1202,student!$E$3:$E$1202))</f>
        <v>กฤติน</v>
      </c>
      <c r="L18" s="21" t="str">
        <f>IF(ROWS(K$4:K18)&gt;$L$1,"",LOOKUP(ROWS(K$4:K18),student!$I$3:$I$1202,student!$F$3:$F$1202))</f>
        <v>ณ สุวรรณ</v>
      </c>
      <c r="N18" s="29" t="str">
        <f>IF(O18="","",SUBTOTAL(3,$O$4:O18))</f>
        <v/>
      </c>
      <c r="O18" s="18" t="str">
        <f>IF(ROWS(O$4:O18)&gt;$R$1,"",LOOKUP(ROWS(O$4:O18),student!$J$3:$J$1202,student!$C$3:$C$1202))</f>
        <v/>
      </c>
      <c r="P18" s="19" t="str">
        <f>IF(ROWS(N$4:N18)&gt;$R$1,"",LOOKUP(ROWS(N$4:N18),student!$J$3:$J$1202,student!$D$3:$D$1202))</f>
        <v/>
      </c>
      <c r="Q18" s="19" t="str">
        <f>IF(ROWS(O$4:O18)&gt;$R$1,"",LOOKUP(ROWS(O$4:O18),student!$J$3:$J$1202,student!$E$3:$E$1202))</f>
        <v/>
      </c>
      <c r="R18" s="19" t="str">
        <f>IF(ROWS(Q$4:Q18)&gt;$R$1,"",LOOKUP(ROWS(Q$4:Q18),student!$J$3:$J$1202,student!$F$3:$F$1202))</f>
        <v/>
      </c>
      <c r="T18" s="30" t="str">
        <f>IF(U18="","",SUBTOTAL(3,$U$4:U18))</f>
        <v/>
      </c>
      <c r="U18" s="20" t="str">
        <f>IF(ROWS(U$4:U18)&gt;$X$1,"",LOOKUP(ROWS(U$4:U18),student!$K$3:$K$1202,student!$C$3:$C$1202))</f>
        <v/>
      </c>
      <c r="V18" s="21" t="str">
        <f>IF(ROWS(T$4:T18)&gt;$X$1,"",LOOKUP(ROWS(T$4:T18),student!$K$3:$K$1202,student!$D$3:$D$1202))</f>
        <v/>
      </c>
      <c r="W18" s="21" t="str">
        <f>IF(ROWS(U$4:U18)&gt;$X$1,"",LOOKUP(ROWS(U$4:U18),student!$K$3:$K$1202,student!$E$3:$E$1202))</f>
        <v/>
      </c>
      <c r="X18" s="21" t="str">
        <f>IF(ROWS(W$4:W18)&gt;$X$1,"",LOOKUP(ROWS(W$4:W18),student!$K$3:$K$1202,student!$F$3:$F$1202))</f>
        <v/>
      </c>
      <c r="Z18" s="29" t="str">
        <f>IF(AA18="","",SUBTOTAL(3,$AA$4:AA18))</f>
        <v/>
      </c>
      <c r="AA18" s="18" t="str">
        <f>IF(ROWS(AA$4:AA18)&gt;$AD$1,"",LOOKUP(ROWS(AA$4:AA18),student!$L$3:$L$1202,student!$C$3:$C$1202))</f>
        <v/>
      </c>
      <c r="AB18" s="19" t="str">
        <f>IF(ROWS(Z$4:Z18)&gt;$AD$1,"",LOOKUP(ROWS(Z$4:Z18),student!$L$3:$L$1202,student!$D$3:$D$1202))</f>
        <v/>
      </c>
      <c r="AC18" s="19" t="str">
        <f>IF(ROWS(AA$4:AA18)&gt;$AD$1,"",LOOKUP(ROWS(AA$4:AA18),student!$L$3:$L$1202,student!$E$3:$E$1202))</f>
        <v/>
      </c>
      <c r="AD18" s="19" t="str">
        <f>IF(ROWS(AC$4:AC18)&gt;$AD$1,"",LOOKUP(ROWS(AC$4:AC18),student!$L$3:$L$1202,student!$F$3:$F$1202))</f>
        <v/>
      </c>
      <c r="AF18" s="30">
        <f>IF(AG18="","",SUBTOTAL(3,$AG$4:AG18))</f>
        <v>15</v>
      </c>
      <c r="AG18" s="20">
        <f>IF(ROWS(AG$4:AG18)&gt;$AJ$1,"",LOOKUP(ROWS(AG$4:AG18),student!$M$3:$M$1202,student!$C$3:$C$1202))</f>
        <v>0</v>
      </c>
      <c r="AH18" s="21">
        <f>IF(ROWS(AF$4:AF18)&gt;$AJ$1,"",LOOKUP(ROWS(AF$4:AF18),student!$M$3:$M$1202,student!$D$3:$D$1202))</f>
        <v>0</v>
      </c>
      <c r="AI18" s="21">
        <f>IF(ROWS(AG$4:AG18)&gt;$AJ$1,"",LOOKUP(ROWS(AG$4:AG18),student!$M$3:$M$1202,student!$E$3:$E$1202))</f>
        <v>0</v>
      </c>
      <c r="AJ18" s="21">
        <f>IF(ROWS(AI$4:AI18)&gt;$AJ$1,"",LOOKUP(ROWS(AI$4:AI18),student!$M$3:$M$1202,student!$F$3:$F$1202))</f>
        <v>0</v>
      </c>
      <c r="AL18" s="29" t="str">
        <f>IF(AM18="","",SUBTOTAL(3,$AM$4:AM18))</f>
        <v/>
      </c>
      <c r="AM18" s="18" t="str">
        <f>IF(ROWS(AM$4:AM18)&gt;$AP$1,"",LOOKUP(ROWS(AM$4:AM18),student!$N$3:$N$1202,student!$C$3:$C$1202))</f>
        <v/>
      </c>
      <c r="AN18" s="19" t="str">
        <f>IF(ROWS(AL$4:AL18)&gt;$AP$1,"",LOOKUP(ROWS(AL$4:AL18),student!$N$3:$N$1202,student!$D$3:$D$1202))</f>
        <v/>
      </c>
      <c r="AO18" s="19" t="str">
        <f>IF(ROWS(AM$4:AM18)&gt;$AP$1,"",LOOKUP(ROWS(AM$4:AM18),student!$N$3:$N$1202,student!$E$3:$E$1202))</f>
        <v/>
      </c>
      <c r="AP18" s="19" t="str">
        <f>IF(ROWS(AO$4:AO18)&gt;$AP$1,"",LOOKUP(ROWS(AO$4:AO18),student!$N$3:$N$1202,student!$F$3:$F$1202))</f>
        <v/>
      </c>
      <c r="AR18" s="30" t="str">
        <f>IF(AS18="","",SUBTOTAL(3,$AS$4:AS18))</f>
        <v/>
      </c>
      <c r="AS18" s="20" t="str">
        <f>IF(ROWS(AS$4:AS18)&gt;$AV$1,"",LOOKUP(ROWS(AS$4:AS18),student!$O$3:$O$1202,student!$C$3:$C$1202))</f>
        <v/>
      </c>
      <c r="AT18" s="21" t="str">
        <f>IF(ROWS(AR$4:AR18)&gt;$AV$1,"",LOOKUP(ROWS(AR$4:AR18),student!$O$3:$O$1202,student!$D$3:$D$1202))</f>
        <v/>
      </c>
      <c r="AU18" s="21" t="str">
        <f>IF(ROWS(AS$4:AS18)&gt;$AV$1,"",LOOKUP(ROWS(AS$4:AS18),student!$O$3:$O$1202,student!$E$3:$E$1202))</f>
        <v/>
      </c>
      <c r="AV18" s="21" t="str">
        <f>IF(ROWS(AU$4:AU18)&gt;$AV$1,"",LOOKUP(ROWS(AU$4:AU18),student!$O$3:$O$1202,student!$F$3:$F$1202))</f>
        <v/>
      </c>
      <c r="AX18" s="29" t="str">
        <f>IF(AY18="","",SUBTOTAL(3,$AY$4:AY18))</f>
        <v/>
      </c>
      <c r="AY18" s="18" t="str">
        <f>IF(ROWS(AY$4:AY18)&gt;$BB$1,"",LOOKUP(ROWS(AY$4:AY18),student!$P$3:$P$1202,student!$C$3:$C$1202))</f>
        <v/>
      </c>
      <c r="AZ18" s="19" t="str">
        <f>IF(ROWS(AX$4:AX18)&gt;$BB$1,"",LOOKUP(ROWS(AX$4:AX18),student!$P$3:$P$1202,student!$D$3:$D$1202))</f>
        <v/>
      </c>
      <c r="BA18" s="19" t="str">
        <f>IF(ROWS(AY$4:AY18)&gt;$BB$1,"",LOOKUP(ROWS(AY$4:AY18),student!$P$3:$P$1202,student!$E$3:$E$1202))</f>
        <v/>
      </c>
      <c r="BB18" s="19" t="str">
        <f>IF(ROWS(BA$4:BA18)&gt;$BB$1,"",LOOKUP(ROWS(BA$4:BA18),student!$P$3:$P$1202,student!$F$3:$F$1202))</f>
        <v/>
      </c>
      <c r="BD18" s="30" t="str">
        <f>IF(BE18="","",SUBTOTAL(3,$BE$4:BE18))</f>
        <v/>
      </c>
      <c r="BE18" s="20" t="str">
        <f>IF(ROWS(BE$4:BE18)&gt;$BH$1,"",LOOKUP(ROWS(BE$4:BE18),student!$Q$3:$Q$1202,student!$C$3:$C$1202))</f>
        <v/>
      </c>
      <c r="BF18" s="21" t="str">
        <f>IF(ROWS(BD$4:BD18)&gt;$BH$1,"",LOOKUP(ROWS(BD$4:BD18),student!$Q$3:$Q$1202,student!$D$3:$D$1202))</f>
        <v/>
      </c>
      <c r="BG18" s="21" t="str">
        <f>IF(ROWS(BE$4:BE18)&gt;$BH$1,"",LOOKUP(ROWS(BE$4:BE18),student!$Q$3:$Q$1202,student!$E$3:$E$1202))</f>
        <v/>
      </c>
      <c r="BH18" s="21" t="str">
        <f>IF(ROWS(BG$4:BG18)&gt;$BH$1,"",LOOKUP(ROWS(BG$4:BG18),student!$Q$3:$Q$1202,student!$F$3:$F$1202))</f>
        <v/>
      </c>
      <c r="BJ18" s="29">
        <f>IF(BK18="","",SUBTOTAL(3,$BK$4:BK18))</f>
        <v>15</v>
      </c>
      <c r="BK18" s="18">
        <f>IF(ROWS(BK$4:BK18)&gt;$BN$1,"",LOOKUP(ROWS(BK$4:BK18),student!$R$3:$R$1202,student!$C$3:$C$1202))</f>
        <v>0</v>
      </c>
      <c r="BL18" s="19">
        <f>IF(ROWS(BJ$4:BJ18)&gt;$BN$1,"",LOOKUP(ROWS(BJ$4:BJ18),student!$R$3:$R$1202,student!$D$3:$D$1202))</f>
        <v>0</v>
      </c>
      <c r="BM18" s="19">
        <f>IF(ROWS(BK$4:BK18)&gt;$BN$1,"",LOOKUP(ROWS(BK$4:BK18),student!$R$3:$R$1202,student!$E$3:$E$1202))</f>
        <v>0</v>
      </c>
      <c r="BN18" s="19">
        <f>IF(ROWS(BM$4:BM18)&gt;$BN$1,"",LOOKUP(ROWS(BM$4:BM18),student!$R$3:$R$1202,student!$F$3:$F$1202))</f>
        <v>0</v>
      </c>
      <c r="BP18" s="30">
        <f>IF(BQ18="","",SUBTOTAL(3,$BQ$4:BQ18))</f>
        <v>15</v>
      </c>
      <c r="BQ18" s="20">
        <f>IF(ROWS(BQ$4:BQ18)&gt;$BT$1,"",LOOKUP(ROWS(BQ$4:BQ18),student!$S$3:$S$1202,student!$C$3:$C$1202))</f>
        <v>0</v>
      </c>
      <c r="BR18" s="21">
        <f>IF(ROWS(BP$4:BP18)&gt;$BT$1,"",LOOKUP(ROWS(BP$4:BP18),student!$S$3:$S$1202,student!$D$3:$D$1202))</f>
        <v>0</v>
      </c>
      <c r="BS18" s="21">
        <f>IF(ROWS(BQ$4:BQ18)&gt;$BT$1,"",LOOKUP(ROWS(BQ$4:BQ18),student!$S$3:$S$1202,student!$E$3:$E$1202))</f>
        <v>0</v>
      </c>
      <c r="BT18" s="21">
        <f>IF(ROWS(BS$4:BS18)&gt;$BT$1,"",LOOKUP(ROWS(BS$4:BS18),student!$S$3:$S$1202,student!$F$3:$F$1202))</f>
        <v>0</v>
      </c>
    </row>
    <row r="19" spans="1:72" x14ac:dyDescent="0.75">
      <c r="A19" s="26">
        <v>16</v>
      </c>
      <c r="B19" s="29">
        <f>IF(C19="","",SUBTOTAL(3,$C$4:C19))</f>
        <v>16</v>
      </c>
      <c r="C19" s="18">
        <f>IF(ROWS(C$4:C19)&gt;$F$1,"",LOOKUP(ROWS(C$4:C19),student!$H$3:$H$1202,student!$C$3:$C$1202))</f>
        <v>4292</v>
      </c>
      <c r="D19" s="19" t="str">
        <f>IF(ROWS(B$4:B19)&gt;$F$1,"",LOOKUP(ROWS(B$4:B19),student!$H$3:$H$1202,student!$D$3:$D$1202))</f>
        <v>เด็กชาย</v>
      </c>
      <c r="E19" s="19" t="str">
        <f>IF(ROWS(C$4:C19)&gt;$F$1,"",LOOKUP(ROWS(C$4:C19),student!$H$3:$H$1202,student!$E$3:$E$1202))</f>
        <v>กฤตลักษณ์</v>
      </c>
      <c r="F19" s="19" t="str">
        <f>IF(ROWS(E$4:E19)&gt;$F$1,"",LOOKUP(ROWS(E$4:E19),student!$H$3:$H$1202,student!$F$3:$F$1202))</f>
        <v>หลวงโย</v>
      </c>
      <c r="G19" s="26"/>
      <c r="H19" s="30">
        <f>IF(I19="","",SUBTOTAL(3,$I$4:I19))</f>
        <v>16</v>
      </c>
      <c r="I19" s="20">
        <f>IF(ROWS(I$4:I19)&gt;$L$1,"",LOOKUP(ROWS(I$4:I19),student!$I$3:$I$1202,student!$C$3:$C$1202))</f>
        <v>4273</v>
      </c>
      <c r="J19" s="21" t="str">
        <f>IF(ROWS(H$4:H19)&gt;$L$1,"",LOOKUP(ROWS(H$4:H19),student!$I$3:$I$1202,student!$D$3:$D$1202))</f>
        <v>เด็กชาย</v>
      </c>
      <c r="K19" s="21" t="str">
        <f>IF(ROWS(I$4:I19)&gt;$L$1,"",LOOKUP(ROWS(I$4:I19),student!$I$3:$I$1202,student!$E$3:$E$1202))</f>
        <v>ศิรวิทย์</v>
      </c>
      <c r="L19" s="21" t="str">
        <f>IF(ROWS(K$4:K19)&gt;$L$1,"",LOOKUP(ROWS(K$4:K19),student!$I$3:$I$1202,student!$F$3:$F$1202))</f>
        <v>คำวัง</v>
      </c>
      <c r="N19" s="29" t="str">
        <f>IF(O19="","",SUBTOTAL(3,$O$4:O19))</f>
        <v/>
      </c>
      <c r="O19" s="18" t="str">
        <f>IF(ROWS(O$4:O19)&gt;$R$1,"",LOOKUP(ROWS(O$4:O19),student!$J$3:$J$1202,student!$C$3:$C$1202))</f>
        <v/>
      </c>
      <c r="P19" s="19" t="str">
        <f>IF(ROWS(N$4:N19)&gt;$R$1,"",LOOKUP(ROWS(N$4:N19),student!$J$3:$J$1202,student!$D$3:$D$1202))</f>
        <v/>
      </c>
      <c r="Q19" s="19" t="str">
        <f>IF(ROWS(O$4:O19)&gt;$R$1,"",LOOKUP(ROWS(O$4:O19),student!$J$3:$J$1202,student!$E$3:$E$1202))</f>
        <v/>
      </c>
      <c r="R19" s="19" t="str">
        <f>IF(ROWS(Q$4:Q19)&gt;$R$1,"",LOOKUP(ROWS(Q$4:Q19),student!$J$3:$J$1202,student!$F$3:$F$1202))</f>
        <v/>
      </c>
      <c r="T19" s="30" t="str">
        <f>IF(U19="","",SUBTOTAL(3,$U$4:U19))</f>
        <v/>
      </c>
      <c r="U19" s="20" t="str">
        <f>IF(ROWS(U$4:U19)&gt;$X$1,"",LOOKUP(ROWS(U$4:U19),student!$K$3:$K$1202,student!$C$3:$C$1202))</f>
        <v/>
      </c>
      <c r="V19" s="21" t="str">
        <f>IF(ROWS(T$4:T19)&gt;$X$1,"",LOOKUP(ROWS(T$4:T19),student!$K$3:$K$1202,student!$D$3:$D$1202))</f>
        <v/>
      </c>
      <c r="W19" s="21" t="str">
        <f>IF(ROWS(U$4:U19)&gt;$X$1,"",LOOKUP(ROWS(U$4:U19),student!$K$3:$K$1202,student!$E$3:$E$1202))</f>
        <v/>
      </c>
      <c r="X19" s="21" t="str">
        <f>IF(ROWS(W$4:W19)&gt;$X$1,"",LOOKUP(ROWS(W$4:W19),student!$K$3:$K$1202,student!$F$3:$F$1202))</f>
        <v/>
      </c>
      <c r="Z19" s="29" t="str">
        <f>IF(AA19="","",SUBTOTAL(3,$AA$4:AA19))</f>
        <v/>
      </c>
      <c r="AA19" s="18" t="str">
        <f>IF(ROWS(AA$4:AA19)&gt;$AD$1,"",LOOKUP(ROWS(AA$4:AA19),student!$L$3:$L$1202,student!$C$3:$C$1202))</f>
        <v/>
      </c>
      <c r="AB19" s="19" t="str">
        <f>IF(ROWS(Z$4:Z19)&gt;$AD$1,"",LOOKUP(ROWS(Z$4:Z19),student!$L$3:$L$1202,student!$D$3:$D$1202))</f>
        <v/>
      </c>
      <c r="AC19" s="19" t="str">
        <f>IF(ROWS(AA$4:AA19)&gt;$AD$1,"",LOOKUP(ROWS(AA$4:AA19),student!$L$3:$L$1202,student!$E$3:$E$1202))</f>
        <v/>
      </c>
      <c r="AD19" s="19" t="str">
        <f>IF(ROWS(AC$4:AC19)&gt;$AD$1,"",LOOKUP(ROWS(AC$4:AC19),student!$L$3:$L$1202,student!$F$3:$F$1202))</f>
        <v/>
      </c>
      <c r="AF19" s="30">
        <f>IF(AG19="","",SUBTOTAL(3,$AG$4:AG19))</f>
        <v>16</v>
      </c>
      <c r="AG19" s="20">
        <f>IF(ROWS(AG$4:AG19)&gt;$AJ$1,"",LOOKUP(ROWS(AG$4:AG19),student!$M$3:$M$1202,student!$C$3:$C$1202))</f>
        <v>0</v>
      </c>
      <c r="AH19" s="21">
        <f>IF(ROWS(AF$4:AF19)&gt;$AJ$1,"",LOOKUP(ROWS(AF$4:AF19),student!$M$3:$M$1202,student!$D$3:$D$1202))</f>
        <v>0</v>
      </c>
      <c r="AI19" s="21">
        <f>IF(ROWS(AG$4:AG19)&gt;$AJ$1,"",LOOKUP(ROWS(AG$4:AG19),student!$M$3:$M$1202,student!$E$3:$E$1202))</f>
        <v>0</v>
      </c>
      <c r="AJ19" s="21">
        <f>IF(ROWS(AI$4:AI19)&gt;$AJ$1,"",LOOKUP(ROWS(AI$4:AI19),student!$M$3:$M$1202,student!$F$3:$F$1202))</f>
        <v>0</v>
      </c>
      <c r="AL19" s="29" t="str">
        <f>IF(AM19="","",SUBTOTAL(3,$AM$4:AM19))</f>
        <v/>
      </c>
      <c r="AM19" s="18" t="str">
        <f>IF(ROWS(AM$4:AM19)&gt;$AP$1,"",LOOKUP(ROWS(AM$4:AM19),student!$N$3:$N$1202,student!$C$3:$C$1202))</f>
        <v/>
      </c>
      <c r="AN19" s="19" t="str">
        <f>IF(ROWS(AL$4:AL19)&gt;$AP$1,"",LOOKUP(ROWS(AL$4:AL19),student!$N$3:$N$1202,student!$D$3:$D$1202))</f>
        <v/>
      </c>
      <c r="AO19" s="19" t="str">
        <f>IF(ROWS(AM$4:AM19)&gt;$AP$1,"",LOOKUP(ROWS(AM$4:AM19),student!$N$3:$N$1202,student!$E$3:$E$1202))</f>
        <v/>
      </c>
      <c r="AP19" s="19" t="str">
        <f>IF(ROWS(AO$4:AO19)&gt;$AP$1,"",LOOKUP(ROWS(AO$4:AO19),student!$N$3:$N$1202,student!$F$3:$F$1202))</f>
        <v/>
      </c>
      <c r="AR19" s="30" t="str">
        <f>IF(AS19="","",SUBTOTAL(3,$AS$4:AS19))</f>
        <v/>
      </c>
      <c r="AS19" s="20" t="str">
        <f>IF(ROWS(AS$4:AS19)&gt;$AV$1,"",LOOKUP(ROWS(AS$4:AS19),student!$O$3:$O$1202,student!$C$3:$C$1202))</f>
        <v/>
      </c>
      <c r="AT19" s="21" t="str">
        <f>IF(ROWS(AR$4:AR19)&gt;$AV$1,"",LOOKUP(ROWS(AR$4:AR19),student!$O$3:$O$1202,student!$D$3:$D$1202))</f>
        <v/>
      </c>
      <c r="AU19" s="21" t="str">
        <f>IF(ROWS(AS$4:AS19)&gt;$AV$1,"",LOOKUP(ROWS(AS$4:AS19),student!$O$3:$O$1202,student!$E$3:$E$1202))</f>
        <v/>
      </c>
      <c r="AV19" s="21" t="str">
        <f>IF(ROWS(AU$4:AU19)&gt;$AV$1,"",LOOKUP(ROWS(AU$4:AU19),student!$O$3:$O$1202,student!$F$3:$F$1202))</f>
        <v/>
      </c>
      <c r="AX19" s="29" t="str">
        <f>IF(AY19="","",SUBTOTAL(3,$AY$4:AY19))</f>
        <v/>
      </c>
      <c r="AY19" s="18" t="str">
        <f>IF(ROWS(AY$4:AY19)&gt;$BB$1,"",LOOKUP(ROWS(AY$4:AY19),student!$P$3:$P$1202,student!$C$3:$C$1202))</f>
        <v/>
      </c>
      <c r="AZ19" s="19" t="str">
        <f>IF(ROWS(AX$4:AX19)&gt;$BB$1,"",LOOKUP(ROWS(AX$4:AX19),student!$P$3:$P$1202,student!$D$3:$D$1202))</f>
        <v/>
      </c>
      <c r="BA19" s="19" t="str">
        <f>IF(ROWS(AY$4:AY19)&gt;$BB$1,"",LOOKUP(ROWS(AY$4:AY19),student!$P$3:$P$1202,student!$E$3:$E$1202))</f>
        <v/>
      </c>
      <c r="BB19" s="19" t="str">
        <f>IF(ROWS(BA$4:BA19)&gt;$BB$1,"",LOOKUP(ROWS(BA$4:BA19),student!$P$3:$P$1202,student!$F$3:$F$1202))</f>
        <v/>
      </c>
      <c r="BD19" s="30" t="str">
        <f>IF(BE19="","",SUBTOTAL(3,$BE$4:BE19))</f>
        <v/>
      </c>
      <c r="BE19" s="20" t="str">
        <f>IF(ROWS(BE$4:BE19)&gt;$BH$1,"",LOOKUP(ROWS(BE$4:BE19),student!$Q$3:$Q$1202,student!$C$3:$C$1202))</f>
        <v/>
      </c>
      <c r="BF19" s="21" t="str">
        <f>IF(ROWS(BD$4:BD19)&gt;$BH$1,"",LOOKUP(ROWS(BD$4:BD19),student!$Q$3:$Q$1202,student!$D$3:$D$1202))</f>
        <v/>
      </c>
      <c r="BG19" s="21" t="str">
        <f>IF(ROWS(BE$4:BE19)&gt;$BH$1,"",LOOKUP(ROWS(BE$4:BE19),student!$Q$3:$Q$1202,student!$E$3:$E$1202))</f>
        <v/>
      </c>
      <c r="BH19" s="21" t="str">
        <f>IF(ROWS(BG$4:BG19)&gt;$BH$1,"",LOOKUP(ROWS(BG$4:BG19),student!$Q$3:$Q$1202,student!$F$3:$F$1202))</f>
        <v/>
      </c>
      <c r="BJ19" s="29">
        <f>IF(BK19="","",SUBTOTAL(3,$BK$4:BK19))</f>
        <v>16</v>
      </c>
      <c r="BK19" s="18">
        <f>IF(ROWS(BK$4:BK19)&gt;$BN$1,"",LOOKUP(ROWS(BK$4:BK19),student!$R$3:$R$1202,student!$C$3:$C$1202))</f>
        <v>0</v>
      </c>
      <c r="BL19" s="19">
        <f>IF(ROWS(BJ$4:BJ19)&gt;$BN$1,"",LOOKUP(ROWS(BJ$4:BJ19),student!$R$3:$R$1202,student!$D$3:$D$1202))</f>
        <v>0</v>
      </c>
      <c r="BM19" s="19">
        <f>IF(ROWS(BK$4:BK19)&gt;$BN$1,"",LOOKUP(ROWS(BK$4:BK19),student!$R$3:$R$1202,student!$E$3:$E$1202))</f>
        <v>0</v>
      </c>
      <c r="BN19" s="19">
        <f>IF(ROWS(BM$4:BM19)&gt;$BN$1,"",LOOKUP(ROWS(BM$4:BM19),student!$R$3:$R$1202,student!$F$3:$F$1202))</f>
        <v>0</v>
      </c>
      <c r="BP19" s="30">
        <f>IF(BQ19="","",SUBTOTAL(3,$BQ$4:BQ19))</f>
        <v>16</v>
      </c>
      <c r="BQ19" s="20">
        <f>IF(ROWS(BQ$4:BQ19)&gt;$BT$1,"",LOOKUP(ROWS(BQ$4:BQ19),student!$S$3:$S$1202,student!$C$3:$C$1202))</f>
        <v>0</v>
      </c>
      <c r="BR19" s="21">
        <f>IF(ROWS(BP$4:BP19)&gt;$BT$1,"",LOOKUP(ROWS(BP$4:BP19),student!$S$3:$S$1202,student!$D$3:$D$1202))</f>
        <v>0</v>
      </c>
      <c r="BS19" s="21">
        <f>IF(ROWS(BQ$4:BQ19)&gt;$BT$1,"",LOOKUP(ROWS(BQ$4:BQ19),student!$S$3:$S$1202,student!$E$3:$E$1202))</f>
        <v>0</v>
      </c>
      <c r="BT19" s="21">
        <f>IF(ROWS(BS$4:BS19)&gt;$BT$1,"",LOOKUP(ROWS(BS$4:BS19),student!$S$3:$S$1202,student!$F$3:$F$1202))</f>
        <v>0</v>
      </c>
    </row>
    <row r="20" spans="1:72" x14ac:dyDescent="0.75">
      <c r="A20" s="26">
        <v>17</v>
      </c>
      <c r="B20" s="29">
        <f>IF(C20="","",SUBTOTAL(3,$C$4:C20))</f>
        <v>17</v>
      </c>
      <c r="C20" s="18">
        <f>IF(ROWS(C$4:C20)&gt;$F$1,"",LOOKUP(ROWS(C$4:C20),student!$H$3:$H$1202,student!$C$3:$C$1202))</f>
        <v>4033</v>
      </c>
      <c r="D20" s="19" t="str">
        <f>IF(ROWS(B$4:B20)&gt;$F$1,"",LOOKUP(ROWS(B$4:B20),student!$H$3:$H$1202,student!$D$3:$D$1202))</f>
        <v>เด็กหญิง</v>
      </c>
      <c r="E20" s="19" t="str">
        <f>IF(ROWS(C$4:C20)&gt;$F$1,"",LOOKUP(ROWS(C$4:C20),student!$H$3:$H$1202,student!$E$3:$E$1202))</f>
        <v>กันยารัตน์</v>
      </c>
      <c r="F20" s="19" t="str">
        <f>IF(ROWS(E$4:E20)&gt;$F$1,"",LOOKUP(ROWS(E$4:E20),student!$H$3:$H$1202,student!$F$3:$F$1202))</f>
        <v>จันติ๊บ</v>
      </c>
      <c r="G20" s="26"/>
      <c r="H20" s="30">
        <f>IF(I20="","",SUBTOTAL(3,$I$4:I20))</f>
        <v>17</v>
      </c>
      <c r="I20" s="20">
        <f>IF(ROWS(I$4:I20)&gt;$L$1,"",LOOKUP(ROWS(I$4:I20),student!$I$3:$I$1202,student!$C$3:$C$1202))</f>
        <v>4296</v>
      </c>
      <c r="J20" s="21" t="str">
        <f>IF(ROWS(H$4:H20)&gt;$L$1,"",LOOKUP(ROWS(H$4:H20),student!$I$3:$I$1202,student!$D$3:$D$1202))</f>
        <v>เด็กชาย</v>
      </c>
      <c r="K20" s="21" t="str">
        <f>IF(ROWS(I$4:I20)&gt;$L$1,"",LOOKUP(ROWS(I$4:I20),student!$I$3:$I$1202,student!$E$3:$E$1202))</f>
        <v>ธีรภัทร</v>
      </c>
      <c r="L20" s="21" t="str">
        <f>IF(ROWS(K$4:K20)&gt;$L$1,"",LOOKUP(ROWS(K$4:K20),student!$I$3:$I$1202,student!$F$3:$F$1202))</f>
        <v>กันแก้ว</v>
      </c>
      <c r="N20" s="29" t="str">
        <f>IF(O20="","",SUBTOTAL(3,$O$4:O20))</f>
        <v/>
      </c>
      <c r="O20" s="18" t="str">
        <f>IF(ROWS(O$4:O20)&gt;$R$1,"",LOOKUP(ROWS(O$4:O20),student!$J$3:$J$1202,student!$C$3:$C$1202))</f>
        <v/>
      </c>
      <c r="P20" s="19" t="str">
        <f>IF(ROWS(N$4:N20)&gt;$R$1,"",LOOKUP(ROWS(N$4:N20),student!$J$3:$J$1202,student!$D$3:$D$1202))</f>
        <v/>
      </c>
      <c r="Q20" s="19" t="str">
        <f>IF(ROWS(O$4:O20)&gt;$R$1,"",LOOKUP(ROWS(O$4:O20),student!$J$3:$J$1202,student!$E$3:$E$1202))</f>
        <v/>
      </c>
      <c r="R20" s="19" t="str">
        <f>IF(ROWS(Q$4:Q20)&gt;$R$1,"",LOOKUP(ROWS(Q$4:Q20),student!$J$3:$J$1202,student!$F$3:$F$1202))</f>
        <v/>
      </c>
      <c r="T20" s="30" t="str">
        <f>IF(U20="","",SUBTOTAL(3,$U$4:U20))</f>
        <v/>
      </c>
      <c r="U20" s="20" t="str">
        <f>IF(ROWS(U$4:U20)&gt;$X$1,"",LOOKUP(ROWS(U$4:U20),student!$K$3:$K$1202,student!$C$3:$C$1202))</f>
        <v/>
      </c>
      <c r="V20" s="21" t="str">
        <f>IF(ROWS(T$4:T20)&gt;$X$1,"",LOOKUP(ROWS(T$4:T20),student!$K$3:$K$1202,student!$D$3:$D$1202))</f>
        <v/>
      </c>
      <c r="W20" s="21" t="str">
        <f>IF(ROWS(U$4:U20)&gt;$X$1,"",LOOKUP(ROWS(U$4:U20),student!$K$3:$K$1202,student!$E$3:$E$1202))</f>
        <v/>
      </c>
      <c r="X20" s="21" t="str">
        <f>IF(ROWS(W$4:W20)&gt;$X$1,"",LOOKUP(ROWS(W$4:W20),student!$K$3:$K$1202,student!$F$3:$F$1202))</f>
        <v/>
      </c>
      <c r="Z20" s="29" t="str">
        <f>IF(AA20="","",SUBTOTAL(3,$AA$4:AA20))</f>
        <v/>
      </c>
      <c r="AA20" s="18" t="str">
        <f>IF(ROWS(AA$4:AA20)&gt;$AD$1,"",LOOKUP(ROWS(AA$4:AA20),student!$L$3:$L$1202,student!$C$3:$C$1202))</f>
        <v/>
      </c>
      <c r="AB20" s="19" t="str">
        <f>IF(ROWS(Z$4:Z20)&gt;$AD$1,"",LOOKUP(ROWS(Z$4:Z20),student!$L$3:$L$1202,student!$D$3:$D$1202))</f>
        <v/>
      </c>
      <c r="AC20" s="19" t="str">
        <f>IF(ROWS(AA$4:AA20)&gt;$AD$1,"",LOOKUP(ROWS(AA$4:AA20),student!$L$3:$L$1202,student!$E$3:$E$1202))</f>
        <v/>
      </c>
      <c r="AD20" s="19" t="str">
        <f>IF(ROWS(AC$4:AC20)&gt;$AD$1,"",LOOKUP(ROWS(AC$4:AC20),student!$L$3:$L$1202,student!$F$3:$F$1202))</f>
        <v/>
      </c>
      <c r="AF20" s="30">
        <f>IF(AG20="","",SUBTOTAL(3,$AG$4:AG20))</f>
        <v>17</v>
      </c>
      <c r="AG20" s="20">
        <f>IF(ROWS(AG$4:AG20)&gt;$AJ$1,"",LOOKUP(ROWS(AG$4:AG20),student!$M$3:$M$1202,student!$C$3:$C$1202))</f>
        <v>0</v>
      </c>
      <c r="AH20" s="21">
        <f>IF(ROWS(AF$4:AF20)&gt;$AJ$1,"",LOOKUP(ROWS(AF$4:AF20),student!$M$3:$M$1202,student!$D$3:$D$1202))</f>
        <v>0</v>
      </c>
      <c r="AI20" s="21">
        <f>IF(ROWS(AG$4:AG20)&gt;$AJ$1,"",LOOKUP(ROWS(AG$4:AG20),student!$M$3:$M$1202,student!$E$3:$E$1202))</f>
        <v>0</v>
      </c>
      <c r="AJ20" s="21">
        <f>IF(ROWS(AI$4:AI20)&gt;$AJ$1,"",LOOKUP(ROWS(AI$4:AI20),student!$M$3:$M$1202,student!$F$3:$F$1202))</f>
        <v>0</v>
      </c>
      <c r="AL20" s="29" t="str">
        <f>IF(AM20="","",SUBTOTAL(3,$AM$4:AM20))</f>
        <v/>
      </c>
      <c r="AM20" s="18" t="str">
        <f>IF(ROWS(AM$4:AM20)&gt;$AP$1,"",LOOKUP(ROWS(AM$4:AM20),student!$N$3:$N$1202,student!$C$3:$C$1202))</f>
        <v/>
      </c>
      <c r="AN20" s="19" t="str">
        <f>IF(ROWS(AL$4:AL20)&gt;$AP$1,"",LOOKUP(ROWS(AL$4:AL20),student!$N$3:$N$1202,student!$D$3:$D$1202))</f>
        <v/>
      </c>
      <c r="AO20" s="19" t="str">
        <f>IF(ROWS(AM$4:AM20)&gt;$AP$1,"",LOOKUP(ROWS(AM$4:AM20),student!$N$3:$N$1202,student!$E$3:$E$1202))</f>
        <v/>
      </c>
      <c r="AP20" s="19" t="str">
        <f>IF(ROWS(AO$4:AO20)&gt;$AP$1,"",LOOKUP(ROWS(AO$4:AO20),student!$N$3:$N$1202,student!$F$3:$F$1202))</f>
        <v/>
      </c>
      <c r="AR20" s="30" t="str">
        <f>IF(AS20="","",SUBTOTAL(3,$AS$4:AS20))</f>
        <v/>
      </c>
      <c r="AS20" s="20" t="str">
        <f>IF(ROWS(AS$4:AS20)&gt;$AV$1,"",LOOKUP(ROWS(AS$4:AS20),student!$O$3:$O$1202,student!$C$3:$C$1202))</f>
        <v/>
      </c>
      <c r="AT20" s="21" t="str">
        <f>IF(ROWS(AR$4:AR20)&gt;$AV$1,"",LOOKUP(ROWS(AR$4:AR20),student!$O$3:$O$1202,student!$D$3:$D$1202))</f>
        <v/>
      </c>
      <c r="AU20" s="21" t="str">
        <f>IF(ROWS(AS$4:AS20)&gt;$AV$1,"",LOOKUP(ROWS(AS$4:AS20),student!$O$3:$O$1202,student!$E$3:$E$1202))</f>
        <v/>
      </c>
      <c r="AV20" s="21" t="str">
        <f>IF(ROWS(AU$4:AU20)&gt;$AV$1,"",LOOKUP(ROWS(AU$4:AU20),student!$O$3:$O$1202,student!$F$3:$F$1202))</f>
        <v/>
      </c>
      <c r="AX20" s="29" t="str">
        <f>IF(AY20="","",SUBTOTAL(3,$AY$4:AY20))</f>
        <v/>
      </c>
      <c r="AY20" s="18" t="str">
        <f>IF(ROWS(AY$4:AY20)&gt;$BB$1,"",LOOKUP(ROWS(AY$4:AY20),student!$P$3:$P$1202,student!$C$3:$C$1202))</f>
        <v/>
      </c>
      <c r="AZ20" s="19" t="str">
        <f>IF(ROWS(AX$4:AX20)&gt;$BB$1,"",LOOKUP(ROWS(AX$4:AX20),student!$P$3:$P$1202,student!$D$3:$D$1202))</f>
        <v/>
      </c>
      <c r="BA20" s="19" t="str">
        <f>IF(ROWS(AY$4:AY20)&gt;$BB$1,"",LOOKUP(ROWS(AY$4:AY20),student!$P$3:$P$1202,student!$E$3:$E$1202))</f>
        <v/>
      </c>
      <c r="BB20" s="19" t="str">
        <f>IF(ROWS(BA$4:BA20)&gt;$BB$1,"",LOOKUP(ROWS(BA$4:BA20),student!$P$3:$P$1202,student!$F$3:$F$1202))</f>
        <v/>
      </c>
      <c r="BD20" s="30" t="str">
        <f>IF(BE20="","",SUBTOTAL(3,$BE$4:BE20))</f>
        <v/>
      </c>
      <c r="BE20" s="20" t="str">
        <f>IF(ROWS(BE$4:BE20)&gt;$BH$1,"",LOOKUP(ROWS(BE$4:BE20),student!$Q$3:$Q$1202,student!$C$3:$C$1202))</f>
        <v/>
      </c>
      <c r="BF20" s="21" t="str">
        <f>IF(ROWS(BD$4:BD20)&gt;$BH$1,"",LOOKUP(ROWS(BD$4:BD20),student!$Q$3:$Q$1202,student!$D$3:$D$1202))</f>
        <v/>
      </c>
      <c r="BG20" s="21" t="str">
        <f>IF(ROWS(BE$4:BE20)&gt;$BH$1,"",LOOKUP(ROWS(BE$4:BE20),student!$Q$3:$Q$1202,student!$E$3:$E$1202))</f>
        <v/>
      </c>
      <c r="BH20" s="21" t="str">
        <f>IF(ROWS(BG$4:BG20)&gt;$BH$1,"",LOOKUP(ROWS(BG$4:BG20),student!$Q$3:$Q$1202,student!$F$3:$F$1202))</f>
        <v/>
      </c>
      <c r="BJ20" s="29">
        <f>IF(BK20="","",SUBTOTAL(3,$BK$4:BK20))</f>
        <v>17</v>
      </c>
      <c r="BK20" s="18">
        <f>IF(ROWS(BK$4:BK20)&gt;$BN$1,"",LOOKUP(ROWS(BK$4:BK20),student!$R$3:$R$1202,student!$C$3:$C$1202))</f>
        <v>0</v>
      </c>
      <c r="BL20" s="19">
        <f>IF(ROWS(BJ$4:BJ20)&gt;$BN$1,"",LOOKUP(ROWS(BJ$4:BJ20),student!$R$3:$R$1202,student!$D$3:$D$1202))</f>
        <v>0</v>
      </c>
      <c r="BM20" s="19">
        <f>IF(ROWS(BK$4:BK20)&gt;$BN$1,"",LOOKUP(ROWS(BK$4:BK20),student!$R$3:$R$1202,student!$E$3:$E$1202))</f>
        <v>0</v>
      </c>
      <c r="BN20" s="19">
        <f>IF(ROWS(BM$4:BM20)&gt;$BN$1,"",LOOKUP(ROWS(BM$4:BM20),student!$R$3:$R$1202,student!$F$3:$F$1202))</f>
        <v>0</v>
      </c>
      <c r="BP20" s="30">
        <f>IF(BQ20="","",SUBTOTAL(3,$BQ$4:BQ20))</f>
        <v>17</v>
      </c>
      <c r="BQ20" s="20">
        <f>IF(ROWS(BQ$4:BQ20)&gt;$BT$1,"",LOOKUP(ROWS(BQ$4:BQ20),student!$S$3:$S$1202,student!$C$3:$C$1202))</f>
        <v>0</v>
      </c>
      <c r="BR20" s="21">
        <f>IF(ROWS(BP$4:BP20)&gt;$BT$1,"",LOOKUP(ROWS(BP$4:BP20),student!$S$3:$S$1202,student!$D$3:$D$1202))</f>
        <v>0</v>
      </c>
      <c r="BS20" s="21">
        <f>IF(ROWS(BQ$4:BQ20)&gt;$BT$1,"",LOOKUP(ROWS(BQ$4:BQ20),student!$S$3:$S$1202,student!$E$3:$E$1202))</f>
        <v>0</v>
      </c>
      <c r="BT20" s="21">
        <f>IF(ROWS(BS$4:BS20)&gt;$BT$1,"",LOOKUP(ROWS(BS$4:BS20),student!$S$3:$S$1202,student!$F$3:$F$1202))</f>
        <v>0</v>
      </c>
    </row>
    <row r="21" spans="1:72" x14ac:dyDescent="0.75">
      <c r="A21" s="26">
        <v>18</v>
      </c>
      <c r="B21" s="29">
        <f>IF(C21="","",SUBTOTAL(3,$C$4:C21))</f>
        <v>18</v>
      </c>
      <c r="C21" s="18">
        <f>IF(ROWS(C$4:C21)&gt;$F$1,"",LOOKUP(ROWS(C$4:C21),student!$H$3:$H$1202,student!$C$3:$C$1202))</f>
        <v>4039</v>
      </c>
      <c r="D21" s="19" t="str">
        <f>IF(ROWS(B$4:B21)&gt;$F$1,"",LOOKUP(ROWS(B$4:B21),student!$H$3:$H$1202,student!$D$3:$D$1202))</f>
        <v>เด็กหญิง</v>
      </c>
      <c r="E21" s="19" t="str">
        <f>IF(ROWS(C$4:C21)&gt;$F$1,"",LOOKUP(ROWS(C$4:C21),student!$H$3:$H$1202,student!$E$3:$E$1202))</f>
        <v>โชติกา</v>
      </c>
      <c r="F21" s="19" t="str">
        <f>IF(ROWS(E$4:E21)&gt;$F$1,"",LOOKUP(ROWS(E$4:E21),student!$H$3:$H$1202,student!$F$3:$F$1202))</f>
        <v>สุขยิ่ง</v>
      </c>
      <c r="G21" s="26"/>
      <c r="H21" s="30">
        <f>IF(I21="","",SUBTOTAL(3,$I$4:I21))</f>
        <v>18</v>
      </c>
      <c r="I21" s="20">
        <f>IF(ROWS(I$4:I21)&gt;$L$1,"",LOOKUP(ROWS(I$4:I21),student!$I$3:$I$1202,student!$C$3:$C$1202))</f>
        <v>4297</v>
      </c>
      <c r="J21" s="21" t="str">
        <f>IF(ROWS(H$4:H21)&gt;$L$1,"",LOOKUP(ROWS(H$4:H21),student!$I$3:$I$1202,student!$D$3:$D$1202))</f>
        <v>เด็กชาย</v>
      </c>
      <c r="K21" s="21" t="str">
        <f>IF(ROWS(I$4:I21)&gt;$L$1,"",LOOKUP(ROWS(I$4:I21),student!$I$3:$I$1202,student!$E$3:$E$1202))</f>
        <v>นรินทร</v>
      </c>
      <c r="L21" s="21" t="str">
        <f>IF(ROWS(K$4:K21)&gt;$L$1,"",LOOKUP(ROWS(K$4:K21),student!$I$3:$I$1202,student!$F$3:$F$1202))</f>
        <v>นันทชัย</v>
      </c>
      <c r="N21" s="29" t="str">
        <f>IF(O21="","",SUBTOTAL(3,$O$4:O21))</f>
        <v/>
      </c>
      <c r="O21" s="18" t="str">
        <f>IF(ROWS(O$4:O21)&gt;$R$1,"",LOOKUP(ROWS(O$4:O21),student!$J$3:$J$1202,student!$C$3:$C$1202))</f>
        <v/>
      </c>
      <c r="P21" s="19" t="str">
        <f>IF(ROWS(N$4:N21)&gt;$R$1,"",LOOKUP(ROWS(N$4:N21),student!$J$3:$J$1202,student!$D$3:$D$1202))</f>
        <v/>
      </c>
      <c r="Q21" s="19" t="str">
        <f>IF(ROWS(O$4:O21)&gt;$R$1,"",LOOKUP(ROWS(O$4:O21),student!$J$3:$J$1202,student!$E$3:$E$1202))</f>
        <v/>
      </c>
      <c r="R21" s="19" t="str">
        <f>IF(ROWS(Q$4:Q21)&gt;$R$1,"",LOOKUP(ROWS(Q$4:Q21),student!$J$3:$J$1202,student!$F$3:$F$1202))</f>
        <v/>
      </c>
      <c r="T21" s="30" t="str">
        <f>IF(U21="","",SUBTOTAL(3,$U$4:U21))</f>
        <v/>
      </c>
      <c r="U21" s="20" t="str">
        <f>IF(ROWS(U$4:U21)&gt;$X$1,"",LOOKUP(ROWS(U$4:U21),student!$K$3:$K$1202,student!$C$3:$C$1202))</f>
        <v/>
      </c>
      <c r="V21" s="21" t="str">
        <f>IF(ROWS(T$4:T21)&gt;$X$1,"",LOOKUP(ROWS(T$4:T21),student!$K$3:$K$1202,student!$D$3:$D$1202))</f>
        <v/>
      </c>
      <c r="W21" s="21" t="str">
        <f>IF(ROWS(U$4:U21)&gt;$X$1,"",LOOKUP(ROWS(U$4:U21),student!$K$3:$K$1202,student!$E$3:$E$1202))</f>
        <v/>
      </c>
      <c r="X21" s="21" t="str">
        <f>IF(ROWS(W$4:W21)&gt;$X$1,"",LOOKUP(ROWS(W$4:W21),student!$K$3:$K$1202,student!$F$3:$F$1202))</f>
        <v/>
      </c>
      <c r="Z21" s="29" t="str">
        <f>IF(AA21="","",SUBTOTAL(3,$AA$4:AA21))</f>
        <v/>
      </c>
      <c r="AA21" s="18" t="str">
        <f>IF(ROWS(AA$4:AA21)&gt;$AD$1,"",LOOKUP(ROWS(AA$4:AA21),student!$L$3:$L$1202,student!$C$3:$C$1202))</f>
        <v/>
      </c>
      <c r="AB21" s="19" t="str">
        <f>IF(ROWS(Z$4:Z21)&gt;$AD$1,"",LOOKUP(ROWS(Z$4:Z21),student!$L$3:$L$1202,student!$D$3:$D$1202))</f>
        <v/>
      </c>
      <c r="AC21" s="19" t="str">
        <f>IF(ROWS(AA$4:AA21)&gt;$AD$1,"",LOOKUP(ROWS(AA$4:AA21),student!$L$3:$L$1202,student!$E$3:$E$1202))</f>
        <v/>
      </c>
      <c r="AD21" s="19" t="str">
        <f>IF(ROWS(AC$4:AC21)&gt;$AD$1,"",LOOKUP(ROWS(AC$4:AC21),student!$L$3:$L$1202,student!$F$3:$F$1202))</f>
        <v/>
      </c>
      <c r="AF21" s="30">
        <f>IF(AG21="","",SUBTOTAL(3,$AG$4:AG21))</f>
        <v>18</v>
      </c>
      <c r="AG21" s="20">
        <f>IF(ROWS(AG$4:AG21)&gt;$AJ$1,"",LOOKUP(ROWS(AG$4:AG21),student!$M$3:$M$1202,student!$C$3:$C$1202))</f>
        <v>0</v>
      </c>
      <c r="AH21" s="21">
        <f>IF(ROWS(AF$4:AF21)&gt;$AJ$1,"",LOOKUP(ROWS(AF$4:AF21),student!$M$3:$M$1202,student!$D$3:$D$1202))</f>
        <v>0</v>
      </c>
      <c r="AI21" s="21">
        <f>IF(ROWS(AG$4:AG21)&gt;$AJ$1,"",LOOKUP(ROWS(AG$4:AG21),student!$M$3:$M$1202,student!$E$3:$E$1202))</f>
        <v>0</v>
      </c>
      <c r="AJ21" s="21">
        <f>IF(ROWS(AI$4:AI21)&gt;$AJ$1,"",LOOKUP(ROWS(AI$4:AI21),student!$M$3:$M$1202,student!$F$3:$F$1202))</f>
        <v>0</v>
      </c>
      <c r="AL21" s="29" t="str">
        <f>IF(AM21="","",SUBTOTAL(3,$AM$4:AM21))</f>
        <v/>
      </c>
      <c r="AM21" s="18" t="str">
        <f>IF(ROWS(AM$4:AM21)&gt;$AP$1,"",LOOKUP(ROWS(AM$4:AM21),student!$N$3:$N$1202,student!$C$3:$C$1202))</f>
        <v/>
      </c>
      <c r="AN21" s="19" t="str">
        <f>IF(ROWS(AL$4:AL21)&gt;$AP$1,"",LOOKUP(ROWS(AL$4:AL21),student!$N$3:$N$1202,student!$D$3:$D$1202))</f>
        <v/>
      </c>
      <c r="AO21" s="19" t="str">
        <f>IF(ROWS(AM$4:AM21)&gt;$AP$1,"",LOOKUP(ROWS(AM$4:AM21),student!$N$3:$N$1202,student!$E$3:$E$1202))</f>
        <v/>
      </c>
      <c r="AP21" s="19" t="str">
        <f>IF(ROWS(AO$4:AO21)&gt;$AP$1,"",LOOKUP(ROWS(AO$4:AO21),student!$N$3:$N$1202,student!$F$3:$F$1202))</f>
        <v/>
      </c>
      <c r="AR21" s="30" t="str">
        <f>IF(AS21="","",SUBTOTAL(3,$AS$4:AS21))</f>
        <v/>
      </c>
      <c r="AS21" s="20" t="str">
        <f>IF(ROWS(AS$4:AS21)&gt;$AV$1,"",LOOKUP(ROWS(AS$4:AS21),student!$O$3:$O$1202,student!$C$3:$C$1202))</f>
        <v/>
      </c>
      <c r="AT21" s="21" t="str">
        <f>IF(ROWS(AR$4:AR21)&gt;$AV$1,"",LOOKUP(ROWS(AR$4:AR21),student!$O$3:$O$1202,student!$D$3:$D$1202))</f>
        <v/>
      </c>
      <c r="AU21" s="21" t="str">
        <f>IF(ROWS(AS$4:AS21)&gt;$AV$1,"",LOOKUP(ROWS(AS$4:AS21),student!$O$3:$O$1202,student!$E$3:$E$1202))</f>
        <v/>
      </c>
      <c r="AV21" s="21" t="str">
        <f>IF(ROWS(AU$4:AU21)&gt;$AV$1,"",LOOKUP(ROWS(AU$4:AU21),student!$O$3:$O$1202,student!$F$3:$F$1202))</f>
        <v/>
      </c>
      <c r="AX21" s="29" t="str">
        <f>IF(AY21="","",SUBTOTAL(3,$AY$4:AY21))</f>
        <v/>
      </c>
      <c r="AY21" s="18" t="str">
        <f>IF(ROWS(AY$4:AY21)&gt;$BB$1,"",LOOKUP(ROWS(AY$4:AY21),student!$P$3:$P$1202,student!$C$3:$C$1202))</f>
        <v/>
      </c>
      <c r="AZ21" s="19" t="str">
        <f>IF(ROWS(AX$4:AX21)&gt;$BB$1,"",LOOKUP(ROWS(AX$4:AX21),student!$P$3:$P$1202,student!$D$3:$D$1202))</f>
        <v/>
      </c>
      <c r="BA21" s="19" t="str">
        <f>IF(ROWS(AY$4:AY21)&gt;$BB$1,"",LOOKUP(ROWS(AY$4:AY21),student!$P$3:$P$1202,student!$E$3:$E$1202))</f>
        <v/>
      </c>
      <c r="BB21" s="19" t="str">
        <f>IF(ROWS(BA$4:BA21)&gt;$BB$1,"",LOOKUP(ROWS(BA$4:BA21),student!$P$3:$P$1202,student!$F$3:$F$1202))</f>
        <v/>
      </c>
      <c r="BD21" s="30" t="str">
        <f>IF(BE21="","",SUBTOTAL(3,$BE$4:BE21))</f>
        <v/>
      </c>
      <c r="BE21" s="20" t="str">
        <f>IF(ROWS(BE$4:BE21)&gt;$BH$1,"",LOOKUP(ROWS(BE$4:BE21),student!$Q$3:$Q$1202,student!$C$3:$C$1202))</f>
        <v/>
      </c>
      <c r="BF21" s="21" t="str">
        <f>IF(ROWS(BD$4:BD21)&gt;$BH$1,"",LOOKUP(ROWS(BD$4:BD21),student!$Q$3:$Q$1202,student!$D$3:$D$1202))</f>
        <v/>
      </c>
      <c r="BG21" s="21" t="str">
        <f>IF(ROWS(BE$4:BE21)&gt;$BH$1,"",LOOKUP(ROWS(BE$4:BE21),student!$Q$3:$Q$1202,student!$E$3:$E$1202))</f>
        <v/>
      </c>
      <c r="BH21" s="21" t="str">
        <f>IF(ROWS(BG$4:BG21)&gt;$BH$1,"",LOOKUP(ROWS(BG$4:BG21),student!$Q$3:$Q$1202,student!$F$3:$F$1202))</f>
        <v/>
      </c>
      <c r="BJ21" s="29">
        <f>IF(BK21="","",SUBTOTAL(3,$BK$4:BK21))</f>
        <v>18</v>
      </c>
      <c r="BK21" s="18">
        <f>IF(ROWS(BK$4:BK21)&gt;$BN$1,"",LOOKUP(ROWS(BK$4:BK21),student!$R$3:$R$1202,student!$C$3:$C$1202))</f>
        <v>0</v>
      </c>
      <c r="BL21" s="19">
        <f>IF(ROWS(BJ$4:BJ21)&gt;$BN$1,"",LOOKUP(ROWS(BJ$4:BJ21),student!$R$3:$R$1202,student!$D$3:$D$1202))</f>
        <v>0</v>
      </c>
      <c r="BM21" s="19">
        <f>IF(ROWS(BK$4:BK21)&gt;$BN$1,"",LOOKUP(ROWS(BK$4:BK21),student!$R$3:$R$1202,student!$E$3:$E$1202))</f>
        <v>0</v>
      </c>
      <c r="BN21" s="19">
        <f>IF(ROWS(BM$4:BM21)&gt;$BN$1,"",LOOKUP(ROWS(BM$4:BM21),student!$R$3:$R$1202,student!$F$3:$F$1202))</f>
        <v>0</v>
      </c>
      <c r="BP21" s="30">
        <f>IF(BQ21="","",SUBTOTAL(3,$BQ$4:BQ21))</f>
        <v>18</v>
      </c>
      <c r="BQ21" s="20">
        <f>IF(ROWS(BQ$4:BQ21)&gt;$BT$1,"",LOOKUP(ROWS(BQ$4:BQ21),student!$S$3:$S$1202,student!$C$3:$C$1202))</f>
        <v>0</v>
      </c>
      <c r="BR21" s="21">
        <f>IF(ROWS(BP$4:BP21)&gt;$BT$1,"",LOOKUP(ROWS(BP$4:BP21),student!$S$3:$S$1202,student!$D$3:$D$1202))</f>
        <v>0</v>
      </c>
      <c r="BS21" s="21">
        <f>IF(ROWS(BQ$4:BQ21)&gt;$BT$1,"",LOOKUP(ROWS(BQ$4:BQ21),student!$S$3:$S$1202,student!$E$3:$E$1202))</f>
        <v>0</v>
      </c>
      <c r="BT21" s="21">
        <f>IF(ROWS(BS$4:BS21)&gt;$BT$1,"",LOOKUP(ROWS(BS$4:BS21),student!$S$3:$S$1202,student!$F$3:$F$1202))</f>
        <v>0</v>
      </c>
    </row>
    <row r="22" spans="1:72" x14ac:dyDescent="0.75">
      <c r="A22" s="26">
        <v>19</v>
      </c>
      <c r="B22" s="29">
        <f>IF(C22="","",SUBTOTAL(3,$C$4:C22))</f>
        <v>19</v>
      </c>
      <c r="C22" s="18">
        <f>IF(ROWS(C$4:C22)&gt;$F$1,"",LOOKUP(ROWS(C$4:C22),student!$H$3:$H$1202,student!$C$3:$C$1202))</f>
        <v>4040</v>
      </c>
      <c r="D22" s="19" t="str">
        <f>IF(ROWS(B$4:B22)&gt;$F$1,"",LOOKUP(ROWS(B$4:B22),student!$H$3:$H$1202,student!$D$3:$D$1202))</f>
        <v>เด็กหญิง</v>
      </c>
      <c r="E22" s="19" t="str">
        <f>IF(ROWS(C$4:C22)&gt;$F$1,"",LOOKUP(ROWS(C$4:C22),student!$H$3:$H$1202,student!$E$3:$E$1202))</f>
        <v>โชษิตา</v>
      </c>
      <c r="F22" s="19" t="str">
        <f>IF(ROWS(E$4:E22)&gt;$F$1,"",LOOKUP(ROWS(E$4:E22),student!$H$3:$H$1202,student!$F$3:$F$1202))</f>
        <v>สุขยิ่ง</v>
      </c>
      <c r="G22" s="26"/>
      <c r="H22" s="30">
        <f>IF(I22="","",SUBTOTAL(3,$I$4:I22))</f>
        <v>19</v>
      </c>
      <c r="I22" s="20">
        <f>IF(ROWS(I$4:I22)&gt;$L$1,"",LOOKUP(ROWS(I$4:I22),student!$I$3:$I$1202,student!$C$3:$C$1202))</f>
        <v>4034</v>
      </c>
      <c r="J22" s="21" t="str">
        <f>IF(ROWS(H$4:H22)&gt;$L$1,"",LOOKUP(ROWS(H$4:H22),student!$I$3:$I$1202,student!$D$3:$D$1202))</f>
        <v>เด็กหญิง</v>
      </c>
      <c r="K22" s="21" t="str">
        <f>IF(ROWS(I$4:I22)&gt;$L$1,"",LOOKUP(ROWS(I$4:I22),student!$I$3:$I$1202,student!$E$3:$E$1202))</f>
        <v>กุลิสรา</v>
      </c>
      <c r="L22" s="21" t="str">
        <f>IF(ROWS(K$4:K22)&gt;$L$1,"",LOOKUP(ROWS(K$4:K22),student!$I$3:$I$1202,student!$F$3:$F$1202))</f>
        <v>ปรีชา</v>
      </c>
      <c r="N22" s="29" t="str">
        <f>IF(O22="","",SUBTOTAL(3,$O$4:O22))</f>
        <v/>
      </c>
      <c r="O22" s="18" t="str">
        <f>IF(ROWS(O$4:O22)&gt;$R$1,"",LOOKUP(ROWS(O$4:O22),student!$J$3:$J$1202,student!$C$3:$C$1202))</f>
        <v/>
      </c>
      <c r="P22" s="19" t="str">
        <f>IF(ROWS(N$4:N22)&gt;$R$1,"",LOOKUP(ROWS(N$4:N22),student!$J$3:$J$1202,student!$D$3:$D$1202))</f>
        <v/>
      </c>
      <c r="Q22" s="19" t="str">
        <f>IF(ROWS(O$4:O22)&gt;$R$1,"",LOOKUP(ROWS(O$4:O22),student!$J$3:$J$1202,student!$E$3:$E$1202))</f>
        <v/>
      </c>
      <c r="R22" s="19" t="str">
        <f>IF(ROWS(Q$4:Q22)&gt;$R$1,"",LOOKUP(ROWS(Q$4:Q22),student!$J$3:$J$1202,student!$F$3:$F$1202))</f>
        <v/>
      </c>
      <c r="T22" s="30" t="str">
        <f>IF(U22="","",SUBTOTAL(3,$U$4:U22))</f>
        <v/>
      </c>
      <c r="U22" s="20" t="str">
        <f>IF(ROWS(U$4:U22)&gt;$X$1,"",LOOKUP(ROWS(U$4:U22),student!$K$3:$K$1202,student!$C$3:$C$1202))</f>
        <v/>
      </c>
      <c r="V22" s="21" t="str">
        <f>IF(ROWS(T$4:T22)&gt;$X$1,"",LOOKUP(ROWS(T$4:T22),student!$K$3:$K$1202,student!$D$3:$D$1202))</f>
        <v/>
      </c>
      <c r="W22" s="21" t="str">
        <f>IF(ROWS(U$4:U22)&gt;$X$1,"",LOOKUP(ROWS(U$4:U22),student!$K$3:$K$1202,student!$E$3:$E$1202))</f>
        <v/>
      </c>
      <c r="X22" s="21" t="str">
        <f>IF(ROWS(W$4:W22)&gt;$X$1,"",LOOKUP(ROWS(W$4:W22),student!$K$3:$K$1202,student!$F$3:$F$1202))</f>
        <v/>
      </c>
      <c r="Z22" s="29" t="str">
        <f>IF(AA22="","",SUBTOTAL(3,$AA$4:AA22))</f>
        <v/>
      </c>
      <c r="AA22" s="18" t="str">
        <f>IF(ROWS(AA$4:AA22)&gt;$AD$1,"",LOOKUP(ROWS(AA$4:AA22),student!$L$3:$L$1202,student!$C$3:$C$1202))</f>
        <v/>
      </c>
      <c r="AB22" s="19" t="str">
        <f>IF(ROWS(Z$4:Z22)&gt;$AD$1,"",LOOKUP(ROWS(Z$4:Z22),student!$L$3:$L$1202,student!$D$3:$D$1202))</f>
        <v/>
      </c>
      <c r="AC22" s="19" t="str">
        <f>IF(ROWS(AA$4:AA22)&gt;$AD$1,"",LOOKUP(ROWS(AA$4:AA22),student!$L$3:$L$1202,student!$E$3:$E$1202))</f>
        <v/>
      </c>
      <c r="AD22" s="19" t="str">
        <f>IF(ROWS(AC$4:AC22)&gt;$AD$1,"",LOOKUP(ROWS(AC$4:AC22),student!$L$3:$L$1202,student!$F$3:$F$1202))</f>
        <v/>
      </c>
      <c r="AF22" s="30">
        <f>IF(AG22="","",SUBTOTAL(3,$AG$4:AG22))</f>
        <v>19</v>
      </c>
      <c r="AG22" s="20">
        <f>IF(ROWS(AG$4:AG22)&gt;$AJ$1,"",LOOKUP(ROWS(AG$4:AG22),student!$M$3:$M$1202,student!$C$3:$C$1202))</f>
        <v>0</v>
      </c>
      <c r="AH22" s="21">
        <f>IF(ROWS(AF$4:AF22)&gt;$AJ$1,"",LOOKUP(ROWS(AF$4:AF22),student!$M$3:$M$1202,student!$D$3:$D$1202))</f>
        <v>0</v>
      </c>
      <c r="AI22" s="21">
        <f>IF(ROWS(AG$4:AG22)&gt;$AJ$1,"",LOOKUP(ROWS(AG$4:AG22),student!$M$3:$M$1202,student!$E$3:$E$1202))</f>
        <v>0</v>
      </c>
      <c r="AJ22" s="21">
        <f>IF(ROWS(AI$4:AI22)&gt;$AJ$1,"",LOOKUP(ROWS(AI$4:AI22),student!$M$3:$M$1202,student!$F$3:$F$1202))</f>
        <v>0</v>
      </c>
      <c r="AL22" s="29" t="str">
        <f>IF(AM22="","",SUBTOTAL(3,$AM$4:AM22))</f>
        <v/>
      </c>
      <c r="AM22" s="18" t="str">
        <f>IF(ROWS(AM$4:AM22)&gt;$AP$1,"",LOOKUP(ROWS(AM$4:AM22),student!$N$3:$N$1202,student!$C$3:$C$1202))</f>
        <v/>
      </c>
      <c r="AN22" s="19" t="str">
        <f>IF(ROWS(AL$4:AL22)&gt;$AP$1,"",LOOKUP(ROWS(AL$4:AL22),student!$N$3:$N$1202,student!$D$3:$D$1202))</f>
        <v/>
      </c>
      <c r="AO22" s="19" t="str">
        <f>IF(ROWS(AM$4:AM22)&gt;$AP$1,"",LOOKUP(ROWS(AM$4:AM22),student!$N$3:$N$1202,student!$E$3:$E$1202))</f>
        <v/>
      </c>
      <c r="AP22" s="19" t="str">
        <f>IF(ROWS(AO$4:AO22)&gt;$AP$1,"",LOOKUP(ROWS(AO$4:AO22),student!$N$3:$N$1202,student!$F$3:$F$1202))</f>
        <v/>
      </c>
      <c r="AR22" s="30" t="str">
        <f>IF(AS22="","",SUBTOTAL(3,$AS$4:AS22))</f>
        <v/>
      </c>
      <c r="AS22" s="20" t="str">
        <f>IF(ROWS(AS$4:AS22)&gt;$AV$1,"",LOOKUP(ROWS(AS$4:AS22),student!$O$3:$O$1202,student!$C$3:$C$1202))</f>
        <v/>
      </c>
      <c r="AT22" s="21" t="str">
        <f>IF(ROWS(AR$4:AR22)&gt;$AV$1,"",LOOKUP(ROWS(AR$4:AR22),student!$O$3:$O$1202,student!$D$3:$D$1202))</f>
        <v/>
      </c>
      <c r="AU22" s="21" t="str">
        <f>IF(ROWS(AS$4:AS22)&gt;$AV$1,"",LOOKUP(ROWS(AS$4:AS22),student!$O$3:$O$1202,student!$E$3:$E$1202))</f>
        <v/>
      </c>
      <c r="AV22" s="21" t="str">
        <f>IF(ROWS(AU$4:AU22)&gt;$AV$1,"",LOOKUP(ROWS(AU$4:AU22),student!$O$3:$O$1202,student!$F$3:$F$1202))</f>
        <v/>
      </c>
      <c r="AX22" s="29" t="str">
        <f>IF(AY22="","",SUBTOTAL(3,$AY$4:AY22))</f>
        <v/>
      </c>
      <c r="AY22" s="18" t="str">
        <f>IF(ROWS(AY$4:AY22)&gt;$BB$1,"",LOOKUP(ROWS(AY$4:AY22),student!$P$3:$P$1202,student!$C$3:$C$1202))</f>
        <v/>
      </c>
      <c r="AZ22" s="19" t="str">
        <f>IF(ROWS(AX$4:AX22)&gt;$BB$1,"",LOOKUP(ROWS(AX$4:AX22),student!$P$3:$P$1202,student!$D$3:$D$1202))</f>
        <v/>
      </c>
      <c r="BA22" s="19" t="str">
        <f>IF(ROWS(AY$4:AY22)&gt;$BB$1,"",LOOKUP(ROWS(AY$4:AY22),student!$P$3:$P$1202,student!$E$3:$E$1202))</f>
        <v/>
      </c>
      <c r="BB22" s="19" t="str">
        <f>IF(ROWS(BA$4:BA22)&gt;$BB$1,"",LOOKUP(ROWS(BA$4:BA22),student!$P$3:$P$1202,student!$F$3:$F$1202))</f>
        <v/>
      </c>
      <c r="BD22" s="30" t="str">
        <f>IF(BE22="","",SUBTOTAL(3,$BE$4:BE22))</f>
        <v/>
      </c>
      <c r="BE22" s="20" t="str">
        <f>IF(ROWS(BE$4:BE22)&gt;$BH$1,"",LOOKUP(ROWS(BE$4:BE22),student!$Q$3:$Q$1202,student!$C$3:$C$1202))</f>
        <v/>
      </c>
      <c r="BF22" s="21" t="str">
        <f>IF(ROWS(BD$4:BD22)&gt;$BH$1,"",LOOKUP(ROWS(BD$4:BD22),student!$Q$3:$Q$1202,student!$D$3:$D$1202))</f>
        <v/>
      </c>
      <c r="BG22" s="21" t="str">
        <f>IF(ROWS(BE$4:BE22)&gt;$BH$1,"",LOOKUP(ROWS(BE$4:BE22),student!$Q$3:$Q$1202,student!$E$3:$E$1202))</f>
        <v/>
      </c>
      <c r="BH22" s="21" t="str">
        <f>IF(ROWS(BG$4:BG22)&gt;$BH$1,"",LOOKUP(ROWS(BG$4:BG22),student!$Q$3:$Q$1202,student!$F$3:$F$1202))</f>
        <v/>
      </c>
      <c r="BJ22" s="29">
        <f>IF(BK22="","",SUBTOTAL(3,$BK$4:BK22))</f>
        <v>19</v>
      </c>
      <c r="BK22" s="18">
        <f>IF(ROWS(BK$4:BK22)&gt;$BN$1,"",LOOKUP(ROWS(BK$4:BK22),student!$R$3:$R$1202,student!$C$3:$C$1202))</f>
        <v>0</v>
      </c>
      <c r="BL22" s="19">
        <f>IF(ROWS(BJ$4:BJ22)&gt;$BN$1,"",LOOKUP(ROWS(BJ$4:BJ22),student!$R$3:$R$1202,student!$D$3:$D$1202))</f>
        <v>0</v>
      </c>
      <c r="BM22" s="19">
        <f>IF(ROWS(BK$4:BK22)&gt;$BN$1,"",LOOKUP(ROWS(BK$4:BK22),student!$R$3:$R$1202,student!$E$3:$E$1202))</f>
        <v>0</v>
      </c>
      <c r="BN22" s="19">
        <f>IF(ROWS(BM$4:BM22)&gt;$BN$1,"",LOOKUP(ROWS(BM$4:BM22),student!$R$3:$R$1202,student!$F$3:$F$1202))</f>
        <v>0</v>
      </c>
      <c r="BP22" s="30">
        <f>IF(BQ22="","",SUBTOTAL(3,$BQ$4:BQ22))</f>
        <v>19</v>
      </c>
      <c r="BQ22" s="20">
        <f>IF(ROWS(BQ$4:BQ22)&gt;$BT$1,"",LOOKUP(ROWS(BQ$4:BQ22),student!$S$3:$S$1202,student!$C$3:$C$1202))</f>
        <v>0</v>
      </c>
      <c r="BR22" s="21">
        <f>IF(ROWS(BP$4:BP22)&gt;$BT$1,"",LOOKUP(ROWS(BP$4:BP22),student!$S$3:$S$1202,student!$D$3:$D$1202))</f>
        <v>0</v>
      </c>
      <c r="BS22" s="21">
        <f>IF(ROWS(BQ$4:BQ22)&gt;$BT$1,"",LOOKUP(ROWS(BQ$4:BQ22),student!$S$3:$S$1202,student!$E$3:$E$1202))</f>
        <v>0</v>
      </c>
      <c r="BT22" s="21">
        <f>IF(ROWS(BS$4:BS22)&gt;$BT$1,"",LOOKUP(ROWS(BS$4:BS22),student!$S$3:$S$1202,student!$F$3:$F$1202))</f>
        <v>0</v>
      </c>
    </row>
    <row r="23" spans="1:72" x14ac:dyDescent="0.75">
      <c r="A23" s="26">
        <v>20</v>
      </c>
      <c r="B23" s="29">
        <f>IF(C23="","",SUBTOTAL(3,$C$4:C23))</f>
        <v>20</v>
      </c>
      <c r="C23" s="18">
        <f>IF(ROWS(C$4:C23)&gt;$F$1,"",LOOKUP(ROWS(C$4:C23),student!$H$3:$H$1202,student!$C$3:$C$1202))</f>
        <v>4043</v>
      </c>
      <c r="D23" s="19" t="str">
        <f>IF(ROWS(B$4:B23)&gt;$F$1,"",LOOKUP(ROWS(B$4:B23),student!$H$3:$H$1202,student!$D$3:$D$1202))</f>
        <v>เด็กหญิง</v>
      </c>
      <c r="E23" s="19" t="str">
        <f>IF(ROWS(C$4:C23)&gt;$F$1,"",LOOKUP(ROWS(C$4:C23),student!$H$3:$H$1202,student!$E$3:$E$1202))</f>
        <v>ณัฐธยาน์</v>
      </c>
      <c r="F23" s="19" t="str">
        <f>IF(ROWS(E$4:E23)&gt;$F$1,"",LOOKUP(ROWS(E$4:E23),student!$H$3:$H$1202,student!$F$3:$F$1202))</f>
        <v>ชัยปัน</v>
      </c>
      <c r="G23" s="26"/>
      <c r="H23" s="30">
        <f>IF(I23="","",SUBTOTAL(3,$I$4:I23))</f>
        <v>20</v>
      </c>
      <c r="I23" s="20">
        <f>IF(ROWS(I$4:I23)&gt;$L$1,"",LOOKUP(ROWS(I$4:I23),student!$I$3:$I$1202,student!$C$3:$C$1202))</f>
        <v>4049</v>
      </c>
      <c r="J23" s="21" t="str">
        <f>IF(ROWS(H$4:H23)&gt;$L$1,"",LOOKUP(ROWS(H$4:H23),student!$I$3:$I$1202,student!$D$3:$D$1202))</f>
        <v>เด็กหญิง</v>
      </c>
      <c r="K23" s="21" t="str">
        <f>IF(ROWS(I$4:I23)&gt;$L$1,"",LOOKUP(ROWS(I$4:I23),student!$I$3:$I$1202,student!$E$3:$E$1202))</f>
        <v>ธนัญญา</v>
      </c>
      <c r="L23" s="21" t="str">
        <f>IF(ROWS(K$4:K23)&gt;$L$1,"",LOOKUP(ROWS(K$4:K23),student!$I$3:$I$1202,student!$F$3:$F$1202))</f>
        <v>สีหนูปุ้ย</v>
      </c>
      <c r="N23" s="29" t="str">
        <f>IF(O23="","",SUBTOTAL(3,$O$4:O23))</f>
        <v/>
      </c>
      <c r="O23" s="18" t="str">
        <f>IF(ROWS(O$4:O23)&gt;$R$1,"",LOOKUP(ROWS(O$4:O23),student!$J$3:$J$1202,student!$C$3:$C$1202))</f>
        <v/>
      </c>
      <c r="P23" s="19" t="str">
        <f>IF(ROWS(N$4:N23)&gt;$R$1,"",LOOKUP(ROWS(N$4:N23),student!$J$3:$J$1202,student!$D$3:$D$1202))</f>
        <v/>
      </c>
      <c r="Q23" s="19" t="str">
        <f>IF(ROWS(O$4:O23)&gt;$R$1,"",LOOKUP(ROWS(O$4:O23),student!$J$3:$J$1202,student!$E$3:$E$1202))</f>
        <v/>
      </c>
      <c r="R23" s="19" t="str">
        <f>IF(ROWS(Q$4:Q23)&gt;$R$1,"",LOOKUP(ROWS(Q$4:Q23),student!$J$3:$J$1202,student!$F$3:$F$1202))</f>
        <v/>
      </c>
      <c r="T23" s="30" t="str">
        <f>IF(U23="","",SUBTOTAL(3,$U$4:U23))</f>
        <v/>
      </c>
      <c r="U23" s="20" t="str">
        <f>IF(ROWS(U$4:U23)&gt;$X$1,"",LOOKUP(ROWS(U$4:U23),student!$K$3:$K$1202,student!$C$3:$C$1202))</f>
        <v/>
      </c>
      <c r="V23" s="21" t="str">
        <f>IF(ROWS(T$4:T23)&gt;$X$1,"",LOOKUP(ROWS(T$4:T23),student!$K$3:$K$1202,student!$D$3:$D$1202))</f>
        <v/>
      </c>
      <c r="W23" s="21" t="str">
        <f>IF(ROWS(U$4:U23)&gt;$X$1,"",LOOKUP(ROWS(U$4:U23),student!$K$3:$K$1202,student!$E$3:$E$1202))</f>
        <v/>
      </c>
      <c r="X23" s="21" t="str">
        <f>IF(ROWS(W$4:W23)&gt;$X$1,"",LOOKUP(ROWS(W$4:W23),student!$K$3:$K$1202,student!$F$3:$F$1202))</f>
        <v/>
      </c>
      <c r="Z23" s="29" t="str">
        <f>IF(AA23="","",SUBTOTAL(3,$AA$4:AA23))</f>
        <v/>
      </c>
      <c r="AA23" s="18" t="str">
        <f>IF(ROWS(AA$4:AA23)&gt;$AD$1,"",LOOKUP(ROWS(AA$4:AA23),student!$L$3:$L$1202,student!$C$3:$C$1202))</f>
        <v/>
      </c>
      <c r="AB23" s="19" t="str">
        <f>IF(ROWS(Z$4:Z23)&gt;$AD$1,"",LOOKUP(ROWS(Z$4:Z23),student!$L$3:$L$1202,student!$D$3:$D$1202))</f>
        <v/>
      </c>
      <c r="AC23" s="19" t="str">
        <f>IF(ROWS(AA$4:AA23)&gt;$AD$1,"",LOOKUP(ROWS(AA$4:AA23),student!$L$3:$L$1202,student!$E$3:$E$1202))</f>
        <v/>
      </c>
      <c r="AD23" s="19" t="str">
        <f>IF(ROWS(AC$4:AC23)&gt;$AD$1,"",LOOKUP(ROWS(AC$4:AC23),student!$L$3:$L$1202,student!$F$3:$F$1202))</f>
        <v/>
      </c>
      <c r="AF23" s="30">
        <f>IF(AG23="","",SUBTOTAL(3,$AG$4:AG23))</f>
        <v>20</v>
      </c>
      <c r="AG23" s="20">
        <f>IF(ROWS(AG$4:AG23)&gt;$AJ$1,"",LOOKUP(ROWS(AG$4:AG23),student!$M$3:$M$1202,student!$C$3:$C$1202))</f>
        <v>0</v>
      </c>
      <c r="AH23" s="21">
        <f>IF(ROWS(AF$4:AF23)&gt;$AJ$1,"",LOOKUP(ROWS(AF$4:AF23),student!$M$3:$M$1202,student!$D$3:$D$1202))</f>
        <v>0</v>
      </c>
      <c r="AI23" s="21">
        <f>IF(ROWS(AG$4:AG23)&gt;$AJ$1,"",LOOKUP(ROWS(AG$4:AG23),student!$M$3:$M$1202,student!$E$3:$E$1202))</f>
        <v>0</v>
      </c>
      <c r="AJ23" s="21">
        <f>IF(ROWS(AI$4:AI23)&gt;$AJ$1,"",LOOKUP(ROWS(AI$4:AI23),student!$M$3:$M$1202,student!$F$3:$F$1202))</f>
        <v>0</v>
      </c>
      <c r="AL23" s="29" t="str">
        <f>IF(AM23="","",SUBTOTAL(3,$AM$4:AM23))</f>
        <v/>
      </c>
      <c r="AM23" s="18" t="str">
        <f>IF(ROWS(AM$4:AM23)&gt;$AP$1,"",LOOKUP(ROWS(AM$4:AM23),student!$N$3:$N$1202,student!$C$3:$C$1202))</f>
        <v/>
      </c>
      <c r="AN23" s="19" t="str">
        <f>IF(ROWS(AL$4:AL23)&gt;$AP$1,"",LOOKUP(ROWS(AL$4:AL23),student!$N$3:$N$1202,student!$D$3:$D$1202))</f>
        <v/>
      </c>
      <c r="AO23" s="19" t="str">
        <f>IF(ROWS(AM$4:AM23)&gt;$AP$1,"",LOOKUP(ROWS(AM$4:AM23),student!$N$3:$N$1202,student!$E$3:$E$1202))</f>
        <v/>
      </c>
      <c r="AP23" s="19" t="str">
        <f>IF(ROWS(AO$4:AO23)&gt;$AP$1,"",LOOKUP(ROWS(AO$4:AO23),student!$N$3:$N$1202,student!$F$3:$F$1202))</f>
        <v/>
      </c>
      <c r="AR23" s="30" t="str">
        <f>IF(AS23="","",SUBTOTAL(3,$AS$4:AS23))</f>
        <v/>
      </c>
      <c r="AS23" s="20" t="str">
        <f>IF(ROWS(AS$4:AS23)&gt;$AV$1,"",LOOKUP(ROWS(AS$4:AS23),student!$O$3:$O$1202,student!$C$3:$C$1202))</f>
        <v/>
      </c>
      <c r="AT23" s="21" t="str">
        <f>IF(ROWS(AR$4:AR23)&gt;$AV$1,"",LOOKUP(ROWS(AR$4:AR23),student!$O$3:$O$1202,student!$D$3:$D$1202))</f>
        <v/>
      </c>
      <c r="AU23" s="21" t="str">
        <f>IF(ROWS(AS$4:AS23)&gt;$AV$1,"",LOOKUP(ROWS(AS$4:AS23),student!$O$3:$O$1202,student!$E$3:$E$1202))</f>
        <v/>
      </c>
      <c r="AV23" s="21" t="str">
        <f>IF(ROWS(AU$4:AU23)&gt;$AV$1,"",LOOKUP(ROWS(AU$4:AU23),student!$O$3:$O$1202,student!$F$3:$F$1202))</f>
        <v/>
      </c>
      <c r="AX23" s="29" t="str">
        <f>IF(AY23="","",SUBTOTAL(3,$AY$4:AY23))</f>
        <v/>
      </c>
      <c r="AY23" s="18" t="str">
        <f>IF(ROWS(AY$4:AY23)&gt;$BB$1,"",LOOKUP(ROWS(AY$4:AY23),student!$P$3:$P$1202,student!$C$3:$C$1202))</f>
        <v/>
      </c>
      <c r="AZ23" s="19" t="str">
        <f>IF(ROWS(AX$4:AX23)&gt;$BB$1,"",LOOKUP(ROWS(AX$4:AX23),student!$P$3:$P$1202,student!$D$3:$D$1202))</f>
        <v/>
      </c>
      <c r="BA23" s="19" t="str">
        <f>IF(ROWS(AY$4:AY23)&gt;$BB$1,"",LOOKUP(ROWS(AY$4:AY23),student!$P$3:$P$1202,student!$E$3:$E$1202))</f>
        <v/>
      </c>
      <c r="BB23" s="19" t="str">
        <f>IF(ROWS(BA$4:BA23)&gt;$BB$1,"",LOOKUP(ROWS(BA$4:BA23),student!$P$3:$P$1202,student!$F$3:$F$1202))</f>
        <v/>
      </c>
      <c r="BD23" s="30" t="str">
        <f>IF(BE23="","",SUBTOTAL(3,$BE$4:BE23))</f>
        <v/>
      </c>
      <c r="BE23" s="20" t="str">
        <f>IF(ROWS(BE$4:BE23)&gt;$BH$1,"",LOOKUP(ROWS(BE$4:BE23),student!$Q$3:$Q$1202,student!$C$3:$C$1202))</f>
        <v/>
      </c>
      <c r="BF23" s="21" t="str">
        <f>IF(ROWS(BD$4:BD23)&gt;$BH$1,"",LOOKUP(ROWS(BD$4:BD23),student!$Q$3:$Q$1202,student!$D$3:$D$1202))</f>
        <v/>
      </c>
      <c r="BG23" s="21" t="str">
        <f>IF(ROWS(BE$4:BE23)&gt;$BH$1,"",LOOKUP(ROWS(BE$4:BE23),student!$Q$3:$Q$1202,student!$E$3:$E$1202))</f>
        <v/>
      </c>
      <c r="BH23" s="21" t="str">
        <f>IF(ROWS(BG$4:BG23)&gt;$BH$1,"",LOOKUP(ROWS(BG$4:BG23),student!$Q$3:$Q$1202,student!$F$3:$F$1202))</f>
        <v/>
      </c>
      <c r="BJ23" s="29">
        <f>IF(BK23="","",SUBTOTAL(3,$BK$4:BK23))</f>
        <v>20</v>
      </c>
      <c r="BK23" s="18">
        <f>IF(ROWS(BK$4:BK23)&gt;$BN$1,"",LOOKUP(ROWS(BK$4:BK23),student!$R$3:$R$1202,student!$C$3:$C$1202))</f>
        <v>0</v>
      </c>
      <c r="BL23" s="19">
        <f>IF(ROWS(BJ$4:BJ23)&gt;$BN$1,"",LOOKUP(ROWS(BJ$4:BJ23),student!$R$3:$R$1202,student!$D$3:$D$1202))</f>
        <v>0</v>
      </c>
      <c r="BM23" s="19">
        <f>IF(ROWS(BK$4:BK23)&gt;$BN$1,"",LOOKUP(ROWS(BK$4:BK23),student!$R$3:$R$1202,student!$E$3:$E$1202))</f>
        <v>0</v>
      </c>
      <c r="BN23" s="19">
        <f>IF(ROWS(BM$4:BM23)&gt;$BN$1,"",LOOKUP(ROWS(BM$4:BM23),student!$R$3:$R$1202,student!$F$3:$F$1202))</f>
        <v>0</v>
      </c>
      <c r="BP23" s="30">
        <f>IF(BQ23="","",SUBTOTAL(3,$BQ$4:BQ23))</f>
        <v>20</v>
      </c>
      <c r="BQ23" s="20">
        <f>IF(ROWS(BQ$4:BQ23)&gt;$BT$1,"",LOOKUP(ROWS(BQ$4:BQ23),student!$S$3:$S$1202,student!$C$3:$C$1202))</f>
        <v>0</v>
      </c>
      <c r="BR23" s="21">
        <f>IF(ROWS(BP$4:BP23)&gt;$BT$1,"",LOOKUP(ROWS(BP$4:BP23),student!$S$3:$S$1202,student!$D$3:$D$1202))</f>
        <v>0</v>
      </c>
      <c r="BS23" s="21">
        <f>IF(ROWS(BQ$4:BQ23)&gt;$BT$1,"",LOOKUP(ROWS(BQ$4:BQ23),student!$S$3:$S$1202,student!$E$3:$E$1202))</f>
        <v>0</v>
      </c>
      <c r="BT23" s="21">
        <f>IF(ROWS(BS$4:BS23)&gt;$BT$1,"",LOOKUP(ROWS(BS$4:BS23),student!$S$3:$S$1202,student!$F$3:$F$1202))</f>
        <v>0</v>
      </c>
    </row>
    <row r="24" spans="1:72" x14ac:dyDescent="0.75">
      <c r="A24" s="26">
        <v>21</v>
      </c>
      <c r="B24" s="29">
        <f>IF(C24="","",SUBTOTAL(3,$C$4:C24))</f>
        <v>21</v>
      </c>
      <c r="C24" s="18">
        <f>IF(ROWS(C$4:C24)&gt;$F$1,"",LOOKUP(ROWS(C$4:C24),student!$H$3:$H$1202,student!$C$3:$C$1202))</f>
        <v>4051</v>
      </c>
      <c r="D24" s="19" t="str">
        <f>IF(ROWS(B$4:B24)&gt;$F$1,"",LOOKUP(ROWS(B$4:B24),student!$H$3:$H$1202,student!$D$3:$D$1202))</f>
        <v>เด็กหญิง</v>
      </c>
      <c r="E24" s="19" t="str">
        <f>IF(ROWS(C$4:C24)&gt;$F$1,"",LOOKUP(ROWS(C$4:C24),student!$H$3:$H$1202,student!$E$3:$E$1202))</f>
        <v>ธัญชนก</v>
      </c>
      <c r="F24" s="19" t="str">
        <f>IF(ROWS(E$4:E24)&gt;$F$1,"",LOOKUP(ROWS(E$4:E24),student!$H$3:$H$1202,student!$F$3:$F$1202))</f>
        <v>แสงสุข</v>
      </c>
      <c r="G24" s="26"/>
      <c r="H24" s="30">
        <f>IF(I24="","",SUBTOTAL(3,$I$4:I24))</f>
        <v>21</v>
      </c>
      <c r="I24" s="20">
        <f>IF(ROWS(I$4:I24)&gt;$L$1,"",LOOKUP(ROWS(I$4:I24),student!$I$3:$I$1202,student!$C$3:$C$1202))</f>
        <v>4057</v>
      </c>
      <c r="J24" s="21" t="str">
        <f>IF(ROWS(H$4:H24)&gt;$L$1,"",LOOKUP(ROWS(H$4:H24),student!$I$3:$I$1202,student!$D$3:$D$1202))</f>
        <v>เด็กหญิง</v>
      </c>
      <c r="K24" s="21" t="str">
        <f>IF(ROWS(I$4:I24)&gt;$L$1,"",LOOKUP(ROWS(I$4:I24),student!$I$3:$I$1202,student!$E$3:$E$1202))</f>
        <v>พชรมน</v>
      </c>
      <c r="L24" s="21" t="str">
        <f>IF(ROWS(K$4:K24)&gt;$L$1,"",LOOKUP(ROWS(K$4:K24),student!$I$3:$I$1202,student!$F$3:$F$1202))</f>
        <v>เสารังษี</v>
      </c>
      <c r="N24" s="29" t="str">
        <f>IF(O24="","",SUBTOTAL(3,$O$4:O24))</f>
        <v/>
      </c>
      <c r="O24" s="18" t="str">
        <f>IF(ROWS(O$4:O24)&gt;$R$1,"",LOOKUP(ROWS(O$4:O24),student!$J$3:$J$1202,student!$C$3:$C$1202))</f>
        <v/>
      </c>
      <c r="P24" s="19" t="str">
        <f>IF(ROWS(N$4:N24)&gt;$R$1,"",LOOKUP(ROWS(N$4:N24),student!$J$3:$J$1202,student!$D$3:$D$1202))</f>
        <v/>
      </c>
      <c r="Q24" s="19" t="str">
        <f>IF(ROWS(O$4:O24)&gt;$R$1,"",LOOKUP(ROWS(O$4:O24),student!$J$3:$J$1202,student!$E$3:$E$1202))</f>
        <v/>
      </c>
      <c r="R24" s="19" t="str">
        <f>IF(ROWS(Q$4:Q24)&gt;$R$1,"",LOOKUP(ROWS(Q$4:Q24),student!$J$3:$J$1202,student!$F$3:$F$1202))</f>
        <v/>
      </c>
      <c r="T24" s="30" t="str">
        <f>IF(U24="","",SUBTOTAL(3,$U$4:U24))</f>
        <v/>
      </c>
      <c r="U24" s="20" t="str">
        <f>IF(ROWS(U$4:U24)&gt;$X$1,"",LOOKUP(ROWS(U$4:U24),student!$K$3:$K$1202,student!$C$3:$C$1202))</f>
        <v/>
      </c>
      <c r="V24" s="21" t="str">
        <f>IF(ROWS(T$4:T24)&gt;$X$1,"",LOOKUP(ROWS(T$4:T24),student!$K$3:$K$1202,student!$D$3:$D$1202))</f>
        <v/>
      </c>
      <c r="W24" s="21" t="str">
        <f>IF(ROWS(U$4:U24)&gt;$X$1,"",LOOKUP(ROWS(U$4:U24),student!$K$3:$K$1202,student!$E$3:$E$1202))</f>
        <v/>
      </c>
      <c r="X24" s="21" t="str">
        <f>IF(ROWS(W$4:W24)&gt;$X$1,"",LOOKUP(ROWS(W$4:W24),student!$K$3:$K$1202,student!$F$3:$F$1202))</f>
        <v/>
      </c>
      <c r="Z24" s="29" t="str">
        <f>IF(AA24="","",SUBTOTAL(3,$AA$4:AA24))</f>
        <v/>
      </c>
      <c r="AA24" s="18" t="str">
        <f>IF(ROWS(AA$4:AA24)&gt;$AD$1,"",LOOKUP(ROWS(AA$4:AA24),student!$L$3:$L$1202,student!$C$3:$C$1202))</f>
        <v/>
      </c>
      <c r="AB24" s="19" t="str">
        <f>IF(ROWS(Z$4:Z24)&gt;$AD$1,"",LOOKUP(ROWS(Z$4:Z24),student!$L$3:$L$1202,student!$D$3:$D$1202))</f>
        <v/>
      </c>
      <c r="AC24" s="19" t="str">
        <f>IF(ROWS(AA$4:AA24)&gt;$AD$1,"",LOOKUP(ROWS(AA$4:AA24),student!$L$3:$L$1202,student!$E$3:$E$1202))</f>
        <v/>
      </c>
      <c r="AD24" s="19" t="str">
        <f>IF(ROWS(AC$4:AC24)&gt;$AD$1,"",LOOKUP(ROWS(AC$4:AC24),student!$L$3:$L$1202,student!$F$3:$F$1202))</f>
        <v/>
      </c>
      <c r="AF24" s="30">
        <f>IF(AG24="","",SUBTOTAL(3,$AG$4:AG24))</f>
        <v>21</v>
      </c>
      <c r="AG24" s="20">
        <f>IF(ROWS(AG$4:AG24)&gt;$AJ$1,"",LOOKUP(ROWS(AG$4:AG24),student!$M$3:$M$1202,student!$C$3:$C$1202))</f>
        <v>0</v>
      </c>
      <c r="AH24" s="21">
        <f>IF(ROWS(AF$4:AF24)&gt;$AJ$1,"",LOOKUP(ROWS(AF$4:AF24),student!$M$3:$M$1202,student!$D$3:$D$1202))</f>
        <v>0</v>
      </c>
      <c r="AI24" s="21">
        <f>IF(ROWS(AG$4:AG24)&gt;$AJ$1,"",LOOKUP(ROWS(AG$4:AG24),student!$M$3:$M$1202,student!$E$3:$E$1202))</f>
        <v>0</v>
      </c>
      <c r="AJ24" s="21">
        <f>IF(ROWS(AI$4:AI24)&gt;$AJ$1,"",LOOKUP(ROWS(AI$4:AI24),student!$M$3:$M$1202,student!$F$3:$F$1202))</f>
        <v>0</v>
      </c>
      <c r="AL24" s="29" t="str">
        <f>IF(AM24="","",SUBTOTAL(3,$AM$4:AM24))</f>
        <v/>
      </c>
      <c r="AM24" s="18" t="str">
        <f>IF(ROWS(AM$4:AM24)&gt;$AP$1,"",LOOKUP(ROWS(AM$4:AM24),student!$N$3:$N$1202,student!$C$3:$C$1202))</f>
        <v/>
      </c>
      <c r="AN24" s="19" t="str">
        <f>IF(ROWS(AL$4:AL24)&gt;$AP$1,"",LOOKUP(ROWS(AL$4:AL24),student!$N$3:$N$1202,student!$D$3:$D$1202))</f>
        <v/>
      </c>
      <c r="AO24" s="19" t="str">
        <f>IF(ROWS(AM$4:AM24)&gt;$AP$1,"",LOOKUP(ROWS(AM$4:AM24),student!$N$3:$N$1202,student!$E$3:$E$1202))</f>
        <v/>
      </c>
      <c r="AP24" s="19" t="str">
        <f>IF(ROWS(AO$4:AO24)&gt;$AP$1,"",LOOKUP(ROWS(AO$4:AO24),student!$N$3:$N$1202,student!$F$3:$F$1202))</f>
        <v/>
      </c>
      <c r="AR24" s="30" t="str">
        <f>IF(AS24="","",SUBTOTAL(3,$AS$4:AS24))</f>
        <v/>
      </c>
      <c r="AS24" s="20" t="str">
        <f>IF(ROWS(AS$4:AS24)&gt;$AV$1,"",LOOKUP(ROWS(AS$4:AS24),student!$O$3:$O$1202,student!$C$3:$C$1202))</f>
        <v/>
      </c>
      <c r="AT24" s="21" t="str">
        <f>IF(ROWS(AR$4:AR24)&gt;$AV$1,"",LOOKUP(ROWS(AR$4:AR24),student!$O$3:$O$1202,student!$D$3:$D$1202))</f>
        <v/>
      </c>
      <c r="AU24" s="21" t="str">
        <f>IF(ROWS(AS$4:AS24)&gt;$AV$1,"",LOOKUP(ROWS(AS$4:AS24),student!$O$3:$O$1202,student!$E$3:$E$1202))</f>
        <v/>
      </c>
      <c r="AV24" s="21" t="str">
        <f>IF(ROWS(AU$4:AU24)&gt;$AV$1,"",LOOKUP(ROWS(AU$4:AU24),student!$O$3:$O$1202,student!$F$3:$F$1202))</f>
        <v/>
      </c>
      <c r="AX24" s="29" t="str">
        <f>IF(AY24="","",SUBTOTAL(3,$AY$4:AY24))</f>
        <v/>
      </c>
      <c r="AY24" s="18" t="str">
        <f>IF(ROWS(AY$4:AY24)&gt;$BB$1,"",LOOKUP(ROWS(AY$4:AY24),student!$P$3:$P$1202,student!$C$3:$C$1202))</f>
        <v/>
      </c>
      <c r="AZ24" s="19" t="str">
        <f>IF(ROWS(AX$4:AX24)&gt;$BB$1,"",LOOKUP(ROWS(AX$4:AX24),student!$P$3:$P$1202,student!$D$3:$D$1202))</f>
        <v/>
      </c>
      <c r="BA24" s="19" t="str">
        <f>IF(ROWS(AY$4:AY24)&gt;$BB$1,"",LOOKUP(ROWS(AY$4:AY24),student!$P$3:$P$1202,student!$E$3:$E$1202))</f>
        <v/>
      </c>
      <c r="BB24" s="19" t="str">
        <f>IF(ROWS(BA$4:BA24)&gt;$BB$1,"",LOOKUP(ROWS(BA$4:BA24),student!$P$3:$P$1202,student!$F$3:$F$1202))</f>
        <v/>
      </c>
      <c r="BD24" s="30" t="str">
        <f>IF(BE24="","",SUBTOTAL(3,$BE$4:BE24))</f>
        <v/>
      </c>
      <c r="BE24" s="20" t="str">
        <f>IF(ROWS(BE$4:BE24)&gt;$BH$1,"",LOOKUP(ROWS(BE$4:BE24),student!$Q$3:$Q$1202,student!$C$3:$C$1202))</f>
        <v/>
      </c>
      <c r="BF24" s="21" t="str">
        <f>IF(ROWS(BD$4:BD24)&gt;$BH$1,"",LOOKUP(ROWS(BD$4:BD24),student!$Q$3:$Q$1202,student!$D$3:$D$1202))</f>
        <v/>
      </c>
      <c r="BG24" s="21" t="str">
        <f>IF(ROWS(BE$4:BE24)&gt;$BH$1,"",LOOKUP(ROWS(BE$4:BE24),student!$Q$3:$Q$1202,student!$E$3:$E$1202))</f>
        <v/>
      </c>
      <c r="BH24" s="21" t="str">
        <f>IF(ROWS(BG$4:BG24)&gt;$BH$1,"",LOOKUP(ROWS(BG$4:BG24),student!$Q$3:$Q$1202,student!$F$3:$F$1202))</f>
        <v/>
      </c>
      <c r="BJ24" s="29">
        <f>IF(BK24="","",SUBTOTAL(3,$BK$4:BK24))</f>
        <v>21</v>
      </c>
      <c r="BK24" s="18">
        <f>IF(ROWS(BK$4:BK24)&gt;$BN$1,"",LOOKUP(ROWS(BK$4:BK24),student!$R$3:$R$1202,student!$C$3:$C$1202))</f>
        <v>0</v>
      </c>
      <c r="BL24" s="19">
        <f>IF(ROWS(BJ$4:BJ24)&gt;$BN$1,"",LOOKUP(ROWS(BJ$4:BJ24),student!$R$3:$R$1202,student!$D$3:$D$1202))</f>
        <v>0</v>
      </c>
      <c r="BM24" s="19">
        <f>IF(ROWS(BK$4:BK24)&gt;$BN$1,"",LOOKUP(ROWS(BK$4:BK24),student!$R$3:$R$1202,student!$E$3:$E$1202))</f>
        <v>0</v>
      </c>
      <c r="BN24" s="19">
        <f>IF(ROWS(BM$4:BM24)&gt;$BN$1,"",LOOKUP(ROWS(BM$4:BM24),student!$R$3:$R$1202,student!$F$3:$F$1202))</f>
        <v>0</v>
      </c>
      <c r="BP24" s="30">
        <f>IF(BQ24="","",SUBTOTAL(3,$BQ$4:BQ24))</f>
        <v>21</v>
      </c>
      <c r="BQ24" s="20">
        <f>IF(ROWS(BQ$4:BQ24)&gt;$BT$1,"",LOOKUP(ROWS(BQ$4:BQ24),student!$S$3:$S$1202,student!$C$3:$C$1202))</f>
        <v>0</v>
      </c>
      <c r="BR24" s="21">
        <f>IF(ROWS(BP$4:BP24)&gt;$BT$1,"",LOOKUP(ROWS(BP$4:BP24),student!$S$3:$S$1202,student!$D$3:$D$1202))</f>
        <v>0</v>
      </c>
      <c r="BS24" s="21">
        <f>IF(ROWS(BQ$4:BQ24)&gt;$BT$1,"",LOOKUP(ROWS(BQ$4:BQ24),student!$S$3:$S$1202,student!$E$3:$E$1202))</f>
        <v>0</v>
      </c>
      <c r="BT24" s="21">
        <f>IF(ROWS(BS$4:BS24)&gt;$BT$1,"",LOOKUP(ROWS(BS$4:BS24),student!$S$3:$S$1202,student!$F$3:$F$1202))</f>
        <v>0</v>
      </c>
    </row>
    <row r="25" spans="1:72" x14ac:dyDescent="0.75">
      <c r="A25" s="26">
        <v>22</v>
      </c>
      <c r="B25" s="29">
        <f>IF(C25="","",SUBTOTAL(3,$C$4:C25))</f>
        <v>22</v>
      </c>
      <c r="C25" s="18">
        <f>IF(ROWS(C$4:C25)&gt;$F$1,"",LOOKUP(ROWS(C$4:C25),student!$H$3:$H$1202,student!$C$3:$C$1202))</f>
        <v>4059</v>
      </c>
      <c r="D25" s="19" t="str">
        <f>IF(ROWS(B$4:B25)&gt;$F$1,"",LOOKUP(ROWS(B$4:B25),student!$H$3:$H$1202,student!$D$3:$D$1202))</f>
        <v>เด็กหญิง</v>
      </c>
      <c r="E25" s="19" t="str">
        <f>IF(ROWS(C$4:C25)&gt;$F$1,"",LOOKUP(ROWS(C$4:C25),student!$H$3:$H$1202,student!$E$3:$E$1202))</f>
        <v>พลอยไพริน</v>
      </c>
      <c r="F25" s="19" t="str">
        <f>IF(ROWS(E$4:E25)&gt;$F$1,"",LOOKUP(ROWS(E$4:E25),student!$H$3:$H$1202,student!$F$3:$F$1202))</f>
        <v>ยาวิลาศ</v>
      </c>
      <c r="G25" s="26"/>
      <c r="H25" s="30">
        <f>IF(I25="","",SUBTOTAL(3,$I$4:I25))</f>
        <v>22</v>
      </c>
      <c r="I25" s="20">
        <f>IF(ROWS(I$4:I25)&gt;$L$1,"",LOOKUP(ROWS(I$4:I25),student!$I$3:$I$1202,student!$C$3:$C$1202))</f>
        <v>4139</v>
      </c>
      <c r="J25" s="21" t="str">
        <f>IF(ROWS(H$4:H25)&gt;$L$1,"",LOOKUP(ROWS(H$4:H25),student!$I$3:$I$1202,student!$D$3:$D$1202))</f>
        <v>เด็กหญิง</v>
      </c>
      <c r="K25" s="21" t="str">
        <f>IF(ROWS(I$4:I25)&gt;$L$1,"",LOOKUP(ROWS(I$4:I25),student!$I$3:$I$1202,student!$E$3:$E$1202))</f>
        <v>เบญจรัสพร</v>
      </c>
      <c r="L25" s="21" t="str">
        <f>IF(ROWS(K$4:K25)&gt;$L$1,"",LOOKUP(ROWS(K$4:K25),student!$I$3:$I$1202,student!$F$3:$F$1202))</f>
        <v>อูปสาแก้ว</v>
      </c>
      <c r="N25" s="29" t="str">
        <f>IF(O25="","",SUBTOTAL(3,$O$4:O25))</f>
        <v/>
      </c>
      <c r="O25" s="18" t="str">
        <f>IF(ROWS(O$4:O25)&gt;$R$1,"",LOOKUP(ROWS(O$4:O25),student!$J$3:$J$1202,student!$C$3:$C$1202))</f>
        <v/>
      </c>
      <c r="P25" s="19" t="str">
        <f>IF(ROWS(N$4:N25)&gt;$R$1,"",LOOKUP(ROWS(N$4:N25),student!$J$3:$J$1202,student!$D$3:$D$1202))</f>
        <v/>
      </c>
      <c r="Q25" s="19" t="str">
        <f>IF(ROWS(O$4:O25)&gt;$R$1,"",LOOKUP(ROWS(O$4:O25),student!$J$3:$J$1202,student!$E$3:$E$1202))</f>
        <v/>
      </c>
      <c r="R25" s="19" t="str">
        <f>IF(ROWS(Q$4:Q25)&gt;$R$1,"",LOOKUP(ROWS(Q$4:Q25),student!$J$3:$J$1202,student!$F$3:$F$1202))</f>
        <v/>
      </c>
      <c r="T25" s="30" t="str">
        <f>IF(U25="","",SUBTOTAL(3,$U$4:U25))</f>
        <v/>
      </c>
      <c r="U25" s="20" t="str">
        <f>IF(ROWS(U$4:U25)&gt;$X$1,"",LOOKUP(ROWS(U$4:U25),student!$K$3:$K$1202,student!$C$3:$C$1202))</f>
        <v/>
      </c>
      <c r="V25" s="21" t="str">
        <f>IF(ROWS(T$4:T25)&gt;$X$1,"",LOOKUP(ROWS(T$4:T25),student!$K$3:$K$1202,student!$D$3:$D$1202))</f>
        <v/>
      </c>
      <c r="W25" s="21" t="str">
        <f>IF(ROWS(U$4:U25)&gt;$X$1,"",LOOKUP(ROWS(U$4:U25),student!$K$3:$K$1202,student!$E$3:$E$1202))</f>
        <v/>
      </c>
      <c r="X25" s="21" t="str">
        <f>IF(ROWS(W$4:W25)&gt;$X$1,"",LOOKUP(ROWS(W$4:W25),student!$K$3:$K$1202,student!$F$3:$F$1202))</f>
        <v/>
      </c>
      <c r="Z25" s="29" t="str">
        <f>IF(AA25="","",SUBTOTAL(3,$AA$4:AA25))</f>
        <v/>
      </c>
      <c r="AA25" s="18" t="str">
        <f>IF(ROWS(AA$4:AA25)&gt;$AD$1,"",LOOKUP(ROWS(AA$4:AA25),student!$L$3:$L$1202,student!$C$3:$C$1202))</f>
        <v/>
      </c>
      <c r="AB25" s="19" t="str">
        <f>IF(ROWS(Z$4:Z25)&gt;$AD$1,"",LOOKUP(ROWS(Z$4:Z25),student!$L$3:$L$1202,student!$D$3:$D$1202))</f>
        <v/>
      </c>
      <c r="AC25" s="19" t="str">
        <f>IF(ROWS(AA$4:AA25)&gt;$AD$1,"",LOOKUP(ROWS(AA$4:AA25),student!$L$3:$L$1202,student!$E$3:$E$1202))</f>
        <v/>
      </c>
      <c r="AD25" s="19" t="str">
        <f>IF(ROWS(AC$4:AC25)&gt;$AD$1,"",LOOKUP(ROWS(AC$4:AC25),student!$L$3:$L$1202,student!$F$3:$F$1202))</f>
        <v/>
      </c>
      <c r="AF25" s="30">
        <f>IF(AG25="","",SUBTOTAL(3,$AG$4:AG25))</f>
        <v>22</v>
      </c>
      <c r="AG25" s="20">
        <f>IF(ROWS(AG$4:AG25)&gt;$AJ$1,"",LOOKUP(ROWS(AG$4:AG25),student!$M$3:$M$1202,student!$C$3:$C$1202))</f>
        <v>0</v>
      </c>
      <c r="AH25" s="21">
        <f>IF(ROWS(AF$4:AF25)&gt;$AJ$1,"",LOOKUP(ROWS(AF$4:AF25),student!$M$3:$M$1202,student!$D$3:$D$1202))</f>
        <v>0</v>
      </c>
      <c r="AI25" s="21">
        <f>IF(ROWS(AG$4:AG25)&gt;$AJ$1,"",LOOKUP(ROWS(AG$4:AG25),student!$M$3:$M$1202,student!$E$3:$E$1202))</f>
        <v>0</v>
      </c>
      <c r="AJ25" s="21">
        <f>IF(ROWS(AI$4:AI25)&gt;$AJ$1,"",LOOKUP(ROWS(AI$4:AI25),student!$M$3:$M$1202,student!$F$3:$F$1202))</f>
        <v>0</v>
      </c>
      <c r="AL25" s="29" t="str">
        <f>IF(AM25="","",SUBTOTAL(3,$AM$4:AM25))</f>
        <v/>
      </c>
      <c r="AM25" s="18" t="str">
        <f>IF(ROWS(AM$4:AM25)&gt;$AP$1,"",LOOKUP(ROWS(AM$4:AM25),student!$N$3:$N$1202,student!$C$3:$C$1202))</f>
        <v/>
      </c>
      <c r="AN25" s="19" t="str">
        <f>IF(ROWS(AL$4:AL25)&gt;$AP$1,"",LOOKUP(ROWS(AL$4:AL25),student!$N$3:$N$1202,student!$D$3:$D$1202))</f>
        <v/>
      </c>
      <c r="AO25" s="19" t="str">
        <f>IF(ROWS(AM$4:AM25)&gt;$AP$1,"",LOOKUP(ROWS(AM$4:AM25),student!$N$3:$N$1202,student!$E$3:$E$1202))</f>
        <v/>
      </c>
      <c r="AP25" s="19" t="str">
        <f>IF(ROWS(AO$4:AO25)&gt;$AP$1,"",LOOKUP(ROWS(AO$4:AO25),student!$N$3:$N$1202,student!$F$3:$F$1202))</f>
        <v/>
      </c>
      <c r="AR25" s="30" t="str">
        <f>IF(AS25="","",SUBTOTAL(3,$AS$4:AS25))</f>
        <v/>
      </c>
      <c r="AS25" s="20" t="str">
        <f>IF(ROWS(AS$4:AS25)&gt;$AV$1,"",LOOKUP(ROWS(AS$4:AS25),student!$O$3:$O$1202,student!$C$3:$C$1202))</f>
        <v/>
      </c>
      <c r="AT25" s="21" t="str">
        <f>IF(ROWS(AR$4:AR25)&gt;$AV$1,"",LOOKUP(ROWS(AR$4:AR25),student!$O$3:$O$1202,student!$D$3:$D$1202))</f>
        <v/>
      </c>
      <c r="AU25" s="21" t="str">
        <f>IF(ROWS(AS$4:AS25)&gt;$AV$1,"",LOOKUP(ROWS(AS$4:AS25),student!$O$3:$O$1202,student!$E$3:$E$1202))</f>
        <v/>
      </c>
      <c r="AV25" s="21" t="str">
        <f>IF(ROWS(AU$4:AU25)&gt;$AV$1,"",LOOKUP(ROWS(AU$4:AU25),student!$O$3:$O$1202,student!$F$3:$F$1202))</f>
        <v/>
      </c>
      <c r="AX25" s="29" t="str">
        <f>IF(AY25="","",SUBTOTAL(3,$AY$4:AY25))</f>
        <v/>
      </c>
      <c r="AY25" s="18" t="str">
        <f>IF(ROWS(AY$4:AY25)&gt;$BB$1,"",LOOKUP(ROWS(AY$4:AY25),student!$P$3:$P$1202,student!$C$3:$C$1202))</f>
        <v/>
      </c>
      <c r="AZ25" s="19" t="str">
        <f>IF(ROWS(AX$4:AX25)&gt;$BB$1,"",LOOKUP(ROWS(AX$4:AX25),student!$P$3:$P$1202,student!$D$3:$D$1202))</f>
        <v/>
      </c>
      <c r="BA25" s="19" t="str">
        <f>IF(ROWS(AY$4:AY25)&gt;$BB$1,"",LOOKUP(ROWS(AY$4:AY25),student!$P$3:$P$1202,student!$E$3:$E$1202))</f>
        <v/>
      </c>
      <c r="BB25" s="19" t="str">
        <f>IF(ROWS(BA$4:BA25)&gt;$BB$1,"",LOOKUP(ROWS(BA$4:BA25),student!$P$3:$P$1202,student!$F$3:$F$1202))</f>
        <v/>
      </c>
      <c r="BD25" s="30" t="str">
        <f>IF(BE25="","",SUBTOTAL(3,$BE$4:BE25))</f>
        <v/>
      </c>
      <c r="BE25" s="20" t="str">
        <f>IF(ROWS(BE$4:BE25)&gt;$BH$1,"",LOOKUP(ROWS(BE$4:BE25),student!$Q$3:$Q$1202,student!$C$3:$C$1202))</f>
        <v/>
      </c>
      <c r="BF25" s="21" t="str">
        <f>IF(ROWS(BD$4:BD25)&gt;$BH$1,"",LOOKUP(ROWS(BD$4:BD25),student!$Q$3:$Q$1202,student!$D$3:$D$1202))</f>
        <v/>
      </c>
      <c r="BG25" s="21" t="str">
        <f>IF(ROWS(BE$4:BE25)&gt;$BH$1,"",LOOKUP(ROWS(BE$4:BE25),student!$Q$3:$Q$1202,student!$E$3:$E$1202))</f>
        <v/>
      </c>
      <c r="BH25" s="21" t="str">
        <f>IF(ROWS(BG$4:BG25)&gt;$BH$1,"",LOOKUP(ROWS(BG$4:BG25),student!$Q$3:$Q$1202,student!$F$3:$F$1202))</f>
        <v/>
      </c>
      <c r="BJ25" s="29">
        <f>IF(BK25="","",SUBTOTAL(3,$BK$4:BK25))</f>
        <v>22</v>
      </c>
      <c r="BK25" s="18">
        <f>IF(ROWS(BK$4:BK25)&gt;$BN$1,"",LOOKUP(ROWS(BK$4:BK25),student!$R$3:$R$1202,student!$C$3:$C$1202))</f>
        <v>0</v>
      </c>
      <c r="BL25" s="19">
        <f>IF(ROWS(BJ$4:BJ25)&gt;$BN$1,"",LOOKUP(ROWS(BJ$4:BJ25),student!$R$3:$R$1202,student!$D$3:$D$1202))</f>
        <v>0</v>
      </c>
      <c r="BM25" s="19">
        <f>IF(ROWS(BK$4:BK25)&gt;$BN$1,"",LOOKUP(ROWS(BK$4:BK25),student!$R$3:$R$1202,student!$E$3:$E$1202))</f>
        <v>0</v>
      </c>
      <c r="BN25" s="19">
        <f>IF(ROWS(BM$4:BM25)&gt;$BN$1,"",LOOKUP(ROWS(BM$4:BM25),student!$R$3:$R$1202,student!$F$3:$F$1202))</f>
        <v>0</v>
      </c>
      <c r="BP25" s="30">
        <f>IF(BQ25="","",SUBTOTAL(3,$BQ$4:BQ25))</f>
        <v>22</v>
      </c>
      <c r="BQ25" s="20">
        <f>IF(ROWS(BQ$4:BQ25)&gt;$BT$1,"",LOOKUP(ROWS(BQ$4:BQ25),student!$S$3:$S$1202,student!$C$3:$C$1202))</f>
        <v>0</v>
      </c>
      <c r="BR25" s="21">
        <f>IF(ROWS(BP$4:BP25)&gt;$BT$1,"",LOOKUP(ROWS(BP$4:BP25),student!$S$3:$S$1202,student!$D$3:$D$1202))</f>
        <v>0</v>
      </c>
      <c r="BS25" s="21">
        <f>IF(ROWS(BQ$4:BQ25)&gt;$BT$1,"",LOOKUP(ROWS(BQ$4:BQ25),student!$S$3:$S$1202,student!$E$3:$E$1202))</f>
        <v>0</v>
      </c>
      <c r="BT25" s="21">
        <f>IF(ROWS(BS$4:BS25)&gt;$BT$1,"",LOOKUP(ROWS(BS$4:BS25),student!$S$3:$S$1202,student!$F$3:$F$1202))</f>
        <v>0</v>
      </c>
    </row>
    <row r="26" spans="1:72" x14ac:dyDescent="0.75">
      <c r="A26" s="26">
        <v>23</v>
      </c>
      <c r="B26" s="29">
        <f>IF(C26="","",SUBTOTAL(3,$C$4:C26))</f>
        <v>23</v>
      </c>
      <c r="C26" s="18">
        <f>IF(ROWS(C$4:C26)&gt;$F$1,"",LOOKUP(ROWS(C$4:C26),student!$H$3:$H$1202,student!$C$3:$C$1202))</f>
        <v>4065</v>
      </c>
      <c r="D26" s="19" t="str">
        <f>IF(ROWS(B$4:B26)&gt;$F$1,"",LOOKUP(ROWS(B$4:B26),student!$H$3:$H$1202,student!$D$3:$D$1202))</f>
        <v>เด็กหญิง</v>
      </c>
      <c r="E26" s="19" t="str">
        <f>IF(ROWS(C$4:C26)&gt;$F$1,"",LOOKUP(ROWS(C$4:C26),student!$H$3:$H$1202,student!$E$3:$E$1202))</f>
        <v>ลัดดา</v>
      </c>
      <c r="F26" s="19" t="str">
        <f>IF(ROWS(E$4:E26)&gt;$F$1,"",LOOKUP(ROWS(E$4:E26),student!$H$3:$H$1202,student!$F$3:$F$1202))</f>
        <v>ขันทะวิไล</v>
      </c>
      <c r="G26" s="26"/>
      <c r="H26" s="30">
        <f>IF(I26="","",SUBTOTAL(3,$I$4:I26))</f>
        <v>23</v>
      </c>
      <c r="I26" s="20">
        <f>IF(ROWS(I$4:I26)&gt;$L$1,"",LOOKUP(ROWS(I$4:I26),student!$I$3:$I$1202,student!$C$3:$C$1202))</f>
        <v>4140</v>
      </c>
      <c r="J26" s="21" t="str">
        <f>IF(ROWS(H$4:H26)&gt;$L$1,"",LOOKUP(ROWS(H$4:H26),student!$I$3:$I$1202,student!$D$3:$D$1202))</f>
        <v>เด็กหญิง</v>
      </c>
      <c r="K26" s="21" t="str">
        <f>IF(ROWS(I$4:I26)&gt;$L$1,"",LOOKUP(ROWS(I$4:I26),student!$I$3:$I$1202,student!$E$3:$E$1202))</f>
        <v>วิภาดา</v>
      </c>
      <c r="L26" s="21" t="str">
        <f>IF(ROWS(K$4:K26)&gt;$L$1,"",LOOKUP(ROWS(K$4:K26),student!$I$3:$I$1202,student!$F$3:$F$1202))</f>
        <v>มาลา</v>
      </c>
      <c r="N26" s="29" t="str">
        <f>IF(O26="","",SUBTOTAL(3,$O$4:O26))</f>
        <v/>
      </c>
      <c r="O26" s="18" t="str">
        <f>IF(ROWS(O$4:O26)&gt;$R$1,"",LOOKUP(ROWS(O$4:O26),student!$J$3:$J$1202,student!$C$3:$C$1202))</f>
        <v/>
      </c>
      <c r="P26" s="19" t="str">
        <f>IF(ROWS(N$4:N26)&gt;$R$1,"",LOOKUP(ROWS(N$4:N26),student!$J$3:$J$1202,student!$D$3:$D$1202))</f>
        <v/>
      </c>
      <c r="Q26" s="19" t="str">
        <f>IF(ROWS(O$4:O26)&gt;$R$1,"",LOOKUP(ROWS(O$4:O26),student!$J$3:$J$1202,student!$E$3:$E$1202))</f>
        <v/>
      </c>
      <c r="R26" s="19" t="str">
        <f>IF(ROWS(Q$4:Q26)&gt;$R$1,"",LOOKUP(ROWS(Q$4:Q26),student!$J$3:$J$1202,student!$F$3:$F$1202))</f>
        <v/>
      </c>
      <c r="T26" s="30" t="str">
        <f>IF(U26="","",SUBTOTAL(3,$U$4:U26))</f>
        <v/>
      </c>
      <c r="U26" s="20" t="str">
        <f>IF(ROWS(U$4:U26)&gt;$X$1,"",LOOKUP(ROWS(U$4:U26),student!$K$3:$K$1202,student!$C$3:$C$1202))</f>
        <v/>
      </c>
      <c r="V26" s="21" t="str">
        <f>IF(ROWS(T$4:T26)&gt;$X$1,"",LOOKUP(ROWS(T$4:T26),student!$K$3:$K$1202,student!$D$3:$D$1202))</f>
        <v/>
      </c>
      <c r="W26" s="21" t="str">
        <f>IF(ROWS(U$4:U26)&gt;$X$1,"",LOOKUP(ROWS(U$4:U26),student!$K$3:$K$1202,student!$E$3:$E$1202))</f>
        <v/>
      </c>
      <c r="X26" s="21" t="str">
        <f>IF(ROWS(W$4:W26)&gt;$X$1,"",LOOKUP(ROWS(W$4:W26),student!$K$3:$K$1202,student!$F$3:$F$1202))</f>
        <v/>
      </c>
      <c r="Z26" s="29" t="str">
        <f>IF(AA26="","",SUBTOTAL(3,$AA$4:AA26))</f>
        <v/>
      </c>
      <c r="AA26" s="18" t="str">
        <f>IF(ROWS(AA$4:AA26)&gt;$AD$1,"",LOOKUP(ROWS(AA$4:AA26),student!$L$3:$L$1202,student!$C$3:$C$1202))</f>
        <v/>
      </c>
      <c r="AB26" s="19" t="str">
        <f>IF(ROWS(Z$4:Z26)&gt;$AD$1,"",LOOKUP(ROWS(Z$4:Z26),student!$L$3:$L$1202,student!$D$3:$D$1202))</f>
        <v/>
      </c>
      <c r="AC26" s="19" t="str">
        <f>IF(ROWS(AA$4:AA26)&gt;$AD$1,"",LOOKUP(ROWS(AA$4:AA26),student!$L$3:$L$1202,student!$E$3:$E$1202))</f>
        <v/>
      </c>
      <c r="AD26" s="19" t="str">
        <f>IF(ROWS(AC$4:AC26)&gt;$AD$1,"",LOOKUP(ROWS(AC$4:AC26),student!$L$3:$L$1202,student!$F$3:$F$1202))</f>
        <v/>
      </c>
      <c r="AF26" s="30">
        <f>IF(AG26="","",SUBTOTAL(3,$AG$4:AG26))</f>
        <v>23</v>
      </c>
      <c r="AG26" s="20">
        <f>IF(ROWS(AG$4:AG26)&gt;$AJ$1,"",LOOKUP(ROWS(AG$4:AG26),student!$M$3:$M$1202,student!$C$3:$C$1202))</f>
        <v>0</v>
      </c>
      <c r="AH26" s="21">
        <f>IF(ROWS(AF$4:AF26)&gt;$AJ$1,"",LOOKUP(ROWS(AF$4:AF26),student!$M$3:$M$1202,student!$D$3:$D$1202))</f>
        <v>0</v>
      </c>
      <c r="AI26" s="21">
        <f>IF(ROWS(AG$4:AG26)&gt;$AJ$1,"",LOOKUP(ROWS(AG$4:AG26),student!$M$3:$M$1202,student!$E$3:$E$1202))</f>
        <v>0</v>
      </c>
      <c r="AJ26" s="21">
        <f>IF(ROWS(AI$4:AI26)&gt;$AJ$1,"",LOOKUP(ROWS(AI$4:AI26),student!$M$3:$M$1202,student!$F$3:$F$1202))</f>
        <v>0</v>
      </c>
      <c r="AL26" s="29" t="str">
        <f>IF(AM26="","",SUBTOTAL(3,$AM$4:AM26))</f>
        <v/>
      </c>
      <c r="AM26" s="18" t="str">
        <f>IF(ROWS(AM$4:AM26)&gt;$AP$1,"",LOOKUP(ROWS(AM$4:AM26),student!$N$3:$N$1202,student!$C$3:$C$1202))</f>
        <v/>
      </c>
      <c r="AN26" s="19" t="str">
        <f>IF(ROWS(AL$4:AL26)&gt;$AP$1,"",LOOKUP(ROWS(AL$4:AL26),student!$N$3:$N$1202,student!$D$3:$D$1202))</f>
        <v/>
      </c>
      <c r="AO26" s="19" t="str">
        <f>IF(ROWS(AM$4:AM26)&gt;$AP$1,"",LOOKUP(ROWS(AM$4:AM26),student!$N$3:$N$1202,student!$E$3:$E$1202))</f>
        <v/>
      </c>
      <c r="AP26" s="19" t="str">
        <f>IF(ROWS(AO$4:AO26)&gt;$AP$1,"",LOOKUP(ROWS(AO$4:AO26),student!$N$3:$N$1202,student!$F$3:$F$1202))</f>
        <v/>
      </c>
      <c r="AR26" s="30" t="str">
        <f>IF(AS26="","",SUBTOTAL(3,$AS$4:AS26))</f>
        <v/>
      </c>
      <c r="AS26" s="20" t="str">
        <f>IF(ROWS(AS$4:AS26)&gt;$AV$1,"",LOOKUP(ROWS(AS$4:AS26),student!$O$3:$O$1202,student!$C$3:$C$1202))</f>
        <v/>
      </c>
      <c r="AT26" s="21" t="str">
        <f>IF(ROWS(AR$4:AR26)&gt;$AV$1,"",LOOKUP(ROWS(AR$4:AR26),student!$O$3:$O$1202,student!$D$3:$D$1202))</f>
        <v/>
      </c>
      <c r="AU26" s="21" t="str">
        <f>IF(ROWS(AS$4:AS26)&gt;$AV$1,"",LOOKUP(ROWS(AS$4:AS26),student!$O$3:$O$1202,student!$E$3:$E$1202))</f>
        <v/>
      </c>
      <c r="AV26" s="21" t="str">
        <f>IF(ROWS(AU$4:AU26)&gt;$AV$1,"",LOOKUP(ROWS(AU$4:AU26),student!$O$3:$O$1202,student!$F$3:$F$1202))</f>
        <v/>
      </c>
      <c r="AX26" s="29" t="str">
        <f>IF(AY26="","",SUBTOTAL(3,$AY$4:AY26))</f>
        <v/>
      </c>
      <c r="AY26" s="18" t="str">
        <f>IF(ROWS(AY$4:AY26)&gt;$BB$1,"",LOOKUP(ROWS(AY$4:AY26),student!$P$3:$P$1202,student!$C$3:$C$1202))</f>
        <v/>
      </c>
      <c r="AZ26" s="19" t="str">
        <f>IF(ROWS(AX$4:AX26)&gt;$BB$1,"",LOOKUP(ROWS(AX$4:AX26),student!$P$3:$P$1202,student!$D$3:$D$1202))</f>
        <v/>
      </c>
      <c r="BA26" s="19" t="str">
        <f>IF(ROWS(AY$4:AY26)&gt;$BB$1,"",LOOKUP(ROWS(AY$4:AY26),student!$P$3:$P$1202,student!$E$3:$E$1202))</f>
        <v/>
      </c>
      <c r="BB26" s="19" t="str">
        <f>IF(ROWS(BA$4:BA26)&gt;$BB$1,"",LOOKUP(ROWS(BA$4:BA26),student!$P$3:$P$1202,student!$F$3:$F$1202))</f>
        <v/>
      </c>
      <c r="BD26" s="30" t="str">
        <f>IF(BE26="","",SUBTOTAL(3,$BE$4:BE26))</f>
        <v/>
      </c>
      <c r="BE26" s="20" t="str">
        <f>IF(ROWS(BE$4:BE26)&gt;$BH$1,"",LOOKUP(ROWS(BE$4:BE26),student!$Q$3:$Q$1202,student!$C$3:$C$1202))</f>
        <v/>
      </c>
      <c r="BF26" s="21" t="str">
        <f>IF(ROWS(BD$4:BD26)&gt;$BH$1,"",LOOKUP(ROWS(BD$4:BD26),student!$Q$3:$Q$1202,student!$D$3:$D$1202))</f>
        <v/>
      </c>
      <c r="BG26" s="21" t="str">
        <f>IF(ROWS(BE$4:BE26)&gt;$BH$1,"",LOOKUP(ROWS(BE$4:BE26),student!$Q$3:$Q$1202,student!$E$3:$E$1202))</f>
        <v/>
      </c>
      <c r="BH26" s="21" t="str">
        <f>IF(ROWS(BG$4:BG26)&gt;$BH$1,"",LOOKUP(ROWS(BG$4:BG26),student!$Q$3:$Q$1202,student!$F$3:$F$1202))</f>
        <v/>
      </c>
      <c r="BJ26" s="29">
        <f>IF(BK26="","",SUBTOTAL(3,$BK$4:BK26))</f>
        <v>23</v>
      </c>
      <c r="BK26" s="18">
        <f>IF(ROWS(BK$4:BK26)&gt;$BN$1,"",LOOKUP(ROWS(BK$4:BK26),student!$R$3:$R$1202,student!$C$3:$C$1202))</f>
        <v>0</v>
      </c>
      <c r="BL26" s="19">
        <f>IF(ROWS(BJ$4:BJ26)&gt;$BN$1,"",LOOKUP(ROWS(BJ$4:BJ26),student!$R$3:$R$1202,student!$D$3:$D$1202))</f>
        <v>0</v>
      </c>
      <c r="BM26" s="19">
        <f>IF(ROWS(BK$4:BK26)&gt;$BN$1,"",LOOKUP(ROWS(BK$4:BK26),student!$R$3:$R$1202,student!$E$3:$E$1202))</f>
        <v>0</v>
      </c>
      <c r="BN26" s="19">
        <f>IF(ROWS(BM$4:BM26)&gt;$BN$1,"",LOOKUP(ROWS(BM$4:BM26),student!$R$3:$R$1202,student!$F$3:$F$1202))</f>
        <v>0</v>
      </c>
      <c r="BP26" s="30">
        <f>IF(BQ26="","",SUBTOTAL(3,$BQ$4:BQ26))</f>
        <v>23</v>
      </c>
      <c r="BQ26" s="20">
        <f>IF(ROWS(BQ$4:BQ26)&gt;$BT$1,"",LOOKUP(ROWS(BQ$4:BQ26),student!$S$3:$S$1202,student!$C$3:$C$1202))</f>
        <v>0</v>
      </c>
      <c r="BR26" s="21">
        <f>IF(ROWS(BP$4:BP26)&gt;$BT$1,"",LOOKUP(ROWS(BP$4:BP26),student!$S$3:$S$1202,student!$D$3:$D$1202))</f>
        <v>0</v>
      </c>
      <c r="BS26" s="21">
        <f>IF(ROWS(BQ$4:BQ26)&gt;$BT$1,"",LOOKUP(ROWS(BQ$4:BQ26),student!$S$3:$S$1202,student!$E$3:$E$1202))</f>
        <v>0</v>
      </c>
      <c r="BT26" s="21">
        <f>IF(ROWS(BS$4:BS26)&gt;$BT$1,"",LOOKUP(ROWS(BS$4:BS26),student!$S$3:$S$1202,student!$F$3:$F$1202))</f>
        <v>0</v>
      </c>
    </row>
    <row r="27" spans="1:72" x14ac:dyDescent="0.75">
      <c r="A27" s="26">
        <v>24</v>
      </c>
      <c r="B27" s="29">
        <f>IF(C27="","",SUBTOTAL(3,$C$4:C27))</f>
        <v>24</v>
      </c>
      <c r="C27" s="18">
        <f>IF(ROWS(C$4:C27)&gt;$F$1,"",LOOKUP(ROWS(C$4:C27),student!$H$3:$H$1202,student!$C$3:$C$1202))</f>
        <v>4067</v>
      </c>
      <c r="D27" s="19" t="str">
        <f>IF(ROWS(B$4:B27)&gt;$F$1,"",LOOKUP(ROWS(B$4:B27),student!$H$3:$H$1202,student!$D$3:$D$1202))</f>
        <v>เด็กหญิง</v>
      </c>
      <c r="E27" s="19" t="str">
        <f>IF(ROWS(C$4:C27)&gt;$F$1,"",LOOKUP(ROWS(C$4:C27),student!$H$3:$H$1202,student!$E$3:$E$1202))</f>
        <v>ศิรญา</v>
      </c>
      <c r="F27" s="19" t="str">
        <f>IF(ROWS(E$4:E27)&gt;$F$1,"",LOOKUP(ROWS(E$4:E27),student!$H$3:$H$1202,student!$F$3:$F$1202))</f>
        <v>ทองดี</v>
      </c>
      <c r="G27" s="26"/>
      <c r="H27" s="30">
        <f>IF(I27="","",SUBTOTAL(3,$I$4:I27))</f>
        <v>24</v>
      </c>
      <c r="I27" s="20">
        <f>IF(ROWS(I$4:I27)&gt;$L$1,"",LOOKUP(ROWS(I$4:I27),student!$I$3:$I$1202,student!$C$3:$C$1202))</f>
        <v>4158</v>
      </c>
      <c r="J27" s="21" t="str">
        <f>IF(ROWS(H$4:H27)&gt;$L$1,"",LOOKUP(ROWS(H$4:H27),student!$I$3:$I$1202,student!$D$3:$D$1202))</f>
        <v>เด็กหญิง</v>
      </c>
      <c r="K27" s="21" t="str">
        <f>IF(ROWS(I$4:I27)&gt;$L$1,"",LOOKUP(ROWS(I$4:I27),student!$I$3:$I$1202,student!$E$3:$E$1202))</f>
        <v>ณิชาภัทร์</v>
      </c>
      <c r="L27" s="21" t="str">
        <f>IF(ROWS(K$4:K27)&gt;$L$1,"",LOOKUP(ROWS(K$4:K27),student!$I$3:$I$1202,student!$F$3:$F$1202))</f>
        <v>แก้วเมือง</v>
      </c>
      <c r="N27" s="29" t="str">
        <f>IF(O27="","",SUBTOTAL(3,$O$4:O27))</f>
        <v/>
      </c>
      <c r="O27" s="18" t="str">
        <f>IF(ROWS(O$4:O27)&gt;$R$1,"",LOOKUP(ROWS(O$4:O27),student!$J$3:$J$1202,student!$C$3:$C$1202))</f>
        <v/>
      </c>
      <c r="P27" s="19" t="str">
        <f>IF(ROWS(N$4:N27)&gt;$R$1,"",LOOKUP(ROWS(N$4:N27),student!$J$3:$J$1202,student!$D$3:$D$1202))</f>
        <v/>
      </c>
      <c r="Q27" s="19" t="str">
        <f>IF(ROWS(O$4:O27)&gt;$R$1,"",LOOKUP(ROWS(O$4:O27),student!$J$3:$J$1202,student!$E$3:$E$1202))</f>
        <v/>
      </c>
      <c r="R27" s="19" t="str">
        <f>IF(ROWS(Q$4:Q27)&gt;$R$1,"",LOOKUP(ROWS(Q$4:Q27),student!$J$3:$J$1202,student!$F$3:$F$1202))</f>
        <v/>
      </c>
      <c r="T27" s="30" t="str">
        <f>IF(U27="","",SUBTOTAL(3,$U$4:U27))</f>
        <v/>
      </c>
      <c r="U27" s="20" t="str">
        <f>IF(ROWS(U$4:U27)&gt;$X$1,"",LOOKUP(ROWS(U$4:U27),student!$K$3:$K$1202,student!$C$3:$C$1202))</f>
        <v/>
      </c>
      <c r="V27" s="21" t="str">
        <f>IF(ROWS(T$4:T27)&gt;$X$1,"",LOOKUP(ROWS(T$4:T27),student!$K$3:$K$1202,student!$D$3:$D$1202))</f>
        <v/>
      </c>
      <c r="W27" s="21" t="str">
        <f>IF(ROWS(U$4:U27)&gt;$X$1,"",LOOKUP(ROWS(U$4:U27),student!$K$3:$K$1202,student!$E$3:$E$1202))</f>
        <v/>
      </c>
      <c r="X27" s="21" t="str">
        <f>IF(ROWS(W$4:W27)&gt;$X$1,"",LOOKUP(ROWS(W$4:W27),student!$K$3:$K$1202,student!$F$3:$F$1202))</f>
        <v/>
      </c>
      <c r="Z27" s="29" t="str">
        <f>IF(AA27="","",SUBTOTAL(3,$AA$4:AA27))</f>
        <v/>
      </c>
      <c r="AA27" s="18" t="str">
        <f>IF(ROWS(AA$4:AA27)&gt;$AD$1,"",LOOKUP(ROWS(AA$4:AA27),student!$L$3:$L$1202,student!$C$3:$C$1202))</f>
        <v/>
      </c>
      <c r="AB27" s="19" t="str">
        <f>IF(ROWS(Z$4:Z27)&gt;$AD$1,"",LOOKUP(ROWS(Z$4:Z27),student!$L$3:$L$1202,student!$D$3:$D$1202))</f>
        <v/>
      </c>
      <c r="AC27" s="19" t="str">
        <f>IF(ROWS(AA$4:AA27)&gt;$AD$1,"",LOOKUP(ROWS(AA$4:AA27),student!$L$3:$L$1202,student!$E$3:$E$1202))</f>
        <v/>
      </c>
      <c r="AD27" s="19" t="str">
        <f>IF(ROWS(AC$4:AC27)&gt;$AD$1,"",LOOKUP(ROWS(AC$4:AC27),student!$L$3:$L$1202,student!$F$3:$F$1202))</f>
        <v/>
      </c>
      <c r="AF27" s="30">
        <f>IF(AG27="","",SUBTOTAL(3,$AG$4:AG27))</f>
        <v>24</v>
      </c>
      <c r="AG27" s="20">
        <f>IF(ROWS(AG$4:AG27)&gt;$AJ$1,"",LOOKUP(ROWS(AG$4:AG27),student!$M$3:$M$1202,student!$C$3:$C$1202))</f>
        <v>0</v>
      </c>
      <c r="AH27" s="21">
        <f>IF(ROWS(AF$4:AF27)&gt;$AJ$1,"",LOOKUP(ROWS(AF$4:AF27),student!$M$3:$M$1202,student!$D$3:$D$1202))</f>
        <v>0</v>
      </c>
      <c r="AI27" s="21">
        <f>IF(ROWS(AG$4:AG27)&gt;$AJ$1,"",LOOKUP(ROWS(AG$4:AG27),student!$M$3:$M$1202,student!$E$3:$E$1202))</f>
        <v>0</v>
      </c>
      <c r="AJ27" s="21">
        <f>IF(ROWS(AI$4:AI27)&gt;$AJ$1,"",LOOKUP(ROWS(AI$4:AI27),student!$M$3:$M$1202,student!$F$3:$F$1202))</f>
        <v>0</v>
      </c>
      <c r="AL27" s="29" t="str">
        <f>IF(AM27="","",SUBTOTAL(3,$AM$4:AM27))</f>
        <v/>
      </c>
      <c r="AM27" s="18" t="str">
        <f>IF(ROWS(AM$4:AM27)&gt;$AP$1,"",LOOKUP(ROWS(AM$4:AM27),student!$N$3:$N$1202,student!$C$3:$C$1202))</f>
        <v/>
      </c>
      <c r="AN27" s="19" t="str">
        <f>IF(ROWS(AL$4:AL27)&gt;$AP$1,"",LOOKUP(ROWS(AL$4:AL27),student!$N$3:$N$1202,student!$D$3:$D$1202))</f>
        <v/>
      </c>
      <c r="AO27" s="19" t="str">
        <f>IF(ROWS(AM$4:AM27)&gt;$AP$1,"",LOOKUP(ROWS(AM$4:AM27),student!$N$3:$N$1202,student!$E$3:$E$1202))</f>
        <v/>
      </c>
      <c r="AP27" s="19" t="str">
        <f>IF(ROWS(AO$4:AO27)&gt;$AP$1,"",LOOKUP(ROWS(AO$4:AO27),student!$N$3:$N$1202,student!$F$3:$F$1202))</f>
        <v/>
      </c>
      <c r="AR27" s="30" t="str">
        <f>IF(AS27="","",SUBTOTAL(3,$AS$4:AS27))</f>
        <v/>
      </c>
      <c r="AS27" s="20" t="str">
        <f>IF(ROWS(AS$4:AS27)&gt;$AV$1,"",LOOKUP(ROWS(AS$4:AS27),student!$O$3:$O$1202,student!$C$3:$C$1202))</f>
        <v/>
      </c>
      <c r="AT27" s="21" t="str">
        <f>IF(ROWS(AR$4:AR27)&gt;$AV$1,"",LOOKUP(ROWS(AR$4:AR27),student!$O$3:$O$1202,student!$D$3:$D$1202))</f>
        <v/>
      </c>
      <c r="AU27" s="21" t="str">
        <f>IF(ROWS(AS$4:AS27)&gt;$AV$1,"",LOOKUP(ROWS(AS$4:AS27),student!$O$3:$O$1202,student!$E$3:$E$1202))</f>
        <v/>
      </c>
      <c r="AV27" s="21" t="str">
        <f>IF(ROWS(AU$4:AU27)&gt;$AV$1,"",LOOKUP(ROWS(AU$4:AU27),student!$O$3:$O$1202,student!$F$3:$F$1202))</f>
        <v/>
      </c>
      <c r="AX27" s="29" t="str">
        <f>IF(AY27="","",SUBTOTAL(3,$AY$4:AY27))</f>
        <v/>
      </c>
      <c r="AY27" s="18" t="str">
        <f>IF(ROWS(AY$4:AY27)&gt;$BB$1,"",LOOKUP(ROWS(AY$4:AY27),student!$P$3:$P$1202,student!$C$3:$C$1202))</f>
        <v/>
      </c>
      <c r="AZ27" s="19" t="str">
        <f>IF(ROWS(AX$4:AX27)&gt;$BB$1,"",LOOKUP(ROWS(AX$4:AX27),student!$P$3:$P$1202,student!$D$3:$D$1202))</f>
        <v/>
      </c>
      <c r="BA27" s="19" t="str">
        <f>IF(ROWS(AY$4:AY27)&gt;$BB$1,"",LOOKUP(ROWS(AY$4:AY27),student!$P$3:$P$1202,student!$E$3:$E$1202))</f>
        <v/>
      </c>
      <c r="BB27" s="19" t="str">
        <f>IF(ROWS(BA$4:BA27)&gt;$BB$1,"",LOOKUP(ROWS(BA$4:BA27),student!$P$3:$P$1202,student!$F$3:$F$1202))</f>
        <v/>
      </c>
      <c r="BD27" s="30" t="str">
        <f>IF(BE27="","",SUBTOTAL(3,$BE$4:BE27))</f>
        <v/>
      </c>
      <c r="BE27" s="20" t="str">
        <f>IF(ROWS(BE$4:BE27)&gt;$BH$1,"",LOOKUP(ROWS(BE$4:BE27),student!$Q$3:$Q$1202,student!$C$3:$C$1202))</f>
        <v/>
      </c>
      <c r="BF27" s="21" t="str">
        <f>IF(ROWS(BD$4:BD27)&gt;$BH$1,"",LOOKUP(ROWS(BD$4:BD27),student!$Q$3:$Q$1202,student!$D$3:$D$1202))</f>
        <v/>
      </c>
      <c r="BG27" s="21" t="str">
        <f>IF(ROWS(BE$4:BE27)&gt;$BH$1,"",LOOKUP(ROWS(BE$4:BE27),student!$Q$3:$Q$1202,student!$E$3:$E$1202))</f>
        <v/>
      </c>
      <c r="BH27" s="21" t="str">
        <f>IF(ROWS(BG$4:BG27)&gt;$BH$1,"",LOOKUP(ROWS(BG$4:BG27),student!$Q$3:$Q$1202,student!$F$3:$F$1202))</f>
        <v/>
      </c>
      <c r="BJ27" s="29">
        <f>IF(BK27="","",SUBTOTAL(3,$BK$4:BK27))</f>
        <v>24</v>
      </c>
      <c r="BK27" s="18">
        <f>IF(ROWS(BK$4:BK27)&gt;$BN$1,"",LOOKUP(ROWS(BK$4:BK27),student!$R$3:$R$1202,student!$C$3:$C$1202))</f>
        <v>0</v>
      </c>
      <c r="BL27" s="19">
        <f>IF(ROWS(BJ$4:BJ27)&gt;$BN$1,"",LOOKUP(ROWS(BJ$4:BJ27),student!$R$3:$R$1202,student!$D$3:$D$1202))</f>
        <v>0</v>
      </c>
      <c r="BM27" s="19">
        <f>IF(ROWS(BK$4:BK27)&gt;$BN$1,"",LOOKUP(ROWS(BK$4:BK27),student!$R$3:$R$1202,student!$E$3:$E$1202))</f>
        <v>0</v>
      </c>
      <c r="BN27" s="19">
        <f>IF(ROWS(BM$4:BM27)&gt;$BN$1,"",LOOKUP(ROWS(BM$4:BM27),student!$R$3:$R$1202,student!$F$3:$F$1202))</f>
        <v>0</v>
      </c>
      <c r="BP27" s="30">
        <f>IF(BQ27="","",SUBTOTAL(3,$BQ$4:BQ27))</f>
        <v>24</v>
      </c>
      <c r="BQ27" s="20">
        <f>IF(ROWS(BQ$4:BQ27)&gt;$BT$1,"",LOOKUP(ROWS(BQ$4:BQ27),student!$S$3:$S$1202,student!$C$3:$C$1202))</f>
        <v>0</v>
      </c>
      <c r="BR27" s="21">
        <f>IF(ROWS(BP$4:BP27)&gt;$BT$1,"",LOOKUP(ROWS(BP$4:BP27),student!$S$3:$S$1202,student!$D$3:$D$1202))</f>
        <v>0</v>
      </c>
      <c r="BS27" s="21">
        <f>IF(ROWS(BQ$4:BQ27)&gt;$BT$1,"",LOOKUP(ROWS(BQ$4:BQ27),student!$S$3:$S$1202,student!$E$3:$E$1202))</f>
        <v>0</v>
      </c>
      <c r="BT27" s="21">
        <f>IF(ROWS(BS$4:BS27)&gt;$BT$1,"",LOOKUP(ROWS(BS$4:BS27),student!$S$3:$S$1202,student!$F$3:$F$1202))</f>
        <v>0</v>
      </c>
    </row>
    <row r="28" spans="1:72" x14ac:dyDescent="0.75">
      <c r="A28" s="26">
        <v>25</v>
      </c>
      <c r="B28" s="29">
        <f>IF(C28="","",SUBTOTAL(3,$C$4:C28))</f>
        <v>25</v>
      </c>
      <c r="C28" s="18">
        <f>IF(ROWS(C$4:C28)&gt;$F$1,"",LOOKUP(ROWS(C$4:C28),student!$H$3:$H$1202,student!$C$3:$C$1202))</f>
        <v>4071</v>
      </c>
      <c r="D28" s="19" t="str">
        <f>IF(ROWS(B$4:B28)&gt;$F$1,"",LOOKUP(ROWS(B$4:B28),student!$H$3:$H$1202,student!$D$3:$D$1202))</f>
        <v>เด็กหญิง</v>
      </c>
      <c r="E28" s="19" t="str">
        <f>IF(ROWS(C$4:C28)&gt;$F$1,"",LOOKUP(ROWS(C$4:C28),student!$H$3:$H$1202,student!$E$3:$E$1202))</f>
        <v>ปุณญภา</v>
      </c>
      <c r="F28" s="19" t="str">
        <f>IF(ROWS(E$4:E28)&gt;$F$1,"",LOOKUP(ROWS(E$4:E28),student!$H$3:$H$1202,student!$F$3:$F$1202))</f>
        <v>เพิ่มบุญมา</v>
      </c>
      <c r="G28" s="26"/>
      <c r="H28" s="30">
        <f>IF(I28="","",SUBTOTAL(3,$I$4:I28))</f>
        <v>25</v>
      </c>
      <c r="I28" s="20">
        <f>IF(ROWS(I$4:I28)&gt;$L$1,"",LOOKUP(ROWS(I$4:I28),student!$I$3:$I$1202,student!$C$3:$C$1202))</f>
        <v>4159</v>
      </c>
      <c r="J28" s="21" t="str">
        <f>IF(ROWS(H$4:H28)&gt;$L$1,"",LOOKUP(ROWS(H$4:H28),student!$I$3:$I$1202,student!$D$3:$D$1202))</f>
        <v>เด็กหญิง</v>
      </c>
      <c r="K28" s="21" t="str">
        <f>IF(ROWS(I$4:I28)&gt;$L$1,"",LOOKUP(ROWS(I$4:I28),student!$I$3:$I$1202,student!$E$3:$E$1202))</f>
        <v>นันทญา</v>
      </c>
      <c r="L28" s="21" t="str">
        <f>IF(ROWS(K$4:K28)&gt;$L$1,"",LOOKUP(ROWS(K$4:K28),student!$I$3:$I$1202,student!$F$3:$F$1202))</f>
        <v>คำมา</v>
      </c>
      <c r="N28" s="29" t="str">
        <f>IF(O28="","",SUBTOTAL(3,$O$4:O28))</f>
        <v/>
      </c>
      <c r="O28" s="18" t="str">
        <f>IF(ROWS(O$4:O28)&gt;$R$1,"",LOOKUP(ROWS(O$4:O28),student!$J$3:$J$1202,student!$C$3:$C$1202))</f>
        <v/>
      </c>
      <c r="P28" s="19" t="str">
        <f>IF(ROWS(N$4:N28)&gt;$R$1,"",LOOKUP(ROWS(N$4:N28),student!$J$3:$J$1202,student!$D$3:$D$1202))</f>
        <v/>
      </c>
      <c r="Q28" s="19" t="str">
        <f>IF(ROWS(O$4:O28)&gt;$R$1,"",LOOKUP(ROWS(O$4:O28),student!$J$3:$J$1202,student!$E$3:$E$1202))</f>
        <v/>
      </c>
      <c r="R28" s="19" t="str">
        <f>IF(ROWS(Q$4:Q28)&gt;$R$1,"",LOOKUP(ROWS(Q$4:Q28),student!$J$3:$J$1202,student!$F$3:$F$1202))</f>
        <v/>
      </c>
      <c r="T28" s="30" t="str">
        <f>IF(U28="","",SUBTOTAL(3,$U$4:U28))</f>
        <v/>
      </c>
      <c r="U28" s="20" t="str">
        <f>IF(ROWS(U$4:U28)&gt;$X$1,"",LOOKUP(ROWS(U$4:U28),student!$K$3:$K$1202,student!$C$3:$C$1202))</f>
        <v/>
      </c>
      <c r="V28" s="21" t="str">
        <f>IF(ROWS(T$4:T28)&gt;$X$1,"",LOOKUP(ROWS(T$4:T28),student!$K$3:$K$1202,student!$D$3:$D$1202))</f>
        <v/>
      </c>
      <c r="W28" s="21" t="str">
        <f>IF(ROWS(U$4:U28)&gt;$X$1,"",LOOKUP(ROWS(U$4:U28),student!$K$3:$K$1202,student!$E$3:$E$1202))</f>
        <v/>
      </c>
      <c r="X28" s="21" t="str">
        <f>IF(ROWS(W$4:W28)&gt;$X$1,"",LOOKUP(ROWS(W$4:W28),student!$K$3:$K$1202,student!$F$3:$F$1202))</f>
        <v/>
      </c>
      <c r="Z28" s="29" t="str">
        <f>IF(AA28="","",SUBTOTAL(3,$AA$4:AA28))</f>
        <v/>
      </c>
      <c r="AA28" s="18" t="str">
        <f>IF(ROWS(AA$4:AA28)&gt;$AD$1,"",LOOKUP(ROWS(AA$4:AA28),student!$L$3:$L$1202,student!$C$3:$C$1202))</f>
        <v/>
      </c>
      <c r="AB28" s="19" t="str">
        <f>IF(ROWS(Z$4:Z28)&gt;$AD$1,"",LOOKUP(ROWS(Z$4:Z28),student!$L$3:$L$1202,student!$D$3:$D$1202))</f>
        <v/>
      </c>
      <c r="AC28" s="19" t="str">
        <f>IF(ROWS(AA$4:AA28)&gt;$AD$1,"",LOOKUP(ROWS(AA$4:AA28),student!$L$3:$L$1202,student!$E$3:$E$1202))</f>
        <v/>
      </c>
      <c r="AD28" s="19" t="str">
        <f>IF(ROWS(AC$4:AC28)&gt;$AD$1,"",LOOKUP(ROWS(AC$4:AC28),student!$L$3:$L$1202,student!$F$3:$F$1202))</f>
        <v/>
      </c>
      <c r="AF28" s="30">
        <f>IF(AG28="","",SUBTOTAL(3,$AG$4:AG28))</f>
        <v>25</v>
      </c>
      <c r="AG28" s="20">
        <f>IF(ROWS(AG$4:AG28)&gt;$AJ$1,"",LOOKUP(ROWS(AG$4:AG28),student!$M$3:$M$1202,student!$C$3:$C$1202))</f>
        <v>0</v>
      </c>
      <c r="AH28" s="21">
        <f>IF(ROWS(AF$4:AF28)&gt;$AJ$1,"",LOOKUP(ROWS(AF$4:AF28),student!$M$3:$M$1202,student!$D$3:$D$1202))</f>
        <v>0</v>
      </c>
      <c r="AI28" s="21">
        <f>IF(ROWS(AG$4:AG28)&gt;$AJ$1,"",LOOKUP(ROWS(AG$4:AG28),student!$M$3:$M$1202,student!$E$3:$E$1202))</f>
        <v>0</v>
      </c>
      <c r="AJ28" s="21">
        <f>IF(ROWS(AI$4:AI28)&gt;$AJ$1,"",LOOKUP(ROWS(AI$4:AI28),student!$M$3:$M$1202,student!$F$3:$F$1202))</f>
        <v>0</v>
      </c>
      <c r="AL28" s="29" t="str">
        <f>IF(AM28="","",SUBTOTAL(3,$AM$4:AM28))</f>
        <v/>
      </c>
      <c r="AM28" s="18" t="str">
        <f>IF(ROWS(AM$4:AM28)&gt;$AP$1,"",LOOKUP(ROWS(AM$4:AM28),student!$N$3:$N$1202,student!$C$3:$C$1202))</f>
        <v/>
      </c>
      <c r="AN28" s="19" t="str">
        <f>IF(ROWS(AL$4:AL28)&gt;$AP$1,"",LOOKUP(ROWS(AL$4:AL28),student!$N$3:$N$1202,student!$D$3:$D$1202))</f>
        <v/>
      </c>
      <c r="AO28" s="19" t="str">
        <f>IF(ROWS(AM$4:AM28)&gt;$AP$1,"",LOOKUP(ROWS(AM$4:AM28),student!$N$3:$N$1202,student!$E$3:$E$1202))</f>
        <v/>
      </c>
      <c r="AP28" s="19" t="str">
        <f>IF(ROWS(AO$4:AO28)&gt;$AP$1,"",LOOKUP(ROWS(AO$4:AO28),student!$N$3:$N$1202,student!$F$3:$F$1202))</f>
        <v/>
      </c>
      <c r="AR28" s="30" t="str">
        <f>IF(AS28="","",SUBTOTAL(3,$AS$4:AS28))</f>
        <v/>
      </c>
      <c r="AS28" s="20" t="str">
        <f>IF(ROWS(AS$4:AS28)&gt;$AV$1,"",LOOKUP(ROWS(AS$4:AS28),student!$O$3:$O$1202,student!$C$3:$C$1202))</f>
        <v/>
      </c>
      <c r="AT28" s="21" t="str">
        <f>IF(ROWS(AR$4:AR28)&gt;$AV$1,"",LOOKUP(ROWS(AR$4:AR28),student!$O$3:$O$1202,student!$D$3:$D$1202))</f>
        <v/>
      </c>
      <c r="AU28" s="21" t="str">
        <f>IF(ROWS(AS$4:AS28)&gt;$AV$1,"",LOOKUP(ROWS(AS$4:AS28),student!$O$3:$O$1202,student!$E$3:$E$1202))</f>
        <v/>
      </c>
      <c r="AV28" s="21" t="str">
        <f>IF(ROWS(AU$4:AU28)&gt;$AV$1,"",LOOKUP(ROWS(AU$4:AU28),student!$O$3:$O$1202,student!$F$3:$F$1202))</f>
        <v/>
      </c>
      <c r="AX28" s="29" t="str">
        <f>IF(AY28="","",SUBTOTAL(3,$AY$4:AY28))</f>
        <v/>
      </c>
      <c r="AY28" s="18" t="str">
        <f>IF(ROWS(AY$4:AY28)&gt;$BB$1,"",LOOKUP(ROWS(AY$4:AY28),student!$P$3:$P$1202,student!$C$3:$C$1202))</f>
        <v/>
      </c>
      <c r="AZ28" s="19" t="str">
        <f>IF(ROWS(AX$4:AX28)&gt;$BB$1,"",LOOKUP(ROWS(AX$4:AX28),student!$P$3:$P$1202,student!$D$3:$D$1202))</f>
        <v/>
      </c>
      <c r="BA28" s="19" t="str">
        <f>IF(ROWS(AY$4:AY28)&gt;$BB$1,"",LOOKUP(ROWS(AY$4:AY28),student!$P$3:$P$1202,student!$E$3:$E$1202))</f>
        <v/>
      </c>
      <c r="BB28" s="19" t="str">
        <f>IF(ROWS(BA$4:BA28)&gt;$BB$1,"",LOOKUP(ROWS(BA$4:BA28),student!$P$3:$P$1202,student!$F$3:$F$1202))</f>
        <v/>
      </c>
      <c r="BD28" s="30" t="str">
        <f>IF(BE28="","",SUBTOTAL(3,$BE$4:BE28))</f>
        <v/>
      </c>
      <c r="BE28" s="20" t="str">
        <f>IF(ROWS(BE$4:BE28)&gt;$BH$1,"",LOOKUP(ROWS(BE$4:BE28),student!$Q$3:$Q$1202,student!$C$3:$C$1202))</f>
        <v/>
      </c>
      <c r="BF28" s="21" t="str">
        <f>IF(ROWS(BD$4:BD28)&gt;$BH$1,"",LOOKUP(ROWS(BD$4:BD28),student!$Q$3:$Q$1202,student!$D$3:$D$1202))</f>
        <v/>
      </c>
      <c r="BG28" s="21" t="str">
        <f>IF(ROWS(BE$4:BE28)&gt;$BH$1,"",LOOKUP(ROWS(BE$4:BE28),student!$Q$3:$Q$1202,student!$E$3:$E$1202))</f>
        <v/>
      </c>
      <c r="BH28" s="21" t="str">
        <f>IF(ROWS(BG$4:BG28)&gt;$BH$1,"",LOOKUP(ROWS(BG$4:BG28),student!$Q$3:$Q$1202,student!$F$3:$F$1202))</f>
        <v/>
      </c>
      <c r="BJ28" s="29">
        <f>IF(BK28="","",SUBTOTAL(3,$BK$4:BK28))</f>
        <v>25</v>
      </c>
      <c r="BK28" s="18">
        <f>IF(ROWS(BK$4:BK28)&gt;$BN$1,"",LOOKUP(ROWS(BK$4:BK28),student!$R$3:$R$1202,student!$C$3:$C$1202))</f>
        <v>0</v>
      </c>
      <c r="BL28" s="19">
        <f>IF(ROWS(BJ$4:BJ28)&gt;$BN$1,"",LOOKUP(ROWS(BJ$4:BJ28),student!$R$3:$R$1202,student!$D$3:$D$1202))</f>
        <v>0</v>
      </c>
      <c r="BM28" s="19">
        <f>IF(ROWS(BK$4:BK28)&gt;$BN$1,"",LOOKUP(ROWS(BK$4:BK28),student!$R$3:$R$1202,student!$E$3:$E$1202))</f>
        <v>0</v>
      </c>
      <c r="BN28" s="19">
        <f>IF(ROWS(BM$4:BM28)&gt;$BN$1,"",LOOKUP(ROWS(BM$4:BM28),student!$R$3:$R$1202,student!$F$3:$F$1202))</f>
        <v>0</v>
      </c>
      <c r="BP28" s="30">
        <f>IF(BQ28="","",SUBTOTAL(3,$BQ$4:BQ28))</f>
        <v>25</v>
      </c>
      <c r="BQ28" s="20">
        <f>IF(ROWS(BQ$4:BQ28)&gt;$BT$1,"",LOOKUP(ROWS(BQ$4:BQ28),student!$S$3:$S$1202,student!$C$3:$C$1202))</f>
        <v>0</v>
      </c>
      <c r="BR28" s="21">
        <f>IF(ROWS(BP$4:BP28)&gt;$BT$1,"",LOOKUP(ROWS(BP$4:BP28),student!$S$3:$S$1202,student!$D$3:$D$1202))</f>
        <v>0</v>
      </c>
      <c r="BS28" s="21">
        <f>IF(ROWS(BQ$4:BQ28)&gt;$BT$1,"",LOOKUP(ROWS(BQ$4:BQ28),student!$S$3:$S$1202,student!$E$3:$E$1202))</f>
        <v>0</v>
      </c>
      <c r="BT28" s="21">
        <f>IF(ROWS(BS$4:BS28)&gt;$BT$1,"",LOOKUP(ROWS(BS$4:BS28),student!$S$3:$S$1202,student!$F$3:$F$1202))</f>
        <v>0</v>
      </c>
    </row>
    <row r="29" spans="1:72" x14ac:dyDescent="0.75">
      <c r="A29" s="26">
        <v>26</v>
      </c>
      <c r="B29" s="29">
        <f>IF(C29="","",SUBTOTAL(3,$C$4:C29))</f>
        <v>26</v>
      </c>
      <c r="C29" s="18">
        <f>IF(ROWS(C$4:C29)&gt;$F$1,"",LOOKUP(ROWS(C$4:C29),student!$H$3:$H$1202,student!$C$3:$C$1202))</f>
        <v>4145</v>
      </c>
      <c r="D29" s="19" t="str">
        <f>IF(ROWS(B$4:B29)&gt;$F$1,"",LOOKUP(ROWS(B$4:B29),student!$H$3:$H$1202,student!$D$3:$D$1202))</f>
        <v>เด็กหญิง</v>
      </c>
      <c r="E29" s="19" t="str">
        <f>IF(ROWS(C$4:C29)&gt;$F$1,"",LOOKUP(ROWS(C$4:C29),student!$H$3:$H$1202,student!$E$3:$E$1202))</f>
        <v>ฐิติชญา</v>
      </c>
      <c r="F29" s="19" t="str">
        <f>IF(ROWS(E$4:E29)&gt;$F$1,"",LOOKUP(ROWS(E$4:E29),student!$H$3:$H$1202,student!$F$3:$F$1202))</f>
        <v>จ๊ะแฮ</v>
      </c>
      <c r="G29" s="26"/>
      <c r="H29" s="30">
        <f>IF(I29="","",SUBTOTAL(3,$I$4:I29))</f>
        <v>26</v>
      </c>
      <c r="I29" s="20">
        <f>IF(ROWS(I$4:I29)&gt;$L$1,"",LOOKUP(ROWS(I$4:I29),student!$I$3:$I$1202,student!$C$3:$C$1202))</f>
        <v>4272</v>
      </c>
      <c r="J29" s="21" t="str">
        <f>IF(ROWS(H$4:H29)&gt;$L$1,"",LOOKUP(ROWS(H$4:H29),student!$I$3:$I$1202,student!$D$3:$D$1202))</f>
        <v>เด็กหญิง</v>
      </c>
      <c r="K29" s="21" t="str">
        <f>IF(ROWS(I$4:I29)&gt;$L$1,"",LOOKUP(ROWS(I$4:I29),student!$I$3:$I$1202,student!$E$3:$E$1202))</f>
        <v>ธนิดา</v>
      </c>
      <c r="L29" s="21" t="str">
        <f>IF(ROWS(K$4:K29)&gt;$L$1,"",LOOKUP(ROWS(K$4:K29),student!$I$3:$I$1202,student!$F$3:$F$1202))</f>
        <v>ใจหล้า</v>
      </c>
      <c r="N29" s="29" t="str">
        <f>IF(O29="","",SUBTOTAL(3,$O$4:O29))</f>
        <v/>
      </c>
      <c r="O29" s="18" t="str">
        <f>IF(ROWS(O$4:O29)&gt;$R$1,"",LOOKUP(ROWS(O$4:O29),student!$J$3:$J$1202,student!$C$3:$C$1202))</f>
        <v/>
      </c>
      <c r="P29" s="19" t="str">
        <f>IF(ROWS(N$4:N29)&gt;$R$1,"",LOOKUP(ROWS(N$4:N29),student!$J$3:$J$1202,student!$D$3:$D$1202))</f>
        <v/>
      </c>
      <c r="Q29" s="19" t="str">
        <f>IF(ROWS(O$4:O29)&gt;$R$1,"",LOOKUP(ROWS(O$4:O29),student!$J$3:$J$1202,student!$E$3:$E$1202))</f>
        <v/>
      </c>
      <c r="R29" s="19" t="str">
        <f>IF(ROWS(Q$4:Q29)&gt;$R$1,"",LOOKUP(ROWS(Q$4:Q29),student!$J$3:$J$1202,student!$F$3:$F$1202))</f>
        <v/>
      </c>
      <c r="T29" s="30" t="str">
        <f>IF(U29="","",SUBTOTAL(3,$U$4:U29))</f>
        <v/>
      </c>
      <c r="U29" s="20" t="str">
        <f>IF(ROWS(U$4:U29)&gt;$X$1,"",LOOKUP(ROWS(U$4:U29),student!$K$3:$K$1202,student!$C$3:$C$1202))</f>
        <v/>
      </c>
      <c r="V29" s="21" t="str">
        <f>IF(ROWS(T$4:T29)&gt;$X$1,"",LOOKUP(ROWS(T$4:T29),student!$K$3:$K$1202,student!$D$3:$D$1202))</f>
        <v/>
      </c>
      <c r="W29" s="21" t="str">
        <f>IF(ROWS(U$4:U29)&gt;$X$1,"",LOOKUP(ROWS(U$4:U29),student!$K$3:$K$1202,student!$E$3:$E$1202))</f>
        <v/>
      </c>
      <c r="X29" s="21" t="str">
        <f>IF(ROWS(W$4:W29)&gt;$X$1,"",LOOKUP(ROWS(W$4:W29),student!$K$3:$K$1202,student!$F$3:$F$1202))</f>
        <v/>
      </c>
      <c r="Z29" s="29" t="str">
        <f>IF(AA29="","",SUBTOTAL(3,$AA$4:AA29))</f>
        <v/>
      </c>
      <c r="AA29" s="18" t="str">
        <f>IF(ROWS(AA$4:AA29)&gt;$AD$1,"",LOOKUP(ROWS(AA$4:AA29),student!$L$3:$L$1202,student!$C$3:$C$1202))</f>
        <v/>
      </c>
      <c r="AB29" s="19" t="str">
        <f>IF(ROWS(Z$4:Z29)&gt;$AD$1,"",LOOKUP(ROWS(Z$4:Z29),student!$L$3:$L$1202,student!$D$3:$D$1202))</f>
        <v/>
      </c>
      <c r="AC29" s="19" t="str">
        <f>IF(ROWS(AA$4:AA29)&gt;$AD$1,"",LOOKUP(ROWS(AA$4:AA29),student!$L$3:$L$1202,student!$E$3:$E$1202))</f>
        <v/>
      </c>
      <c r="AD29" s="19" t="str">
        <f>IF(ROWS(AC$4:AC29)&gt;$AD$1,"",LOOKUP(ROWS(AC$4:AC29),student!$L$3:$L$1202,student!$F$3:$F$1202))</f>
        <v/>
      </c>
      <c r="AF29" s="30">
        <f>IF(AG29="","",SUBTOTAL(3,$AG$4:AG29))</f>
        <v>26</v>
      </c>
      <c r="AG29" s="20">
        <f>IF(ROWS(AG$4:AG29)&gt;$AJ$1,"",LOOKUP(ROWS(AG$4:AG29),student!$M$3:$M$1202,student!$C$3:$C$1202))</f>
        <v>0</v>
      </c>
      <c r="AH29" s="21">
        <f>IF(ROWS(AF$4:AF29)&gt;$AJ$1,"",LOOKUP(ROWS(AF$4:AF29),student!$M$3:$M$1202,student!$D$3:$D$1202))</f>
        <v>0</v>
      </c>
      <c r="AI29" s="21">
        <f>IF(ROWS(AG$4:AG29)&gt;$AJ$1,"",LOOKUP(ROWS(AG$4:AG29),student!$M$3:$M$1202,student!$E$3:$E$1202))</f>
        <v>0</v>
      </c>
      <c r="AJ29" s="21">
        <f>IF(ROWS(AI$4:AI29)&gt;$AJ$1,"",LOOKUP(ROWS(AI$4:AI29),student!$M$3:$M$1202,student!$F$3:$F$1202))</f>
        <v>0</v>
      </c>
      <c r="AL29" s="29" t="str">
        <f>IF(AM29="","",SUBTOTAL(3,$AM$4:AM29))</f>
        <v/>
      </c>
      <c r="AM29" s="18" t="str">
        <f>IF(ROWS(AM$4:AM29)&gt;$AP$1,"",LOOKUP(ROWS(AM$4:AM29),student!$N$3:$N$1202,student!$C$3:$C$1202))</f>
        <v/>
      </c>
      <c r="AN29" s="19" t="str">
        <f>IF(ROWS(AL$4:AL29)&gt;$AP$1,"",LOOKUP(ROWS(AL$4:AL29),student!$N$3:$N$1202,student!$D$3:$D$1202))</f>
        <v/>
      </c>
      <c r="AO29" s="19" t="str">
        <f>IF(ROWS(AM$4:AM29)&gt;$AP$1,"",LOOKUP(ROWS(AM$4:AM29),student!$N$3:$N$1202,student!$E$3:$E$1202))</f>
        <v/>
      </c>
      <c r="AP29" s="19" t="str">
        <f>IF(ROWS(AO$4:AO29)&gt;$AP$1,"",LOOKUP(ROWS(AO$4:AO29),student!$N$3:$N$1202,student!$F$3:$F$1202))</f>
        <v/>
      </c>
      <c r="AR29" s="30" t="str">
        <f>IF(AS29="","",SUBTOTAL(3,$AS$4:AS29))</f>
        <v/>
      </c>
      <c r="AS29" s="20" t="str">
        <f>IF(ROWS(AS$4:AS29)&gt;$AV$1,"",LOOKUP(ROWS(AS$4:AS29),student!$O$3:$O$1202,student!$C$3:$C$1202))</f>
        <v/>
      </c>
      <c r="AT29" s="21" t="str">
        <f>IF(ROWS(AR$4:AR29)&gt;$AV$1,"",LOOKUP(ROWS(AR$4:AR29),student!$O$3:$O$1202,student!$D$3:$D$1202))</f>
        <v/>
      </c>
      <c r="AU29" s="21" t="str">
        <f>IF(ROWS(AS$4:AS29)&gt;$AV$1,"",LOOKUP(ROWS(AS$4:AS29),student!$O$3:$O$1202,student!$E$3:$E$1202))</f>
        <v/>
      </c>
      <c r="AV29" s="21" t="str">
        <f>IF(ROWS(AU$4:AU29)&gt;$AV$1,"",LOOKUP(ROWS(AU$4:AU29),student!$O$3:$O$1202,student!$F$3:$F$1202))</f>
        <v/>
      </c>
      <c r="AX29" s="29" t="str">
        <f>IF(AY29="","",SUBTOTAL(3,$AY$4:AY29))</f>
        <v/>
      </c>
      <c r="AY29" s="18" t="str">
        <f>IF(ROWS(AY$4:AY29)&gt;$BB$1,"",LOOKUP(ROWS(AY$4:AY29),student!$P$3:$P$1202,student!$C$3:$C$1202))</f>
        <v/>
      </c>
      <c r="AZ29" s="19" t="str">
        <f>IF(ROWS(AX$4:AX29)&gt;$BB$1,"",LOOKUP(ROWS(AX$4:AX29),student!$P$3:$P$1202,student!$D$3:$D$1202))</f>
        <v/>
      </c>
      <c r="BA29" s="19" t="str">
        <f>IF(ROWS(AY$4:AY29)&gt;$BB$1,"",LOOKUP(ROWS(AY$4:AY29),student!$P$3:$P$1202,student!$E$3:$E$1202))</f>
        <v/>
      </c>
      <c r="BB29" s="19" t="str">
        <f>IF(ROWS(BA$4:BA29)&gt;$BB$1,"",LOOKUP(ROWS(BA$4:BA29),student!$P$3:$P$1202,student!$F$3:$F$1202))</f>
        <v/>
      </c>
      <c r="BD29" s="30" t="str">
        <f>IF(BE29="","",SUBTOTAL(3,$BE$4:BE29))</f>
        <v/>
      </c>
      <c r="BE29" s="20" t="str">
        <f>IF(ROWS(BE$4:BE29)&gt;$BH$1,"",LOOKUP(ROWS(BE$4:BE29),student!$Q$3:$Q$1202,student!$C$3:$C$1202))</f>
        <v/>
      </c>
      <c r="BF29" s="21" t="str">
        <f>IF(ROWS(BD$4:BD29)&gt;$BH$1,"",LOOKUP(ROWS(BD$4:BD29),student!$Q$3:$Q$1202,student!$D$3:$D$1202))</f>
        <v/>
      </c>
      <c r="BG29" s="21" t="str">
        <f>IF(ROWS(BE$4:BE29)&gt;$BH$1,"",LOOKUP(ROWS(BE$4:BE29),student!$Q$3:$Q$1202,student!$E$3:$E$1202))</f>
        <v/>
      </c>
      <c r="BH29" s="21" t="str">
        <f>IF(ROWS(BG$4:BG29)&gt;$BH$1,"",LOOKUP(ROWS(BG$4:BG29),student!$Q$3:$Q$1202,student!$F$3:$F$1202))</f>
        <v/>
      </c>
      <c r="BJ29" s="29">
        <f>IF(BK29="","",SUBTOTAL(3,$BK$4:BK29))</f>
        <v>26</v>
      </c>
      <c r="BK29" s="18">
        <f>IF(ROWS(BK$4:BK29)&gt;$BN$1,"",LOOKUP(ROWS(BK$4:BK29),student!$R$3:$R$1202,student!$C$3:$C$1202))</f>
        <v>0</v>
      </c>
      <c r="BL29" s="19">
        <f>IF(ROWS(BJ$4:BJ29)&gt;$BN$1,"",LOOKUP(ROWS(BJ$4:BJ29),student!$R$3:$R$1202,student!$D$3:$D$1202))</f>
        <v>0</v>
      </c>
      <c r="BM29" s="19">
        <f>IF(ROWS(BK$4:BK29)&gt;$BN$1,"",LOOKUP(ROWS(BK$4:BK29),student!$R$3:$R$1202,student!$E$3:$E$1202))</f>
        <v>0</v>
      </c>
      <c r="BN29" s="19">
        <f>IF(ROWS(BM$4:BM29)&gt;$BN$1,"",LOOKUP(ROWS(BM$4:BM29),student!$R$3:$R$1202,student!$F$3:$F$1202))</f>
        <v>0</v>
      </c>
      <c r="BP29" s="30">
        <f>IF(BQ29="","",SUBTOTAL(3,$BQ$4:BQ29))</f>
        <v>26</v>
      </c>
      <c r="BQ29" s="20">
        <f>IF(ROWS(BQ$4:BQ29)&gt;$BT$1,"",LOOKUP(ROWS(BQ$4:BQ29),student!$S$3:$S$1202,student!$C$3:$C$1202))</f>
        <v>0</v>
      </c>
      <c r="BR29" s="21">
        <f>IF(ROWS(BP$4:BP29)&gt;$BT$1,"",LOOKUP(ROWS(BP$4:BP29),student!$S$3:$S$1202,student!$D$3:$D$1202))</f>
        <v>0</v>
      </c>
      <c r="BS29" s="21">
        <f>IF(ROWS(BQ$4:BQ29)&gt;$BT$1,"",LOOKUP(ROWS(BQ$4:BQ29),student!$S$3:$S$1202,student!$E$3:$E$1202))</f>
        <v>0</v>
      </c>
      <c r="BT29" s="21">
        <f>IF(ROWS(BS$4:BS29)&gt;$BT$1,"",LOOKUP(ROWS(BS$4:BS29),student!$S$3:$S$1202,student!$F$3:$F$1202))</f>
        <v>0</v>
      </c>
    </row>
    <row r="30" spans="1:72" x14ac:dyDescent="0.75">
      <c r="A30" s="26">
        <v>27</v>
      </c>
      <c r="B30" s="29">
        <f>IF(C30="","",SUBTOTAL(3,$C$4:C30))</f>
        <v>27</v>
      </c>
      <c r="C30" s="18">
        <f>IF(ROWS(C$4:C30)&gt;$F$1,"",LOOKUP(ROWS(C$4:C30),student!$H$3:$H$1202,student!$C$3:$C$1202))</f>
        <v>4155</v>
      </c>
      <c r="D30" s="19" t="str">
        <f>IF(ROWS(B$4:B30)&gt;$F$1,"",LOOKUP(ROWS(B$4:B30),student!$H$3:$H$1202,student!$D$3:$D$1202))</f>
        <v>เด็กหญิง</v>
      </c>
      <c r="E30" s="19" t="str">
        <f>IF(ROWS(C$4:C30)&gt;$F$1,"",LOOKUP(ROWS(C$4:C30),student!$H$3:$H$1202,student!$E$3:$E$1202))</f>
        <v>ภิรมณ</v>
      </c>
      <c r="F30" s="19" t="str">
        <f>IF(ROWS(E$4:E30)&gt;$F$1,"",LOOKUP(ROWS(E$4:E30),student!$H$3:$H$1202,student!$F$3:$F$1202))</f>
        <v>จันตาอุด</v>
      </c>
      <c r="G30" s="26"/>
      <c r="H30" s="30">
        <f>IF(I30="","",SUBTOTAL(3,$I$4:I30))</f>
        <v>27</v>
      </c>
      <c r="I30" s="20">
        <f>IF(ROWS(I$4:I30)&gt;$L$1,"",LOOKUP(ROWS(I$4:I30),student!$I$3:$I$1202,student!$C$3:$C$1202))</f>
        <v>4294</v>
      </c>
      <c r="J30" s="21" t="str">
        <f>IF(ROWS(H$4:H30)&gt;$L$1,"",LOOKUP(ROWS(H$4:H30),student!$I$3:$I$1202,student!$D$3:$D$1202))</f>
        <v>เด็กหญิง</v>
      </c>
      <c r="K30" s="21" t="str">
        <f>IF(ROWS(I$4:I30)&gt;$L$1,"",LOOKUP(ROWS(I$4:I30),student!$I$3:$I$1202,student!$E$3:$E$1202))</f>
        <v>สุพิชญา</v>
      </c>
      <c r="L30" s="21" t="str">
        <f>IF(ROWS(K$4:K30)&gt;$L$1,"",LOOKUP(ROWS(K$4:K30),student!$I$3:$I$1202,student!$F$3:$F$1202))</f>
        <v>รัตนะวงศ์</v>
      </c>
      <c r="N30" s="29" t="str">
        <f>IF(O30="","",SUBTOTAL(3,$O$4:O30))</f>
        <v/>
      </c>
      <c r="O30" s="18" t="str">
        <f>IF(ROWS(O$4:O30)&gt;$R$1,"",LOOKUP(ROWS(O$4:O30),student!$J$3:$J$1202,student!$C$3:$C$1202))</f>
        <v/>
      </c>
      <c r="P30" s="19" t="str">
        <f>IF(ROWS(N$4:N30)&gt;$R$1,"",LOOKUP(ROWS(N$4:N30),student!$J$3:$J$1202,student!$D$3:$D$1202))</f>
        <v/>
      </c>
      <c r="Q30" s="19" t="str">
        <f>IF(ROWS(O$4:O30)&gt;$R$1,"",LOOKUP(ROWS(O$4:O30),student!$J$3:$J$1202,student!$E$3:$E$1202))</f>
        <v/>
      </c>
      <c r="R30" s="19" t="str">
        <f>IF(ROWS(Q$4:Q30)&gt;$R$1,"",LOOKUP(ROWS(Q$4:Q30),student!$J$3:$J$1202,student!$F$3:$F$1202))</f>
        <v/>
      </c>
      <c r="T30" s="30" t="str">
        <f>IF(U30="","",SUBTOTAL(3,$U$4:U30))</f>
        <v/>
      </c>
      <c r="U30" s="20" t="str">
        <f>IF(ROWS(U$4:U30)&gt;$X$1,"",LOOKUP(ROWS(U$4:U30),student!$K$3:$K$1202,student!$C$3:$C$1202))</f>
        <v/>
      </c>
      <c r="V30" s="21" t="str">
        <f>IF(ROWS(T$4:T30)&gt;$X$1,"",LOOKUP(ROWS(T$4:T30),student!$K$3:$K$1202,student!$D$3:$D$1202))</f>
        <v/>
      </c>
      <c r="W30" s="21" t="str">
        <f>IF(ROWS(U$4:U30)&gt;$X$1,"",LOOKUP(ROWS(U$4:U30),student!$K$3:$K$1202,student!$E$3:$E$1202))</f>
        <v/>
      </c>
      <c r="X30" s="21" t="str">
        <f>IF(ROWS(W$4:W30)&gt;$X$1,"",LOOKUP(ROWS(W$4:W30),student!$K$3:$K$1202,student!$F$3:$F$1202))</f>
        <v/>
      </c>
      <c r="Z30" s="29" t="str">
        <f>IF(AA30="","",SUBTOTAL(3,$AA$4:AA30))</f>
        <v/>
      </c>
      <c r="AA30" s="18" t="str">
        <f>IF(ROWS(AA$4:AA30)&gt;$AD$1,"",LOOKUP(ROWS(AA$4:AA30),student!$L$3:$L$1202,student!$C$3:$C$1202))</f>
        <v/>
      </c>
      <c r="AB30" s="19" t="str">
        <f>IF(ROWS(Z$4:Z30)&gt;$AD$1,"",LOOKUP(ROWS(Z$4:Z30),student!$L$3:$L$1202,student!$D$3:$D$1202))</f>
        <v/>
      </c>
      <c r="AC30" s="19" t="str">
        <f>IF(ROWS(AA$4:AA30)&gt;$AD$1,"",LOOKUP(ROWS(AA$4:AA30),student!$L$3:$L$1202,student!$E$3:$E$1202))</f>
        <v/>
      </c>
      <c r="AD30" s="19" t="str">
        <f>IF(ROWS(AC$4:AC30)&gt;$AD$1,"",LOOKUP(ROWS(AC$4:AC30),student!$L$3:$L$1202,student!$F$3:$F$1202))</f>
        <v/>
      </c>
      <c r="AF30" s="30">
        <f>IF(AG30="","",SUBTOTAL(3,$AG$4:AG30))</f>
        <v>27</v>
      </c>
      <c r="AG30" s="20">
        <f>IF(ROWS(AG$4:AG30)&gt;$AJ$1,"",LOOKUP(ROWS(AG$4:AG30),student!$M$3:$M$1202,student!$C$3:$C$1202))</f>
        <v>0</v>
      </c>
      <c r="AH30" s="21">
        <f>IF(ROWS(AF$4:AF30)&gt;$AJ$1,"",LOOKUP(ROWS(AF$4:AF30),student!$M$3:$M$1202,student!$D$3:$D$1202))</f>
        <v>0</v>
      </c>
      <c r="AI30" s="21">
        <f>IF(ROWS(AG$4:AG30)&gt;$AJ$1,"",LOOKUP(ROWS(AG$4:AG30),student!$M$3:$M$1202,student!$E$3:$E$1202))</f>
        <v>0</v>
      </c>
      <c r="AJ30" s="21">
        <f>IF(ROWS(AI$4:AI30)&gt;$AJ$1,"",LOOKUP(ROWS(AI$4:AI30),student!$M$3:$M$1202,student!$F$3:$F$1202))</f>
        <v>0</v>
      </c>
      <c r="AL30" s="29" t="str">
        <f>IF(AM30="","",SUBTOTAL(3,$AM$4:AM30))</f>
        <v/>
      </c>
      <c r="AM30" s="18" t="str">
        <f>IF(ROWS(AM$4:AM30)&gt;$AP$1,"",LOOKUP(ROWS(AM$4:AM30),student!$N$3:$N$1202,student!$C$3:$C$1202))</f>
        <v/>
      </c>
      <c r="AN30" s="19" t="str">
        <f>IF(ROWS(AL$4:AL30)&gt;$AP$1,"",LOOKUP(ROWS(AL$4:AL30),student!$N$3:$N$1202,student!$D$3:$D$1202))</f>
        <v/>
      </c>
      <c r="AO30" s="19" t="str">
        <f>IF(ROWS(AM$4:AM30)&gt;$AP$1,"",LOOKUP(ROWS(AM$4:AM30),student!$N$3:$N$1202,student!$E$3:$E$1202))</f>
        <v/>
      </c>
      <c r="AP30" s="19" t="str">
        <f>IF(ROWS(AO$4:AO30)&gt;$AP$1,"",LOOKUP(ROWS(AO$4:AO30),student!$N$3:$N$1202,student!$F$3:$F$1202))</f>
        <v/>
      </c>
      <c r="AR30" s="30" t="str">
        <f>IF(AS30="","",SUBTOTAL(3,$AS$4:AS30))</f>
        <v/>
      </c>
      <c r="AS30" s="20" t="str">
        <f>IF(ROWS(AS$4:AS30)&gt;$AV$1,"",LOOKUP(ROWS(AS$4:AS30),student!$O$3:$O$1202,student!$C$3:$C$1202))</f>
        <v/>
      </c>
      <c r="AT30" s="21" t="str">
        <f>IF(ROWS(AR$4:AR30)&gt;$AV$1,"",LOOKUP(ROWS(AR$4:AR30),student!$O$3:$O$1202,student!$D$3:$D$1202))</f>
        <v/>
      </c>
      <c r="AU30" s="21" t="str">
        <f>IF(ROWS(AS$4:AS30)&gt;$AV$1,"",LOOKUP(ROWS(AS$4:AS30),student!$O$3:$O$1202,student!$E$3:$E$1202))</f>
        <v/>
      </c>
      <c r="AV30" s="21" t="str">
        <f>IF(ROWS(AU$4:AU30)&gt;$AV$1,"",LOOKUP(ROWS(AU$4:AU30),student!$O$3:$O$1202,student!$F$3:$F$1202))</f>
        <v/>
      </c>
      <c r="AX30" s="29" t="str">
        <f>IF(AY30="","",SUBTOTAL(3,$AY$4:AY30))</f>
        <v/>
      </c>
      <c r="AY30" s="18" t="str">
        <f>IF(ROWS(AY$4:AY30)&gt;$BB$1,"",LOOKUP(ROWS(AY$4:AY30),student!$P$3:$P$1202,student!$C$3:$C$1202))</f>
        <v/>
      </c>
      <c r="AZ30" s="19" t="str">
        <f>IF(ROWS(AX$4:AX30)&gt;$BB$1,"",LOOKUP(ROWS(AX$4:AX30),student!$P$3:$P$1202,student!$D$3:$D$1202))</f>
        <v/>
      </c>
      <c r="BA30" s="19" t="str">
        <f>IF(ROWS(AY$4:AY30)&gt;$BB$1,"",LOOKUP(ROWS(AY$4:AY30),student!$P$3:$P$1202,student!$E$3:$E$1202))</f>
        <v/>
      </c>
      <c r="BB30" s="19" t="str">
        <f>IF(ROWS(BA$4:BA30)&gt;$BB$1,"",LOOKUP(ROWS(BA$4:BA30),student!$P$3:$P$1202,student!$F$3:$F$1202))</f>
        <v/>
      </c>
      <c r="BD30" s="30" t="str">
        <f>IF(BE30="","",SUBTOTAL(3,$BE$4:BE30))</f>
        <v/>
      </c>
      <c r="BE30" s="20" t="str">
        <f>IF(ROWS(BE$4:BE30)&gt;$BH$1,"",LOOKUP(ROWS(BE$4:BE30),student!$Q$3:$Q$1202,student!$C$3:$C$1202))</f>
        <v/>
      </c>
      <c r="BF30" s="21" t="str">
        <f>IF(ROWS(BD$4:BD30)&gt;$BH$1,"",LOOKUP(ROWS(BD$4:BD30),student!$Q$3:$Q$1202,student!$D$3:$D$1202))</f>
        <v/>
      </c>
      <c r="BG30" s="21" t="str">
        <f>IF(ROWS(BE$4:BE30)&gt;$BH$1,"",LOOKUP(ROWS(BE$4:BE30),student!$Q$3:$Q$1202,student!$E$3:$E$1202))</f>
        <v/>
      </c>
      <c r="BH30" s="21" t="str">
        <f>IF(ROWS(BG$4:BG30)&gt;$BH$1,"",LOOKUP(ROWS(BG$4:BG30),student!$Q$3:$Q$1202,student!$F$3:$F$1202))</f>
        <v/>
      </c>
      <c r="BJ30" s="29">
        <f>IF(BK30="","",SUBTOTAL(3,$BK$4:BK30))</f>
        <v>27</v>
      </c>
      <c r="BK30" s="18">
        <f>IF(ROWS(BK$4:BK30)&gt;$BN$1,"",LOOKUP(ROWS(BK$4:BK30),student!$R$3:$R$1202,student!$C$3:$C$1202))</f>
        <v>0</v>
      </c>
      <c r="BL30" s="19">
        <f>IF(ROWS(BJ$4:BJ30)&gt;$BN$1,"",LOOKUP(ROWS(BJ$4:BJ30),student!$R$3:$R$1202,student!$D$3:$D$1202))</f>
        <v>0</v>
      </c>
      <c r="BM30" s="19">
        <f>IF(ROWS(BK$4:BK30)&gt;$BN$1,"",LOOKUP(ROWS(BK$4:BK30),student!$R$3:$R$1202,student!$E$3:$E$1202))</f>
        <v>0</v>
      </c>
      <c r="BN30" s="19">
        <f>IF(ROWS(BM$4:BM30)&gt;$BN$1,"",LOOKUP(ROWS(BM$4:BM30),student!$R$3:$R$1202,student!$F$3:$F$1202))</f>
        <v>0</v>
      </c>
      <c r="BP30" s="30">
        <f>IF(BQ30="","",SUBTOTAL(3,$BQ$4:BQ30))</f>
        <v>27</v>
      </c>
      <c r="BQ30" s="20">
        <f>IF(ROWS(BQ$4:BQ30)&gt;$BT$1,"",LOOKUP(ROWS(BQ$4:BQ30),student!$S$3:$S$1202,student!$C$3:$C$1202))</f>
        <v>0</v>
      </c>
      <c r="BR30" s="21">
        <f>IF(ROWS(BP$4:BP30)&gt;$BT$1,"",LOOKUP(ROWS(BP$4:BP30),student!$S$3:$S$1202,student!$D$3:$D$1202))</f>
        <v>0</v>
      </c>
      <c r="BS30" s="21">
        <f>IF(ROWS(BQ$4:BQ30)&gt;$BT$1,"",LOOKUP(ROWS(BQ$4:BQ30),student!$S$3:$S$1202,student!$E$3:$E$1202))</f>
        <v>0</v>
      </c>
      <c r="BT30" s="21">
        <f>IF(ROWS(BS$4:BS30)&gt;$BT$1,"",LOOKUP(ROWS(BS$4:BS30),student!$S$3:$S$1202,student!$F$3:$F$1202))</f>
        <v>0</v>
      </c>
    </row>
    <row r="31" spans="1:72" x14ac:dyDescent="0.75">
      <c r="A31" s="26">
        <v>28</v>
      </c>
      <c r="B31" s="29">
        <f>IF(C31="","",SUBTOTAL(3,$C$4:C31))</f>
        <v>28</v>
      </c>
      <c r="C31" s="18">
        <f>IF(ROWS(C$4:C31)&gt;$F$1,"",LOOKUP(ROWS(C$4:C31),student!$H$3:$H$1202,student!$C$3:$C$1202))</f>
        <v>4157</v>
      </c>
      <c r="D31" s="19" t="str">
        <f>IF(ROWS(B$4:B31)&gt;$F$1,"",LOOKUP(ROWS(B$4:B31),student!$H$3:$H$1202,student!$D$3:$D$1202))</f>
        <v>เด็กหญิง</v>
      </c>
      <c r="E31" s="19" t="str">
        <f>IF(ROWS(C$4:C31)&gt;$F$1,"",LOOKUP(ROWS(C$4:C31),student!$H$3:$H$1202,student!$E$3:$E$1202))</f>
        <v>เอวารินทร์</v>
      </c>
      <c r="F31" s="19" t="str">
        <f>IF(ROWS(E$4:E31)&gt;$F$1,"",LOOKUP(ROWS(E$4:E31),student!$H$3:$H$1202,student!$F$3:$F$1202))</f>
        <v>ติ่งดา</v>
      </c>
      <c r="G31" s="26"/>
      <c r="H31" s="30">
        <f>IF(I31="","",SUBTOTAL(3,$I$4:I31))</f>
        <v>28</v>
      </c>
      <c r="I31" s="20">
        <f>IF(ROWS(I$4:I31)&gt;$L$1,"",LOOKUP(ROWS(I$4:I31),student!$I$3:$I$1202,student!$C$3:$C$1202))</f>
        <v>4299</v>
      </c>
      <c r="J31" s="21" t="str">
        <f>IF(ROWS(H$4:H31)&gt;$L$1,"",LOOKUP(ROWS(H$4:H31),student!$I$3:$I$1202,student!$D$3:$D$1202))</f>
        <v>เด็กหญิง</v>
      </c>
      <c r="K31" s="21" t="str">
        <f>IF(ROWS(I$4:I31)&gt;$L$1,"",LOOKUP(ROWS(I$4:I31),student!$I$3:$I$1202,student!$E$3:$E$1202))</f>
        <v>เบญญาทิพย์</v>
      </c>
      <c r="L31" s="21" t="str">
        <f>IF(ROWS(K$4:K31)&gt;$L$1,"",LOOKUP(ROWS(K$4:K31),student!$I$3:$I$1202,student!$F$3:$F$1202))</f>
        <v>ทองเอี่ยม</v>
      </c>
      <c r="N31" s="29" t="str">
        <f>IF(O31="","",SUBTOTAL(3,$O$4:O31))</f>
        <v/>
      </c>
      <c r="O31" s="18" t="str">
        <f>IF(ROWS(O$4:O31)&gt;$R$1,"",LOOKUP(ROWS(O$4:O31),student!$J$3:$J$1202,student!$C$3:$C$1202))</f>
        <v/>
      </c>
      <c r="P31" s="19" t="str">
        <f>IF(ROWS(N$4:N31)&gt;$R$1,"",LOOKUP(ROWS(N$4:N31),student!$J$3:$J$1202,student!$D$3:$D$1202))</f>
        <v/>
      </c>
      <c r="Q31" s="19" t="str">
        <f>IF(ROWS(O$4:O31)&gt;$R$1,"",LOOKUP(ROWS(O$4:O31),student!$J$3:$J$1202,student!$E$3:$E$1202))</f>
        <v/>
      </c>
      <c r="R31" s="19" t="str">
        <f>IF(ROWS(Q$4:Q31)&gt;$R$1,"",LOOKUP(ROWS(Q$4:Q31),student!$J$3:$J$1202,student!$F$3:$F$1202))</f>
        <v/>
      </c>
      <c r="T31" s="30" t="str">
        <f>IF(U31="","",SUBTOTAL(3,$U$4:U31))</f>
        <v/>
      </c>
      <c r="U31" s="20" t="str">
        <f>IF(ROWS(U$4:U31)&gt;$X$1,"",LOOKUP(ROWS(U$4:U31),student!$K$3:$K$1202,student!$C$3:$C$1202))</f>
        <v/>
      </c>
      <c r="V31" s="21" t="str">
        <f>IF(ROWS(T$4:T31)&gt;$X$1,"",LOOKUP(ROWS(T$4:T31),student!$K$3:$K$1202,student!$D$3:$D$1202))</f>
        <v/>
      </c>
      <c r="W31" s="21" t="str">
        <f>IF(ROWS(U$4:U31)&gt;$X$1,"",LOOKUP(ROWS(U$4:U31),student!$K$3:$K$1202,student!$E$3:$E$1202))</f>
        <v/>
      </c>
      <c r="X31" s="21" t="str">
        <f>IF(ROWS(W$4:W31)&gt;$X$1,"",LOOKUP(ROWS(W$4:W31),student!$K$3:$K$1202,student!$F$3:$F$1202))</f>
        <v/>
      </c>
      <c r="Z31" s="29" t="str">
        <f>IF(AA31="","",SUBTOTAL(3,$AA$4:AA31))</f>
        <v/>
      </c>
      <c r="AA31" s="18" t="str">
        <f>IF(ROWS(AA$4:AA31)&gt;$AD$1,"",LOOKUP(ROWS(AA$4:AA31),student!$L$3:$L$1202,student!$C$3:$C$1202))</f>
        <v/>
      </c>
      <c r="AB31" s="19" t="str">
        <f>IF(ROWS(Z$4:Z31)&gt;$AD$1,"",LOOKUP(ROWS(Z$4:Z31),student!$L$3:$L$1202,student!$D$3:$D$1202))</f>
        <v/>
      </c>
      <c r="AC31" s="19" t="str">
        <f>IF(ROWS(AA$4:AA31)&gt;$AD$1,"",LOOKUP(ROWS(AA$4:AA31),student!$L$3:$L$1202,student!$E$3:$E$1202))</f>
        <v/>
      </c>
      <c r="AD31" s="19" t="str">
        <f>IF(ROWS(AC$4:AC31)&gt;$AD$1,"",LOOKUP(ROWS(AC$4:AC31),student!$L$3:$L$1202,student!$F$3:$F$1202))</f>
        <v/>
      </c>
      <c r="AF31" s="30">
        <f>IF(AG31="","",SUBTOTAL(3,$AG$4:AG31))</f>
        <v>28</v>
      </c>
      <c r="AG31" s="20">
        <f>IF(ROWS(AG$4:AG31)&gt;$AJ$1,"",LOOKUP(ROWS(AG$4:AG31),student!$M$3:$M$1202,student!$C$3:$C$1202))</f>
        <v>0</v>
      </c>
      <c r="AH31" s="21">
        <f>IF(ROWS(AF$4:AF31)&gt;$AJ$1,"",LOOKUP(ROWS(AF$4:AF31),student!$M$3:$M$1202,student!$D$3:$D$1202))</f>
        <v>0</v>
      </c>
      <c r="AI31" s="21">
        <f>IF(ROWS(AG$4:AG31)&gt;$AJ$1,"",LOOKUP(ROWS(AG$4:AG31),student!$M$3:$M$1202,student!$E$3:$E$1202))</f>
        <v>0</v>
      </c>
      <c r="AJ31" s="21">
        <f>IF(ROWS(AI$4:AI31)&gt;$AJ$1,"",LOOKUP(ROWS(AI$4:AI31),student!$M$3:$M$1202,student!$F$3:$F$1202))</f>
        <v>0</v>
      </c>
      <c r="AL31" s="29" t="str">
        <f>IF(AM31="","",SUBTOTAL(3,$AM$4:AM31))</f>
        <v/>
      </c>
      <c r="AM31" s="18" t="str">
        <f>IF(ROWS(AM$4:AM31)&gt;$AP$1,"",LOOKUP(ROWS(AM$4:AM31),student!$N$3:$N$1202,student!$C$3:$C$1202))</f>
        <v/>
      </c>
      <c r="AN31" s="19" t="str">
        <f>IF(ROWS(AL$4:AL31)&gt;$AP$1,"",LOOKUP(ROWS(AL$4:AL31),student!$N$3:$N$1202,student!$D$3:$D$1202))</f>
        <v/>
      </c>
      <c r="AO31" s="19" t="str">
        <f>IF(ROWS(AM$4:AM31)&gt;$AP$1,"",LOOKUP(ROWS(AM$4:AM31),student!$N$3:$N$1202,student!$E$3:$E$1202))</f>
        <v/>
      </c>
      <c r="AP31" s="19" t="str">
        <f>IF(ROWS(AO$4:AO31)&gt;$AP$1,"",LOOKUP(ROWS(AO$4:AO31),student!$N$3:$N$1202,student!$F$3:$F$1202))</f>
        <v/>
      </c>
      <c r="AR31" s="30" t="str">
        <f>IF(AS31="","",SUBTOTAL(3,$AS$4:AS31))</f>
        <v/>
      </c>
      <c r="AS31" s="20" t="str">
        <f>IF(ROWS(AS$4:AS31)&gt;$AV$1,"",LOOKUP(ROWS(AS$4:AS31),student!$O$3:$O$1202,student!$C$3:$C$1202))</f>
        <v/>
      </c>
      <c r="AT31" s="21" t="str">
        <f>IF(ROWS(AR$4:AR31)&gt;$AV$1,"",LOOKUP(ROWS(AR$4:AR31),student!$O$3:$O$1202,student!$D$3:$D$1202))</f>
        <v/>
      </c>
      <c r="AU31" s="21" t="str">
        <f>IF(ROWS(AS$4:AS31)&gt;$AV$1,"",LOOKUP(ROWS(AS$4:AS31),student!$O$3:$O$1202,student!$E$3:$E$1202))</f>
        <v/>
      </c>
      <c r="AV31" s="21" t="str">
        <f>IF(ROWS(AU$4:AU31)&gt;$AV$1,"",LOOKUP(ROWS(AU$4:AU31),student!$O$3:$O$1202,student!$F$3:$F$1202))</f>
        <v/>
      </c>
      <c r="AX31" s="29" t="str">
        <f>IF(AY31="","",SUBTOTAL(3,$AY$4:AY31))</f>
        <v/>
      </c>
      <c r="AY31" s="18" t="str">
        <f>IF(ROWS(AY$4:AY31)&gt;$BB$1,"",LOOKUP(ROWS(AY$4:AY31),student!$P$3:$P$1202,student!$C$3:$C$1202))</f>
        <v/>
      </c>
      <c r="AZ31" s="19" t="str">
        <f>IF(ROWS(AX$4:AX31)&gt;$BB$1,"",LOOKUP(ROWS(AX$4:AX31),student!$P$3:$P$1202,student!$D$3:$D$1202))</f>
        <v/>
      </c>
      <c r="BA31" s="19" t="str">
        <f>IF(ROWS(AY$4:AY31)&gt;$BB$1,"",LOOKUP(ROWS(AY$4:AY31),student!$P$3:$P$1202,student!$E$3:$E$1202))</f>
        <v/>
      </c>
      <c r="BB31" s="19" t="str">
        <f>IF(ROWS(BA$4:BA31)&gt;$BB$1,"",LOOKUP(ROWS(BA$4:BA31),student!$P$3:$P$1202,student!$F$3:$F$1202))</f>
        <v/>
      </c>
      <c r="BD31" s="30" t="str">
        <f>IF(BE31="","",SUBTOTAL(3,$BE$4:BE31))</f>
        <v/>
      </c>
      <c r="BE31" s="20" t="str">
        <f>IF(ROWS(BE$4:BE31)&gt;$BH$1,"",LOOKUP(ROWS(BE$4:BE31),student!$Q$3:$Q$1202,student!$C$3:$C$1202))</f>
        <v/>
      </c>
      <c r="BF31" s="21" t="str">
        <f>IF(ROWS(BD$4:BD31)&gt;$BH$1,"",LOOKUP(ROWS(BD$4:BD31),student!$Q$3:$Q$1202,student!$D$3:$D$1202))</f>
        <v/>
      </c>
      <c r="BG31" s="21" t="str">
        <f>IF(ROWS(BE$4:BE31)&gt;$BH$1,"",LOOKUP(ROWS(BE$4:BE31),student!$Q$3:$Q$1202,student!$E$3:$E$1202))</f>
        <v/>
      </c>
      <c r="BH31" s="21" t="str">
        <f>IF(ROWS(BG$4:BG31)&gt;$BH$1,"",LOOKUP(ROWS(BG$4:BG31),student!$Q$3:$Q$1202,student!$F$3:$F$1202))</f>
        <v/>
      </c>
      <c r="BJ31" s="29">
        <f>IF(BK31="","",SUBTOTAL(3,$BK$4:BK31))</f>
        <v>28</v>
      </c>
      <c r="BK31" s="18">
        <f>IF(ROWS(BK$4:BK31)&gt;$BN$1,"",LOOKUP(ROWS(BK$4:BK31),student!$R$3:$R$1202,student!$C$3:$C$1202))</f>
        <v>0</v>
      </c>
      <c r="BL31" s="19">
        <f>IF(ROWS(BJ$4:BJ31)&gt;$BN$1,"",LOOKUP(ROWS(BJ$4:BJ31),student!$R$3:$R$1202,student!$D$3:$D$1202))</f>
        <v>0</v>
      </c>
      <c r="BM31" s="19">
        <f>IF(ROWS(BK$4:BK31)&gt;$BN$1,"",LOOKUP(ROWS(BK$4:BK31),student!$R$3:$R$1202,student!$E$3:$E$1202))</f>
        <v>0</v>
      </c>
      <c r="BN31" s="19">
        <f>IF(ROWS(BM$4:BM31)&gt;$BN$1,"",LOOKUP(ROWS(BM$4:BM31),student!$R$3:$R$1202,student!$F$3:$F$1202))</f>
        <v>0</v>
      </c>
      <c r="BP31" s="30">
        <f>IF(BQ31="","",SUBTOTAL(3,$BQ$4:BQ31))</f>
        <v>28</v>
      </c>
      <c r="BQ31" s="20">
        <f>IF(ROWS(BQ$4:BQ31)&gt;$BT$1,"",LOOKUP(ROWS(BQ$4:BQ31),student!$S$3:$S$1202,student!$C$3:$C$1202))</f>
        <v>0</v>
      </c>
      <c r="BR31" s="21">
        <f>IF(ROWS(BP$4:BP31)&gt;$BT$1,"",LOOKUP(ROWS(BP$4:BP31),student!$S$3:$S$1202,student!$D$3:$D$1202))</f>
        <v>0</v>
      </c>
      <c r="BS31" s="21">
        <f>IF(ROWS(BQ$4:BQ31)&gt;$BT$1,"",LOOKUP(ROWS(BQ$4:BQ31),student!$S$3:$S$1202,student!$E$3:$E$1202))</f>
        <v>0</v>
      </c>
      <c r="BT31" s="21">
        <f>IF(ROWS(BS$4:BS31)&gt;$BT$1,"",LOOKUP(ROWS(BS$4:BS31),student!$S$3:$S$1202,student!$F$3:$F$1202))</f>
        <v>0</v>
      </c>
    </row>
    <row r="32" spans="1:72" x14ac:dyDescent="0.75">
      <c r="A32" s="26">
        <v>29</v>
      </c>
      <c r="B32" s="29">
        <f>IF(C32="","",SUBTOTAL(3,$C$4:C32))</f>
        <v>29</v>
      </c>
      <c r="C32" s="18">
        <f>IF(ROWS(C$4:C32)&gt;$F$1,"",LOOKUP(ROWS(C$4:C32),student!$H$3:$H$1202,student!$C$3:$C$1202))</f>
        <v>4289</v>
      </c>
      <c r="D32" s="19" t="str">
        <f>IF(ROWS(B$4:B32)&gt;$F$1,"",LOOKUP(ROWS(B$4:B32),student!$H$3:$H$1202,student!$D$3:$D$1202))</f>
        <v>เด็กหญิง</v>
      </c>
      <c r="E32" s="19" t="str">
        <f>IF(ROWS(C$4:C32)&gt;$F$1,"",LOOKUP(ROWS(C$4:C32),student!$H$3:$H$1202,student!$E$3:$E$1202))</f>
        <v>บุณยาพร</v>
      </c>
      <c r="F32" s="19" t="str">
        <f>IF(ROWS(E$4:E32)&gt;$F$1,"",LOOKUP(ROWS(E$4:E32),student!$H$3:$H$1202,student!$F$3:$F$1202))</f>
        <v>บุญคง</v>
      </c>
      <c r="G32" s="26"/>
      <c r="H32" s="30">
        <f>IF(I32="","",SUBTOTAL(3,$I$4:I32))</f>
        <v>29</v>
      </c>
      <c r="I32" s="20">
        <f>IF(ROWS(I$4:I32)&gt;$L$1,"",LOOKUP(ROWS(I$4:I32),student!$I$3:$I$1202,student!$C$3:$C$1202))</f>
        <v>4300</v>
      </c>
      <c r="J32" s="21" t="str">
        <f>IF(ROWS(H$4:H32)&gt;$L$1,"",LOOKUP(ROWS(H$4:H32),student!$I$3:$I$1202,student!$D$3:$D$1202))</f>
        <v>เด็กหญิง</v>
      </c>
      <c r="K32" s="21" t="str">
        <f>IF(ROWS(I$4:I32)&gt;$L$1,"",LOOKUP(ROWS(I$4:I32),student!$I$3:$I$1202,student!$E$3:$E$1202))</f>
        <v>เบญจวรรณ</v>
      </c>
      <c r="L32" s="21" t="str">
        <f>IF(ROWS(K$4:K32)&gt;$L$1,"",LOOKUP(ROWS(K$4:K32),student!$I$3:$I$1202,student!$F$3:$F$1202))</f>
        <v>ทองเอี่ยม</v>
      </c>
      <c r="N32" s="29" t="str">
        <f>IF(O32="","",SUBTOTAL(3,$O$4:O32))</f>
        <v/>
      </c>
      <c r="O32" s="18" t="str">
        <f>IF(ROWS(O$4:O32)&gt;$R$1,"",LOOKUP(ROWS(O$4:O32),student!$J$3:$J$1202,student!$C$3:$C$1202))</f>
        <v/>
      </c>
      <c r="P32" s="19" t="str">
        <f>IF(ROWS(N$4:N32)&gt;$R$1,"",LOOKUP(ROWS(N$4:N32),student!$J$3:$J$1202,student!$D$3:$D$1202))</f>
        <v/>
      </c>
      <c r="Q32" s="19" t="str">
        <f>IF(ROWS(O$4:O32)&gt;$R$1,"",LOOKUP(ROWS(O$4:O32),student!$J$3:$J$1202,student!$E$3:$E$1202))</f>
        <v/>
      </c>
      <c r="R32" s="19" t="str">
        <f>IF(ROWS(Q$4:Q32)&gt;$R$1,"",LOOKUP(ROWS(Q$4:Q32),student!$J$3:$J$1202,student!$F$3:$F$1202))</f>
        <v/>
      </c>
      <c r="T32" s="30" t="str">
        <f>IF(U32="","",SUBTOTAL(3,$U$4:U32))</f>
        <v/>
      </c>
      <c r="U32" s="20" t="str">
        <f>IF(ROWS(U$4:U32)&gt;$X$1,"",LOOKUP(ROWS(U$4:U32),student!$K$3:$K$1202,student!$C$3:$C$1202))</f>
        <v/>
      </c>
      <c r="V32" s="21" t="str">
        <f>IF(ROWS(T$4:T32)&gt;$X$1,"",LOOKUP(ROWS(T$4:T32),student!$K$3:$K$1202,student!$D$3:$D$1202))</f>
        <v/>
      </c>
      <c r="W32" s="21" t="str">
        <f>IF(ROWS(U$4:U32)&gt;$X$1,"",LOOKUP(ROWS(U$4:U32),student!$K$3:$K$1202,student!$E$3:$E$1202))</f>
        <v/>
      </c>
      <c r="X32" s="21" t="str">
        <f>IF(ROWS(W$4:W32)&gt;$X$1,"",LOOKUP(ROWS(W$4:W32),student!$K$3:$K$1202,student!$F$3:$F$1202))</f>
        <v/>
      </c>
      <c r="Z32" s="29" t="str">
        <f>IF(AA32="","",SUBTOTAL(3,$AA$4:AA32))</f>
        <v/>
      </c>
      <c r="AA32" s="18" t="str">
        <f>IF(ROWS(AA$4:AA32)&gt;$AD$1,"",LOOKUP(ROWS(AA$4:AA32),student!$L$3:$L$1202,student!$C$3:$C$1202))</f>
        <v/>
      </c>
      <c r="AB32" s="19" t="str">
        <f>IF(ROWS(Z$4:Z32)&gt;$AD$1,"",LOOKUP(ROWS(Z$4:Z32),student!$L$3:$L$1202,student!$D$3:$D$1202))</f>
        <v/>
      </c>
      <c r="AC32" s="19" t="str">
        <f>IF(ROWS(AA$4:AA32)&gt;$AD$1,"",LOOKUP(ROWS(AA$4:AA32),student!$L$3:$L$1202,student!$E$3:$E$1202))</f>
        <v/>
      </c>
      <c r="AD32" s="19" t="str">
        <f>IF(ROWS(AC$4:AC32)&gt;$AD$1,"",LOOKUP(ROWS(AC$4:AC32),student!$L$3:$L$1202,student!$F$3:$F$1202))</f>
        <v/>
      </c>
      <c r="AF32" s="30">
        <f>IF(AG32="","",SUBTOTAL(3,$AG$4:AG32))</f>
        <v>29</v>
      </c>
      <c r="AG32" s="20">
        <f>IF(ROWS(AG$4:AG32)&gt;$AJ$1,"",LOOKUP(ROWS(AG$4:AG32),student!$M$3:$M$1202,student!$C$3:$C$1202))</f>
        <v>0</v>
      </c>
      <c r="AH32" s="21">
        <f>IF(ROWS(AF$4:AF32)&gt;$AJ$1,"",LOOKUP(ROWS(AF$4:AF32),student!$M$3:$M$1202,student!$D$3:$D$1202))</f>
        <v>0</v>
      </c>
      <c r="AI32" s="21">
        <f>IF(ROWS(AG$4:AG32)&gt;$AJ$1,"",LOOKUP(ROWS(AG$4:AG32),student!$M$3:$M$1202,student!$E$3:$E$1202))</f>
        <v>0</v>
      </c>
      <c r="AJ32" s="21">
        <f>IF(ROWS(AI$4:AI32)&gt;$AJ$1,"",LOOKUP(ROWS(AI$4:AI32),student!$M$3:$M$1202,student!$F$3:$F$1202))</f>
        <v>0</v>
      </c>
      <c r="AL32" s="29" t="str">
        <f>IF(AM32="","",SUBTOTAL(3,$AM$4:AM32))</f>
        <v/>
      </c>
      <c r="AM32" s="18" t="str">
        <f>IF(ROWS(AM$4:AM32)&gt;$AP$1,"",LOOKUP(ROWS(AM$4:AM32),student!$N$3:$N$1202,student!$C$3:$C$1202))</f>
        <v/>
      </c>
      <c r="AN32" s="19" t="str">
        <f>IF(ROWS(AL$4:AL32)&gt;$AP$1,"",LOOKUP(ROWS(AL$4:AL32),student!$N$3:$N$1202,student!$D$3:$D$1202))</f>
        <v/>
      </c>
      <c r="AO32" s="19" t="str">
        <f>IF(ROWS(AM$4:AM32)&gt;$AP$1,"",LOOKUP(ROWS(AM$4:AM32),student!$N$3:$N$1202,student!$E$3:$E$1202))</f>
        <v/>
      </c>
      <c r="AP32" s="19" t="str">
        <f>IF(ROWS(AO$4:AO32)&gt;$AP$1,"",LOOKUP(ROWS(AO$4:AO32),student!$N$3:$N$1202,student!$F$3:$F$1202))</f>
        <v/>
      </c>
      <c r="AR32" s="30" t="str">
        <f>IF(AS32="","",SUBTOTAL(3,$AS$4:AS32))</f>
        <v/>
      </c>
      <c r="AS32" s="20" t="str">
        <f>IF(ROWS(AS$4:AS32)&gt;$AV$1,"",LOOKUP(ROWS(AS$4:AS32),student!$O$3:$O$1202,student!$C$3:$C$1202))</f>
        <v/>
      </c>
      <c r="AT32" s="21" t="str">
        <f>IF(ROWS(AR$4:AR32)&gt;$AV$1,"",LOOKUP(ROWS(AR$4:AR32),student!$O$3:$O$1202,student!$D$3:$D$1202))</f>
        <v/>
      </c>
      <c r="AU32" s="21" t="str">
        <f>IF(ROWS(AS$4:AS32)&gt;$AV$1,"",LOOKUP(ROWS(AS$4:AS32),student!$O$3:$O$1202,student!$E$3:$E$1202))</f>
        <v/>
      </c>
      <c r="AV32" s="21" t="str">
        <f>IF(ROWS(AU$4:AU32)&gt;$AV$1,"",LOOKUP(ROWS(AU$4:AU32),student!$O$3:$O$1202,student!$F$3:$F$1202))</f>
        <v/>
      </c>
      <c r="AX32" s="29" t="str">
        <f>IF(AY32="","",SUBTOTAL(3,$AY$4:AY32))</f>
        <v/>
      </c>
      <c r="AY32" s="18" t="str">
        <f>IF(ROWS(AY$4:AY32)&gt;$BB$1,"",LOOKUP(ROWS(AY$4:AY32),student!$P$3:$P$1202,student!$C$3:$C$1202))</f>
        <v/>
      </c>
      <c r="AZ32" s="19" t="str">
        <f>IF(ROWS(AX$4:AX32)&gt;$BB$1,"",LOOKUP(ROWS(AX$4:AX32),student!$P$3:$P$1202,student!$D$3:$D$1202))</f>
        <v/>
      </c>
      <c r="BA32" s="19" t="str">
        <f>IF(ROWS(AY$4:AY32)&gt;$BB$1,"",LOOKUP(ROWS(AY$4:AY32),student!$P$3:$P$1202,student!$E$3:$E$1202))</f>
        <v/>
      </c>
      <c r="BB32" s="19" t="str">
        <f>IF(ROWS(BA$4:BA32)&gt;$BB$1,"",LOOKUP(ROWS(BA$4:BA32),student!$P$3:$P$1202,student!$F$3:$F$1202))</f>
        <v/>
      </c>
      <c r="BD32" s="30" t="str">
        <f>IF(BE32="","",SUBTOTAL(3,$BE$4:BE32))</f>
        <v/>
      </c>
      <c r="BE32" s="20" t="str">
        <f>IF(ROWS(BE$4:BE32)&gt;$BH$1,"",LOOKUP(ROWS(BE$4:BE32),student!$Q$3:$Q$1202,student!$C$3:$C$1202))</f>
        <v/>
      </c>
      <c r="BF32" s="21" t="str">
        <f>IF(ROWS(BD$4:BD32)&gt;$BH$1,"",LOOKUP(ROWS(BD$4:BD32),student!$Q$3:$Q$1202,student!$D$3:$D$1202))</f>
        <v/>
      </c>
      <c r="BG32" s="21" t="str">
        <f>IF(ROWS(BE$4:BE32)&gt;$BH$1,"",LOOKUP(ROWS(BE$4:BE32),student!$Q$3:$Q$1202,student!$E$3:$E$1202))</f>
        <v/>
      </c>
      <c r="BH32" s="21" t="str">
        <f>IF(ROWS(BG$4:BG32)&gt;$BH$1,"",LOOKUP(ROWS(BG$4:BG32),student!$Q$3:$Q$1202,student!$F$3:$F$1202))</f>
        <v/>
      </c>
      <c r="BJ32" s="29">
        <f>IF(BK32="","",SUBTOTAL(3,$BK$4:BK32))</f>
        <v>29</v>
      </c>
      <c r="BK32" s="18">
        <f>IF(ROWS(BK$4:BK32)&gt;$BN$1,"",LOOKUP(ROWS(BK$4:BK32),student!$R$3:$R$1202,student!$C$3:$C$1202))</f>
        <v>0</v>
      </c>
      <c r="BL32" s="19">
        <f>IF(ROWS(BJ$4:BJ32)&gt;$BN$1,"",LOOKUP(ROWS(BJ$4:BJ32),student!$R$3:$R$1202,student!$D$3:$D$1202))</f>
        <v>0</v>
      </c>
      <c r="BM32" s="19">
        <f>IF(ROWS(BK$4:BK32)&gt;$BN$1,"",LOOKUP(ROWS(BK$4:BK32),student!$R$3:$R$1202,student!$E$3:$E$1202))</f>
        <v>0</v>
      </c>
      <c r="BN32" s="19">
        <f>IF(ROWS(BM$4:BM32)&gt;$BN$1,"",LOOKUP(ROWS(BM$4:BM32),student!$R$3:$R$1202,student!$F$3:$F$1202))</f>
        <v>0</v>
      </c>
      <c r="BP32" s="30">
        <f>IF(BQ32="","",SUBTOTAL(3,$BQ$4:BQ32))</f>
        <v>29</v>
      </c>
      <c r="BQ32" s="20">
        <f>IF(ROWS(BQ$4:BQ32)&gt;$BT$1,"",LOOKUP(ROWS(BQ$4:BQ32),student!$S$3:$S$1202,student!$C$3:$C$1202))</f>
        <v>0</v>
      </c>
      <c r="BR32" s="21">
        <f>IF(ROWS(BP$4:BP32)&gt;$BT$1,"",LOOKUP(ROWS(BP$4:BP32),student!$S$3:$S$1202,student!$D$3:$D$1202))</f>
        <v>0</v>
      </c>
      <c r="BS32" s="21">
        <f>IF(ROWS(BQ$4:BQ32)&gt;$BT$1,"",LOOKUP(ROWS(BQ$4:BQ32),student!$S$3:$S$1202,student!$E$3:$E$1202))</f>
        <v>0</v>
      </c>
      <c r="BT32" s="21">
        <f>IF(ROWS(BS$4:BS32)&gt;$BT$1,"",LOOKUP(ROWS(BS$4:BS32),student!$S$3:$S$1202,student!$F$3:$F$1202))</f>
        <v>0</v>
      </c>
    </row>
    <row r="33" spans="1:72" x14ac:dyDescent="0.75">
      <c r="A33" s="26">
        <v>30</v>
      </c>
      <c r="B33" s="29">
        <f>IF(C33="","",SUBTOTAL(3,$C$4:C33))</f>
        <v>30</v>
      </c>
      <c r="C33" s="18">
        <f>IF(ROWS(C$4:C33)&gt;$F$1,"",LOOKUP(ROWS(C$4:C33),student!$H$3:$H$1202,student!$C$3:$C$1202))</f>
        <v>4290</v>
      </c>
      <c r="D33" s="19" t="str">
        <f>IF(ROWS(B$4:B33)&gt;$F$1,"",LOOKUP(ROWS(B$4:B33),student!$H$3:$H$1202,student!$D$3:$D$1202))</f>
        <v>เด็กหญิง</v>
      </c>
      <c r="E33" s="19" t="str">
        <f>IF(ROWS(C$4:C33)&gt;$F$1,"",LOOKUP(ROWS(C$4:C33),student!$H$3:$H$1202,student!$E$3:$E$1202))</f>
        <v>ไอยรดา</v>
      </c>
      <c r="F33" s="19" t="str">
        <f>IF(ROWS(E$4:E33)&gt;$F$1,"",LOOKUP(ROWS(E$4:E33),student!$H$3:$H$1202,student!$F$3:$F$1202))</f>
        <v>ริยาภู</v>
      </c>
      <c r="G33" s="26"/>
      <c r="H33" s="30">
        <f>IF(I33="","",SUBTOTAL(3,$I$4:I33))</f>
        <v>30</v>
      </c>
      <c r="I33" s="20">
        <f>IF(ROWS(I$4:I33)&gt;$L$1,"",LOOKUP(ROWS(I$4:I33),student!$I$3:$I$1202,student!$C$3:$C$1202))</f>
        <v>4301</v>
      </c>
      <c r="J33" s="21" t="str">
        <f>IF(ROWS(H$4:H33)&gt;$L$1,"",LOOKUP(ROWS(H$4:H33),student!$I$3:$I$1202,student!$D$3:$D$1202))</f>
        <v>เด็กหญิง</v>
      </c>
      <c r="K33" s="21" t="str">
        <f>IF(ROWS(I$4:I33)&gt;$L$1,"",LOOKUP(ROWS(I$4:I33),student!$I$3:$I$1202,student!$E$3:$E$1202))</f>
        <v>ศุภักษร</v>
      </c>
      <c r="L33" s="21" t="str">
        <f>IF(ROWS(K$4:K33)&gt;$L$1,"",LOOKUP(ROWS(K$4:K33),student!$I$3:$I$1202,student!$F$3:$F$1202))</f>
        <v>อินทจักร์</v>
      </c>
      <c r="N33" s="29" t="str">
        <f>IF(O33="","",SUBTOTAL(3,$O$4:O33))</f>
        <v/>
      </c>
      <c r="O33" s="18" t="str">
        <f>IF(ROWS(O$4:O33)&gt;$R$1,"",LOOKUP(ROWS(O$4:O33),student!$J$3:$J$1202,student!$C$3:$C$1202))</f>
        <v/>
      </c>
      <c r="P33" s="19" t="str">
        <f>IF(ROWS(N$4:N33)&gt;$R$1,"",LOOKUP(ROWS(N$4:N33),student!$J$3:$J$1202,student!$D$3:$D$1202))</f>
        <v/>
      </c>
      <c r="Q33" s="19" t="str">
        <f>IF(ROWS(O$4:O33)&gt;$R$1,"",LOOKUP(ROWS(O$4:O33),student!$J$3:$J$1202,student!$E$3:$E$1202))</f>
        <v/>
      </c>
      <c r="R33" s="19" t="str">
        <f>IF(ROWS(Q$4:Q33)&gt;$R$1,"",LOOKUP(ROWS(Q$4:Q33),student!$J$3:$J$1202,student!$F$3:$F$1202))</f>
        <v/>
      </c>
      <c r="T33" s="30" t="str">
        <f>IF(U33="","",SUBTOTAL(3,$U$4:U33))</f>
        <v/>
      </c>
      <c r="U33" s="20" t="str">
        <f>IF(ROWS(U$4:U33)&gt;$X$1,"",LOOKUP(ROWS(U$4:U33),student!$K$3:$K$1202,student!$C$3:$C$1202))</f>
        <v/>
      </c>
      <c r="V33" s="21" t="str">
        <f>IF(ROWS(T$4:T33)&gt;$X$1,"",LOOKUP(ROWS(T$4:T33),student!$K$3:$K$1202,student!$D$3:$D$1202))</f>
        <v/>
      </c>
      <c r="W33" s="21" t="str">
        <f>IF(ROWS(U$4:U33)&gt;$X$1,"",LOOKUP(ROWS(U$4:U33),student!$K$3:$K$1202,student!$E$3:$E$1202))</f>
        <v/>
      </c>
      <c r="X33" s="21" t="str">
        <f>IF(ROWS(W$4:W33)&gt;$X$1,"",LOOKUP(ROWS(W$4:W33),student!$K$3:$K$1202,student!$F$3:$F$1202))</f>
        <v/>
      </c>
      <c r="Z33" s="29" t="str">
        <f>IF(AA33="","",SUBTOTAL(3,$AA$4:AA33))</f>
        <v/>
      </c>
      <c r="AA33" s="18" t="str">
        <f>IF(ROWS(AA$4:AA33)&gt;$AD$1,"",LOOKUP(ROWS(AA$4:AA33),student!$L$3:$L$1202,student!$C$3:$C$1202))</f>
        <v/>
      </c>
      <c r="AB33" s="19" t="str">
        <f>IF(ROWS(Z$4:Z33)&gt;$AD$1,"",LOOKUP(ROWS(Z$4:Z33),student!$L$3:$L$1202,student!$D$3:$D$1202))</f>
        <v/>
      </c>
      <c r="AC33" s="19" t="str">
        <f>IF(ROWS(AA$4:AA33)&gt;$AD$1,"",LOOKUP(ROWS(AA$4:AA33),student!$L$3:$L$1202,student!$E$3:$E$1202))</f>
        <v/>
      </c>
      <c r="AD33" s="19" t="str">
        <f>IF(ROWS(AC$4:AC33)&gt;$AD$1,"",LOOKUP(ROWS(AC$4:AC33),student!$L$3:$L$1202,student!$F$3:$F$1202))</f>
        <v/>
      </c>
      <c r="AF33" s="30">
        <f>IF(AG33="","",SUBTOTAL(3,$AG$4:AG33))</f>
        <v>30</v>
      </c>
      <c r="AG33" s="20">
        <f>IF(ROWS(AG$4:AG33)&gt;$AJ$1,"",LOOKUP(ROWS(AG$4:AG33),student!$M$3:$M$1202,student!$C$3:$C$1202))</f>
        <v>0</v>
      </c>
      <c r="AH33" s="21">
        <f>IF(ROWS(AF$4:AF33)&gt;$AJ$1,"",LOOKUP(ROWS(AF$4:AF33),student!$M$3:$M$1202,student!$D$3:$D$1202))</f>
        <v>0</v>
      </c>
      <c r="AI33" s="21">
        <f>IF(ROWS(AG$4:AG33)&gt;$AJ$1,"",LOOKUP(ROWS(AG$4:AG33),student!$M$3:$M$1202,student!$E$3:$E$1202))</f>
        <v>0</v>
      </c>
      <c r="AJ33" s="21">
        <f>IF(ROWS(AI$4:AI33)&gt;$AJ$1,"",LOOKUP(ROWS(AI$4:AI33),student!$M$3:$M$1202,student!$F$3:$F$1202))</f>
        <v>0</v>
      </c>
      <c r="AL33" s="29" t="str">
        <f>IF(AM33="","",SUBTOTAL(3,$AM$4:AM33))</f>
        <v/>
      </c>
      <c r="AM33" s="18" t="str">
        <f>IF(ROWS(AM$4:AM33)&gt;$AP$1,"",LOOKUP(ROWS(AM$4:AM33),student!$N$3:$N$1202,student!$C$3:$C$1202))</f>
        <v/>
      </c>
      <c r="AN33" s="19" t="str">
        <f>IF(ROWS(AL$4:AL33)&gt;$AP$1,"",LOOKUP(ROWS(AL$4:AL33),student!$N$3:$N$1202,student!$D$3:$D$1202))</f>
        <v/>
      </c>
      <c r="AO33" s="19" t="str">
        <f>IF(ROWS(AM$4:AM33)&gt;$AP$1,"",LOOKUP(ROWS(AM$4:AM33),student!$N$3:$N$1202,student!$E$3:$E$1202))</f>
        <v/>
      </c>
      <c r="AP33" s="19" t="str">
        <f>IF(ROWS(AO$4:AO33)&gt;$AP$1,"",LOOKUP(ROWS(AO$4:AO33),student!$N$3:$N$1202,student!$F$3:$F$1202))</f>
        <v/>
      </c>
      <c r="AR33" s="30" t="str">
        <f>IF(AS33="","",SUBTOTAL(3,$AS$4:AS33))</f>
        <v/>
      </c>
      <c r="AS33" s="20" t="str">
        <f>IF(ROWS(AS$4:AS33)&gt;$AV$1,"",LOOKUP(ROWS(AS$4:AS33),student!$O$3:$O$1202,student!$C$3:$C$1202))</f>
        <v/>
      </c>
      <c r="AT33" s="21" t="str">
        <f>IF(ROWS(AR$4:AR33)&gt;$AV$1,"",LOOKUP(ROWS(AR$4:AR33),student!$O$3:$O$1202,student!$D$3:$D$1202))</f>
        <v/>
      </c>
      <c r="AU33" s="21" t="str">
        <f>IF(ROWS(AS$4:AS33)&gt;$AV$1,"",LOOKUP(ROWS(AS$4:AS33),student!$O$3:$O$1202,student!$E$3:$E$1202))</f>
        <v/>
      </c>
      <c r="AV33" s="21" t="str">
        <f>IF(ROWS(AU$4:AU33)&gt;$AV$1,"",LOOKUP(ROWS(AU$4:AU33),student!$O$3:$O$1202,student!$F$3:$F$1202))</f>
        <v/>
      </c>
      <c r="AX33" s="29" t="str">
        <f>IF(AY33="","",SUBTOTAL(3,$AY$4:AY33))</f>
        <v/>
      </c>
      <c r="AY33" s="18" t="str">
        <f>IF(ROWS(AY$4:AY33)&gt;$BB$1,"",LOOKUP(ROWS(AY$4:AY33),student!$P$3:$P$1202,student!$C$3:$C$1202))</f>
        <v/>
      </c>
      <c r="AZ33" s="19" t="str">
        <f>IF(ROWS(AX$4:AX33)&gt;$BB$1,"",LOOKUP(ROWS(AX$4:AX33),student!$P$3:$P$1202,student!$D$3:$D$1202))</f>
        <v/>
      </c>
      <c r="BA33" s="19" t="str">
        <f>IF(ROWS(AY$4:AY33)&gt;$BB$1,"",LOOKUP(ROWS(AY$4:AY33),student!$P$3:$P$1202,student!$E$3:$E$1202))</f>
        <v/>
      </c>
      <c r="BB33" s="19" t="str">
        <f>IF(ROWS(BA$4:BA33)&gt;$BB$1,"",LOOKUP(ROWS(BA$4:BA33),student!$P$3:$P$1202,student!$F$3:$F$1202))</f>
        <v/>
      </c>
      <c r="BD33" s="30" t="str">
        <f>IF(BE33="","",SUBTOTAL(3,$BE$4:BE33))</f>
        <v/>
      </c>
      <c r="BE33" s="20" t="str">
        <f>IF(ROWS(BE$4:BE33)&gt;$BH$1,"",LOOKUP(ROWS(BE$4:BE33),student!$Q$3:$Q$1202,student!$C$3:$C$1202))</f>
        <v/>
      </c>
      <c r="BF33" s="21" t="str">
        <f>IF(ROWS(BD$4:BD33)&gt;$BH$1,"",LOOKUP(ROWS(BD$4:BD33),student!$Q$3:$Q$1202,student!$D$3:$D$1202))</f>
        <v/>
      </c>
      <c r="BG33" s="21" t="str">
        <f>IF(ROWS(BE$4:BE33)&gt;$BH$1,"",LOOKUP(ROWS(BE$4:BE33),student!$Q$3:$Q$1202,student!$E$3:$E$1202))</f>
        <v/>
      </c>
      <c r="BH33" s="21" t="str">
        <f>IF(ROWS(BG$4:BG33)&gt;$BH$1,"",LOOKUP(ROWS(BG$4:BG33),student!$Q$3:$Q$1202,student!$F$3:$F$1202))</f>
        <v/>
      </c>
      <c r="BJ33" s="29">
        <f>IF(BK33="","",SUBTOTAL(3,$BK$4:BK33))</f>
        <v>30</v>
      </c>
      <c r="BK33" s="18">
        <f>IF(ROWS(BK$4:BK33)&gt;$BN$1,"",LOOKUP(ROWS(BK$4:BK33),student!$R$3:$R$1202,student!$C$3:$C$1202))</f>
        <v>0</v>
      </c>
      <c r="BL33" s="19">
        <f>IF(ROWS(BJ$4:BJ33)&gt;$BN$1,"",LOOKUP(ROWS(BJ$4:BJ33),student!$R$3:$R$1202,student!$D$3:$D$1202))</f>
        <v>0</v>
      </c>
      <c r="BM33" s="19">
        <f>IF(ROWS(BK$4:BK33)&gt;$BN$1,"",LOOKUP(ROWS(BK$4:BK33),student!$R$3:$R$1202,student!$E$3:$E$1202))</f>
        <v>0</v>
      </c>
      <c r="BN33" s="19">
        <f>IF(ROWS(BM$4:BM33)&gt;$BN$1,"",LOOKUP(ROWS(BM$4:BM33),student!$R$3:$R$1202,student!$F$3:$F$1202))</f>
        <v>0</v>
      </c>
      <c r="BP33" s="30">
        <f>IF(BQ33="","",SUBTOTAL(3,$BQ$4:BQ33))</f>
        <v>30</v>
      </c>
      <c r="BQ33" s="20">
        <f>IF(ROWS(BQ$4:BQ33)&gt;$BT$1,"",LOOKUP(ROWS(BQ$4:BQ33),student!$S$3:$S$1202,student!$C$3:$C$1202))</f>
        <v>0</v>
      </c>
      <c r="BR33" s="21">
        <f>IF(ROWS(BP$4:BP33)&gt;$BT$1,"",LOOKUP(ROWS(BP$4:BP33),student!$S$3:$S$1202,student!$D$3:$D$1202))</f>
        <v>0</v>
      </c>
      <c r="BS33" s="21">
        <f>IF(ROWS(BQ$4:BQ33)&gt;$BT$1,"",LOOKUP(ROWS(BQ$4:BQ33),student!$S$3:$S$1202,student!$E$3:$E$1202))</f>
        <v>0</v>
      </c>
      <c r="BT33" s="21">
        <f>IF(ROWS(BS$4:BS33)&gt;$BT$1,"",LOOKUP(ROWS(BS$4:BS33),student!$S$3:$S$1202,student!$F$3:$F$1202))</f>
        <v>0</v>
      </c>
    </row>
    <row r="34" spans="1:72" x14ac:dyDescent="0.75">
      <c r="A34" s="26">
        <v>31</v>
      </c>
      <c r="B34" s="29">
        <f>IF(C34="","",SUBTOTAL(3,$C$4:C34))</f>
        <v>31</v>
      </c>
      <c r="C34" s="18">
        <f>IF(ROWS(C$4:C34)&gt;$F$1,"",LOOKUP(ROWS(C$4:C34),student!$H$3:$H$1202,student!$C$3:$C$1202))</f>
        <v>4291</v>
      </c>
      <c r="D34" s="19" t="str">
        <f>IF(ROWS(B$4:B34)&gt;$F$1,"",LOOKUP(ROWS(B$4:B34),student!$H$3:$H$1202,student!$D$3:$D$1202))</f>
        <v>เด็กหญิง</v>
      </c>
      <c r="E34" s="19" t="str">
        <f>IF(ROWS(C$4:C34)&gt;$F$1,"",LOOKUP(ROWS(C$4:C34),student!$H$3:$H$1202,student!$E$3:$E$1202))</f>
        <v>ศิริพร</v>
      </c>
      <c r="F34" s="19" t="str">
        <f>IF(ROWS(E$4:E34)&gt;$F$1,"",LOOKUP(ROWS(E$4:E34),student!$H$3:$H$1202,student!$F$3:$F$1202))</f>
        <v>ปรารถนาฤดี</v>
      </c>
      <c r="G34" s="26"/>
      <c r="H34" s="30" t="str">
        <f>IF(I34="","",SUBTOTAL(3,$I$4:I34))</f>
        <v/>
      </c>
      <c r="I34" s="20" t="str">
        <f>IF(ROWS(I$4:I34)&gt;$L$1,"",LOOKUP(ROWS(I$4:I34),student!$I$3:$I$1202,student!$C$3:$C$1202))</f>
        <v/>
      </c>
      <c r="J34" s="21" t="str">
        <f>IF(ROWS(H$4:H34)&gt;$L$1,"",LOOKUP(ROWS(H$4:H34),student!$I$3:$I$1202,student!$D$3:$D$1202))</f>
        <v/>
      </c>
      <c r="K34" s="21" t="str">
        <f>IF(ROWS(I$4:I34)&gt;$L$1,"",LOOKUP(ROWS(I$4:I34),student!$I$3:$I$1202,student!$E$3:$E$1202))</f>
        <v/>
      </c>
      <c r="L34" s="21" t="str">
        <f>IF(ROWS(K$4:K34)&gt;$L$1,"",LOOKUP(ROWS(K$4:K34),student!$I$3:$I$1202,student!$F$3:$F$1202))</f>
        <v/>
      </c>
      <c r="N34" s="29" t="str">
        <f>IF(O34="","",SUBTOTAL(3,$O$4:O34))</f>
        <v/>
      </c>
      <c r="O34" s="18" t="str">
        <f>IF(ROWS(O$4:O34)&gt;$R$1,"",LOOKUP(ROWS(O$4:O34),student!$J$3:$J$1202,student!$C$3:$C$1202))</f>
        <v/>
      </c>
      <c r="P34" s="19" t="str">
        <f>IF(ROWS(N$4:N34)&gt;$R$1,"",LOOKUP(ROWS(N$4:N34),student!$J$3:$J$1202,student!$D$3:$D$1202))</f>
        <v/>
      </c>
      <c r="Q34" s="19" t="str">
        <f>IF(ROWS(O$4:O34)&gt;$R$1,"",LOOKUP(ROWS(O$4:O34),student!$J$3:$J$1202,student!$E$3:$E$1202))</f>
        <v/>
      </c>
      <c r="R34" s="19" t="str">
        <f>IF(ROWS(Q$4:Q34)&gt;$R$1,"",LOOKUP(ROWS(Q$4:Q34),student!$J$3:$J$1202,student!$F$3:$F$1202))</f>
        <v/>
      </c>
      <c r="T34" s="30" t="str">
        <f>IF(U34="","",SUBTOTAL(3,$U$4:U34))</f>
        <v/>
      </c>
      <c r="U34" s="20" t="str">
        <f>IF(ROWS(U$4:U34)&gt;$X$1,"",LOOKUP(ROWS(U$4:U34),student!$K$3:$K$1202,student!$C$3:$C$1202))</f>
        <v/>
      </c>
      <c r="V34" s="21" t="str">
        <f>IF(ROWS(T$4:T34)&gt;$X$1,"",LOOKUP(ROWS(T$4:T34),student!$K$3:$K$1202,student!$D$3:$D$1202))</f>
        <v/>
      </c>
      <c r="W34" s="21" t="str">
        <f>IF(ROWS(U$4:U34)&gt;$X$1,"",LOOKUP(ROWS(U$4:U34),student!$K$3:$K$1202,student!$E$3:$E$1202))</f>
        <v/>
      </c>
      <c r="X34" s="21" t="str">
        <f>IF(ROWS(W$4:W34)&gt;$X$1,"",LOOKUP(ROWS(W$4:W34),student!$K$3:$K$1202,student!$F$3:$F$1202))</f>
        <v/>
      </c>
      <c r="Z34" s="29" t="str">
        <f>IF(AA34="","",SUBTOTAL(3,$AA$4:AA34))</f>
        <v/>
      </c>
      <c r="AA34" s="18" t="str">
        <f>IF(ROWS(AA$4:AA34)&gt;$AD$1,"",LOOKUP(ROWS(AA$4:AA34),student!$L$3:$L$1202,student!$C$3:$C$1202))</f>
        <v/>
      </c>
      <c r="AB34" s="19" t="str">
        <f>IF(ROWS(Z$4:Z34)&gt;$AD$1,"",LOOKUP(ROWS(Z$4:Z34),student!$L$3:$L$1202,student!$D$3:$D$1202))</f>
        <v/>
      </c>
      <c r="AC34" s="19" t="str">
        <f>IF(ROWS(AA$4:AA34)&gt;$AD$1,"",LOOKUP(ROWS(AA$4:AA34),student!$L$3:$L$1202,student!$E$3:$E$1202))</f>
        <v/>
      </c>
      <c r="AD34" s="19" t="str">
        <f>IF(ROWS(AC$4:AC34)&gt;$AD$1,"",LOOKUP(ROWS(AC$4:AC34),student!$L$3:$L$1202,student!$F$3:$F$1202))</f>
        <v/>
      </c>
      <c r="AF34" s="30">
        <f>IF(AG34="","",SUBTOTAL(3,$AG$4:AG34))</f>
        <v>31</v>
      </c>
      <c r="AG34" s="20">
        <f>IF(ROWS(AG$4:AG34)&gt;$AJ$1,"",LOOKUP(ROWS(AG$4:AG34),student!$M$3:$M$1202,student!$C$3:$C$1202))</f>
        <v>0</v>
      </c>
      <c r="AH34" s="21">
        <f>IF(ROWS(AF$4:AF34)&gt;$AJ$1,"",LOOKUP(ROWS(AF$4:AF34),student!$M$3:$M$1202,student!$D$3:$D$1202))</f>
        <v>0</v>
      </c>
      <c r="AI34" s="21">
        <f>IF(ROWS(AG$4:AG34)&gt;$AJ$1,"",LOOKUP(ROWS(AG$4:AG34),student!$M$3:$M$1202,student!$E$3:$E$1202))</f>
        <v>0</v>
      </c>
      <c r="AJ34" s="21">
        <f>IF(ROWS(AI$4:AI34)&gt;$AJ$1,"",LOOKUP(ROWS(AI$4:AI34),student!$M$3:$M$1202,student!$F$3:$F$1202))</f>
        <v>0</v>
      </c>
      <c r="AL34" s="29" t="str">
        <f>IF(AM34="","",SUBTOTAL(3,$AM$4:AM34))</f>
        <v/>
      </c>
      <c r="AM34" s="18" t="str">
        <f>IF(ROWS(AM$4:AM34)&gt;$AP$1,"",LOOKUP(ROWS(AM$4:AM34),student!$N$3:$N$1202,student!$C$3:$C$1202))</f>
        <v/>
      </c>
      <c r="AN34" s="19" t="str">
        <f>IF(ROWS(AL$4:AL34)&gt;$AP$1,"",LOOKUP(ROWS(AL$4:AL34),student!$N$3:$N$1202,student!$D$3:$D$1202))</f>
        <v/>
      </c>
      <c r="AO34" s="19" t="str">
        <f>IF(ROWS(AM$4:AM34)&gt;$AP$1,"",LOOKUP(ROWS(AM$4:AM34),student!$N$3:$N$1202,student!$E$3:$E$1202))</f>
        <v/>
      </c>
      <c r="AP34" s="19" t="str">
        <f>IF(ROWS(AO$4:AO34)&gt;$AP$1,"",LOOKUP(ROWS(AO$4:AO34),student!$N$3:$N$1202,student!$F$3:$F$1202))</f>
        <v/>
      </c>
      <c r="AR34" s="30" t="str">
        <f>IF(AS34="","",SUBTOTAL(3,$AS$4:AS34))</f>
        <v/>
      </c>
      <c r="AS34" s="20" t="str">
        <f>IF(ROWS(AS$4:AS34)&gt;$AV$1,"",LOOKUP(ROWS(AS$4:AS34),student!$O$3:$O$1202,student!$C$3:$C$1202))</f>
        <v/>
      </c>
      <c r="AT34" s="21" t="str">
        <f>IF(ROWS(AR$4:AR34)&gt;$AV$1,"",LOOKUP(ROWS(AR$4:AR34),student!$O$3:$O$1202,student!$D$3:$D$1202))</f>
        <v/>
      </c>
      <c r="AU34" s="21" t="str">
        <f>IF(ROWS(AS$4:AS34)&gt;$AV$1,"",LOOKUP(ROWS(AS$4:AS34),student!$O$3:$O$1202,student!$E$3:$E$1202))</f>
        <v/>
      </c>
      <c r="AV34" s="21" t="str">
        <f>IF(ROWS(AU$4:AU34)&gt;$AV$1,"",LOOKUP(ROWS(AU$4:AU34),student!$O$3:$O$1202,student!$F$3:$F$1202))</f>
        <v/>
      </c>
      <c r="AX34" s="29" t="str">
        <f>IF(AY34="","",SUBTOTAL(3,$AY$4:AY34))</f>
        <v/>
      </c>
      <c r="AY34" s="18" t="str">
        <f>IF(ROWS(AY$4:AY34)&gt;$BB$1,"",LOOKUP(ROWS(AY$4:AY34),student!$P$3:$P$1202,student!$C$3:$C$1202))</f>
        <v/>
      </c>
      <c r="AZ34" s="19" t="str">
        <f>IF(ROWS(AX$4:AX34)&gt;$BB$1,"",LOOKUP(ROWS(AX$4:AX34),student!$P$3:$P$1202,student!$D$3:$D$1202))</f>
        <v/>
      </c>
      <c r="BA34" s="19" t="str">
        <f>IF(ROWS(AY$4:AY34)&gt;$BB$1,"",LOOKUP(ROWS(AY$4:AY34),student!$P$3:$P$1202,student!$E$3:$E$1202))</f>
        <v/>
      </c>
      <c r="BB34" s="19" t="str">
        <f>IF(ROWS(BA$4:BA34)&gt;$BB$1,"",LOOKUP(ROWS(BA$4:BA34),student!$P$3:$P$1202,student!$F$3:$F$1202))</f>
        <v/>
      </c>
      <c r="BD34" s="30" t="str">
        <f>IF(BE34="","",SUBTOTAL(3,$BE$4:BE34))</f>
        <v/>
      </c>
      <c r="BE34" s="20" t="str">
        <f>IF(ROWS(BE$4:BE34)&gt;$BH$1,"",LOOKUP(ROWS(BE$4:BE34),student!$Q$3:$Q$1202,student!$C$3:$C$1202))</f>
        <v/>
      </c>
      <c r="BF34" s="21" t="str">
        <f>IF(ROWS(BD$4:BD34)&gt;$BH$1,"",LOOKUP(ROWS(BD$4:BD34),student!$Q$3:$Q$1202,student!$D$3:$D$1202))</f>
        <v/>
      </c>
      <c r="BG34" s="21" t="str">
        <f>IF(ROWS(BE$4:BE34)&gt;$BH$1,"",LOOKUP(ROWS(BE$4:BE34),student!$Q$3:$Q$1202,student!$E$3:$E$1202))</f>
        <v/>
      </c>
      <c r="BH34" s="21" t="str">
        <f>IF(ROWS(BG$4:BG34)&gt;$BH$1,"",LOOKUP(ROWS(BG$4:BG34),student!$Q$3:$Q$1202,student!$F$3:$F$1202))</f>
        <v/>
      </c>
      <c r="BJ34" s="29">
        <f>IF(BK34="","",SUBTOTAL(3,$BK$4:BK34))</f>
        <v>31</v>
      </c>
      <c r="BK34" s="18">
        <f>IF(ROWS(BK$4:BK34)&gt;$BN$1,"",LOOKUP(ROWS(BK$4:BK34),student!$R$3:$R$1202,student!$C$3:$C$1202))</f>
        <v>0</v>
      </c>
      <c r="BL34" s="19">
        <f>IF(ROWS(BJ$4:BJ34)&gt;$BN$1,"",LOOKUP(ROWS(BJ$4:BJ34),student!$R$3:$R$1202,student!$D$3:$D$1202))</f>
        <v>0</v>
      </c>
      <c r="BM34" s="19">
        <f>IF(ROWS(BK$4:BK34)&gt;$BN$1,"",LOOKUP(ROWS(BK$4:BK34),student!$R$3:$R$1202,student!$E$3:$E$1202))</f>
        <v>0</v>
      </c>
      <c r="BN34" s="19">
        <f>IF(ROWS(BM$4:BM34)&gt;$BN$1,"",LOOKUP(ROWS(BM$4:BM34),student!$R$3:$R$1202,student!$F$3:$F$1202))</f>
        <v>0</v>
      </c>
      <c r="BP34" s="30">
        <f>IF(BQ34="","",SUBTOTAL(3,$BQ$4:BQ34))</f>
        <v>31</v>
      </c>
      <c r="BQ34" s="20">
        <f>IF(ROWS(BQ$4:BQ34)&gt;$BT$1,"",LOOKUP(ROWS(BQ$4:BQ34),student!$S$3:$S$1202,student!$C$3:$C$1202))</f>
        <v>0</v>
      </c>
      <c r="BR34" s="21">
        <f>IF(ROWS(BP$4:BP34)&gt;$BT$1,"",LOOKUP(ROWS(BP$4:BP34),student!$S$3:$S$1202,student!$D$3:$D$1202))</f>
        <v>0</v>
      </c>
      <c r="BS34" s="21">
        <f>IF(ROWS(BQ$4:BQ34)&gt;$BT$1,"",LOOKUP(ROWS(BQ$4:BQ34),student!$S$3:$S$1202,student!$E$3:$E$1202))</f>
        <v>0</v>
      </c>
      <c r="BT34" s="21">
        <f>IF(ROWS(BS$4:BS34)&gt;$BT$1,"",LOOKUP(ROWS(BS$4:BS34),student!$S$3:$S$1202,student!$F$3:$F$1202))</f>
        <v>0</v>
      </c>
    </row>
    <row r="35" spans="1:72" x14ac:dyDescent="0.75">
      <c r="A35" s="26">
        <v>32</v>
      </c>
      <c r="B35" s="29">
        <f>IF(C35="","",SUBTOTAL(3,$C$4:C35))</f>
        <v>32</v>
      </c>
      <c r="C35" s="18">
        <f>IF(ROWS(C$4:C35)&gt;$F$1,"",LOOKUP(ROWS(C$4:C35),student!$H$3:$H$1202,student!$C$3:$C$1202))</f>
        <v>4293</v>
      </c>
      <c r="D35" s="19" t="str">
        <f>IF(ROWS(B$4:B35)&gt;$F$1,"",LOOKUP(ROWS(B$4:B35),student!$H$3:$H$1202,student!$D$3:$D$1202))</f>
        <v>เด็กหญิง</v>
      </c>
      <c r="E35" s="19" t="str">
        <f>IF(ROWS(C$4:C35)&gt;$F$1,"",LOOKUP(ROWS(C$4:C35),student!$H$3:$H$1202,student!$E$3:$E$1202))</f>
        <v>ฐิตาภรณ์</v>
      </c>
      <c r="F35" s="19" t="str">
        <f>IF(ROWS(E$4:E35)&gt;$F$1,"",LOOKUP(ROWS(E$4:E35),student!$H$3:$H$1202,student!$F$3:$F$1202))</f>
        <v>ทาแกง</v>
      </c>
      <c r="G35" s="26"/>
      <c r="H35" s="30" t="str">
        <f>IF(I35="","",SUBTOTAL(3,$I$4:I35))</f>
        <v/>
      </c>
      <c r="I35" s="20" t="str">
        <f>IF(ROWS(I$4:I35)&gt;$L$1,"",LOOKUP(ROWS(I$4:I35),student!$I$3:$I$1202,student!$C$3:$C$1202))</f>
        <v/>
      </c>
      <c r="J35" s="21" t="str">
        <f>IF(ROWS(H$4:H35)&gt;$L$1,"",LOOKUP(ROWS(H$4:H35),student!$I$3:$I$1202,student!$D$3:$D$1202))</f>
        <v/>
      </c>
      <c r="K35" s="21" t="str">
        <f>IF(ROWS(I$4:I35)&gt;$L$1,"",LOOKUP(ROWS(I$4:I35),student!$I$3:$I$1202,student!$E$3:$E$1202))</f>
        <v/>
      </c>
      <c r="L35" s="21" t="str">
        <f>IF(ROWS(K$4:K35)&gt;$L$1,"",LOOKUP(ROWS(K$4:K35),student!$I$3:$I$1202,student!$F$3:$F$1202))</f>
        <v/>
      </c>
      <c r="N35" s="29" t="str">
        <f>IF(O35="","",SUBTOTAL(3,$O$4:O35))</f>
        <v/>
      </c>
      <c r="O35" s="18" t="str">
        <f>IF(ROWS(O$4:O35)&gt;$R$1,"",LOOKUP(ROWS(O$4:O35),student!$J$3:$J$1202,student!$C$3:$C$1202))</f>
        <v/>
      </c>
      <c r="P35" s="19" t="str">
        <f>IF(ROWS(N$4:N35)&gt;$R$1,"",LOOKUP(ROWS(N$4:N35),student!$J$3:$J$1202,student!$D$3:$D$1202))</f>
        <v/>
      </c>
      <c r="Q35" s="19" t="str">
        <f>IF(ROWS(O$4:O35)&gt;$R$1,"",LOOKUP(ROWS(O$4:O35),student!$J$3:$J$1202,student!$E$3:$E$1202))</f>
        <v/>
      </c>
      <c r="R35" s="19" t="str">
        <f>IF(ROWS(Q$4:Q35)&gt;$R$1,"",LOOKUP(ROWS(Q$4:Q35),student!$J$3:$J$1202,student!$F$3:$F$1202))</f>
        <v/>
      </c>
      <c r="T35" s="30" t="str">
        <f>IF(U35="","",SUBTOTAL(3,$U$4:U35))</f>
        <v/>
      </c>
      <c r="U35" s="20" t="str">
        <f>IF(ROWS(U$4:U35)&gt;$X$1,"",LOOKUP(ROWS(U$4:U35),student!$K$3:$K$1202,student!$C$3:$C$1202))</f>
        <v/>
      </c>
      <c r="V35" s="21" t="str">
        <f>IF(ROWS(T$4:T35)&gt;$X$1,"",LOOKUP(ROWS(T$4:T35),student!$K$3:$K$1202,student!$D$3:$D$1202))</f>
        <v/>
      </c>
      <c r="W35" s="21" t="str">
        <f>IF(ROWS(U$4:U35)&gt;$X$1,"",LOOKUP(ROWS(U$4:U35),student!$K$3:$K$1202,student!$E$3:$E$1202))</f>
        <v/>
      </c>
      <c r="X35" s="21" t="str">
        <f>IF(ROWS(W$4:W35)&gt;$X$1,"",LOOKUP(ROWS(W$4:W35),student!$K$3:$K$1202,student!$F$3:$F$1202))</f>
        <v/>
      </c>
      <c r="Z35" s="29" t="str">
        <f>IF(AA35="","",SUBTOTAL(3,$AA$4:AA35))</f>
        <v/>
      </c>
      <c r="AA35" s="18" t="str">
        <f>IF(ROWS(AA$4:AA35)&gt;$AD$1,"",LOOKUP(ROWS(AA$4:AA35),student!$L$3:$L$1202,student!$C$3:$C$1202))</f>
        <v/>
      </c>
      <c r="AB35" s="19" t="str">
        <f>IF(ROWS(Z$4:Z35)&gt;$AD$1,"",LOOKUP(ROWS(Z$4:Z35),student!$L$3:$L$1202,student!$D$3:$D$1202))</f>
        <v/>
      </c>
      <c r="AC35" s="19" t="str">
        <f>IF(ROWS(AA$4:AA35)&gt;$AD$1,"",LOOKUP(ROWS(AA$4:AA35),student!$L$3:$L$1202,student!$E$3:$E$1202))</f>
        <v/>
      </c>
      <c r="AD35" s="19" t="str">
        <f>IF(ROWS(AC$4:AC35)&gt;$AD$1,"",LOOKUP(ROWS(AC$4:AC35),student!$L$3:$L$1202,student!$F$3:$F$1202))</f>
        <v/>
      </c>
      <c r="AF35" s="30">
        <f>IF(AG35="","",SUBTOTAL(3,$AG$4:AG35))</f>
        <v>32</v>
      </c>
      <c r="AG35" s="20">
        <f>IF(ROWS(AG$4:AG35)&gt;$AJ$1,"",LOOKUP(ROWS(AG$4:AG35),student!$M$3:$M$1202,student!$C$3:$C$1202))</f>
        <v>0</v>
      </c>
      <c r="AH35" s="21">
        <f>IF(ROWS(AF$4:AF35)&gt;$AJ$1,"",LOOKUP(ROWS(AF$4:AF35),student!$M$3:$M$1202,student!$D$3:$D$1202))</f>
        <v>0</v>
      </c>
      <c r="AI35" s="21">
        <f>IF(ROWS(AG$4:AG35)&gt;$AJ$1,"",LOOKUP(ROWS(AG$4:AG35),student!$M$3:$M$1202,student!$E$3:$E$1202))</f>
        <v>0</v>
      </c>
      <c r="AJ35" s="21">
        <f>IF(ROWS(AI$4:AI35)&gt;$AJ$1,"",LOOKUP(ROWS(AI$4:AI35),student!$M$3:$M$1202,student!$F$3:$F$1202))</f>
        <v>0</v>
      </c>
      <c r="AL35" s="29" t="str">
        <f>IF(AM35="","",SUBTOTAL(3,$AM$4:AM35))</f>
        <v/>
      </c>
      <c r="AM35" s="18" t="str">
        <f>IF(ROWS(AM$4:AM35)&gt;$AP$1,"",LOOKUP(ROWS(AM$4:AM35),student!$N$3:$N$1202,student!$C$3:$C$1202))</f>
        <v/>
      </c>
      <c r="AN35" s="19" t="str">
        <f>IF(ROWS(AL$4:AL35)&gt;$AP$1,"",LOOKUP(ROWS(AL$4:AL35),student!$N$3:$N$1202,student!$D$3:$D$1202))</f>
        <v/>
      </c>
      <c r="AO35" s="19" t="str">
        <f>IF(ROWS(AM$4:AM35)&gt;$AP$1,"",LOOKUP(ROWS(AM$4:AM35),student!$N$3:$N$1202,student!$E$3:$E$1202))</f>
        <v/>
      </c>
      <c r="AP35" s="19" t="str">
        <f>IF(ROWS(AO$4:AO35)&gt;$AP$1,"",LOOKUP(ROWS(AO$4:AO35),student!$N$3:$N$1202,student!$F$3:$F$1202))</f>
        <v/>
      </c>
      <c r="AR35" s="30" t="str">
        <f>IF(AS35="","",SUBTOTAL(3,$AS$4:AS35))</f>
        <v/>
      </c>
      <c r="AS35" s="20" t="str">
        <f>IF(ROWS(AS$4:AS35)&gt;$AV$1,"",LOOKUP(ROWS(AS$4:AS35),student!$O$3:$O$1202,student!$C$3:$C$1202))</f>
        <v/>
      </c>
      <c r="AT35" s="21" t="str">
        <f>IF(ROWS(AR$4:AR35)&gt;$AV$1,"",LOOKUP(ROWS(AR$4:AR35),student!$O$3:$O$1202,student!$D$3:$D$1202))</f>
        <v/>
      </c>
      <c r="AU35" s="21" t="str">
        <f>IF(ROWS(AS$4:AS35)&gt;$AV$1,"",LOOKUP(ROWS(AS$4:AS35),student!$O$3:$O$1202,student!$E$3:$E$1202))</f>
        <v/>
      </c>
      <c r="AV35" s="21" t="str">
        <f>IF(ROWS(AU$4:AU35)&gt;$AV$1,"",LOOKUP(ROWS(AU$4:AU35),student!$O$3:$O$1202,student!$F$3:$F$1202))</f>
        <v/>
      </c>
      <c r="AX35" s="29" t="str">
        <f>IF(AY35="","",SUBTOTAL(3,$AY$4:AY35))</f>
        <v/>
      </c>
      <c r="AY35" s="18" t="str">
        <f>IF(ROWS(AY$4:AY35)&gt;$BB$1,"",LOOKUP(ROWS(AY$4:AY35),student!$P$3:$P$1202,student!$C$3:$C$1202))</f>
        <v/>
      </c>
      <c r="AZ35" s="19" t="str">
        <f>IF(ROWS(AX$4:AX35)&gt;$BB$1,"",LOOKUP(ROWS(AX$4:AX35),student!$P$3:$P$1202,student!$D$3:$D$1202))</f>
        <v/>
      </c>
      <c r="BA35" s="19" t="str">
        <f>IF(ROWS(AY$4:AY35)&gt;$BB$1,"",LOOKUP(ROWS(AY$4:AY35),student!$P$3:$P$1202,student!$E$3:$E$1202))</f>
        <v/>
      </c>
      <c r="BB35" s="19" t="str">
        <f>IF(ROWS(BA$4:BA35)&gt;$BB$1,"",LOOKUP(ROWS(BA$4:BA35),student!$P$3:$P$1202,student!$F$3:$F$1202))</f>
        <v/>
      </c>
      <c r="BD35" s="30" t="str">
        <f>IF(BE35="","",SUBTOTAL(3,$BE$4:BE35))</f>
        <v/>
      </c>
      <c r="BE35" s="20" t="str">
        <f>IF(ROWS(BE$4:BE35)&gt;$BH$1,"",LOOKUP(ROWS(BE$4:BE35),student!$Q$3:$Q$1202,student!$C$3:$C$1202))</f>
        <v/>
      </c>
      <c r="BF35" s="21" t="str">
        <f>IF(ROWS(BD$4:BD35)&gt;$BH$1,"",LOOKUP(ROWS(BD$4:BD35),student!$Q$3:$Q$1202,student!$D$3:$D$1202))</f>
        <v/>
      </c>
      <c r="BG35" s="21" t="str">
        <f>IF(ROWS(BE$4:BE35)&gt;$BH$1,"",LOOKUP(ROWS(BE$4:BE35),student!$Q$3:$Q$1202,student!$E$3:$E$1202))</f>
        <v/>
      </c>
      <c r="BH35" s="21" t="str">
        <f>IF(ROWS(BG$4:BG35)&gt;$BH$1,"",LOOKUP(ROWS(BG$4:BG35),student!$Q$3:$Q$1202,student!$F$3:$F$1202))</f>
        <v/>
      </c>
      <c r="BJ35" s="29">
        <f>IF(BK35="","",SUBTOTAL(3,$BK$4:BK35))</f>
        <v>32</v>
      </c>
      <c r="BK35" s="18">
        <f>IF(ROWS(BK$4:BK35)&gt;$BN$1,"",LOOKUP(ROWS(BK$4:BK35),student!$R$3:$R$1202,student!$C$3:$C$1202))</f>
        <v>0</v>
      </c>
      <c r="BL35" s="19">
        <f>IF(ROWS(BJ$4:BJ35)&gt;$BN$1,"",LOOKUP(ROWS(BJ$4:BJ35),student!$R$3:$R$1202,student!$D$3:$D$1202))</f>
        <v>0</v>
      </c>
      <c r="BM35" s="19">
        <f>IF(ROWS(BK$4:BK35)&gt;$BN$1,"",LOOKUP(ROWS(BK$4:BK35),student!$R$3:$R$1202,student!$E$3:$E$1202))</f>
        <v>0</v>
      </c>
      <c r="BN35" s="19">
        <f>IF(ROWS(BM$4:BM35)&gt;$BN$1,"",LOOKUP(ROWS(BM$4:BM35),student!$R$3:$R$1202,student!$F$3:$F$1202))</f>
        <v>0</v>
      </c>
      <c r="BP35" s="30">
        <f>IF(BQ35="","",SUBTOTAL(3,$BQ$4:BQ35))</f>
        <v>32</v>
      </c>
      <c r="BQ35" s="20">
        <f>IF(ROWS(BQ$4:BQ35)&gt;$BT$1,"",LOOKUP(ROWS(BQ$4:BQ35),student!$S$3:$S$1202,student!$C$3:$C$1202))</f>
        <v>0</v>
      </c>
      <c r="BR35" s="21">
        <f>IF(ROWS(BP$4:BP35)&gt;$BT$1,"",LOOKUP(ROWS(BP$4:BP35),student!$S$3:$S$1202,student!$D$3:$D$1202))</f>
        <v>0</v>
      </c>
      <c r="BS35" s="21">
        <f>IF(ROWS(BQ$4:BQ35)&gt;$BT$1,"",LOOKUP(ROWS(BQ$4:BQ35),student!$S$3:$S$1202,student!$E$3:$E$1202))</f>
        <v>0</v>
      </c>
      <c r="BT35" s="21">
        <f>IF(ROWS(BS$4:BS35)&gt;$BT$1,"",LOOKUP(ROWS(BS$4:BS35),student!$S$3:$S$1202,student!$F$3:$F$1202))</f>
        <v>0</v>
      </c>
    </row>
    <row r="36" spans="1:72" x14ac:dyDescent="0.75">
      <c r="A36" s="26">
        <v>33</v>
      </c>
      <c r="B36" s="29">
        <f>IF(C36="","",SUBTOTAL(3,$C$4:C36))</f>
        <v>33</v>
      </c>
      <c r="C36" s="18">
        <f>IF(ROWS(C$4:C36)&gt;$F$1,"",LOOKUP(ROWS(C$4:C36),student!$H$3:$H$1202,student!$C$3:$C$1202))</f>
        <v>4295</v>
      </c>
      <c r="D36" s="19" t="str">
        <f>IF(ROWS(B$4:B36)&gt;$F$1,"",LOOKUP(ROWS(B$4:B36),student!$H$3:$H$1202,student!$D$3:$D$1202))</f>
        <v>เด็กหญิง</v>
      </c>
      <c r="E36" s="19" t="str">
        <f>IF(ROWS(C$4:C36)&gt;$F$1,"",LOOKUP(ROWS(C$4:C36),student!$H$3:$H$1202,student!$E$3:$E$1202))</f>
        <v>ญานินดา</v>
      </c>
      <c r="F36" s="19" t="str">
        <f>IF(ROWS(E$4:E36)&gt;$F$1,"",LOOKUP(ROWS(E$4:E36),student!$H$3:$H$1202,student!$F$3:$F$1202))</f>
        <v>พรมตัน</v>
      </c>
      <c r="G36" s="26"/>
      <c r="H36" s="30" t="str">
        <f>IF(I36="","",SUBTOTAL(3,$I$4:I36))</f>
        <v/>
      </c>
      <c r="I36" s="20" t="str">
        <f>IF(ROWS(I$4:I36)&gt;$L$1,"",LOOKUP(ROWS(I$4:I36),student!$I$3:$I$1202,student!$C$3:$C$1202))</f>
        <v/>
      </c>
      <c r="J36" s="21" t="str">
        <f>IF(ROWS(H$4:H36)&gt;$L$1,"",LOOKUP(ROWS(H$4:H36),student!$I$3:$I$1202,student!$D$3:$D$1202))</f>
        <v/>
      </c>
      <c r="K36" s="21" t="str">
        <f>IF(ROWS(I$4:I36)&gt;$L$1,"",LOOKUP(ROWS(I$4:I36),student!$I$3:$I$1202,student!$E$3:$E$1202))</f>
        <v/>
      </c>
      <c r="L36" s="21" t="str">
        <f>IF(ROWS(K$4:K36)&gt;$L$1,"",LOOKUP(ROWS(K$4:K36),student!$I$3:$I$1202,student!$F$3:$F$1202))</f>
        <v/>
      </c>
      <c r="N36" s="29" t="str">
        <f>IF(O36="","",SUBTOTAL(3,$O$4:O36))</f>
        <v/>
      </c>
      <c r="O36" s="18" t="str">
        <f>IF(ROWS(O$4:O36)&gt;$R$1,"",LOOKUP(ROWS(O$4:O36),student!$J$3:$J$1202,student!$C$3:$C$1202))</f>
        <v/>
      </c>
      <c r="P36" s="19" t="str">
        <f>IF(ROWS(N$4:N36)&gt;$R$1,"",LOOKUP(ROWS(N$4:N36),student!$J$3:$J$1202,student!$D$3:$D$1202))</f>
        <v/>
      </c>
      <c r="Q36" s="19" t="str">
        <f>IF(ROWS(O$4:O36)&gt;$R$1,"",LOOKUP(ROWS(O$4:O36),student!$J$3:$J$1202,student!$E$3:$E$1202))</f>
        <v/>
      </c>
      <c r="R36" s="19" t="str">
        <f>IF(ROWS(Q$4:Q36)&gt;$R$1,"",LOOKUP(ROWS(Q$4:Q36),student!$J$3:$J$1202,student!$F$3:$F$1202))</f>
        <v/>
      </c>
      <c r="T36" s="30" t="str">
        <f>IF(U36="","",SUBTOTAL(3,$U$4:U36))</f>
        <v/>
      </c>
      <c r="U36" s="20" t="str">
        <f>IF(ROWS(U$4:U36)&gt;$X$1,"",LOOKUP(ROWS(U$4:U36),student!$K$3:$K$1202,student!$C$3:$C$1202))</f>
        <v/>
      </c>
      <c r="V36" s="21" t="str">
        <f>IF(ROWS(T$4:T36)&gt;$X$1,"",LOOKUP(ROWS(T$4:T36),student!$K$3:$K$1202,student!$D$3:$D$1202))</f>
        <v/>
      </c>
      <c r="W36" s="21" t="str">
        <f>IF(ROWS(U$4:U36)&gt;$X$1,"",LOOKUP(ROWS(U$4:U36),student!$K$3:$K$1202,student!$E$3:$E$1202))</f>
        <v/>
      </c>
      <c r="X36" s="21" t="str">
        <f>IF(ROWS(W$4:W36)&gt;$X$1,"",LOOKUP(ROWS(W$4:W36),student!$K$3:$K$1202,student!$F$3:$F$1202))</f>
        <v/>
      </c>
      <c r="Z36" s="29" t="str">
        <f>IF(AA36="","",SUBTOTAL(3,$AA$4:AA36))</f>
        <v/>
      </c>
      <c r="AA36" s="18" t="str">
        <f>IF(ROWS(AA$4:AA36)&gt;$AD$1,"",LOOKUP(ROWS(AA$4:AA36),student!$L$3:$L$1202,student!$C$3:$C$1202))</f>
        <v/>
      </c>
      <c r="AB36" s="19" t="str">
        <f>IF(ROWS(Z$4:Z36)&gt;$AD$1,"",LOOKUP(ROWS(Z$4:Z36),student!$L$3:$L$1202,student!$D$3:$D$1202))</f>
        <v/>
      </c>
      <c r="AC36" s="19" t="str">
        <f>IF(ROWS(AA$4:AA36)&gt;$AD$1,"",LOOKUP(ROWS(AA$4:AA36),student!$L$3:$L$1202,student!$E$3:$E$1202))</f>
        <v/>
      </c>
      <c r="AD36" s="19" t="str">
        <f>IF(ROWS(AC$4:AC36)&gt;$AD$1,"",LOOKUP(ROWS(AC$4:AC36),student!$L$3:$L$1202,student!$F$3:$F$1202))</f>
        <v/>
      </c>
      <c r="AF36" s="30">
        <f>IF(AG36="","",SUBTOTAL(3,$AG$4:AG36))</f>
        <v>33</v>
      </c>
      <c r="AG36" s="20">
        <f>IF(ROWS(AG$4:AG36)&gt;$AJ$1,"",LOOKUP(ROWS(AG$4:AG36),student!$M$3:$M$1202,student!$C$3:$C$1202))</f>
        <v>0</v>
      </c>
      <c r="AH36" s="21">
        <f>IF(ROWS(AF$4:AF36)&gt;$AJ$1,"",LOOKUP(ROWS(AF$4:AF36),student!$M$3:$M$1202,student!$D$3:$D$1202))</f>
        <v>0</v>
      </c>
      <c r="AI36" s="21">
        <f>IF(ROWS(AG$4:AG36)&gt;$AJ$1,"",LOOKUP(ROWS(AG$4:AG36),student!$M$3:$M$1202,student!$E$3:$E$1202))</f>
        <v>0</v>
      </c>
      <c r="AJ36" s="21">
        <f>IF(ROWS(AI$4:AI36)&gt;$AJ$1,"",LOOKUP(ROWS(AI$4:AI36),student!$M$3:$M$1202,student!$F$3:$F$1202))</f>
        <v>0</v>
      </c>
      <c r="AL36" s="29" t="str">
        <f>IF(AM36="","",SUBTOTAL(3,$AM$4:AM36))</f>
        <v/>
      </c>
      <c r="AM36" s="18" t="str">
        <f>IF(ROWS(AM$4:AM36)&gt;$AP$1,"",LOOKUP(ROWS(AM$4:AM36),student!$N$3:$N$1202,student!$C$3:$C$1202))</f>
        <v/>
      </c>
      <c r="AN36" s="19" t="str">
        <f>IF(ROWS(AL$4:AL36)&gt;$AP$1,"",LOOKUP(ROWS(AL$4:AL36),student!$N$3:$N$1202,student!$D$3:$D$1202))</f>
        <v/>
      </c>
      <c r="AO36" s="19" t="str">
        <f>IF(ROWS(AM$4:AM36)&gt;$AP$1,"",LOOKUP(ROWS(AM$4:AM36),student!$N$3:$N$1202,student!$E$3:$E$1202))</f>
        <v/>
      </c>
      <c r="AP36" s="19" t="str">
        <f>IF(ROWS(AO$4:AO36)&gt;$AP$1,"",LOOKUP(ROWS(AO$4:AO36),student!$N$3:$N$1202,student!$F$3:$F$1202))</f>
        <v/>
      </c>
      <c r="AR36" s="30" t="str">
        <f>IF(AS36="","",SUBTOTAL(3,$AS$4:AS36))</f>
        <v/>
      </c>
      <c r="AS36" s="20" t="str">
        <f>IF(ROWS(AS$4:AS36)&gt;$AV$1,"",LOOKUP(ROWS(AS$4:AS36),student!$O$3:$O$1202,student!$C$3:$C$1202))</f>
        <v/>
      </c>
      <c r="AT36" s="21" t="str">
        <f>IF(ROWS(AR$4:AR36)&gt;$AV$1,"",LOOKUP(ROWS(AR$4:AR36),student!$O$3:$O$1202,student!$D$3:$D$1202))</f>
        <v/>
      </c>
      <c r="AU36" s="21" t="str">
        <f>IF(ROWS(AS$4:AS36)&gt;$AV$1,"",LOOKUP(ROWS(AS$4:AS36),student!$O$3:$O$1202,student!$E$3:$E$1202))</f>
        <v/>
      </c>
      <c r="AV36" s="21" t="str">
        <f>IF(ROWS(AU$4:AU36)&gt;$AV$1,"",LOOKUP(ROWS(AU$4:AU36),student!$O$3:$O$1202,student!$F$3:$F$1202))</f>
        <v/>
      </c>
      <c r="AX36" s="29" t="str">
        <f>IF(AY36="","",SUBTOTAL(3,$AY$4:AY36))</f>
        <v/>
      </c>
      <c r="AY36" s="18" t="str">
        <f>IF(ROWS(AY$4:AY36)&gt;$BB$1,"",LOOKUP(ROWS(AY$4:AY36),student!$P$3:$P$1202,student!$C$3:$C$1202))</f>
        <v/>
      </c>
      <c r="AZ36" s="19" t="str">
        <f>IF(ROWS(AX$4:AX36)&gt;$BB$1,"",LOOKUP(ROWS(AX$4:AX36),student!$P$3:$P$1202,student!$D$3:$D$1202))</f>
        <v/>
      </c>
      <c r="BA36" s="19" t="str">
        <f>IF(ROWS(AY$4:AY36)&gt;$BB$1,"",LOOKUP(ROWS(AY$4:AY36),student!$P$3:$P$1202,student!$E$3:$E$1202))</f>
        <v/>
      </c>
      <c r="BB36" s="19" t="str">
        <f>IF(ROWS(BA$4:BA36)&gt;$BB$1,"",LOOKUP(ROWS(BA$4:BA36),student!$P$3:$P$1202,student!$F$3:$F$1202))</f>
        <v/>
      </c>
      <c r="BD36" s="30" t="str">
        <f>IF(BE36="","",SUBTOTAL(3,$BE$4:BE36))</f>
        <v/>
      </c>
      <c r="BE36" s="20" t="str">
        <f>IF(ROWS(BE$4:BE36)&gt;$BH$1,"",LOOKUP(ROWS(BE$4:BE36),student!$Q$3:$Q$1202,student!$C$3:$C$1202))</f>
        <v/>
      </c>
      <c r="BF36" s="21" t="str">
        <f>IF(ROWS(BD$4:BD36)&gt;$BH$1,"",LOOKUP(ROWS(BD$4:BD36),student!$Q$3:$Q$1202,student!$D$3:$D$1202))</f>
        <v/>
      </c>
      <c r="BG36" s="21" t="str">
        <f>IF(ROWS(BE$4:BE36)&gt;$BH$1,"",LOOKUP(ROWS(BE$4:BE36),student!$Q$3:$Q$1202,student!$E$3:$E$1202))</f>
        <v/>
      </c>
      <c r="BH36" s="21" t="str">
        <f>IF(ROWS(BG$4:BG36)&gt;$BH$1,"",LOOKUP(ROWS(BG$4:BG36),student!$Q$3:$Q$1202,student!$F$3:$F$1202))</f>
        <v/>
      </c>
      <c r="BJ36" s="29">
        <f>IF(BK36="","",SUBTOTAL(3,$BK$4:BK36))</f>
        <v>33</v>
      </c>
      <c r="BK36" s="18">
        <f>IF(ROWS(BK$4:BK36)&gt;$BN$1,"",LOOKUP(ROWS(BK$4:BK36),student!$R$3:$R$1202,student!$C$3:$C$1202))</f>
        <v>0</v>
      </c>
      <c r="BL36" s="19">
        <f>IF(ROWS(BJ$4:BJ36)&gt;$BN$1,"",LOOKUP(ROWS(BJ$4:BJ36),student!$R$3:$R$1202,student!$D$3:$D$1202))</f>
        <v>0</v>
      </c>
      <c r="BM36" s="19">
        <f>IF(ROWS(BK$4:BK36)&gt;$BN$1,"",LOOKUP(ROWS(BK$4:BK36),student!$R$3:$R$1202,student!$E$3:$E$1202))</f>
        <v>0</v>
      </c>
      <c r="BN36" s="19">
        <f>IF(ROWS(BM$4:BM36)&gt;$BN$1,"",LOOKUP(ROWS(BM$4:BM36),student!$R$3:$R$1202,student!$F$3:$F$1202))</f>
        <v>0</v>
      </c>
      <c r="BP36" s="30">
        <f>IF(BQ36="","",SUBTOTAL(3,$BQ$4:BQ36))</f>
        <v>33</v>
      </c>
      <c r="BQ36" s="20">
        <f>IF(ROWS(BQ$4:BQ36)&gt;$BT$1,"",LOOKUP(ROWS(BQ$4:BQ36),student!$S$3:$S$1202,student!$C$3:$C$1202))</f>
        <v>0</v>
      </c>
      <c r="BR36" s="21">
        <f>IF(ROWS(BP$4:BP36)&gt;$BT$1,"",LOOKUP(ROWS(BP$4:BP36),student!$S$3:$S$1202,student!$D$3:$D$1202))</f>
        <v>0</v>
      </c>
      <c r="BS36" s="21">
        <f>IF(ROWS(BQ$4:BQ36)&gt;$BT$1,"",LOOKUP(ROWS(BQ$4:BQ36),student!$S$3:$S$1202,student!$E$3:$E$1202))</f>
        <v>0</v>
      </c>
      <c r="BT36" s="21">
        <f>IF(ROWS(BS$4:BS36)&gt;$BT$1,"",LOOKUP(ROWS(BS$4:BS36),student!$S$3:$S$1202,student!$F$3:$F$1202))</f>
        <v>0</v>
      </c>
    </row>
    <row r="37" spans="1:72" x14ac:dyDescent="0.75">
      <c r="A37" s="26">
        <v>34</v>
      </c>
      <c r="B37" s="29">
        <f>IF(C37="","",SUBTOTAL(3,$C$4:C37))</f>
        <v>34</v>
      </c>
      <c r="C37" s="18">
        <f>IF(ROWS(C$4:C37)&gt;$F$1,"",LOOKUP(ROWS(C$4:C37),student!$H$3:$H$1202,student!$C$3:$C$1202))</f>
        <v>4298</v>
      </c>
      <c r="D37" s="19" t="str">
        <f>IF(ROWS(B$4:B37)&gt;$F$1,"",LOOKUP(ROWS(B$4:B37),student!$H$3:$H$1202,student!$D$3:$D$1202))</f>
        <v>เด็กหญิง</v>
      </c>
      <c r="E37" s="19" t="str">
        <f>IF(ROWS(C$4:C37)&gt;$F$1,"",LOOKUP(ROWS(C$4:C37),student!$H$3:$H$1202,student!$E$3:$E$1202))</f>
        <v>ภัทรินทร์</v>
      </c>
      <c r="F37" s="19" t="str">
        <f>IF(ROWS(E$4:E37)&gt;$F$1,"",LOOKUP(ROWS(E$4:E37),student!$H$3:$H$1202,student!$F$3:$F$1202))</f>
        <v>ศรีจันทร์</v>
      </c>
      <c r="G37" s="26"/>
      <c r="H37" s="30" t="str">
        <f>IF(I37="","",SUBTOTAL(3,$I$4:I37))</f>
        <v/>
      </c>
      <c r="I37" s="20" t="str">
        <f>IF(ROWS(I$4:I37)&gt;$L$1,"",LOOKUP(ROWS(I$4:I37),student!$I$3:$I$1202,student!$C$3:$C$1202))</f>
        <v/>
      </c>
      <c r="J37" s="21" t="str">
        <f>IF(ROWS(H$4:H37)&gt;$L$1,"",LOOKUP(ROWS(H$4:H37),student!$I$3:$I$1202,student!$D$3:$D$1202))</f>
        <v/>
      </c>
      <c r="K37" s="21" t="str">
        <f>IF(ROWS(I$4:I37)&gt;$L$1,"",LOOKUP(ROWS(I$4:I37),student!$I$3:$I$1202,student!$E$3:$E$1202))</f>
        <v/>
      </c>
      <c r="L37" s="21" t="str">
        <f>IF(ROWS(K$4:K37)&gt;$L$1,"",LOOKUP(ROWS(K$4:K37),student!$I$3:$I$1202,student!$F$3:$F$1202))</f>
        <v/>
      </c>
      <c r="N37" s="29" t="str">
        <f>IF(O37="","",SUBTOTAL(3,$O$4:O37))</f>
        <v/>
      </c>
      <c r="O37" s="18" t="str">
        <f>IF(ROWS(O$4:O37)&gt;$R$1,"",LOOKUP(ROWS(O$4:O37),student!$J$3:$J$1202,student!$C$3:$C$1202))</f>
        <v/>
      </c>
      <c r="P37" s="19" t="str">
        <f>IF(ROWS(N$4:N37)&gt;$R$1,"",LOOKUP(ROWS(N$4:N37),student!$J$3:$J$1202,student!$D$3:$D$1202))</f>
        <v/>
      </c>
      <c r="Q37" s="19" t="str">
        <f>IF(ROWS(O$4:O37)&gt;$R$1,"",LOOKUP(ROWS(O$4:O37),student!$J$3:$J$1202,student!$E$3:$E$1202))</f>
        <v/>
      </c>
      <c r="R37" s="19" t="str">
        <f>IF(ROWS(Q$4:Q37)&gt;$R$1,"",LOOKUP(ROWS(Q$4:Q37),student!$J$3:$J$1202,student!$F$3:$F$1202))</f>
        <v/>
      </c>
      <c r="T37" s="30" t="str">
        <f>IF(U37="","",SUBTOTAL(3,$U$4:U37))</f>
        <v/>
      </c>
      <c r="U37" s="20" t="str">
        <f>IF(ROWS(U$4:U37)&gt;$X$1,"",LOOKUP(ROWS(U$4:U37),student!$K$3:$K$1202,student!$C$3:$C$1202))</f>
        <v/>
      </c>
      <c r="V37" s="21" t="str">
        <f>IF(ROWS(T$4:T37)&gt;$X$1,"",LOOKUP(ROWS(T$4:T37),student!$K$3:$K$1202,student!$D$3:$D$1202))</f>
        <v/>
      </c>
      <c r="W37" s="21" t="str">
        <f>IF(ROWS(U$4:U37)&gt;$X$1,"",LOOKUP(ROWS(U$4:U37),student!$K$3:$K$1202,student!$E$3:$E$1202))</f>
        <v/>
      </c>
      <c r="X37" s="21" t="str">
        <f>IF(ROWS(W$4:W37)&gt;$X$1,"",LOOKUP(ROWS(W$4:W37),student!$K$3:$K$1202,student!$F$3:$F$1202))</f>
        <v/>
      </c>
      <c r="Z37" s="29" t="str">
        <f>IF(AA37="","",SUBTOTAL(3,$AA$4:AA37))</f>
        <v/>
      </c>
      <c r="AA37" s="18" t="str">
        <f>IF(ROWS(AA$4:AA37)&gt;$AD$1,"",LOOKUP(ROWS(AA$4:AA37),student!$L$3:$L$1202,student!$C$3:$C$1202))</f>
        <v/>
      </c>
      <c r="AB37" s="19" t="str">
        <f>IF(ROWS(Z$4:Z37)&gt;$AD$1,"",LOOKUP(ROWS(Z$4:Z37),student!$L$3:$L$1202,student!$D$3:$D$1202))</f>
        <v/>
      </c>
      <c r="AC37" s="19" t="str">
        <f>IF(ROWS(AA$4:AA37)&gt;$AD$1,"",LOOKUP(ROWS(AA$4:AA37),student!$L$3:$L$1202,student!$E$3:$E$1202))</f>
        <v/>
      </c>
      <c r="AD37" s="19" t="str">
        <f>IF(ROWS(AC$4:AC37)&gt;$AD$1,"",LOOKUP(ROWS(AC$4:AC37),student!$L$3:$L$1202,student!$F$3:$F$1202))</f>
        <v/>
      </c>
      <c r="AF37" s="30">
        <f>IF(AG37="","",SUBTOTAL(3,$AG$4:AG37))</f>
        <v>34</v>
      </c>
      <c r="AG37" s="20">
        <f>IF(ROWS(AG$4:AG37)&gt;$AJ$1,"",LOOKUP(ROWS(AG$4:AG37),student!$M$3:$M$1202,student!$C$3:$C$1202))</f>
        <v>0</v>
      </c>
      <c r="AH37" s="21">
        <f>IF(ROWS(AF$4:AF37)&gt;$AJ$1,"",LOOKUP(ROWS(AF$4:AF37),student!$M$3:$M$1202,student!$D$3:$D$1202))</f>
        <v>0</v>
      </c>
      <c r="AI37" s="21">
        <f>IF(ROWS(AG$4:AG37)&gt;$AJ$1,"",LOOKUP(ROWS(AG$4:AG37),student!$M$3:$M$1202,student!$E$3:$E$1202))</f>
        <v>0</v>
      </c>
      <c r="AJ37" s="21">
        <f>IF(ROWS(AI$4:AI37)&gt;$AJ$1,"",LOOKUP(ROWS(AI$4:AI37),student!$M$3:$M$1202,student!$F$3:$F$1202))</f>
        <v>0</v>
      </c>
      <c r="AL37" s="29" t="str">
        <f>IF(AM37="","",SUBTOTAL(3,$AM$4:AM37))</f>
        <v/>
      </c>
      <c r="AM37" s="18" t="str">
        <f>IF(ROWS(AM$4:AM37)&gt;$AP$1,"",LOOKUP(ROWS(AM$4:AM37),student!$N$3:$N$1202,student!$C$3:$C$1202))</f>
        <v/>
      </c>
      <c r="AN37" s="19" t="str">
        <f>IF(ROWS(AL$4:AL37)&gt;$AP$1,"",LOOKUP(ROWS(AL$4:AL37),student!$N$3:$N$1202,student!$D$3:$D$1202))</f>
        <v/>
      </c>
      <c r="AO37" s="19" t="str">
        <f>IF(ROWS(AM$4:AM37)&gt;$AP$1,"",LOOKUP(ROWS(AM$4:AM37),student!$N$3:$N$1202,student!$E$3:$E$1202))</f>
        <v/>
      </c>
      <c r="AP37" s="19" t="str">
        <f>IF(ROWS(AO$4:AO37)&gt;$AP$1,"",LOOKUP(ROWS(AO$4:AO37),student!$N$3:$N$1202,student!$F$3:$F$1202))</f>
        <v/>
      </c>
      <c r="AR37" s="30" t="str">
        <f>IF(AS37="","",SUBTOTAL(3,$AS$4:AS37))</f>
        <v/>
      </c>
      <c r="AS37" s="20" t="str">
        <f>IF(ROWS(AS$4:AS37)&gt;$AV$1,"",LOOKUP(ROWS(AS$4:AS37),student!$O$3:$O$1202,student!$C$3:$C$1202))</f>
        <v/>
      </c>
      <c r="AT37" s="21" t="str">
        <f>IF(ROWS(AR$4:AR37)&gt;$AV$1,"",LOOKUP(ROWS(AR$4:AR37),student!$O$3:$O$1202,student!$D$3:$D$1202))</f>
        <v/>
      </c>
      <c r="AU37" s="21" t="str">
        <f>IF(ROWS(AS$4:AS37)&gt;$AV$1,"",LOOKUP(ROWS(AS$4:AS37),student!$O$3:$O$1202,student!$E$3:$E$1202))</f>
        <v/>
      </c>
      <c r="AV37" s="21" t="str">
        <f>IF(ROWS(AU$4:AU37)&gt;$AV$1,"",LOOKUP(ROWS(AU$4:AU37),student!$O$3:$O$1202,student!$F$3:$F$1202))</f>
        <v/>
      </c>
      <c r="AX37" s="29" t="str">
        <f>IF(AY37="","",SUBTOTAL(3,$AY$4:AY37))</f>
        <v/>
      </c>
      <c r="AY37" s="18" t="str">
        <f>IF(ROWS(AY$4:AY37)&gt;$BB$1,"",LOOKUP(ROWS(AY$4:AY37),student!$P$3:$P$1202,student!$C$3:$C$1202))</f>
        <v/>
      </c>
      <c r="AZ37" s="19" t="str">
        <f>IF(ROWS(AX$4:AX37)&gt;$BB$1,"",LOOKUP(ROWS(AX$4:AX37),student!$P$3:$P$1202,student!$D$3:$D$1202))</f>
        <v/>
      </c>
      <c r="BA37" s="19" t="str">
        <f>IF(ROWS(AY$4:AY37)&gt;$BB$1,"",LOOKUP(ROWS(AY$4:AY37),student!$P$3:$P$1202,student!$E$3:$E$1202))</f>
        <v/>
      </c>
      <c r="BB37" s="19" t="str">
        <f>IF(ROWS(BA$4:BA37)&gt;$BB$1,"",LOOKUP(ROWS(BA$4:BA37),student!$P$3:$P$1202,student!$F$3:$F$1202))</f>
        <v/>
      </c>
      <c r="BD37" s="30" t="str">
        <f>IF(BE37="","",SUBTOTAL(3,$BE$4:BE37))</f>
        <v/>
      </c>
      <c r="BE37" s="20" t="str">
        <f>IF(ROWS(BE$4:BE37)&gt;$BH$1,"",LOOKUP(ROWS(BE$4:BE37),student!$Q$3:$Q$1202,student!$C$3:$C$1202))</f>
        <v/>
      </c>
      <c r="BF37" s="21" t="str">
        <f>IF(ROWS(BD$4:BD37)&gt;$BH$1,"",LOOKUP(ROWS(BD$4:BD37),student!$Q$3:$Q$1202,student!$D$3:$D$1202))</f>
        <v/>
      </c>
      <c r="BG37" s="21" t="str">
        <f>IF(ROWS(BE$4:BE37)&gt;$BH$1,"",LOOKUP(ROWS(BE$4:BE37),student!$Q$3:$Q$1202,student!$E$3:$E$1202))</f>
        <v/>
      </c>
      <c r="BH37" s="21" t="str">
        <f>IF(ROWS(BG$4:BG37)&gt;$BH$1,"",LOOKUP(ROWS(BG$4:BG37),student!$Q$3:$Q$1202,student!$F$3:$F$1202))</f>
        <v/>
      </c>
      <c r="BJ37" s="29">
        <f>IF(BK37="","",SUBTOTAL(3,$BK$4:BK37))</f>
        <v>34</v>
      </c>
      <c r="BK37" s="18">
        <f>IF(ROWS(BK$4:BK37)&gt;$BN$1,"",LOOKUP(ROWS(BK$4:BK37),student!$R$3:$R$1202,student!$C$3:$C$1202))</f>
        <v>0</v>
      </c>
      <c r="BL37" s="19">
        <f>IF(ROWS(BJ$4:BJ37)&gt;$BN$1,"",LOOKUP(ROWS(BJ$4:BJ37),student!$R$3:$R$1202,student!$D$3:$D$1202))</f>
        <v>0</v>
      </c>
      <c r="BM37" s="19">
        <f>IF(ROWS(BK$4:BK37)&gt;$BN$1,"",LOOKUP(ROWS(BK$4:BK37),student!$R$3:$R$1202,student!$E$3:$E$1202))</f>
        <v>0</v>
      </c>
      <c r="BN37" s="19">
        <f>IF(ROWS(BM$4:BM37)&gt;$BN$1,"",LOOKUP(ROWS(BM$4:BM37),student!$R$3:$R$1202,student!$F$3:$F$1202))</f>
        <v>0</v>
      </c>
      <c r="BP37" s="30">
        <f>IF(BQ37="","",SUBTOTAL(3,$BQ$4:BQ37))</f>
        <v>34</v>
      </c>
      <c r="BQ37" s="20">
        <f>IF(ROWS(BQ$4:BQ37)&gt;$BT$1,"",LOOKUP(ROWS(BQ$4:BQ37),student!$S$3:$S$1202,student!$C$3:$C$1202))</f>
        <v>0</v>
      </c>
      <c r="BR37" s="21">
        <f>IF(ROWS(BP$4:BP37)&gt;$BT$1,"",LOOKUP(ROWS(BP$4:BP37),student!$S$3:$S$1202,student!$D$3:$D$1202))</f>
        <v>0</v>
      </c>
      <c r="BS37" s="21">
        <f>IF(ROWS(BQ$4:BQ37)&gt;$BT$1,"",LOOKUP(ROWS(BQ$4:BQ37),student!$S$3:$S$1202,student!$E$3:$E$1202))</f>
        <v>0</v>
      </c>
      <c r="BT37" s="21">
        <f>IF(ROWS(BS$4:BS37)&gt;$BT$1,"",LOOKUP(ROWS(BS$4:BS37),student!$S$3:$S$1202,student!$F$3:$F$1202))</f>
        <v>0</v>
      </c>
    </row>
    <row r="38" spans="1:72" x14ac:dyDescent="0.75">
      <c r="A38" s="26">
        <v>35</v>
      </c>
      <c r="B38" s="29" t="str">
        <f>IF(C38="","",SUBTOTAL(3,$C$4:C38))</f>
        <v/>
      </c>
      <c r="C38" s="18" t="str">
        <f>IF(ROWS(C$4:C38)&gt;$F$1,"",LOOKUP(ROWS(C$4:C38),student!$H$3:$H$1202,student!$C$3:$C$1202))</f>
        <v/>
      </c>
      <c r="D38" s="19" t="str">
        <f>IF(ROWS(B$4:B38)&gt;$F$1,"",LOOKUP(ROWS(B$4:B38),student!$H$3:$H$1202,student!$D$3:$D$1202))</f>
        <v/>
      </c>
      <c r="E38" s="19" t="str">
        <f>IF(ROWS(C$4:C38)&gt;$F$1,"",LOOKUP(ROWS(C$4:C38),student!$H$3:$H$1202,student!$E$3:$E$1202))</f>
        <v/>
      </c>
      <c r="F38" s="19" t="str">
        <f>IF(ROWS(E$4:E38)&gt;$F$1,"",LOOKUP(ROWS(E$4:E38),student!$H$3:$H$1202,student!$F$3:$F$1202))</f>
        <v/>
      </c>
      <c r="G38" s="26"/>
      <c r="H38" s="30" t="str">
        <f>IF(I38="","",SUBTOTAL(3,$I$4:I38))</f>
        <v/>
      </c>
      <c r="I38" s="20" t="str">
        <f>IF(ROWS(I$4:I38)&gt;$L$1,"",LOOKUP(ROWS(I$4:I38),student!$I$3:$I$1202,student!$C$3:$C$1202))</f>
        <v/>
      </c>
      <c r="J38" s="21" t="str">
        <f>IF(ROWS(H$4:H38)&gt;$L$1,"",LOOKUP(ROWS(H$4:H38),student!$I$3:$I$1202,student!$D$3:$D$1202))</f>
        <v/>
      </c>
      <c r="K38" s="21" t="str">
        <f>IF(ROWS(I$4:I38)&gt;$L$1,"",LOOKUP(ROWS(I$4:I38),student!$I$3:$I$1202,student!$E$3:$E$1202))</f>
        <v/>
      </c>
      <c r="L38" s="21" t="str">
        <f>IF(ROWS(K$4:K38)&gt;$L$1,"",LOOKUP(ROWS(K$4:K38),student!$I$3:$I$1202,student!$F$3:$F$1202))</f>
        <v/>
      </c>
      <c r="N38" s="29" t="str">
        <f>IF(O38="","",SUBTOTAL(3,$O$4:O38))</f>
        <v/>
      </c>
      <c r="O38" s="18" t="str">
        <f>IF(ROWS(O$4:O38)&gt;$R$1,"",LOOKUP(ROWS(O$4:O38),student!$J$3:$J$1202,student!$C$3:$C$1202))</f>
        <v/>
      </c>
      <c r="P38" s="19" t="str">
        <f>IF(ROWS(N$4:N38)&gt;$R$1,"",LOOKUP(ROWS(N$4:N38),student!$J$3:$J$1202,student!$D$3:$D$1202))</f>
        <v/>
      </c>
      <c r="Q38" s="19" t="str">
        <f>IF(ROWS(O$4:O38)&gt;$R$1,"",LOOKUP(ROWS(O$4:O38),student!$J$3:$J$1202,student!$E$3:$E$1202))</f>
        <v/>
      </c>
      <c r="R38" s="19" t="str">
        <f>IF(ROWS(Q$4:Q38)&gt;$R$1,"",LOOKUP(ROWS(Q$4:Q38),student!$J$3:$J$1202,student!$F$3:$F$1202))</f>
        <v/>
      </c>
      <c r="T38" s="30" t="str">
        <f>IF(U38="","",SUBTOTAL(3,$U$4:U38))</f>
        <v/>
      </c>
      <c r="U38" s="20" t="str">
        <f>IF(ROWS(U$4:U38)&gt;$X$1,"",LOOKUP(ROWS(U$4:U38),student!$K$3:$K$1202,student!$C$3:$C$1202))</f>
        <v/>
      </c>
      <c r="V38" s="21" t="str">
        <f>IF(ROWS(T$4:T38)&gt;$X$1,"",LOOKUP(ROWS(T$4:T38),student!$K$3:$K$1202,student!$D$3:$D$1202))</f>
        <v/>
      </c>
      <c r="W38" s="21" t="str">
        <f>IF(ROWS(U$4:U38)&gt;$X$1,"",LOOKUP(ROWS(U$4:U38),student!$K$3:$K$1202,student!$E$3:$E$1202))</f>
        <v/>
      </c>
      <c r="X38" s="21" t="str">
        <f>IF(ROWS(W$4:W38)&gt;$X$1,"",LOOKUP(ROWS(W$4:W38),student!$K$3:$K$1202,student!$F$3:$F$1202))</f>
        <v/>
      </c>
      <c r="Z38" s="29" t="str">
        <f>IF(AA38="","",SUBTOTAL(3,$AA$4:AA38))</f>
        <v/>
      </c>
      <c r="AA38" s="18" t="str">
        <f>IF(ROWS(AA$4:AA38)&gt;$AD$1,"",LOOKUP(ROWS(AA$4:AA38),student!$L$3:$L$1202,student!$C$3:$C$1202))</f>
        <v/>
      </c>
      <c r="AB38" s="19" t="str">
        <f>IF(ROWS(Z$4:Z38)&gt;$AD$1,"",LOOKUP(ROWS(Z$4:Z38),student!$L$3:$L$1202,student!$D$3:$D$1202))</f>
        <v/>
      </c>
      <c r="AC38" s="19" t="str">
        <f>IF(ROWS(AA$4:AA38)&gt;$AD$1,"",LOOKUP(ROWS(AA$4:AA38),student!$L$3:$L$1202,student!$E$3:$E$1202))</f>
        <v/>
      </c>
      <c r="AD38" s="19" t="str">
        <f>IF(ROWS(AC$4:AC38)&gt;$AD$1,"",LOOKUP(ROWS(AC$4:AC38),student!$L$3:$L$1202,student!$F$3:$F$1202))</f>
        <v/>
      </c>
      <c r="AF38" s="30">
        <f>IF(AG38="","",SUBTOTAL(3,$AG$4:AG38))</f>
        <v>35</v>
      </c>
      <c r="AG38" s="20">
        <f>IF(ROWS(AG$4:AG38)&gt;$AJ$1,"",LOOKUP(ROWS(AG$4:AG38),student!$M$3:$M$1202,student!$C$3:$C$1202))</f>
        <v>0</v>
      </c>
      <c r="AH38" s="21">
        <f>IF(ROWS(AF$4:AF38)&gt;$AJ$1,"",LOOKUP(ROWS(AF$4:AF38),student!$M$3:$M$1202,student!$D$3:$D$1202))</f>
        <v>0</v>
      </c>
      <c r="AI38" s="21">
        <f>IF(ROWS(AG$4:AG38)&gt;$AJ$1,"",LOOKUP(ROWS(AG$4:AG38),student!$M$3:$M$1202,student!$E$3:$E$1202))</f>
        <v>0</v>
      </c>
      <c r="AJ38" s="21">
        <f>IF(ROWS(AI$4:AI38)&gt;$AJ$1,"",LOOKUP(ROWS(AI$4:AI38),student!$M$3:$M$1202,student!$F$3:$F$1202))</f>
        <v>0</v>
      </c>
      <c r="AL38" s="29" t="str">
        <f>IF(AM38="","",SUBTOTAL(3,$AM$4:AM38))</f>
        <v/>
      </c>
      <c r="AM38" s="18" t="str">
        <f>IF(ROWS(AM$4:AM38)&gt;$AP$1,"",LOOKUP(ROWS(AM$4:AM38),student!$N$3:$N$1202,student!$C$3:$C$1202))</f>
        <v/>
      </c>
      <c r="AN38" s="19" t="str">
        <f>IF(ROWS(AL$4:AL38)&gt;$AP$1,"",LOOKUP(ROWS(AL$4:AL38),student!$N$3:$N$1202,student!$D$3:$D$1202))</f>
        <v/>
      </c>
      <c r="AO38" s="19" t="str">
        <f>IF(ROWS(AM$4:AM38)&gt;$AP$1,"",LOOKUP(ROWS(AM$4:AM38),student!$N$3:$N$1202,student!$E$3:$E$1202))</f>
        <v/>
      </c>
      <c r="AP38" s="19" t="str">
        <f>IF(ROWS(AO$4:AO38)&gt;$AP$1,"",LOOKUP(ROWS(AO$4:AO38),student!$N$3:$N$1202,student!$F$3:$F$1202))</f>
        <v/>
      </c>
      <c r="AR38" s="30" t="str">
        <f>IF(AS38="","",SUBTOTAL(3,$AS$4:AS38))</f>
        <v/>
      </c>
      <c r="AS38" s="20" t="str">
        <f>IF(ROWS(AS$4:AS38)&gt;$AV$1,"",LOOKUP(ROWS(AS$4:AS38),student!$O$3:$O$1202,student!$C$3:$C$1202))</f>
        <v/>
      </c>
      <c r="AT38" s="21" t="str">
        <f>IF(ROWS(AR$4:AR38)&gt;$AV$1,"",LOOKUP(ROWS(AR$4:AR38),student!$O$3:$O$1202,student!$D$3:$D$1202))</f>
        <v/>
      </c>
      <c r="AU38" s="21" t="str">
        <f>IF(ROWS(AS$4:AS38)&gt;$AV$1,"",LOOKUP(ROWS(AS$4:AS38),student!$O$3:$O$1202,student!$E$3:$E$1202))</f>
        <v/>
      </c>
      <c r="AV38" s="21" t="str">
        <f>IF(ROWS(AU$4:AU38)&gt;$AV$1,"",LOOKUP(ROWS(AU$4:AU38),student!$O$3:$O$1202,student!$F$3:$F$1202))</f>
        <v/>
      </c>
      <c r="AX38" s="29" t="str">
        <f>IF(AY38="","",SUBTOTAL(3,$AY$4:AY38))</f>
        <v/>
      </c>
      <c r="AY38" s="18" t="str">
        <f>IF(ROWS(AY$4:AY38)&gt;$BB$1,"",LOOKUP(ROWS(AY$4:AY38),student!$P$3:$P$1202,student!$C$3:$C$1202))</f>
        <v/>
      </c>
      <c r="AZ38" s="19" t="str">
        <f>IF(ROWS(AX$4:AX38)&gt;$BB$1,"",LOOKUP(ROWS(AX$4:AX38),student!$P$3:$P$1202,student!$D$3:$D$1202))</f>
        <v/>
      </c>
      <c r="BA38" s="19" t="str">
        <f>IF(ROWS(AY$4:AY38)&gt;$BB$1,"",LOOKUP(ROWS(AY$4:AY38),student!$P$3:$P$1202,student!$E$3:$E$1202))</f>
        <v/>
      </c>
      <c r="BB38" s="19" t="str">
        <f>IF(ROWS(BA$4:BA38)&gt;$BB$1,"",LOOKUP(ROWS(BA$4:BA38),student!$P$3:$P$1202,student!$F$3:$F$1202))</f>
        <v/>
      </c>
      <c r="BD38" s="30" t="str">
        <f>IF(BE38="","",SUBTOTAL(3,$BE$4:BE38))</f>
        <v/>
      </c>
      <c r="BE38" s="20" t="str">
        <f>IF(ROWS(BE$4:BE38)&gt;$BH$1,"",LOOKUP(ROWS(BE$4:BE38),student!$Q$3:$Q$1202,student!$C$3:$C$1202))</f>
        <v/>
      </c>
      <c r="BF38" s="21" t="str">
        <f>IF(ROWS(BD$4:BD38)&gt;$BH$1,"",LOOKUP(ROWS(BD$4:BD38),student!$Q$3:$Q$1202,student!$D$3:$D$1202))</f>
        <v/>
      </c>
      <c r="BG38" s="21" t="str">
        <f>IF(ROWS(BE$4:BE38)&gt;$BH$1,"",LOOKUP(ROWS(BE$4:BE38),student!$Q$3:$Q$1202,student!$E$3:$E$1202))</f>
        <v/>
      </c>
      <c r="BH38" s="21" t="str">
        <f>IF(ROWS(BG$4:BG38)&gt;$BH$1,"",LOOKUP(ROWS(BG$4:BG38),student!$Q$3:$Q$1202,student!$F$3:$F$1202))</f>
        <v/>
      </c>
      <c r="BJ38" s="29">
        <f>IF(BK38="","",SUBTOTAL(3,$BK$4:BK38))</f>
        <v>35</v>
      </c>
      <c r="BK38" s="18">
        <f>IF(ROWS(BK$4:BK38)&gt;$BN$1,"",LOOKUP(ROWS(BK$4:BK38),student!$R$3:$R$1202,student!$C$3:$C$1202))</f>
        <v>0</v>
      </c>
      <c r="BL38" s="19">
        <f>IF(ROWS(BJ$4:BJ38)&gt;$BN$1,"",LOOKUP(ROWS(BJ$4:BJ38),student!$R$3:$R$1202,student!$D$3:$D$1202))</f>
        <v>0</v>
      </c>
      <c r="BM38" s="19">
        <f>IF(ROWS(BK$4:BK38)&gt;$BN$1,"",LOOKUP(ROWS(BK$4:BK38),student!$R$3:$R$1202,student!$E$3:$E$1202))</f>
        <v>0</v>
      </c>
      <c r="BN38" s="19">
        <f>IF(ROWS(BM$4:BM38)&gt;$BN$1,"",LOOKUP(ROWS(BM$4:BM38),student!$R$3:$R$1202,student!$F$3:$F$1202))</f>
        <v>0</v>
      </c>
      <c r="BP38" s="30">
        <f>IF(BQ38="","",SUBTOTAL(3,$BQ$4:BQ38))</f>
        <v>35</v>
      </c>
      <c r="BQ38" s="20">
        <f>IF(ROWS(BQ$4:BQ38)&gt;$BT$1,"",LOOKUP(ROWS(BQ$4:BQ38),student!$S$3:$S$1202,student!$C$3:$C$1202))</f>
        <v>0</v>
      </c>
      <c r="BR38" s="21">
        <f>IF(ROWS(BP$4:BP38)&gt;$BT$1,"",LOOKUP(ROWS(BP$4:BP38),student!$S$3:$S$1202,student!$D$3:$D$1202))</f>
        <v>0</v>
      </c>
      <c r="BS38" s="21">
        <f>IF(ROWS(BQ$4:BQ38)&gt;$BT$1,"",LOOKUP(ROWS(BQ$4:BQ38),student!$S$3:$S$1202,student!$E$3:$E$1202))</f>
        <v>0</v>
      </c>
      <c r="BT38" s="21">
        <f>IF(ROWS(BS$4:BS38)&gt;$BT$1,"",LOOKUP(ROWS(BS$4:BS38),student!$S$3:$S$1202,student!$F$3:$F$1202))</f>
        <v>0</v>
      </c>
    </row>
    <row r="39" spans="1:72" x14ac:dyDescent="0.75">
      <c r="A39" s="26">
        <v>36</v>
      </c>
      <c r="B39" s="29" t="str">
        <f>IF(C39="","",SUBTOTAL(3,$C$4:C39))</f>
        <v/>
      </c>
      <c r="C39" s="18" t="str">
        <f>IF(ROWS(C$4:C39)&gt;$F$1,"",LOOKUP(ROWS(C$4:C39),student!$H$3:$H$1202,student!$C$3:$C$1202))</f>
        <v/>
      </c>
      <c r="D39" s="19" t="str">
        <f>IF(ROWS(B$4:B39)&gt;$F$1,"",LOOKUP(ROWS(B$4:B39),student!$H$3:$H$1202,student!$D$3:$D$1202))</f>
        <v/>
      </c>
      <c r="E39" s="19" t="str">
        <f>IF(ROWS(C$4:C39)&gt;$F$1,"",LOOKUP(ROWS(C$4:C39),student!$H$3:$H$1202,student!$E$3:$E$1202))</f>
        <v/>
      </c>
      <c r="F39" s="19" t="str">
        <f>IF(ROWS(E$4:E39)&gt;$F$1,"",LOOKUP(ROWS(E$4:E39),student!$H$3:$H$1202,student!$F$3:$F$1202))</f>
        <v/>
      </c>
      <c r="G39" s="26"/>
      <c r="H39" s="30" t="str">
        <f>IF(I39="","",SUBTOTAL(3,$I$4:I39))</f>
        <v/>
      </c>
      <c r="I39" s="20" t="str">
        <f>IF(ROWS(I$4:I39)&gt;$L$1,"",LOOKUP(ROWS(I$4:I39),student!$I$3:$I$1202,student!$C$3:$C$1202))</f>
        <v/>
      </c>
      <c r="J39" s="21" t="str">
        <f>IF(ROWS(H$4:H39)&gt;$L$1,"",LOOKUP(ROWS(H$4:H39),student!$I$3:$I$1202,student!$D$3:$D$1202))</f>
        <v/>
      </c>
      <c r="K39" s="21" t="str">
        <f>IF(ROWS(I$4:I39)&gt;$L$1,"",LOOKUP(ROWS(I$4:I39),student!$I$3:$I$1202,student!$E$3:$E$1202))</f>
        <v/>
      </c>
      <c r="L39" s="21" t="str">
        <f>IF(ROWS(K$4:K39)&gt;$L$1,"",LOOKUP(ROWS(K$4:K39),student!$I$3:$I$1202,student!$F$3:$F$1202))</f>
        <v/>
      </c>
      <c r="N39" s="29" t="str">
        <f>IF(O39="","",SUBTOTAL(3,$O$4:O39))</f>
        <v/>
      </c>
      <c r="O39" s="18" t="str">
        <f>IF(ROWS(O$4:O39)&gt;$R$1,"",LOOKUP(ROWS(O$4:O39),student!$J$3:$J$1202,student!$C$3:$C$1202))</f>
        <v/>
      </c>
      <c r="P39" s="19" t="str">
        <f>IF(ROWS(N$4:N39)&gt;$R$1,"",LOOKUP(ROWS(N$4:N39),student!$J$3:$J$1202,student!$D$3:$D$1202))</f>
        <v/>
      </c>
      <c r="Q39" s="19" t="str">
        <f>IF(ROWS(O$4:O39)&gt;$R$1,"",LOOKUP(ROWS(O$4:O39),student!$J$3:$J$1202,student!$E$3:$E$1202))</f>
        <v/>
      </c>
      <c r="R39" s="19" t="str">
        <f>IF(ROWS(Q$4:Q39)&gt;$R$1,"",LOOKUP(ROWS(Q$4:Q39),student!$J$3:$J$1202,student!$F$3:$F$1202))</f>
        <v/>
      </c>
      <c r="T39" s="30" t="str">
        <f>IF(U39="","",SUBTOTAL(3,$U$4:U39))</f>
        <v/>
      </c>
      <c r="U39" s="20" t="str">
        <f>IF(ROWS(U$4:U39)&gt;$X$1,"",LOOKUP(ROWS(U$4:U39),student!$K$3:$K$1202,student!$C$3:$C$1202))</f>
        <v/>
      </c>
      <c r="V39" s="21" t="str">
        <f>IF(ROWS(T$4:T39)&gt;$X$1,"",LOOKUP(ROWS(T$4:T39),student!$K$3:$K$1202,student!$D$3:$D$1202))</f>
        <v/>
      </c>
      <c r="W39" s="21" t="str">
        <f>IF(ROWS(U$4:U39)&gt;$X$1,"",LOOKUP(ROWS(U$4:U39),student!$K$3:$K$1202,student!$E$3:$E$1202))</f>
        <v/>
      </c>
      <c r="X39" s="21" t="str">
        <f>IF(ROWS(W$4:W39)&gt;$X$1,"",LOOKUP(ROWS(W$4:W39),student!$K$3:$K$1202,student!$F$3:$F$1202))</f>
        <v/>
      </c>
      <c r="Z39" s="29" t="str">
        <f>IF(AA39="","",SUBTOTAL(3,$AA$4:AA39))</f>
        <v/>
      </c>
      <c r="AA39" s="18" t="str">
        <f>IF(ROWS(AA$4:AA39)&gt;$AD$1,"",LOOKUP(ROWS(AA$4:AA39),student!$L$3:$L$1202,student!$C$3:$C$1202))</f>
        <v/>
      </c>
      <c r="AB39" s="19" t="str">
        <f>IF(ROWS(Z$4:Z39)&gt;$AD$1,"",LOOKUP(ROWS(Z$4:Z39),student!$L$3:$L$1202,student!$D$3:$D$1202))</f>
        <v/>
      </c>
      <c r="AC39" s="19" t="str">
        <f>IF(ROWS(AA$4:AA39)&gt;$AD$1,"",LOOKUP(ROWS(AA$4:AA39),student!$L$3:$L$1202,student!$E$3:$E$1202))</f>
        <v/>
      </c>
      <c r="AD39" s="19" t="str">
        <f>IF(ROWS(AC$4:AC39)&gt;$AD$1,"",LOOKUP(ROWS(AC$4:AC39),student!$L$3:$L$1202,student!$F$3:$F$1202))</f>
        <v/>
      </c>
      <c r="AF39" s="30">
        <f>IF(AG39="","",SUBTOTAL(3,$AG$4:AG39))</f>
        <v>36</v>
      </c>
      <c r="AG39" s="20">
        <f>IF(ROWS(AG$4:AG39)&gt;$AJ$1,"",LOOKUP(ROWS(AG$4:AG39),student!$M$3:$M$1202,student!$C$3:$C$1202))</f>
        <v>0</v>
      </c>
      <c r="AH39" s="21">
        <f>IF(ROWS(AF$4:AF39)&gt;$AJ$1,"",LOOKUP(ROWS(AF$4:AF39),student!$M$3:$M$1202,student!$D$3:$D$1202))</f>
        <v>0</v>
      </c>
      <c r="AI39" s="21">
        <f>IF(ROWS(AG$4:AG39)&gt;$AJ$1,"",LOOKUP(ROWS(AG$4:AG39),student!$M$3:$M$1202,student!$E$3:$E$1202))</f>
        <v>0</v>
      </c>
      <c r="AJ39" s="21">
        <f>IF(ROWS(AI$4:AI39)&gt;$AJ$1,"",LOOKUP(ROWS(AI$4:AI39),student!$M$3:$M$1202,student!$F$3:$F$1202))</f>
        <v>0</v>
      </c>
      <c r="AL39" s="29" t="str">
        <f>IF(AM39="","",SUBTOTAL(3,$AM$4:AM39))</f>
        <v/>
      </c>
      <c r="AM39" s="18" t="str">
        <f>IF(ROWS(AM$4:AM39)&gt;$AP$1,"",LOOKUP(ROWS(AM$4:AM39),student!$N$3:$N$1202,student!$C$3:$C$1202))</f>
        <v/>
      </c>
      <c r="AN39" s="19" t="str">
        <f>IF(ROWS(AL$4:AL39)&gt;$AP$1,"",LOOKUP(ROWS(AL$4:AL39),student!$N$3:$N$1202,student!$D$3:$D$1202))</f>
        <v/>
      </c>
      <c r="AO39" s="19" t="str">
        <f>IF(ROWS(AM$4:AM39)&gt;$AP$1,"",LOOKUP(ROWS(AM$4:AM39),student!$N$3:$N$1202,student!$E$3:$E$1202))</f>
        <v/>
      </c>
      <c r="AP39" s="19" t="str">
        <f>IF(ROWS(AO$4:AO39)&gt;$AP$1,"",LOOKUP(ROWS(AO$4:AO39),student!$N$3:$N$1202,student!$F$3:$F$1202))</f>
        <v/>
      </c>
      <c r="AR39" s="30" t="str">
        <f>IF(AS39="","",SUBTOTAL(3,$AS$4:AS39))</f>
        <v/>
      </c>
      <c r="AS39" s="20" t="str">
        <f>IF(ROWS(AS$4:AS39)&gt;$AV$1,"",LOOKUP(ROWS(AS$4:AS39),student!$O$3:$O$1202,student!$C$3:$C$1202))</f>
        <v/>
      </c>
      <c r="AT39" s="21" t="str">
        <f>IF(ROWS(AR$4:AR39)&gt;$AV$1,"",LOOKUP(ROWS(AR$4:AR39),student!$O$3:$O$1202,student!$D$3:$D$1202))</f>
        <v/>
      </c>
      <c r="AU39" s="21" t="str">
        <f>IF(ROWS(AS$4:AS39)&gt;$AV$1,"",LOOKUP(ROWS(AS$4:AS39),student!$O$3:$O$1202,student!$E$3:$E$1202))</f>
        <v/>
      </c>
      <c r="AV39" s="21" t="str">
        <f>IF(ROWS(AU$4:AU39)&gt;$AV$1,"",LOOKUP(ROWS(AU$4:AU39),student!$O$3:$O$1202,student!$F$3:$F$1202))</f>
        <v/>
      </c>
      <c r="AX39" s="29" t="str">
        <f>IF(AY39="","",SUBTOTAL(3,$AY$4:AY39))</f>
        <v/>
      </c>
      <c r="AY39" s="18" t="str">
        <f>IF(ROWS(AY$4:AY39)&gt;$BB$1,"",LOOKUP(ROWS(AY$4:AY39),student!$P$3:$P$1202,student!$C$3:$C$1202))</f>
        <v/>
      </c>
      <c r="AZ39" s="19" t="str">
        <f>IF(ROWS(AX$4:AX39)&gt;$BB$1,"",LOOKUP(ROWS(AX$4:AX39),student!$P$3:$P$1202,student!$D$3:$D$1202))</f>
        <v/>
      </c>
      <c r="BA39" s="19" t="str">
        <f>IF(ROWS(AY$4:AY39)&gt;$BB$1,"",LOOKUP(ROWS(AY$4:AY39),student!$P$3:$P$1202,student!$E$3:$E$1202))</f>
        <v/>
      </c>
      <c r="BB39" s="19" t="str">
        <f>IF(ROWS(BA$4:BA39)&gt;$BB$1,"",LOOKUP(ROWS(BA$4:BA39),student!$P$3:$P$1202,student!$F$3:$F$1202))</f>
        <v/>
      </c>
      <c r="BD39" s="30" t="str">
        <f>IF(BE39="","",SUBTOTAL(3,$BE$4:BE39))</f>
        <v/>
      </c>
      <c r="BE39" s="20" t="str">
        <f>IF(ROWS(BE$4:BE39)&gt;$BH$1,"",LOOKUP(ROWS(BE$4:BE39),student!$Q$3:$Q$1202,student!$C$3:$C$1202))</f>
        <v/>
      </c>
      <c r="BF39" s="21" t="str">
        <f>IF(ROWS(BD$4:BD39)&gt;$BH$1,"",LOOKUP(ROWS(BD$4:BD39),student!$Q$3:$Q$1202,student!$D$3:$D$1202))</f>
        <v/>
      </c>
      <c r="BG39" s="21" t="str">
        <f>IF(ROWS(BE$4:BE39)&gt;$BH$1,"",LOOKUP(ROWS(BE$4:BE39),student!$Q$3:$Q$1202,student!$E$3:$E$1202))</f>
        <v/>
      </c>
      <c r="BH39" s="21" t="str">
        <f>IF(ROWS(BG$4:BG39)&gt;$BH$1,"",LOOKUP(ROWS(BG$4:BG39),student!$Q$3:$Q$1202,student!$F$3:$F$1202))</f>
        <v/>
      </c>
      <c r="BJ39" s="29">
        <f>IF(BK39="","",SUBTOTAL(3,$BK$4:BK39))</f>
        <v>36</v>
      </c>
      <c r="BK39" s="18">
        <f>IF(ROWS(BK$4:BK39)&gt;$BN$1,"",LOOKUP(ROWS(BK$4:BK39),student!$R$3:$R$1202,student!$C$3:$C$1202))</f>
        <v>0</v>
      </c>
      <c r="BL39" s="19">
        <f>IF(ROWS(BJ$4:BJ39)&gt;$BN$1,"",LOOKUP(ROWS(BJ$4:BJ39),student!$R$3:$R$1202,student!$D$3:$D$1202))</f>
        <v>0</v>
      </c>
      <c r="BM39" s="19">
        <f>IF(ROWS(BK$4:BK39)&gt;$BN$1,"",LOOKUP(ROWS(BK$4:BK39),student!$R$3:$R$1202,student!$E$3:$E$1202))</f>
        <v>0</v>
      </c>
      <c r="BN39" s="19">
        <f>IF(ROWS(BM$4:BM39)&gt;$BN$1,"",LOOKUP(ROWS(BM$4:BM39),student!$R$3:$R$1202,student!$F$3:$F$1202))</f>
        <v>0</v>
      </c>
      <c r="BP39" s="30">
        <f>IF(BQ39="","",SUBTOTAL(3,$BQ$4:BQ39))</f>
        <v>36</v>
      </c>
      <c r="BQ39" s="20">
        <f>IF(ROWS(BQ$4:BQ39)&gt;$BT$1,"",LOOKUP(ROWS(BQ$4:BQ39),student!$S$3:$S$1202,student!$C$3:$C$1202))</f>
        <v>0</v>
      </c>
      <c r="BR39" s="21">
        <f>IF(ROWS(BP$4:BP39)&gt;$BT$1,"",LOOKUP(ROWS(BP$4:BP39),student!$S$3:$S$1202,student!$D$3:$D$1202))</f>
        <v>0</v>
      </c>
      <c r="BS39" s="21">
        <f>IF(ROWS(BQ$4:BQ39)&gt;$BT$1,"",LOOKUP(ROWS(BQ$4:BQ39),student!$S$3:$S$1202,student!$E$3:$E$1202))</f>
        <v>0</v>
      </c>
      <c r="BT39" s="21">
        <f>IF(ROWS(BS$4:BS39)&gt;$BT$1,"",LOOKUP(ROWS(BS$4:BS39),student!$S$3:$S$1202,student!$F$3:$F$1202))</f>
        <v>0</v>
      </c>
    </row>
    <row r="40" spans="1:72" x14ac:dyDescent="0.75">
      <c r="A40" s="26">
        <v>37</v>
      </c>
      <c r="B40" s="29" t="str">
        <f>IF(C40="","",SUBTOTAL(3,$C$4:C40))</f>
        <v/>
      </c>
      <c r="C40" s="18" t="str">
        <f>IF(ROWS(C$4:C40)&gt;$F$1,"",LOOKUP(ROWS(C$4:C40),student!$H$3:$H$1202,student!$C$3:$C$1202))</f>
        <v/>
      </c>
      <c r="D40" s="19" t="str">
        <f>IF(ROWS(B$4:B40)&gt;$F$1,"",LOOKUP(ROWS(B$4:B40),student!$H$3:$H$1202,student!$D$3:$D$1202))</f>
        <v/>
      </c>
      <c r="E40" s="19" t="str">
        <f>IF(ROWS(C$4:C40)&gt;$F$1,"",LOOKUP(ROWS(C$4:C40),student!$H$3:$H$1202,student!$E$3:$E$1202))</f>
        <v/>
      </c>
      <c r="F40" s="19" t="str">
        <f>IF(ROWS(E$4:E40)&gt;$F$1,"",LOOKUP(ROWS(E$4:E40),student!$H$3:$H$1202,student!$F$3:$F$1202))</f>
        <v/>
      </c>
      <c r="G40" s="26"/>
      <c r="H40" s="30" t="str">
        <f>IF(I40="","",SUBTOTAL(3,$I$4:I40))</f>
        <v/>
      </c>
      <c r="I40" s="20" t="str">
        <f>IF(ROWS(I$4:I40)&gt;$L$1,"",LOOKUP(ROWS(I$4:I40),student!$I$3:$I$1202,student!$C$3:$C$1202))</f>
        <v/>
      </c>
      <c r="J40" s="21" t="str">
        <f>IF(ROWS(H$4:H40)&gt;$L$1,"",LOOKUP(ROWS(H$4:H40),student!$I$3:$I$1202,student!$D$3:$D$1202))</f>
        <v/>
      </c>
      <c r="K40" s="21" t="str">
        <f>IF(ROWS(I$4:I40)&gt;$L$1,"",LOOKUP(ROWS(I$4:I40),student!$I$3:$I$1202,student!$E$3:$E$1202))</f>
        <v/>
      </c>
      <c r="L40" s="21" t="str">
        <f>IF(ROWS(K$4:K40)&gt;$L$1,"",LOOKUP(ROWS(K$4:K40),student!$I$3:$I$1202,student!$F$3:$F$1202))</f>
        <v/>
      </c>
      <c r="N40" s="29" t="str">
        <f>IF(O40="","",SUBTOTAL(3,$O$4:O40))</f>
        <v/>
      </c>
      <c r="O40" s="18" t="str">
        <f>IF(ROWS(O$4:O40)&gt;$R$1,"",LOOKUP(ROWS(O$4:O40),student!$J$3:$J$1202,student!$C$3:$C$1202))</f>
        <v/>
      </c>
      <c r="P40" s="19" t="str">
        <f>IF(ROWS(N$4:N40)&gt;$R$1,"",LOOKUP(ROWS(N$4:N40),student!$J$3:$J$1202,student!$D$3:$D$1202))</f>
        <v/>
      </c>
      <c r="Q40" s="19" t="str">
        <f>IF(ROWS(O$4:O40)&gt;$R$1,"",LOOKUP(ROWS(O$4:O40),student!$J$3:$J$1202,student!$E$3:$E$1202))</f>
        <v/>
      </c>
      <c r="R40" s="19" t="str">
        <f>IF(ROWS(Q$4:Q40)&gt;$R$1,"",LOOKUP(ROWS(Q$4:Q40),student!$J$3:$J$1202,student!$F$3:$F$1202))</f>
        <v/>
      </c>
      <c r="T40" s="30" t="str">
        <f>IF(U40="","",SUBTOTAL(3,$U$4:U40))</f>
        <v/>
      </c>
      <c r="U40" s="20" t="str">
        <f>IF(ROWS(U$4:U40)&gt;$X$1,"",LOOKUP(ROWS(U$4:U40),student!$K$3:$K$1202,student!$C$3:$C$1202))</f>
        <v/>
      </c>
      <c r="V40" s="21" t="str">
        <f>IF(ROWS(T$4:T40)&gt;$X$1,"",LOOKUP(ROWS(T$4:T40),student!$K$3:$K$1202,student!$D$3:$D$1202))</f>
        <v/>
      </c>
      <c r="W40" s="21" t="str">
        <f>IF(ROWS(U$4:U40)&gt;$X$1,"",LOOKUP(ROWS(U$4:U40),student!$K$3:$K$1202,student!$E$3:$E$1202))</f>
        <v/>
      </c>
      <c r="X40" s="21" t="str">
        <f>IF(ROWS(W$4:W40)&gt;$X$1,"",LOOKUP(ROWS(W$4:W40),student!$K$3:$K$1202,student!$F$3:$F$1202))</f>
        <v/>
      </c>
      <c r="Z40" s="29" t="str">
        <f>IF(AA40="","",SUBTOTAL(3,$AA$4:AA40))</f>
        <v/>
      </c>
      <c r="AA40" s="18" t="str">
        <f>IF(ROWS(AA$4:AA40)&gt;$AD$1,"",LOOKUP(ROWS(AA$4:AA40),student!$L$3:$L$1202,student!$C$3:$C$1202))</f>
        <v/>
      </c>
      <c r="AB40" s="19" t="str">
        <f>IF(ROWS(Z$4:Z40)&gt;$AD$1,"",LOOKUP(ROWS(Z$4:Z40),student!$L$3:$L$1202,student!$D$3:$D$1202))</f>
        <v/>
      </c>
      <c r="AC40" s="19" t="str">
        <f>IF(ROWS(AA$4:AA40)&gt;$AD$1,"",LOOKUP(ROWS(AA$4:AA40),student!$L$3:$L$1202,student!$E$3:$E$1202))</f>
        <v/>
      </c>
      <c r="AD40" s="19" t="str">
        <f>IF(ROWS(AC$4:AC40)&gt;$AD$1,"",LOOKUP(ROWS(AC$4:AC40),student!$L$3:$L$1202,student!$F$3:$F$1202))</f>
        <v/>
      </c>
      <c r="AF40" s="30">
        <f>IF(AG40="","",SUBTOTAL(3,$AG$4:AG40))</f>
        <v>37</v>
      </c>
      <c r="AG40" s="20">
        <f>IF(ROWS(AG$4:AG40)&gt;$AJ$1,"",LOOKUP(ROWS(AG$4:AG40),student!$M$3:$M$1202,student!$C$3:$C$1202))</f>
        <v>0</v>
      </c>
      <c r="AH40" s="21">
        <f>IF(ROWS(AF$4:AF40)&gt;$AJ$1,"",LOOKUP(ROWS(AF$4:AF40),student!$M$3:$M$1202,student!$D$3:$D$1202))</f>
        <v>0</v>
      </c>
      <c r="AI40" s="21">
        <f>IF(ROWS(AG$4:AG40)&gt;$AJ$1,"",LOOKUP(ROWS(AG$4:AG40),student!$M$3:$M$1202,student!$E$3:$E$1202))</f>
        <v>0</v>
      </c>
      <c r="AJ40" s="21">
        <f>IF(ROWS(AI$4:AI40)&gt;$AJ$1,"",LOOKUP(ROWS(AI$4:AI40),student!$M$3:$M$1202,student!$F$3:$F$1202))</f>
        <v>0</v>
      </c>
      <c r="AL40" s="29" t="str">
        <f>IF(AM40="","",SUBTOTAL(3,$AM$4:AM40))</f>
        <v/>
      </c>
      <c r="AM40" s="18" t="str">
        <f>IF(ROWS(AM$4:AM40)&gt;$AP$1,"",LOOKUP(ROWS(AM$4:AM40),student!$N$3:$N$1202,student!$C$3:$C$1202))</f>
        <v/>
      </c>
      <c r="AN40" s="19" t="str">
        <f>IF(ROWS(AL$4:AL40)&gt;$AP$1,"",LOOKUP(ROWS(AL$4:AL40),student!$N$3:$N$1202,student!$D$3:$D$1202))</f>
        <v/>
      </c>
      <c r="AO40" s="19" t="str">
        <f>IF(ROWS(AM$4:AM40)&gt;$AP$1,"",LOOKUP(ROWS(AM$4:AM40),student!$N$3:$N$1202,student!$E$3:$E$1202))</f>
        <v/>
      </c>
      <c r="AP40" s="19" t="str">
        <f>IF(ROWS(AO$4:AO40)&gt;$AP$1,"",LOOKUP(ROWS(AO$4:AO40),student!$N$3:$N$1202,student!$F$3:$F$1202))</f>
        <v/>
      </c>
      <c r="AR40" s="30" t="str">
        <f>IF(AS40="","",SUBTOTAL(3,$AS$4:AS40))</f>
        <v/>
      </c>
      <c r="AS40" s="20" t="str">
        <f>IF(ROWS(AS$4:AS40)&gt;$AV$1,"",LOOKUP(ROWS(AS$4:AS40),student!$O$3:$O$1202,student!$C$3:$C$1202))</f>
        <v/>
      </c>
      <c r="AT40" s="21" t="str">
        <f>IF(ROWS(AR$4:AR40)&gt;$AV$1,"",LOOKUP(ROWS(AR$4:AR40),student!$O$3:$O$1202,student!$D$3:$D$1202))</f>
        <v/>
      </c>
      <c r="AU40" s="21" t="str">
        <f>IF(ROWS(AS$4:AS40)&gt;$AV$1,"",LOOKUP(ROWS(AS$4:AS40),student!$O$3:$O$1202,student!$E$3:$E$1202))</f>
        <v/>
      </c>
      <c r="AV40" s="21" t="str">
        <f>IF(ROWS(AU$4:AU40)&gt;$AV$1,"",LOOKUP(ROWS(AU$4:AU40),student!$O$3:$O$1202,student!$F$3:$F$1202))</f>
        <v/>
      </c>
      <c r="AX40" s="29" t="str">
        <f>IF(AY40="","",SUBTOTAL(3,$AY$4:AY40))</f>
        <v/>
      </c>
      <c r="AY40" s="18" t="str">
        <f>IF(ROWS(AY$4:AY40)&gt;$BB$1,"",LOOKUP(ROWS(AY$4:AY40),student!$P$3:$P$1202,student!$C$3:$C$1202))</f>
        <v/>
      </c>
      <c r="AZ40" s="19" t="str">
        <f>IF(ROWS(AX$4:AX40)&gt;$BB$1,"",LOOKUP(ROWS(AX$4:AX40),student!$P$3:$P$1202,student!$D$3:$D$1202))</f>
        <v/>
      </c>
      <c r="BA40" s="19" t="str">
        <f>IF(ROWS(AY$4:AY40)&gt;$BB$1,"",LOOKUP(ROWS(AY$4:AY40),student!$P$3:$P$1202,student!$E$3:$E$1202))</f>
        <v/>
      </c>
      <c r="BB40" s="19" t="str">
        <f>IF(ROWS(BA$4:BA40)&gt;$BB$1,"",LOOKUP(ROWS(BA$4:BA40),student!$P$3:$P$1202,student!$F$3:$F$1202))</f>
        <v/>
      </c>
      <c r="BD40" s="30" t="str">
        <f>IF(BE40="","",SUBTOTAL(3,$BE$4:BE40))</f>
        <v/>
      </c>
      <c r="BE40" s="20" t="str">
        <f>IF(ROWS(BE$4:BE40)&gt;$BH$1,"",LOOKUP(ROWS(BE$4:BE40),student!$Q$3:$Q$1202,student!$C$3:$C$1202))</f>
        <v/>
      </c>
      <c r="BF40" s="21" t="str">
        <f>IF(ROWS(BD$4:BD40)&gt;$BH$1,"",LOOKUP(ROWS(BD$4:BD40),student!$Q$3:$Q$1202,student!$D$3:$D$1202))</f>
        <v/>
      </c>
      <c r="BG40" s="21" t="str">
        <f>IF(ROWS(BE$4:BE40)&gt;$BH$1,"",LOOKUP(ROWS(BE$4:BE40),student!$Q$3:$Q$1202,student!$E$3:$E$1202))</f>
        <v/>
      </c>
      <c r="BH40" s="21" t="str">
        <f>IF(ROWS(BG$4:BG40)&gt;$BH$1,"",LOOKUP(ROWS(BG$4:BG40),student!$Q$3:$Q$1202,student!$F$3:$F$1202))</f>
        <v/>
      </c>
      <c r="BJ40" s="29">
        <f>IF(BK40="","",SUBTOTAL(3,$BK$4:BK40))</f>
        <v>37</v>
      </c>
      <c r="BK40" s="18">
        <f>IF(ROWS(BK$4:BK40)&gt;$BN$1,"",LOOKUP(ROWS(BK$4:BK40),student!$R$3:$R$1202,student!$C$3:$C$1202))</f>
        <v>0</v>
      </c>
      <c r="BL40" s="19">
        <f>IF(ROWS(BJ$4:BJ40)&gt;$BN$1,"",LOOKUP(ROWS(BJ$4:BJ40),student!$R$3:$R$1202,student!$D$3:$D$1202))</f>
        <v>0</v>
      </c>
      <c r="BM40" s="19">
        <f>IF(ROWS(BK$4:BK40)&gt;$BN$1,"",LOOKUP(ROWS(BK$4:BK40),student!$R$3:$R$1202,student!$E$3:$E$1202))</f>
        <v>0</v>
      </c>
      <c r="BN40" s="19">
        <f>IF(ROWS(BM$4:BM40)&gt;$BN$1,"",LOOKUP(ROWS(BM$4:BM40),student!$R$3:$R$1202,student!$F$3:$F$1202))</f>
        <v>0</v>
      </c>
      <c r="BP40" s="30">
        <f>IF(BQ40="","",SUBTOTAL(3,$BQ$4:BQ40))</f>
        <v>37</v>
      </c>
      <c r="BQ40" s="20">
        <f>IF(ROWS(BQ$4:BQ40)&gt;$BT$1,"",LOOKUP(ROWS(BQ$4:BQ40),student!$S$3:$S$1202,student!$C$3:$C$1202))</f>
        <v>0</v>
      </c>
      <c r="BR40" s="21">
        <f>IF(ROWS(BP$4:BP40)&gt;$BT$1,"",LOOKUP(ROWS(BP$4:BP40),student!$S$3:$S$1202,student!$D$3:$D$1202))</f>
        <v>0</v>
      </c>
      <c r="BS40" s="21">
        <f>IF(ROWS(BQ$4:BQ40)&gt;$BT$1,"",LOOKUP(ROWS(BQ$4:BQ40),student!$S$3:$S$1202,student!$E$3:$E$1202))</f>
        <v>0</v>
      </c>
      <c r="BT40" s="21">
        <f>IF(ROWS(BS$4:BS40)&gt;$BT$1,"",LOOKUP(ROWS(BS$4:BS40),student!$S$3:$S$1202,student!$F$3:$F$1202))</f>
        <v>0</v>
      </c>
    </row>
    <row r="41" spans="1:72" x14ac:dyDescent="0.75">
      <c r="A41" s="26">
        <v>38</v>
      </c>
      <c r="B41" s="29" t="str">
        <f>IF(C41="","",SUBTOTAL(3,$C$4:C41))</f>
        <v/>
      </c>
      <c r="C41" s="18" t="str">
        <f>IF(ROWS(C$4:C41)&gt;$F$1,"",LOOKUP(ROWS(C$4:C41),student!$H$3:$H$1202,student!$C$3:$C$1202))</f>
        <v/>
      </c>
      <c r="D41" s="19" t="str">
        <f>IF(ROWS(B$4:B41)&gt;$F$1,"",LOOKUP(ROWS(B$4:B41),student!$H$3:$H$1202,student!$D$3:$D$1202))</f>
        <v/>
      </c>
      <c r="E41" s="19" t="str">
        <f>IF(ROWS(C$4:C41)&gt;$F$1,"",LOOKUP(ROWS(C$4:C41),student!$H$3:$H$1202,student!$E$3:$E$1202))</f>
        <v/>
      </c>
      <c r="F41" s="19" t="str">
        <f>IF(ROWS(E$4:E41)&gt;$F$1,"",LOOKUP(ROWS(E$4:E41),student!$H$3:$H$1202,student!$F$3:$F$1202))</f>
        <v/>
      </c>
      <c r="G41" s="26"/>
      <c r="H41" s="30" t="str">
        <f>IF(I41="","",SUBTOTAL(3,$I$4:I41))</f>
        <v/>
      </c>
      <c r="I41" s="20" t="str">
        <f>IF(ROWS(I$4:I41)&gt;$L$1,"",LOOKUP(ROWS(I$4:I41),student!$I$3:$I$1202,student!$C$3:$C$1202))</f>
        <v/>
      </c>
      <c r="J41" s="21" t="str">
        <f>IF(ROWS(H$4:H41)&gt;$L$1,"",LOOKUP(ROWS(H$4:H41),student!$I$3:$I$1202,student!$D$3:$D$1202))</f>
        <v/>
      </c>
      <c r="K41" s="21" t="str">
        <f>IF(ROWS(I$4:I41)&gt;$L$1,"",LOOKUP(ROWS(I$4:I41),student!$I$3:$I$1202,student!$E$3:$E$1202))</f>
        <v/>
      </c>
      <c r="L41" s="21" t="str">
        <f>IF(ROWS(K$4:K41)&gt;$L$1,"",LOOKUP(ROWS(K$4:K41),student!$I$3:$I$1202,student!$F$3:$F$1202))</f>
        <v/>
      </c>
      <c r="N41" s="29" t="str">
        <f>IF(O41="","",SUBTOTAL(3,$O$4:O41))</f>
        <v/>
      </c>
      <c r="O41" s="18" t="str">
        <f>IF(ROWS(O$4:O41)&gt;$R$1,"",LOOKUP(ROWS(O$4:O41),student!$J$3:$J$1202,student!$C$3:$C$1202))</f>
        <v/>
      </c>
      <c r="P41" s="19" t="str">
        <f>IF(ROWS(N$4:N41)&gt;$R$1,"",LOOKUP(ROWS(N$4:N41),student!$J$3:$J$1202,student!$D$3:$D$1202))</f>
        <v/>
      </c>
      <c r="Q41" s="19" t="str">
        <f>IF(ROWS(O$4:O41)&gt;$R$1,"",LOOKUP(ROWS(O$4:O41),student!$J$3:$J$1202,student!$E$3:$E$1202))</f>
        <v/>
      </c>
      <c r="R41" s="19" t="str">
        <f>IF(ROWS(Q$4:Q41)&gt;$R$1,"",LOOKUP(ROWS(Q$4:Q41),student!$J$3:$J$1202,student!$F$3:$F$1202))</f>
        <v/>
      </c>
      <c r="T41" s="30" t="str">
        <f>IF(U41="","",SUBTOTAL(3,$U$4:U41))</f>
        <v/>
      </c>
      <c r="U41" s="20" t="str">
        <f>IF(ROWS(U$4:U41)&gt;$X$1,"",LOOKUP(ROWS(U$4:U41),student!$K$3:$K$1202,student!$C$3:$C$1202))</f>
        <v/>
      </c>
      <c r="V41" s="21" t="str">
        <f>IF(ROWS(T$4:T41)&gt;$X$1,"",LOOKUP(ROWS(T$4:T41),student!$K$3:$K$1202,student!$D$3:$D$1202))</f>
        <v/>
      </c>
      <c r="W41" s="21" t="str">
        <f>IF(ROWS(U$4:U41)&gt;$X$1,"",LOOKUP(ROWS(U$4:U41),student!$K$3:$K$1202,student!$E$3:$E$1202))</f>
        <v/>
      </c>
      <c r="X41" s="21" t="str">
        <f>IF(ROWS(W$4:W41)&gt;$X$1,"",LOOKUP(ROWS(W$4:W41),student!$K$3:$K$1202,student!$F$3:$F$1202))</f>
        <v/>
      </c>
      <c r="Z41" s="29" t="str">
        <f>IF(AA41="","",SUBTOTAL(3,$AA$4:AA41))</f>
        <v/>
      </c>
      <c r="AA41" s="18" t="str">
        <f>IF(ROWS(AA$4:AA41)&gt;$AD$1,"",LOOKUP(ROWS(AA$4:AA41),student!$L$3:$L$1202,student!$C$3:$C$1202))</f>
        <v/>
      </c>
      <c r="AB41" s="19" t="str">
        <f>IF(ROWS(Z$4:Z41)&gt;$AD$1,"",LOOKUP(ROWS(Z$4:Z41),student!$L$3:$L$1202,student!$D$3:$D$1202))</f>
        <v/>
      </c>
      <c r="AC41" s="19" t="str">
        <f>IF(ROWS(AA$4:AA41)&gt;$AD$1,"",LOOKUP(ROWS(AA$4:AA41),student!$L$3:$L$1202,student!$E$3:$E$1202))</f>
        <v/>
      </c>
      <c r="AD41" s="19" t="str">
        <f>IF(ROWS(AC$4:AC41)&gt;$AD$1,"",LOOKUP(ROWS(AC$4:AC41),student!$L$3:$L$1202,student!$F$3:$F$1202))</f>
        <v/>
      </c>
      <c r="AF41" s="30">
        <f>IF(AG41="","",SUBTOTAL(3,$AG$4:AG41))</f>
        <v>38</v>
      </c>
      <c r="AG41" s="20">
        <f>IF(ROWS(AG$4:AG41)&gt;$AJ$1,"",LOOKUP(ROWS(AG$4:AG41),student!$M$3:$M$1202,student!$C$3:$C$1202))</f>
        <v>0</v>
      </c>
      <c r="AH41" s="21">
        <f>IF(ROWS(AF$4:AF41)&gt;$AJ$1,"",LOOKUP(ROWS(AF$4:AF41),student!$M$3:$M$1202,student!$D$3:$D$1202))</f>
        <v>0</v>
      </c>
      <c r="AI41" s="21">
        <f>IF(ROWS(AG$4:AG41)&gt;$AJ$1,"",LOOKUP(ROWS(AG$4:AG41),student!$M$3:$M$1202,student!$E$3:$E$1202))</f>
        <v>0</v>
      </c>
      <c r="AJ41" s="21">
        <f>IF(ROWS(AI$4:AI41)&gt;$AJ$1,"",LOOKUP(ROWS(AI$4:AI41),student!$M$3:$M$1202,student!$F$3:$F$1202))</f>
        <v>0</v>
      </c>
      <c r="AL41" s="29" t="str">
        <f>IF(AM41="","",SUBTOTAL(3,$AM$4:AM41))</f>
        <v/>
      </c>
      <c r="AM41" s="18" t="str">
        <f>IF(ROWS(AM$4:AM41)&gt;$AP$1,"",LOOKUP(ROWS(AM$4:AM41),student!$N$3:$N$1202,student!$C$3:$C$1202))</f>
        <v/>
      </c>
      <c r="AN41" s="19" t="str">
        <f>IF(ROWS(AL$4:AL41)&gt;$AP$1,"",LOOKUP(ROWS(AL$4:AL41),student!$N$3:$N$1202,student!$D$3:$D$1202))</f>
        <v/>
      </c>
      <c r="AO41" s="19" t="str">
        <f>IF(ROWS(AM$4:AM41)&gt;$AP$1,"",LOOKUP(ROWS(AM$4:AM41),student!$N$3:$N$1202,student!$E$3:$E$1202))</f>
        <v/>
      </c>
      <c r="AP41" s="19" t="str">
        <f>IF(ROWS(AO$4:AO41)&gt;$AP$1,"",LOOKUP(ROWS(AO$4:AO41),student!$N$3:$N$1202,student!$F$3:$F$1202))</f>
        <v/>
      </c>
      <c r="AR41" s="30" t="str">
        <f>IF(AS41="","",SUBTOTAL(3,$AS$4:AS41))</f>
        <v/>
      </c>
      <c r="AS41" s="20" t="str">
        <f>IF(ROWS(AS$4:AS41)&gt;$AV$1,"",LOOKUP(ROWS(AS$4:AS41),student!$O$3:$O$1202,student!$C$3:$C$1202))</f>
        <v/>
      </c>
      <c r="AT41" s="21" t="str">
        <f>IF(ROWS(AR$4:AR41)&gt;$AV$1,"",LOOKUP(ROWS(AR$4:AR41),student!$O$3:$O$1202,student!$D$3:$D$1202))</f>
        <v/>
      </c>
      <c r="AU41" s="21" t="str">
        <f>IF(ROWS(AS$4:AS41)&gt;$AV$1,"",LOOKUP(ROWS(AS$4:AS41),student!$O$3:$O$1202,student!$E$3:$E$1202))</f>
        <v/>
      </c>
      <c r="AV41" s="21" t="str">
        <f>IF(ROWS(AU$4:AU41)&gt;$AV$1,"",LOOKUP(ROWS(AU$4:AU41),student!$O$3:$O$1202,student!$F$3:$F$1202))</f>
        <v/>
      </c>
      <c r="AX41" s="29" t="str">
        <f>IF(AY41="","",SUBTOTAL(3,$AY$4:AY41))</f>
        <v/>
      </c>
      <c r="AY41" s="18" t="str">
        <f>IF(ROWS(AY$4:AY41)&gt;$BB$1,"",LOOKUP(ROWS(AY$4:AY41),student!$P$3:$P$1202,student!$C$3:$C$1202))</f>
        <v/>
      </c>
      <c r="AZ41" s="19" t="str">
        <f>IF(ROWS(AX$4:AX41)&gt;$BB$1,"",LOOKUP(ROWS(AX$4:AX41),student!$P$3:$P$1202,student!$D$3:$D$1202))</f>
        <v/>
      </c>
      <c r="BA41" s="19" t="str">
        <f>IF(ROWS(AY$4:AY41)&gt;$BB$1,"",LOOKUP(ROWS(AY$4:AY41),student!$P$3:$P$1202,student!$E$3:$E$1202))</f>
        <v/>
      </c>
      <c r="BB41" s="19" t="str">
        <f>IF(ROWS(BA$4:BA41)&gt;$BB$1,"",LOOKUP(ROWS(BA$4:BA41),student!$P$3:$P$1202,student!$F$3:$F$1202))</f>
        <v/>
      </c>
      <c r="BD41" s="30" t="str">
        <f>IF(BE41="","",SUBTOTAL(3,$BE$4:BE41))</f>
        <v/>
      </c>
      <c r="BE41" s="20" t="str">
        <f>IF(ROWS(BE$4:BE41)&gt;$BH$1,"",LOOKUP(ROWS(BE$4:BE41),student!$Q$3:$Q$1202,student!$C$3:$C$1202))</f>
        <v/>
      </c>
      <c r="BF41" s="21" t="str">
        <f>IF(ROWS(BD$4:BD41)&gt;$BH$1,"",LOOKUP(ROWS(BD$4:BD41),student!$Q$3:$Q$1202,student!$D$3:$D$1202))</f>
        <v/>
      </c>
      <c r="BG41" s="21" t="str">
        <f>IF(ROWS(BE$4:BE41)&gt;$BH$1,"",LOOKUP(ROWS(BE$4:BE41),student!$Q$3:$Q$1202,student!$E$3:$E$1202))</f>
        <v/>
      </c>
      <c r="BH41" s="21" t="str">
        <f>IF(ROWS(BG$4:BG41)&gt;$BH$1,"",LOOKUP(ROWS(BG$4:BG41),student!$Q$3:$Q$1202,student!$F$3:$F$1202))</f>
        <v/>
      </c>
      <c r="BJ41" s="29">
        <f>IF(BK41="","",SUBTOTAL(3,$BK$4:BK41))</f>
        <v>38</v>
      </c>
      <c r="BK41" s="18">
        <f>IF(ROWS(BK$4:BK41)&gt;$BN$1,"",LOOKUP(ROWS(BK$4:BK41),student!$R$3:$R$1202,student!$C$3:$C$1202))</f>
        <v>0</v>
      </c>
      <c r="BL41" s="19">
        <f>IF(ROWS(BJ$4:BJ41)&gt;$BN$1,"",LOOKUP(ROWS(BJ$4:BJ41),student!$R$3:$R$1202,student!$D$3:$D$1202))</f>
        <v>0</v>
      </c>
      <c r="BM41" s="19">
        <f>IF(ROWS(BK$4:BK41)&gt;$BN$1,"",LOOKUP(ROWS(BK$4:BK41),student!$R$3:$R$1202,student!$E$3:$E$1202))</f>
        <v>0</v>
      </c>
      <c r="BN41" s="19">
        <f>IF(ROWS(BM$4:BM41)&gt;$BN$1,"",LOOKUP(ROWS(BM$4:BM41),student!$R$3:$R$1202,student!$F$3:$F$1202))</f>
        <v>0</v>
      </c>
      <c r="BP41" s="30">
        <f>IF(BQ41="","",SUBTOTAL(3,$BQ$4:BQ41))</f>
        <v>38</v>
      </c>
      <c r="BQ41" s="20">
        <f>IF(ROWS(BQ$4:BQ41)&gt;$BT$1,"",LOOKUP(ROWS(BQ$4:BQ41),student!$S$3:$S$1202,student!$C$3:$C$1202))</f>
        <v>0</v>
      </c>
      <c r="BR41" s="21">
        <f>IF(ROWS(BP$4:BP41)&gt;$BT$1,"",LOOKUP(ROWS(BP$4:BP41),student!$S$3:$S$1202,student!$D$3:$D$1202))</f>
        <v>0</v>
      </c>
      <c r="BS41" s="21">
        <f>IF(ROWS(BQ$4:BQ41)&gt;$BT$1,"",LOOKUP(ROWS(BQ$4:BQ41),student!$S$3:$S$1202,student!$E$3:$E$1202))</f>
        <v>0</v>
      </c>
      <c r="BT41" s="21">
        <f>IF(ROWS(BS$4:BS41)&gt;$BT$1,"",LOOKUP(ROWS(BS$4:BS41),student!$S$3:$S$1202,student!$F$3:$F$1202))</f>
        <v>0</v>
      </c>
    </row>
    <row r="42" spans="1:72" x14ac:dyDescent="0.75">
      <c r="A42" s="26">
        <v>39</v>
      </c>
      <c r="B42" s="29" t="str">
        <f>IF(C42="","",SUBTOTAL(3,$C$4:C42))</f>
        <v/>
      </c>
      <c r="C42" s="18" t="str">
        <f>IF(ROWS(C$4:C42)&gt;$F$1,"",LOOKUP(ROWS(C$4:C42),student!$H$3:$H$1202,student!$C$3:$C$1202))</f>
        <v/>
      </c>
      <c r="D42" s="19" t="str">
        <f>IF(ROWS(B$4:B42)&gt;$F$1,"",LOOKUP(ROWS(B$4:B42),student!$H$3:$H$1202,student!$D$3:$D$1202))</f>
        <v/>
      </c>
      <c r="E42" s="19" t="str">
        <f>IF(ROWS(C$4:C42)&gt;$F$1,"",LOOKUP(ROWS(C$4:C42),student!$H$3:$H$1202,student!$E$3:$E$1202))</f>
        <v/>
      </c>
      <c r="F42" s="19" t="str">
        <f>IF(ROWS(E$4:E42)&gt;$F$1,"",LOOKUP(ROWS(E$4:E42),student!$H$3:$H$1202,student!$F$3:$F$1202))</f>
        <v/>
      </c>
      <c r="G42" s="26"/>
      <c r="H42" s="30" t="str">
        <f>IF(I42="","",SUBTOTAL(3,$I$4:I42))</f>
        <v/>
      </c>
      <c r="I42" s="20" t="str">
        <f>IF(ROWS(I$4:I42)&gt;$L$1,"",LOOKUP(ROWS(I$4:I42),student!$I$3:$I$1202,student!$C$3:$C$1202))</f>
        <v/>
      </c>
      <c r="J42" s="21" t="str">
        <f>IF(ROWS(H$4:H42)&gt;$L$1,"",LOOKUP(ROWS(H$4:H42),student!$I$3:$I$1202,student!$D$3:$D$1202))</f>
        <v/>
      </c>
      <c r="K42" s="21" t="str">
        <f>IF(ROWS(I$4:I42)&gt;$L$1,"",LOOKUP(ROWS(I$4:I42),student!$I$3:$I$1202,student!$E$3:$E$1202))</f>
        <v/>
      </c>
      <c r="L42" s="21" t="str">
        <f>IF(ROWS(K$4:K42)&gt;$L$1,"",LOOKUP(ROWS(K$4:K42),student!$I$3:$I$1202,student!$F$3:$F$1202))</f>
        <v/>
      </c>
      <c r="N42" s="29" t="str">
        <f>IF(O42="","",SUBTOTAL(3,$O$4:O42))</f>
        <v/>
      </c>
      <c r="O42" s="18" t="str">
        <f>IF(ROWS(O$4:O42)&gt;$R$1,"",LOOKUP(ROWS(O$4:O42),student!$J$3:$J$1202,student!$C$3:$C$1202))</f>
        <v/>
      </c>
      <c r="P42" s="19" t="str">
        <f>IF(ROWS(N$4:N42)&gt;$R$1,"",LOOKUP(ROWS(N$4:N42),student!$J$3:$J$1202,student!$D$3:$D$1202))</f>
        <v/>
      </c>
      <c r="Q42" s="19" t="str">
        <f>IF(ROWS(O$4:O42)&gt;$R$1,"",LOOKUP(ROWS(O$4:O42),student!$J$3:$J$1202,student!$E$3:$E$1202))</f>
        <v/>
      </c>
      <c r="R42" s="19" t="str">
        <f>IF(ROWS(Q$4:Q42)&gt;$R$1,"",LOOKUP(ROWS(Q$4:Q42),student!$J$3:$J$1202,student!$F$3:$F$1202))</f>
        <v/>
      </c>
      <c r="T42" s="30" t="str">
        <f>IF(U42="","",SUBTOTAL(3,$U$4:U42))</f>
        <v/>
      </c>
      <c r="U42" s="20" t="str">
        <f>IF(ROWS(U$4:U42)&gt;$X$1,"",LOOKUP(ROWS(U$4:U42),student!$K$3:$K$1202,student!$C$3:$C$1202))</f>
        <v/>
      </c>
      <c r="V42" s="21" t="str">
        <f>IF(ROWS(T$4:T42)&gt;$X$1,"",LOOKUP(ROWS(T$4:T42),student!$K$3:$K$1202,student!$D$3:$D$1202))</f>
        <v/>
      </c>
      <c r="W42" s="21" t="str">
        <f>IF(ROWS(U$4:U42)&gt;$X$1,"",LOOKUP(ROWS(U$4:U42),student!$K$3:$K$1202,student!$E$3:$E$1202))</f>
        <v/>
      </c>
      <c r="X42" s="21" t="str">
        <f>IF(ROWS(W$4:W42)&gt;$X$1,"",LOOKUP(ROWS(W$4:W42),student!$K$3:$K$1202,student!$F$3:$F$1202))</f>
        <v/>
      </c>
      <c r="Z42" s="29" t="str">
        <f>IF(AA42="","",SUBTOTAL(3,$AA$4:AA42))</f>
        <v/>
      </c>
      <c r="AA42" s="18" t="str">
        <f>IF(ROWS(AA$4:AA42)&gt;$AD$1,"",LOOKUP(ROWS(AA$4:AA42),student!$L$3:$L$1202,student!$C$3:$C$1202))</f>
        <v/>
      </c>
      <c r="AB42" s="19" t="str">
        <f>IF(ROWS(Z$4:Z42)&gt;$AD$1,"",LOOKUP(ROWS(Z$4:Z42),student!$L$3:$L$1202,student!$D$3:$D$1202))</f>
        <v/>
      </c>
      <c r="AC42" s="19" t="str">
        <f>IF(ROWS(AA$4:AA42)&gt;$AD$1,"",LOOKUP(ROWS(AA$4:AA42),student!$L$3:$L$1202,student!$E$3:$E$1202))</f>
        <v/>
      </c>
      <c r="AD42" s="19" t="str">
        <f>IF(ROWS(AC$4:AC42)&gt;$AD$1,"",LOOKUP(ROWS(AC$4:AC42),student!$L$3:$L$1202,student!$F$3:$F$1202))</f>
        <v/>
      </c>
      <c r="AF42" s="30">
        <f>IF(AG42="","",SUBTOTAL(3,$AG$4:AG42))</f>
        <v>39</v>
      </c>
      <c r="AG42" s="20">
        <f>IF(ROWS(AG$4:AG42)&gt;$AJ$1,"",LOOKUP(ROWS(AG$4:AG42),student!$M$3:$M$1202,student!$C$3:$C$1202))</f>
        <v>0</v>
      </c>
      <c r="AH42" s="21">
        <f>IF(ROWS(AF$4:AF42)&gt;$AJ$1,"",LOOKUP(ROWS(AF$4:AF42),student!$M$3:$M$1202,student!$D$3:$D$1202))</f>
        <v>0</v>
      </c>
      <c r="AI42" s="21">
        <f>IF(ROWS(AG$4:AG42)&gt;$AJ$1,"",LOOKUP(ROWS(AG$4:AG42),student!$M$3:$M$1202,student!$E$3:$E$1202))</f>
        <v>0</v>
      </c>
      <c r="AJ42" s="21">
        <f>IF(ROWS(AI$4:AI42)&gt;$AJ$1,"",LOOKUP(ROWS(AI$4:AI42),student!$M$3:$M$1202,student!$F$3:$F$1202))</f>
        <v>0</v>
      </c>
      <c r="AL42" s="29" t="str">
        <f>IF(AM42="","",SUBTOTAL(3,$AM$4:AM42))</f>
        <v/>
      </c>
      <c r="AM42" s="18" t="str">
        <f>IF(ROWS(AM$4:AM42)&gt;$AP$1,"",LOOKUP(ROWS(AM$4:AM42),student!$N$3:$N$1202,student!$C$3:$C$1202))</f>
        <v/>
      </c>
      <c r="AN42" s="19" t="str">
        <f>IF(ROWS(AL$4:AL42)&gt;$AP$1,"",LOOKUP(ROWS(AL$4:AL42),student!$N$3:$N$1202,student!$D$3:$D$1202))</f>
        <v/>
      </c>
      <c r="AO42" s="19" t="str">
        <f>IF(ROWS(AM$4:AM42)&gt;$AP$1,"",LOOKUP(ROWS(AM$4:AM42),student!$N$3:$N$1202,student!$E$3:$E$1202))</f>
        <v/>
      </c>
      <c r="AP42" s="19" t="str">
        <f>IF(ROWS(AO$4:AO42)&gt;$AP$1,"",LOOKUP(ROWS(AO$4:AO42),student!$N$3:$N$1202,student!$F$3:$F$1202))</f>
        <v/>
      </c>
      <c r="AR42" s="30" t="str">
        <f>IF(AS42="","",SUBTOTAL(3,$AS$4:AS42))</f>
        <v/>
      </c>
      <c r="AS42" s="20" t="str">
        <f>IF(ROWS(AS$4:AS42)&gt;$AV$1,"",LOOKUP(ROWS(AS$4:AS42),student!$O$3:$O$1202,student!$C$3:$C$1202))</f>
        <v/>
      </c>
      <c r="AT42" s="21" t="str">
        <f>IF(ROWS(AR$4:AR42)&gt;$AV$1,"",LOOKUP(ROWS(AR$4:AR42),student!$O$3:$O$1202,student!$D$3:$D$1202))</f>
        <v/>
      </c>
      <c r="AU42" s="21" t="str">
        <f>IF(ROWS(AS$4:AS42)&gt;$AV$1,"",LOOKUP(ROWS(AS$4:AS42),student!$O$3:$O$1202,student!$E$3:$E$1202))</f>
        <v/>
      </c>
      <c r="AV42" s="21" t="str">
        <f>IF(ROWS(AU$4:AU42)&gt;$AV$1,"",LOOKUP(ROWS(AU$4:AU42),student!$O$3:$O$1202,student!$F$3:$F$1202))</f>
        <v/>
      </c>
      <c r="AX42" s="29" t="str">
        <f>IF(AY42="","",SUBTOTAL(3,$AY$4:AY42))</f>
        <v/>
      </c>
      <c r="AY42" s="18" t="str">
        <f>IF(ROWS(AY$4:AY42)&gt;$BB$1,"",LOOKUP(ROWS(AY$4:AY42),student!$P$3:$P$1202,student!$C$3:$C$1202))</f>
        <v/>
      </c>
      <c r="AZ42" s="19" t="str">
        <f>IF(ROWS(AX$4:AX42)&gt;$BB$1,"",LOOKUP(ROWS(AX$4:AX42),student!$P$3:$P$1202,student!$D$3:$D$1202))</f>
        <v/>
      </c>
      <c r="BA42" s="19" t="str">
        <f>IF(ROWS(AY$4:AY42)&gt;$BB$1,"",LOOKUP(ROWS(AY$4:AY42),student!$P$3:$P$1202,student!$E$3:$E$1202))</f>
        <v/>
      </c>
      <c r="BB42" s="19" t="str">
        <f>IF(ROWS(BA$4:BA42)&gt;$BB$1,"",LOOKUP(ROWS(BA$4:BA42),student!$P$3:$P$1202,student!$F$3:$F$1202))</f>
        <v/>
      </c>
      <c r="BD42" s="30" t="str">
        <f>IF(BE42="","",SUBTOTAL(3,$BE$4:BE42))</f>
        <v/>
      </c>
      <c r="BE42" s="20" t="str">
        <f>IF(ROWS(BE$4:BE42)&gt;$BH$1,"",LOOKUP(ROWS(BE$4:BE42),student!$Q$3:$Q$1202,student!$C$3:$C$1202))</f>
        <v/>
      </c>
      <c r="BF42" s="21" t="str">
        <f>IF(ROWS(BD$4:BD42)&gt;$BH$1,"",LOOKUP(ROWS(BD$4:BD42),student!$Q$3:$Q$1202,student!$D$3:$D$1202))</f>
        <v/>
      </c>
      <c r="BG42" s="21" t="str">
        <f>IF(ROWS(BE$4:BE42)&gt;$BH$1,"",LOOKUP(ROWS(BE$4:BE42),student!$Q$3:$Q$1202,student!$E$3:$E$1202))</f>
        <v/>
      </c>
      <c r="BH42" s="21" t="str">
        <f>IF(ROWS(BG$4:BG42)&gt;$BH$1,"",LOOKUP(ROWS(BG$4:BG42),student!$Q$3:$Q$1202,student!$F$3:$F$1202))</f>
        <v/>
      </c>
      <c r="BJ42" s="29">
        <f>IF(BK42="","",SUBTOTAL(3,$BK$4:BK42))</f>
        <v>39</v>
      </c>
      <c r="BK42" s="18">
        <f>IF(ROWS(BK$4:BK42)&gt;$BN$1,"",LOOKUP(ROWS(BK$4:BK42),student!$R$3:$R$1202,student!$C$3:$C$1202))</f>
        <v>0</v>
      </c>
      <c r="BL42" s="19">
        <f>IF(ROWS(BJ$4:BJ42)&gt;$BN$1,"",LOOKUP(ROWS(BJ$4:BJ42),student!$R$3:$R$1202,student!$D$3:$D$1202))</f>
        <v>0</v>
      </c>
      <c r="BM42" s="19">
        <f>IF(ROWS(BK$4:BK42)&gt;$BN$1,"",LOOKUP(ROWS(BK$4:BK42),student!$R$3:$R$1202,student!$E$3:$E$1202))</f>
        <v>0</v>
      </c>
      <c r="BN42" s="19">
        <f>IF(ROWS(BM$4:BM42)&gt;$BN$1,"",LOOKUP(ROWS(BM$4:BM42),student!$R$3:$R$1202,student!$F$3:$F$1202))</f>
        <v>0</v>
      </c>
      <c r="BP42" s="30">
        <f>IF(BQ42="","",SUBTOTAL(3,$BQ$4:BQ42))</f>
        <v>39</v>
      </c>
      <c r="BQ42" s="20">
        <f>IF(ROWS(BQ$4:BQ42)&gt;$BT$1,"",LOOKUP(ROWS(BQ$4:BQ42),student!$S$3:$S$1202,student!$C$3:$C$1202))</f>
        <v>0</v>
      </c>
      <c r="BR42" s="21">
        <f>IF(ROWS(BP$4:BP42)&gt;$BT$1,"",LOOKUP(ROWS(BP$4:BP42),student!$S$3:$S$1202,student!$D$3:$D$1202))</f>
        <v>0</v>
      </c>
      <c r="BS42" s="21">
        <f>IF(ROWS(BQ$4:BQ42)&gt;$BT$1,"",LOOKUP(ROWS(BQ$4:BQ42),student!$S$3:$S$1202,student!$E$3:$E$1202))</f>
        <v>0</v>
      </c>
      <c r="BT42" s="21">
        <f>IF(ROWS(BS$4:BS42)&gt;$BT$1,"",LOOKUP(ROWS(BS$4:BS42),student!$S$3:$S$1202,student!$F$3:$F$1202))</f>
        <v>0</v>
      </c>
    </row>
    <row r="43" spans="1:72" x14ac:dyDescent="0.75">
      <c r="A43" s="26">
        <v>40</v>
      </c>
      <c r="B43" s="29" t="str">
        <f>IF(C43="","",SUBTOTAL(3,$C$4:C43))</f>
        <v/>
      </c>
      <c r="C43" s="18" t="str">
        <f>IF(ROWS(C$4:C43)&gt;$F$1,"",LOOKUP(ROWS(C$4:C43),student!$H$3:$H$1202,student!$C$3:$C$1202))</f>
        <v/>
      </c>
      <c r="D43" s="19" t="str">
        <f>IF(ROWS(B$4:B43)&gt;$F$1,"",LOOKUP(ROWS(B$4:B43),student!$H$3:$H$1202,student!$D$3:$D$1202))</f>
        <v/>
      </c>
      <c r="E43" s="19" t="str">
        <f>IF(ROWS(C$4:C43)&gt;$F$1,"",LOOKUP(ROWS(C$4:C43),student!$H$3:$H$1202,student!$E$3:$E$1202))</f>
        <v/>
      </c>
      <c r="F43" s="19" t="str">
        <f>IF(ROWS(E$4:E43)&gt;$F$1,"",LOOKUP(ROWS(E$4:E43),student!$H$3:$H$1202,student!$F$3:$F$1202))</f>
        <v/>
      </c>
      <c r="G43" s="26"/>
      <c r="H43" s="30" t="str">
        <f>IF(I43="","",SUBTOTAL(3,$I$4:I43))</f>
        <v/>
      </c>
      <c r="I43" s="20" t="str">
        <f>IF(ROWS(I$4:I43)&gt;$L$1,"",LOOKUP(ROWS(I$4:I43),student!$I$3:$I$1202,student!$C$3:$C$1202))</f>
        <v/>
      </c>
      <c r="J43" s="21" t="str">
        <f>IF(ROWS(H$4:H43)&gt;$L$1,"",LOOKUP(ROWS(H$4:H43),student!$I$3:$I$1202,student!$D$3:$D$1202))</f>
        <v/>
      </c>
      <c r="K43" s="21" t="str">
        <f>IF(ROWS(I$4:I43)&gt;$L$1,"",LOOKUP(ROWS(I$4:I43),student!$I$3:$I$1202,student!$E$3:$E$1202))</f>
        <v/>
      </c>
      <c r="L43" s="21" t="str">
        <f>IF(ROWS(K$4:K43)&gt;$L$1,"",LOOKUP(ROWS(K$4:K43),student!$I$3:$I$1202,student!$F$3:$F$1202))</f>
        <v/>
      </c>
      <c r="N43" s="29" t="str">
        <f>IF(O43="","",SUBTOTAL(3,$O$4:O43))</f>
        <v/>
      </c>
      <c r="O43" s="18" t="str">
        <f>IF(ROWS(O$4:O43)&gt;$R$1,"",LOOKUP(ROWS(O$4:O43),student!$J$3:$J$1202,student!$C$3:$C$1202))</f>
        <v/>
      </c>
      <c r="P43" s="19" t="str">
        <f>IF(ROWS(N$4:N43)&gt;$R$1,"",LOOKUP(ROWS(N$4:N43),student!$J$3:$J$1202,student!$D$3:$D$1202))</f>
        <v/>
      </c>
      <c r="Q43" s="19" t="str">
        <f>IF(ROWS(O$4:O43)&gt;$R$1,"",LOOKUP(ROWS(O$4:O43),student!$J$3:$J$1202,student!$E$3:$E$1202))</f>
        <v/>
      </c>
      <c r="R43" s="19" t="str">
        <f>IF(ROWS(Q$4:Q43)&gt;$R$1,"",LOOKUP(ROWS(Q$4:Q43),student!$J$3:$J$1202,student!$F$3:$F$1202))</f>
        <v/>
      </c>
      <c r="T43" s="30" t="str">
        <f>IF(U43="","",SUBTOTAL(3,$U$4:U43))</f>
        <v/>
      </c>
      <c r="U43" s="20" t="str">
        <f>IF(ROWS(U$4:U43)&gt;$X$1,"",LOOKUP(ROWS(U$4:U43),student!$K$3:$K$1202,student!$C$3:$C$1202))</f>
        <v/>
      </c>
      <c r="V43" s="21" t="str">
        <f>IF(ROWS(T$4:T43)&gt;$X$1,"",LOOKUP(ROWS(T$4:T43),student!$K$3:$K$1202,student!$D$3:$D$1202))</f>
        <v/>
      </c>
      <c r="W43" s="21" t="str">
        <f>IF(ROWS(U$4:U43)&gt;$X$1,"",LOOKUP(ROWS(U$4:U43),student!$K$3:$K$1202,student!$E$3:$E$1202))</f>
        <v/>
      </c>
      <c r="X43" s="21" t="str">
        <f>IF(ROWS(W$4:W43)&gt;$X$1,"",LOOKUP(ROWS(W$4:W43),student!$K$3:$K$1202,student!$F$3:$F$1202))</f>
        <v/>
      </c>
      <c r="Z43" s="29" t="str">
        <f>IF(AA43="","",SUBTOTAL(3,$AA$4:AA43))</f>
        <v/>
      </c>
      <c r="AA43" s="18" t="str">
        <f>IF(ROWS(AA$4:AA43)&gt;$AD$1,"",LOOKUP(ROWS(AA$4:AA43),student!$L$3:$L$1202,student!$C$3:$C$1202))</f>
        <v/>
      </c>
      <c r="AB43" s="19" t="str">
        <f>IF(ROWS(Z$4:Z43)&gt;$AD$1,"",LOOKUP(ROWS(Z$4:Z43),student!$L$3:$L$1202,student!$D$3:$D$1202))</f>
        <v/>
      </c>
      <c r="AC43" s="19" t="str">
        <f>IF(ROWS(AA$4:AA43)&gt;$AD$1,"",LOOKUP(ROWS(AA$4:AA43),student!$L$3:$L$1202,student!$E$3:$E$1202))</f>
        <v/>
      </c>
      <c r="AD43" s="19" t="str">
        <f>IF(ROWS(AC$4:AC43)&gt;$AD$1,"",LOOKUP(ROWS(AC$4:AC43),student!$L$3:$L$1202,student!$F$3:$F$1202))</f>
        <v/>
      </c>
      <c r="AF43" s="30">
        <f>IF(AG43="","",SUBTOTAL(3,$AG$4:AG43))</f>
        <v>40</v>
      </c>
      <c r="AG43" s="20">
        <f>IF(ROWS(AG$4:AG43)&gt;$AJ$1,"",LOOKUP(ROWS(AG$4:AG43),student!$M$3:$M$1202,student!$C$3:$C$1202))</f>
        <v>0</v>
      </c>
      <c r="AH43" s="21">
        <f>IF(ROWS(AF$4:AF43)&gt;$AJ$1,"",LOOKUP(ROWS(AF$4:AF43),student!$M$3:$M$1202,student!$D$3:$D$1202))</f>
        <v>0</v>
      </c>
      <c r="AI43" s="21">
        <f>IF(ROWS(AG$4:AG43)&gt;$AJ$1,"",LOOKUP(ROWS(AG$4:AG43),student!$M$3:$M$1202,student!$E$3:$E$1202))</f>
        <v>0</v>
      </c>
      <c r="AJ43" s="21">
        <f>IF(ROWS(AI$4:AI43)&gt;$AJ$1,"",LOOKUP(ROWS(AI$4:AI43),student!$M$3:$M$1202,student!$F$3:$F$1202))</f>
        <v>0</v>
      </c>
      <c r="AL43" s="29" t="str">
        <f>IF(AM43="","",SUBTOTAL(3,$AM$4:AM43))</f>
        <v/>
      </c>
      <c r="AM43" s="18" t="str">
        <f>IF(ROWS(AM$4:AM43)&gt;$AP$1,"",LOOKUP(ROWS(AM$4:AM43),student!$N$3:$N$1202,student!$C$3:$C$1202))</f>
        <v/>
      </c>
      <c r="AN43" s="19" t="str">
        <f>IF(ROWS(AL$4:AL43)&gt;$AP$1,"",LOOKUP(ROWS(AL$4:AL43),student!$N$3:$N$1202,student!$D$3:$D$1202))</f>
        <v/>
      </c>
      <c r="AO43" s="19" t="str">
        <f>IF(ROWS(AM$4:AM43)&gt;$AP$1,"",LOOKUP(ROWS(AM$4:AM43),student!$N$3:$N$1202,student!$E$3:$E$1202))</f>
        <v/>
      </c>
      <c r="AP43" s="19" t="str">
        <f>IF(ROWS(AO$4:AO43)&gt;$AP$1,"",LOOKUP(ROWS(AO$4:AO43),student!$N$3:$N$1202,student!$F$3:$F$1202))</f>
        <v/>
      </c>
      <c r="AR43" s="30" t="str">
        <f>IF(AS43="","",SUBTOTAL(3,$AS$4:AS43))</f>
        <v/>
      </c>
      <c r="AS43" s="20" t="str">
        <f>IF(ROWS(AS$4:AS43)&gt;$AV$1,"",LOOKUP(ROWS(AS$4:AS43),student!$O$3:$O$1202,student!$C$3:$C$1202))</f>
        <v/>
      </c>
      <c r="AT43" s="21" t="str">
        <f>IF(ROWS(AR$4:AR43)&gt;$AV$1,"",LOOKUP(ROWS(AR$4:AR43),student!$O$3:$O$1202,student!$D$3:$D$1202))</f>
        <v/>
      </c>
      <c r="AU43" s="21" t="str">
        <f>IF(ROWS(AS$4:AS43)&gt;$AV$1,"",LOOKUP(ROWS(AS$4:AS43),student!$O$3:$O$1202,student!$E$3:$E$1202))</f>
        <v/>
      </c>
      <c r="AV43" s="21" t="str">
        <f>IF(ROWS(AU$4:AU43)&gt;$AV$1,"",LOOKUP(ROWS(AU$4:AU43),student!$O$3:$O$1202,student!$F$3:$F$1202))</f>
        <v/>
      </c>
      <c r="AX43" s="29" t="str">
        <f>IF(AY43="","",SUBTOTAL(3,$AY$4:AY43))</f>
        <v/>
      </c>
      <c r="AY43" s="18" t="str">
        <f>IF(ROWS(AY$4:AY43)&gt;$BB$1,"",LOOKUP(ROWS(AY$4:AY43),student!$P$3:$P$1202,student!$C$3:$C$1202))</f>
        <v/>
      </c>
      <c r="AZ43" s="19" t="str">
        <f>IF(ROWS(AX$4:AX43)&gt;$BB$1,"",LOOKUP(ROWS(AX$4:AX43),student!$P$3:$P$1202,student!$D$3:$D$1202))</f>
        <v/>
      </c>
      <c r="BA43" s="19" t="str">
        <f>IF(ROWS(AY$4:AY43)&gt;$BB$1,"",LOOKUP(ROWS(AY$4:AY43),student!$P$3:$P$1202,student!$E$3:$E$1202))</f>
        <v/>
      </c>
      <c r="BB43" s="19" t="str">
        <f>IF(ROWS(BA$4:BA43)&gt;$BB$1,"",LOOKUP(ROWS(BA$4:BA43),student!$P$3:$P$1202,student!$F$3:$F$1202))</f>
        <v/>
      </c>
      <c r="BD43" s="30" t="str">
        <f>IF(BE43="","",SUBTOTAL(3,$BE$4:BE43))</f>
        <v/>
      </c>
      <c r="BE43" s="20" t="str">
        <f>IF(ROWS(BE$4:BE43)&gt;$BH$1,"",LOOKUP(ROWS(BE$4:BE43),student!$Q$3:$Q$1202,student!$C$3:$C$1202))</f>
        <v/>
      </c>
      <c r="BF43" s="21" t="str">
        <f>IF(ROWS(BD$4:BD43)&gt;$BH$1,"",LOOKUP(ROWS(BD$4:BD43),student!$Q$3:$Q$1202,student!$D$3:$D$1202))</f>
        <v/>
      </c>
      <c r="BG43" s="21" t="str">
        <f>IF(ROWS(BE$4:BE43)&gt;$BH$1,"",LOOKUP(ROWS(BE$4:BE43),student!$Q$3:$Q$1202,student!$E$3:$E$1202))</f>
        <v/>
      </c>
      <c r="BH43" s="21" t="str">
        <f>IF(ROWS(BG$4:BG43)&gt;$BH$1,"",LOOKUP(ROWS(BG$4:BG43),student!$Q$3:$Q$1202,student!$F$3:$F$1202))</f>
        <v/>
      </c>
      <c r="BJ43" s="29">
        <f>IF(BK43="","",SUBTOTAL(3,$BK$4:BK43))</f>
        <v>40</v>
      </c>
      <c r="BK43" s="18">
        <f>IF(ROWS(BK$4:BK43)&gt;$BN$1,"",LOOKUP(ROWS(BK$4:BK43),student!$R$3:$R$1202,student!$C$3:$C$1202))</f>
        <v>0</v>
      </c>
      <c r="BL43" s="19">
        <f>IF(ROWS(BJ$4:BJ43)&gt;$BN$1,"",LOOKUP(ROWS(BJ$4:BJ43),student!$R$3:$R$1202,student!$D$3:$D$1202))</f>
        <v>0</v>
      </c>
      <c r="BM43" s="19">
        <f>IF(ROWS(BK$4:BK43)&gt;$BN$1,"",LOOKUP(ROWS(BK$4:BK43),student!$R$3:$R$1202,student!$E$3:$E$1202))</f>
        <v>0</v>
      </c>
      <c r="BN43" s="19">
        <f>IF(ROWS(BM$4:BM43)&gt;$BN$1,"",LOOKUP(ROWS(BM$4:BM43),student!$R$3:$R$1202,student!$F$3:$F$1202))</f>
        <v>0</v>
      </c>
      <c r="BP43" s="30">
        <f>IF(BQ43="","",SUBTOTAL(3,$BQ$4:BQ43))</f>
        <v>40</v>
      </c>
      <c r="BQ43" s="20">
        <f>IF(ROWS(BQ$4:BQ43)&gt;$BT$1,"",LOOKUP(ROWS(BQ$4:BQ43),student!$S$3:$S$1202,student!$C$3:$C$1202))</f>
        <v>0</v>
      </c>
      <c r="BR43" s="21">
        <f>IF(ROWS(BP$4:BP43)&gt;$BT$1,"",LOOKUP(ROWS(BP$4:BP43),student!$S$3:$S$1202,student!$D$3:$D$1202))</f>
        <v>0</v>
      </c>
      <c r="BS43" s="21">
        <f>IF(ROWS(BQ$4:BQ43)&gt;$BT$1,"",LOOKUP(ROWS(BQ$4:BQ43),student!$S$3:$S$1202,student!$E$3:$E$1202))</f>
        <v>0</v>
      </c>
      <c r="BT43" s="21">
        <f>IF(ROWS(BS$4:BS43)&gt;$BT$1,"",LOOKUP(ROWS(BS$4:BS43),student!$S$3:$S$1202,student!$F$3:$F$1202))</f>
        <v>0</v>
      </c>
    </row>
    <row r="44" spans="1:72" x14ac:dyDescent="0.75">
      <c r="A44" s="26">
        <v>41</v>
      </c>
      <c r="B44" s="29" t="str">
        <f>IF(C44="","",SUBTOTAL(3,$C$4:C44))</f>
        <v/>
      </c>
      <c r="C44" s="18" t="str">
        <f>IF(ROWS(C$4:C44)&gt;$F$1,"",LOOKUP(ROWS(C$4:C44),student!$H$3:$H$1202,student!$C$3:$C$1202))</f>
        <v/>
      </c>
      <c r="D44" s="19" t="str">
        <f>IF(ROWS(B$4:B44)&gt;$F$1,"",LOOKUP(ROWS(B$4:B44),student!$H$3:$H$1202,student!$D$3:$D$1202))</f>
        <v/>
      </c>
      <c r="E44" s="19" t="str">
        <f>IF(ROWS(C$4:C44)&gt;$F$1,"",LOOKUP(ROWS(C$4:C44),student!$H$3:$H$1202,student!$E$3:$E$1202))</f>
        <v/>
      </c>
      <c r="F44" s="19" t="str">
        <f>IF(ROWS(E$4:E44)&gt;$F$1,"",LOOKUP(ROWS(E$4:E44),student!$H$3:$H$1202,student!$F$3:$F$1202))</f>
        <v/>
      </c>
      <c r="G44" s="26"/>
      <c r="H44" s="30" t="str">
        <f>IF(I44="","",SUBTOTAL(3,$I$4:I44))</f>
        <v/>
      </c>
      <c r="I44" s="20" t="str">
        <f>IF(ROWS(I$4:I44)&gt;$L$1,"",LOOKUP(ROWS(I$4:I44),student!$I$3:$I$1202,student!$C$3:$C$1202))</f>
        <v/>
      </c>
      <c r="J44" s="21" t="str">
        <f>IF(ROWS(H$4:H44)&gt;$L$1,"",LOOKUP(ROWS(H$4:H44),student!$I$3:$I$1202,student!$D$3:$D$1202))</f>
        <v/>
      </c>
      <c r="K44" s="21" t="str">
        <f>IF(ROWS(I$4:I44)&gt;$L$1,"",LOOKUP(ROWS(I$4:I44),student!$I$3:$I$1202,student!$E$3:$E$1202))</f>
        <v/>
      </c>
      <c r="L44" s="21" t="str">
        <f>IF(ROWS(K$4:K44)&gt;$L$1,"",LOOKUP(ROWS(K$4:K44),student!$I$3:$I$1202,student!$F$3:$F$1202))</f>
        <v/>
      </c>
      <c r="N44" s="29" t="str">
        <f>IF(O44="","",SUBTOTAL(3,$O$4:O44))</f>
        <v/>
      </c>
      <c r="O44" s="18" t="str">
        <f>IF(ROWS(O$4:O44)&gt;$R$1,"",LOOKUP(ROWS(O$4:O44),student!$J$3:$J$1202,student!$C$3:$C$1202))</f>
        <v/>
      </c>
      <c r="P44" s="19" t="str">
        <f>IF(ROWS(N$4:N44)&gt;$R$1,"",LOOKUP(ROWS(N$4:N44),student!$J$3:$J$1202,student!$D$3:$D$1202))</f>
        <v/>
      </c>
      <c r="Q44" s="19" t="str">
        <f>IF(ROWS(O$4:O44)&gt;$R$1,"",LOOKUP(ROWS(O$4:O44),student!$J$3:$J$1202,student!$E$3:$E$1202))</f>
        <v/>
      </c>
      <c r="R44" s="19" t="str">
        <f>IF(ROWS(Q$4:Q44)&gt;$R$1,"",LOOKUP(ROWS(Q$4:Q44),student!$J$3:$J$1202,student!$F$3:$F$1202))</f>
        <v/>
      </c>
      <c r="T44" s="30" t="str">
        <f>IF(U44="","",SUBTOTAL(3,$U$4:U44))</f>
        <v/>
      </c>
      <c r="U44" s="20" t="str">
        <f>IF(ROWS(U$4:U44)&gt;$X$1,"",LOOKUP(ROWS(U$4:U44),student!$K$3:$K$1202,student!$C$3:$C$1202))</f>
        <v/>
      </c>
      <c r="V44" s="21" t="str">
        <f>IF(ROWS(T$4:T44)&gt;$X$1,"",LOOKUP(ROWS(T$4:T44),student!$K$3:$K$1202,student!$D$3:$D$1202))</f>
        <v/>
      </c>
      <c r="W44" s="21" t="str">
        <f>IF(ROWS(U$4:U44)&gt;$X$1,"",LOOKUP(ROWS(U$4:U44),student!$K$3:$K$1202,student!$E$3:$E$1202))</f>
        <v/>
      </c>
      <c r="X44" s="21" t="str">
        <f>IF(ROWS(W$4:W44)&gt;$X$1,"",LOOKUP(ROWS(W$4:W44),student!$K$3:$K$1202,student!$F$3:$F$1202))</f>
        <v/>
      </c>
      <c r="Z44" s="29" t="str">
        <f>IF(AA44="","",SUBTOTAL(3,$AA$4:AA44))</f>
        <v/>
      </c>
      <c r="AA44" s="18" t="str">
        <f>IF(ROWS(AA$4:AA44)&gt;$AD$1,"",LOOKUP(ROWS(AA$4:AA44),student!$L$3:$L$1202,student!$C$3:$C$1202))</f>
        <v/>
      </c>
      <c r="AB44" s="19" t="str">
        <f>IF(ROWS(Z$4:Z44)&gt;$AD$1,"",LOOKUP(ROWS(Z$4:Z44),student!$L$3:$L$1202,student!$D$3:$D$1202))</f>
        <v/>
      </c>
      <c r="AC44" s="19" t="str">
        <f>IF(ROWS(AA$4:AA44)&gt;$AD$1,"",LOOKUP(ROWS(AA$4:AA44),student!$L$3:$L$1202,student!$E$3:$E$1202))</f>
        <v/>
      </c>
      <c r="AD44" s="19" t="str">
        <f>IF(ROWS(AC$4:AC44)&gt;$AD$1,"",LOOKUP(ROWS(AC$4:AC44),student!$L$3:$L$1202,student!$F$3:$F$1202))</f>
        <v/>
      </c>
      <c r="AF44" s="30">
        <f>IF(AG44="","",SUBTOTAL(3,$AG$4:AG44))</f>
        <v>41</v>
      </c>
      <c r="AG44" s="20">
        <f>IF(ROWS(AG$4:AG44)&gt;$AJ$1,"",LOOKUP(ROWS(AG$4:AG44),student!$M$3:$M$1202,student!$C$3:$C$1202))</f>
        <v>0</v>
      </c>
      <c r="AH44" s="21">
        <f>IF(ROWS(AF$4:AF44)&gt;$AJ$1,"",LOOKUP(ROWS(AF$4:AF44),student!$M$3:$M$1202,student!$D$3:$D$1202))</f>
        <v>0</v>
      </c>
      <c r="AI44" s="21">
        <f>IF(ROWS(AG$4:AG44)&gt;$AJ$1,"",LOOKUP(ROWS(AG$4:AG44),student!$M$3:$M$1202,student!$E$3:$E$1202))</f>
        <v>0</v>
      </c>
      <c r="AJ44" s="21">
        <f>IF(ROWS(AI$4:AI44)&gt;$AJ$1,"",LOOKUP(ROWS(AI$4:AI44),student!$M$3:$M$1202,student!$F$3:$F$1202))</f>
        <v>0</v>
      </c>
      <c r="AL44" s="29" t="str">
        <f>IF(AM44="","",SUBTOTAL(3,$AM$4:AM44))</f>
        <v/>
      </c>
      <c r="AM44" s="18" t="str">
        <f>IF(ROWS(AM$4:AM44)&gt;$AP$1,"",LOOKUP(ROWS(AM$4:AM44),student!$N$3:$N$1202,student!$C$3:$C$1202))</f>
        <v/>
      </c>
      <c r="AN44" s="19" t="str">
        <f>IF(ROWS(AL$4:AL44)&gt;$AP$1,"",LOOKUP(ROWS(AL$4:AL44),student!$N$3:$N$1202,student!$D$3:$D$1202))</f>
        <v/>
      </c>
      <c r="AO44" s="19" t="str">
        <f>IF(ROWS(AM$4:AM44)&gt;$AP$1,"",LOOKUP(ROWS(AM$4:AM44),student!$N$3:$N$1202,student!$E$3:$E$1202))</f>
        <v/>
      </c>
      <c r="AP44" s="19" t="str">
        <f>IF(ROWS(AO$4:AO44)&gt;$AP$1,"",LOOKUP(ROWS(AO$4:AO44),student!$N$3:$N$1202,student!$F$3:$F$1202))</f>
        <v/>
      </c>
      <c r="AR44" s="30" t="str">
        <f>IF(AS44="","",SUBTOTAL(3,$AS$4:AS44))</f>
        <v/>
      </c>
      <c r="AS44" s="20" t="str">
        <f>IF(ROWS(AS$4:AS44)&gt;$AV$1,"",LOOKUP(ROWS(AS$4:AS44),student!$O$3:$O$1202,student!$C$3:$C$1202))</f>
        <v/>
      </c>
      <c r="AT44" s="21" t="str">
        <f>IF(ROWS(AR$4:AR44)&gt;$AV$1,"",LOOKUP(ROWS(AR$4:AR44),student!$O$3:$O$1202,student!$D$3:$D$1202))</f>
        <v/>
      </c>
      <c r="AU44" s="21" t="str">
        <f>IF(ROWS(AS$4:AS44)&gt;$AV$1,"",LOOKUP(ROWS(AS$4:AS44),student!$O$3:$O$1202,student!$E$3:$E$1202))</f>
        <v/>
      </c>
      <c r="AV44" s="21" t="str">
        <f>IF(ROWS(AU$4:AU44)&gt;$AV$1,"",LOOKUP(ROWS(AU$4:AU44),student!$O$3:$O$1202,student!$F$3:$F$1202))</f>
        <v/>
      </c>
      <c r="AX44" s="29" t="str">
        <f>IF(AY44="","",SUBTOTAL(3,$AY$4:AY44))</f>
        <v/>
      </c>
      <c r="AY44" s="18" t="str">
        <f>IF(ROWS(AY$4:AY44)&gt;$BB$1,"",LOOKUP(ROWS(AY$4:AY44),student!$P$3:$P$1202,student!$C$3:$C$1202))</f>
        <v/>
      </c>
      <c r="AZ44" s="19" t="str">
        <f>IF(ROWS(AX$4:AX44)&gt;$BB$1,"",LOOKUP(ROWS(AX$4:AX44),student!$P$3:$P$1202,student!$D$3:$D$1202))</f>
        <v/>
      </c>
      <c r="BA44" s="19" t="str">
        <f>IF(ROWS(AY$4:AY44)&gt;$BB$1,"",LOOKUP(ROWS(AY$4:AY44),student!$P$3:$P$1202,student!$E$3:$E$1202))</f>
        <v/>
      </c>
      <c r="BB44" s="19" t="str">
        <f>IF(ROWS(BA$4:BA44)&gt;$BB$1,"",LOOKUP(ROWS(BA$4:BA44),student!$P$3:$P$1202,student!$F$3:$F$1202))</f>
        <v/>
      </c>
      <c r="BD44" s="30" t="str">
        <f>IF(BE44="","",SUBTOTAL(3,$BE$4:BE44))</f>
        <v/>
      </c>
      <c r="BE44" s="20" t="str">
        <f>IF(ROWS(BE$4:BE44)&gt;$BH$1,"",LOOKUP(ROWS(BE$4:BE44),student!$Q$3:$Q$1202,student!$C$3:$C$1202))</f>
        <v/>
      </c>
      <c r="BF44" s="21" t="str">
        <f>IF(ROWS(BD$4:BD44)&gt;$BH$1,"",LOOKUP(ROWS(BD$4:BD44),student!$Q$3:$Q$1202,student!$D$3:$D$1202))</f>
        <v/>
      </c>
      <c r="BG44" s="21" t="str">
        <f>IF(ROWS(BE$4:BE44)&gt;$BH$1,"",LOOKUP(ROWS(BE$4:BE44),student!$Q$3:$Q$1202,student!$E$3:$E$1202))</f>
        <v/>
      </c>
      <c r="BH44" s="21" t="str">
        <f>IF(ROWS(BG$4:BG44)&gt;$BH$1,"",LOOKUP(ROWS(BG$4:BG44),student!$Q$3:$Q$1202,student!$F$3:$F$1202))</f>
        <v/>
      </c>
      <c r="BJ44" s="29">
        <f>IF(BK44="","",SUBTOTAL(3,$BK$4:BK44))</f>
        <v>41</v>
      </c>
      <c r="BK44" s="18">
        <f>IF(ROWS(BK$4:BK44)&gt;$BN$1,"",LOOKUP(ROWS(BK$4:BK44),student!$R$3:$R$1202,student!$C$3:$C$1202))</f>
        <v>0</v>
      </c>
      <c r="BL44" s="19">
        <f>IF(ROWS(BJ$4:BJ44)&gt;$BN$1,"",LOOKUP(ROWS(BJ$4:BJ44),student!$R$3:$R$1202,student!$D$3:$D$1202))</f>
        <v>0</v>
      </c>
      <c r="BM44" s="19">
        <f>IF(ROWS(BK$4:BK44)&gt;$BN$1,"",LOOKUP(ROWS(BK$4:BK44),student!$R$3:$R$1202,student!$E$3:$E$1202))</f>
        <v>0</v>
      </c>
      <c r="BN44" s="19">
        <f>IF(ROWS(BM$4:BM44)&gt;$BN$1,"",LOOKUP(ROWS(BM$4:BM44),student!$R$3:$R$1202,student!$F$3:$F$1202))</f>
        <v>0</v>
      </c>
      <c r="BP44" s="30">
        <f>IF(BQ44="","",SUBTOTAL(3,$BQ$4:BQ44))</f>
        <v>41</v>
      </c>
      <c r="BQ44" s="20">
        <f>IF(ROWS(BQ$4:BQ44)&gt;$BT$1,"",LOOKUP(ROWS(BQ$4:BQ44),student!$S$3:$S$1202,student!$C$3:$C$1202))</f>
        <v>0</v>
      </c>
      <c r="BR44" s="21">
        <f>IF(ROWS(BP$4:BP44)&gt;$BT$1,"",LOOKUP(ROWS(BP$4:BP44),student!$S$3:$S$1202,student!$D$3:$D$1202))</f>
        <v>0</v>
      </c>
      <c r="BS44" s="21">
        <f>IF(ROWS(BQ$4:BQ44)&gt;$BT$1,"",LOOKUP(ROWS(BQ$4:BQ44),student!$S$3:$S$1202,student!$E$3:$E$1202))</f>
        <v>0</v>
      </c>
      <c r="BT44" s="21">
        <f>IF(ROWS(BS$4:BS44)&gt;$BT$1,"",LOOKUP(ROWS(BS$4:BS44),student!$S$3:$S$1202,student!$F$3:$F$1202))</f>
        <v>0</v>
      </c>
    </row>
    <row r="45" spans="1:72" x14ac:dyDescent="0.75">
      <c r="A45" s="26">
        <v>42</v>
      </c>
      <c r="B45" s="29" t="str">
        <f>IF(C45="","",SUBTOTAL(3,$C$4:C45))</f>
        <v/>
      </c>
      <c r="C45" s="18" t="str">
        <f>IF(ROWS(C$4:C45)&gt;$F$1,"",LOOKUP(ROWS(C$4:C45),student!$H$3:$H$1202,student!$C$3:$C$1202))</f>
        <v/>
      </c>
      <c r="D45" s="19" t="str">
        <f>IF(ROWS(B$4:B45)&gt;$F$1,"",LOOKUP(ROWS(B$4:B45),student!$H$3:$H$1202,student!$D$3:$D$1202))</f>
        <v/>
      </c>
      <c r="E45" s="19" t="str">
        <f>IF(ROWS(C$4:C45)&gt;$F$1,"",LOOKUP(ROWS(C$4:C45),student!$H$3:$H$1202,student!$E$3:$E$1202))</f>
        <v/>
      </c>
      <c r="F45" s="19" t="str">
        <f>IF(ROWS(E$4:E45)&gt;$F$1,"",LOOKUP(ROWS(E$4:E45),student!$H$3:$H$1202,student!$F$3:$F$1202))</f>
        <v/>
      </c>
      <c r="G45" s="26"/>
      <c r="H45" s="30" t="str">
        <f>IF(I45="","",SUBTOTAL(3,$I$4:I45))</f>
        <v/>
      </c>
      <c r="I45" s="20" t="str">
        <f>IF(ROWS(I$4:I45)&gt;$L$1,"",LOOKUP(ROWS(I$4:I45),student!$I$3:$I$1202,student!$C$3:$C$1202))</f>
        <v/>
      </c>
      <c r="J45" s="21" t="str">
        <f>IF(ROWS(H$4:H45)&gt;$L$1,"",LOOKUP(ROWS(H$4:H45),student!$I$3:$I$1202,student!$D$3:$D$1202))</f>
        <v/>
      </c>
      <c r="K45" s="21" t="str">
        <f>IF(ROWS(I$4:I45)&gt;$L$1,"",LOOKUP(ROWS(I$4:I45),student!$I$3:$I$1202,student!$E$3:$E$1202))</f>
        <v/>
      </c>
      <c r="L45" s="21" t="str">
        <f>IF(ROWS(K$4:K45)&gt;$L$1,"",LOOKUP(ROWS(K$4:K45),student!$I$3:$I$1202,student!$F$3:$F$1202))</f>
        <v/>
      </c>
      <c r="N45" s="29" t="str">
        <f>IF(O45="","",SUBTOTAL(3,$O$4:O45))</f>
        <v/>
      </c>
      <c r="O45" s="18" t="str">
        <f>IF(ROWS(O$4:O45)&gt;$R$1,"",LOOKUP(ROWS(O$4:O45),student!$J$3:$J$1202,student!$C$3:$C$1202))</f>
        <v/>
      </c>
      <c r="P45" s="19" t="str">
        <f>IF(ROWS(N$4:N45)&gt;$R$1,"",LOOKUP(ROWS(N$4:N45),student!$J$3:$J$1202,student!$D$3:$D$1202))</f>
        <v/>
      </c>
      <c r="Q45" s="19" t="str">
        <f>IF(ROWS(O$4:O45)&gt;$R$1,"",LOOKUP(ROWS(O$4:O45),student!$J$3:$J$1202,student!$E$3:$E$1202))</f>
        <v/>
      </c>
      <c r="R45" s="19" t="str">
        <f>IF(ROWS(Q$4:Q45)&gt;$R$1,"",LOOKUP(ROWS(Q$4:Q45),student!$J$3:$J$1202,student!$F$3:$F$1202))</f>
        <v/>
      </c>
      <c r="T45" s="30" t="str">
        <f>IF(U45="","",SUBTOTAL(3,$U$4:U45))</f>
        <v/>
      </c>
      <c r="U45" s="20" t="str">
        <f>IF(ROWS(U$4:U45)&gt;$X$1,"",LOOKUP(ROWS(U$4:U45),student!$K$3:$K$1202,student!$C$3:$C$1202))</f>
        <v/>
      </c>
      <c r="V45" s="21" t="str">
        <f>IF(ROWS(T$4:T45)&gt;$X$1,"",LOOKUP(ROWS(T$4:T45),student!$K$3:$K$1202,student!$D$3:$D$1202))</f>
        <v/>
      </c>
      <c r="W45" s="21" t="str">
        <f>IF(ROWS(U$4:U45)&gt;$X$1,"",LOOKUP(ROWS(U$4:U45),student!$K$3:$K$1202,student!$E$3:$E$1202))</f>
        <v/>
      </c>
      <c r="X45" s="21" t="str">
        <f>IF(ROWS(W$4:W45)&gt;$X$1,"",LOOKUP(ROWS(W$4:W45),student!$K$3:$K$1202,student!$F$3:$F$1202))</f>
        <v/>
      </c>
      <c r="Z45" s="29" t="str">
        <f>IF(AA45="","",SUBTOTAL(3,$AA$4:AA45))</f>
        <v/>
      </c>
      <c r="AA45" s="18" t="str">
        <f>IF(ROWS(AA$4:AA45)&gt;$AD$1,"",LOOKUP(ROWS(AA$4:AA45),student!$L$3:$L$1202,student!$C$3:$C$1202))</f>
        <v/>
      </c>
      <c r="AB45" s="19" t="str">
        <f>IF(ROWS(Z$4:Z45)&gt;$AD$1,"",LOOKUP(ROWS(Z$4:Z45),student!$L$3:$L$1202,student!$D$3:$D$1202))</f>
        <v/>
      </c>
      <c r="AC45" s="19" t="str">
        <f>IF(ROWS(AA$4:AA45)&gt;$AD$1,"",LOOKUP(ROWS(AA$4:AA45),student!$L$3:$L$1202,student!$E$3:$E$1202))</f>
        <v/>
      </c>
      <c r="AD45" s="19" t="str">
        <f>IF(ROWS(AC$4:AC45)&gt;$AD$1,"",LOOKUP(ROWS(AC$4:AC45),student!$L$3:$L$1202,student!$F$3:$F$1202))</f>
        <v/>
      </c>
      <c r="AF45" s="30">
        <f>IF(AG45="","",SUBTOTAL(3,$AG$4:AG45))</f>
        <v>42</v>
      </c>
      <c r="AG45" s="20">
        <f>IF(ROWS(AG$4:AG45)&gt;$AJ$1,"",LOOKUP(ROWS(AG$4:AG45),student!$M$3:$M$1202,student!$C$3:$C$1202))</f>
        <v>0</v>
      </c>
      <c r="AH45" s="21">
        <f>IF(ROWS(AF$4:AF45)&gt;$AJ$1,"",LOOKUP(ROWS(AF$4:AF45),student!$M$3:$M$1202,student!$D$3:$D$1202))</f>
        <v>0</v>
      </c>
      <c r="AI45" s="21">
        <f>IF(ROWS(AG$4:AG45)&gt;$AJ$1,"",LOOKUP(ROWS(AG$4:AG45),student!$M$3:$M$1202,student!$E$3:$E$1202))</f>
        <v>0</v>
      </c>
      <c r="AJ45" s="21">
        <f>IF(ROWS(AI$4:AI45)&gt;$AJ$1,"",LOOKUP(ROWS(AI$4:AI45),student!$M$3:$M$1202,student!$F$3:$F$1202))</f>
        <v>0</v>
      </c>
      <c r="AL45" s="29" t="str">
        <f>IF(AM45="","",SUBTOTAL(3,$AM$4:AM45))</f>
        <v/>
      </c>
      <c r="AM45" s="18" t="str">
        <f>IF(ROWS(AM$4:AM45)&gt;$AP$1,"",LOOKUP(ROWS(AM$4:AM45),student!$N$3:$N$1202,student!$C$3:$C$1202))</f>
        <v/>
      </c>
      <c r="AN45" s="19" t="str">
        <f>IF(ROWS(AL$4:AL45)&gt;$AP$1,"",LOOKUP(ROWS(AL$4:AL45),student!$N$3:$N$1202,student!$D$3:$D$1202))</f>
        <v/>
      </c>
      <c r="AO45" s="19" t="str">
        <f>IF(ROWS(AM$4:AM45)&gt;$AP$1,"",LOOKUP(ROWS(AM$4:AM45),student!$N$3:$N$1202,student!$E$3:$E$1202))</f>
        <v/>
      </c>
      <c r="AP45" s="19" t="str">
        <f>IF(ROWS(AO$4:AO45)&gt;$AP$1,"",LOOKUP(ROWS(AO$4:AO45),student!$N$3:$N$1202,student!$F$3:$F$1202))</f>
        <v/>
      </c>
      <c r="AR45" s="30" t="str">
        <f>IF(AS45="","",SUBTOTAL(3,$AS$4:AS45))</f>
        <v/>
      </c>
      <c r="AS45" s="20" t="str">
        <f>IF(ROWS(AS$4:AS45)&gt;$AV$1,"",LOOKUP(ROWS(AS$4:AS45),student!$O$3:$O$1202,student!$C$3:$C$1202))</f>
        <v/>
      </c>
      <c r="AT45" s="21" t="str">
        <f>IF(ROWS(AR$4:AR45)&gt;$AV$1,"",LOOKUP(ROWS(AR$4:AR45),student!$O$3:$O$1202,student!$D$3:$D$1202))</f>
        <v/>
      </c>
      <c r="AU45" s="21" t="str">
        <f>IF(ROWS(AS$4:AS45)&gt;$AV$1,"",LOOKUP(ROWS(AS$4:AS45),student!$O$3:$O$1202,student!$E$3:$E$1202))</f>
        <v/>
      </c>
      <c r="AV45" s="21" t="str">
        <f>IF(ROWS(AU$4:AU45)&gt;$AV$1,"",LOOKUP(ROWS(AU$4:AU45),student!$O$3:$O$1202,student!$F$3:$F$1202))</f>
        <v/>
      </c>
      <c r="AX45" s="29" t="str">
        <f>IF(AY45="","",SUBTOTAL(3,$AY$4:AY45))</f>
        <v/>
      </c>
      <c r="AY45" s="18" t="str">
        <f>IF(ROWS(AY$4:AY45)&gt;$BB$1,"",LOOKUP(ROWS(AY$4:AY45),student!$P$3:$P$1202,student!$C$3:$C$1202))</f>
        <v/>
      </c>
      <c r="AZ45" s="19" t="str">
        <f>IF(ROWS(AX$4:AX45)&gt;$BB$1,"",LOOKUP(ROWS(AX$4:AX45),student!$P$3:$P$1202,student!$D$3:$D$1202))</f>
        <v/>
      </c>
      <c r="BA45" s="19" t="str">
        <f>IF(ROWS(AY$4:AY45)&gt;$BB$1,"",LOOKUP(ROWS(AY$4:AY45),student!$P$3:$P$1202,student!$E$3:$E$1202))</f>
        <v/>
      </c>
      <c r="BB45" s="19" t="str">
        <f>IF(ROWS(BA$4:BA45)&gt;$BB$1,"",LOOKUP(ROWS(BA$4:BA45),student!$P$3:$P$1202,student!$F$3:$F$1202))</f>
        <v/>
      </c>
      <c r="BD45" s="30" t="str">
        <f>IF(BE45="","",SUBTOTAL(3,$BE$4:BE45))</f>
        <v/>
      </c>
      <c r="BE45" s="20" t="str">
        <f>IF(ROWS(BE$4:BE45)&gt;$BH$1,"",LOOKUP(ROWS(BE$4:BE45),student!$Q$3:$Q$1202,student!$C$3:$C$1202))</f>
        <v/>
      </c>
      <c r="BF45" s="21" t="str">
        <f>IF(ROWS(BD$4:BD45)&gt;$BH$1,"",LOOKUP(ROWS(BD$4:BD45),student!$Q$3:$Q$1202,student!$D$3:$D$1202))</f>
        <v/>
      </c>
      <c r="BG45" s="21" t="str">
        <f>IF(ROWS(BE$4:BE45)&gt;$BH$1,"",LOOKUP(ROWS(BE$4:BE45),student!$Q$3:$Q$1202,student!$E$3:$E$1202))</f>
        <v/>
      </c>
      <c r="BH45" s="21" t="str">
        <f>IF(ROWS(BG$4:BG45)&gt;$BH$1,"",LOOKUP(ROWS(BG$4:BG45),student!$Q$3:$Q$1202,student!$F$3:$F$1202))</f>
        <v/>
      </c>
      <c r="BJ45" s="29">
        <f>IF(BK45="","",SUBTOTAL(3,$BK$4:BK45))</f>
        <v>42</v>
      </c>
      <c r="BK45" s="18">
        <f>IF(ROWS(BK$4:BK45)&gt;$BN$1,"",LOOKUP(ROWS(BK$4:BK45),student!$R$3:$R$1202,student!$C$3:$C$1202))</f>
        <v>0</v>
      </c>
      <c r="BL45" s="19">
        <f>IF(ROWS(BJ$4:BJ45)&gt;$BN$1,"",LOOKUP(ROWS(BJ$4:BJ45),student!$R$3:$R$1202,student!$D$3:$D$1202))</f>
        <v>0</v>
      </c>
      <c r="BM45" s="19">
        <f>IF(ROWS(BK$4:BK45)&gt;$BN$1,"",LOOKUP(ROWS(BK$4:BK45),student!$R$3:$R$1202,student!$E$3:$E$1202))</f>
        <v>0</v>
      </c>
      <c r="BN45" s="19">
        <f>IF(ROWS(BM$4:BM45)&gt;$BN$1,"",LOOKUP(ROWS(BM$4:BM45),student!$R$3:$R$1202,student!$F$3:$F$1202))</f>
        <v>0</v>
      </c>
      <c r="BP45" s="30">
        <f>IF(BQ45="","",SUBTOTAL(3,$BQ$4:BQ45))</f>
        <v>42</v>
      </c>
      <c r="BQ45" s="20">
        <f>IF(ROWS(BQ$4:BQ45)&gt;$BT$1,"",LOOKUP(ROWS(BQ$4:BQ45),student!$S$3:$S$1202,student!$C$3:$C$1202))</f>
        <v>0</v>
      </c>
      <c r="BR45" s="21">
        <f>IF(ROWS(BP$4:BP45)&gt;$BT$1,"",LOOKUP(ROWS(BP$4:BP45),student!$S$3:$S$1202,student!$D$3:$D$1202))</f>
        <v>0</v>
      </c>
      <c r="BS45" s="21">
        <f>IF(ROWS(BQ$4:BQ45)&gt;$BT$1,"",LOOKUP(ROWS(BQ$4:BQ45),student!$S$3:$S$1202,student!$E$3:$E$1202))</f>
        <v>0</v>
      </c>
      <c r="BT45" s="21">
        <f>IF(ROWS(BS$4:BS45)&gt;$BT$1,"",LOOKUP(ROWS(BS$4:BS45),student!$S$3:$S$1202,student!$F$3:$F$1202))</f>
        <v>0</v>
      </c>
    </row>
    <row r="46" spans="1:72" x14ac:dyDescent="0.75">
      <c r="A46" s="26">
        <v>43</v>
      </c>
      <c r="B46" s="29" t="str">
        <f>IF(C46="","",SUBTOTAL(3,$C$4:C46))</f>
        <v/>
      </c>
      <c r="C46" s="18" t="str">
        <f>IF(ROWS(C$4:C46)&gt;$F$1,"",LOOKUP(ROWS(C$4:C46),student!$H$3:$H$1202,student!$C$3:$C$1202))</f>
        <v/>
      </c>
      <c r="D46" s="19" t="str">
        <f>IF(ROWS(B$4:B46)&gt;$F$1,"",LOOKUP(ROWS(B$4:B46),student!$H$3:$H$1202,student!$D$3:$D$1202))</f>
        <v/>
      </c>
      <c r="E46" s="19" t="str">
        <f>IF(ROWS(C$4:C46)&gt;$F$1,"",LOOKUP(ROWS(C$4:C46),student!$H$3:$H$1202,student!$E$3:$E$1202))</f>
        <v/>
      </c>
      <c r="F46" s="19" t="str">
        <f>IF(ROWS(E$4:E46)&gt;$F$1,"",LOOKUP(ROWS(E$4:E46),student!$H$3:$H$1202,student!$F$3:$F$1202))</f>
        <v/>
      </c>
      <c r="G46" s="26"/>
      <c r="H46" s="30" t="str">
        <f>IF(I46="","",SUBTOTAL(3,$I$4:I46))</f>
        <v/>
      </c>
      <c r="I46" s="20" t="str">
        <f>IF(ROWS(I$4:I46)&gt;$L$1,"",LOOKUP(ROWS(I$4:I46),student!$I$3:$I$1202,student!$C$3:$C$1202))</f>
        <v/>
      </c>
      <c r="J46" s="21" t="str">
        <f>IF(ROWS(H$4:H46)&gt;$L$1,"",LOOKUP(ROWS(H$4:H46),student!$I$3:$I$1202,student!$D$3:$D$1202))</f>
        <v/>
      </c>
      <c r="K46" s="21" t="str">
        <f>IF(ROWS(I$4:I46)&gt;$L$1,"",LOOKUP(ROWS(I$4:I46),student!$I$3:$I$1202,student!$E$3:$E$1202))</f>
        <v/>
      </c>
      <c r="L46" s="21" t="str">
        <f>IF(ROWS(K$4:K46)&gt;$L$1,"",LOOKUP(ROWS(K$4:K46),student!$I$3:$I$1202,student!$F$3:$F$1202))</f>
        <v/>
      </c>
      <c r="N46" s="29" t="str">
        <f>IF(O46="","",SUBTOTAL(3,$O$4:O46))</f>
        <v/>
      </c>
      <c r="O46" s="18" t="str">
        <f>IF(ROWS(O$4:O46)&gt;$R$1,"",LOOKUP(ROWS(O$4:O46),student!$J$3:$J$1202,student!$C$3:$C$1202))</f>
        <v/>
      </c>
      <c r="P46" s="19" t="str">
        <f>IF(ROWS(N$4:N46)&gt;$R$1,"",LOOKUP(ROWS(N$4:N46),student!$J$3:$J$1202,student!$D$3:$D$1202))</f>
        <v/>
      </c>
      <c r="Q46" s="19" t="str">
        <f>IF(ROWS(O$4:O46)&gt;$R$1,"",LOOKUP(ROWS(O$4:O46),student!$J$3:$J$1202,student!$E$3:$E$1202))</f>
        <v/>
      </c>
      <c r="R46" s="19" t="str">
        <f>IF(ROWS(Q$4:Q46)&gt;$R$1,"",LOOKUP(ROWS(Q$4:Q46),student!$J$3:$J$1202,student!$F$3:$F$1202))</f>
        <v/>
      </c>
      <c r="T46" s="30" t="str">
        <f>IF(U46="","",SUBTOTAL(3,$U$4:U46))</f>
        <v/>
      </c>
      <c r="U46" s="20" t="str">
        <f>IF(ROWS(U$4:U46)&gt;$X$1,"",LOOKUP(ROWS(U$4:U46),student!$K$3:$K$1202,student!$C$3:$C$1202))</f>
        <v/>
      </c>
      <c r="V46" s="21" t="str">
        <f>IF(ROWS(T$4:T46)&gt;$X$1,"",LOOKUP(ROWS(T$4:T46),student!$K$3:$K$1202,student!$D$3:$D$1202))</f>
        <v/>
      </c>
      <c r="W46" s="21" t="str">
        <f>IF(ROWS(U$4:U46)&gt;$X$1,"",LOOKUP(ROWS(U$4:U46),student!$K$3:$K$1202,student!$E$3:$E$1202))</f>
        <v/>
      </c>
      <c r="X46" s="21" t="str">
        <f>IF(ROWS(W$4:W46)&gt;$X$1,"",LOOKUP(ROWS(W$4:W46),student!$K$3:$K$1202,student!$F$3:$F$1202))</f>
        <v/>
      </c>
      <c r="Z46" s="29" t="str">
        <f>IF(AA46="","",SUBTOTAL(3,$AA$4:AA46))</f>
        <v/>
      </c>
      <c r="AA46" s="18" t="str">
        <f>IF(ROWS(AA$4:AA46)&gt;$AD$1,"",LOOKUP(ROWS(AA$4:AA46),student!$L$3:$L$1202,student!$C$3:$C$1202))</f>
        <v/>
      </c>
      <c r="AB46" s="19" t="str">
        <f>IF(ROWS(Z$4:Z46)&gt;$AD$1,"",LOOKUP(ROWS(Z$4:Z46),student!$L$3:$L$1202,student!$D$3:$D$1202))</f>
        <v/>
      </c>
      <c r="AC46" s="19" t="str">
        <f>IF(ROWS(AA$4:AA46)&gt;$AD$1,"",LOOKUP(ROWS(AA$4:AA46),student!$L$3:$L$1202,student!$E$3:$E$1202))</f>
        <v/>
      </c>
      <c r="AD46" s="19" t="str">
        <f>IF(ROWS(AC$4:AC46)&gt;$AD$1,"",LOOKUP(ROWS(AC$4:AC46),student!$L$3:$L$1202,student!$F$3:$F$1202))</f>
        <v/>
      </c>
      <c r="AF46" s="30">
        <f>IF(AG46="","",SUBTOTAL(3,$AG$4:AG46))</f>
        <v>43</v>
      </c>
      <c r="AG46" s="20">
        <f>IF(ROWS(AG$4:AG46)&gt;$AJ$1,"",LOOKUP(ROWS(AG$4:AG46),student!$M$3:$M$1202,student!$C$3:$C$1202))</f>
        <v>0</v>
      </c>
      <c r="AH46" s="21">
        <f>IF(ROWS(AF$4:AF46)&gt;$AJ$1,"",LOOKUP(ROWS(AF$4:AF46),student!$M$3:$M$1202,student!$D$3:$D$1202))</f>
        <v>0</v>
      </c>
      <c r="AI46" s="21">
        <f>IF(ROWS(AG$4:AG46)&gt;$AJ$1,"",LOOKUP(ROWS(AG$4:AG46),student!$M$3:$M$1202,student!$E$3:$E$1202))</f>
        <v>0</v>
      </c>
      <c r="AJ46" s="21">
        <f>IF(ROWS(AI$4:AI46)&gt;$AJ$1,"",LOOKUP(ROWS(AI$4:AI46),student!$M$3:$M$1202,student!$F$3:$F$1202))</f>
        <v>0</v>
      </c>
      <c r="AL46" s="29" t="str">
        <f>IF(AM46="","",SUBTOTAL(3,$AM$4:AM46))</f>
        <v/>
      </c>
      <c r="AM46" s="18" t="str">
        <f>IF(ROWS(AM$4:AM46)&gt;$AP$1,"",LOOKUP(ROWS(AM$4:AM46),student!$N$3:$N$1202,student!$C$3:$C$1202))</f>
        <v/>
      </c>
      <c r="AN46" s="19" t="str">
        <f>IF(ROWS(AL$4:AL46)&gt;$AP$1,"",LOOKUP(ROWS(AL$4:AL46),student!$N$3:$N$1202,student!$D$3:$D$1202))</f>
        <v/>
      </c>
      <c r="AO46" s="19" t="str">
        <f>IF(ROWS(AM$4:AM46)&gt;$AP$1,"",LOOKUP(ROWS(AM$4:AM46),student!$N$3:$N$1202,student!$E$3:$E$1202))</f>
        <v/>
      </c>
      <c r="AP46" s="19" t="str">
        <f>IF(ROWS(AO$4:AO46)&gt;$AP$1,"",LOOKUP(ROWS(AO$4:AO46),student!$N$3:$N$1202,student!$F$3:$F$1202))</f>
        <v/>
      </c>
      <c r="AR46" s="30" t="str">
        <f>IF(AS46="","",SUBTOTAL(3,$AS$4:AS46))</f>
        <v/>
      </c>
      <c r="AS46" s="20" t="str">
        <f>IF(ROWS(AS$4:AS46)&gt;$AV$1,"",LOOKUP(ROWS(AS$4:AS46),student!$O$3:$O$1202,student!$C$3:$C$1202))</f>
        <v/>
      </c>
      <c r="AT46" s="21" t="str">
        <f>IF(ROWS(AR$4:AR46)&gt;$AV$1,"",LOOKUP(ROWS(AR$4:AR46),student!$O$3:$O$1202,student!$D$3:$D$1202))</f>
        <v/>
      </c>
      <c r="AU46" s="21" t="str">
        <f>IF(ROWS(AS$4:AS46)&gt;$AV$1,"",LOOKUP(ROWS(AS$4:AS46),student!$O$3:$O$1202,student!$E$3:$E$1202))</f>
        <v/>
      </c>
      <c r="AV46" s="21" t="str">
        <f>IF(ROWS(AU$4:AU46)&gt;$AV$1,"",LOOKUP(ROWS(AU$4:AU46),student!$O$3:$O$1202,student!$F$3:$F$1202))</f>
        <v/>
      </c>
      <c r="AX46" s="29" t="str">
        <f>IF(AY46="","",SUBTOTAL(3,$AY$4:AY46))</f>
        <v/>
      </c>
      <c r="AY46" s="18" t="str">
        <f>IF(ROWS(AY$4:AY46)&gt;$BB$1,"",LOOKUP(ROWS(AY$4:AY46),student!$P$3:$P$1202,student!$C$3:$C$1202))</f>
        <v/>
      </c>
      <c r="AZ46" s="19" t="str">
        <f>IF(ROWS(AX$4:AX46)&gt;$BB$1,"",LOOKUP(ROWS(AX$4:AX46),student!$P$3:$P$1202,student!$D$3:$D$1202))</f>
        <v/>
      </c>
      <c r="BA46" s="19" t="str">
        <f>IF(ROWS(AY$4:AY46)&gt;$BB$1,"",LOOKUP(ROWS(AY$4:AY46),student!$P$3:$P$1202,student!$E$3:$E$1202))</f>
        <v/>
      </c>
      <c r="BB46" s="19" t="str">
        <f>IF(ROWS(BA$4:BA46)&gt;$BB$1,"",LOOKUP(ROWS(BA$4:BA46),student!$P$3:$P$1202,student!$F$3:$F$1202))</f>
        <v/>
      </c>
      <c r="BD46" s="30" t="str">
        <f>IF(BE46="","",SUBTOTAL(3,$BE$4:BE46))</f>
        <v/>
      </c>
      <c r="BE46" s="20" t="str">
        <f>IF(ROWS(BE$4:BE46)&gt;$BH$1,"",LOOKUP(ROWS(BE$4:BE46),student!$Q$3:$Q$1202,student!$C$3:$C$1202))</f>
        <v/>
      </c>
      <c r="BF46" s="21" t="str">
        <f>IF(ROWS(BD$4:BD46)&gt;$BH$1,"",LOOKUP(ROWS(BD$4:BD46),student!$Q$3:$Q$1202,student!$D$3:$D$1202))</f>
        <v/>
      </c>
      <c r="BG46" s="21" t="str">
        <f>IF(ROWS(BE$4:BE46)&gt;$BH$1,"",LOOKUP(ROWS(BE$4:BE46),student!$Q$3:$Q$1202,student!$E$3:$E$1202))</f>
        <v/>
      </c>
      <c r="BH46" s="21" t="str">
        <f>IF(ROWS(BG$4:BG46)&gt;$BH$1,"",LOOKUP(ROWS(BG$4:BG46),student!$Q$3:$Q$1202,student!$F$3:$F$1202))</f>
        <v/>
      </c>
      <c r="BJ46" s="29">
        <f>IF(BK46="","",SUBTOTAL(3,$BK$4:BK46))</f>
        <v>43</v>
      </c>
      <c r="BK46" s="18">
        <f>IF(ROWS(BK$4:BK46)&gt;$BN$1,"",LOOKUP(ROWS(BK$4:BK46),student!$R$3:$R$1202,student!$C$3:$C$1202))</f>
        <v>0</v>
      </c>
      <c r="BL46" s="19">
        <f>IF(ROWS(BJ$4:BJ46)&gt;$BN$1,"",LOOKUP(ROWS(BJ$4:BJ46),student!$R$3:$R$1202,student!$D$3:$D$1202))</f>
        <v>0</v>
      </c>
      <c r="BM46" s="19">
        <f>IF(ROWS(BK$4:BK46)&gt;$BN$1,"",LOOKUP(ROWS(BK$4:BK46),student!$R$3:$R$1202,student!$E$3:$E$1202))</f>
        <v>0</v>
      </c>
      <c r="BN46" s="19">
        <f>IF(ROWS(BM$4:BM46)&gt;$BN$1,"",LOOKUP(ROWS(BM$4:BM46),student!$R$3:$R$1202,student!$F$3:$F$1202))</f>
        <v>0</v>
      </c>
      <c r="BP46" s="30">
        <f>IF(BQ46="","",SUBTOTAL(3,$BQ$4:BQ46))</f>
        <v>43</v>
      </c>
      <c r="BQ46" s="20">
        <f>IF(ROWS(BQ$4:BQ46)&gt;$BT$1,"",LOOKUP(ROWS(BQ$4:BQ46),student!$S$3:$S$1202,student!$C$3:$C$1202))</f>
        <v>0</v>
      </c>
      <c r="BR46" s="21">
        <f>IF(ROWS(BP$4:BP46)&gt;$BT$1,"",LOOKUP(ROWS(BP$4:BP46),student!$S$3:$S$1202,student!$D$3:$D$1202))</f>
        <v>0</v>
      </c>
      <c r="BS46" s="21">
        <f>IF(ROWS(BQ$4:BQ46)&gt;$BT$1,"",LOOKUP(ROWS(BQ$4:BQ46),student!$S$3:$S$1202,student!$E$3:$E$1202))</f>
        <v>0</v>
      </c>
      <c r="BT46" s="21">
        <f>IF(ROWS(BS$4:BS46)&gt;$BT$1,"",LOOKUP(ROWS(BS$4:BS46),student!$S$3:$S$1202,student!$F$3:$F$1202))</f>
        <v>0</v>
      </c>
    </row>
    <row r="47" spans="1:72" x14ac:dyDescent="0.75">
      <c r="A47" s="26">
        <v>44</v>
      </c>
      <c r="B47" s="29" t="str">
        <f>IF(C47="","",SUBTOTAL(3,$C$4:C47))</f>
        <v/>
      </c>
      <c r="C47" s="18" t="str">
        <f>IF(ROWS(C$4:C47)&gt;$F$1,"",LOOKUP(ROWS(C$4:C47),student!$H$3:$H$1202,student!$C$3:$C$1202))</f>
        <v/>
      </c>
      <c r="D47" s="19" t="str">
        <f>IF(ROWS(B$4:B47)&gt;$F$1,"",LOOKUP(ROWS(B$4:B47),student!$H$3:$H$1202,student!$D$3:$D$1202))</f>
        <v/>
      </c>
      <c r="E47" s="19" t="str">
        <f>IF(ROWS(C$4:C47)&gt;$F$1,"",LOOKUP(ROWS(C$4:C47),student!$H$3:$H$1202,student!$E$3:$E$1202))</f>
        <v/>
      </c>
      <c r="F47" s="19" t="str">
        <f>IF(ROWS(E$4:E47)&gt;$F$1,"",LOOKUP(ROWS(E$4:E47),student!$H$3:$H$1202,student!$F$3:$F$1202))</f>
        <v/>
      </c>
      <c r="G47" s="26"/>
      <c r="H47" s="30" t="str">
        <f>IF(I47="","",SUBTOTAL(3,$I$4:I47))</f>
        <v/>
      </c>
      <c r="I47" s="20" t="str">
        <f>IF(ROWS(I$4:I47)&gt;$L$1,"",LOOKUP(ROWS(I$4:I47),student!$I$3:$I$1202,student!$C$3:$C$1202))</f>
        <v/>
      </c>
      <c r="J47" s="21" t="str">
        <f>IF(ROWS(H$4:H47)&gt;$L$1,"",LOOKUP(ROWS(H$4:H47),student!$I$3:$I$1202,student!$D$3:$D$1202))</f>
        <v/>
      </c>
      <c r="K47" s="21" t="str">
        <f>IF(ROWS(I$4:I47)&gt;$L$1,"",LOOKUP(ROWS(I$4:I47),student!$I$3:$I$1202,student!$E$3:$E$1202))</f>
        <v/>
      </c>
      <c r="L47" s="21" t="str">
        <f>IF(ROWS(K$4:K47)&gt;$L$1,"",LOOKUP(ROWS(K$4:K47),student!$I$3:$I$1202,student!$F$3:$F$1202))</f>
        <v/>
      </c>
      <c r="N47" s="29" t="str">
        <f>IF(O47="","",SUBTOTAL(3,$O$4:O47))</f>
        <v/>
      </c>
      <c r="O47" s="18" t="str">
        <f>IF(ROWS(O$4:O47)&gt;$R$1,"",LOOKUP(ROWS(O$4:O47),student!$J$3:$J$1202,student!$C$3:$C$1202))</f>
        <v/>
      </c>
      <c r="P47" s="19" t="str">
        <f>IF(ROWS(N$4:N47)&gt;$R$1,"",LOOKUP(ROWS(N$4:N47),student!$J$3:$J$1202,student!$D$3:$D$1202))</f>
        <v/>
      </c>
      <c r="Q47" s="19" t="str">
        <f>IF(ROWS(O$4:O47)&gt;$R$1,"",LOOKUP(ROWS(O$4:O47),student!$J$3:$J$1202,student!$E$3:$E$1202))</f>
        <v/>
      </c>
      <c r="R47" s="19" t="str">
        <f>IF(ROWS(Q$4:Q47)&gt;$R$1,"",LOOKUP(ROWS(Q$4:Q47),student!$J$3:$J$1202,student!$F$3:$F$1202))</f>
        <v/>
      </c>
      <c r="T47" s="30" t="str">
        <f>IF(U47="","",SUBTOTAL(3,$U$4:U47))</f>
        <v/>
      </c>
      <c r="U47" s="20" t="str">
        <f>IF(ROWS(U$4:U47)&gt;$X$1,"",LOOKUP(ROWS(U$4:U47),student!$K$3:$K$1202,student!$C$3:$C$1202))</f>
        <v/>
      </c>
      <c r="V47" s="21" t="str">
        <f>IF(ROWS(T$4:T47)&gt;$X$1,"",LOOKUP(ROWS(T$4:T47),student!$K$3:$K$1202,student!$D$3:$D$1202))</f>
        <v/>
      </c>
      <c r="W47" s="21" t="str">
        <f>IF(ROWS(U$4:U47)&gt;$X$1,"",LOOKUP(ROWS(U$4:U47),student!$K$3:$K$1202,student!$E$3:$E$1202))</f>
        <v/>
      </c>
      <c r="X47" s="21" t="str">
        <f>IF(ROWS(W$4:W47)&gt;$X$1,"",LOOKUP(ROWS(W$4:W47),student!$K$3:$K$1202,student!$F$3:$F$1202))</f>
        <v/>
      </c>
      <c r="Z47" s="29" t="str">
        <f>IF(AA47="","",SUBTOTAL(3,$AA$4:AA47))</f>
        <v/>
      </c>
      <c r="AA47" s="18" t="str">
        <f>IF(ROWS(AA$4:AA47)&gt;$AD$1,"",LOOKUP(ROWS(AA$4:AA47),student!$L$3:$L$1202,student!$C$3:$C$1202))</f>
        <v/>
      </c>
      <c r="AB47" s="19" t="str">
        <f>IF(ROWS(Z$4:Z47)&gt;$AD$1,"",LOOKUP(ROWS(Z$4:Z47),student!$L$3:$L$1202,student!$D$3:$D$1202))</f>
        <v/>
      </c>
      <c r="AC47" s="19" t="str">
        <f>IF(ROWS(AA$4:AA47)&gt;$AD$1,"",LOOKUP(ROWS(AA$4:AA47),student!$L$3:$L$1202,student!$E$3:$E$1202))</f>
        <v/>
      </c>
      <c r="AD47" s="19" t="str">
        <f>IF(ROWS(AC$4:AC47)&gt;$AD$1,"",LOOKUP(ROWS(AC$4:AC47),student!$L$3:$L$1202,student!$F$3:$F$1202))</f>
        <v/>
      </c>
      <c r="AF47" s="30">
        <f>IF(AG47="","",SUBTOTAL(3,$AG$4:AG47))</f>
        <v>44</v>
      </c>
      <c r="AG47" s="20">
        <f>IF(ROWS(AG$4:AG47)&gt;$AJ$1,"",LOOKUP(ROWS(AG$4:AG47),student!$M$3:$M$1202,student!$C$3:$C$1202))</f>
        <v>0</v>
      </c>
      <c r="AH47" s="21">
        <f>IF(ROWS(AF$4:AF47)&gt;$AJ$1,"",LOOKUP(ROWS(AF$4:AF47),student!$M$3:$M$1202,student!$D$3:$D$1202))</f>
        <v>0</v>
      </c>
      <c r="AI47" s="21">
        <f>IF(ROWS(AG$4:AG47)&gt;$AJ$1,"",LOOKUP(ROWS(AG$4:AG47),student!$M$3:$M$1202,student!$E$3:$E$1202))</f>
        <v>0</v>
      </c>
      <c r="AJ47" s="21">
        <f>IF(ROWS(AI$4:AI47)&gt;$AJ$1,"",LOOKUP(ROWS(AI$4:AI47),student!$M$3:$M$1202,student!$F$3:$F$1202))</f>
        <v>0</v>
      </c>
      <c r="AL47" s="29" t="str">
        <f>IF(AM47="","",SUBTOTAL(3,$AM$4:AM47))</f>
        <v/>
      </c>
      <c r="AM47" s="18" t="str">
        <f>IF(ROWS(AM$4:AM47)&gt;$AP$1,"",LOOKUP(ROWS(AM$4:AM47),student!$N$3:$N$1202,student!$C$3:$C$1202))</f>
        <v/>
      </c>
      <c r="AN47" s="19" t="str">
        <f>IF(ROWS(AL$4:AL47)&gt;$AP$1,"",LOOKUP(ROWS(AL$4:AL47),student!$N$3:$N$1202,student!$D$3:$D$1202))</f>
        <v/>
      </c>
      <c r="AO47" s="19" t="str">
        <f>IF(ROWS(AM$4:AM47)&gt;$AP$1,"",LOOKUP(ROWS(AM$4:AM47),student!$N$3:$N$1202,student!$E$3:$E$1202))</f>
        <v/>
      </c>
      <c r="AP47" s="19" t="str">
        <f>IF(ROWS(AO$4:AO47)&gt;$AP$1,"",LOOKUP(ROWS(AO$4:AO47),student!$N$3:$N$1202,student!$F$3:$F$1202))</f>
        <v/>
      </c>
      <c r="AR47" s="30" t="str">
        <f>IF(AS47="","",SUBTOTAL(3,$AS$4:AS47))</f>
        <v/>
      </c>
      <c r="AS47" s="20" t="str">
        <f>IF(ROWS(AS$4:AS47)&gt;$AV$1,"",LOOKUP(ROWS(AS$4:AS47),student!$O$3:$O$1202,student!$C$3:$C$1202))</f>
        <v/>
      </c>
      <c r="AT47" s="21" t="str">
        <f>IF(ROWS(AR$4:AR47)&gt;$AV$1,"",LOOKUP(ROWS(AR$4:AR47),student!$O$3:$O$1202,student!$D$3:$D$1202))</f>
        <v/>
      </c>
      <c r="AU47" s="21" t="str">
        <f>IF(ROWS(AS$4:AS47)&gt;$AV$1,"",LOOKUP(ROWS(AS$4:AS47),student!$O$3:$O$1202,student!$E$3:$E$1202))</f>
        <v/>
      </c>
      <c r="AV47" s="21" t="str">
        <f>IF(ROWS(AU$4:AU47)&gt;$AV$1,"",LOOKUP(ROWS(AU$4:AU47),student!$O$3:$O$1202,student!$F$3:$F$1202))</f>
        <v/>
      </c>
      <c r="AX47" s="29" t="str">
        <f>IF(AY47="","",SUBTOTAL(3,$AY$4:AY47))</f>
        <v/>
      </c>
      <c r="AY47" s="18" t="str">
        <f>IF(ROWS(AY$4:AY47)&gt;$BB$1,"",LOOKUP(ROWS(AY$4:AY47),student!$P$3:$P$1202,student!$C$3:$C$1202))</f>
        <v/>
      </c>
      <c r="AZ47" s="19" t="str">
        <f>IF(ROWS(AX$4:AX47)&gt;$BB$1,"",LOOKUP(ROWS(AX$4:AX47),student!$P$3:$P$1202,student!$D$3:$D$1202))</f>
        <v/>
      </c>
      <c r="BA47" s="19" t="str">
        <f>IF(ROWS(AY$4:AY47)&gt;$BB$1,"",LOOKUP(ROWS(AY$4:AY47),student!$P$3:$P$1202,student!$E$3:$E$1202))</f>
        <v/>
      </c>
      <c r="BB47" s="19" t="str">
        <f>IF(ROWS(BA$4:BA47)&gt;$BB$1,"",LOOKUP(ROWS(BA$4:BA47),student!$P$3:$P$1202,student!$F$3:$F$1202))</f>
        <v/>
      </c>
      <c r="BD47" s="30" t="str">
        <f>IF(BE47="","",SUBTOTAL(3,$BE$4:BE47))</f>
        <v/>
      </c>
      <c r="BE47" s="20" t="str">
        <f>IF(ROWS(BE$4:BE47)&gt;$BH$1,"",LOOKUP(ROWS(BE$4:BE47),student!$Q$3:$Q$1202,student!$C$3:$C$1202))</f>
        <v/>
      </c>
      <c r="BF47" s="21" t="str">
        <f>IF(ROWS(BD$4:BD47)&gt;$BH$1,"",LOOKUP(ROWS(BD$4:BD47),student!$Q$3:$Q$1202,student!$D$3:$D$1202))</f>
        <v/>
      </c>
      <c r="BG47" s="21" t="str">
        <f>IF(ROWS(BE$4:BE47)&gt;$BH$1,"",LOOKUP(ROWS(BE$4:BE47),student!$Q$3:$Q$1202,student!$E$3:$E$1202))</f>
        <v/>
      </c>
      <c r="BH47" s="21" t="str">
        <f>IF(ROWS(BG$4:BG47)&gt;$BH$1,"",LOOKUP(ROWS(BG$4:BG47),student!$Q$3:$Q$1202,student!$F$3:$F$1202))</f>
        <v/>
      </c>
      <c r="BJ47" s="29">
        <f>IF(BK47="","",SUBTOTAL(3,$BK$4:BK47))</f>
        <v>44</v>
      </c>
      <c r="BK47" s="18">
        <f>IF(ROWS(BK$4:BK47)&gt;$BN$1,"",LOOKUP(ROWS(BK$4:BK47),student!$R$3:$R$1202,student!$C$3:$C$1202))</f>
        <v>0</v>
      </c>
      <c r="BL47" s="19">
        <f>IF(ROWS(BJ$4:BJ47)&gt;$BN$1,"",LOOKUP(ROWS(BJ$4:BJ47),student!$R$3:$R$1202,student!$D$3:$D$1202))</f>
        <v>0</v>
      </c>
      <c r="BM47" s="19">
        <f>IF(ROWS(BK$4:BK47)&gt;$BN$1,"",LOOKUP(ROWS(BK$4:BK47),student!$R$3:$R$1202,student!$E$3:$E$1202))</f>
        <v>0</v>
      </c>
      <c r="BN47" s="19">
        <f>IF(ROWS(BM$4:BM47)&gt;$BN$1,"",LOOKUP(ROWS(BM$4:BM47),student!$R$3:$R$1202,student!$F$3:$F$1202))</f>
        <v>0</v>
      </c>
      <c r="BP47" s="30">
        <f>IF(BQ47="","",SUBTOTAL(3,$BQ$4:BQ47))</f>
        <v>44</v>
      </c>
      <c r="BQ47" s="20">
        <f>IF(ROWS(BQ$4:BQ47)&gt;$BT$1,"",LOOKUP(ROWS(BQ$4:BQ47),student!$S$3:$S$1202,student!$C$3:$C$1202))</f>
        <v>0</v>
      </c>
      <c r="BR47" s="21">
        <f>IF(ROWS(BP$4:BP47)&gt;$BT$1,"",LOOKUP(ROWS(BP$4:BP47),student!$S$3:$S$1202,student!$D$3:$D$1202))</f>
        <v>0</v>
      </c>
      <c r="BS47" s="21">
        <f>IF(ROWS(BQ$4:BQ47)&gt;$BT$1,"",LOOKUP(ROWS(BQ$4:BQ47),student!$S$3:$S$1202,student!$E$3:$E$1202))</f>
        <v>0</v>
      </c>
      <c r="BT47" s="21">
        <f>IF(ROWS(BS$4:BS47)&gt;$BT$1,"",LOOKUP(ROWS(BS$4:BS47),student!$S$3:$S$1202,student!$F$3:$F$1202))</f>
        <v>0</v>
      </c>
    </row>
    <row r="48" spans="1:72" x14ac:dyDescent="0.75">
      <c r="A48" s="26">
        <v>45</v>
      </c>
      <c r="B48" s="29" t="str">
        <f>IF(C48="","",SUBTOTAL(3,$C$4:C48))</f>
        <v/>
      </c>
      <c r="C48" s="18" t="str">
        <f>IF(ROWS(C$4:C48)&gt;$F$1,"",LOOKUP(ROWS(C$4:C48),student!$H$3:$H$1202,student!$C$3:$C$1202))</f>
        <v/>
      </c>
      <c r="D48" s="19" t="str">
        <f>IF(ROWS(B$4:B48)&gt;$F$1,"",LOOKUP(ROWS(B$4:B48),student!$H$3:$H$1202,student!$D$3:$D$1202))</f>
        <v/>
      </c>
      <c r="E48" s="19" t="str">
        <f>IF(ROWS(C$4:C48)&gt;$F$1,"",LOOKUP(ROWS(C$4:C48),student!$H$3:$H$1202,student!$E$3:$E$1202))</f>
        <v/>
      </c>
      <c r="F48" s="19" t="str">
        <f>IF(ROWS(E$4:E48)&gt;$F$1,"",LOOKUP(ROWS(E$4:E48),student!$H$3:$H$1202,student!$F$3:$F$1202))</f>
        <v/>
      </c>
      <c r="G48" s="26"/>
      <c r="H48" s="30" t="str">
        <f>IF(I48="","",SUBTOTAL(3,$I$4:I48))</f>
        <v/>
      </c>
      <c r="I48" s="20" t="str">
        <f>IF(ROWS(I$4:I48)&gt;$L$1,"",LOOKUP(ROWS(I$4:I48),student!$I$3:$I$1202,student!$C$3:$C$1202))</f>
        <v/>
      </c>
      <c r="J48" s="21" t="str">
        <f>IF(ROWS(H$4:H48)&gt;$L$1,"",LOOKUP(ROWS(H$4:H48),student!$I$3:$I$1202,student!$D$3:$D$1202))</f>
        <v/>
      </c>
      <c r="K48" s="21" t="str">
        <f>IF(ROWS(I$4:I48)&gt;$L$1,"",LOOKUP(ROWS(I$4:I48),student!$I$3:$I$1202,student!$E$3:$E$1202))</f>
        <v/>
      </c>
      <c r="L48" s="21" t="str">
        <f>IF(ROWS(K$4:K48)&gt;$L$1,"",LOOKUP(ROWS(K$4:K48),student!$I$3:$I$1202,student!$F$3:$F$1202))</f>
        <v/>
      </c>
      <c r="N48" s="29" t="str">
        <f>IF(O48="","",SUBTOTAL(3,$O$4:O48))</f>
        <v/>
      </c>
      <c r="O48" s="18" t="str">
        <f>IF(ROWS(O$4:O48)&gt;$R$1,"",LOOKUP(ROWS(O$4:O48),student!$J$3:$J$1202,student!$C$3:$C$1202))</f>
        <v/>
      </c>
      <c r="P48" s="19" t="str">
        <f>IF(ROWS(N$4:N48)&gt;$R$1,"",LOOKUP(ROWS(N$4:N48),student!$J$3:$J$1202,student!$D$3:$D$1202))</f>
        <v/>
      </c>
      <c r="Q48" s="19" t="str">
        <f>IF(ROWS(O$4:O48)&gt;$R$1,"",LOOKUP(ROWS(O$4:O48),student!$J$3:$J$1202,student!$E$3:$E$1202))</f>
        <v/>
      </c>
      <c r="R48" s="19" t="str">
        <f>IF(ROWS(Q$4:Q48)&gt;$R$1,"",LOOKUP(ROWS(Q$4:Q48),student!$J$3:$J$1202,student!$F$3:$F$1202))</f>
        <v/>
      </c>
      <c r="T48" s="30" t="str">
        <f>IF(U48="","",SUBTOTAL(3,$U$4:U48))</f>
        <v/>
      </c>
      <c r="U48" s="20" t="str">
        <f>IF(ROWS(U$4:U48)&gt;$X$1,"",LOOKUP(ROWS(U$4:U48),student!$K$3:$K$1202,student!$C$3:$C$1202))</f>
        <v/>
      </c>
      <c r="V48" s="21" t="str">
        <f>IF(ROWS(T$4:T48)&gt;$X$1,"",LOOKUP(ROWS(T$4:T48),student!$K$3:$K$1202,student!$D$3:$D$1202))</f>
        <v/>
      </c>
      <c r="W48" s="21" t="str">
        <f>IF(ROWS(U$4:U48)&gt;$X$1,"",LOOKUP(ROWS(U$4:U48),student!$K$3:$K$1202,student!$E$3:$E$1202))</f>
        <v/>
      </c>
      <c r="X48" s="21" t="str">
        <f>IF(ROWS(W$4:W48)&gt;$X$1,"",LOOKUP(ROWS(W$4:W48),student!$K$3:$K$1202,student!$F$3:$F$1202))</f>
        <v/>
      </c>
      <c r="Z48" s="29" t="str">
        <f>IF(AA48="","",SUBTOTAL(3,$AA$4:AA48))</f>
        <v/>
      </c>
      <c r="AA48" s="18" t="str">
        <f>IF(ROWS(AA$4:AA48)&gt;$AD$1,"",LOOKUP(ROWS(AA$4:AA48),student!$L$3:$L$1202,student!$C$3:$C$1202))</f>
        <v/>
      </c>
      <c r="AB48" s="19" t="str">
        <f>IF(ROWS(Z$4:Z48)&gt;$AD$1,"",LOOKUP(ROWS(Z$4:Z48),student!$L$3:$L$1202,student!$D$3:$D$1202))</f>
        <v/>
      </c>
      <c r="AC48" s="19" t="str">
        <f>IF(ROWS(AA$4:AA48)&gt;$AD$1,"",LOOKUP(ROWS(AA$4:AA48),student!$L$3:$L$1202,student!$E$3:$E$1202))</f>
        <v/>
      </c>
      <c r="AD48" s="19" t="str">
        <f>IF(ROWS(AC$4:AC48)&gt;$AD$1,"",LOOKUP(ROWS(AC$4:AC48),student!$L$3:$L$1202,student!$F$3:$F$1202))</f>
        <v/>
      </c>
      <c r="AF48" s="30">
        <f>IF(AG48="","",SUBTOTAL(3,$AG$4:AG48))</f>
        <v>45</v>
      </c>
      <c r="AG48" s="20">
        <f>IF(ROWS(AG$4:AG48)&gt;$AJ$1,"",LOOKUP(ROWS(AG$4:AG48),student!$M$3:$M$1202,student!$C$3:$C$1202))</f>
        <v>0</v>
      </c>
      <c r="AH48" s="21">
        <f>IF(ROWS(AF$4:AF48)&gt;$AJ$1,"",LOOKUP(ROWS(AF$4:AF48),student!$M$3:$M$1202,student!$D$3:$D$1202))</f>
        <v>0</v>
      </c>
      <c r="AI48" s="21">
        <f>IF(ROWS(AG$4:AG48)&gt;$AJ$1,"",LOOKUP(ROWS(AG$4:AG48),student!$M$3:$M$1202,student!$E$3:$E$1202))</f>
        <v>0</v>
      </c>
      <c r="AJ48" s="21">
        <f>IF(ROWS(AI$4:AI48)&gt;$AJ$1,"",LOOKUP(ROWS(AI$4:AI48),student!$M$3:$M$1202,student!$F$3:$F$1202))</f>
        <v>0</v>
      </c>
      <c r="AL48" s="29" t="str">
        <f>IF(AM48="","",SUBTOTAL(3,$AM$4:AM48))</f>
        <v/>
      </c>
      <c r="AM48" s="18" t="str">
        <f>IF(ROWS(AM$4:AM48)&gt;$AP$1,"",LOOKUP(ROWS(AM$4:AM48),student!$N$3:$N$1202,student!$C$3:$C$1202))</f>
        <v/>
      </c>
      <c r="AN48" s="19" t="str">
        <f>IF(ROWS(AL$4:AL48)&gt;$AP$1,"",LOOKUP(ROWS(AL$4:AL48),student!$N$3:$N$1202,student!$D$3:$D$1202))</f>
        <v/>
      </c>
      <c r="AO48" s="19" t="str">
        <f>IF(ROWS(AM$4:AM48)&gt;$AP$1,"",LOOKUP(ROWS(AM$4:AM48),student!$N$3:$N$1202,student!$E$3:$E$1202))</f>
        <v/>
      </c>
      <c r="AP48" s="19" t="str">
        <f>IF(ROWS(AO$4:AO48)&gt;$AP$1,"",LOOKUP(ROWS(AO$4:AO48),student!$N$3:$N$1202,student!$F$3:$F$1202))</f>
        <v/>
      </c>
      <c r="AR48" s="30" t="str">
        <f>IF(AS48="","",SUBTOTAL(3,$AS$4:AS48))</f>
        <v/>
      </c>
      <c r="AS48" s="20" t="str">
        <f>IF(ROWS(AS$4:AS48)&gt;$AV$1,"",LOOKUP(ROWS(AS$4:AS48),student!$O$3:$O$1202,student!$C$3:$C$1202))</f>
        <v/>
      </c>
      <c r="AT48" s="21" t="str">
        <f>IF(ROWS(AR$4:AR48)&gt;$AV$1,"",LOOKUP(ROWS(AR$4:AR48),student!$O$3:$O$1202,student!$D$3:$D$1202))</f>
        <v/>
      </c>
      <c r="AU48" s="21" t="str">
        <f>IF(ROWS(AS$4:AS48)&gt;$AV$1,"",LOOKUP(ROWS(AS$4:AS48),student!$O$3:$O$1202,student!$E$3:$E$1202))</f>
        <v/>
      </c>
      <c r="AV48" s="21" t="str">
        <f>IF(ROWS(AU$4:AU48)&gt;$AV$1,"",LOOKUP(ROWS(AU$4:AU48),student!$O$3:$O$1202,student!$F$3:$F$1202))</f>
        <v/>
      </c>
      <c r="AX48" s="29" t="str">
        <f>IF(AY48="","",SUBTOTAL(3,$AY$4:AY48))</f>
        <v/>
      </c>
      <c r="AY48" s="18" t="str">
        <f>IF(ROWS(AY$4:AY48)&gt;$BB$1,"",LOOKUP(ROWS(AY$4:AY48),student!$P$3:$P$1202,student!$C$3:$C$1202))</f>
        <v/>
      </c>
      <c r="AZ48" s="19" t="str">
        <f>IF(ROWS(AX$4:AX48)&gt;$BB$1,"",LOOKUP(ROWS(AX$4:AX48),student!$P$3:$P$1202,student!$D$3:$D$1202))</f>
        <v/>
      </c>
      <c r="BA48" s="19" t="str">
        <f>IF(ROWS(AY$4:AY48)&gt;$BB$1,"",LOOKUP(ROWS(AY$4:AY48),student!$P$3:$P$1202,student!$E$3:$E$1202))</f>
        <v/>
      </c>
      <c r="BB48" s="19" t="str">
        <f>IF(ROWS(BA$4:BA48)&gt;$BB$1,"",LOOKUP(ROWS(BA$4:BA48),student!$P$3:$P$1202,student!$F$3:$F$1202))</f>
        <v/>
      </c>
      <c r="BD48" s="30" t="str">
        <f>IF(BE48="","",SUBTOTAL(3,$BE$4:BE48))</f>
        <v/>
      </c>
      <c r="BE48" s="20" t="str">
        <f>IF(ROWS(BE$4:BE48)&gt;$BH$1,"",LOOKUP(ROWS(BE$4:BE48),student!$Q$3:$Q$1202,student!$C$3:$C$1202))</f>
        <v/>
      </c>
      <c r="BF48" s="21" t="str">
        <f>IF(ROWS(BD$4:BD48)&gt;$BH$1,"",LOOKUP(ROWS(BD$4:BD48),student!$Q$3:$Q$1202,student!$D$3:$D$1202))</f>
        <v/>
      </c>
      <c r="BG48" s="21" t="str">
        <f>IF(ROWS(BE$4:BE48)&gt;$BH$1,"",LOOKUP(ROWS(BE$4:BE48),student!$Q$3:$Q$1202,student!$E$3:$E$1202))</f>
        <v/>
      </c>
      <c r="BH48" s="21" t="str">
        <f>IF(ROWS(BG$4:BG48)&gt;$BH$1,"",LOOKUP(ROWS(BG$4:BG48),student!$Q$3:$Q$1202,student!$F$3:$F$1202))</f>
        <v/>
      </c>
      <c r="BJ48" s="29">
        <f>IF(BK48="","",SUBTOTAL(3,$BK$4:BK48))</f>
        <v>45</v>
      </c>
      <c r="BK48" s="18">
        <f>IF(ROWS(BK$4:BK48)&gt;$BN$1,"",LOOKUP(ROWS(BK$4:BK48),student!$R$3:$R$1202,student!$C$3:$C$1202))</f>
        <v>0</v>
      </c>
      <c r="BL48" s="19">
        <f>IF(ROWS(BJ$4:BJ48)&gt;$BN$1,"",LOOKUP(ROWS(BJ$4:BJ48),student!$R$3:$R$1202,student!$D$3:$D$1202))</f>
        <v>0</v>
      </c>
      <c r="BM48" s="19">
        <f>IF(ROWS(BK$4:BK48)&gt;$BN$1,"",LOOKUP(ROWS(BK$4:BK48),student!$R$3:$R$1202,student!$E$3:$E$1202))</f>
        <v>0</v>
      </c>
      <c r="BN48" s="19">
        <f>IF(ROWS(BM$4:BM48)&gt;$BN$1,"",LOOKUP(ROWS(BM$4:BM48),student!$R$3:$R$1202,student!$F$3:$F$1202))</f>
        <v>0</v>
      </c>
      <c r="BP48" s="30">
        <f>IF(BQ48="","",SUBTOTAL(3,$BQ$4:BQ48))</f>
        <v>45</v>
      </c>
      <c r="BQ48" s="20">
        <f>IF(ROWS(BQ$4:BQ48)&gt;$BT$1,"",LOOKUP(ROWS(BQ$4:BQ48),student!$S$3:$S$1202,student!$C$3:$C$1202))</f>
        <v>0</v>
      </c>
      <c r="BR48" s="21">
        <f>IF(ROWS(BP$4:BP48)&gt;$BT$1,"",LOOKUP(ROWS(BP$4:BP48),student!$S$3:$S$1202,student!$D$3:$D$1202))</f>
        <v>0</v>
      </c>
      <c r="BS48" s="21">
        <f>IF(ROWS(BQ$4:BQ48)&gt;$BT$1,"",LOOKUP(ROWS(BQ$4:BQ48),student!$S$3:$S$1202,student!$E$3:$E$1202))</f>
        <v>0</v>
      </c>
      <c r="BT48" s="21">
        <f>IF(ROWS(BS$4:BS48)&gt;$BT$1,"",LOOKUP(ROWS(BS$4:BS48),student!$S$3:$S$1202,student!$F$3:$F$1202))</f>
        <v>0</v>
      </c>
    </row>
    <row r="49" spans="1:72" x14ac:dyDescent="0.75">
      <c r="A49" s="26">
        <v>46</v>
      </c>
      <c r="B49" s="29" t="str">
        <f>IF(C49="","",SUBTOTAL(3,$C$4:C49))</f>
        <v/>
      </c>
      <c r="C49" s="18" t="str">
        <f>IF(ROWS(C$4:C49)&gt;$F$1,"",LOOKUP(ROWS(C$4:C49),student!$H$3:$H$1202,student!$C$3:$C$1202))</f>
        <v/>
      </c>
      <c r="D49" s="19" t="str">
        <f>IF(ROWS(B$4:B49)&gt;$F$1,"",LOOKUP(ROWS(B$4:B49),student!$H$3:$H$1202,student!$D$3:$D$1202))</f>
        <v/>
      </c>
      <c r="E49" s="19" t="str">
        <f>IF(ROWS(C$4:C49)&gt;$F$1,"",LOOKUP(ROWS(C$4:C49),student!$H$3:$H$1202,student!$E$3:$E$1202))</f>
        <v/>
      </c>
      <c r="F49" s="19" t="str">
        <f>IF(ROWS(E$4:E49)&gt;$F$1,"",LOOKUP(ROWS(E$4:E49),student!$H$3:$H$1202,student!$F$3:$F$1202))</f>
        <v/>
      </c>
      <c r="G49" s="26"/>
      <c r="H49" s="30" t="str">
        <f>IF(I49="","",SUBTOTAL(3,$I$4:I49))</f>
        <v/>
      </c>
      <c r="I49" s="20" t="str">
        <f>IF(ROWS(I$4:I49)&gt;$L$1,"",LOOKUP(ROWS(I$4:I49),student!$I$3:$I$1202,student!$C$3:$C$1202))</f>
        <v/>
      </c>
      <c r="J49" s="21" t="str">
        <f>IF(ROWS(H$4:H49)&gt;$L$1,"",LOOKUP(ROWS(H$4:H49),student!$I$3:$I$1202,student!$D$3:$D$1202))</f>
        <v/>
      </c>
      <c r="K49" s="21" t="str">
        <f>IF(ROWS(I$4:I49)&gt;$L$1,"",LOOKUP(ROWS(I$4:I49),student!$I$3:$I$1202,student!$E$3:$E$1202))</f>
        <v/>
      </c>
      <c r="L49" s="21" t="str">
        <f>IF(ROWS(K$4:K49)&gt;$L$1,"",LOOKUP(ROWS(K$4:K49),student!$I$3:$I$1202,student!$F$3:$F$1202))</f>
        <v/>
      </c>
      <c r="N49" s="29" t="str">
        <f>IF(O49="","",SUBTOTAL(3,$O$4:O49))</f>
        <v/>
      </c>
      <c r="O49" s="18" t="str">
        <f>IF(ROWS(O$4:O49)&gt;$R$1,"",LOOKUP(ROWS(O$4:O49),student!$J$3:$J$1202,student!$C$3:$C$1202))</f>
        <v/>
      </c>
      <c r="P49" s="19" t="str">
        <f>IF(ROWS(N$4:N49)&gt;$R$1,"",LOOKUP(ROWS(N$4:N49),student!$J$3:$J$1202,student!$D$3:$D$1202))</f>
        <v/>
      </c>
      <c r="Q49" s="19" t="str">
        <f>IF(ROWS(O$4:O49)&gt;$R$1,"",LOOKUP(ROWS(O$4:O49),student!$J$3:$J$1202,student!$E$3:$E$1202))</f>
        <v/>
      </c>
      <c r="R49" s="19" t="str">
        <f>IF(ROWS(Q$4:Q49)&gt;$R$1,"",LOOKUP(ROWS(Q$4:Q49),student!$J$3:$J$1202,student!$F$3:$F$1202))</f>
        <v/>
      </c>
      <c r="T49" s="30" t="str">
        <f>IF(U49="","",SUBTOTAL(3,$U$4:U49))</f>
        <v/>
      </c>
      <c r="U49" s="20" t="str">
        <f>IF(ROWS(U$4:U49)&gt;$X$1,"",LOOKUP(ROWS(U$4:U49),student!$K$3:$K$1202,student!$C$3:$C$1202))</f>
        <v/>
      </c>
      <c r="V49" s="21" t="str">
        <f>IF(ROWS(T$4:T49)&gt;$X$1,"",LOOKUP(ROWS(T$4:T49),student!$K$3:$K$1202,student!$D$3:$D$1202))</f>
        <v/>
      </c>
      <c r="W49" s="21" t="str">
        <f>IF(ROWS(U$4:U49)&gt;$X$1,"",LOOKUP(ROWS(U$4:U49),student!$K$3:$K$1202,student!$E$3:$E$1202))</f>
        <v/>
      </c>
      <c r="X49" s="21" t="str">
        <f>IF(ROWS(W$4:W49)&gt;$X$1,"",LOOKUP(ROWS(W$4:W49),student!$K$3:$K$1202,student!$F$3:$F$1202))</f>
        <v/>
      </c>
      <c r="Z49" s="29" t="str">
        <f>IF(AA49="","",SUBTOTAL(3,$AA$4:AA49))</f>
        <v/>
      </c>
      <c r="AA49" s="18" t="str">
        <f>IF(ROWS(AA$4:AA49)&gt;$AD$1,"",LOOKUP(ROWS(AA$4:AA49),student!$L$3:$L$1202,student!$C$3:$C$1202))</f>
        <v/>
      </c>
      <c r="AB49" s="19" t="str">
        <f>IF(ROWS(Z$4:Z49)&gt;$AD$1,"",LOOKUP(ROWS(Z$4:Z49),student!$L$3:$L$1202,student!$D$3:$D$1202))</f>
        <v/>
      </c>
      <c r="AC49" s="19" t="str">
        <f>IF(ROWS(AA$4:AA49)&gt;$AD$1,"",LOOKUP(ROWS(AA$4:AA49),student!$L$3:$L$1202,student!$E$3:$E$1202))</f>
        <v/>
      </c>
      <c r="AD49" s="19" t="str">
        <f>IF(ROWS(AC$4:AC49)&gt;$AD$1,"",LOOKUP(ROWS(AC$4:AC49),student!$L$3:$L$1202,student!$F$3:$F$1202))</f>
        <v/>
      </c>
      <c r="AF49" s="30">
        <f>IF(AG49="","",SUBTOTAL(3,$AG$4:AG49))</f>
        <v>46</v>
      </c>
      <c r="AG49" s="20">
        <f>IF(ROWS(AG$4:AG49)&gt;$AJ$1,"",LOOKUP(ROWS(AG$4:AG49),student!$M$3:$M$1202,student!$C$3:$C$1202))</f>
        <v>0</v>
      </c>
      <c r="AH49" s="21">
        <f>IF(ROWS(AF$4:AF49)&gt;$AJ$1,"",LOOKUP(ROWS(AF$4:AF49),student!$M$3:$M$1202,student!$D$3:$D$1202))</f>
        <v>0</v>
      </c>
      <c r="AI49" s="21">
        <f>IF(ROWS(AG$4:AG49)&gt;$AJ$1,"",LOOKUP(ROWS(AG$4:AG49),student!$M$3:$M$1202,student!$E$3:$E$1202))</f>
        <v>0</v>
      </c>
      <c r="AJ49" s="21">
        <f>IF(ROWS(AI$4:AI49)&gt;$AJ$1,"",LOOKUP(ROWS(AI$4:AI49),student!$M$3:$M$1202,student!$F$3:$F$1202))</f>
        <v>0</v>
      </c>
      <c r="AL49" s="29" t="str">
        <f>IF(AM49="","",SUBTOTAL(3,$AM$4:AM49))</f>
        <v/>
      </c>
      <c r="AM49" s="18" t="str">
        <f>IF(ROWS(AM$4:AM49)&gt;$AP$1,"",LOOKUP(ROWS(AM$4:AM49),student!$N$3:$N$1202,student!$C$3:$C$1202))</f>
        <v/>
      </c>
      <c r="AN49" s="19" t="str">
        <f>IF(ROWS(AL$4:AL49)&gt;$AP$1,"",LOOKUP(ROWS(AL$4:AL49),student!$N$3:$N$1202,student!$D$3:$D$1202))</f>
        <v/>
      </c>
      <c r="AO49" s="19" t="str">
        <f>IF(ROWS(AM$4:AM49)&gt;$AP$1,"",LOOKUP(ROWS(AM$4:AM49),student!$N$3:$N$1202,student!$E$3:$E$1202))</f>
        <v/>
      </c>
      <c r="AP49" s="19" t="str">
        <f>IF(ROWS(AO$4:AO49)&gt;$AP$1,"",LOOKUP(ROWS(AO$4:AO49),student!$N$3:$N$1202,student!$F$3:$F$1202))</f>
        <v/>
      </c>
      <c r="AR49" s="30" t="str">
        <f>IF(AS49="","",SUBTOTAL(3,$AS$4:AS49))</f>
        <v/>
      </c>
      <c r="AS49" s="20" t="str">
        <f>IF(ROWS(AS$4:AS49)&gt;$AV$1,"",LOOKUP(ROWS(AS$4:AS49),student!$O$3:$O$1202,student!$C$3:$C$1202))</f>
        <v/>
      </c>
      <c r="AT49" s="21" t="str">
        <f>IF(ROWS(AR$4:AR49)&gt;$AV$1,"",LOOKUP(ROWS(AR$4:AR49),student!$O$3:$O$1202,student!$D$3:$D$1202))</f>
        <v/>
      </c>
      <c r="AU49" s="21" t="str">
        <f>IF(ROWS(AS$4:AS49)&gt;$AV$1,"",LOOKUP(ROWS(AS$4:AS49),student!$O$3:$O$1202,student!$E$3:$E$1202))</f>
        <v/>
      </c>
      <c r="AV49" s="21" t="str">
        <f>IF(ROWS(AU$4:AU49)&gt;$AV$1,"",LOOKUP(ROWS(AU$4:AU49),student!$O$3:$O$1202,student!$F$3:$F$1202))</f>
        <v/>
      </c>
      <c r="AX49" s="29" t="str">
        <f>IF(AY49="","",SUBTOTAL(3,$AY$4:AY49))</f>
        <v/>
      </c>
      <c r="AY49" s="18" t="str">
        <f>IF(ROWS(AY$4:AY49)&gt;$BB$1,"",LOOKUP(ROWS(AY$4:AY49),student!$P$3:$P$1202,student!$C$3:$C$1202))</f>
        <v/>
      </c>
      <c r="AZ49" s="19" t="str">
        <f>IF(ROWS(AX$4:AX49)&gt;$BB$1,"",LOOKUP(ROWS(AX$4:AX49),student!$P$3:$P$1202,student!$D$3:$D$1202))</f>
        <v/>
      </c>
      <c r="BA49" s="19" t="str">
        <f>IF(ROWS(AY$4:AY49)&gt;$BB$1,"",LOOKUP(ROWS(AY$4:AY49),student!$P$3:$P$1202,student!$E$3:$E$1202))</f>
        <v/>
      </c>
      <c r="BB49" s="19" t="str">
        <f>IF(ROWS(BA$4:BA49)&gt;$BB$1,"",LOOKUP(ROWS(BA$4:BA49),student!$P$3:$P$1202,student!$F$3:$F$1202))</f>
        <v/>
      </c>
      <c r="BD49" s="30" t="str">
        <f>IF(BE49="","",SUBTOTAL(3,$BE$4:BE49))</f>
        <v/>
      </c>
      <c r="BE49" s="20" t="str">
        <f>IF(ROWS(BE$4:BE49)&gt;$BH$1,"",LOOKUP(ROWS(BE$4:BE49),student!$Q$3:$Q$1202,student!$C$3:$C$1202))</f>
        <v/>
      </c>
      <c r="BF49" s="21" t="str">
        <f>IF(ROWS(BD$4:BD49)&gt;$BH$1,"",LOOKUP(ROWS(BD$4:BD49),student!$Q$3:$Q$1202,student!$D$3:$D$1202))</f>
        <v/>
      </c>
      <c r="BG49" s="21" t="str">
        <f>IF(ROWS(BE$4:BE49)&gt;$BH$1,"",LOOKUP(ROWS(BE$4:BE49),student!$Q$3:$Q$1202,student!$E$3:$E$1202))</f>
        <v/>
      </c>
      <c r="BH49" s="21" t="str">
        <f>IF(ROWS(BG$4:BG49)&gt;$BH$1,"",LOOKUP(ROWS(BG$4:BG49),student!$Q$3:$Q$1202,student!$F$3:$F$1202))</f>
        <v/>
      </c>
      <c r="BJ49" s="29">
        <f>IF(BK49="","",SUBTOTAL(3,$BK$4:BK49))</f>
        <v>46</v>
      </c>
      <c r="BK49" s="18">
        <f>IF(ROWS(BK$4:BK49)&gt;$BN$1,"",LOOKUP(ROWS(BK$4:BK49),student!$R$3:$R$1202,student!$C$3:$C$1202))</f>
        <v>0</v>
      </c>
      <c r="BL49" s="19">
        <f>IF(ROWS(BJ$4:BJ49)&gt;$BN$1,"",LOOKUP(ROWS(BJ$4:BJ49),student!$R$3:$R$1202,student!$D$3:$D$1202))</f>
        <v>0</v>
      </c>
      <c r="BM49" s="19">
        <f>IF(ROWS(BK$4:BK49)&gt;$BN$1,"",LOOKUP(ROWS(BK$4:BK49),student!$R$3:$R$1202,student!$E$3:$E$1202))</f>
        <v>0</v>
      </c>
      <c r="BN49" s="19">
        <f>IF(ROWS(BM$4:BM49)&gt;$BN$1,"",LOOKUP(ROWS(BM$4:BM49),student!$R$3:$R$1202,student!$F$3:$F$1202))</f>
        <v>0</v>
      </c>
      <c r="BP49" s="30">
        <f>IF(BQ49="","",SUBTOTAL(3,$BQ$4:BQ49))</f>
        <v>46</v>
      </c>
      <c r="BQ49" s="20">
        <f>IF(ROWS(BQ$4:BQ49)&gt;$BT$1,"",LOOKUP(ROWS(BQ$4:BQ49),student!$S$3:$S$1202,student!$C$3:$C$1202))</f>
        <v>0</v>
      </c>
      <c r="BR49" s="21">
        <f>IF(ROWS(BP$4:BP49)&gt;$BT$1,"",LOOKUP(ROWS(BP$4:BP49),student!$S$3:$S$1202,student!$D$3:$D$1202))</f>
        <v>0</v>
      </c>
      <c r="BS49" s="21">
        <f>IF(ROWS(BQ$4:BQ49)&gt;$BT$1,"",LOOKUP(ROWS(BQ$4:BQ49),student!$S$3:$S$1202,student!$E$3:$E$1202))</f>
        <v>0</v>
      </c>
      <c r="BT49" s="21">
        <f>IF(ROWS(BS$4:BS49)&gt;$BT$1,"",LOOKUP(ROWS(BS$4:BS49),student!$S$3:$S$1202,student!$F$3:$F$1202))</f>
        <v>0</v>
      </c>
    </row>
    <row r="50" spans="1:72" x14ac:dyDescent="0.75">
      <c r="A50" s="26">
        <v>47</v>
      </c>
      <c r="B50" s="29" t="str">
        <f>IF(C50="","",SUBTOTAL(3,$C$4:C50))</f>
        <v/>
      </c>
      <c r="C50" s="18" t="str">
        <f>IF(ROWS(C$4:C50)&gt;$F$1,"",LOOKUP(ROWS(C$4:C50),student!$H$3:$H$1202,student!$C$3:$C$1202))</f>
        <v/>
      </c>
      <c r="D50" s="19" t="str">
        <f>IF(ROWS(B$4:B50)&gt;$F$1,"",LOOKUP(ROWS(B$4:B50),student!$H$3:$H$1202,student!$D$3:$D$1202))</f>
        <v/>
      </c>
      <c r="E50" s="19" t="str">
        <f>IF(ROWS(C$4:C50)&gt;$F$1,"",LOOKUP(ROWS(C$4:C50),student!$H$3:$H$1202,student!$E$3:$E$1202))</f>
        <v/>
      </c>
      <c r="F50" s="19" t="str">
        <f>IF(ROWS(E$4:E50)&gt;$F$1,"",LOOKUP(ROWS(E$4:E50),student!$H$3:$H$1202,student!$F$3:$F$1202))</f>
        <v/>
      </c>
      <c r="G50" s="26"/>
      <c r="H50" s="30" t="str">
        <f>IF(I50="","",SUBTOTAL(3,$I$4:I50))</f>
        <v/>
      </c>
      <c r="I50" s="20" t="str">
        <f>IF(ROWS(I$4:I50)&gt;$L$1,"",LOOKUP(ROWS(I$4:I50),student!$I$3:$I$1202,student!$C$3:$C$1202))</f>
        <v/>
      </c>
      <c r="J50" s="21" t="str">
        <f>IF(ROWS(H$4:H50)&gt;$L$1,"",LOOKUP(ROWS(H$4:H50),student!$I$3:$I$1202,student!$D$3:$D$1202))</f>
        <v/>
      </c>
      <c r="K50" s="21" t="str">
        <f>IF(ROWS(I$4:I50)&gt;$L$1,"",LOOKUP(ROWS(I$4:I50),student!$I$3:$I$1202,student!$E$3:$E$1202))</f>
        <v/>
      </c>
      <c r="L50" s="21" t="str">
        <f>IF(ROWS(K$4:K50)&gt;$L$1,"",LOOKUP(ROWS(K$4:K50),student!$I$3:$I$1202,student!$F$3:$F$1202))</f>
        <v/>
      </c>
      <c r="N50" s="29" t="str">
        <f>IF(O50="","",SUBTOTAL(3,$O$4:O50))</f>
        <v/>
      </c>
      <c r="O50" s="18" t="str">
        <f>IF(ROWS(O$4:O50)&gt;$R$1,"",LOOKUP(ROWS(O$4:O50),student!$J$3:$J$1202,student!$C$3:$C$1202))</f>
        <v/>
      </c>
      <c r="P50" s="19" t="str">
        <f>IF(ROWS(N$4:N50)&gt;$R$1,"",LOOKUP(ROWS(N$4:N50),student!$J$3:$J$1202,student!$D$3:$D$1202))</f>
        <v/>
      </c>
      <c r="Q50" s="19" t="str">
        <f>IF(ROWS(O$4:O50)&gt;$R$1,"",LOOKUP(ROWS(O$4:O50),student!$J$3:$J$1202,student!$E$3:$E$1202))</f>
        <v/>
      </c>
      <c r="R50" s="19" t="str">
        <f>IF(ROWS(Q$4:Q50)&gt;$R$1,"",LOOKUP(ROWS(Q$4:Q50),student!$J$3:$J$1202,student!$F$3:$F$1202))</f>
        <v/>
      </c>
      <c r="T50" s="30" t="str">
        <f>IF(U50="","",SUBTOTAL(3,$U$4:U50))</f>
        <v/>
      </c>
      <c r="U50" s="20" t="str">
        <f>IF(ROWS(U$4:U50)&gt;$X$1,"",LOOKUP(ROWS(U$4:U50),student!$K$3:$K$1202,student!$C$3:$C$1202))</f>
        <v/>
      </c>
      <c r="V50" s="21" t="str">
        <f>IF(ROWS(T$4:T50)&gt;$X$1,"",LOOKUP(ROWS(T$4:T50),student!$K$3:$K$1202,student!$D$3:$D$1202))</f>
        <v/>
      </c>
      <c r="W50" s="21" t="str">
        <f>IF(ROWS(U$4:U50)&gt;$X$1,"",LOOKUP(ROWS(U$4:U50),student!$K$3:$K$1202,student!$E$3:$E$1202))</f>
        <v/>
      </c>
      <c r="X50" s="21" t="str">
        <f>IF(ROWS(W$4:W50)&gt;$X$1,"",LOOKUP(ROWS(W$4:W50),student!$K$3:$K$1202,student!$F$3:$F$1202))</f>
        <v/>
      </c>
      <c r="Z50" s="29" t="str">
        <f>IF(AA50="","",SUBTOTAL(3,$AA$4:AA50))</f>
        <v/>
      </c>
      <c r="AA50" s="18" t="str">
        <f>IF(ROWS(AA$4:AA50)&gt;$AD$1,"",LOOKUP(ROWS(AA$4:AA50),student!$L$3:$L$1202,student!$C$3:$C$1202))</f>
        <v/>
      </c>
      <c r="AB50" s="19" t="str">
        <f>IF(ROWS(Z$4:Z50)&gt;$AD$1,"",LOOKUP(ROWS(Z$4:Z50),student!$L$3:$L$1202,student!$D$3:$D$1202))</f>
        <v/>
      </c>
      <c r="AC50" s="19" t="str">
        <f>IF(ROWS(AA$4:AA50)&gt;$AD$1,"",LOOKUP(ROWS(AA$4:AA50),student!$L$3:$L$1202,student!$E$3:$E$1202))</f>
        <v/>
      </c>
      <c r="AD50" s="19" t="str">
        <f>IF(ROWS(AC$4:AC50)&gt;$AD$1,"",LOOKUP(ROWS(AC$4:AC50),student!$L$3:$L$1202,student!$F$3:$F$1202))</f>
        <v/>
      </c>
      <c r="AF50" s="30">
        <f>IF(AG50="","",SUBTOTAL(3,$AG$4:AG50))</f>
        <v>47</v>
      </c>
      <c r="AG50" s="20">
        <f>IF(ROWS(AG$4:AG50)&gt;$AJ$1,"",LOOKUP(ROWS(AG$4:AG50),student!$M$3:$M$1202,student!$C$3:$C$1202))</f>
        <v>0</v>
      </c>
      <c r="AH50" s="21">
        <f>IF(ROWS(AF$4:AF50)&gt;$AJ$1,"",LOOKUP(ROWS(AF$4:AF50),student!$M$3:$M$1202,student!$D$3:$D$1202))</f>
        <v>0</v>
      </c>
      <c r="AI50" s="21">
        <f>IF(ROWS(AG$4:AG50)&gt;$AJ$1,"",LOOKUP(ROWS(AG$4:AG50),student!$M$3:$M$1202,student!$E$3:$E$1202))</f>
        <v>0</v>
      </c>
      <c r="AJ50" s="21">
        <f>IF(ROWS(AI$4:AI50)&gt;$AJ$1,"",LOOKUP(ROWS(AI$4:AI50),student!$M$3:$M$1202,student!$F$3:$F$1202))</f>
        <v>0</v>
      </c>
      <c r="AL50" s="29" t="str">
        <f>IF(AM50="","",SUBTOTAL(3,$AM$4:AM50))</f>
        <v/>
      </c>
      <c r="AM50" s="18" t="str">
        <f>IF(ROWS(AM$4:AM50)&gt;$AP$1,"",LOOKUP(ROWS(AM$4:AM50),student!$N$3:$N$1202,student!$C$3:$C$1202))</f>
        <v/>
      </c>
      <c r="AN50" s="19" t="str">
        <f>IF(ROWS(AL$4:AL50)&gt;$AP$1,"",LOOKUP(ROWS(AL$4:AL50),student!$N$3:$N$1202,student!$D$3:$D$1202))</f>
        <v/>
      </c>
      <c r="AO50" s="19" t="str">
        <f>IF(ROWS(AM$4:AM50)&gt;$AP$1,"",LOOKUP(ROWS(AM$4:AM50),student!$N$3:$N$1202,student!$E$3:$E$1202))</f>
        <v/>
      </c>
      <c r="AP50" s="19" t="str">
        <f>IF(ROWS(AO$4:AO50)&gt;$AP$1,"",LOOKUP(ROWS(AO$4:AO50),student!$N$3:$N$1202,student!$F$3:$F$1202))</f>
        <v/>
      </c>
      <c r="AR50" s="30" t="str">
        <f>IF(AS50="","",SUBTOTAL(3,$AS$4:AS50))</f>
        <v/>
      </c>
      <c r="AS50" s="20" t="str">
        <f>IF(ROWS(AS$4:AS50)&gt;$AV$1,"",LOOKUP(ROWS(AS$4:AS50),student!$O$3:$O$1202,student!$C$3:$C$1202))</f>
        <v/>
      </c>
      <c r="AT50" s="21" t="str">
        <f>IF(ROWS(AR$4:AR50)&gt;$AV$1,"",LOOKUP(ROWS(AR$4:AR50),student!$O$3:$O$1202,student!$D$3:$D$1202))</f>
        <v/>
      </c>
      <c r="AU50" s="21" t="str">
        <f>IF(ROWS(AS$4:AS50)&gt;$AV$1,"",LOOKUP(ROWS(AS$4:AS50),student!$O$3:$O$1202,student!$E$3:$E$1202))</f>
        <v/>
      </c>
      <c r="AV50" s="21" t="str">
        <f>IF(ROWS(AU$4:AU50)&gt;$AV$1,"",LOOKUP(ROWS(AU$4:AU50),student!$O$3:$O$1202,student!$F$3:$F$1202))</f>
        <v/>
      </c>
      <c r="AX50" s="29" t="str">
        <f>IF(AY50="","",SUBTOTAL(3,$AY$4:AY50))</f>
        <v/>
      </c>
      <c r="AY50" s="18" t="str">
        <f>IF(ROWS(AY$4:AY50)&gt;$BB$1,"",LOOKUP(ROWS(AY$4:AY50),student!$P$3:$P$1202,student!$C$3:$C$1202))</f>
        <v/>
      </c>
      <c r="AZ50" s="19" t="str">
        <f>IF(ROWS(AX$4:AX50)&gt;$BB$1,"",LOOKUP(ROWS(AX$4:AX50),student!$P$3:$P$1202,student!$D$3:$D$1202))</f>
        <v/>
      </c>
      <c r="BA50" s="19" t="str">
        <f>IF(ROWS(AY$4:AY50)&gt;$BB$1,"",LOOKUP(ROWS(AY$4:AY50),student!$P$3:$P$1202,student!$E$3:$E$1202))</f>
        <v/>
      </c>
      <c r="BB50" s="19" t="str">
        <f>IF(ROWS(BA$4:BA50)&gt;$BB$1,"",LOOKUP(ROWS(BA$4:BA50),student!$P$3:$P$1202,student!$F$3:$F$1202))</f>
        <v/>
      </c>
      <c r="BD50" s="30" t="str">
        <f>IF(BE50="","",SUBTOTAL(3,$BE$4:BE50))</f>
        <v/>
      </c>
      <c r="BE50" s="20" t="str">
        <f>IF(ROWS(BE$4:BE50)&gt;$BH$1,"",LOOKUP(ROWS(BE$4:BE50),student!$Q$3:$Q$1202,student!$C$3:$C$1202))</f>
        <v/>
      </c>
      <c r="BF50" s="21" t="str">
        <f>IF(ROWS(BD$4:BD50)&gt;$BH$1,"",LOOKUP(ROWS(BD$4:BD50),student!$Q$3:$Q$1202,student!$D$3:$D$1202))</f>
        <v/>
      </c>
      <c r="BG50" s="21" t="str">
        <f>IF(ROWS(BE$4:BE50)&gt;$BH$1,"",LOOKUP(ROWS(BE$4:BE50),student!$Q$3:$Q$1202,student!$E$3:$E$1202))</f>
        <v/>
      </c>
      <c r="BH50" s="21" t="str">
        <f>IF(ROWS(BG$4:BG50)&gt;$BH$1,"",LOOKUP(ROWS(BG$4:BG50),student!$Q$3:$Q$1202,student!$F$3:$F$1202))</f>
        <v/>
      </c>
      <c r="BJ50" s="29">
        <f>IF(BK50="","",SUBTOTAL(3,$BK$4:BK50))</f>
        <v>47</v>
      </c>
      <c r="BK50" s="18">
        <f>IF(ROWS(BK$4:BK50)&gt;$BN$1,"",LOOKUP(ROWS(BK$4:BK50),student!$R$3:$R$1202,student!$C$3:$C$1202))</f>
        <v>0</v>
      </c>
      <c r="BL50" s="19">
        <f>IF(ROWS(BJ$4:BJ50)&gt;$BN$1,"",LOOKUP(ROWS(BJ$4:BJ50),student!$R$3:$R$1202,student!$D$3:$D$1202))</f>
        <v>0</v>
      </c>
      <c r="BM50" s="19">
        <f>IF(ROWS(BK$4:BK50)&gt;$BN$1,"",LOOKUP(ROWS(BK$4:BK50),student!$R$3:$R$1202,student!$E$3:$E$1202))</f>
        <v>0</v>
      </c>
      <c r="BN50" s="19">
        <f>IF(ROWS(BM$4:BM50)&gt;$BN$1,"",LOOKUP(ROWS(BM$4:BM50),student!$R$3:$R$1202,student!$F$3:$F$1202))</f>
        <v>0</v>
      </c>
      <c r="BP50" s="30">
        <f>IF(BQ50="","",SUBTOTAL(3,$BQ$4:BQ50))</f>
        <v>47</v>
      </c>
      <c r="BQ50" s="20">
        <f>IF(ROWS(BQ$4:BQ50)&gt;$BT$1,"",LOOKUP(ROWS(BQ$4:BQ50),student!$S$3:$S$1202,student!$C$3:$C$1202))</f>
        <v>0</v>
      </c>
      <c r="BR50" s="21">
        <f>IF(ROWS(BP$4:BP50)&gt;$BT$1,"",LOOKUP(ROWS(BP$4:BP50),student!$S$3:$S$1202,student!$D$3:$D$1202))</f>
        <v>0</v>
      </c>
      <c r="BS50" s="21">
        <f>IF(ROWS(BQ$4:BQ50)&gt;$BT$1,"",LOOKUP(ROWS(BQ$4:BQ50),student!$S$3:$S$1202,student!$E$3:$E$1202))</f>
        <v>0</v>
      </c>
      <c r="BT50" s="21">
        <f>IF(ROWS(BS$4:BS50)&gt;$BT$1,"",LOOKUP(ROWS(BS$4:BS50),student!$S$3:$S$1202,student!$F$3:$F$1202))</f>
        <v>0</v>
      </c>
    </row>
    <row r="51" spans="1:72" x14ac:dyDescent="0.75">
      <c r="A51" s="26">
        <v>48</v>
      </c>
      <c r="B51" s="29" t="str">
        <f>IF(C51="","",SUBTOTAL(3,$C$4:C51))</f>
        <v/>
      </c>
      <c r="C51" s="18" t="str">
        <f>IF(ROWS(C$4:C51)&gt;$F$1,"",LOOKUP(ROWS(C$4:C51),student!$H$3:$H$1202,student!$C$3:$C$1202))</f>
        <v/>
      </c>
      <c r="D51" s="19" t="str">
        <f>IF(ROWS(B$4:B51)&gt;$F$1,"",LOOKUP(ROWS(B$4:B51),student!$H$3:$H$1202,student!$D$3:$D$1202))</f>
        <v/>
      </c>
      <c r="E51" s="19" t="str">
        <f>IF(ROWS(C$4:C51)&gt;$F$1,"",LOOKUP(ROWS(C$4:C51),student!$H$3:$H$1202,student!$E$3:$E$1202))</f>
        <v/>
      </c>
      <c r="F51" s="19" t="str">
        <f>IF(ROWS(E$4:E51)&gt;$F$1,"",LOOKUP(ROWS(E$4:E51),student!$H$3:$H$1202,student!$F$3:$F$1202))</f>
        <v/>
      </c>
      <c r="G51" s="26"/>
      <c r="H51" s="30" t="str">
        <f>IF(I51="","",SUBTOTAL(3,$I$4:I51))</f>
        <v/>
      </c>
      <c r="I51" s="20" t="str">
        <f>IF(ROWS(I$4:I51)&gt;$L$1,"",LOOKUP(ROWS(I$4:I51),student!$I$3:$I$1202,student!$C$3:$C$1202))</f>
        <v/>
      </c>
      <c r="J51" s="21" t="str">
        <f>IF(ROWS(H$4:H51)&gt;$L$1,"",LOOKUP(ROWS(H$4:H51),student!$I$3:$I$1202,student!$D$3:$D$1202))</f>
        <v/>
      </c>
      <c r="K51" s="21" t="str">
        <f>IF(ROWS(I$4:I51)&gt;$L$1,"",LOOKUP(ROWS(I$4:I51),student!$I$3:$I$1202,student!$E$3:$E$1202))</f>
        <v/>
      </c>
      <c r="L51" s="21" t="str">
        <f>IF(ROWS(K$4:K51)&gt;$L$1,"",LOOKUP(ROWS(K$4:K51),student!$I$3:$I$1202,student!$F$3:$F$1202))</f>
        <v/>
      </c>
      <c r="N51" s="29" t="str">
        <f>IF(O51="","",SUBTOTAL(3,$O$4:O51))</f>
        <v/>
      </c>
      <c r="O51" s="18" t="str">
        <f>IF(ROWS(O$4:O51)&gt;$R$1,"",LOOKUP(ROWS(O$4:O51),student!$J$3:$J$1202,student!$C$3:$C$1202))</f>
        <v/>
      </c>
      <c r="P51" s="19" t="str">
        <f>IF(ROWS(N$4:N51)&gt;$R$1,"",LOOKUP(ROWS(N$4:N51),student!$J$3:$J$1202,student!$D$3:$D$1202))</f>
        <v/>
      </c>
      <c r="Q51" s="19" t="str">
        <f>IF(ROWS(O$4:O51)&gt;$R$1,"",LOOKUP(ROWS(O$4:O51),student!$J$3:$J$1202,student!$E$3:$E$1202))</f>
        <v/>
      </c>
      <c r="R51" s="19" t="str">
        <f>IF(ROWS(Q$4:Q51)&gt;$R$1,"",LOOKUP(ROWS(Q$4:Q51),student!$J$3:$J$1202,student!$F$3:$F$1202))</f>
        <v/>
      </c>
      <c r="T51" s="30" t="str">
        <f>IF(U51="","",SUBTOTAL(3,$U$4:U51))</f>
        <v/>
      </c>
      <c r="U51" s="20" t="str">
        <f>IF(ROWS(U$4:U51)&gt;$X$1,"",LOOKUP(ROWS(U$4:U51),student!$K$3:$K$1202,student!$C$3:$C$1202))</f>
        <v/>
      </c>
      <c r="V51" s="21" t="str">
        <f>IF(ROWS(T$4:T51)&gt;$X$1,"",LOOKUP(ROWS(T$4:T51),student!$K$3:$K$1202,student!$D$3:$D$1202))</f>
        <v/>
      </c>
      <c r="W51" s="21" t="str">
        <f>IF(ROWS(U$4:U51)&gt;$X$1,"",LOOKUP(ROWS(U$4:U51),student!$K$3:$K$1202,student!$E$3:$E$1202))</f>
        <v/>
      </c>
      <c r="X51" s="21" t="str">
        <f>IF(ROWS(W$4:W51)&gt;$X$1,"",LOOKUP(ROWS(W$4:W51),student!$K$3:$K$1202,student!$F$3:$F$1202))</f>
        <v/>
      </c>
      <c r="Z51" s="29" t="str">
        <f>IF(AA51="","",SUBTOTAL(3,$AA$4:AA51))</f>
        <v/>
      </c>
      <c r="AA51" s="18" t="str">
        <f>IF(ROWS(AA$4:AA51)&gt;$AD$1,"",LOOKUP(ROWS(AA$4:AA51),student!$L$3:$L$1202,student!$C$3:$C$1202))</f>
        <v/>
      </c>
      <c r="AB51" s="19" t="str">
        <f>IF(ROWS(Z$4:Z51)&gt;$AD$1,"",LOOKUP(ROWS(Z$4:Z51),student!$L$3:$L$1202,student!$D$3:$D$1202))</f>
        <v/>
      </c>
      <c r="AC51" s="19" t="str">
        <f>IF(ROWS(AA$4:AA51)&gt;$AD$1,"",LOOKUP(ROWS(AA$4:AA51),student!$L$3:$L$1202,student!$E$3:$E$1202))</f>
        <v/>
      </c>
      <c r="AD51" s="19" t="str">
        <f>IF(ROWS(AC$4:AC51)&gt;$AD$1,"",LOOKUP(ROWS(AC$4:AC51),student!$L$3:$L$1202,student!$F$3:$F$1202))</f>
        <v/>
      </c>
      <c r="AF51" s="30">
        <f>IF(AG51="","",SUBTOTAL(3,$AG$4:AG51))</f>
        <v>48</v>
      </c>
      <c r="AG51" s="20">
        <f>IF(ROWS(AG$4:AG51)&gt;$AJ$1,"",LOOKUP(ROWS(AG$4:AG51),student!$M$3:$M$1202,student!$C$3:$C$1202))</f>
        <v>0</v>
      </c>
      <c r="AH51" s="21">
        <f>IF(ROWS(AF$4:AF51)&gt;$AJ$1,"",LOOKUP(ROWS(AF$4:AF51),student!$M$3:$M$1202,student!$D$3:$D$1202))</f>
        <v>0</v>
      </c>
      <c r="AI51" s="21">
        <f>IF(ROWS(AG$4:AG51)&gt;$AJ$1,"",LOOKUP(ROWS(AG$4:AG51),student!$M$3:$M$1202,student!$E$3:$E$1202))</f>
        <v>0</v>
      </c>
      <c r="AJ51" s="21">
        <f>IF(ROWS(AI$4:AI51)&gt;$AJ$1,"",LOOKUP(ROWS(AI$4:AI51),student!$M$3:$M$1202,student!$F$3:$F$1202))</f>
        <v>0</v>
      </c>
      <c r="AL51" s="29" t="str">
        <f>IF(AM51="","",SUBTOTAL(3,$AM$4:AM51))</f>
        <v/>
      </c>
      <c r="AM51" s="18" t="str">
        <f>IF(ROWS(AM$4:AM51)&gt;$AP$1,"",LOOKUP(ROWS(AM$4:AM51),student!$N$3:$N$1202,student!$C$3:$C$1202))</f>
        <v/>
      </c>
      <c r="AN51" s="19" t="str">
        <f>IF(ROWS(AL$4:AL51)&gt;$AP$1,"",LOOKUP(ROWS(AL$4:AL51),student!$N$3:$N$1202,student!$D$3:$D$1202))</f>
        <v/>
      </c>
      <c r="AO51" s="19" t="str">
        <f>IF(ROWS(AM$4:AM51)&gt;$AP$1,"",LOOKUP(ROWS(AM$4:AM51),student!$N$3:$N$1202,student!$E$3:$E$1202))</f>
        <v/>
      </c>
      <c r="AP51" s="19" t="str">
        <f>IF(ROWS(AO$4:AO51)&gt;$AP$1,"",LOOKUP(ROWS(AO$4:AO51),student!$N$3:$N$1202,student!$F$3:$F$1202))</f>
        <v/>
      </c>
      <c r="AR51" s="30" t="str">
        <f>IF(AS51="","",SUBTOTAL(3,$AS$4:AS51))</f>
        <v/>
      </c>
      <c r="AS51" s="20" t="str">
        <f>IF(ROWS(AS$4:AS51)&gt;$AV$1,"",LOOKUP(ROWS(AS$4:AS51),student!$O$3:$O$1202,student!$C$3:$C$1202))</f>
        <v/>
      </c>
      <c r="AT51" s="21" t="str">
        <f>IF(ROWS(AR$4:AR51)&gt;$AV$1,"",LOOKUP(ROWS(AR$4:AR51),student!$O$3:$O$1202,student!$D$3:$D$1202))</f>
        <v/>
      </c>
      <c r="AU51" s="21" t="str">
        <f>IF(ROWS(AS$4:AS51)&gt;$AV$1,"",LOOKUP(ROWS(AS$4:AS51),student!$O$3:$O$1202,student!$E$3:$E$1202))</f>
        <v/>
      </c>
      <c r="AV51" s="21" t="str">
        <f>IF(ROWS(AU$4:AU51)&gt;$AV$1,"",LOOKUP(ROWS(AU$4:AU51),student!$O$3:$O$1202,student!$F$3:$F$1202))</f>
        <v/>
      </c>
      <c r="AX51" s="29" t="str">
        <f>IF(AY51="","",SUBTOTAL(3,$AY$4:AY51))</f>
        <v/>
      </c>
      <c r="AY51" s="18" t="str">
        <f>IF(ROWS(AY$4:AY51)&gt;$BB$1,"",LOOKUP(ROWS(AY$4:AY51),student!$P$3:$P$1202,student!$C$3:$C$1202))</f>
        <v/>
      </c>
      <c r="AZ51" s="19" t="str">
        <f>IF(ROWS(AX$4:AX51)&gt;$BB$1,"",LOOKUP(ROWS(AX$4:AX51),student!$P$3:$P$1202,student!$D$3:$D$1202))</f>
        <v/>
      </c>
      <c r="BA51" s="19" t="str">
        <f>IF(ROWS(AY$4:AY51)&gt;$BB$1,"",LOOKUP(ROWS(AY$4:AY51),student!$P$3:$P$1202,student!$E$3:$E$1202))</f>
        <v/>
      </c>
      <c r="BB51" s="19" t="str">
        <f>IF(ROWS(BA$4:BA51)&gt;$BB$1,"",LOOKUP(ROWS(BA$4:BA51),student!$P$3:$P$1202,student!$F$3:$F$1202))</f>
        <v/>
      </c>
      <c r="BD51" s="30" t="str">
        <f>IF(BE51="","",SUBTOTAL(3,$BE$4:BE51))</f>
        <v/>
      </c>
      <c r="BE51" s="20" t="str">
        <f>IF(ROWS(BE$4:BE51)&gt;$BH$1,"",LOOKUP(ROWS(BE$4:BE51),student!$Q$3:$Q$1202,student!$C$3:$C$1202))</f>
        <v/>
      </c>
      <c r="BF51" s="21" t="str">
        <f>IF(ROWS(BD$4:BD51)&gt;$BH$1,"",LOOKUP(ROWS(BD$4:BD51),student!$Q$3:$Q$1202,student!$D$3:$D$1202))</f>
        <v/>
      </c>
      <c r="BG51" s="21" t="str">
        <f>IF(ROWS(BE$4:BE51)&gt;$BH$1,"",LOOKUP(ROWS(BE$4:BE51),student!$Q$3:$Q$1202,student!$E$3:$E$1202))</f>
        <v/>
      </c>
      <c r="BH51" s="21" t="str">
        <f>IF(ROWS(BG$4:BG51)&gt;$BH$1,"",LOOKUP(ROWS(BG$4:BG51),student!$Q$3:$Q$1202,student!$F$3:$F$1202))</f>
        <v/>
      </c>
      <c r="BJ51" s="29">
        <f>IF(BK51="","",SUBTOTAL(3,$BK$4:BK51))</f>
        <v>48</v>
      </c>
      <c r="BK51" s="18">
        <f>IF(ROWS(BK$4:BK51)&gt;$BN$1,"",LOOKUP(ROWS(BK$4:BK51),student!$R$3:$R$1202,student!$C$3:$C$1202))</f>
        <v>0</v>
      </c>
      <c r="BL51" s="19">
        <f>IF(ROWS(BJ$4:BJ51)&gt;$BN$1,"",LOOKUP(ROWS(BJ$4:BJ51),student!$R$3:$R$1202,student!$D$3:$D$1202))</f>
        <v>0</v>
      </c>
      <c r="BM51" s="19">
        <f>IF(ROWS(BK$4:BK51)&gt;$BN$1,"",LOOKUP(ROWS(BK$4:BK51),student!$R$3:$R$1202,student!$E$3:$E$1202))</f>
        <v>0</v>
      </c>
      <c r="BN51" s="19">
        <f>IF(ROWS(BM$4:BM51)&gt;$BN$1,"",LOOKUP(ROWS(BM$4:BM51),student!$R$3:$R$1202,student!$F$3:$F$1202))</f>
        <v>0</v>
      </c>
      <c r="BP51" s="30">
        <f>IF(BQ51="","",SUBTOTAL(3,$BQ$4:BQ51))</f>
        <v>48</v>
      </c>
      <c r="BQ51" s="20">
        <f>IF(ROWS(BQ$4:BQ51)&gt;$BT$1,"",LOOKUP(ROWS(BQ$4:BQ51),student!$S$3:$S$1202,student!$C$3:$C$1202))</f>
        <v>0</v>
      </c>
      <c r="BR51" s="21">
        <f>IF(ROWS(BP$4:BP51)&gt;$BT$1,"",LOOKUP(ROWS(BP$4:BP51),student!$S$3:$S$1202,student!$D$3:$D$1202))</f>
        <v>0</v>
      </c>
      <c r="BS51" s="21">
        <f>IF(ROWS(BQ$4:BQ51)&gt;$BT$1,"",LOOKUP(ROWS(BQ$4:BQ51),student!$S$3:$S$1202,student!$E$3:$E$1202))</f>
        <v>0</v>
      </c>
      <c r="BT51" s="21">
        <f>IF(ROWS(BS$4:BS51)&gt;$BT$1,"",LOOKUP(ROWS(BS$4:BS51),student!$S$3:$S$1202,student!$F$3:$F$1202))</f>
        <v>0</v>
      </c>
    </row>
    <row r="52" spans="1:72" x14ac:dyDescent="0.75">
      <c r="A52" s="26">
        <v>49</v>
      </c>
      <c r="B52" s="29" t="str">
        <f>IF(C52="","",SUBTOTAL(3,$C$4:C52))</f>
        <v/>
      </c>
      <c r="C52" s="18" t="str">
        <f>IF(ROWS(C$4:C52)&gt;$F$1,"",LOOKUP(ROWS(C$4:C52),student!$H$3:$H$1202,student!$C$3:$C$1202))</f>
        <v/>
      </c>
      <c r="D52" s="19" t="str">
        <f>IF(ROWS(B$4:B52)&gt;$F$1,"",LOOKUP(ROWS(B$4:B52),student!$H$3:$H$1202,student!$D$3:$D$1202))</f>
        <v/>
      </c>
      <c r="E52" s="19" t="str">
        <f>IF(ROWS(C$4:C52)&gt;$F$1,"",LOOKUP(ROWS(C$4:C52),student!$H$3:$H$1202,student!$E$3:$E$1202))</f>
        <v/>
      </c>
      <c r="F52" s="19" t="str">
        <f>IF(ROWS(E$4:E52)&gt;$F$1,"",LOOKUP(ROWS(E$4:E52),student!$H$3:$H$1202,student!$F$3:$F$1202))</f>
        <v/>
      </c>
      <c r="G52" s="26"/>
      <c r="H52" s="30" t="str">
        <f>IF(I52="","",SUBTOTAL(3,$I$4:I52))</f>
        <v/>
      </c>
      <c r="I52" s="20" t="str">
        <f>IF(ROWS(I$4:I52)&gt;$L$1,"",LOOKUP(ROWS(I$4:I52),student!$I$3:$I$1202,student!$C$3:$C$1202))</f>
        <v/>
      </c>
      <c r="J52" s="21" t="str">
        <f>IF(ROWS(H$4:H52)&gt;$L$1,"",LOOKUP(ROWS(H$4:H52),student!$I$3:$I$1202,student!$D$3:$D$1202))</f>
        <v/>
      </c>
      <c r="K52" s="21" t="str">
        <f>IF(ROWS(I$4:I52)&gt;$L$1,"",LOOKUP(ROWS(I$4:I52),student!$I$3:$I$1202,student!$E$3:$E$1202))</f>
        <v/>
      </c>
      <c r="L52" s="21" t="str">
        <f>IF(ROWS(K$4:K52)&gt;$L$1,"",LOOKUP(ROWS(K$4:K52),student!$I$3:$I$1202,student!$F$3:$F$1202))</f>
        <v/>
      </c>
      <c r="N52" s="29" t="str">
        <f>IF(O52="","",SUBTOTAL(3,$O$4:O52))</f>
        <v/>
      </c>
      <c r="O52" s="18" t="str">
        <f>IF(ROWS(O$4:O52)&gt;$R$1,"",LOOKUP(ROWS(O$4:O52),student!$J$3:$J$1202,student!$C$3:$C$1202))</f>
        <v/>
      </c>
      <c r="P52" s="19" t="str">
        <f>IF(ROWS(N$4:N52)&gt;$R$1,"",LOOKUP(ROWS(N$4:N52),student!$J$3:$J$1202,student!$D$3:$D$1202))</f>
        <v/>
      </c>
      <c r="Q52" s="19" t="str">
        <f>IF(ROWS(O$4:O52)&gt;$R$1,"",LOOKUP(ROWS(O$4:O52),student!$J$3:$J$1202,student!$E$3:$E$1202))</f>
        <v/>
      </c>
      <c r="R52" s="19" t="str">
        <f>IF(ROWS(Q$4:Q52)&gt;$R$1,"",LOOKUP(ROWS(Q$4:Q52),student!$J$3:$J$1202,student!$F$3:$F$1202))</f>
        <v/>
      </c>
      <c r="T52" s="30" t="str">
        <f>IF(U52="","",SUBTOTAL(3,$U$4:U52))</f>
        <v/>
      </c>
      <c r="U52" s="20" t="str">
        <f>IF(ROWS(U$4:U52)&gt;$X$1,"",LOOKUP(ROWS(U$4:U52),student!$K$3:$K$1202,student!$C$3:$C$1202))</f>
        <v/>
      </c>
      <c r="V52" s="21" t="str">
        <f>IF(ROWS(T$4:T52)&gt;$X$1,"",LOOKUP(ROWS(T$4:T52),student!$K$3:$K$1202,student!$D$3:$D$1202))</f>
        <v/>
      </c>
      <c r="W52" s="21" t="str">
        <f>IF(ROWS(U$4:U52)&gt;$X$1,"",LOOKUP(ROWS(U$4:U52),student!$K$3:$K$1202,student!$E$3:$E$1202))</f>
        <v/>
      </c>
      <c r="X52" s="21" t="str">
        <f>IF(ROWS(W$4:W52)&gt;$X$1,"",LOOKUP(ROWS(W$4:W52),student!$K$3:$K$1202,student!$F$3:$F$1202))</f>
        <v/>
      </c>
      <c r="Z52" s="29" t="str">
        <f>IF(AA52="","",SUBTOTAL(3,$AA$4:AA52))</f>
        <v/>
      </c>
      <c r="AA52" s="18" t="str">
        <f>IF(ROWS(AA$4:AA52)&gt;$AD$1,"",LOOKUP(ROWS(AA$4:AA52),student!$L$3:$L$1202,student!$C$3:$C$1202))</f>
        <v/>
      </c>
      <c r="AB52" s="19" t="str">
        <f>IF(ROWS(Z$4:Z52)&gt;$AD$1,"",LOOKUP(ROWS(Z$4:Z52),student!$L$3:$L$1202,student!$D$3:$D$1202))</f>
        <v/>
      </c>
      <c r="AC52" s="19" t="str">
        <f>IF(ROWS(AA$4:AA52)&gt;$AD$1,"",LOOKUP(ROWS(AA$4:AA52),student!$L$3:$L$1202,student!$E$3:$E$1202))</f>
        <v/>
      </c>
      <c r="AD52" s="19" t="str">
        <f>IF(ROWS(AC$4:AC52)&gt;$AD$1,"",LOOKUP(ROWS(AC$4:AC52),student!$L$3:$L$1202,student!$F$3:$F$1202))</f>
        <v/>
      </c>
      <c r="AF52" s="30">
        <f>IF(AG52="","",SUBTOTAL(3,$AG$4:AG52))</f>
        <v>49</v>
      </c>
      <c r="AG52" s="20">
        <f>IF(ROWS(AG$4:AG52)&gt;$AJ$1,"",LOOKUP(ROWS(AG$4:AG52),student!$M$3:$M$1202,student!$C$3:$C$1202))</f>
        <v>0</v>
      </c>
      <c r="AH52" s="21">
        <f>IF(ROWS(AF$4:AF52)&gt;$AJ$1,"",LOOKUP(ROWS(AF$4:AF52),student!$M$3:$M$1202,student!$D$3:$D$1202))</f>
        <v>0</v>
      </c>
      <c r="AI52" s="21">
        <f>IF(ROWS(AG$4:AG52)&gt;$AJ$1,"",LOOKUP(ROWS(AG$4:AG52),student!$M$3:$M$1202,student!$E$3:$E$1202))</f>
        <v>0</v>
      </c>
      <c r="AJ52" s="21">
        <f>IF(ROWS(AI$4:AI52)&gt;$AJ$1,"",LOOKUP(ROWS(AI$4:AI52),student!$M$3:$M$1202,student!$F$3:$F$1202))</f>
        <v>0</v>
      </c>
      <c r="AL52" s="29" t="str">
        <f>IF(AM52="","",SUBTOTAL(3,$AM$4:AM52))</f>
        <v/>
      </c>
      <c r="AM52" s="18" t="str">
        <f>IF(ROWS(AM$4:AM52)&gt;$AP$1,"",LOOKUP(ROWS(AM$4:AM52),student!$N$3:$N$1202,student!$C$3:$C$1202))</f>
        <v/>
      </c>
      <c r="AN52" s="19" t="str">
        <f>IF(ROWS(AL$4:AL52)&gt;$AP$1,"",LOOKUP(ROWS(AL$4:AL52),student!$N$3:$N$1202,student!$D$3:$D$1202))</f>
        <v/>
      </c>
      <c r="AO52" s="19" t="str">
        <f>IF(ROWS(AM$4:AM52)&gt;$AP$1,"",LOOKUP(ROWS(AM$4:AM52),student!$N$3:$N$1202,student!$E$3:$E$1202))</f>
        <v/>
      </c>
      <c r="AP52" s="19" t="str">
        <f>IF(ROWS(AO$4:AO52)&gt;$AP$1,"",LOOKUP(ROWS(AO$4:AO52),student!$N$3:$N$1202,student!$F$3:$F$1202))</f>
        <v/>
      </c>
      <c r="AR52" s="30" t="str">
        <f>IF(AS52="","",SUBTOTAL(3,$AS$4:AS52))</f>
        <v/>
      </c>
      <c r="AS52" s="20" t="str">
        <f>IF(ROWS(AS$4:AS52)&gt;$AV$1,"",LOOKUP(ROWS(AS$4:AS52),student!$O$3:$O$1202,student!$C$3:$C$1202))</f>
        <v/>
      </c>
      <c r="AT52" s="21" t="str">
        <f>IF(ROWS(AR$4:AR52)&gt;$AV$1,"",LOOKUP(ROWS(AR$4:AR52),student!$O$3:$O$1202,student!$D$3:$D$1202))</f>
        <v/>
      </c>
      <c r="AU52" s="21" t="str">
        <f>IF(ROWS(AS$4:AS52)&gt;$AV$1,"",LOOKUP(ROWS(AS$4:AS52),student!$O$3:$O$1202,student!$E$3:$E$1202))</f>
        <v/>
      </c>
      <c r="AV52" s="21" t="str">
        <f>IF(ROWS(AU$4:AU52)&gt;$AV$1,"",LOOKUP(ROWS(AU$4:AU52),student!$O$3:$O$1202,student!$F$3:$F$1202))</f>
        <v/>
      </c>
      <c r="AX52" s="29" t="str">
        <f>IF(AY52="","",SUBTOTAL(3,$AY$4:AY52))</f>
        <v/>
      </c>
      <c r="AY52" s="18" t="str">
        <f>IF(ROWS(AY$4:AY52)&gt;$BB$1,"",LOOKUP(ROWS(AY$4:AY52),student!$P$3:$P$1202,student!$C$3:$C$1202))</f>
        <v/>
      </c>
      <c r="AZ52" s="19" t="str">
        <f>IF(ROWS(AX$4:AX52)&gt;$BB$1,"",LOOKUP(ROWS(AX$4:AX52),student!$P$3:$P$1202,student!$D$3:$D$1202))</f>
        <v/>
      </c>
      <c r="BA52" s="19" t="str">
        <f>IF(ROWS(AY$4:AY52)&gt;$BB$1,"",LOOKUP(ROWS(AY$4:AY52),student!$P$3:$P$1202,student!$E$3:$E$1202))</f>
        <v/>
      </c>
      <c r="BB52" s="19" t="str">
        <f>IF(ROWS(BA$4:BA52)&gt;$BB$1,"",LOOKUP(ROWS(BA$4:BA52),student!$P$3:$P$1202,student!$F$3:$F$1202))</f>
        <v/>
      </c>
      <c r="BD52" s="30" t="str">
        <f>IF(BE52="","",SUBTOTAL(3,$BE$4:BE52))</f>
        <v/>
      </c>
      <c r="BE52" s="20" t="str">
        <f>IF(ROWS(BE$4:BE52)&gt;$BH$1,"",LOOKUP(ROWS(BE$4:BE52),student!$Q$3:$Q$1202,student!$C$3:$C$1202))</f>
        <v/>
      </c>
      <c r="BF52" s="21" t="str">
        <f>IF(ROWS(BD$4:BD52)&gt;$BH$1,"",LOOKUP(ROWS(BD$4:BD52),student!$Q$3:$Q$1202,student!$D$3:$D$1202))</f>
        <v/>
      </c>
      <c r="BG52" s="21" t="str">
        <f>IF(ROWS(BE$4:BE52)&gt;$BH$1,"",LOOKUP(ROWS(BE$4:BE52),student!$Q$3:$Q$1202,student!$E$3:$E$1202))</f>
        <v/>
      </c>
      <c r="BH52" s="21" t="str">
        <f>IF(ROWS(BG$4:BG52)&gt;$BH$1,"",LOOKUP(ROWS(BG$4:BG52),student!$Q$3:$Q$1202,student!$F$3:$F$1202))</f>
        <v/>
      </c>
      <c r="BJ52" s="29">
        <f>IF(BK52="","",SUBTOTAL(3,$BK$4:BK52))</f>
        <v>49</v>
      </c>
      <c r="BK52" s="18">
        <f>IF(ROWS(BK$4:BK52)&gt;$BN$1,"",LOOKUP(ROWS(BK$4:BK52),student!$R$3:$R$1202,student!$C$3:$C$1202))</f>
        <v>0</v>
      </c>
      <c r="BL52" s="19">
        <f>IF(ROWS(BJ$4:BJ52)&gt;$BN$1,"",LOOKUP(ROWS(BJ$4:BJ52),student!$R$3:$R$1202,student!$D$3:$D$1202))</f>
        <v>0</v>
      </c>
      <c r="BM52" s="19">
        <f>IF(ROWS(BK$4:BK52)&gt;$BN$1,"",LOOKUP(ROWS(BK$4:BK52),student!$R$3:$R$1202,student!$E$3:$E$1202))</f>
        <v>0</v>
      </c>
      <c r="BN52" s="19">
        <f>IF(ROWS(BM$4:BM52)&gt;$BN$1,"",LOOKUP(ROWS(BM$4:BM52),student!$R$3:$R$1202,student!$F$3:$F$1202))</f>
        <v>0</v>
      </c>
      <c r="BP52" s="30">
        <f>IF(BQ52="","",SUBTOTAL(3,$BQ$4:BQ52))</f>
        <v>49</v>
      </c>
      <c r="BQ52" s="20">
        <f>IF(ROWS(BQ$4:BQ52)&gt;$BT$1,"",LOOKUP(ROWS(BQ$4:BQ52),student!$S$3:$S$1202,student!$C$3:$C$1202))</f>
        <v>0</v>
      </c>
      <c r="BR52" s="21">
        <f>IF(ROWS(BP$4:BP52)&gt;$BT$1,"",LOOKUP(ROWS(BP$4:BP52),student!$S$3:$S$1202,student!$D$3:$D$1202))</f>
        <v>0</v>
      </c>
      <c r="BS52" s="21">
        <f>IF(ROWS(BQ$4:BQ52)&gt;$BT$1,"",LOOKUP(ROWS(BQ$4:BQ52),student!$S$3:$S$1202,student!$E$3:$E$1202))</f>
        <v>0</v>
      </c>
      <c r="BT52" s="21">
        <f>IF(ROWS(BS$4:BS52)&gt;$BT$1,"",LOOKUP(ROWS(BS$4:BS52),student!$S$3:$S$1202,student!$F$3:$F$1202))</f>
        <v>0</v>
      </c>
    </row>
    <row r="53" spans="1:72" x14ac:dyDescent="0.75">
      <c r="A53" s="26">
        <v>50</v>
      </c>
      <c r="B53" s="29" t="str">
        <f>IF(C53="","",SUBTOTAL(3,$C$4:C53))</f>
        <v/>
      </c>
      <c r="C53" s="18" t="str">
        <f>IF(ROWS(C$4:C53)&gt;$F$1,"",LOOKUP(ROWS(C$4:C53),student!$H$3:$H$1202,student!$C$3:$C$1202))</f>
        <v/>
      </c>
      <c r="D53" s="19" t="str">
        <f>IF(ROWS(B$4:B53)&gt;$F$1,"",LOOKUP(ROWS(B$4:B53),student!$H$3:$H$1202,student!$D$3:$D$1202))</f>
        <v/>
      </c>
      <c r="E53" s="19" t="str">
        <f>IF(ROWS(C$4:C53)&gt;$F$1,"",LOOKUP(ROWS(C$4:C53),student!$H$3:$H$1202,student!$E$3:$E$1202))</f>
        <v/>
      </c>
      <c r="F53" s="19" t="str">
        <f>IF(ROWS(E$4:E53)&gt;$F$1,"",LOOKUP(ROWS(E$4:E53),student!$H$3:$H$1202,student!$F$3:$F$1202))</f>
        <v/>
      </c>
      <c r="G53" s="26"/>
      <c r="H53" s="30" t="str">
        <f>IF(I53="","",SUBTOTAL(3,$I$4:I53))</f>
        <v/>
      </c>
      <c r="I53" s="20" t="str">
        <f>IF(ROWS(I$4:I53)&gt;$L$1,"",LOOKUP(ROWS(I$4:I53),student!$I$3:$I$1202,student!$C$3:$C$1202))</f>
        <v/>
      </c>
      <c r="J53" s="21" t="str">
        <f>IF(ROWS(H$4:H53)&gt;$L$1,"",LOOKUP(ROWS(H$4:H53),student!$I$3:$I$1202,student!$D$3:$D$1202))</f>
        <v/>
      </c>
      <c r="K53" s="21" t="str">
        <f>IF(ROWS(I$4:I53)&gt;$L$1,"",LOOKUP(ROWS(I$4:I53),student!$I$3:$I$1202,student!$E$3:$E$1202))</f>
        <v/>
      </c>
      <c r="L53" s="21" t="str">
        <f>IF(ROWS(K$4:K53)&gt;$L$1,"",LOOKUP(ROWS(K$4:K53),student!$I$3:$I$1202,student!$F$3:$F$1202))</f>
        <v/>
      </c>
      <c r="N53" s="29" t="str">
        <f>IF(O53="","",SUBTOTAL(3,$O$4:O53))</f>
        <v/>
      </c>
      <c r="O53" s="18" t="str">
        <f>IF(ROWS(O$4:O53)&gt;$R$1,"",LOOKUP(ROWS(O$4:O53),student!$J$3:$J$1202,student!$C$3:$C$1202))</f>
        <v/>
      </c>
      <c r="P53" s="19" t="str">
        <f>IF(ROWS(N$4:N53)&gt;$R$1,"",LOOKUP(ROWS(N$4:N53),student!$J$3:$J$1202,student!$D$3:$D$1202))</f>
        <v/>
      </c>
      <c r="Q53" s="19" t="str">
        <f>IF(ROWS(O$4:O53)&gt;$R$1,"",LOOKUP(ROWS(O$4:O53),student!$J$3:$J$1202,student!$E$3:$E$1202))</f>
        <v/>
      </c>
      <c r="R53" s="19" t="str">
        <f>IF(ROWS(Q$4:Q53)&gt;$R$1,"",LOOKUP(ROWS(Q$4:Q53),student!$J$3:$J$1202,student!$F$3:$F$1202))</f>
        <v/>
      </c>
      <c r="T53" s="30" t="str">
        <f>IF(U53="","",SUBTOTAL(3,$U$4:U53))</f>
        <v/>
      </c>
      <c r="U53" s="20" t="str">
        <f>IF(ROWS(U$4:U53)&gt;$X$1,"",LOOKUP(ROWS(U$4:U53),student!$K$3:$K$1202,student!$C$3:$C$1202))</f>
        <v/>
      </c>
      <c r="V53" s="21" t="str">
        <f>IF(ROWS(T$4:T53)&gt;$X$1,"",LOOKUP(ROWS(T$4:T53),student!$K$3:$K$1202,student!$D$3:$D$1202))</f>
        <v/>
      </c>
      <c r="W53" s="21" t="str">
        <f>IF(ROWS(U$4:U53)&gt;$X$1,"",LOOKUP(ROWS(U$4:U53),student!$K$3:$K$1202,student!$E$3:$E$1202))</f>
        <v/>
      </c>
      <c r="X53" s="21" t="str">
        <f>IF(ROWS(W$4:W53)&gt;$X$1,"",LOOKUP(ROWS(W$4:W53),student!$K$3:$K$1202,student!$F$3:$F$1202))</f>
        <v/>
      </c>
      <c r="Z53" s="29" t="str">
        <f>IF(AA53="","",SUBTOTAL(3,$AA$4:AA53))</f>
        <v/>
      </c>
      <c r="AA53" s="18" t="str">
        <f>IF(ROWS(AA$4:AA53)&gt;$AD$1,"",LOOKUP(ROWS(AA$4:AA53),student!$L$3:$L$1202,student!$C$3:$C$1202))</f>
        <v/>
      </c>
      <c r="AB53" s="19" t="str">
        <f>IF(ROWS(Z$4:Z53)&gt;$AD$1,"",LOOKUP(ROWS(Z$4:Z53),student!$L$3:$L$1202,student!$D$3:$D$1202))</f>
        <v/>
      </c>
      <c r="AC53" s="19" t="str">
        <f>IF(ROWS(AA$4:AA53)&gt;$AD$1,"",LOOKUP(ROWS(AA$4:AA53),student!$L$3:$L$1202,student!$E$3:$E$1202))</f>
        <v/>
      </c>
      <c r="AD53" s="19" t="str">
        <f>IF(ROWS(AC$4:AC53)&gt;$AD$1,"",LOOKUP(ROWS(AC$4:AC53),student!$L$3:$L$1202,student!$F$3:$F$1202))</f>
        <v/>
      </c>
      <c r="AF53" s="30">
        <f>IF(AG53="","",SUBTOTAL(3,$AG$4:AG53))</f>
        <v>50</v>
      </c>
      <c r="AG53" s="20">
        <f>IF(ROWS(AG$4:AG53)&gt;$AJ$1,"",LOOKUP(ROWS(AG$4:AG53),student!$M$3:$M$1202,student!$C$3:$C$1202))</f>
        <v>0</v>
      </c>
      <c r="AH53" s="21">
        <f>IF(ROWS(AF$4:AF53)&gt;$AJ$1,"",LOOKUP(ROWS(AF$4:AF53),student!$M$3:$M$1202,student!$D$3:$D$1202))</f>
        <v>0</v>
      </c>
      <c r="AI53" s="21">
        <f>IF(ROWS(AG$4:AG53)&gt;$AJ$1,"",LOOKUP(ROWS(AG$4:AG53),student!$M$3:$M$1202,student!$E$3:$E$1202))</f>
        <v>0</v>
      </c>
      <c r="AJ53" s="21">
        <f>IF(ROWS(AI$4:AI53)&gt;$AJ$1,"",LOOKUP(ROWS(AI$4:AI53),student!$M$3:$M$1202,student!$F$3:$F$1202))</f>
        <v>0</v>
      </c>
      <c r="AL53" s="29" t="str">
        <f>IF(AM53="","",SUBTOTAL(3,$AM$4:AM53))</f>
        <v/>
      </c>
      <c r="AM53" s="18" t="str">
        <f>IF(ROWS(AM$4:AM53)&gt;$AP$1,"",LOOKUP(ROWS(AM$4:AM53),student!$N$3:$N$1202,student!$C$3:$C$1202))</f>
        <v/>
      </c>
      <c r="AN53" s="19" t="str">
        <f>IF(ROWS(AL$4:AL53)&gt;$AP$1,"",LOOKUP(ROWS(AL$4:AL53),student!$N$3:$N$1202,student!$D$3:$D$1202))</f>
        <v/>
      </c>
      <c r="AO53" s="19" t="str">
        <f>IF(ROWS(AM$4:AM53)&gt;$AP$1,"",LOOKUP(ROWS(AM$4:AM53),student!$N$3:$N$1202,student!$E$3:$E$1202))</f>
        <v/>
      </c>
      <c r="AP53" s="19" t="str">
        <f>IF(ROWS(AO$4:AO53)&gt;$AP$1,"",LOOKUP(ROWS(AO$4:AO53),student!$N$3:$N$1202,student!$F$3:$F$1202))</f>
        <v/>
      </c>
      <c r="AR53" s="30" t="str">
        <f>IF(AS53="","",SUBTOTAL(3,$AS$4:AS53))</f>
        <v/>
      </c>
      <c r="AS53" s="20" t="str">
        <f>IF(ROWS(AS$4:AS53)&gt;$AV$1,"",LOOKUP(ROWS(AS$4:AS53),student!$O$3:$O$1202,student!$C$3:$C$1202))</f>
        <v/>
      </c>
      <c r="AT53" s="21" t="str">
        <f>IF(ROWS(AR$4:AR53)&gt;$AV$1,"",LOOKUP(ROWS(AR$4:AR53),student!$O$3:$O$1202,student!$D$3:$D$1202))</f>
        <v/>
      </c>
      <c r="AU53" s="21" t="str">
        <f>IF(ROWS(AS$4:AS53)&gt;$AV$1,"",LOOKUP(ROWS(AS$4:AS53),student!$O$3:$O$1202,student!$E$3:$E$1202))</f>
        <v/>
      </c>
      <c r="AV53" s="21" t="str">
        <f>IF(ROWS(AU$4:AU53)&gt;$AV$1,"",LOOKUP(ROWS(AU$4:AU53),student!$O$3:$O$1202,student!$F$3:$F$1202))</f>
        <v/>
      </c>
      <c r="AX53" s="29" t="str">
        <f>IF(AY53="","",SUBTOTAL(3,$AY$4:AY53))</f>
        <v/>
      </c>
      <c r="AY53" s="18" t="str">
        <f>IF(ROWS(AY$4:AY53)&gt;$BB$1,"",LOOKUP(ROWS(AY$4:AY53),student!$P$3:$P$1202,student!$C$3:$C$1202))</f>
        <v/>
      </c>
      <c r="AZ53" s="19" t="str">
        <f>IF(ROWS(AX$4:AX53)&gt;$BB$1,"",LOOKUP(ROWS(AX$4:AX53),student!$P$3:$P$1202,student!$D$3:$D$1202))</f>
        <v/>
      </c>
      <c r="BA53" s="19" t="str">
        <f>IF(ROWS(AY$4:AY53)&gt;$BB$1,"",LOOKUP(ROWS(AY$4:AY53),student!$P$3:$P$1202,student!$E$3:$E$1202))</f>
        <v/>
      </c>
      <c r="BB53" s="19" t="str">
        <f>IF(ROWS(BA$4:BA53)&gt;$BB$1,"",LOOKUP(ROWS(BA$4:BA53),student!$P$3:$P$1202,student!$F$3:$F$1202))</f>
        <v/>
      </c>
      <c r="BD53" s="30" t="str">
        <f>IF(BE53="","",SUBTOTAL(3,$BE$4:BE53))</f>
        <v/>
      </c>
      <c r="BE53" s="20" t="str">
        <f>IF(ROWS(BE$4:BE53)&gt;$BH$1,"",LOOKUP(ROWS(BE$4:BE53),student!$Q$3:$Q$1202,student!$C$3:$C$1202))</f>
        <v/>
      </c>
      <c r="BF53" s="21" t="str">
        <f>IF(ROWS(BD$4:BD53)&gt;$BH$1,"",LOOKUP(ROWS(BD$4:BD53),student!$Q$3:$Q$1202,student!$D$3:$D$1202))</f>
        <v/>
      </c>
      <c r="BG53" s="21" t="str">
        <f>IF(ROWS(BE$4:BE53)&gt;$BH$1,"",LOOKUP(ROWS(BE$4:BE53),student!$Q$3:$Q$1202,student!$E$3:$E$1202))</f>
        <v/>
      </c>
      <c r="BH53" s="21" t="str">
        <f>IF(ROWS(BG$4:BG53)&gt;$BH$1,"",LOOKUP(ROWS(BG$4:BG53),student!$Q$3:$Q$1202,student!$F$3:$F$1202))</f>
        <v/>
      </c>
      <c r="BJ53" s="29">
        <f>IF(BK53="","",SUBTOTAL(3,$BK$4:BK53))</f>
        <v>50</v>
      </c>
      <c r="BK53" s="18">
        <f>IF(ROWS(BK$4:BK53)&gt;$BN$1,"",LOOKUP(ROWS(BK$4:BK53),student!$R$3:$R$1202,student!$C$3:$C$1202))</f>
        <v>0</v>
      </c>
      <c r="BL53" s="19">
        <f>IF(ROWS(BJ$4:BJ53)&gt;$BN$1,"",LOOKUP(ROWS(BJ$4:BJ53),student!$R$3:$R$1202,student!$D$3:$D$1202))</f>
        <v>0</v>
      </c>
      <c r="BM53" s="19">
        <f>IF(ROWS(BK$4:BK53)&gt;$BN$1,"",LOOKUP(ROWS(BK$4:BK53),student!$R$3:$R$1202,student!$E$3:$E$1202))</f>
        <v>0</v>
      </c>
      <c r="BN53" s="19">
        <f>IF(ROWS(BM$4:BM53)&gt;$BN$1,"",LOOKUP(ROWS(BM$4:BM53),student!$R$3:$R$1202,student!$F$3:$F$1202))</f>
        <v>0</v>
      </c>
      <c r="BP53" s="30">
        <f>IF(BQ53="","",SUBTOTAL(3,$BQ$4:BQ53))</f>
        <v>50</v>
      </c>
      <c r="BQ53" s="20">
        <f>IF(ROWS(BQ$4:BQ53)&gt;$BT$1,"",LOOKUP(ROWS(BQ$4:BQ53),student!$S$3:$S$1202,student!$C$3:$C$1202))</f>
        <v>0</v>
      </c>
      <c r="BR53" s="21">
        <f>IF(ROWS(BP$4:BP53)&gt;$BT$1,"",LOOKUP(ROWS(BP$4:BP53),student!$S$3:$S$1202,student!$D$3:$D$1202))</f>
        <v>0</v>
      </c>
      <c r="BS53" s="21">
        <f>IF(ROWS(BQ$4:BQ53)&gt;$BT$1,"",LOOKUP(ROWS(BQ$4:BQ53),student!$S$3:$S$1202,student!$E$3:$E$1202))</f>
        <v>0</v>
      </c>
      <c r="BT53" s="21">
        <f>IF(ROWS(BS$4:BS53)&gt;$BT$1,"",LOOKUP(ROWS(BS$4:BS53),student!$S$3:$S$1202,student!$F$3:$F$1202))</f>
        <v>0</v>
      </c>
    </row>
    <row r="54" spans="1:72" x14ac:dyDescent="0.75">
      <c r="A54" s="26">
        <v>51</v>
      </c>
      <c r="B54" s="29" t="str">
        <f>IF(C54="","",SUBTOTAL(3,$C$4:C54))</f>
        <v/>
      </c>
      <c r="C54" s="18" t="str">
        <f>IF(ROWS(C$4:C54)&gt;$F$1,"",LOOKUP(ROWS(C$4:C54),student!$H$3:$H$1202,student!$C$3:$C$1202))</f>
        <v/>
      </c>
      <c r="D54" s="19" t="str">
        <f>IF(ROWS(B$4:B54)&gt;$F$1,"",LOOKUP(ROWS(B$4:B54),student!$H$3:$H$1202,student!$D$3:$D$1202))</f>
        <v/>
      </c>
      <c r="E54" s="19" t="str">
        <f>IF(ROWS(C$4:C54)&gt;$F$1,"",LOOKUP(ROWS(C$4:C54),student!$H$3:$H$1202,student!$E$3:$E$1202))</f>
        <v/>
      </c>
      <c r="F54" s="19" t="str">
        <f>IF(ROWS(E$4:E54)&gt;$F$1,"",LOOKUP(ROWS(E$4:E54),student!$H$3:$H$1202,student!$F$3:$F$1202))</f>
        <v/>
      </c>
      <c r="G54" s="26"/>
      <c r="H54" s="30" t="str">
        <f>IF(I54="","",SUBTOTAL(3,$I$4:I54))</f>
        <v/>
      </c>
      <c r="I54" s="20" t="str">
        <f>IF(ROWS(I$4:I54)&gt;$L$1,"",LOOKUP(ROWS(I$4:I54),student!$I$3:$I$1202,student!$C$3:$C$1202))</f>
        <v/>
      </c>
      <c r="J54" s="21" t="str">
        <f>IF(ROWS(H$4:H54)&gt;$L$1,"",LOOKUP(ROWS(H$4:H54),student!$I$3:$I$1202,student!$D$3:$D$1202))</f>
        <v/>
      </c>
      <c r="K54" s="21" t="str">
        <f>IF(ROWS(I$4:I54)&gt;$L$1,"",LOOKUP(ROWS(I$4:I54),student!$I$3:$I$1202,student!$E$3:$E$1202))</f>
        <v/>
      </c>
      <c r="L54" s="21" t="str">
        <f>IF(ROWS(K$4:K54)&gt;$L$1,"",LOOKUP(ROWS(K$4:K54),student!$I$3:$I$1202,student!$F$3:$F$1202))</f>
        <v/>
      </c>
      <c r="N54" s="29" t="str">
        <f>IF(O54="","",SUBTOTAL(3,$O$4:O54))</f>
        <v/>
      </c>
      <c r="O54" s="18" t="str">
        <f>IF(ROWS(O$4:O54)&gt;$R$1,"",LOOKUP(ROWS(O$4:O54),student!$J$3:$J$1202,student!$C$3:$C$1202))</f>
        <v/>
      </c>
      <c r="P54" s="19" t="str">
        <f>IF(ROWS(N$4:N54)&gt;$R$1,"",LOOKUP(ROWS(N$4:N54),student!$J$3:$J$1202,student!$D$3:$D$1202))</f>
        <v/>
      </c>
      <c r="Q54" s="19" t="str">
        <f>IF(ROWS(O$4:O54)&gt;$R$1,"",LOOKUP(ROWS(O$4:O54),student!$J$3:$J$1202,student!$E$3:$E$1202))</f>
        <v/>
      </c>
      <c r="R54" s="19" t="str">
        <f>IF(ROWS(Q$4:Q54)&gt;$R$1,"",LOOKUP(ROWS(Q$4:Q54),student!$J$3:$J$1202,student!$F$3:$F$1202))</f>
        <v/>
      </c>
      <c r="T54" s="30" t="str">
        <f>IF(U54="","",SUBTOTAL(3,$U$4:U54))</f>
        <v/>
      </c>
      <c r="U54" s="20" t="str">
        <f>IF(ROWS(U$4:U54)&gt;$X$1,"",LOOKUP(ROWS(U$4:U54),student!$K$3:$K$1202,student!$C$3:$C$1202))</f>
        <v/>
      </c>
      <c r="V54" s="21" t="str">
        <f>IF(ROWS(T$4:T54)&gt;$X$1,"",LOOKUP(ROWS(T$4:T54),student!$K$3:$K$1202,student!$D$3:$D$1202))</f>
        <v/>
      </c>
      <c r="W54" s="21" t="str">
        <f>IF(ROWS(U$4:U54)&gt;$X$1,"",LOOKUP(ROWS(U$4:U54),student!$K$3:$K$1202,student!$E$3:$E$1202))</f>
        <v/>
      </c>
      <c r="X54" s="21" t="str">
        <f>IF(ROWS(W$4:W54)&gt;$X$1,"",LOOKUP(ROWS(W$4:W54),student!$K$3:$K$1202,student!$F$3:$F$1202))</f>
        <v/>
      </c>
      <c r="Z54" s="29" t="str">
        <f>IF(AA54="","",SUBTOTAL(3,$AA$4:AA54))</f>
        <v/>
      </c>
      <c r="AA54" s="18" t="str">
        <f>IF(ROWS(AA$4:AA54)&gt;$AD$1,"",LOOKUP(ROWS(AA$4:AA54),student!$L$3:$L$1202,student!$C$3:$C$1202))</f>
        <v/>
      </c>
      <c r="AB54" s="19" t="str">
        <f>IF(ROWS(Z$4:Z54)&gt;$AD$1,"",LOOKUP(ROWS(Z$4:Z54),student!$L$3:$L$1202,student!$D$3:$D$1202))</f>
        <v/>
      </c>
      <c r="AC54" s="19" t="str">
        <f>IF(ROWS(AA$4:AA54)&gt;$AD$1,"",LOOKUP(ROWS(AA$4:AA54),student!$L$3:$L$1202,student!$E$3:$E$1202))</f>
        <v/>
      </c>
      <c r="AD54" s="19" t="str">
        <f>IF(ROWS(AC$4:AC54)&gt;$AD$1,"",LOOKUP(ROWS(AC$4:AC54),student!$L$3:$L$1202,student!$F$3:$F$1202))</f>
        <v/>
      </c>
      <c r="AF54" s="30">
        <f>IF(AG54="","",SUBTOTAL(3,$AG$4:AG54))</f>
        <v>51</v>
      </c>
      <c r="AG54" s="20">
        <f>IF(ROWS(AG$4:AG54)&gt;$AJ$1,"",LOOKUP(ROWS(AG$4:AG54),student!$M$3:$M$1202,student!$C$3:$C$1202))</f>
        <v>0</v>
      </c>
      <c r="AH54" s="21">
        <f>IF(ROWS(AF$4:AF54)&gt;$AJ$1,"",LOOKUP(ROWS(AF$4:AF54),student!$M$3:$M$1202,student!$D$3:$D$1202))</f>
        <v>0</v>
      </c>
      <c r="AI54" s="21">
        <f>IF(ROWS(AG$4:AG54)&gt;$AJ$1,"",LOOKUP(ROWS(AG$4:AG54),student!$M$3:$M$1202,student!$E$3:$E$1202))</f>
        <v>0</v>
      </c>
      <c r="AJ54" s="21">
        <f>IF(ROWS(AI$4:AI54)&gt;$AJ$1,"",LOOKUP(ROWS(AI$4:AI54),student!$M$3:$M$1202,student!$F$3:$F$1202))</f>
        <v>0</v>
      </c>
      <c r="AL54" s="29" t="str">
        <f>IF(AM54="","",SUBTOTAL(3,$AM$4:AM54))</f>
        <v/>
      </c>
      <c r="AM54" s="18" t="str">
        <f>IF(ROWS(AM$4:AM54)&gt;$AP$1,"",LOOKUP(ROWS(AM$4:AM54),student!$N$3:$N$1202,student!$C$3:$C$1202))</f>
        <v/>
      </c>
      <c r="AN54" s="19" t="str">
        <f>IF(ROWS(AL$4:AL54)&gt;$AP$1,"",LOOKUP(ROWS(AL$4:AL54),student!$N$3:$N$1202,student!$D$3:$D$1202))</f>
        <v/>
      </c>
      <c r="AO54" s="19" t="str">
        <f>IF(ROWS(AM$4:AM54)&gt;$AP$1,"",LOOKUP(ROWS(AM$4:AM54),student!$N$3:$N$1202,student!$E$3:$E$1202))</f>
        <v/>
      </c>
      <c r="AP54" s="19" t="str">
        <f>IF(ROWS(AO$4:AO54)&gt;$AP$1,"",LOOKUP(ROWS(AO$4:AO54),student!$N$3:$N$1202,student!$F$3:$F$1202))</f>
        <v/>
      </c>
      <c r="AR54" s="30" t="str">
        <f>IF(AS54="","",SUBTOTAL(3,$AS$4:AS54))</f>
        <v/>
      </c>
      <c r="AS54" s="20" t="str">
        <f>IF(ROWS(AS$4:AS54)&gt;$AV$1,"",LOOKUP(ROWS(AS$4:AS54),student!$O$3:$O$1202,student!$C$3:$C$1202))</f>
        <v/>
      </c>
      <c r="AT54" s="21" t="str">
        <f>IF(ROWS(AR$4:AR54)&gt;$AV$1,"",LOOKUP(ROWS(AR$4:AR54),student!$O$3:$O$1202,student!$D$3:$D$1202))</f>
        <v/>
      </c>
      <c r="AU54" s="21" t="str">
        <f>IF(ROWS(AS$4:AS54)&gt;$AV$1,"",LOOKUP(ROWS(AS$4:AS54),student!$O$3:$O$1202,student!$E$3:$E$1202))</f>
        <v/>
      </c>
      <c r="AV54" s="21" t="str">
        <f>IF(ROWS(AU$4:AU54)&gt;$AV$1,"",LOOKUP(ROWS(AU$4:AU54),student!$O$3:$O$1202,student!$F$3:$F$1202))</f>
        <v/>
      </c>
      <c r="AX54" s="29" t="str">
        <f>IF(AY54="","",SUBTOTAL(3,$AY$4:AY54))</f>
        <v/>
      </c>
      <c r="AY54" s="18" t="str">
        <f>IF(ROWS(AY$4:AY54)&gt;$BB$1,"",LOOKUP(ROWS(AY$4:AY54),student!$P$3:$P$1202,student!$C$3:$C$1202))</f>
        <v/>
      </c>
      <c r="AZ54" s="19" t="str">
        <f>IF(ROWS(AX$4:AX54)&gt;$BB$1,"",LOOKUP(ROWS(AX$4:AX54),student!$P$3:$P$1202,student!$D$3:$D$1202))</f>
        <v/>
      </c>
      <c r="BA54" s="19" t="str">
        <f>IF(ROWS(AY$4:AY54)&gt;$BB$1,"",LOOKUP(ROWS(AY$4:AY54),student!$P$3:$P$1202,student!$E$3:$E$1202))</f>
        <v/>
      </c>
      <c r="BB54" s="19" t="str">
        <f>IF(ROWS(BA$4:BA54)&gt;$BB$1,"",LOOKUP(ROWS(BA$4:BA54),student!$P$3:$P$1202,student!$F$3:$F$1202))</f>
        <v/>
      </c>
      <c r="BD54" s="30" t="str">
        <f>IF(BE54="","",SUBTOTAL(3,$BE$4:BE54))</f>
        <v/>
      </c>
      <c r="BE54" s="20" t="str">
        <f>IF(ROWS(BE$4:BE54)&gt;$BH$1,"",LOOKUP(ROWS(BE$4:BE54),student!$Q$3:$Q$1202,student!$C$3:$C$1202))</f>
        <v/>
      </c>
      <c r="BF54" s="21" t="str">
        <f>IF(ROWS(BD$4:BD54)&gt;$BH$1,"",LOOKUP(ROWS(BD$4:BD54),student!$Q$3:$Q$1202,student!$D$3:$D$1202))</f>
        <v/>
      </c>
      <c r="BG54" s="21" t="str">
        <f>IF(ROWS(BE$4:BE54)&gt;$BH$1,"",LOOKUP(ROWS(BE$4:BE54),student!$Q$3:$Q$1202,student!$E$3:$E$1202))</f>
        <v/>
      </c>
      <c r="BH54" s="21" t="str">
        <f>IF(ROWS(BG$4:BG54)&gt;$BH$1,"",LOOKUP(ROWS(BG$4:BG54),student!$Q$3:$Q$1202,student!$F$3:$F$1202))</f>
        <v/>
      </c>
      <c r="BJ54" s="29">
        <f>IF(BK54="","",SUBTOTAL(3,$BK$4:BK54))</f>
        <v>51</v>
      </c>
      <c r="BK54" s="18">
        <f>IF(ROWS(BK$4:BK54)&gt;$BN$1,"",LOOKUP(ROWS(BK$4:BK54),student!$R$3:$R$1202,student!$C$3:$C$1202))</f>
        <v>0</v>
      </c>
      <c r="BL54" s="19">
        <f>IF(ROWS(BJ$4:BJ54)&gt;$BN$1,"",LOOKUP(ROWS(BJ$4:BJ54),student!$R$3:$R$1202,student!$D$3:$D$1202))</f>
        <v>0</v>
      </c>
      <c r="BM54" s="19">
        <f>IF(ROWS(BK$4:BK54)&gt;$BN$1,"",LOOKUP(ROWS(BK$4:BK54),student!$R$3:$R$1202,student!$E$3:$E$1202))</f>
        <v>0</v>
      </c>
      <c r="BN54" s="19">
        <f>IF(ROWS(BM$4:BM54)&gt;$BN$1,"",LOOKUP(ROWS(BM$4:BM54),student!$R$3:$R$1202,student!$F$3:$F$1202))</f>
        <v>0</v>
      </c>
      <c r="BP54" s="30">
        <f>IF(BQ54="","",SUBTOTAL(3,$BQ$4:BQ54))</f>
        <v>51</v>
      </c>
      <c r="BQ54" s="20">
        <f>IF(ROWS(BQ$4:BQ54)&gt;$BT$1,"",LOOKUP(ROWS(BQ$4:BQ54),student!$S$3:$S$1202,student!$C$3:$C$1202))</f>
        <v>0</v>
      </c>
      <c r="BR54" s="21">
        <f>IF(ROWS(BP$4:BP54)&gt;$BT$1,"",LOOKUP(ROWS(BP$4:BP54),student!$S$3:$S$1202,student!$D$3:$D$1202))</f>
        <v>0</v>
      </c>
      <c r="BS54" s="21">
        <f>IF(ROWS(BQ$4:BQ54)&gt;$BT$1,"",LOOKUP(ROWS(BQ$4:BQ54),student!$S$3:$S$1202,student!$E$3:$E$1202))</f>
        <v>0</v>
      </c>
      <c r="BT54" s="21">
        <f>IF(ROWS(BS$4:BS54)&gt;$BT$1,"",LOOKUP(ROWS(BS$4:BS54),student!$S$3:$S$1202,student!$F$3:$F$1202))</f>
        <v>0</v>
      </c>
    </row>
    <row r="55" spans="1:72" x14ac:dyDescent="0.75">
      <c r="A55" s="26">
        <v>52</v>
      </c>
      <c r="B55" s="29" t="str">
        <f>IF(C55="","",SUBTOTAL(3,$C$4:C55))</f>
        <v/>
      </c>
      <c r="C55" s="18" t="str">
        <f>IF(ROWS(C$4:C55)&gt;$F$1,"",LOOKUP(ROWS(C$4:C55),student!$H$3:$H$1202,student!$C$3:$C$1202))</f>
        <v/>
      </c>
      <c r="D55" s="19" t="str">
        <f>IF(ROWS(B$4:B55)&gt;$F$1,"",LOOKUP(ROWS(B$4:B55),student!$H$3:$H$1202,student!$D$3:$D$1202))</f>
        <v/>
      </c>
      <c r="E55" s="19" t="str">
        <f>IF(ROWS(C$4:C55)&gt;$F$1,"",LOOKUP(ROWS(C$4:C55),student!$H$3:$H$1202,student!$E$3:$E$1202))</f>
        <v/>
      </c>
      <c r="F55" s="19" t="str">
        <f>IF(ROWS(E$4:E55)&gt;$F$1,"",LOOKUP(ROWS(E$4:E55),student!$H$3:$H$1202,student!$F$3:$F$1202))</f>
        <v/>
      </c>
      <c r="H55" s="30" t="str">
        <f>IF(I55="","",SUBTOTAL(3,$I$4:I55))</f>
        <v/>
      </c>
      <c r="I55" s="20" t="str">
        <f>IF(ROWS(I$4:I55)&gt;$L$1,"",LOOKUP(ROWS(I$4:I55),student!$I$3:$I$1202,student!$C$3:$C$1202))</f>
        <v/>
      </c>
      <c r="J55" s="21" t="str">
        <f>IF(ROWS(H$4:H55)&gt;$L$1,"",LOOKUP(ROWS(H$4:H55),student!$I$3:$I$1202,student!$D$3:$D$1202))</f>
        <v/>
      </c>
      <c r="K55" s="21" t="str">
        <f>IF(ROWS(I$4:I55)&gt;$L$1,"",LOOKUP(ROWS(I$4:I55),student!$I$3:$I$1202,student!$E$3:$E$1202))</f>
        <v/>
      </c>
      <c r="L55" s="21" t="str">
        <f>IF(ROWS(K$4:K55)&gt;$L$1,"",LOOKUP(ROWS(K$4:K55),student!$I$3:$I$1202,student!$F$3:$F$1202))</f>
        <v/>
      </c>
      <c r="N55" s="29" t="str">
        <f>IF(O55="","",SUBTOTAL(3,$O$4:O55))</f>
        <v/>
      </c>
      <c r="O55" s="18" t="str">
        <f>IF(ROWS(O$4:O55)&gt;$R$1,"",LOOKUP(ROWS(O$4:O55),student!$J$3:$J$1202,student!$C$3:$C$1202))</f>
        <v/>
      </c>
      <c r="P55" s="19" t="str">
        <f>IF(ROWS(N$4:N55)&gt;$R$1,"",LOOKUP(ROWS(N$4:N55),student!$J$3:$J$1202,student!$D$3:$D$1202))</f>
        <v/>
      </c>
      <c r="Q55" s="19" t="str">
        <f>IF(ROWS(O$4:O55)&gt;$R$1,"",LOOKUP(ROWS(O$4:O55),student!$J$3:$J$1202,student!$E$3:$E$1202))</f>
        <v/>
      </c>
      <c r="R55" s="19" t="str">
        <f>IF(ROWS(Q$4:Q55)&gt;$R$1,"",LOOKUP(ROWS(Q$4:Q55),student!$J$3:$J$1202,student!$F$3:$F$1202))</f>
        <v/>
      </c>
      <c r="T55" s="30" t="str">
        <f>IF(U55="","",SUBTOTAL(3,$U$4:U55))</f>
        <v/>
      </c>
      <c r="U55" s="20" t="str">
        <f>IF(ROWS(U$4:U55)&gt;$X$1,"",LOOKUP(ROWS(U$4:U55),student!$K$3:$K$1202,student!$C$3:$C$1202))</f>
        <v/>
      </c>
      <c r="V55" s="21" t="str">
        <f>IF(ROWS(T$4:T55)&gt;$X$1,"",LOOKUP(ROWS(T$4:T55),student!$K$3:$K$1202,student!$D$3:$D$1202))</f>
        <v/>
      </c>
      <c r="W55" s="21" t="str">
        <f>IF(ROWS(U$4:U55)&gt;$X$1,"",LOOKUP(ROWS(U$4:U55),student!$K$3:$K$1202,student!$E$3:$E$1202))</f>
        <v/>
      </c>
      <c r="X55" s="21" t="str">
        <f>IF(ROWS(W$4:W55)&gt;$X$1,"",LOOKUP(ROWS(W$4:W55),student!$K$3:$K$1202,student!$F$3:$F$1202))</f>
        <v/>
      </c>
      <c r="Z55" s="29" t="str">
        <f>IF(AA55="","",SUBTOTAL(3,$AA$4:AA55))</f>
        <v/>
      </c>
      <c r="AA55" s="18" t="str">
        <f>IF(ROWS(AA$4:AA55)&gt;$AD$1,"",LOOKUP(ROWS(AA$4:AA55),student!$L$3:$L$1202,student!$C$3:$C$1202))</f>
        <v/>
      </c>
      <c r="AB55" s="19" t="str">
        <f>IF(ROWS(Z$4:Z55)&gt;$AD$1,"",LOOKUP(ROWS(Z$4:Z55),student!$L$3:$L$1202,student!$D$3:$D$1202))</f>
        <v/>
      </c>
      <c r="AC55" s="19" t="str">
        <f>IF(ROWS(AA$4:AA55)&gt;$AD$1,"",LOOKUP(ROWS(AA$4:AA55),student!$L$3:$L$1202,student!$E$3:$E$1202))</f>
        <v/>
      </c>
      <c r="AD55" s="19" t="str">
        <f>IF(ROWS(AC$4:AC55)&gt;$AD$1,"",LOOKUP(ROWS(AC$4:AC55),student!$L$3:$L$1202,student!$F$3:$F$1202))</f>
        <v/>
      </c>
      <c r="AF55" s="30">
        <f>IF(AG55="","",SUBTOTAL(3,$AG$4:AG55))</f>
        <v>52</v>
      </c>
      <c r="AG55" s="20">
        <f>IF(ROWS(AG$4:AG55)&gt;$AJ$1,"",LOOKUP(ROWS(AG$4:AG55),student!$M$3:$M$1202,student!$C$3:$C$1202))</f>
        <v>0</v>
      </c>
      <c r="AH55" s="21">
        <f>IF(ROWS(AF$4:AF55)&gt;$AJ$1,"",LOOKUP(ROWS(AF$4:AF55),student!$M$3:$M$1202,student!$D$3:$D$1202))</f>
        <v>0</v>
      </c>
      <c r="AI55" s="21">
        <f>IF(ROWS(AG$4:AG55)&gt;$AJ$1,"",LOOKUP(ROWS(AG$4:AG55),student!$M$3:$M$1202,student!$E$3:$E$1202))</f>
        <v>0</v>
      </c>
      <c r="AJ55" s="21">
        <f>IF(ROWS(AI$4:AI55)&gt;$AJ$1,"",LOOKUP(ROWS(AI$4:AI55),student!$M$3:$M$1202,student!$F$3:$F$1202))</f>
        <v>0</v>
      </c>
      <c r="AL55" s="29" t="str">
        <f>IF(AM55="","",SUBTOTAL(3,$AM$4:AM55))</f>
        <v/>
      </c>
      <c r="AM55" s="18" t="str">
        <f>IF(ROWS(AM$4:AM55)&gt;$AP$1,"",LOOKUP(ROWS(AM$4:AM55),student!$N$3:$N$1202,student!$C$3:$C$1202))</f>
        <v/>
      </c>
      <c r="AN55" s="19" t="str">
        <f>IF(ROWS(AL$4:AL55)&gt;$AP$1,"",LOOKUP(ROWS(AL$4:AL55),student!$N$3:$N$1202,student!$D$3:$D$1202))</f>
        <v/>
      </c>
      <c r="AO55" s="19" t="str">
        <f>IF(ROWS(AM$4:AM55)&gt;$AP$1,"",LOOKUP(ROWS(AM$4:AM55),student!$N$3:$N$1202,student!$E$3:$E$1202))</f>
        <v/>
      </c>
      <c r="AP55" s="19" t="str">
        <f>IF(ROWS(AO$4:AO55)&gt;$AP$1,"",LOOKUP(ROWS(AO$4:AO55),student!$N$3:$N$1202,student!$F$3:$F$1202))</f>
        <v/>
      </c>
      <c r="AR55" s="30" t="str">
        <f>IF(AS55="","",SUBTOTAL(3,$AS$4:AS55))</f>
        <v/>
      </c>
      <c r="AS55" s="20" t="str">
        <f>IF(ROWS(AS$4:AS55)&gt;$AV$1,"",LOOKUP(ROWS(AS$4:AS55),student!$O$3:$O$1202,student!$C$3:$C$1202))</f>
        <v/>
      </c>
      <c r="AT55" s="21" t="str">
        <f>IF(ROWS(AR$4:AR55)&gt;$AV$1,"",LOOKUP(ROWS(AR$4:AR55),student!$O$3:$O$1202,student!$D$3:$D$1202))</f>
        <v/>
      </c>
      <c r="AU55" s="21" t="str">
        <f>IF(ROWS(AS$4:AS55)&gt;$AV$1,"",LOOKUP(ROWS(AS$4:AS55),student!$O$3:$O$1202,student!$E$3:$E$1202))</f>
        <v/>
      </c>
      <c r="AV55" s="21" t="str">
        <f>IF(ROWS(AU$4:AU55)&gt;$AV$1,"",LOOKUP(ROWS(AU$4:AU55),student!$O$3:$O$1202,student!$F$3:$F$1202))</f>
        <v/>
      </c>
      <c r="AX55" s="29" t="str">
        <f>IF(AY55="","",SUBTOTAL(3,$AY$4:AY55))</f>
        <v/>
      </c>
      <c r="AY55" s="18" t="str">
        <f>IF(ROWS(AY$4:AY55)&gt;$BB$1,"",LOOKUP(ROWS(AY$4:AY55),student!$P$3:$P$1202,student!$C$3:$C$1202))</f>
        <v/>
      </c>
      <c r="AZ55" s="19" t="str">
        <f>IF(ROWS(AX$4:AX55)&gt;$BB$1,"",LOOKUP(ROWS(AX$4:AX55),student!$P$3:$P$1202,student!$D$3:$D$1202))</f>
        <v/>
      </c>
      <c r="BA55" s="19" t="str">
        <f>IF(ROWS(AY$4:AY55)&gt;$BB$1,"",LOOKUP(ROWS(AY$4:AY55),student!$P$3:$P$1202,student!$E$3:$E$1202))</f>
        <v/>
      </c>
      <c r="BB55" s="19" t="str">
        <f>IF(ROWS(BA$4:BA55)&gt;$BB$1,"",LOOKUP(ROWS(BA$4:BA55),student!$P$3:$P$1202,student!$F$3:$F$1202))</f>
        <v/>
      </c>
      <c r="BD55" s="30" t="str">
        <f>IF(BE55="","",SUBTOTAL(3,$BE$4:BE55))</f>
        <v/>
      </c>
      <c r="BE55" s="20" t="str">
        <f>IF(ROWS(BE$4:BE55)&gt;$BH$1,"",LOOKUP(ROWS(BE$4:BE55),student!$Q$3:$Q$1202,student!$C$3:$C$1202))</f>
        <v/>
      </c>
      <c r="BF55" s="21" t="str">
        <f>IF(ROWS(BD$4:BD55)&gt;$BH$1,"",LOOKUP(ROWS(BD$4:BD55),student!$Q$3:$Q$1202,student!$D$3:$D$1202))</f>
        <v/>
      </c>
      <c r="BG55" s="21" t="str">
        <f>IF(ROWS(BE$4:BE55)&gt;$BH$1,"",LOOKUP(ROWS(BE$4:BE55),student!$Q$3:$Q$1202,student!$E$3:$E$1202))</f>
        <v/>
      </c>
      <c r="BH55" s="21" t="str">
        <f>IF(ROWS(BG$4:BG55)&gt;$BH$1,"",LOOKUP(ROWS(BG$4:BG55),student!$Q$3:$Q$1202,student!$F$3:$F$1202))</f>
        <v/>
      </c>
      <c r="BJ55" s="29">
        <f>IF(BK55="","",SUBTOTAL(3,$BK$4:BK55))</f>
        <v>52</v>
      </c>
      <c r="BK55" s="18">
        <f>IF(ROWS(BK$4:BK55)&gt;$BN$1,"",LOOKUP(ROWS(BK$4:BK55),student!$R$3:$R$1202,student!$C$3:$C$1202))</f>
        <v>0</v>
      </c>
      <c r="BL55" s="19">
        <f>IF(ROWS(BJ$4:BJ55)&gt;$BN$1,"",LOOKUP(ROWS(BJ$4:BJ55),student!$R$3:$R$1202,student!$D$3:$D$1202))</f>
        <v>0</v>
      </c>
      <c r="BM55" s="19">
        <f>IF(ROWS(BK$4:BK55)&gt;$BN$1,"",LOOKUP(ROWS(BK$4:BK55),student!$R$3:$R$1202,student!$E$3:$E$1202))</f>
        <v>0</v>
      </c>
      <c r="BN55" s="19">
        <f>IF(ROWS(BM$4:BM55)&gt;$BN$1,"",LOOKUP(ROWS(BM$4:BM55),student!$R$3:$R$1202,student!$F$3:$F$1202))</f>
        <v>0</v>
      </c>
      <c r="BP55" s="30">
        <f>IF(BQ55="","",SUBTOTAL(3,$BQ$4:BQ55))</f>
        <v>52</v>
      </c>
      <c r="BQ55" s="20">
        <f>IF(ROWS(BQ$4:BQ55)&gt;$BT$1,"",LOOKUP(ROWS(BQ$4:BQ55),student!$S$3:$S$1202,student!$C$3:$C$1202))</f>
        <v>0</v>
      </c>
      <c r="BR55" s="21">
        <f>IF(ROWS(BP$4:BP55)&gt;$BT$1,"",LOOKUP(ROWS(BP$4:BP55),student!$S$3:$S$1202,student!$D$3:$D$1202))</f>
        <v>0</v>
      </c>
      <c r="BS55" s="21">
        <f>IF(ROWS(BQ$4:BQ55)&gt;$BT$1,"",LOOKUP(ROWS(BQ$4:BQ55),student!$S$3:$S$1202,student!$E$3:$E$1202))</f>
        <v>0</v>
      </c>
      <c r="BT55" s="21">
        <f>IF(ROWS(BS$4:BS55)&gt;$BT$1,"",LOOKUP(ROWS(BS$4:BS55),student!$S$3:$S$1202,student!$F$3:$F$1202))</f>
        <v>0</v>
      </c>
    </row>
    <row r="56" spans="1:72" x14ac:dyDescent="0.75">
      <c r="A56" s="26">
        <v>53</v>
      </c>
      <c r="B56" s="29" t="str">
        <f>IF(C56="","",SUBTOTAL(3,$C$4:C56))</f>
        <v/>
      </c>
      <c r="C56" s="18" t="str">
        <f>IF(ROWS(C$4:C56)&gt;$F$1,"",LOOKUP(ROWS(C$4:C56),student!$H$3:$H$1202,student!$C$3:$C$1202))</f>
        <v/>
      </c>
      <c r="D56" s="19" t="str">
        <f>IF(ROWS(B$4:B56)&gt;$F$1,"",LOOKUP(ROWS(B$4:B56),student!$H$3:$H$1202,student!$D$3:$D$1202))</f>
        <v/>
      </c>
      <c r="E56" s="19" t="str">
        <f>IF(ROWS(C$4:C56)&gt;$F$1,"",LOOKUP(ROWS(C$4:C56),student!$H$3:$H$1202,student!$E$3:$E$1202))</f>
        <v/>
      </c>
      <c r="F56" s="19" t="str">
        <f>IF(ROWS(E$4:E56)&gt;$F$1,"",LOOKUP(ROWS(E$4:E56),student!$H$3:$H$1202,student!$F$3:$F$1202))</f>
        <v/>
      </c>
      <c r="H56" s="30" t="str">
        <f>IF(I56="","",SUBTOTAL(3,$I$4:I56))</f>
        <v/>
      </c>
      <c r="I56" s="20" t="str">
        <f>IF(ROWS(I$4:I56)&gt;$L$1,"",LOOKUP(ROWS(I$4:I56),student!$I$3:$I$1202,student!$C$3:$C$1202))</f>
        <v/>
      </c>
      <c r="J56" s="21" t="str">
        <f>IF(ROWS(H$4:H56)&gt;$L$1,"",LOOKUP(ROWS(H$4:H56),student!$I$3:$I$1202,student!$D$3:$D$1202))</f>
        <v/>
      </c>
      <c r="K56" s="21" t="str">
        <f>IF(ROWS(I$4:I56)&gt;$L$1,"",LOOKUP(ROWS(I$4:I56),student!$I$3:$I$1202,student!$E$3:$E$1202))</f>
        <v/>
      </c>
      <c r="L56" s="21" t="str">
        <f>IF(ROWS(K$4:K56)&gt;$L$1,"",LOOKUP(ROWS(K$4:K56),student!$I$3:$I$1202,student!$F$3:$F$1202))</f>
        <v/>
      </c>
      <c r="N56" s="29" t="str">
        <f>IF(O56="","",SUBTOTAL(3,$O$4:O56))</f>
        <v/>
      </c>
      <c r="O56" s="18" t="str">
        <f>IF(ROWS(O$4:O56)&gt;$R$1,"",LOOKUP(ROWS(O$4:O56),student!$J$3:$J$1202,student!$C$3:$C$1202))</f>
        <v/>
      </c>
      <c r="P56" s="19" t="str">
        <f>IF(ROWS(N$4:N56)&gt;$R$1,"",LOOKUP(ROWS(N$4:N56),student!$J$3:$J$1202,student!$D$3:$D$1202))</f>
        <v/>
      </c>
      <c r="Q56" s="19" t="str">
        <f>IF(ROWS(O$4:O56)&gt;$R$1,"",LOOKUP(ROWS(O$4:O56),student!$J$3:$J$1202,student!$E$3:$E$1202))</f>
        <v/>
      </c>
      <c r="R56" s="19" t="str">
        <f>IF(ROWS(Q$4:Q56)&gt;$R$1,"",LOOKUP(ROWS(Q$4:Q56),student!$J$3:$J$1202,student!$F$3:$F$1202))</f>
        <v/>
      </c>
      <c r="T56" s="30" t="str">
        <f>IF(U56="","",SUBTOTAL(3,$U$4:U56))</f>
        <v/>
      </c>
      <c r="U56" s="20" t="str">
        <f>IF(ROWS(U$4:U56)&gt;$X$1,"",LOOKUP(ROWS(U$4:U56),student!$K$3:$K$1202,student!$C$3:$C$1202))</f>
        <v/>
      </c>
      <c r="V56" s="21" t="str">
        <f>IF(ROWS(T$4:T56)&gt;$X$1,"",LOOKUP(ROWS(T$4:T56),student!$K$3:$K$1202,student!$D$3:$D$1202))</f>
        <v/>
      </c>
      <c r="W56" s="21" t="str">
        <f>IF(ROWS(U$4:U56)&gt;$X$1,"",LOOKUP(ROWS(U$4:U56),student!$K$3:$K$1202,student!$E$3:$E$1202))</f>
        <v/>
      </c>
      <c r="X56" s="21" t="str">
        <f>IF(ROWS(W$4:W56)&gt;$X$1,"",LOOKUP(ROWS(W$4:W56),student!$K$3:$K$1202,student!$F$3:$F$1202))</f>
        <v/>
      </c>
      <c r="Z56" s="29" t="str">
        <f>IF(AA56="","",SUBTOTAL(3,$AA$4:AA56))</f>
        <v/>
      </c>
      <c r="AA56" s="18" t="str">
        <f>IF(ROWS(AA$4:AA56)&gt;$AD$1,"",LOOKUP(ROWS(AA$4:AA56),student!$L$3:$L$1202,student!$C$3:$C$1202))</f>
        <v/>
      </c>
      <c r="AB56" s="19" t="str">
        <f>IF(ROWS(Z$4:Z56)&gt;$AD$1,"",LOOKUP(ROWS(Z$4:Z56),student!$L$3:$L$1202,student!$D$3:$D$1202))</f>
        <v/>
      </c>
      <c r="AC56" s="19" t="str">
        <f>IF(ROWS(AA$4:AA56)&gt;$AD$1,"",LOOKUP(ROWS(AA$4:AA56),student!$L$3:$L$1202,student!$E$3:$E$1202))</f>
        <v/>
      </c>
      <c r="AD56" s="19" t="str">
        <f>IF(ROWS(AC$4:AC56)&gt;$AD$1,"",LOOKUP(ROWS(AC$4:AC56),student!$L$3:$L$1202,student!$F$3:$F$1202))</f>
        <v/>
      </c>
      <c r="AF56" s="30">
        <f>IF(AG56="","",SUBTOTAL(3,$AG$4:AG56))</f>
        <v>53</v>
      </c>
      <c r="AG56" s="20">
        <f>IF(ROWS(AG$4:AG56)&gt;$AJ$1,"",LOOKUP(ROWS(AG$4:AG56),student!$M$3:$M$1202,student!$C$3:$C$1202))</f>
        <v>0</v>
      </c>
      <c r="AH56" s="21">
        <f>IF(ROWS(AF$4:AF56)&gt;$AJ$1,"",LOOKUP(ROWS(AF$4:AF56),student!$M$3:$M$1202,student!$D$3:$D$1202))</f>
        <v>0</v>
      </c>
      <c r="AI56" s="21">
        <f>IF(ROWS(AG$4:AG56)&gt;$AJ$1,"",LOOKUP(ROWS(AG$4:AG56),student!$M$3:$M$1202,student!$E$3:$E$1202))</f>
        <v>0</v>
      </c>
      <c r="AJ56" s="21">
        <f>IF(ROWS(AI$4:AI56)&gt;$AJ$1,"",LOOKUP(ROWS(AI$4:AI56),student!$M$3:$M$1202,student!$F$3:$F$1202))</f>
        <v>0</v>
      </c>
      <c r="AL56" s="29" t="str">
        <f>IF(AM56="","",SUBTOTAL(3,$AM$4:AM56))</f>
        <v/>
      </c>
      <c r="AM56" s="18" t="str">
        <f>IF(ROWS(AM$4:AM56)&gt;$AP$1,"",LOOKUP(ROWS(AM$4:AM56),student!$N$3:$N$1202,student!$C$3:$C$1202))</f>
        <v/>
      </c>
      <c r="AN56" s="19" t="str">
        <f>IF(ROWS(AL$4:AL56)&gt;$AP$1,"",LOOKUP(ROWS(AL$4:AL56),student!$N$3:$N$1202,student!$D$3:$D$1202))</f>
        <v/>
      </c>
      <c r="AO56" s="19" t="str">
        <f>IF(ROWS(AM$4:AM56)&gt;$AP$1,"",LOOKUP(ROWS(AM$4:AM56),student!$N$3:$N$1202,student!$E$3:$E$1202))</f>
        <v/>
      </c>
      <c r="AP56" s="19" t="str">
        <f>IF(ROWS(AO$4:AO56)&gt;$AP$1,"",LOOKUP(ROWS(AO$4:AO56),student!$N$3:$N$1202,student!$F$3:$F$1202))</f>
        <v/>
      </c>
      <c r="AR56" s="30" t="str">
        <f>IF(AS56="","",SUBTOTAL(3,$AS$4:AS56))</f>
        <v/>
      </c>
      <c r="AS56" s="20" t="str">
        <f>IF(ROWS(AS$4:AS56)&gt;$AV$1,"",LOOKUP(ROWS(AS$4:AS56),student!$O$3:$O$1202,student!$C$3:$C$1202))</f>
        <v/>
      </c>
      <c r="AT56" s="21" t="str">
        <f>IF(ROWS(AR$4:AR56)&gt;$AV$1,"",LOOKUP(ROWS(AR$4:AR56),student!$O$3:$O$1202,student!$D$3:$D$1202))</f>
        <v/>
      </c>
      <c r="AU56" s="21" t="str">
        <f>IF(ROWS(AS$4:AS56)&gt;$AV$1,"",LOOKUP(ROWS(AS$4:AS56),student!$O$3:$O$1202,student!$E$3:$E$1202))</f>
        <v/>
      </c>
      <c r="AV56" s="21" t="str">
        <f>IF(ROWS(AU$4:AU56)&gt;$AV$1,"",LOOKUP(ROWS(AU$4:AU56),student!$O$3:$O$1202,student!$F$3:$F$1202))</f>
        <v/>
      </c>
      <c r="AX56" s="29" t="str">
        <f>IF(AY56="","",SUBTOTAL(3,$AY$4:AY56))</f>
        <v/>
      </c>
      <c r="AY56" s="18" t="str">
        <f>IF(ROWS(AY$4:AY56)&gt;$BB$1,"",LOOKUP(ROWS(AY$4:AY56),student!$P$3:$P$1202,student!$C$3:$C$1202))</f>
        <v/>
      </c>
      <c r="AZ56" s="19" t="str">
        <f>IF(ROWS(AX$4:AX56)&gt;$BB$1,"",LOOKUP(ROWS(AX$4:AX56),student!$P$3:$P$1202,student!$D$3:$D$1202))</f>
        <v/>
      </c>
      <c r="BA56" s="19" t="str">
        <f>IF(ROWS(AY$4:AY56)&gt;$BB$1,"",LOOKUP(ROWS(AY$4:AY56),student!$P$3:$P$1202,student!$E$3:$E$1202))</f>
        <v/>
      </c>
      <c r="BB56" s="19" t="str">
        <f>IF(ROWS(BA$4:BA56)&gt;$BB$1,"",LOOKUP(ROWS(BA$4:BA56),student!$P$3:$P$1202,student!$F$3:$F$1202))</f>
        <v/>
      </c>
      <c r="BD56" s="30" t="str">
        <f>IF(BE56="","",SUBTOTAL(3,$BE$4:BE56))</f>
        <v/>
      </c>
      <c r="BE56" s="20" t="str">
        <f>IF(ROWS(BE$4:BE56)&gt;$BH$1,"",LOOKUP(ROWS(BE$4:BE56),student!$Q$3:$Q$1202,student!$C$3:$C$1202))</f>
        <v/>
      </c>
      <c r="BF56" s="21" t="str">
        <f>IF(ROWS(BD$4:BD56)&gt;$BH$1,"",LOOKUP(ROWS(BD$4:BD56),student!$Q$3:$Q$1202,student!$D$3:$D$1202))</f>
        <v/>
      </c>
      <c r="BG56" s="21" t="str">
        <f>IF(ROWS(BE$4:BE56)&gt;$BH$1,"",LOOKUP(ROWS(BE$4:BE56),student!$Q$3:$Q$1202,student!$E$3:$E$1202))</f>
        <v/>
      </c>
      <c r="BH56" s="21" t="str">
        <f>IF(ROWS(BG$4:BG56)&gt;$BH$1,"",LOOKUP(ROWS(BG$4:BG56),student!$Q$3:$Q$1202,student!$F$3:$F$1202))</f>
        <v/>
      </c>
      <c r="BJ56" s="29">
        <f>IF(BK56="","",SUBTOTAL(3,$BK$4:BK56))</f>
        <v>53</v>
      </c>
      <c r="BK56" s="18">
        <f>IF(ROWS(BK$4:BK56)&gt;$BN$1,"",LOOKUP(ROWS(BK$4:BK56),student!$R$3:$R$1202,student!$C$3:$C$1202))</f>
        <v>0</v>
      </c>
      <c r="BL56" s="19">
        <f>IF(ROWS(BJ$4:BJ56)&gt;$BN$1,"",LOOKUP(ROWS(BJ$4:BJ56),student!$R$3:$R$1202,student!$D$3:$D$1202))</f>
        <v>0</v>
      </c>
      <c r="BM56" s="19">
        <f>IF(ROWS(BK$4:BK56)&gt;$BN$1,"",LOOKUP(ROWS(BK$4:BK56),student!$R$3:$R$1202,student!$E$3:$E$1202))</f>
        <v>0</v>
      </c>
      <c r="BN56" s="19">
        <f>IF(ROWS(BM$4:BM56)&gt;$BN$1,"",LOOKUP(ROWS(BM$4:BM56),student!$R$3:$R$1202,student!$F$3:$F$1202))</f>
        <v>0</v>
      </c>
      <c r="BP56" s="30">
        <f>IF(BQ56="","",SUBTOTAL(3,$BQ$4:BQ56))</f>
        <v>53</v>
      </c>
      <c r="BQ56" s="20">
        <f>IF(ROWS(BQ$4:BQ56)&gt;$BT$1,"",LOOKUP(ROWS(BQ$4:BQ56),student!$S$3:$S$1202,student!$C$3:$C$1202))</f>
        <v>0</v>
      </c>
      <c r="BR56" s="21">
        <f>IF(ROWS(BP$4:BP56)&gt;$BT$1,"",LOOKUP(ROWS(BP$4:BP56),student!$S$3:$S$1202,student!$D$3:$D$1202))</f>
        <v>0</v>
      </c>
      <c r="BS56" s="21">
        <f>IF(ROWS(BQ$4:BQ56)&gt;$BT$1,"",LOOKUP(ROWS(BQ$4:BQ56),student!$S$3:$S$1202,student!$E$3:$E$1202))</f>
        <v>0</v>
      </c>
      <c r="BT56" s="21">
        <f>IF(ROWS(BS$4:BS56)&gt;$BT$1,"",LOOKUP(ROWS(BS$4:BS56),student!$S$3:$S$1202,student!$F$3:$F$1202))</f>
        <v>0</v>
      </c>
    </row>
    <row r="57" spans="1:72" x14ac:dyDescent="0.75">
      <c r="A57" s="26">
        <v>54</v>
      </c>
      <c r="B57" s="29" t="str">
        <f>IF(C57="","",SUBTOTAL(3,$C$4:C57))</f>
        <v/>
      </c>
      <c r="C57" s="18" t="str">
        <f>IF(ROWS(C$4:C57)&gt;$F$1,"",LOOKUP(ROWS(C$4:C57),student!$H$3:$H$1202,student!$C$3:$C$1202))</f>
        <v/>
      </c>
      <c r="D57" s="19" t="str">
        <f>IF(ROWS(B$4:B57)&gt;$F$1,"",LOOKUP(ROWS(B$4:B57),student!$H$3:$H$1202,student!$D$3:$D$1202))</f>
        <v/>
      </c>
      <c r="E57" s="19" t="str">
        <f>IF(ROWS(C$4:C57)&gt;$F$1,"",LOOKUP(ROWS(C$4:C57),student!$H$3:$H$1202,student!$E$3:$E$1202))</f>
        <v/>
      </c>
      <c r="F57" s="19" t="str">
        <f>IF(ROWS(E$4:E57)&gt;$F$1,"",LOOKUP(ROWS(E$4:E57),student!$H$3:$H$1202,student!$F$3:$F$1202))</f>
        <v/>
      </c>
      <c r="H57" s="30" t="str">
        <f>IF(I57="","",SUBTOTAL(3,$I$4:I57))</f>
        <v/>
      </c>
      <c r="I57" s="20" t="str">
        <f>IF(ROWS(I$4:I57)&gt;$L$1,"",LOOKUP(ROWS(I$4:I57),student!$I$3:$I$1202,student!$C$3:$C$1202))</f>
        <v/>
      </c>
      <c r="J57" s="21" t="str">
        <f>IF(ROWS(H$4:H57)&gt;$L$1,"",LOOKUP(ROWS(H$4:H57),student!$I$3:$I$1202,student!$D$3:$D$1202))</f>
        <v/>
      </c>
      <c r="K57" s="21" t="str">
        <f>IF(ROWS(I$4:I57)&gt;$L$1,"",LOOKUP(ROWS(I$4:I57),student!$I$3:$I$1202,student!$E$3:$E$1202))</f>
        <v/>
      </c>
      <c r="L57" s="21" t="str">
        <f>IF(ROWS(K$4:K57)&gt;$L$1,"",LOOKUP(ROWS(K$4:K57),student!$I$3:$I$1202,student!$F$3:$F$1202))</f>
        <v/>
      </c>
      <c r="N57" s="29" t="str">
        <f>IF(O57="","",SUBTOTAL(3,$O$4:O57))</f>
        <v/>
      </c>
      <c r="O57" s="18" t="str">
        <f>IF(ROWS(O$4:O57)&gt;$R$1,"",LOOKUP(ROWS(O$4:O57),student!$J$3:$J$1202,student!$C$3:$C$1202))</f>
        <v/>
      </c>
      <c r="P57" s="19" t="str">
        <f>IF(ROWS(N$4:N57)&gt;$R$1,"",LOOKUP(ROWS(N$4:N57),student!$J$3:$J$1202,student!$D$3:$D$1202))</f>
        <v/>
      </c>
      <c r="Q57" s="19" t="str">
        <f>IF(ROWS(O$4:O57)&gt;$R$1,"",LOOKUP(ROWS(O$4:O57),student!$J$3:$J$1202,student!$E$3:$E$1202))</f>
        <v/>
      </c>
      <c r="R57" s="19" t="str">
        <f>IF(ROWS(Q$4:Q57)&gt;$R$1,"",LOOKUP(ROWS(Q$4:Q57),student!$J$3:$J$1202,student!$F$3:$F$1202))</f>
        <v/>
      </c>
      <c r="T57" s="30" t="str">
        <f>IF(U57="","",SUBTOTAL(3,$U$4:U57))</f>
        <v/>
      </c>
      <c r="U57" s="20" t="str">
        <f>IF(ROWS(U$4:U57)&gt;$X$1,"",LOOKUP(ROWS(U$4:U57),student!$K$3:$K$1202,student!$C$3:$C$1202))</f>
        <v/>
      </c>
      <c r="V57" s="21" t="str">
        <f>IF(ROWS(T$4:T57)&gt;$X$1,"",LOOKUP(ROWS(T$4:T57),student!$K$3:$K$1202,student!$D$3:$D$1202))</f>
        <v/>
      </c>
      <c r="W57" s="21" t="str">
        <f>IF(ROWS(U$4:U57)&gt;$X$1,"",LOOKUP(ROWS(U$4:U57),student!$K$3:$K$1202,student!$E$3:$E$1202))</f>
        <v/>
      </c>
      <c r="X57" s="21" t="str">
        <f>IF(ROWS(W$4:W57)&gt;$X$1,"",LOOKUP(ROWS(W$4:W57),student!$K$3:$K$1202,student!$F$3:$F$1202))</f>
        <v/>
      </c>
      <c r="Z57" s="29" t="str">
        <f>IF(AA57="","",SUBTOTAL(3,$AA$4:AA57))</f>
        <v/>
      </c>
      <c r="AA57" s="18" t="str">
        <f>IF(ROWS(AA$4:AA57)&gt;$AD$1,"",LOOKUP(ROWS(AA$4:AA57),student!$L$3:$L$1202,student!$C$3:$C$1202))</f>
        <v/>
      </c>
      <c r="AB57" s="19" t="str">
        <f>IF(ROWS(Z$4:Z57)&gt;$AD$1,"",LOOKUP(ROWS(Z$4:Z57),student!$L$3:$L$1202,student!$D$3:$D$1202))</f>
        <v/>
      </c>
      <c r="AC57" s="19" t="str">
        <f>IF(ROWS(AA$4:AA57)&gt;$AD$1,"",LOOKUP(ROWS(AA$4:AA57),student!$L$3:$L$1202,student!$E$3:$E$1202))</f>
        <v/>
      </c>
      <c r="AD57" s="19" t="str">
        <f>IF(ROWS(AC$4:AC57)&gt;$AD$1,"",LOOKUP(ROWS(AC$4:AC57),student!$L$3:$L$1202,student!$F$3:$F$1202))</f>
        <v/>
      </c>
      <c r="AF57" s="30">
        <f>IF(AG57="","",SUBTOTAL(3,$AG$4:AG57))</f>
        <v>54</v>
      </c>
      <c r="AG57" s="20">
        <f>IF(ROWS(AG$4:AG57)&gt;$AJ$1,"",LOOKUP(ROWS(AG$4:AG57),student!$M$3:$M$1202,student!$C$3:$C$1202))</f>
        <v>0</v>
      </c>
      <c r="AH57" s="21">
        <f>IF(ROWS(AF$4:AF57)&gt;$AJ$1,"",LOOKUP(ROWS(AF$4:AF57),student!$M$3:$M$1202,student!$D$3:$D$1202))</f>
        <v>0</v>
      </c>
      <c r="AI57" s="21">
        <f>IF(ROWS(AG$4:AG57)&gt;$AJ$1,"",LOOKUP(ROWS(AG$4:AG57),student!$M$3:$M$1202,student!$E$3:$E$1202))</f>
        <v>0</v>
      </c>
      <c r="AJ57" s="21">
        <f>IF(ROWS(AI$4:AI57)&gt;$AJ$1,"",LOOKUP(ROWS(AI$4:AI57),student!$M$3:$M$1202,student!$F$3:$F$1202))</f>
        <v>0</v>
      </c>
      <c r="AL57" s="29" t="str">
        <f>IF(AM57="","",SUBTOTAL(3,$AM$4:AM57))</f>
        <v/>
      </c>
      <c r="AM57" s="18" t="str">
        <f>IF(ROWS(AM$4:AM57)&gt;$AP$1,"",LOOKUP(ROWS(AM$4:AM57),student!$N$3:$N$1202,student!$C$3:$C$1202))</f>
        <v/>
      </c>
      <c r="AN57" s="19" t="str">
        <f>IF(ROWS(AL$4:AL57)&gt;$AP$1,"",LOOKUP(ROWS(AL$4:AL57),student!$N$3:$N$1202,student!$D$3:$D$1202))</f>
        <v/>
      </c>
      <c r="AO57" s="19" t="str">
        <f>IF(ROWS(AM$4:AM57)&gt;$AP$1,"",LOOKUP(ROWS(AM$4:AM57),student!$N$3:$N$1202,student!$E$3:$E$1202))</f>
        <v/>
      </c>
      <c r="AP57" s="19" t="str">
        <f>IF(ROWS(AO$4:AO57)&gt;$AP$1,"",LOOKUP(ROWS(AO$4:AO57),student!$N$3:$N$1202,student!$F$3:$F$1202))</f>
        <v/>
      </c>
      <c r="AR57" s="30" t="str">
        <f>IF(AS57="","",SUBTOTAL(3,$AS$4:AS57))</f>
        <v/>
      </c>
      <c r="AS57" s="20" t="str">
        <f>IF(ROWS(AS$4:AS57)&gt;$AV$1,"",LOOKUP(ROWS(AS$4:AS57),student!$O$3:$O$1202,student!$C$3:$C$1202))</f>
        <v/>
      </c>
      <c r="AT57" s="21" t="str">
        <f>IF(ROWS(AR$4:AR57)&gt;$AV$1,"",LOOKUP(ROWS(AR$4:AR57),student!$O$3:$O$1202,student!$D$3:$D$1202))</f>
        <v/>
      </c>
      <c r="AU57" s="21" t="str">
        <f>IF(ROWS(AS$4:AS57)&gt;$AV$1,"",LOOKUP(ROWS(AS$4:AS57),student!$O$3:$O$1202,student!$E$3:$E$1202))</f>
        <v/>
      </c>
      <c r="AV57" s="21" t="str">
        <f>IF(ROWS(AU$4:AU57)&gt;$AV$1,"",LOOKUP(ROWS(AU$4:AU57),student!$O$3:$O$1202,student!$F$3:$F$1202))</f>
        <v/>
      </c>
      <c r="AX57" s="29" t="str">
        <f>IF(AY57="","",SUBTOTAL(3,$AY$4:AY57))</f>
        <v/>
      </c>
      <c r="AY57" s="18" t="str">
        <f>IF(ROWS(AY$4:AY57)&gt;$BB$1,"",LOOKUP(ROWS(AY$4:AY57),student!$P$3:$P$1202,student!$C$3:$C$1202))</f>
        <v/>
      </c>
      <c r="AZ57" s="19" t="str">
        <f>IF(ROWS(AX$4:AX57)&gt;$BB$1,"",LOOKUP(ROWS(AX$4:AX57),student!$P$3:$P$1202,student!$D$3:$D$1202))</f>
        <v/>
      </c>
      <c r="BA57" s="19" t="str">
        <f>IF(ROWS(AY$4:AY57)&gt;$BB$1,"",LOOKUP(ROWS(AY$4:AY57),student!$P$3:$P$1202,student!$E$3:$E$1202))</f>
        <v/>
      </c>
      <c r="BB57" s="19" t="str">
        <f>IF(ROWS(BA$4:BA57)&gt;$BB$1,"",LOOKUP(ROWS(BA$4:BA57),student!$P$3:$P$1202,student!$F$3:$F$1202))</f>
        <v/>
      </c>
      <c r="BD57" s="30" t="str">
        <f>IF(BE57="","",SUBTOTAL(3,$BE$4:BE57))</f>
        <v/>
      </c>
      <c r="BE57" s="20" t="str">
        <f>IF(ROWS(BE$4:BE57)&gt;$BH$1,"",LOOKUP(ROWS(BE$4:BE57),student!$Q$3:$Q$1202,student!$C$3:$C$1202))</f>
        <v/>
      </c>
      <c r="BF57" s="21" t="str">
        <f>IF(ROWS(BD$4:BD57)&gt;$BH$1,"",LOOKUP(ROWS(BD$4:BD57),student!$Q$3:$Q$1202,student!$D$3:$D$1202))</f>
        <v/>
      </c>
      <c r="BG57" s="21" t="str">
        <f>IF(ROWS(BE$4:BE57)&gt;$BH$1,"",LOOKUP(ROWS(BE$4:BE57),student!$Q$3:$Q$1202,student!$E$3:$E$1202))</f>
        <v/>
      </c>
      <c r="BH57" s="21" t="str">
        <f>IF(ROWS(BG$4:BG57)&gt;$BH$1,"",LOOKUP(ROWS(BG$4:BG57),student!$Q$3:$Q$1202,student!$F$3:$F$1202))</f>
        <v/>
      </c>
      <c r="BJ57" s="29">
        <f>IF(BK57="","",SUBTOTAL(3,$BK$4:BK57))</f>
        <v>54</v>
      </c>
      <c r="BK57" s="18">
        <f>IF(ROWS(BK$4:BK57)&gt;$BN$1,"",LOOKUP(ROWS(BK$4:BK57),student!$R$3:$R$1202,student!$C$3:$C$1202))</f>
        <v>0</v>
      </c>
      <c r="BL57" s="19">
        <f>IF(ROWS(BJ$4:BJ57)&gt;$BN$1,"",LOOKUP(ROWS(BJ$4:BJ57),student!$R$3:$R$1202,student!$D$3:$D$1202))</f>
        <v>0</v>
      </c>
      <c r="BM57" s="19">
        <f>IF(ROWS(BK$4:BK57)&gt;$BN$1,"",LOOKUP(ROWS(BK$4:BK57),student!$R$3:$R$1202,student!$E$3:$E$1202))</f>
        <v>0</v>
      </c>
      <c r="BN57" s="19">
        <f>IF(ROWS(BM$4:BM57)&gt;$BN$1,"",LOOKUP(ROWS(BM$4:BM57),student!$R$3:$R$1202,student!$F$3:$F$1202))</f>
        <v>0</v>
      </c>
      <c r="BP57" s="30">
        <f>IF(BQ57="","",SUBTOTAL(3,$BQ$4:BQ57))</f>
        <v>54</v>
      </c>
      <c r="BQ57" s="20">
        <f>IF(ROWS(BQ$4:BQ57)&gt;$BT$1,"",LOOKUP(ROWS(BQ$4:BQ57),student!$S$3:$S$1202,student!$C$3:$C$1202))</f>
        <v>0</v>
      </c>
      <c r="BR57" s="21">
        <f>IF(ROWS(BP$4:BP57)&gt;$BT$1,"",LOOKUP(ROWS(BP$4:BP57),student!$S$3:$S$1202,student!$D$3:$D$1202))</f>
        <v>0</v>
      </c>
      <c r="BS57" s="21">
        <f>IF(ROWS(BQ$4:BQ57)&gt;$BT$1,"",LOOKUP(ROWS(BQ$4:BQ57),student!$S$3:$S$1202,student!$E$3:$E$1202))</f>
        <v>0</v>
      </c>
      <c r="BT57" s="21">
        <f>IF(ROWS(BS$4:BS57)&gt;$BT$1,"",LOOKUP(ROWS(BS$4:BS57),student!$S$3:$S$1202,student!$F$3:$F$1202))</f>
        <v>0</v>
      </c>
    </row>
    <row r="58" spans="1:72" x14ac:dyDescent="0.75">
      <c r="A58" s="26">
        <v>55</v>
      </c>
      <c r="B58" s="29" t="str">
        <f>IF(C58="","",SUBTOTAL(3,$C$4:C58))</f>
        <v/>
      </c>
      <c r="C58" s="18" t="str">
        <f>IF(ROWS(C$4:C58)&gt;$F$1,"",LOOKUP(ROWS(C$4:C58),student!$H$3:$H$1202,student!$C$3:$C$1202))</f>
        <v/>
      </c>
      <c r="D58" s="19" t="str">
        <f>IF(ROWS(B$4:B58)&gt;$F$1,"",LOOKUP(ROWS(B$4:B58),student!$H$3:$H$1202,student!$D$3:$D$1202))</f>
        <v/>
      </c>
      <c r="E58" s="19" t="str">
        <f>IF(ROWS(C$4:C58)&gt;$F$1,"",LOOKUP(ROWS(C$4:C58),student!$H$3:$H$1202,student!$E$3:$E$1202))</f>
        <v/>
      </c>
      <c r="F58" s="19" t="str">
        <f>IF(ROWS(E$4:E58)&gt;$F$1,"",LOOKUP(ROWS(E$4:E58),student!$H$3:$H$1202,student!$F$3:$F$1202))</f>
        <v/>
      </c>
      <c r="H58" s="30" t="str">
        <f>IF(I58="","",SUBTOTAL(3,$I$4:I58))</f>
        <v/>
      </c>
      <c r="I58" s="20" t="str">
        <f>IF(ROWS(I$4:I58)&gt;$L$1,"",LOOKUP(ROWS(I$4:I58),student!$I$3:$I$1202,student!$C$3:$C$1202))</f>
        <v/>
      </c>
      <c r="J58" s="21" t="str">
        <f>IF(ROWS(H$4:H58)&gt;$L$1,"",LOOKUP(ROWS(H$4:H58),student!$I$3:$I$1202,student!$D$3:$D$1202))</f>
        <v/>
      </c>
      <c r="K58" s="21" t="str">
        <f>IF(ROWS(I$4:I58)&gt;$L$1,"",LOOKUP(ROWS(I$4:I58),student!$I$3:$I$1202,student!$E$3:$E$1202))</f>
        <v/>
      </c>
      <c r="L58" s="21" t="str">
        <f>IF(ROWS(K$4:K58)&gt;$L$1,"",LOOKUP(ROWS(K$4:K58),student!$I$3:$I$1202,student!$F$3:$F$1202))</f>
        <v/>
      </c>
      <c r="N58" s="29" t="str">
        <f>IF(O58="","",SUBTOTAL(3,$O$4:O58))</f>
        <v/>
      </c>
      <c r="O58" s="18" t="str">
        <f>IF(ROWS(O$4:O58)&gt;$R$1,"",LOOKUP(ROWS(O$4:O58),student!$J$3:$J$1202,student!$C$3:$C$1202))</f>
        <v/>
      </c>
      <c r="P58" s="19" t="str">
        <f>IF(ROWS(N$4:N58)&gt;$R$1,"",LOOKUP(ROWS(N$4:N58),student!$J$3:$J$1202,student!$D$3:$D$1202))</f>
        <v/>
      </c>
      <c r="Q58" s="19" t="str">
        <f>IF(ROWS(O$4:O58)&gt;$R$1,"",LOOKUP(ROWS(O$4:O58),student!$J$3:$J$1202,student!$E$3:$E$1202))</f>
        <v/>
      </c>
      <c r="R58" s="19" t="str">
        <f>IF(ROWS(Q$4:Q58)&gt;$R$1,"",LOOKUP(ROWS(Q$4:Q58),student!$J$3:$J$1202,student!$F$3:$F$1202))</f>
        <v/>
      </c>
      <c r="T58" s="30" t="str">
        <f>IF(U58="","",SUBTOTAL(3,$U$4:U58))</f>
        <v/>
      </c>
      <c r="U58" s="20" t="str">
        <f>IF(ROWS(U$4:U58)&gt;$X$1,"",LOOKUP(ROWS(U$4:U58),student!$K$3:$K$1202,student!$C$3:$C$1202))</f>
        <v/>
      </c>
      <c r="V58" s="21" t="str">
        <f>IF(ROWS(T$4:T58)&gt;$X$1,"",LOOKUP(ROWS(T$4:T58),student!$K$3:$K$1202,student!$D$3:$D$1202))</f>
        <v/>
      </c>
      <c r="W58" s="21" t="str">
        <f>IF(ROWS(U$4:U58)&gt;$X$1,"",LOOKUP(ROWS(U$4:U58),student!$K$3:$K$1202,student!$E$3:$E$1202))</f>
        <v/>
      </c>
      <c r="X58" s="21" t="str">
        <f>IF(ROWS(W$4:W58)&gt;$X$1,"",LOOKUP(ROWS(W$4:W58),student!$K$3:$K$1202,student!$F$3:$F$1202))</f>
        <v/>
      </c>
      <c r="Z58" s="29" t="str">
        <f>IF(AA58="","",SUBTOTAL(3,$AA$4:AA58))</f>
        <v/>
      </c>
      <c r="AA58" s="18" t="str">
        <f>IF(ROWS(AA$4:AA58)&gt;$AD$1,"",LOOKUP(ROWS(AA$4:AA58),student!$L$3:$L$1202,student!$C$3:$C$1202))</f>
        <v/>
      </c>
      <c r="AB58" s="19" t="str">
        <f>IF(ROWS(Z$4:Z58)&gt;$AD$1,"",LOOKUP(ROWS(Z$4:Z58),student!$L$3:$L$1202,student!$D$3:$D$1202))</f>
        <v/>
      </c>
      <c r="AC58" s="19" t="str">
        <f>IF(ROWS(AA$4:AA58)&gt;$AD$1,"",LOOKUP(ROWS(AA$4:AA58),student!$L$3:$L$1202,student!$E$3:$E$1202))</f>
        <v/>
      </c>
      <c r="AD58" s="19" t="str">
        <f>IF(ROWS(AC$4:AC58)&gt;$AD$1,"",LOOKUP(ROWS(AC$4:AC58),student!$L$3:$L$1202,student!$F$3:$F$1202))</f>
        <v/>
      </c>
      <c r="AF58" s="30">
        <f>IF(AG58="","",SUBTOTAL(3,$AG$4:AG58))</f>
        <v>55</v>
      </c>
      <c r="AG58" s="20">
        <f>IF(ROWS(AG$4:AG58)&gt;$AJ$1,"",LOOKUP(ROWS(AG$4:AG58),student!$M$3:$M$1202,student!$C$3:$C$1202))</f>
        <v>0</v>
      </c>
      <c r="AH58" s="21">
        <f>IF(ROWS(AF$4:AF58)&gt;$AJ$1,"",LOOKUP(ROWS(AF$4:AF58),student!$M$3:$M$1202,student!$D$3:$D$1202))</f>
        <v>0</v>
      </c>
      <c r="AI58" s="21">
        <f>IF(ROWS(AG$4:AG58)&gt;$AJ$1,"",LOOKUP(ROWS(AG$4:AG58),student!$M$3:$M$1202,student!$E$3:$E$1202))</f>
        <v>0</v>
      </c>
      <c r="AJ58" s="21">
        <f>IF(ROWS(AI$4:AI58)&gt;$AJ$1,"",LOOKUP(ROWS(AI$4:AI58),student!$M$3:$M$1202,student!$F$3:$F$1202))</f>
        <v>0</v>
      </c>
      <c r="AL58" s="29" t="str">
        <f>IF(AM58="","",SUBTOTAL(3,$AM$4:AM58))</f>
        <v/>
      </c>
      <c r="AM58" s="18" t="str">
        <f>IF(ROWS(AM$4:AM58)&gt;$AP$1,"",LOOKUP(ROWS(AM$4:AM58),student!$N$3:$N$1202,student!$C$3:$C$1202))</f>
        <v/>
      </c>
      <c r="AN58" s="19" t="str">
        <f>IF(ROWS(AL$4:AL58)&gt;$AP$1,"",LOOKUP(ROWS(AL$4:AL58),student!$N$3:$N$1202,student!$D$3:$D$1202))</f>
        <v/>
      </c>
      <c r="AO58" s="19" t="str">
        <f>IF(ROWS(AM$4:AM58)&gt;$AP$1,"",LOOKUP(ROWS(AM$4:AM58),student!$N$3:$N$1202,student!$E$3:$E$1202))</f>
        <v/>
      </c>
      <c r="AP58" s="19" t="str">
        <f>IF(ROWS(AO$4:AO58)&gt;$AP$1,"",LOOKUP(ROWS(AO$4:AO58),student!$N$3:$N$1202,student!$F$3:$F$1202))</f>
        <v/>
      </c>
      <c r="AR58" s="30" t="str">
        <f>IF(AS58="","",SUBTOTAL(3,$AS$4:AS58))</f>
        <v/>
      </c>
      <c r="AS58" s="20" t="str">
        <f>IF(ROWS(AS$4:AS58)&gt;$AV$1,"",LOOKUP(ROWS(AS$4:AS58),student!$O$3:$O$1202,student!$C$3:$C$1202))</f>
        <v/>
      </c>
      <c r="AT58" s="21" t="str">
        <f>IF(ROWS(AR$4:AR58)&gt;$AV$1,"",LOOKUP(ROWS(AR$4:AR58),student!$O$3:$O$1202,student!$D$3:$D$1202))</f>
        <v/>
      </c>
      <c r="AU58" s="21" t="str">
        <f>IF(ROWS(AS$4:AS58)&gt;$AV$1,"",LOOKUP(ROWS(AS$4:AS58),student!$O$3:$O$1202,student!$E$3:$E$1202))</f>
        <v/>
      </c>
      <c r="AV58" s="21" t="str">
        <f>IF(ROWS(AU$4:AU58)&gt;$AV$1,"",LOOKUP(ROWS(AU$4:AU58),student!$O$3:$O$1202,student!$F$3:$F$1202))</f>
        <v/>
      </c>
      <c r="AX58" s="29" t="str">
        <f>IF(AY58="","",SUBTOTAL(3,$AY$4:AY58))</f>
        <v/>
      </c>
      <c r="AY58" s="18" t="str">
        <f>IF(ROWS(AY$4:AY58)&gt;$BB$1,"",LOOKUP(ROWS(AY$4:AY58),student!$P$3:$P$1202,student!$C$3:$C$1202))</f>
        <v/>
      </c>
      <c r="AZ58" s="19" t="str">
        <f>IF(ROWS(AX$4:AX58)&gt;$BB$1,"",LOOKUP(ROWS(AX$4:AX58),student!$P$3:$P$1202,student!$D$3:$D$1202))</f>
        <v/>
      </c>
      <c r="BA58" s="19" t="str">
        <f>IF(ROWS(AY$4:AY58)&gt;$BB$1,"",LOOKUP(ROWS(AY$4:AY58),student!$P$3:$P$1202,student!$E$3:$E$1202))</f>
        <v/>
      </c>
      <c r="BB58" s="19" t="str">
        <f>IF(ROWS(BA$4:BA58)&gt;$BB$1,"",LOOKUP(ROWS(BA$4:BA58),student!$P$3:$P$1202,student!$F$3:$F$1202))</f>
        <v/>
      </c>
      <c r="BD58" s="30" t="str">
        <f>IF(BE58="","",SUBTOTAL(3,$BE$4:BE58))</f>
        <v/>
      </c>
      <c r="BE58" s="20" t="str">
        <f>IF(ROWS(BE$4:BE58)&gt;$BH$1,"",LOOKUP(ROWS(BE$4:BE58),student!$Q$3:$Q$1202,student!$C$3:$C$1202))</f>
        <v/>
      </c>
      <c r="BF58" s="21" t="str">
        <f>IF(ROWS(BD$4:BD58)&gt;$BH$1,"",LOOKUP(ROWS(BD$4:BD58),student!$Q$3:$Q$1202,student!$D$3:$D$1202))</f>
        <v/>
      </c>
      <c r="BG58" s="21" t="str">
        <f>IF(ROWS(BE$4:BE58)&gt;$BH$1,"",LOOKUP(ROWS(BE$4:BE58),student!$Q$3:$Q$1202,student!$E$3:$E$1202))</f>
        <v/>
      </c>
      <c r="BH58" s="21" t="str">
        <f>IF(ROWS(BG$4:BG58)&gt;$BH$1,"",LOOKUP(ROWS(BG$4:BG58),student!$Q$3:$Q$1202,student!$F$3:$F$1202))</f>
        <v/>
      </c>
      <c r="BJ58" s="29">
        <f>IF(BK58="","",SUBTOTAL(3,$BK$4:BK58))</f>
        <v>55</v>
      </c>
      <c r="BK58" s="18">
        <f>IF(ROWS(BK$4:BK58)&gt;$BN$1,"",LOOKUP(ROWS(BK$4:BK58),student!$R$3:$R$1202,student!$C$3:$C$1202))</f>
        <v>0</v>
      </c>
      <c r="BL58" s="19">
        <f>IF(ROWS(BJ$4:BJ58)&gt;$BN$1,"",LOOKUP(ROWS(BJ$4:BJ58),student!$R$3:$R$1202,student!$D$3:$D$1202))</f>
        <v>0</v>
      </c>
      <c r="BM58" s="19">
        <f>IF(ROWS(BK$4:BK58)&gt;$BN$1,"",LOOKUP(ROWS(BK$4:BK58),student!$R$3:$R$1202,student!$E$3:$E$1202))</f>
        <v>0</v>
      </c>
      <c r="BN58" s="19">
        <f>IF(ROWS(BM$4:BM58)&gt;$BN$1,"",LOOKUP(ROWS(BM$4:BM58),student!$R$3:$R$1202,student!$F$3:$F$1202))</f>
        <v>0</v>
      </c>
      <c r="BP58" s="30">
        <f>IF(BQ58="","",SUBTOTAL(3,$BQ$4:BQ58))</f>
        <v>55</v>
      </c>
      <c r="BQ58" s="20">
        <f>IF(ROWS(BQ$4:BQ58)&gt;$BT$1,"",LOOKUP(ROWS(BQ$4:BQ58),student!$S$3:$S$1202,student!$C$3:$C$1202))</f>
        <v>0</v>
      </c>
      <c r="BR58" s="21">
        <f>IF(ROWS(BP$4:BP58)&gt;$BT$1,"",LOOKUP(ROWS(BP$4:BP58),student!$S$3:$S$1202,student!$D$3:$D$1202))</f>
        <v>0</v>
      </c>
      <c r="BS58" s="21">
        <f>IF(ROWS(BQ$4:BQ58)&gt;$BT$1,"",LOOKUP(ROWS(BQ$4:BQ58),student!$S$3:$S$1202,student!$E$3:$E$1202))</f>
        <v>0</v>
      </c>
      <c r="BT58" s="21">
        <f>IF(ROWS(BS$4:BS58)&gt;$BT$1,"",LOOKUP(ROWS(BS$4:BS58),student!$S$3:$S$1202,student!$F$3:$F$1202))</f>
        <v>0</v>
      </c>
    </row>
  </sheetData>
  <sheetProtection password="CEAB" sheet="1" objects="1" scenarios="1" selectLockedCells="1"/>
  <mergeCells count="24">
    <mergeCell ref="BJ1:BM1"/>
    <mergeCell ref="BF3:BH3"/>
    <mergeCell ref="BL3:BN3"/>
    <mergeCell ref="BP1:BS1"/>
    <mergeCell ref="BR3:BT3"/>
    <mergeCell ref="AR1:AU1"/>
    <mergeCell ref="AX1:BA1"/>
    <mergeCell ref="AT3:AV3"/>
    <mergeCell ref="AZ3:BB3"/>
    <mergeCell ref="BD1:BG1"/>
    <mergeCell ref="B1:E1"/>
    <mergeCell ref="H1:K1"/>
    <mergeCell ref="N1:Q1"/>
    <mergeCell ref="D3:F3"/>
    <mergeCell ref="J3:L3"/>
    <mergeCell ref="P3:R3"/>
    <mergeCell ref="AF1:AI1"/>
    <mergeCell ref="AH3:AJ3"/>
    <mergeCell ref="AL1:AO1"/>
    <mergeCell ref="AN3:AP3"/>
    <mergeCell ref="T1:W1"/>
    <mergeCell ref="V3:X3"/>
    <mergeCell ref="Z1:AC1"/>
    <mergeCell ref="AB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DF7B-D69E-43CE-B940-7909D58BAE69}">
  <sheetPr>
    <tabColor rgb="FFFFC000"/>
  </sheetPr>
  <dimension ref="A1:AF85"/>
  <sheetViews>
    <sheetView showGridLines="0" showRowColHeaders="0" showZeros="0" view="pageBreakPreview" zoomScaleNormal="100" zoomScaleSheetLayoutView="100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S8" sqref="S8"/>
    </sheetView>
  </sheetViews>
  <sheetFormatPr defaultColWidth="9.09765625" defaultRowHeight="23" x14ac:dyDescent="0.7"/>
  <cols>
    <col min="1" max="1" width="11.3984375" style="317" customWidth="1"/>
    <col min="2" max="2" width="4.69921875" style="331" bestFit="1" customWidth="1"/>
    <col min="3" max="3" width="3" style="331" bestFit="1" customWidth="1"/>
    <col min="4" max="4" width="7" style="331" customWidth="1"/>
    <col min="5" max="5" width="7.09765625" style="332" bestFit="1" customWidth="1"/>
    <col min="6" max="6" width="14" style="332" customWidth="1"/>
    <col min="7" max="7" width="12.59765625" style="332" customWidth="1"/>
    <col min="8" max="8" width="9.09765625" style="317" hidden="1" customWidth="1"/>
    <col min="9" max="32" width="4.69921875" style="317" customWidth="1"/>
    <col min="33" max="16384" width="9.09765625" style="317"/>
  </cols>
  <sheetData>
    <row r="1" spans="1:32" ht="29" x14ac:dyDescent="0.9">
      <c r="B1" s="418" t="str">
        <f>"แบบประเมินสมรรถนะสำคัญของผู้เรียน "&amp;ข้อมูลเบื้องต้น!F8&amp;"  "&amp;ข้อมูลเบื้องต้น!F9&amp;"  ปีการศึกษา "&amp;ข้อมูลเบื้องต้น!F7</f>
        <v>แบบประเมินสมรรถนะสำคัญของผู้เรียน ป.2  คณิตศาสตร์ 2   ปีการศึกษา 2569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</row>
    <row r="2" spans="1:32" ht="15.75" customHeight="1" x14ac:dyDescent="0.9">
      <c r="B2" s="318"/>
      <c r="C2" s="318"/>
      <c r="D2" s="318"/>
      <c r="E2" s="318"/>
      <c r="F2" s="318"/>
      <c r="G2" s="356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</row>
    <row r="3" spans="1:32" x14ac:dyDescent="0.7">
      <c r="B3" s="419" t="s">
        <v>352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</row>
    <row r="4" spans="1:32" ht="25.5" customHeight="1" x14ac:dyDescent="0.55000000000000004">
      <c r="B4" s="580" t="s">
        <v>52</v>
      </c>
      <c r="C4" s="580" t="s">
        <v>59</v>
      </c>
      <c r="D4" s="319" t="s">
        <v>158</v>
      </c>
      <c r="E4" s="420" t="s">
        <v>1</v>
      </c>
      <c r="F4" s="420"/>
      <c r="G4" s="420"/>
      <c r="H4" s="317" t="s">
        <v>353</v>
      </c>
      <c r="I4" s="581" t="s">
        <v>354</v>
      </c>
      <c r="J4" s="581"/>
      <c r="K4" s="581"/>
      <c r="L4" s="581"/>
      <c r="M4" s="581"/>
      <c r="N4" s="582" t="s">
        <v>355</v>
      </c>
      <c r="O4" s="582"/>
      <c r="P4" s="582"/>
      <c r="Q4" s="582"/>
      <c r="R4" s="582"/>
      <c r="S4" s="581" t="s">
        <v>356</v>
      </c>
      <c r="T4" s="581"/>
      <c r="U4" s="581"/>
      <c r="V4" s="581"/>
      <c r="W4" s="582" t="s">
        <v>357</v>
      </c>
      <c r="X4" s="582"/>
      <c r="Y4" s="582"/>
      <c r="Z4" s="582"/>
      <c r="AA4" s="582"/>
      <c r="AB4" s="581" t="s">
        <v>358</v>
      </c>
      <c r="AC4" s="581"/>
      <c r="AD4" s="581"/>
      <c r="AE4" s="581"/>
      <c r="AF4" s="581"/>
    </row>
    <row r="5" spans="1:32" ht="23.25" customHeight="1" x14ac:dyDescent="0.7">
      <c r="B5" s="580"/>
      <c r="C5" s="580"/>
      <c r="D5" s="321" t="s">
        <v>9</v>
      </c>
      <c r="E5" s="420"/>
      <c r="F5" s="420"/>
      <c r="G5" s="420"/>
      <c r="H5" s="317" t="s">
        <v>359</v>
      </c>
      <c r="I5" s="322">
        <v>1.1000000000000001</v>
      </c>
      <c r="J5" s="322" t="s">
        <v>360</v>
      </c>
      <c r="K5" s="322" t="s">
        <v>361</v>
      </c>
      <c r="L5" s="322" t="s">
        <v>362</v>
      </c>
      <c r="M5" s="322" t="s">
        <v>363</v>
      </c>
      <c r="N5" s="323">
        <v>2.1</v>
      </c>
      <c r="O5" s="323">
        <v>2.2000000000000002</v>
      </c>
      <c r="P5" s="323">
        <v>2.2999999999999998</v>
      </c>
      <c r="Q5" s="323">
        <v>2.4</v>
      </c>
      <c r="R5" s="323">
        <v>2.5</v>
      </c>
      <c r="S5" s="322">
        <v>3.1</v>
      </c>
      <c r="T5" s="322">
        <v>3.2</v>
      </c>
      <c r="U5" s="322">
        <v>3.3</v>
      </c>
      <c r="V5" s="322">
        <v>3.4</v>
      </c>
      <c r="W5" s="323">
        <v>4.0999999999999996</v>
      </c>
      <c r="X5" s="323">
        <v>4.2</v>
      </c>
      <c r="Y5" s="323">
        <v>4.3</v>
      </c>
      <c r="Z5" s="323">
        <v>4.4000000000000004</v>
      </c>
      <c r="AA5" s="323">
        <v>4.5</v>
      </c>
      <c r="AB5" s="322">
        <v>5.0999999999999996</v>
      </c>
      <c r="AC5" s="322">
        <v>5.2</v>
      </c>
      <c r="AD5" s="322">
        <v>5.3</v>
      </c>
      <c r="AE5" s="322">
        <v>5.4</v>
      </c>
      <c r="AF5" s="322">
        <v>5.5</v>
      </c>
    </row>
    <row r="6" spans="1:32" ht="23.4" customHeight="1" x14ac:dyDescent="0.7">
      <c r="B6" s="324" t="str">
        <f>'คะแนนเทอม 1'!B5</f>
        <v>ป.2/1</v>
      </c>
      <c r="C6" s="324">
        <f>'คะแนนเทอม 1'!C5</f>
        <v>1</v>
      </c>
      <c r="D6" s="324">
        <f>'คะแนนเทอม 1'!D5</f>
        <v>3901</v>
      </c>
      <c r="E6" s="325" t="str">
        <f>'คะแนนเทอม 1'!E5</f>
        <v>เด็กชาย</v>
      </c>
      <c r="F6" s="326" t="str">
        <f>'คะแนนเทอม 1'!F5</f>
        <v>ธนภัทร</v>
      </c>
      <c r="G6" s="327" t="str">
        <f>'คะแนนเทอม 1'!G5</f>
        <v>อุสาห์</v>
      </c>
      <c r="I6" s="328">
        <v>3</v>
      </c>
      <c r="J6" s="328">
        <v>3</v>
      </c>
      <c r="K6" s="328">
        <v>2</v>
      </c>
      <c r="L6" s="328">
        <v>2</v>
      </c>
      <c r="M6" s="328">
        <v>3</v>
      </c>
      <c r="N6" s="329">
        <v>3</v>
      </c>
      <c r="O6" s="329">
        <v>3</v>
      </c>
      <c r="P6" s="329">
        <v>3</v>
      </c>
      <c r="Q6" s="329">
        <v>2</v>
      </c>
      <c r="R6" s="329">
        <v>2</v>
      </c>
      <c r="S6" s="328">
        <v>2</v>
      </c>
      <c r="T6" s="328">
        <v>2</v>
      </c>
      <c r="U6" s="328">
        <v>2</v>
      </c>
      <c r="V6" s="328">
        <v>2</v>
      </c>
      <c r="W6" s="329">
        <v>3</v>
      </c>
      <c r="X6" s="329">
        <v>3</v>
      </c>
      <c r="Y6" s="329">
        <v>3</v>
      </c>
      <c r="Z6" s="329">
        <v>3</v>
      </c>
      <c r="AA6" s="329">
        <v>3</v>
      </c>
      <c r="AB6" s="328">
        <v>3</v>
      </c>
      <c r="AC6" s="328">
        <v>3</v>
      </c>
      <c r="AD6" s="328">
        <v>3</v>
      </c>
      <c r="AE6" s="328">
        <v>3</v>
      </c>
      <c r="AF6" s="328">
        <v>2</v>
      </c>
    </row>
    <row r="7" spans="1:32" ht="23.4" customHeight="1" x14ac:dyDescent="0.7">
      <c r="B7" s="324" t="str">
        <f>'คะแนนเทอม 1'!B6</f>
        <v>ป.2/1</v>
      </c>
      <c r="C7" s="324">
        <f>'คะแนนเทอม 1'!C6</f>
        <v>2</v>
      </c>
      <c r="D7" s="324" t="str">
        <f>'คะแนนเทอม 1'!D6</f>
        <v>04031</v>
      </c>
      <c r="E7" s="325" t="str">
        <f>'คะแนนเทอม 1'!E6</f>
        <v>เด็กชาย</v>
      </c>
      <c r="F7" s="326" t="str">
        <f>'คะแนนเทอม 1'!F6</f>
        <v>กฤติพงศ์</v>
      </c>
      <c r="G7" s="327" t="str">
        <f>'คะแนนเทอม 1'!G6</f>
        <v>รุ่งหนองกระดี่</v>
      </c>
      <c r="I7" s="328">
        <v>2</v>
      </c>
      <c r="J7" s="328">
        <v>2</v>
      </c>
      <c r="K7" s="328">
        <v>2</v>
      </c>
      <c r="L7" s="328">
        <v>2</v>
      </c>
      <c r="M7" s="328">
        <v>3</v>
      </c>
      <c r="N7" s="329">
        <v>3</v>
      </c>
      <c r="O7" s="329">
        <v>3</v>
      </c>
      <c r="P7" s="329">
        <v>3</v>
      </c>
      <c r="Q7" s="329">
        <v>2</v>
      </c>
      <c r="R7" s="329">
        <v>2</v>
      </c>
      <c r="S7" s="328">
        <v>2</v>
      </c>
      <c r="T7" s="328">
        <v>2</v>
      </c>
      <c r="U7" s="328">
        <v>2</v>
      </c>
      <c r="V7" s="328">
        <v>3</v>
      </c>
      <c r="W7" s="329">
        <v>3</v>
      </c>
      <c r="X7" s="329">
        <v>2</v>
      </c>
      <c r="Y7" s="329">
        <v>2</v>
      </c>
      <c r="Z7" s="329">
        <v>2</v>
      </c>
      <c r="AA7" s="329">
        <v>2</v>
      </c>
      <c r="AB7" s="328">
        <v>2</v>
      </c>
      <c r="AC7" s="328">
        <v>2</v>
      </c>
      <c r="AD7" s="328">
        <v>2</v>
      </c>
      <c r="AE7" s="328">
        <v>2</v>
      </c>
      <c r="AF7" s="328">
        <v>3</v>
      </c>
    </row>
    <row r="8" spans="1:32" ht="23.4" customHeight="1" x14ac:dyDescent="0.7">
      <c r="A8" s="330">
        <f>DAY(A5)</f>
        <v>0</v>
      </c>
      <c r="B8" s="324" t="str">
        <f>'คะแนนเทอม 1'!B7</f>
        <v>ป.2/1</v>
      </c>
      <c r="C8" s="324">
        <f>'คะแนนเทอม 1'!C7</f>
        <v>3</v>
      </c>
      <c r="D8" s="324">
        <f>'คะแนนเทอม 1'!D7</f>
        <v>4032</v>
      </c>
      <c r="E8" s="325" t="str">
        <f>'คะแนนเทอม 1'!E7</f>
        <v>เด็กชาย</v>
      </c>
      <c r="F8" s="326" t="str">
        <f>'คะแนนเทอม 1'!F7</f>
        <v>กวินเชษฐ</v>
      </c>
      <c r="G8" s="327" t="str">
        <f>'คะแนนเทอม 1'!G7</f>
        <v>ภิรมย์นาค</v>
      </c>
      <c r="I8" s="328"/>
      <c r="J8" s="328"/>
      <c r="K8" s="328"/>
      <c r="L8" s="328"/>
      <c r="M8" s="328"/>
      <c r="N8" s="329"/>
      <c r="O8" s="329"/>
      <c r="P8" s="329"/>
      <c r="Q8" s="329"/>
      <c r="R8" s="329"/>
      <c r="S8" s="328"/>
      <c r="T8" s="328"/>
      <c r="U8" s="328"/>
      <c r="V8" s="328"/>
      <c r="W8" s="329"/>
      <c r="X8" s="329"/>
      <c r="Y8" s="329"/>
      <c r="Z8" s="329"/>
      <c r="AA8" s="329"/>
      <c r="AB8" s="328"/>
      <c r="AC8" s="328"/>
      <c r="AD8" s="328"/>
      <c r="AE8" s="328"/>
      <c r="AF8" s="328"/>
    </row>
    <row r="9" spans="1:32" ht="23.4" customHeight="1" x14ac:dyDescent="0.7">
      <c r="A9" s="330">
        <f>MONTH(A5)</f>
        <v>1</v>
      </c>
      <c r="B9" s="324" t="str">
        <f>'คะแนนเทอม 1'!B8</f>
        <v>ป.2/1</v>
      </c>
      <c r="C9" s="324">
        <f>'คะแนนเทอม 1'!C8</f>
        <v>4</v>
      </c>
      <c r="D9" s="324">
        <f>'คะแนนเทอม 1'!D8</f>
        <v>4036</v>
      </c>
      <c r="E9" s="325" t="str">
        <f>'คะแนนเทอม 1'!E8</f>
        <v>เด็กชาย</v>
      </c>
      <c r="F9" s="326" t="str">
        <f>'คะแนนเทอม 1'!F8</f>
        <v>จักรวาล</v>
      </c>
      <c r="G9" s="327" t="str">
        <f>'คะแนนเทอม 1'!G8</f>
        <v>บุญหลง</v>
      </c>
      <c r="I9" s="328"/>
      <c r="J9" s="328"/>
      <c r="K9" s="328"/>
      <c r="L9" s="328"/>
      <c r="M9" s="328"/>
      <c r="N9" s="329"/>
      <c r="O9" s="329"/>
      <c r="P9" s="329"/>
      <c r="Q9" s="329"/>
      <c r="R9" s="329"/>
      <c r="S9" s="328"/>
      <c r="T9" s="328"/>
      <c r="U9" s="328"/>
      <c r="V9" s="328"/>
      <c r="W9" s="329"/>
      <c r="X9" s="329"/>
      <c r="Y9" s="329"/>
      <c r="Z9" s="329"/>
      <c r="AA9" s="329"/>
      <c r="AB9" s="328"/>
      <c r="AC9" s="328"/>
      <c r="AD9" s="328"/>
      <c r="AE9" s="328"/>
      <c r="AF9" s="328"/>
    </row>
    <row r="10" spans="1:32" ht="23.4" customHeight="1" x14ac:dyDescent="0.7">
      <c r="A10" s="330">
        <f>YEAR(A5)</f>
        <v>1900</v>
      </c>
      <c r="B10" s="324" t="str">
        <f>'คะแนนเทอม 1'!B9</f>
        <v>ป.2/1</v>
      </c>
      <c r="C10" s="324">
        <f>'คะแนนเทอม 1'!C9</f>
        <v>5</v>
      </c>
      <c r="D10" s="324">
        <f>'คะแนนเทอม 1'!D9</f>
        <v>4044</v>
      </c>
      <c r="E10" s="325" t="str">
        <f>'คะแนนเทอม 1'!E9</f>
        <v>เด็กชาย</v>
      </c>
      <c r="F10" s="326" t="str">
        <f>'คะแนนเทอม 1'!F9</f>
        <v>ทัตเทพ</v>
      </c>
      <c r="G10" s="327" t="str">
        <f>'คะแนนเทอม 1'!G9</f>
        <v>โม๊ะดี</v>
      </c>
      <c r="I10" s="328"/>
      <c r="J10" s="328"/>
      <c r="K10" s="328"/>
      <c r="L10" s="328"/>
      <c r="M10" s="328"/>
      <c r="N10" s="329"/>
      <c r="O10" s="329"/>
      <c r="P10" s="329"/>
      <c r="Q10" s="329"/>
      <c r="R10" s="329"/>
      <c r="S10" s="328"/>
      <c r="T10" s="328"/>
      <c r="U10" s="328"/>
      <c r="V10" s="328"/>
      <c r="W10" s="329"/>
      <c r="X10" s="329"/>
      <c r="Y10" s="329"/>
      <c r="Z10" s="329"/>
      <c r="AA10" s="329"/>
      <c r="AB10" s="328"/>
      <c r="AC10" s="328"/>
      <c r="AD10" s="328"/>
      <c r="AE10" s="328"/>
      <c r="AF10" s="328"/>
    </row>
    <row r="11" spans="1:32" ht="23.4" customHeight="1" x14ac:dyDescent="0.7">
      <c r="A11" s="330">
        <f>A10+543</f>
        <v>2443</v>
      </c>
      <c r="B11" s="324" t="str">
        <f>'คะแนนเทอม 1'!B10</f>
        <v>ป.2/1</v>
      </c>
      <c r="C11" s="324">
        <f>'คะแนนเทอม 1'!C10</f>
        <v>6</v>
      </c>
      <c r="D11" s="324">
        <f>'คะแนนเทอม 1'!D10</f>
        <v>4046</v>
      </c>
      <c r="E11" s="325" t="str">
        <f>'คะแนนเทอม 1'!E10</f>
        <v>เด็กชาย</v>
      </c>
      <c r="F11" s="326" t="str">
        <f>'คะแนนเทอม 1'!F10</f>
        <v>ธนกร</v>
      </c>
      <c r="G11" s="327" t="str">
        <f>'คะแนนเทอม 1'!G10</f>
        <v>เชื้อเมืองพาน</v>
      </c>
      <c r="I11" s="328"/>
      <c r="J11" s="328"/>
      <c r="K11" s="328"/>
      <c r="L11" s="328"/>
      <c r="M11" s="328"/>
      <c r="N11" s="329"/>
      <c r="O11" s="329"/>
      <c r="P11" s="329"/>
      <c r="Q11" s="329"/>
      <c r="R11" s="329"/>
      <c r="S11" s="328"/>
      <c r="T11" s="328"/>
      <c r="U11" s="328"/>
      <c r="V11" s="328"/>
      <c r="W11" s="329"/>
      <c r="X11" s="329"/>
      <c r="Y11" s="329"/>
      <c r="Z11" s="329"/>
      <c r="AA11" s="329"/>
      <c r="AB11" s="328"/>
      <c r="AC11" s="328"/>
      <c r="AD11" s="328"/>
      <c r="AE11" s="328"/>
      <c r="AF11" s="328"/>
    </row>
    <row r="12" spans="1:32" ht="23.4" customHeight="1" x14ac:dyDescent="0.7">
      <c r="A12" s="330" t="str">
        <f>VLOOKUP(A9,[4]Sheet1!J6:K17,2)</f>
        <v>มกราคม</v>
      </c>
      <c r="B12" s="324" t="str">
        <f>'คะแนนเทอม 1'!B11</f>
        <v>ป.2/1</v>
      </c>
      <c r="C12" s="324">
        <f>'คะแนนเทอม 1'!C11</f>
        <v>7</v>
      </c>
      <c r="D12" s="324">
        <f>'คะแนนเทอม 1'!D11</f>
        <v>4050</v>
      </c>
      <c r="E12" s="325" t="str">
        <f>'คะแนนเทอม 1'!E11</f>
        <v>เด็กชาย</v>
      </c>
      <c r="F12" s="326" t="str">
        <f>'คะแนนเทอม 1'!F11</f>
        <v>ธนากุล</v>
      </c>
      <c r="G12" s="327" t="str">
        <f>'คะแนนเทอม 1'!G11</f>
        <v>ยมนา</v>
      </c>
      <c r="I12" s="328"/>
      <c r="J12" s="328"/>
      <c r="K12" s="328"/>
      <c r="L12" s="328"/>
      <c r="M12" s="328"/>
      <c r="N12" s="329"/>
      <c r="O12" s="329"/>
      <c r="P12" s="329"/>
      <c r="Q12" s="329"/>
      <c r="R12" s="329"/>
      <c r="S12" s="328"/>
      <c r="T12" s="328"/>
      <c r="U12" s="328"/>
      <c r="V12" s="328"/>
      <c r="W12" s="329"/>
      <c r="X12" s="329"/>
      <c r="Y12" s="329"/>
      <c r="Z12" s="329"/>
      <c r="AA12" s="329"/>
      <c r="AB12" s="328"/>
      <c r="AC12" s="328"/>
      <c r="AD12" s="328"/>
      <c r="AE12" s="328"/>
      <c r="AF12" s="328"/>
    </row>
    <row r="13" spans="1:32" ht="23.4" customHeight="1" x14ac:dyDescent="0.7">
      <c r="B13" s="324" t="str">
        <f>'คะแนนเทอม 1'!B12</f>
        <v>ป.2/1</v>
      </c>
      <c r="C13" s="324">
        <f>'คะแนนเทอม 1'!C12</f>
        <v>8</v>
      </c>
      <c r="D13" s="324">
        <f>'คะแนนเทอม 1'!D12</f>
        <v>4063</v>
      </c>
      <c r="E13" s="325" t="str">
        <f>'คะแนนเทอม 1'!E12</f>
        <v>เด็กชาย</v>
      </c>
      <c r="F13" s="326" t="str">
        <f>'คะแนนเทอม 1'!F12</f>
        <v>ภาสกร</v>
      </c>
      <c r="G13" s="327" t="str">
        <f>'คะแนนเทอม 1'!G12</f>
        <v>คีลาวงศ์</v>
      </c>
      <c r="I13" s="328"/>
      <c r="J13" s="328"/>
      <c r="K13" s="328"/>
      <c r="L13" s="328"/>
      <c r="M13" s="328"/>
      <c r="N13" s="329"/>
      <c r="O13" s="329"/>
      <c r="P13" s="329"/>
      <c r="Q13" s="329"/>
      <c r="R13" s="329"/>
      <c r="S13" s="328"/>
      <c r="T13" s="328"/>
      <c r="U13" s="328"/>
      <c r="V13" s="328"/>
      <c r="W13" s="329"/>
      <c r="X13" s="329"/>
      <c r="Y13" s="329"/>
      <c r="Z13" s="329"/>
      <c r="AA13" s="329"/>
      <c r="AB13" s="328"/>
      <c r="AC13" s="328"/>
      <c r="AD13" s="328"/>
      <c r="AE13" s="328"/>
      <c r="AF13" s="328"/>
    </row>
    <row r="14" spans="1:32" ht="23.4" customHeight="1" x14ac:dyDescent="0.7">
      <c r="B14" s="324" t="str">
        <f>'คะแนนเทอม 1'!B13</f>
        <v>ป.2/1</v>
      </c>
      <c r="C14" s="324">
        <f>'คะแนนเทอม 1'!C13</f>
        <v>9</v>
      </c>
      <c r="D14" s="324">
        <f>'คะแนนเทอม 1'!D13</f>
        <v>4064</v>
      </c>
      <c r="E14" s="325" t="str">
        <f>'คะแนนเทอม 1'!E13</f>
        <v>เด็กชาย</v>
      </c>
      <c r="F14" s="326" t="str">
        <f>'คะแนนเทอม 1'!F13</f>
        <v>รัชพล</v>
      </c>
      <c r="G14" s="327" t="str">
        <f>'คะแนนเทอม 1'!G13</f>
        <v>ก๋าซ้อน</v>
      </c>
      <c r="I14" s="328"/>
      <c r="J14" s="328"/>
      <c r="K14" s="328"/>
      <c r="L14" s="328"/>
      <c r="M14" s="328"/>
      <c r="N14" s="329"/>
      <c r="O14" s="329"/>
      <c r="P14" s="329"/>
      <c r="Q14" s="329"/>
      <c r="R14" s="329"/>
      <c r="S14" s="328"/>
      <c r="T14" s="328"/>
      <c r="U14" s="328"/>
      <c r="V14" s="328"/>
      <c r="W14" s="329"/>
      <c r="X14" s="329"/>
      <c r="Y14" s="329"/>
      <c r="Z14" s="329"/>
      <c r="AA14" s="329"/>
      <c r="AB14" s="328"/>
      <c r="AC14" s="328"/>
      <c r="AD14" s="328"/>
      <c r="AE14" s="328"/>
      <c r="AF14" s="328"/>
    </row>
    <row r="15" spans="1:32" ht="23.4" customHeight="1" x14ac:dyDescent="0.7">
      <c r="B15" s="324" t="str">
        <f>'คะแนนเทอม 1'!B14</f>
        <v>ป.2/1</v>
      </c>
      <c r="C15" s="324">
        <f>'คะแนนเทอม 1'!C14</f>
        <v>10</v>
      </c>
      <c r="D15" s="324">
        <f>'คะแนนเทอม 1'!D14</f>
        <v>4138</v>
      </c>
      <c r="E15" s="325" t="str">
        <f>'คะแนนเทอม 1'!E14</f>
        <v>เด็กชาย</v>
      </c>
      <c r="F15" s="326" t="str">
        <f>'คะแนนเทอม 1'!F14</f>
        <v>ธนภัทร</v>
      </c>
      <c r="G15" s="327" t="str">
        <f>'คะแนนเทอม 1'!G14</f>
        <v>หน่อแก้ว</v>
      </c>
      <c r="I15" s="328"/>
      <c r="J15" s="328"/>
      <c r="K15" s="328"/>
      <c r="L15" s="328"/>
      <c r="M15" s="328"/>
      <c r="N15" s="329"/>
      <c r="O15" s="329"/>
      <c r="P15" s="329"/>
      <c r="Q15" s="329"/>
      <c r="R15" s="329"/>
      <c r="S15" s="328"/>
      <c r="T15" s="328"/>
      <c r="U15" s="328"/>
      <c r="V15" s="328"/>
      <c r="W15" s="329"/>
      <c r="X15" s="329"/>
      <c r="Y15" s="329"/>
      <c r="Z15" s="329"/>
      <c r="AA15" s="329"/>
      <c r="AB15" s="328"/>
      <c r="AC15" s="328"/>
      <c r="AD15" s="328"/>
      <c r="AE15" s="328"/>
      <c r="AF15" s="328"/>
    </row>
    <row r="16" spans="1:32" ht="23.4" customHeight="1" x14ac:dyDescent="0.7">
      <c r="B16" s="324" t="str">
        <f>'คะแนนเทอม 1'!B15</f>
        <v>ป.2/1</v>
      </c>
      <c r="C16" s="324">
        <f>'คะแนนเทอม 1'!C15</f>
        <v>11</v>
      </c>
      <c r="D16" s="324">
        <f>'คะแนนเทอม 1'!D15</f>
        <v>4147</v>
      </c>
      <c r="E16" s="325" t="str">
        <f>'คะแนนเทอม 1'!E15</f>
        <v>เด็กชาย</v>
      </c>
      <c r="F16" s="326" t="str">
        <f>'คะแนนเทอม 1'!F15</f>
        <v>สิริวัฒน์</v>
      </c>
      <c r="G16" s="327" t="str">
        <f>'คะแนนเทอม 1'!G15</f>
        <v>มอยสุรินทร์</v>
      </c>
      <c r="I16" s="328"/>
      <c r="J16" s="328"/>
      <c r="K16" s="328"/>
      <c r="L16" s="328"/>
      <c r="M16" s="328"/>
      <c r="N16" s="329"/>
      <c r="O16" s="329"/>
      <c r="P16" s="329"/>
      <c r="Q16" s="329"/>
      <c r="R16" s="329"/>
      <c r="S16" s="328"/>
      <c r="T16" s="328"/>
      <c r="U16" s="328"/>
      <c r="V16" s="328"/>
      <c r="W16" s="329"/>
      <c r="X16" s="329"/>
      <c r="Y16" s="329"/>
      <c r="Z16" s="329"/>
      <c r="AA16" s="329"/>
      <c r="AB16" s="328"/>
      <c r="AC16" s="328"/>
      <c r="AD16" s="328"/>
      <c r="AE16" s="328"/>
      <c r="AF16" s="328"/>
    </row>
    <row r="17" spans="2:32" ht="23.4" customHeight="1" x14ac:dyDescent="0.7">
      <c r="B17" s="324" t="str">
        <f>'คะแนนเทอม 1'!B16</f>
        <v>ป.2/1</v>
      </c>
      <c r="C17" s="324">
        <f>'คะแนนเทอม 1'!C16</f>
        <v>12</v>
      </c>
      <c r="D17" s="324">
        <f>'คะแนนเทอม 1'!D16</f>
        <v>4148</v>
      </c>
      <c r="E17" s="325" t="str">
        <f>'คะแนนเทอม 1'!E16</f>
        <v>เด็กชาย</v>
      </c>
      <c r="F17" s="326" t="str">
        <f>'คะแนนเทอม 1'!F16</f>
        <v>ธนากร</v>
      </c>
      <c r="G17" s="327" t="str">
        <f>'คะแนนเทอม 1'!G16</f>
        <v>สิงห์กาศ</v>
      </c>
      <c r="I17" s="328"/>
      <c r="J17" s="328"/>
      <c r="K17" s="328"/>
      <c r="L17" s="328"/>
      <c r="M17" s="328"/>
      <c r="N17" s="329"/>
      <c r="O17" s="329"/>
      <c r="P17" s="329"/>
      <c r="Q17" s="329"/>
      <c r="R17" s="329"/>
      <c r="S17" s="328"/>
      <c r="T17" s="328"/>
      <c r="U17" s="328"/>
      <c r="V17" s="328"/>
      <c r="W17" s="329"/>
      <c r="X17" s="329"/>
      <c r="Y17" s="329"/>
      <c r="Z17" s="329"/>
      <c r="AA17" s="329"/>
      <c r="AB17" s="328"/>
      <c r="AC17" s="328"/>
      <c r="AD17" s="328"/>
      <c r="AE17" s="328"/>
      <c r="AF17" s="328"/>
    </row>
    <row r="18" spans="2:32" ht="23.4" customHeight="1" x14ac:dyDescent="0.7">
      <c r="B18" s="324" t="str">
        <f>'คะแนนเทอม 1'!B17</f>
        <v>ป.2/1</v>
      </c>
      <c r="C18" s="324">
        <f>'คะแนนเทอม 1'!C17</f>
        <v>13</v>
      </c>
      <c r="D18" s="324">
        <f>'คะแนนเทอม 1'!D17</f>
        <v>4153</v>
      </c>
      <c r="E18" s="325" t="str">
        <f>'คะแนนเทอม 1'!E17</f>
        <v>เด็กชาย</v>
      </c>
      <c r="F18" s="326" t="str">
        <f>'คะแนนเทอม 1'!F17</f>
        <v>ญาณพัฒน์</v>
      </c>
      <c r="G18" s="327" t="str">
        <f>'คะแนนเทอม 1'!G17</f>
        <v>รูปงาม</v>
      </c>
      <c r="I18" s="328"/>
      <c r="J18" s="328"/>
      <c r="K18" s="328"/>
      <c r="L18" s="328"/>
      <c r="M18" s="328"/>
      <c r="N18" s="329"/>
      <c r="O18" s="329"/>
      <c r="P18" s="329"/>
      <c r="Q18" s="329"/>
      <c r="R18" s="329"/>
      <c r="S18" s="328"/>
      <c r="T18" s="328"/>
      <c r="U18" s="328"/>
      <c r="V18" s="328"/>
      <c r="W18" s="329"/>
      <c r="X18" s="329"/>
      <c r="Y18" s="329"/>
      <c r="Z18" s="329"/>
      <c r="AA18" s="329"/>
      <c r="AB18" s="328"/>
      <c r="AC18" s="328"/>
      <c r="AD18" s="328"/>
      <c r="AE18" s="328"/>
      <c r="AF18" s="328"/>
    </row>
    <row r="19" spans="2:32" ht="23.4" customHeight="1" x14ac:dyDescent="0.7">
      <c r="B19" s="324" t="str">
        <f>'คะแนนเทอม 1'!B18</f>
        <v>ป.2/1</v>
      </c>
      <c r="C19" s="324">
        <f>'คะแนนเทอม 1'!C18</f>
        <v>14</v>
      </c>
      <c r="D19" s="324">
        <f>'คะแนนเทอม 1'!D18</f>
        <v>4156</v>
      </c>
      <c r="E19" s="325" t="str">
        <f>'คะแนนเทอม 1'!E18</f>
        <v>เด็กชาย</v>
      </c>
      <c r="F19" s="326" t="str">
        <f>'คะแนนเทอม 1'!F18</f>
        <v>ปองคุณ</v>
      </c>
      <c r="G19" s="327" t="str">
        <f>'คะแนนเทอม 1'!G18</f>
        <v>มัฆวาล</v>
      </c>
      <c r="I19" s="328"/>
      <c r="J19" s="328"/>
      <c r="K19" s="328"/>
      <c r="L19" s="328"/>
      <c r="M19" s="328"/>
      <c r="N19" s="329"/>
      <c r="O19" s="329"/>
      <c r="P19" s="329"/>
      <c r="Q19" s="329"/>
      <c r="R19" s="329"/>
      <c r="S19" s="328"/>
      <c r="T19" s="328"/>
      <c r="U19" s="328"/>
      <c r="V19" s="328"/>
      <c r="W19" s="329"/>
      <c r="X19" s="329"/>
      <c r="Y19" s="329"/>
      <c r="Z19" s="329"/>
      <c r="AA19" s="329"/>
      <c r="AB19" s="328"/>
      <c r="AC19" s="328"/>
      <c r="AD19" s="328"/>
      <c r="AE19" s="328"/>
      <c r="AF19" s="328"/>
    </row>
    <row r="20" spans="2:32" ht="23.4" customHeight="1" x14ac:dyDescent="0.7">
      <c r="B20" s="324" t="str">
        <f>'คะแนนเทอม 1'!B19</f>
        <v>ป.2/1</v>
      </c>
      <c r="C20" s="324">
        <f>'คะแนนเทอม 1'!C19</f>
        <v>15</v>
      </c>
      <c r="D20" s="324">
        <f>'คะแนนเทอม 1'!D19</f>
        <v>4169</v>
      </c>
      <c r="E20" s="325" t="str">
        <f>'คะแนนเทอม 1'!E19</f>
        <v>เด็กชาย</v>
      </c>
      <c r="F20" s="326" t="str">
        <f>'คะแนนเทอม 1'!F19</f>
        <v>ญานภัทร</v>
      </c>
      <c r="G20" s="327" t="str">
        <f>'คะแนนเทอม 1'!G19</f>
        <v>ศรีมาปัน</v>
      </c>
      <c r="I20" s="328"/>
      <c r="J20" s="328"/>
      <c r="K20" s="328"/>
      <c r="L20" s="328"/>
      <c r="M20" s="328"/>
      <c r="N20" s="329"/>
      <c r="O20" s="329"/>
      <c r="P20" s="329"/>
      <c r="Q20" s="329"/>
      <c r="R20" s="329"/>
      <c r="S20" s="328"/>
      <c r="T20" s="328"/>
      <c r="U20" s="328"/>
      <c r="V20" s="328"/>
      <c r="W20" s="329"/>
      <c r="X20" s="329"/>
      <c r="Y20" s="329"/>
      <c r="Z20" s="329"/>
      <c r="AA20" s="329"/>
      <c r="AB20" s="328"/>
      <c r="AC20" s="328"/>
      <c r="AD20" s="328"/>
      <c r="AE20" s="328"/>
      <c r="AF20" s="328"/>
    </row>
    <row r="21" spans="2:32" ht="23.4" customHeight="1" x14ac:dyDescent="0.7">
      <c r="B21" s="324" t="str">
        <f>'คะแนนเทอม 1'!B20</f>
        <v>ป.2/1</v>
      </c>
      <c r="C21" s="324">
        <f>'คะแนนเทอม 1'!C20</f>
        <v>16</v>
      </c>
      <c r="D21" s="324">
        <f>'คะแนนเทอม 1'!D20</f>
        <v>4292</v>
      </c>
      <c r="E21" s="325" t="str">
        <f>'คะแนนเทอม 1'!E20</f>
        <v>เด็กชาย</v>
      </c>
      <c r="F21" s="326" t="str">
        <f>'คะแนนเทอม 1'!F20</f>
        <v>กฤตลักษณ์</v>
      </c>
      <c r="G21" s="327" t="str">
        <f>'คะแนนเทอม 1'!G20</f>
        <v>หลวงโย</v>
      </c>
      <c r="I21" s="328"/>
      <c r="J21" s="328"/>
      <c r="K21" s="328"/>
      <c r="L21" s="328"/>
      <c r="M21" s="328"/>
      <c r="N21" s="329"/>
      <c r="O21" s="329"/>
      <c r="P21" s="329"/>
      <c r="Q21" s="329"/>
      <c r="R21" s="329"/>
      <c r="S21" s="328"/>
      <c r="T21" s="328"/>
      <c r="U21" s="328"/>
      <c r="V21" s="328"/>
      <c r="W21" s="329"/>
      <c r="X21" s="329"/>
      <c r="Y21" s="329"/>
      <c r="Z21" s="329"/>
      <c r="AA21" s="329"/>
      <c r="AB21" s="328"/>
      <c r="AC21" s="328"/>
      <c r="AD21" s="328"/>
      <c r="AE21" s="328"/>
      <c r="AF21" s="328"/>
    </row>
    <row r="22" spans="2:32" ht="23.4" customHeight="1" x14ac:dyDescent="0.7">
      <c r="B22" s="324" t="str">
        <f>'คะแนนเทอม 1'!B21</f>
        <v>ป.2/1</v>
      </c>
      <c r="C22" s="324">
        <f>'คะแนนเทอม 1'!C21</f>
        <v>17</v>
      </c>
      <c r="D22" s="324">
        <f>'คะแนนเทอม 1'!D21</f>
        <v>4033</v>
      </c>
      <c r="E22" s="325" t="str">
        <f>'คะแนนเทอม 1'!E21</f>
        <v>เด็กหญิง</v>
      </c>
      <c r="F22" s="326" t="str">
        <f>'คะแนนเทอม 1'!F21</f>
        <v>กันยารัตน์</v>
      </c>
      <c r="G22" s="327" t="str">
        <f>'คะแนนเทอม 1'!G21</f>
        <v>จันติ๊บ</v>
      </c>
      <c r="I22" s="328"/>
      <c r="J22" s="328"/>
      <c r="K22" s="328"/>
      <c r="L22" s="328"/>
      <c r="M22" s="328"/>
      <c r="N22" s="329"/>
      <c r="O22" s="329"/>
      <c r="P22" s="329"/>
      <c r="Q22" s="329"/>
      <c r="R22" s="329"/>
      <c r="S22" s="328"/>
      <c r="T22" s="328"/>
      <c r="U22" s="328"/>
      <c r="V22" s="328"/>
      <c r="W22" s="329"/>
      <c r="X22" s="329"/>
      <c r="Y22" s="329"/>
      <c r="Z22" s="329"/>
      <c r="AA22" s="329"/>
      <c r="AB22" s="328"/>
      <c r="AC22" s="328"/>
      <c r="AD22" s="328"/>
      <c r="AE22" s="328"/>
      <c r="AF22" s="328"/>
    </row>
    <row r="23" spans="2:32" ht="23.4" customHeight="1" x14ac:dyDescent="0.7">
      <c r="B23" s="324" t="str">
        <f>'คะแนนเทอม 1'!B22</f>
        <v>ป.2/1</v>
      </c>
      <c r="C23" s="324">
        <f>'คะแนนเทอม 1'!C22</f>
        <v>18</v>
      </c>
      <c r="D23" s="324">
        <f>'คะแนนเทอม 1'!D22</f>
        <v>4039</v>
      </c>
      <c r="E23" s="325" t="str">
        <f>'คะแนนเทอม 1'!E22</f>
        <v>เด็กหญิง</v>
      </c>
      <c r="F23" s="326" t="str">
        <f>'คะแนนเทอม 1'!F22</f>
        <v>โชติกา</v>
      </c>
      <c r="G23" s="327" t="str">
        <f>'คะแนนเทอม 1'!G22</f>
        <v>สุขยิ่ง</v>
      </c>
      <c r="I23" s="328"/>
      <c r="J23" s="328"/>
      <c r="K23" s="328"/>
      <c r="L23" s="328"/>
      <c r="M23" s="328"/>
      <c r="N23" s="329"/>
      <c r="O23" s="329"/>
      <c r="P23" s="329"/>
      <c r="Q23" s="329"/>
      <c r="R23" s="329"/>
      <c r="S23" s="328"/>
      <c r="T23" s="328"/>
      <c r="U23" s="328"/>
      <c r="V23" s="328"/>
      <c r="W23" s="329"/>
      <c r="X23" s="329"/>
      <c r="Y23" s="329"/>
      <c r="Z23" s="329"/>
      <c r="AA23" s="329"/>
      <c r="AB23" s="328"/>
      <c r="AC23" s="328"/>
      <c r="AD23" s="328"/>
      <c r="AE23" s="328"/>
      <c r="AF23" s="328"/>
    </row>
    <row r="24" spans="2:32" ht="23.4" customHeight="1" x14ac:dyDescent="0.7">
      <c r="B24" s="324" t="str">
        <f>'คะแนนเทอม 1'!B23</f>
        <v>ป.2/1</v>
      </c>
      <c r="C24" s="324">
        <f>'คะแนนเทอม 1'!C23</f>
        <v>19</v>
      </c>
      <c r="D24" s="324">
        <f>'คะแนนเทอม 1'!D23</f>
        <v>4040</v>
      </c>
      <c r="E24" s="325" t="str">
        <f>'คะแนนเทอม 1'!E23</f>
        <v>เด็กหญิง</v>
      </c>
      <c r="F24" s="326" t="str">
        <f>'คะแนนเทอม 1'!F23</f>
        <v>โชษิตา</v>
      </c>
      <c r="G24" s="327" t="str">
        <f>'คะแนนเทอม 1'!G23</f>
        <v>สุขยิ่ง</v>
      </c>
      <c r="I24" s="328"/>
      <c r="J24" s="328"/>
      <c r="K24" s="328"/>
      <c r="L24" s="328"/>
      <c r="M24" s="328"/>
      <c r="N24" s="329"/>
      <c r="O24" s="329"/>
      <c r="P24" s="329"/>
      <c r="Q24" s="329"/>
      <c r="R24" s="329"/>
      <c r="S24" s="328"/>
      <c r="T24" s="328"/>
      <c r="U24" s="328"/>
      <c r="V24" s="328"/>
      <c r="W24" s="329"/>
      <c r="X24" s="329"/>
      <c r="Y24" s="329"/>
      <c r="Z24" s="329"/>
      <c r="AA24" s="329"/>
      <c r="AB24" s="328"/>
      <c r="AC24" s="328"/>
      <c r="AD24" s="328"/>
      <c r="AE24" s="328"/>
      <c r="AF24" s="328"/>
    </row>
    <row r="25" spans="2:32" ht="23.4" customHeight="1" x14ac:dyDescent="0.7">
      <c r="B25" s="324" t="str">
        <f>'คะแนนเทอม 1'!B24</f>
        <v>ป.2/1</v>
      </c>
      <c r="C25" s="324">
        <f>'คะแนนเทอม 1'!C24</f>
        <v>20</v>
      </c>
      <c r="D25" s="324">
        <f>'คะแนนเทอม 1'!D24</f>
        <v>4043</v>
      </c>
      <c r="E25" s="325" t="str">
        <f>'คะแนนเทอม 1'!E24</f>
        <v>เด็กหญิง</v>
      </c>
      <c r="F25" s="326" t="str">
        <f>'คะแนนเทอม 1'!F24</f>
        <v>ณัฐธยาน์</v>
      </c>
      <c r="G25" s="327" t="str">
        <f>'คะแนนเทอม 1'!G24</f>
        <v>ชัยปัน</v>
      </c>
      <c r="I25" s="328"/>
      <c r="J25" s="328"/>
      <c r="K25" s="328"/>
      <c r="L25" s="328"/>
      <c r="M25" s="328"/>
      <c r="N25" s="329"/>
      <c r="O25" s="329"/>
      <c r="P25" s="329"/>
      <c r="Q25" s="329"/>
      <c r="R25" s="329"/>
      <c r="S25" s="328"/>
      <c r="T25" s="328"/>
      <c r="U25" s="328"/>
      <c r="V25" s="328"/>
      <c r="W25" s="329"/>
      <c r="X25" s="329"/>
      <c r="Y25" s="329"/>
      <c r="Z25" s="329"/>
      <c r="AA25" s="329"/>
      <c r="AB25" s="328"/>
      <c r="AC25" s="328"/>
      <c r="AD25" s="328"/>
      <c r="AE25" s="328"/>
      <c r="AF25" s="328"/>
    </row>
    <row r="26" spans="2:32" ht="23.4" customHeight="1" x14ac:dyDescent="0.7">
      <c r="B26" s="324" t="str">
        <f>'คะแนนเทอม 1'!B25</f>
        <v>ป.2/1</v>
      </c>
      <c r="C26" s="324">
        <f>'คะแนนเทอม 1'!C25</f>
        <v>21</v>
      </c>
      <c r="D26" s="324">
        <f>'คะแนนเทอม 1'!D25</f>
        <v>4051</v>
      </c>
      <c r="E26" s="325" t="str">
        <f>'คะแนนเทอม 1'!E25</f>
        <v>เด็กหญิง</v>
      </c>
      <c r="F26" s="326" t="str">
        <f>'คะแนนเทอม 1'!F25</f>
        <v>ธัญชนก</v>
      </c>
      <c r="G26" s="327" t="str">
        <f>'คะแนนเทอม 1'!G25</f>
        <v>แสงสุข</v>
      </c>
      <c r="I26" s="328"/>
      <c r="J26" s="328"/>
      <c r="K26" s="328"/>
      <c r="L26" s="328"/>
      <c r="M26" s="328"/>
      <c r="N26" s="329"/>
      <c r="O26" s="329"/>
      <c r="P26" s="329"/>
      <c r="Q26" s="329"/>
      <c r="R26" s="329"/>
      <c r="S26" s="328"/>
      <c r="T26" s="328"/>
      <c r="U26" s="328"/>
      <c r="V26" s="328"/>
      <c r="W26" s="329"/>
      <c r="X26" s="329"/>
      <c r="Y26" s="329"/>
      <c r="Z26" s="329"/>
      <c r="AA26" s="329"/>
      <c r="AB26" s="328"/>
      <c r="AC26" s="328"/>
      <c r="AD26" s="328"/>
      <c r="AE26" s="328"/>
      <c r="AF26" s="328"/>
    </row>
    <row r="27" spans="2:32" ht="23.4" customHeight="1" x14ac:dyDescent="0.7">
      <c r="B27" s="324" t="str">
        <f>'คะแนนเทอม 1'!B26</f>
        <v>ป.2/1</v>
      </c>
      <c r="C27" s="324">
        <f>'คะแนนเทอม 1'!C26</f>
        <v>22</v>
      </c>
      <c r="D27" s="324">
        <f>'คะแนนเทอม 1'!D26</f>
        <v>4059</v>
      </c>
      <c r="E27" s="325" t="str">
        <f>'คะแนนเทอม 1'!E26</f>
        <v>เด็กหญิง</v>
      </c>
      <c r="F27" s="326" t="str">
        <f>'คะแนนเทอม 1'!F26</f>
        <v>พลอยไพริน</v>
      </c>
      <c r="G27" s="327" t="str">
        <f>'คะแนนเทอม 1'!G26</f>
        <v>ยาวิลาศ</v>
      </c>
      <c r="I27" s="328"/>
      <c r="J27" s="328"/>
      <c r="K27" s="328"/>
      <c r="L27" s="328"/>
      <c r="M27" s="328"/>
      <c r="N27" s="329"/>
      <c r="O27" s="329"/>
      <c r="P27" s="329"/>
      <c r="Q27" s="329"/>
      <c r="R27" s="329"/>
      <c r="S27" s="328"/>
      <c r="T27" s="328"/>
      <c r="U27" s="328"/>
      <c r="V27" s="328"/>
      <c r="W27" s="329"/>
      <c r="X27" s="329"/>
      <c r="Y27" s="329"/>
      <c r="Z27" s="329"/>
      <c r="AA27" s="329"/>
      <c r="AB27" s="328"/>
      <c r="AC27" s="328"/>
      <c r="AD27" s="328"/>
      <c r="AE27" s="328"/>
      <c r="AF27" s="328"/>
    </row>
    <row r="28" spans="2:32" ht="23.4" customHeight="1" x14ac:dyDescent="0.7">
      <c r="B28" s="324" t="str">
        <f>'คะแนนเทอม 1'!B27</f>
        <v>ป.2/1</v>
      </c>
      <c r="C28" s="324">
        <f>'คะแนนเทอม 1'!C27</f>
        <v>23</v>
      </c>
      <c r="D28" s="324">
        <f>'คะแนนเทอม 1'!D27</f>
        <v>4065</v>
      </c>
      <c r="E28" s="325" t="str">
        <f>'คะแนนเทอม 1'!E27</f>
        <v>เด็กหญิง</v>
      </c>
      <c r="F28" s="326" t="str">
        <f>'คะแนนเทอม 1'!F27</f>
        <v>ลัดดา</v>
      </c>
      <c r="G28" s="327" t="str">
        <f>'คะแนนเทอม 1'!G27</f>
        <v>ขันทะวิไล</v>
      </c>
      <c r="I28" s="328"/>
      <c r="J28" s="328"/>
      <c r="K28" s="328"/>
      <c r="L28" s="328"/>
      <c r="M28" s="328"/>
      <c r="N28" s="329"/>
      <c r="O28" s="329"/>
      <c r="P28" s="329"/>
      <c r="Q28" s="329"/>
      <c r="R28" s="329"/>
      <c r="S28" s="328"/>
      <c r="T28" s="328"/>
      <c r="U28" s="328"/>
      <c r="V28" s="328"/>
      <c r="W28" s="329"/>
      <c r="X28" s="329"/>
      <c r="Y28" s="329"/>
      <c r="Z28" s="329"/>
      <c r="AA28" s="329"/>
      <c r="AB28" s="328"/>
      <c r="AC28" s="328"/>
      <c r="AD28" s="328"/>
      <c r="AE28" s="328"/>
      <c r="AF28" s="328"/>
    </row>
    <row r="29" spans="2:32" ht="23.4" customHeight="1" x14ac:dyDescent="0.7">
      <c r="B29" s="324" t="str">
        <f>'คะแนนเทอม 1'!B28</f>
        <v>ป.2/1</v>
      </c>
      <c r="C29" s="324">
        <f>'คะแนนเทอม 1'!C28</f>
        <v>24</v>
      </c>
      <c r="D29" s="324">
        <f>'คะแนนเทอม 1'!D28</f>
        <v>4067</v>
      </c>
      <c r="E29" s="325" t="str">
        <f>'คะแนนเทอม 1'!E28</f>
        <v>เด็กหญิง</v>
      </c>
      <c r="F29" s="326" t="str">
        <f>'คะแนนเทอม 1'!F28</f>
        <v>ศิรญา</v>
      </c>
      <c r="G29" s="327" t="str">
        <f>'คะแนนเทอม 1'!G28</f>
        <v>ทองดี</v>
      </c>
      <c r="I29" s="328"/>
      <c r="J29" s="328"/>
      <c r="K29" s="328"/>
      <c r="L29" s="328"/>
      <c r="M29" s="328"/>
      <c r="N29" s="329"/>
      <c r="O29" s="329"/>
      <c r="P29" s="329"/>
      <c r="Q29" s="329"/>
      <c r="R29" s="329"/>
      <c r="S29" s="328"/>
      <c r="T29" s="328"/>
      <c r="U29" s="328"/>
      <c r="V29" s="328"/>
      <c r="W29" s="329"/>
      <c r="X29" s="329"/>
      <c r="Y29" s="329"/>
      <c r="Z29" s="329"/>
      <c r="AA29" s="329"/>
      <c r="AB29" s="328"/>
      <c r="AC29" s="328"/>
      <c r="AD29" s="328"/>
      <c r="AE29" s="328"/>
      <c r="AF29" s="328"/>
    </row>
    <row r="30" spans="2:32" ht="23.4" customHeight="1" x14ac:dyDescent="0.7">
      <c r="B30" s="324" t="str">
        <f>'คะแนนเทอม 1'!B29</f>
        <v>ป.2/1</v>
      </c>
      <c r="C30" s="324">
        <f>'คะแนนเทอม 1'!C29</f>
        <v>25</v>
      </c>
      <c r="D30" s="324">
        <f>'คะแนนเทอม 1'!D29</f>
        <v>4071</v>
      </c>
      <c r="E30" s="325" t="str">
        <f>'คะแนนเทอม 1'!E29</f>
        <v>เด็กหญิง</v>
      </c>
      <c r="F30" s="326" t="str">
        <f>'คะแนนเทอม 1'!F29</f>
        <v>ปุณญภา</v>
      </c>
      <c r="G30" s="327" t="str">
        <f>'คะแนนเทอม 1'!G29</f>
        <v>เพิ่มบุญมา</v>
      </c>
      <c r="I30" s="328"/>
      <c r="J30" s="328"/>
      <c r="K30" s="328"/>
      <c r="L30" s="328"/>
      <c r="M30" s="328"/>
      <c r="N30" s="329"/>
      <c r="O30" s="329"/>
      <c r="P30" s="329"/>
      <c r="Q30" s="329"/>
      <c r="R30" s="329"/>
      <c r="S30" s="328"/>
      <c r="T30" s="328"/>
      <c r="U30" s="328"/>
      <c r="V30" s="328"/>
      <c r="W30" s="329"/>
      <c r="X30" s="329"/>
      <c r="Y30" s="329"/>
      <c r="Z30" s="329"/>
      <c r="AA30" s="329"/>
      <c r="AB30" s="328"/>
      <c r="AC30" s="328"/>
      <c r="AD30" s="328"/>
      <c r="AE30" s="328"/>
      <c r="AF30" s="328"/>
    </row>
    <row r="31" spans="2:32" ht="23.4" customHeight="1" x14ac:dyDescent="0.7">
      <c r="B31" s="324" t="str">
        <f>'คะแนนเทอม 1'!B30</f>
        <v>ป.2/1</v>
      </c>
      <c r="C31" s="324">
        <f>'คะแนนเทอม 1'!C30</f>
        <v>26</v>
      </c>
      <c r="D31" s="324">
        <f>'คะแนนเทอม 1'!D30</f>
        <v>4145</v>
      </c>
      <c r="E31" s="325" t="str">
        <f>'คะแนนเทอม 1'!E30</f>
        <v>เด็กหญิง</v>
      </c>
      <c r="F31" s="326" t="str">
        <f>'คะแนนเทอม 1'!F30</f>
        <v>ฐิติชญา</v>
      </c>
      <c r="G31" s="327" t="str">
        <f>'คะแนนเทอม 1'!G30</f>
        <v>จ๊ะแฮ</v>
      </c>
      <c r="I31" s="328"/>
      <c r="J31" s="328"/>
      <c r="K31" s="328"/>
      <c r="L31" s="328"/>
      <c r="M31" s="328"/>
      <c r="N31" s="329"/>
      <c r="O31" s="329"/>
      <c r="P31" s="329"/>
      <c r="Q31" s="329"/>
      <c r="R31" s="329"/>
      <c r="S31" s="328"/>
      <c r="T31" s="328"/>
      <c r="U31" s="328"/>
      <c r="V31" s="328"/>
      <c r="W31" s="329"/>
      <c r="X31" s="329"/>
      <c r="Y31" s="329"/>
      <c r="Z31" s="329"/>
      <c r="AA31" s="329"/>
      <c r="AB31" s="328"/>
      <c r="AC31" s="328"/>
      <c r="AD31" s="328"/>
      <c r="AE31" s="328"/>
      <c r="AF31" s="328"/>
    </row>
    <row r="32" spans="2:32" ht="23.4" customHeight="1" x14ac:dyDescent="0.7">
      <c r="B32" s="324" t="str">
        <f>'คะแนนเทอม 1'!B31</f>
        <v>ป.2/1</v>
      </c>
      <c r="C32" s="324">
        <f>'คะแนนเทอม 1'!C31</f>
        <v>27</v>
      </c>
      <c r="D32" s="324">
        <f>'คะแนนเทอม 1'!D31</f>
        <v>4155</v>
      </c>
      <c r="E32" s="325" t="str">
        <f>'คะแนนเทอม 1'!E31</f>
        <v>เด็กหญิง</v>
      </c>
      <c r="F32" s="326" t="str">
        <f>'คะแนนเทอม 1'!F31</f>
        <v>ภิรมณ</v>
      </c>
      <c r="G32" s="327" t="str">
        <f>'คะแนนเทอม 1'!G31</f>
        <v>จันตาอุด</v>
      </c>
      <c r="I32" s="328"/>
      <c r="J32" s="328"/>
      <c r="K32" s="328"/>
      <c r="L32" s="328"/>
      <c r="M32" s="328"/>
      <c r="N32" s="329"/>
      <c r="O32" s="329"/>
      <c r="P32" s="329"/>
      <c r="Q32" s="329"/>
      <c r="R32" s="329"/>
      <c r="S32" s="328"/>
      <c r="T32" s="328"/>
      <c r="U32" s="328"/>
      <c r="V32" s="328"/>
      <c r="W32" s="329"/>
      <c r="X32" s="329"/>
      <c r="Y32" s="329"/>
      <c r="Z32" s="329"/>
      <c r="AA32" s="329"/>
      <c r="AB32" s="328"/>
      <c r="AC32" s="328"/>
      <c r="AD32" s="328"/>
      <c r="AE32" s="328"/>
      <c r="AF32" s="328"/>
    </row>
    <row r="33" spans="2:32" ht="23.4" customHeight="1" x14ac:dyDescent="0.7">
      <c r="B33" s="324" t="str">
        <f>'คะแนนเทอม 1'!B32</f>
        <v>ป.2/1</v>
      </c>
      <c r="C33" s="324">
        <f>'คะแนนเทอม 1'!C32</f>
        <v>28</v>
      </c>
      <c r="D33" s="324">
        <f>'คะแนนเทอม 1'!D32</f>
        <v>4157</v>
      </c>
      <c r="E33" s="325" t="str">
        <f>'คะแนนเทอม 1'!E32</f>
        <v>เด็กหญิง</v>
      </c>
      <c r="F33" s="326" t="str">
        <f>'คะแนนเทอม 1'!F32</f>
        <v>เอวารินทร์</v>
      </c>
      <c r="G33" s="327" t="str">
        <f>'คะแนนเทอม 1'!G32</f>
        <v>ติ่งดา</v>
      </c>
      <c r="I33" s="328"/>
      <c r="J33" s="328"/>
      <c r="K33" s="328"/>
      <c r="L33" s="328"/>
      <c r="M33" s="328"/>
      <c r="N33" s="329"/>
      <c r="O33" s="329"/>
      <c r="P33" s="329"/>
      <c r="Q33" s="329"/>
      <c r="R33" s="329"/>
      <c r="S33" s="328"/>
      <c r="T33" s="328"/>
      <c r="U33" s="328"/>
      <c r="V33" s="328"/>
      <c r="W33" s="329"/>
      <c r="X33" s="329"/>
      <c r="Y33" s="329"/>
      <c r="Z33" s="329"/>
      <c r="AA33" s="329"/>
      <c r="AB33" s="328"/>
      <c r="AC33" s="328"/>
      <c r="AD33" s="328"/>
      <c r="AE33" s="328"/>
      <c r="AF33" s="328"/>
    </row>
    <row r="34" spans="2:32" ht="23.4" customHeight="1" x14ac:dyDescent="0.7">
      <c r="B34" s="324" t="str">
        <f>'คะแนนเทอม 1'!B33</f>
        <v>ป.2/1</v>
      </c>
      <c r="C34" s="324">
        <f>'คะแนนเทอม 1'!C33</f>
        <v>29</v>
      </c>
      <c r="D34" s="324">
        <f>'คะแนนเทอม 1'!D33</f>
        <v>4289</v>
      </c>
      <c r="E34" s="325" t="str">
        <f>'คะแนนเทอม 1'!E33</f>
        <v>เด็กหญิง</v>
      </c>
      <c r="F34" s="326" t="str">
        <f>'คะแนนเทอม 1'!F33</f>
        <v>บุณยาพร</v>
      </c>
      <c r="G34" s="327" t="str">
        <f>'คะแนนเทอม 1'!G33</f>
        <v>บุญคง</v>
      </c>
      <c r="I34" s="328"/>
      <c r="J34" s="328"/>
      <c r="K34" s="328"/>
      <c r="L34" s="328"/>
      <c r="M34" s="328"/>
      <c r="N34" s="329"/>
      <c r="O34" s="329"/>
      <c r="P34" s="329"/>
      <c r="Q34" s="329"/>
      <c r="R34" s="329"/>
      <c r="S34" s="328"/>
      <c r="T34" s="328"/>
      <c r="U34" s="328"/>
      <c r="V34" s="328"/>
      <c r="W34" s="329"/>
      <c r="X34" s="329"/>
      <c r="Y34" s="329"/>
      <c r="Z34" s="329"/>
      <c r="AA34" s="329"/>
      <c r="AB34" s="328"/>
      <c r="AC34" s="328"/>
      <c r="AD34" s="328"/>
      <c r="AE34" s="328"/>
      <c r="AF34" s="328"/>
    </row>
    <row r="35" spans="2:32" ht="23.4" customHeight="1" x14ac:dyDescent="0.7">
      <c r="B35" s="324" t="str">
        <f>'คะแนนเทอม 1'!B34</f>
        <v>ป.2/1</v>
      </c>
      <c r="C35" s="324">
        <f>'คะแนนเทอม 1'!C34</f>
        <v>30</v>
      </c>
      <c r="D35" s="324">
        <f>'คะแนนเทอม 1'!D34</f>
        <v>4290</v>
      </c>
      <c r="E35" s="325" t="str">
        <f>'คะแนนเทอม 1'!E34</f>
        <v>เด็กหญิง</v>
      </c>
      <c r="F35" s="326" t="str">
        <f>'คะแนนเทอม 1'!F34</f>
        <v>ไอยรดา</v>
      </c>
      <c r="G35" s="327" t="str">
        <f>'คะแนนเทอม 1'!G34</f>
        <v>ริยาภู</v>
      </c>
      <c r="I35" s="328"/>
      <c r="J35" s="328"/>
      <c r="K35" s="328"/>
      <c r="L35" s="328"/>
      <c r="M35" s="328"/>
      <c r="N35" s="329"/>
      <c r="O35" s="329"/>
      <c r="P35" s="329"/>
      <c r="Q35" s="329"/>
      <c r="R35" s="329"/>
      <c r="S35" s="328"/>
      <c r="T35" s="328"/>
      <c r="U35" s="328"/>
      <c r="V35" s="328"/>
      <c r="W35" s="329"/>
      <c r="X35" s="329"/>
      <c r="Y35" s="329"/>
      <c r="Z35" s="329"/>
      <c r="AA35" s="329"/>
      <c r="AB35" s="328"/>
      <c r="AC35" s="328"/>
      <c r="AD35" s="328"/>
      <c r="AE35" s="328"/>
      <c r="AF35" s="328"/>
    </row>
    <row r="36" spans="2:32" ht="23.4" customHeight="1" x14ac:dyDescent="0.7">
      <c r="B36" s="324" t="str">
        <f>'คะแนนเทอม 1'!B35</f>
        <v>ป.2/1</v>
      </c>
      <c r="C36" s="324">
        <f>'คะแนนเทอม 1'!C35</f>
        <v>31</v>
      </c>
      <c r="D36" s="324">
        <f>'คะแนนเทอม 1'!D35</f>
        <v>4291</v>
      </c>
      <c r="E36" s="325" t="str">
        <f>'คะแนนเทอม 1'!E35</f>
        <v>เด็กหญิง</v>
      </c>
      <c r="F36" s="326" t="str">
        <f>'คะแนนเทอม 1'!F35</f>
        <v>ศิริพร</v>
      </c>
      <c r="G36" s="327" t="str">
        <f>'คะแนนเทอม 1'!G35</f>
        <v>ปรารถนาฤดี</v>
      </c>
      <c r="I36" s="328"/>
      <c r="J36" s="328"/>
      <c r="K36" s="328"/>
      <c r="L36" s="328"/>
      <c r="M36" s="328"/>
      <c r="N36" s="329"/>
      <c r="O36" s="329"/>
      <c r="P36" s="329"/>
      <c r="Q36" s="329"/>
      <c r="R36" s="329"/>
      <c r="S36" s="328"/>
      <c r="T36" s="328"/>
      <c r="U36" s="328"/>
      <c r="V36" s="328"/>
      <c r="W36" s="329"/>
      <c r="X36" s="329"/>
      <c r="Y36" s="329"/>
      <c r="Z36" s="329"/>
      <c r="AA36" s="329"/>
      <c r="AB36" s="328"/>
      <c r="AC36" s="328"/>
      <c r="AD36" s="328"/>
      <c r="AE36" s="328"/>
      <c r="AF36" s="328"/>
    </row>
    <row r="37" spans="2:32" ht="23.4" customHeight="1" x14ac:dyDescent="0.7">
      <c r="B37" s="324" t="str">
        <f>'คะแนนเทอม 1'!B36</f>
        <v>ป.2/1</v>
      </c>
      <c r="C37" s="324">
        <f>'คะแนนเทอม 1'!C36</f>
        <v>32</v>
      </c>
      <c r="D37" s="324">
        <f>'คะแนนเทอม 1'!D36</f>
        <v>4293</v>
      </c>
      <c r="E37" s="325" t="str">
        <f>'คะแนนเทอม 1'!E36</f>
        <v>เด็กหญิง</v>
      </c>
      <c r="F37" s="326" t="str">
        <f>'คะแนนเทอม 1'!F36</f>
        <v>ฐิตาภรณ์</v>
      </c>
      <c r="G37" s="327" t="str">
        <f>'คะแนนเทอม 1'!G36</f>
        <v>ทาแกง</v>
      </c>
      <c r="I37" s="328"/>
      <c r="J37" s="328"/>
      <c r="K37" s="328"/>
      <c r="L37" s="328"/>
      <c r="M37" s="328"/>
      <c r="N37" s="329"/>
      <c r="O37" s="329"/>
      <c r="P37" s="329"/>
      <c r="Q37" s="329"/>
      <c r="R37" s="329"/>
      <c r="S37" s="328"/>
      <c r="T37" s="328"/>
      <c r="U37" s="328"/>
      <c r="V37" s="328"/>
      <c r="W37" s="329"/>
      <c r="X37" s="329"/>
      <c r="Y37" s="329"/>
      <c r="Z37" s="329"/>
      <c r="AA37" s="329"/>
      <c r="AB37" s="328"/>
      <c r="AC37" s="328"/>
      <c r="AD37" s="328"/>
      <c r="AE37" s="328"/>
      <c r="AF37" s="328"/>
    </row>
    <row r="38" spans="2:32" ht="23.4" customHeight="1" x14ac:dyDescent="0.7">
      <c r="B38" s="324" t="str">
        <f>'คะแนนเทอม 1'!B37</f>
        <v>ป.2/1</v>
      </c>
      <c r="C38" s="324">
        <f>'คะแนนเทอม 1'!C37</f>
        <v>33</v>
      </c>
      <c r="D38" s="324">
        <f>'คะแนนเทอม 1'!D37</f>
        <v>4295</v>
      </c>
      <c r="E38" s="325" t="str">
        <f>'คะแนนเทอม 1'!E37</f>
        <v>เด็กหญิง</v>
      </c>
      <c r="F38" s="326" t="str">
        <f>'คะแนนเทอม 1'!F37</f>
        <v>ญานินดา</v>
      </c>
      <c r="G38" s="327" t="str">
        <f>'คะแนนเทอม 1'!G37</f>
        <v>พรมตัน</v>
      </c>
      <c r="I38" s="328"/>
      <c r="J38" s="328"/>
      <c r="K38" s="328"/>
      <c r="L38" s="328"/>
      <c r="M38" s="328"/>
      <c r="N38" s="329"/>
      <c r="O38" s="329"/>
      <c r="P38" s="329"/>
      <c r="Q38" s="329"/>
      <c r="R38" s="329"/>
      <c r="S38" s="328"/>
      <c r="T38" s="328"/>
      <c r="U38" s="328"/>
      <c r="V38" s="328"/>
      <c r="W38" s="329"/>
      <c r="X38" s="329"/>
      <c r="Y38" s="329"/>
      <c r="Z38" s="329"/>
      <c r="AA38" s="329"/>
      <c r="AB38" s="328"/>
      <c r="AC38" s="328"/>
      <c r="AD38" s="328"/>
      <c r="AE38" s="328"/>
      <c r="AF38" s="328"/>
    </row>
    <row r="39" spans="2:32" ht="23.4" customHeight="1" x14ac:dyDescent="0.7">
      <c r="B39" s="324" t="str">
        <f>'คะแนนเทอม 1'!B38</f>
        <v>ป.2/1</v>
      </c>
      <c r="C39" s="324">
        <f>'คะแนนเทอม 1'!C38</f>
        <v>34</v>
      </c>
      <c r="D39" s="324">
        <f>'คะแนนเทอม 1'!D38</f>
        <v>4298</v>
      </c>
      <c r="E39" s="325" t="str">
        <f>'คะแนนเทอม 1'!E38</f>
        <v>เด็กหญิง</v>
      </c>
      <c r="F39" s="326" t="str">
        <f>'คะแนนเทอม 1'!F38</f>
        <v>ภัทรินทร์</v>
      </c>
      <c r="G39" s="327" t="str">
        <f>'คะแนนเทอม 1'!G38</f>
        <v>ศรีจันทร์</v>
      </c>
      <c r="I39" s="328"/>
      <c r="J39" s="328"/>
      <c r="K39" s="328"/>
      <c r="L39" s="328"/>
      <c r="M39" s="328"/>
      <c r="N39" s="329"/>
      <c r="O39" s="329"/>
      <c r="P39" s="329"/>
      <c r="Q39" s="329"/>
      <c r="R39" s="329"/>
      <c r="S39" s="328"/>
      <c r="T39" s="328"/>
      <c r="U39" s="328"/>
      <c r="V39" s="328"/>
      <c r="W39" s="329"/>
      <c r="X39" s="329"/>
      <c r="Y39" s="329"/>
      <c r="Z39" s="329"/>
      <c r="AA39" s="329"/>
      <c r="AB39" s="328"/>
      <c r="AC39" s="328"/>
      <c r="AD39" s="328"/>
      <c r="AE39" s="328"/>
      <c r="AF39" s="328"/>
    </row>
    <row r="40" spans="2:32" ht="23.4" customHeight="1" x14ac:dyDescent="0.7">
      <c r="B40" s="324" t="str">
        <f>'คะแนนเทอม 1'!B39</f>
        <v>ป.2/1</v>
      </c>
      <c r="C40" s="324">
        <f>'คะแนนเทอม 1'!C39</f>
        <v>35</v>
      </c>
      <c r="D40" s="324" t="str">
        <f>'คะแนนเทอม 1'!D39</f>
        <v/>
      </c>
      <c r="E40" s="325" t="str">
        <f>'คะแนนเทอม 1'!E39</f>
        <v/>
      </c>
      <c r="F40" s="326" t="str">
        <f>'คะแนนเทอม 1'!F39</f>
        <v/>
      </c>
      <c r="G40" s="327" t="str">
        <f>'คะแนนเทอม 1'!G39</f>
        <v/>
      </c>
      <c r="I40" s="328"/>
      <c r="J40" s="328"/>
      <c r="K40" s="328"/>
      <c r="L40" s="328"/>
      <c r="M40" s="328"/>
      <c r="N40" s="329"/>
      <c r="O40" s="329"/>
      <c r="P40" s="329"/>
      <c r="Q40" s="329"/>
      <c r="R40" s="329"/>
      <c r="S40" s="328"/>
      <c r="T40" s="328"/>
      <c r="U40" s="328"/>
      <c r="V40" s="328"/>
      <c r="W40" s="329"/>
      <c r="X40" s="329"/>
      <c r="Y40" s="329"/>
      <c r="Z40" s="329"/>
      <c r="AA40" s="329"/>
      <c r="AB40" s="328"/>
      <c r="AC40" s="328"/>
      <c r="AD40" s="328"/>
      <c r="AE40" s="328"/>
      <c r="AF40" s="328"/>
    </row>
    <row r="41" spans="2:32" ht="23.4" customHeight="1" x14ac:dyDescent="0.7">
      <c r="B41" s="324" t="str">
        <f>'คะแนนเทอม 1'!B40</f>
        <v>ป.2/1</v>
      </c>
      <c r="C41" s="324">
        <f>'คะแนนเทอม 1'!C40</f>
        <v>36</v>
      </c>
      <c r="D41" s="324" t="str">
        <f>'คะแนนเทอม 1'!D40</f>
        <v/>
      </c>
      <c r="E41" s="325" t="str">
        <f>'คะแนนเทอม 1'!E40</f>
        <v/>
      </c>
      <c r="F41" s="326" t="str">
        <f>'คะแนนเทอม 1'!F40</f>
        <v/>
      </c>
      <c r="G41" s="327" t="str">
        <f>'คะแนนเทอม 1'!G40</f>
        <v/>
      </c>
      <c r="I41" s="328"/>
      <c r="J41" s="328"/>
      <c r="K41" s="328"/>
      <c r="L41" s="328"/>
      <c r="M41" s="328"/>
      <c r="N41" s="329"/>
      <c r="O41" s="329"/>
      <c r="P41" s="329"/>
      <c r="Q41" s="329"/>
      <c r="R41" s="329"/>
      <c r="S41" s="328"/>
      <c r="T41" s="328"/>
      <c r="U41" s="328"/>
      <c r="V41" s="328"/>
      <c r="W41" s="329"/>
      <c r="X41" s="329"/>
      <c r="Y41" s="329"/>
      <c r="Z41" s="329"/>
      <c r="AA41" s="329"/>
      <c r="AB41" s="328"/>
      <c r="AC41" s="328"/>
      <c r="AD41" s="328"/>
      <c r="AE41" s="328"/>
      <c r="AF41" s="328"/>
    </row>
    <row r="42" spans="2:32" ht="23.4" customHeight="1" x14ac:dyDescent="0.7">
      <c r="B42" s="324" t="str">
        <f>'คะแนนเทอม 1'!B41</f>
        <v>ป.2/1</v>
      </c>
      <c r="C42" s="324">
        <f>'คะแนนเทอม 1'!C41</f>
        <v>37</v>
      </c>
      <c r="D42" s="324" t="str">
        <f>'คะแนนเทอม 1'!D41</f>
        <v/>
      </c>
      <c r="E42" s="325" t="str">
        <f>'คะแนนเทอม 1'!E41</f>
        <v/>
      </c>
      <c r="F42" s="326" t="str">
        <f>'คะแนนเทอม 1'!F41</f>
        <v/>
      </c>
      <c r="G42" s="327" t="str">
        <f>'คะแนนเทอม 1'!G41</f>
        <v/>
      </c>
      <c r="I42" s="328"/>
      <c r="J42" s="328"/>
      <c r="K42" s="328"/>
      <c r="L42" s="328"/>
      <c r="M42" s="328"/>
      <c r="N42" s="329"/>
      <c r="O42" s="329"/>
      <c r="P42" s="329"/>
      <c r="Q42" s="329"/>
      <c r="R42" s="329"/>
      <c r="S42" s="328"/>
      <c r="T42" s="328"/>
      <c r="U42" s="328"/>
      <c r="V42" s="328"/>
      <c r="W42" s="329"/>
      <c r="X42" s="329"/>
      <c r="Y42" s="329"/>
      <c r="Z42" s="329"/>
      <c r="AA42" s="329"/>
      <c r="AB42" s="328"/>
      <c r="AC42" s="328"/>
      <c r="AD42" s="328"/>
      <c r="AE42" s="328"/>
      <c r="AF42" s="328"/>
    </row>
    <row r="43" spans="2:32" ht="23.4" customHeight="1" x14ac:dyDescent="0.7">
      <c r="B43" s="324" t="str">
        <f>'คะแนนเทอม 1'!B42</f>
        <v>ป.2/1</v>
      </c>
      <c r="C43" s="324">
        <f>'คะแนนเทอม 1'!C42</f>
        <v>38</v>
      </c>
      <c r="D43" s="324" t="str">
        <f>'คะแนนเทอม 1'!D42</f>
        <v/>
      </c>
      <c r="E43" s="325" t="str">
        <f>'คะแนนเทอม 1'!E42</f>
        <v/>
      </c>
      <c r="F43" s="326" t="str">
        <f>'คะแนนเทอม 1'!F42</f>
        <v/>
      </c>
      <c r="G43" s="327" t="str">
        <f>'คะแนนเทอม 1'!G42</f>
        <v/>
      </c>
      <c r="I43" s="328"/>
      <c r="J43" s="328"/>
      <c r="K43" s="328"/>
      <c r="L43" s="328"/>
      <c r="M43" s="328"/>
      <c r="N43" s="329"/>
      <c r="O43" s="329"/>
      <c r="P43" s="329"/>
      <c r="Q43" s="329"/>
      <c r="R43" s="329"/>
      <c r="S43" s="328"/>
      <c r="T43" s="328"/>
      <c r="U43" s="328"/>
      <c r="V43" s="328"/>
      <c r="W43" s="329"/>
      <c r="X43" s="329"/>
      <c r="Y43" s="329"/>
      <c r="Z43" s="329"/>
      <c r="AA43" s="329"/>
      <c r="AB43" s="328"/>
      <c r="AC43" s="328"/>
      <c r="AD43" s="328"/>
      <c r="AE43" s="328"/>
      <c r="AF43" s="328"/>
    </row>
    <row r="44" spans="2:32" ht="23.4" customHeight="1" x14ac:dyDescent="0.7">
      <c r="B44" s="324" t="str">
        <f>'คะแนนเทอม 1'!B43</f>
        <v>ป.2/1</v>
      </c>
      <c r="C44" s="324">
        <f>'คะแนนเทอม 1'!C43</f>
        <v>39</v>
      </c>
      <c r="D44" s="324" t="str">
        <f>'คะแนนเทอม 1'!D43</f>
        <v/>
      </c>
      <c r="E44" s="325" t="str">
        <f>'คะแนนเทอม 1'!E43</f>
        <v/>
      </c>
      <c r="F44" s="326" t="str">
        <f>'คะแนนเทอม 1'!F43</f>
        <v/>
      </c>
      <c r="G44" s="327" t="str">
        <f>'คะแนนเทอม 1'!G43</f>
        <v/>
      </c>
      <c r="I44" s="328"/>
      <c r="J44" s="328"/>
      <c r="K44" s="328"/>
      <c r="L44" s="328"/>
      <c r="M44" s="328"/>
      <c r="N44" s="329"/>
      <c r="O44" s="329"/>
      <c r="P44" s="329"/>
      <c r="Q44" s="329"/>
      <c r="R44" s="329"/>
      <c r="S44" s="328"/>
      <c r="T44" s="328"/>
      <c r="U44" s="328"/>
      <c r="V44" s="328"/>
      <c r="W44" s="329"/>
      <c r="X44" s="329"/>
      <c r="Y44" s="329"/>
      <c r="Z44" s="329"/>
      <c r="AA44" s="329"/>
      <c r="AB44" s="328"/>
      <c r="AC44" s="328"/>
      <c r="AD44" s="328"/>
      <c r="AE44" s="328"/>
      <c r="AF44" s="328"/>
    </row>
    <row r="45" spans="2:32" ht="23.4" customHeight="1" x14ac:dyDescent="0.7">
      <c r="B45" s="324" t="str">
        <f>'คะแนนเทอม 1'!B44</f>
        <v>ป.2/1</v>
      </c>
      <c r="C45" s="324">
        <f>'คะแนนเทอม 1'!C44</f>
        <v>40</v>
      </c>
      <c r="D45" s="324" t="str">
        <f>'คะแนนเทอม 1'!D44</f>
        <v/>
      </c>
      <c r="E45" s="325" t="str">
        <f>'คะแนนเทอม 1'!E44</f>
        <v/>
      </c>
      <c r="F45" s="326" t="str">
        <f>'คะแนนเทอม 1'!F44</f>
        <v/>
      </c>
      <c r="G45" s="327" t="str">
        <f>'คะแนนเทอม 1'!G44</f>
        <v/>
      </c>
      <c r="I45" s="328"/>
      <c r="J45" s="328"/>
      <c r="K45" s="328"/>
      <c r="L45" s="328"/>
      <c r="M45" s="328"/>
      <c r="N45" s="329"/>
      <c r="O45" s="329"/>
      <c r="P45" s="329"/>
      <c r="Q45" s="329"/>
      <c r="R45" s="329"/>
      <c r="S45" s="328"/>
      <c r="T45" s="328"/>
      <c r="U45" s="328"/>
      <c r="V45" s="328"/>
      <c r="W45" s="329"/>
      <c r="X45" s="329"/>
      <c r="Y45" s="329"/>
      <c r="Z45" s="329"/>
      <c r="AA45" s="329"/>
      <c r="AB45" s="328"/>
      <c r="AC45" s="328"/>
      <c r="AD45" s="328"/>
      <c r="AE45" s="328"/>
      <c r="AF45" s="328"/>
    </row>
    <row r="46" spans="2:32" ht="23.4" customHeight="1" x14ac:dyDescent="0.7">
      <c r="B46" s="324" t="str">
        <f>'คะแนนเทอม 1'!B45</f>
        <v>ป.2/2</v>
      </c>
      <c r="C46" s="324">
        <f>'คะแนนเทอม 1'!C45</f>
        <v>1</v>
      </c>
      <c r="D46" s="324">
        <f>'คะแนนเทอม 1'!D45</f>
        <v>4030</v>
      </c>
      <c r="E46" s="325" t="str">
        <f>'คะแนนเทอม 1'!E45</f>
        <v>เด็กชาย</v>
      </c>
      <c r="F46" s="326" t="str">
        <f>'คะแนนเทอม 1'!F45</f>
        <v>กมลภพ</v>
      </c>
      <c r="G46" s="327" t="str">
        <f>'คะแนนเทอม 1'!G45</f>
        <v>ปัญญาพรึก</v>
      </c>
      <c r="I46" s="328"/>
      <c r="J46" s="328"/>
      <c r="K46" s="328"/>
      <c r="L46" s="328"/>
      <c r="M46" s="328"/>
      <c r="N46" s="329"/>
      <c r="O46" s="329"/>
      <c r="P46" s="329"/>
      <c r="Q46" s="329"/>
      <c r="R46" s="329"/>
      <c r="S46" s="328"/>
      <c r="T46" s="328"/>
      <c r="U46" s="328"/>
      <c r="V46" s="328"/>
      <c r="W46" s="329"/>
      <c r="X46" s="329"/>
      <c r="Y46" s="329"/>
      <c r="Z46" s="329"/>
      <c r="AA46" s="329"/>
      <c r="AB46" s="328"/>
      <c r="AC46" s="328"/>
      <c r="AD46" s="328"/>
      <c r="AE46" s="328"/>
      <c r="AF46" s="328"/>
    </row>
    <row r="47" spans="2:32" ht="23.4" customHeight="1" x14ac:dyDescent="0.7">
      <c r="B47" s="324" t="str">
        <f>'คะแนนเทอม 1'!B46</f>
        <v>ป.2/2</v>
      </c>
      <c r="C47" s="324">
        <f>'คะแนนเทอม 1'!C46</f>
        <v>2</v>
      </c>
      <c r="D47" s="324">
        <f>'คะแนนเทอม 1'!D46</f>
        <v>4038</v>
      </c>
      <c r="E47" s="325" t="str">
        <f>'คะแนนเทอม 1'!E46</f>
        <v>เด็กชาย</v>
      </c>
      <c r="F47" s="326" t="str">
        <f>'คะแนนเทอม 1'!F46</f>
        <v>ชินาธิป</v>
      </c>
      <c r="G47" s="327" t="str">
        <f>'คะแนนเทอม 1'!G46</f>
        <v>วิไล</v>
      </c>
      <c r="I47" s="328"/>
      <c r="J47" s="328"/>
      <c r="K47" s="328"/>
      <c r="L47" s="328"/>
      <c r="M47" s="328"/>
      <c r="N47" s="329"/>
      <c r="O47" s="329"/>
      <c r="P47" s="329"/>
      <c r="Q47" s="329"/>
      <c r="R47" s="329"/>
      <c r="S47" s="328"/>
      <c r="T47" s="328"/>
      <c r="U47" s="328"/>
      <c r="V47" s="328"/>
      <c r="W47" s="329"/>
      <c r="X47" s="329"/>
      <c r="Y47" s="329"/>
      <c r="Z47" s="329"/>
      <c r="AA47" s="329"/>
      <c r="AB47" s="328"/>
      <c r="AC47" s="328"/>
      <c r="AD47" s="328"/>
      <c r="AE47" s="328"/>
      <c r="AF47" s="328"/>
    </row>
    <row r="48" spans="2:32" ht="23.4" customHeight="1" x14ac:dyDescent="0.7">
      <c r="B48" s="324" t="str">
        <f>'คะแนนเทอม 1'!B47</f>
        <v>ป.2/2</v>
      </c>
      <c r="C48" s="324">
        <f>'คะแนนเทอม 1'!C47</f>
        <v>3</v>
      </c>
      <c r="D48" s="324">
        <f>'คะแนนเทอม 1'!D47</f>
        <v>4042</v>
      </c>
      <c r="E48" s="325" t="str">
        <f>'คะแนนเทอม 1'!E47</f>
        <v>เด็กชาย</v>
      </c>
      <c r="F48" s="326" t="str">
        <f>'คะแนนเทอม 1'!F47</f>
        <v>ณัฐชนน</v>
      </c>
      <c r="G48" s="327" t="str">
        <f>'คะแนนเทอม 1'!G47</f>
        <v>คำสิงห์</v>
      </c>
      <c r="I48" s="328"/>
      <c r="J48" s="328"/>
      <c r="K48" s="328"/>
      <c r="L48" s="328"/>
      <c r="M48" s="328"/>
      <c r="N48" s="329"/>
      <c r="O48" s="329"/>
      <c r="P48" s="329"/>
      <c r="Q48" s="329"/>
      <c r="R48" s="329"/>
      <c r="S48" s="328"/>
      <c r="T48" s="328"/>
      <c r="U48" s="328"/>
      <c r="V48" s="328"/>
      <c r="W48" s="329"/>
      <c r="X48" s="329"/>
      <c r="Y48" s="329"/>
      <c r="Z48" s="329"/>
      <c r="AA48" s="329"/>
      <c r="AB48" s="328"/>
      <c r="AC48" s="328"/>
      <c r="AD48" s="328"/>
      <c r="AE48" s="328"/>
      <c r="AF48" s="328"/>
    </row>
    <row r="49" spans="2:32" ht="23.4" customHeight="1" x14ac:dyDescent="0.7">
      <c r="B49" s="324" t="str">
        <f>'คะแนนเทอม 1'!B48</f>
        <v>ป.2/2</v>
      </c>
      <c r="C49" s="324">
        <f>'คะแนนเทอม 1'!C48</f>
        <v>4</v>
      </c>
      <c r="D49" s="324">
        <f>'คะแนนเทอม 1'!D48</f>
        <v>4045</v>
      </c>
      <c r="E49" s="325" t="str">
        <f>'คะแนนเทอม 1'!E48</f>
        <v>เด็กชาย</v>
      </c>
      <c r="F49" s="326" t="str">
        <f>'คะแนนเทอม 1'!F48</f>
        <v>แทนคุณ</v>
      </c>
      <c r="G49" s="327" t="str">
        <f>'คะแนนเทอม 1'!G48</f>
        <v>แป้นปรุง</v>
      </c>
      <c r="I49" s="328"/>
      <c r="J49" s="328"/>
      <c r="K49" s="328"/>
      <c r="L49" s="328"/>
      <c r="M49" s="328"/>
      <c r="N49" s="329"/>
      <c r="O49" s="329"/>
      <c r="P49" s="329"/>
      <c r="Q49" s="329"/>
      <c r="R49" s="329"/>
      <c r="S49" s="328"/>
      <c r="T49" s="328"/>
      <c r="U49" s="328"/>
      <c r="V49" s="328"/>
      <c r="W49" s="329"/>
      <c r="X49" s="329"/>
      <c r="Y49" s="329"/>
      <c r="Z49" s="329"/>
      <c r="AA49" s="329"/>
      <c r="AB49" s="328"/>
      <c r="AC49" s="328"/>
      <c r="AD49" s="328"/>
      <c r="AE49" s="328"/>
      <c r="AF49" s="328"/>
    </row>
    <row r="50" spans="2:32" ht="23.4" customHeight="1" x14ac:dyDescent="0.7">
      <c r="B50" s="324" t="str">
        <f>'คะแนนเทอม 1'!B49</f>
        <v>ป.2/2</v>
      </c>
      <c r="C50" s="324">
        <f>'คะแนนเทอม 1'!C49</f>
        <v>5</v>
      </c>
      <c r="D50" s="324">
        <f>'คะแนนเทอม 1'!D49</f>
        <v>4047</v>
      </c>
      <c r="E50" s="325" t="str">
        <f>'คะแนนเทอม 1'!E49</f>
        <v>เด็กชาย</v>
      </c>
      <c r="F50" s="326" t="str">
        <f>'คะแนนเทอม 1'!F49</f>
        <v>ธนทัต</v>
      </c>
      <c r="G50" s="327" t="str">
        <f>'คะแนนเทอม 1'!G49</f>
        <v>จัตุพล</v>
      </c>
      <c r="I50" s="328"/>
      <c r="J50" s="328"/>
      <c r="K50" s="328"/>
      <c r="L50" s="328"/>
      <c r="M50" s="328"/>
      <c r="N50" s="329"/>
      <c r="O50" s="329"/>
      <c r="P50" s="329"/>
      <c r="Q50" s="329"/>
      <c r="R50" s="329"/>
      <c r="S50" s="328"/>
      <c r="T50" s="328"/>
      <c r="U50" s="328"/>
      <c r="V50" s="328"/>
      <c r="W50" s="329"/>
      <c r="X50" s="329"/>
      <c r="Y50" s="329"/>
      <c r="Z50" s="329"/>
      <c r="AA50" s="329"/>
      <c r="AB50" s="328"/>
      <c r="AC50" s="328"/>
      <c r="AD50" s="328"/>
      <c r="AE50" s="328"/>
      <c r="AF50" s="328"/>
    </row>
    <row r="51" spans="2:32" ht="23.4" customHeight="1" x14ac:dyDescent="0.7">
      <c r="B51" s="324" t="str">
        <f>'คะแนนเทอม 1'!B50</f>
        <v>ป.2/2</v>
      </c>
      <c r="C51" s="324">
        <f>'คะแนนเทอม 1'!C50</f>
        <v>6</v>
      </c>
      <c r="D51" s="324">
        <f>'คะแนนเทอม 1'!D50</f>
        <v>4048</v>
      </c>
      <c r="E51" s="325" t="str">
        <f>'คะแนนเทอม 1'!E50</f>
        <v>เด็กชาย</v>
      </c>
      <c r="F51" s="326" t="str">
        <f>'คะแนนเทอม 1'!F50</f>
        <v>ธนวัฒน์</v>
      </c>
      <c r="G51" s="327" t="str">
        <f>'คะแนนเทอม 1'!G50</f>
        <v>มัฆวาล</v>
      </c>
      <c r="I51" s="328"/>
      <c r="J51" s="328"/>
      <c r="K51" s="328"/>
      <c r="L51" s="328"/>
      <c r="M51" s="328"/>
      <c r="N51" s="329"/>
      <c r="O51" s="329"/>
      <c r="P51" s="329"/>
      <c r="Q51" s="329"/>
      <c r="R51" s="329"/>
      <c r="S51" s="328"/>
      <c r="T51" s="328"/>
      <c r="U51" s="328"/>
      <c r="V51" s="328"/>
      <c r="W51" s="329"/>
      <c r="X51" s="329"/>
      <c r="Y51" s="329"/>
      <c r="Z51" s="329"/>
      <c r="AA51" s="329"/>
      <c r="AB51" s="328"/>
      <c r="AC51" s="328"/>
      <c r="AD51" s="328"/>
      <c r="AE51" s="328"/>
      <c r="AF51" s="328"/>
    </row>
    <row r="52" spans="2:32" ht="23.4" customHeight="1" x14ac:dyDescent="0.7">
      <c r="B52" s="324" t="str">
        <f>'คะแนนเทอม 1'!B51</f>
        <v>ป.2/2</v>
      </c>
      <c r="C52" s="324">
        <f>'คะแนนเทอม 1'!C51</f>
        <v>7</v>
      </c>
      <c r="D52" s="324">
        <f>'คะแนนเทอม 1'!D51</f>
        <v>4053</v>
      </c>
      <c r="E52" s="325" t="str">
        <f>'คะแนนเทอม 1'!E51</f>
        <v>เด็กชาย</v>
      </c>
      <c r="F52" s="326" t="str">
        <f>'คะแนนเทอม 1'!F51</f>
        <v>นิรันดร</v>
      </c>
      <c r="G52" s="327" t="str">
        <f>'คะแนนเทอม 1'!G51</f>
        <v>นเรวรรณ์</v>
      </c>
      <c r="I52" s="328"/>
      <c r="J52" s="328"/>
      <c r="K52" s="328"/>
      <c r="L52" s="328"/>
      <c r="M52" s="328"/>
      <c r="N52" s="329"/>
      <c r="O52" s="329"/>
      <c r="P52" s="329"/>
      <c r="Q52" s="329"/>
      <c r="R52" s="329"/>
      <c r="S52" s="328"/>
      <c r="T52" s="328"/>
      <c r="U52" s="328"/>
      <c r="V52" s="328"/>
      <c r="W52" s="329"/>
      <c r="X52" s="329"/>
      <c r="Y52" s="329"/>
      <c r="Z52" s="329"/>
      <c r="AA52" s="329"/>
      <c r="AB52" s="328"/>
      <c r="AC52" s="328"/>
      <c r="AD52" s="328"/>
      <c r="AE52" s="328"/>
      <c r="AF52" s="328"/>
    </row>
    <row r="53" spans="2:32" ht="23.4" customHeight="1" x14ac:dyDescent="0.7">
      <c r="B53" s="324" t="str">
        <f>'คะแนนเทอม 1'!B52</f>
        <v>ป.2/2</v>
      </c>
      <c r="C53" s="324">
        <f>'คะแนนเทอม 1'!C52</f>
        <v>8</v>
      </c>
      <c r="D53" s="324">
        <f>'คะแนนเทอม 1'!D52</f>
        <v>4054</v>
      </c>
      <c r="E53" s="325" t="str">
        <f>'คะแนนเทอม 1'!E52</f>
        <v>เด็กชาย</v>
      </c>
      <c r="F53" s="326" t="str">
        <f>'คะแนนเทอม 1'!F52</f>
        <v>บารมี</v>
      </c>
      <c r="G53" s="327" t="str">
        <f>'คะแนนเทอม 1'!G52</f>
        <v>ฝั้นปิมปา</v>
      </c>
      <c r="I53" s="328"/>
      <c r="J53" s="328"/>
      <c r="K53" s="328"/>
      <c r="L53" s="328"/>
      <c r="M53" s="328"/>
      <c r="N53" s="329"/>
      <c r="O53" s="329"/>
      <c r="P53" s="329"/>
      <c r="Q53" s="329"/>
      <c r="R53" s="329"/>
      <c r="S53" s="328"/>
      <c r="T53" s="328"/>
      <c r="U53" s="328"/>
      <c r="V53" s="328"/>
      <c r="W53" s="329"/>
      <c r="X53" s="329"/>
      <c r="Y53" s="329"/>
      <c r="Z53" s="329"/>
      <c r="AA53" s="329"/>
      <c r="AB53" s="328"/>
      <c r="AC53" s="328"/>
      <c r="AD53" s="328"/>
      <c r="AE53" s="328"/>
      <c r="AF53" s="328"/>
    </row>
    <row r="54" spans="2:32" ht="23.4" customHeight="1" x14ac:dyDescent="0.7">
      <c r="B54" s="324" t="str">
        <f>'คะแนนเทอม 1'!B53</f>
        <v>ป.2/2</v>
      </c>
      <c r="C54" s="324">
        <f>'คะแนนเทอม 1'!C53</f>
        <v>9</v>
      </c>
      <c r="D54" s="324">
        <f>'คะแนนเทอม 1'!D53</f>
        <v>4058</v>
      </c>
      <c r="E54" s="325" t="str">
        <f>'คะแนนเทอม 1'!E53</f>
        <v>เด็กชาย</v>
      </c>
      <c r="F54" s="326" t="str">
        <f>'คะแนนเทอม 1'!F53</f>
        <v>พลภูมิ</v>
      </c>
      <c r="G54" s="327" t="str">
        <f>'คะแนนเทอม 1'!G53</f>
        <v>ตาคำ</v>
      </c>
      <c r="I54" s="328"/>
      <c r="J54" s="328"/>
      <c r="K54" s="328"/>
      <c r="L54" s="328"/>
      <c r="M54" s="328"/>
      <c r="N54" s="329"/>
      <c r="O54" s="329"/>
      <c r="P54" s="329"/>
      <c r="Q54" s="329"/>
      <c r="R54" s="329"/>
      <c r="S54" s="328"/>
      <c r="T54" s="328"/>
      <c r="U54" s="328"/>
      <c r="V54" s="328"/>
      <c r="W54" s="329"/>
      <c r="X54" s="329"/>
      <c r="Y54" s="329"/>
      <c r="Z54" s="329"/>
      <c r="AA54" s="329"/>
      <c r="AB54" s="328"/>
      <c r="AC54" s="328"/>
      <c r="AD54" s="328"/>
      <c r="AE54" s="328"/>
      <c r="AF54" s="328"/>
    </row>
    <row r="55" spans="2:32" ht="23.4" customHeight="1" x14ac:dyDescent="0.7">
      <c r="B55" s="324" t="str">
        <f>'คะแนนเทอม 1'!B54</f>
        <v>ป.2/2</v>
      </c>
      <c r="C55" s="324">
        <f>'คะแนนเทอม 1'!C54</f>
        <v>10</v>
      </c>
      <c r="D55" s="324">
        <f>'คะแนนเทอม 1'!D54</f>
        <v>4062</v>
      </c>
      <c r="E55" s="325" t="str">
        <f>'คะแนนเทอม 1'!E54</f>
        <v>เด็กชาย</v>
      </c>
      <c r="F55" s="326" t="str">
        <f>'คะแนนเทอม 1'!F54</f>
        <v>ภัทรดนัย</v>
      </c>
      <c r="G55" s="327" t="str">
        <f>'คะแนนเทอม 1'!G54</f>
        <v>ธรรมกุสุมา</v>
      </c>
      <c r="I55" s="328"/>
      <c r="J55" s="328"/>
      <c r="K55" s="328"/>
      <c r="L55" s="328"/>
      <c r="M55" s="328"/>
      <c r="N55" s="329"/>
      <c r="O55" s="329"/>
      <c r="P55" s="329"/>
      <c r="Q55" s="329"/>
      <c r="R55" s="329"/>
      <c r="S55" s="328"/>
      <c r="T55" s="328"/>
      <c r="U55" s="328"/>
      <c r="V55" s="328"/>
      <c r="W55" s="329"/>
      <c r="X55" s="329"/>
      <c r="Y55" s="329"/>
      <c r="Z55" s="329"/>
      <c r="AA55" s="329"/>
      <c r="AB55" s="328"/>
      <c r="AC55" s="328"/>
      <c r="AD55" s="328"/>
      <c r="AE55" s="328"/>
      <c r="AF55" s="328"/>
    </row>
    <row r="56" spans="2:32" ht="23.4" customHeight="1" x14ac:dyDescent="0.7">
      <c r="B56" s="324" t="str">
        <f>'คะแนนเทอม 1'!B55</f>
        <v>ป.2/2</v>
      </c>
      <c r="C56" s="324">
        <f>'คะแนนเทอม 1'!C55</f>
        <v>11</v>
      </c>
      <c r="D56" s="324">
        <f>'คะแนนเทอม 1'!D55</f>
        <v>4068</v>
      </c>
      <c r="E56" s="325" t="str">
        <f>'คะแนนเทอม 1'!E55</f>
        <v>เด็กชาย</v>
      </c>
      <c r="F56" s="326" t="str">
        <f>'คะแนนเทอม 1'!F55</f>
        <v>ศิวกร</v>
      </c>
      <c r="G56" s="327" t="str">
        <f>'คะแนนเทอม 1'!G55</f>
        <v>แสนเสมอใจ</v>
      </c>
      <c r="I56" s="328"/>
      <c r="J56" s="328"/>
      <c r="K56" s="328"/>
      <c r="L56" s="328"/>
      <c r="M56" s="328"/>
      <c r="N56" s="329"/>
      <c r="O56" s="329"/>
      <c r="P56" s="329"/>
      <c r="Q56" s="329"/>
      <c r="R56" s="329"/>
      <c r="S56" s="328"/>
      <c r="T56" s="328"/>
      <c r="U56" s="328"/>
      <c r="V56" s="328"/>
      <c r="W56" s="329"/>
      <c r="X56" s="329"/>
      <c r="Y56" s="329"/>
      <c r="Z56" s="329"/>
      <c r="AA56" s="329"/>
      <c r="AB56" s="328"/>
      <c r="AC56" s="328"/>
      <c r="AD56" s="328"/>
      <c r="AE56" s="328"/>
      <c r="AF56" s="328"/>
    </row>
    <row r="57" spans="2:32" ht="23.4" customHeight="1" x14ac:dyDescent="0.7">
      <c r="B57" s="324" t="str">
        <f>'คะแนนเทอม 1'!B56</f>
        <v>ป.2/2</v>
      </c>
      <c r="C57" s="324">
        <f>'คะแนนเทอม 1'!C56</f>
        <v>12</v>
      </c>
      <c r="D57" s="324">
        <f>'คะแนนเทอม 1'!D56</f>
        <v>4069</v>
      </c>
      <c r="E57" s="325" t="str">
        <f>'คะแนนเทอม 1'!E56</f>
        <v>เด็กชาย</v>
      </c>
      <c r="F57" s="326" t="str">
        <f>'คะแนนเทอม 1'!F56</f>
        <v>ศุทธิรัตน์</v>
      </c>
      <c r="G57" s="327" t="str">
        <f>'คะแนนเทอม 1'!G56</f>
        <v>สุจิตวนิช</v>
      </c>
      <c r="I57" s="328"/>
      <c r="J57" s="328"/>
      <c r="K57" s="328"/>
      <c r="L57" s="328"/>
      <c r="M57" s="328"/>
      <c r="N57" s="329"/>
      <c r="O57" s="329"/>
      <c r="P57" s="329"/>
      <c r="Q57" s="329"/>
      <c r="R57" s="329"/>
      <c r="S57" s="328"/>
      <c r="T57" s="328"/>
      <c r="U57" s="328"/>
      <c r="V57" s="328"/>
      <c r="W57" s="329"/>
      <c r="X57" s="329"/>
      <c r="Y57" s="329"/>
      <c r="Z57" s="329"/>
      <c r="AA57" s="329"/>
      <c r="AB57" s="328"/>
      <c r="AC57" s="328"/>
      <c r="AD57" s="328"/>
      <c r="AE57" s="328"/>
      <c r="AF57" s="328"/>
    </row>
    <row r="58" spans="2:32" ht="23.4" customHeight="1" x14ac:dyDescent="0.7">
      <c r="B58" s="324" t="str">
        <f>'คะแนนเทอม 1'!B57</f>
        <v>ป.2/2</v>
      </c>
      <c r="C58" s="324">
        <f>'คะแนนเทอม 1'!C57</f>
        <v>13</v>
      </c>
      <c r="D58" s="324">
        <f>'คะแนนเทอม 1'!D57</f>
        <v>4131</v>
      </c>
      <c r="E58" s="325" t="str">
        <f>'คะแนนเทอม 1'!E57</f>
        <v>เด็กชาย</v>
      </c>
      <c r="F58" s="326" t="str">
        <f>'คะแนนเทอม 1'!F57</f>
        <v>วุฒิภัทร</v>
      </c>
      <c r="G58" s="327" t="str">
        <f>'คะแนนเทอม 1'!G57</f>
        <v>กันวี</v>
      </c>
      <c r="I58" s="328"/>
      <c r="J58" s="328"/>
      <c r="K58" s="328"/>
      <c r="L58" s="328"/>
      <c r="M58" s="328"/>
      <c r="N58" s="329"/>
      <c r="O58" s="329"/>
      <c r="P58" s="329"/>
      <c r="Q58" s="329"/>
      <c r="R58" s="329"/>
      <c r="S58" s="328"/>
      <c r="T58" s="328"/>
      <c r="U58" s="328"/>
      <c r="V58" s="328"/>
      <c r="W58" s="329"/>
      <c r="X58" s="329"/>
      <c r="Y58" s="329"/>
      <c r="Z58" s="329"/>
      <c r="AA58" s="329"/>
      <c r="AB58" s="328"/>
      <c r="AC58" s="328"/>
      <c r="AD58" s="328"/>
      <c r="AE58" s="328"/>
      <c r="AF58" s="328"/>
    </row>
    <row r="59" spans="2:32" ht="23.4" customHeight="1" x14ac:dyDescent="0.7">
      <c r="B59" s="324" t="str">
        <f>'คะแนนเทอม 1'!B58</f>
        <v>ป.2/2</v>
      </c>
      <c r="C59" s="324">
        <f>'คะแนนเทอม 1'!C58</f>
        <v>14</v>
      </c>
      <c r="D59" s="324">
        <f>'คะแนนเทอม 1'!D58</f>
        <v>4132</v>
      </c>
      <c r="E59" s="325" t="str">
        <f>'คะแนนเทอม 1'!E58</f>
        <v>เด็กชาย</v>
      </c>
      <c r="F59" s="326" t="str">
        <f>'คะแนนเทอม 1'!F58</f>
        <v>ทัพพ์ปวีณ์</v>
      </c>
      <c r="G59" s="327" t="str">
        <f>'คะแนนเทอม 1'!G58</f>
        <v>พุ่มพวง</v>
      </c>
      <c r="I59" s="328"/>
      <c r="J59" s="328"/>
      <c r="K59" s="328"/>
      <c r="L59" s="328"/>
      <c r="M59" s="328"/>
      <c r="N59" s="329"/>
      <c r="O59" s="329"/>
      <c r="P59" s="329"/>
      <c r="Q59" s="329"/>
      <c r="R59" s="329"/>
      <c r="S59" s="328"/>
      <c r="T59" s="328"/>
      <c r="U59" s="328"/>
      <c r="V59" s="328"/>
      <c r="W59" s="329"/>
      <c r="X59" s="329"/>
      <c r="Y59" s="329"/>
      <c r="Z59" s="329"/>
      <c r="AA59" s="329"/>
      <c r="AB59" s="328"/>
      <c r="AC59" s="328"/>
      <c r="AD59" s="328"/>
      <c r="AE59" s="328"/>
      <c r="AF59" s="328"/>
    </row>
    <row r="60" spans="2:32" ht="23.4" customHeight="1" x14ac:dyDescent="0.7">
      <c r="B60" s="324" t="str">
        <f>'คะแนนเทอม 1'!B59</f>
        <v>ป.2/2</v>
      </c>
      <c r="C60" s="324">
        <f>'คะแนนเทอม 1'!C59</f>
        <v>15</v>
      </c>
      <c r="D60" s="324">
        <f>'คะแนนเทอม 1'!D59</f>
        <v>4154</v>
      </c>
      <c r="E60" s="325" t="str">
        <f>'คะแนนเทอม 1'!E59</f>
        <v>เด็กชาย</v>
      </c>
      <c r="F60" s="326" t="str">
        <f>'คะแนนเทอม 1'!F59</f>
        <v>กฤติน</v>
      </c>
      <c r="G60" s="327" t="str">
        <f>'คะแนนเทอม 1'!G59</f>
        <v>ณ สุวรรณ</v>
      </c>
      <c r="I60" s="328"/>
      <c r="J60" s="328"/>
      <c r="K60" s="328"/>
      <c r="L60" s="328"/>
      <c r="M60" s="328"/>
      <c r="N60" s="329"/>
      <c r="O60" s="329"/>
      <c r="P60" s="329"/>
      <c r="Q60" s="329"/>
      <c r="R60" s="329"/>
      <c r="S60" s="328"/>
      <c r="T60" s="328"/>
      <c r="U60" s="328"/>
      <c r="V60" s="328"/>
      <c r="W60" s="329"/>
      <c r="X60" s="329"/>
      <c r="Y60" s="329"/>
      <c r="Z60" s="329"/>
      <c r="AA60" s="329"/>
      <c r="AB60" s="328"/>
      <c r="AC60" s="328"/>
      <c r="AD60" s="328"/>
      <c r="AE60" s="328"/>
      <c r="AF60" s="328"/>
    </row>
    <row r="61" spans="2:32" ht="23.4" customHeight="1" x14ac:dyDescent="0.7">
      <c r="B61" s="324" t="str">
        <f>'คะแนนเทอม 1'!B60</f>
        <v>ป.2/2</v>
      </c>
      <c r="C61" s="324">
        <f>'คะแนนเทอม 1'!C60</f>
        <v>16</v>
      </c>
      <c r="D61" s="324">
        <f>'คะแนนเทอม 1'!D60</f>
        <v>4273</v>
      </c>
      <c r="E61" s="325" t="str">
        <f>'คะแนนเทอม 1'!E60</f>
        <v>เด็กชาย</v>
      </c>
      <c r="F61" s="326" t="str">
        <f>'คะแนนเทอม 1'!F60</f>
        <v>ศิรวิทย์</v>
      </c>
      <c r="G61" s="327" t="str">
        <f>'คะแนนเทอม 1'!G60</f>
        <v>คำวัง</v>
      </c>
      <c r="I61" s="328"/>
      <c r="J61" s="328"/>
      <c r="K61" s="328"/>
      <c r="L61" s="328"/>
      <c r="M61" s="328"/>
      <c r="N61" s="329"/>
      <c r="O61" s="329"/>
      <c r="P61" s="329"/>
      <c r="Q61" s="329"/>
      <c r="R61" s="329"/>
      <c r="S61" s="328"/>
      <c r="T61" s="328"/>
      <c r="U61" s="328"/>
      <c r="V61" s="328"/>
      <c r="W61" s="329"/>
      <c r="X61" s="329"/>
      <c r="Y61" s="329"/>
      <c r="Z61" s="329"/>
      <c r="AA61" s="329"/>
      <c r="AB61" s="328"/>
      <c r="AC61" s="328"/>
      <c r="AD61" s="328"/>
      <c r="AE61" s="328"/>
      <c r="AF61" s="328"/>
    </row>
    <row r="62" spans="2:32" ht="23.4" customHeight="1" x14ac:dyDescent="0.7">
      <c r="B62" s="324" t="str">
        <f>'คะแนนเทอม 1'!B61</f>
        <v>ป.2/2</v>
      </c>
      <c r="C62" s="324">
        <f>'คะแนนเทอม 1'!C61</f>
        <v>17</v>
      </c>
      <c r="D62" s="324">
        <f>'คะแนนเทอม 1'!D61</f>
        <v>4296</v>
      </c>
      <c r="E62" s="325" t="str">
        <f>'คะแนนเทอม 1'!E61</f>
        <v>เด็กชาย</v>
      </c>
      <c r="F62" s="326" t="str">
        <f>'คะแนนเทอม 1'!F61</f>
        <v>ธีรภัทร</v>
      </c>
      <c r="G62" s="327" t="str">
        <f>'คะแนนเทอม 1'!G61</f>
        <v>กันแก้ว</v>
      </c>
      <c r="I62" s="328"/>
      <c r="J62" s="328"/>
      <c r="K62" s="328"/>
      <c r="L62" s="328"/>
      <c r="M62" s="328"/>
      <c r="N62" s="329"/>
      <c r="O62" s="329"/>
      <c r="P62" s="329"/>
      <c r="Q62" s="329"/>
      <c r="R62" s="329"/>
      <c r="S62" s="328"/>
      <c r="T62" s="328"/>
      <c r="U62" s="328"/>
      <c r="V62" s="328"/>
      <c r="W62" s="329"/>
      <c r="X62" s="329"/>
      <c r="Y62" s="329"/>
      <c r="Z62" s="329"/>
      <c r="AA62" s="329"/>
      <c r="AB62" s="328"/>
      <c r="AC62" s="328"/>
      <c r="AD62" s="328"/>
      <c r="AE62" s="328"/>
      <c r="AF62" s="328"/>
    </row>
    <row r="63" spans="2:32" ht="23.4" customHeight="1" x14ac:dyDescent="0.7">
      <c r="B63" s="324" t="str">
        <f>'คะแนนเทอม 1'!B62</f>
        <v>ป.2/2</v>
      </c>
      <c r="C63" s="324">
        <f>'คะแนนเทอม 1'!C62</f>
        <v>18</v>
      </c>
      <c r="D63" s="324">
        <f>'คะแนนเทอม 1'!D62</f>
        <v>4297</v>
      </c>
      <c r="E63" s="325" t="str">
        <f>'คะแนนเทอม 1'!E62</f>
        <v>เด็กชาย</v>
      </c>
      <c r="F63" s="326" t="str">
        <f>'คะแนนเทอม 1'!F62</f>
        <v>นรินทร</v>
      </c>
      <c r="G63" s="327" t="str">
        <f>'คะแนนเทอม 1'!G62</f>
        <v>นันทชัย</v>
      </c>
      <c r="I63" s="328"/>
      <c r="J63" s="328"/>
      <c r="K63" s="328"/>
      <c r="L63" s="328"/>
      <c r="M63" s="328"/>
      <c r="N63" s="329"/>
      <c r="O63" s="329"/>
      <c r="P63" s="329"/>
      <c r="Q63" s="329"/>
      <c r="R63" s="329"/>
      <c r="S63" s="328"/>
      <c r="T63" s="328"/>
      <c r="U63" s="328"/>
      <c r="V63" s="328"/>
      <c r="W63" s="329"/>
      <c r="X63" s="329"/>
      <c r="Y63" s="329"/>
      <c r="Z63" s="329"/>
      <c r="AA63" s="329"/>
      <c r="AB63" s="328"/>
      <c r="AC63" s="328"/>
      <c r="AD63" s="328"/>
      <c r="AE63" s="328"/>
      <c r="AF63" s="328"/>
    </row>
    <row r="64" spans="2:32" ht="23.4" customHeight="1" x14ac:dyDescent="0.7">
      <c r="B64" s="324" t="str">
        <f>'คะแนนเทอม 1'!B63</f>
        <v>ป.2/2</v>
      </c>
      <c r="C64" s="324">
        <f>'คะแนนเทอม 1'!C63</f>
        <v>19</v>
      </c>
      <c r="D64" s="324">
        <f>'คะแนนเทอม 1'!D63</f>
        <v>4034</v>
      </c>
      <c r="E64" s="325" t="str">
        <f>'คะแนนเทอม 1'!E63</f>
        <v>เด็กหญิง</v>
      </c>
      <c r="F64" s="326" t="str">
        <f>'คะแนนเทอม 1'!F63</f>
        <v>กุลิสรา</v>
      </c>
      <c r="G64" s="327" t="str">
        <f>'คะแนนเทอม 1'!G63</f>
        <v>ปรีชา</v>
      </c>
      <c r="I64" s="328"/>
      <c r="J64" s="328"/>
      <c r="K64" s="328"/>
      <c r="L64" s="328"/>
      <c r="M64" s="328"/>
      <c r="N64" s="329"/>
      <c r="O64" s="329"/>
      <c r="P64" s="329"/>
      <c r="Q64" s="329"/>
      <c r="R64" s="329"/>
      <c r="S64" s="328"/>
      <c r="T64" s="328"/>
      <c r="U64" s="328"/>
      <c r="V64" s="328"/>
      <c r="W64" s="329"/>
      <c r="X64" s="329"/>
      <c r="Y64" s="329"/>
      <c r="Z64" s="329"/>
      <c r="AA64" s="329"/>
      <c r="AB64" s="328"/>
      <c r="AC64" s="328"/>
      <c r="AD64" s="328"/>
      <c r="AE64" s="328"/>
      <c r="AF64" s="328"/>
    </row>
    <row r="65" spans="2:32" ht="23.4" customHeight="1" x14ac:dyDescent="0.7">
      <c r="B65" s="324" t="str">
        <f>'คะแนนเทอม 1'!B64</f>
        <v>ป.2/2</v>
      </c>
      <c r="C65" s="324">
        <f>'คะแนนเทอม 1'!C64</f>
        <v>20</v>
      </c>
      <c r="D65" s="324">
        <f>'คะแนนเทอม 1'!D64</f>
        <v>4049</v>
      </c>
      <c r="E65" s="325" t="str">
        <f>'คะแนนเทอม 1'!E64</f>
        <v>เด็กหญิง</v>
      </c>
      <c r="F65" s="326" t="str">
        <f>'คะแนนเทอม 1'!F64</f>
        <v>ธนัญญา</v>
      </c>
      <c r="G65" s="327" t="str">
        <f>'คะแนนเทอม 1'!G64</f>
        <v>สีหนูปุ้ย</v>
      </c>
      <c r="I65" s="328"/>
      <c r="J65" s="328"/>
      <c r="K65" s="328"/>
      <c r="L65" s="328"/>
      <c r="M65" s="328"/>
      <c r="N65" s="329"/>
      <c r="O65" s="329"/>
      <c r="P65" s="329"/>
      <c r="Q65" s="329"/>
      <c r="R65" s="329"/>
      <c r="S65" s="328"/>
      <c r="T65" s="328"/>
      <c r="U65" s="328"/>
      <c r="V65" s="328"/>
      <c r="W65" s="329"/>
      <c r="X65" s="329"/>
      <c r="Y65" s="329"/>
      <c r="Z65" s="329"/>
      <c r="AA65" s="329"/>
      <c r="AB65" s="328"/>
      <c r="AC65" s="328"/>
      <c r="AD65" s="328"/>
      <c r="AE65" s="328"/>
      <c r="AF65" s="328"/>
    </row>
    <row r="66" spans="2:32" ht="23.4" customHeight="1" x14ac:dyDescent="0.7">
      <c r="B66" s="324" t="str">
        <f>'คะแนนเทอม 1'!B65</f>
        <v>ป.2/2</v>
      </c>
      <c r="C66" s="324">
        <f>'คะแนนเทอม 1'!C65</f>
        <v>21</v>
      </c>
      <c r="D66" s="324">
        <f>'คะแนนเทอม 1'!D65</f>
        <v>4057</v>
      </c>
      <c r="E66" s="325" t="str">
        <f>'คะแนนเทอม 1'!E65</f>
        <v>เด็กหญิง</v>
      </c>
      <c r="F66" s="326" t="str">
        <f>'คะแนนเทอม 1'!F65</f>
        <v>พชรมน</v>
      </c>
      <c r="G66" s="327" t="str">
        <f>'คะแนนเทอม 1'!G65</f>
        <v>เสารังษี</v>
      </c>
      <c r="I66" s="328"/>
      <c r="J66" s="328"/>
      <c r="K66" s="328"/>
      <c r="L66" s="328"/>
      <c r="M66" s="328"/>
      <c r="N66" s="329"/>
      <c r="O66" s="329"/>
      <c r="P66" s="329"/>
      <c r="Q66" s="329"/>
      <c r="R66" s="329"/>
      <c r="S66" s="328"/>
      <c r="T66" s="328"/>
      <c r="U66" s="328"/>
      <c r="V66" s="328"/>
      <c r="W66" s="329"/>
      <c r="X66" s="329"/>
      <c r="Y66" s="329"/>
      <c r="Z66" s="329"/>
      <c r="AA66" s="329"/>
      <c r="AB66" s="328"/>
      <c r="AC66" s="328"/>
      <c r="AD66" s="328"/>
      <c r="AE66" s="328"/>
      <c r="AF66" s="328"/>
    </row>
    <row r="67" spans="2:32" ht="23.4" customHeight="1" x14ac:dyDescent="0.7">
      <c r="B67" s="324" t="str">
        <f>'คะแนนเทอม 1'!B66</f>
        <v>ป.2/2</v>
      </c>
      <c r="C67" s="324">
        <f>'คะแนนเทอม 1'!C66</f>
        <v>22</v>
      </c>
      <c r="D67" s="324">
        <f>'คะแนนเทอม 1'!D66</f>
        <v>4139</v>
      </c>
      <c r="E67" s="325" t="str">
        <f>'คะแนนเทอม 1'!E66</f>
        <v>เด็กหญิง</v>
      </c>
      <c r="F67" s="326" t="str">
        <f>'คะแนนเทอม 1'!F66</f>
        <v>เบญจรัสพร</v>
      </c>
      <c r="G67" s="327" t="str">
        <f>'คะแนนเทอม 1'!G66</f>
        <v>อูปสาแก้ว</v>
      </c>
      <c r="I67" s="328"/>
      <c r="J67" s="328"/>
      <c r="K67" s="328"/>
      <c r="L67" s="328"/>
      <c r="M67" s="328"/>
      <c r="N67" s="329"/>
      <c r="O67" s="329"/>
      <c r="P67" s="329"/>
      <c r="Q67" s="329"/>
      <c r="R67" s="329"/>
      <c r="S67" s="328"/>
      <c r="T67" s="328"/>
      <c r="U67" s="328"/>
      <c r="V67" s="328"/>
      <c r="W67" s="329"/>
      <c r="X67" s="329"/>
      <c r="Y67" s="329"/>
      <c r="Z67" s="329"/>
      <c r="AA67" s="329"/>
      <c r="AB67" s="328"/>
      <c r="AC67" s="328"/>
      <c r="AD67" s="328"/>
      <c r="AE67" s="328"/>
      <c r="AF67" s="328"/>
    </row>
    <row r="68" spans="2:32" ht="23.4" customHeight="1" x14ac:dyDescent="0.7">
      <c r="B68" s="324" t="str">
        <f>'คะแนนเทอม 1'!B67</f>
        <v>ป.2/2</v>
      </c>
      <c r="C68" s="324">
        <f>'คะแนนเทอม 1'!C67</f>
        <v>23</v>
      </c>
      <c r="D68" s="324">
        <f>'คะแนนเทอม 1'!D67</f>
        <v>4140</v>
      </c>
      <c r="E68" s="325" t="str">
        <f>'คะแนนเทอม 1'!E67</f>
        <v>เด็กหญิง</v>
      </c>
      <c r="F68" s="326" t="str">
        <f>'คะแนนเทอม 1'!F67</f>
        <v>วิภาดา</v>
      </c>
      <c r="G68" s="327" t="str">
        <f>'คะแนนเทอม 1'!G67</f>
        <v>มาลา</v>
      </c>
      <c r="I68" s="328"/>
      <c r="J68" s="328"/>
      <c r="K68" s="328"/>
      <c r="L68" s="328"/>
      <c r="M68" s="328"/>
      <c r="N68" s="329"/>
      <c r="O68" s="329"/>
      <c r="P68" s="329"/>
      <c r="Q68" s="329"/>
      <c r="R68" s="329"/>
      <c r="S68" s="328"/>
      <c r="T68" s="328"/>
      <c r="U68" s="328"/>
      <c r="V68" s="328"/>
      <c r="W68" s="329"/>
      <c r="X68" s="329"/>
      <c r="Y68" s="329"/>
      <c r="Z68" s="329"/>
      <c r="AA68" s="329"/>
      <c r="AB68" s="328"/>
      <c r="AC68" s="328"/>
      <c r="AD68" s="328"/>
      <c r="AE68" s="328"/>
      <c r="AF68" s="328"/>
    </row>
    <row r="69" spans="2:32" ht="23.4" customHeight="1" x14ac:dyDescent="0.7">
      <c r="B69" s="324" t="str">
        <f>'คะแนนเทอม 1'!B68</f>
        <v>ป.2/2</v>
      </c>
      <c r="C69" s="324">
        <f>'คะแนนเทอม 1'!C68</f>
        <v>24</v>
      </c>
      <c r="D69" s="324">
        <f>'คะแนนเทอม 1'!D68</f>
        <v>4158</v>
      </c>
      <c r="E69" s="325" t="str">
        <f>'คะแนนเทอม 1'!E68</f>
        <v>เด็กหญิง</v>
      </c>
      <c r="F69" s="326" t="str">
        <f>'คะแนนเทอม 1'!F68</f>
        <v>ณิชาภัทร์</v>
      </c>
      <c r="G69" s="327" t="str">
        <f>'คะแนนเทอม 1'!G68</f>
        <v>แก้วเมือง</v>
      </c>
      <c r="I69" s="328"/>
      <c r="J69" s="328"/>
      <c r="K69" s="328"/>
      <c r="L69" s="328"/>
      <c r="M69" s="328"/>
      <c r="N69" s="329"/>
      <c r="O69" s="329"/>
      <c r="P69" s="329"/>
      <c r="Q69" s="329"/>
      <c r="R69" s="329"/>
      <c r="S69" s="328"/>
      <c r="T69" s="328"/>
      <c r="U69" s="328"/>
      <c r="V69" s="328"/>
      <c r="W69" s="329"/>
      <c r="X69" s="329"/>
      <c r="Y69" s="329"/>
      <c r="Z69" s="329"/>
      <c r="AA69" s="329"/>
      <c r="AB69" s="328"/>
      <c r="AC69" s="328"/>
      <c r="AD69" s="328"/>
      <c r="AE69" s="328"/>
      <c r="AF69" s="328"/>
    </row>
    <row r="70" spans="2:32" ht="23.4" customHeight="1" x14ac:dyDescent="0.7">
      <c r="B70" s="324" t="str">
        <f>'คะแนนเทอม 1'!B69</f>
        <v>ป.2/2</v>
      </c>
      <c r="C70" s="324">
        <f>'คะแนนเทอม 1'!C69</f>
        <v>25</v>
      </c>
      <c r="D70" s="324">
        <f>'คะแนนเทอม 1'!D69</f>
        <v>4159</v>
      </c>
      <c r="E70" s="325" t="str">
        <f>'คะแนนเทอม 1'!E69</f>
        <v>เด็กหญิง</v>
      </c>
      <c r="F70" s="326" t="str">
        <f>'คะแนนเทอม 1'!F69</f>
        <v>นันทญา</v>
      </c>
      <c r="G70" s="327" t="str">
        <f>'คะแนนเทอม 1'!G69</f>
        <v>คำมา</v>
      </c>
      <c r="I70" s="328"/>
      <c r="J70" s="328"/>
      <c r="K70" s="328"/>
      <c r="L70" s="328"/>
      <c r="M70" s="328"/>
      <c r="N70" s="329"/>
      <c r="O70" s="329"/>
      <c r="P70" s="329"/>
      <c r="Q70" s="329"/>
      <c r="R70" s="329"/>
      <c r="S70" s="328"/>
      <c r="T70" s="328"/>
      <c r="U70" s="328"/>
      <c r="V70" s="328"/>
      <c r="W70" s="329"/>
      <c r="X70" s="329"/>
      <c r="Y70" s="329"/>
      <c r="Z70" s="329"/>
      <c r="AA70" s="329"/>
      <c r="AB70" s="328"/>
      <c r="AC70" s="328"/>
      <c r="AD70" s="328"/>
      <c r="AE70" s="328"/>
      <c r="AF70" s="328"/>
    </row>
    <row r="71" spans="2:32" ht="23.4" customHeight="1" x14ac:dyDescent="0.7">
      <c r="B71" s="324" t="str">
        <f>'คะแนนเทอม 1'!B70</f>
        <v>ป.2/2</v>
      </c>
      <c r="C71" s="324">
        <f>'คะแนนเทอม 1'!C70</f>
        <v>26</v>
      </c>
      <c r="D71" s="324">
        <f>'คะแนนเทอม 1'!D70</f>
        <v>4272</v>
      </c>
      <c r="E71" s="325" t="str">
        <f>'คะแนนเทอม 1'!E70</f>
        <v>เด็กหญิง</v>
      </c>
      <c r="F71" s="326" t="str">
        <f>'คะแนนเทอม 1'!F70</f>
        <v>ธนิดา</v>
      </c>
      <c r="G71" s="327" t="str">
        <f>'คะแนนเทอม 1'!G70</f>
        <v>ใจหล้า</v>
      </c>
      <c r="I71" s="328"/>
      <c r="J71" s="328"/>
      <c r="K71" s="328"/>
      <c r="L71" s="328"/>
      <c r="M71" s="328"/>
      <c r="N71" s="329"/>
      <c r="O71" s="329"/>
      <c r="P71" s="329"/>
      <c r="Q71" s="329"/>
      <c r="R71" s="329"/>
      <c r="S71" s="328"/>
      <c r="T71" s="328"/>
      <c r="U71" s="328"/>
      <c r="V71" s="328"/>
      <c r="W71" s="329"/>
      <c r="X71" s="329"/>
      <c r="Y71" s="329"/>
      <c r="Z71" s="329"/>
      <c r="AA71" s="329"/>
      <c r="AB71" s="328"/>
      <c r="AC71" s="328"/>
      <c r="AD71" s="328"/>
      <c r="AE71" s="328"/>
      <c r="AF71" s="328"/>
    </row>
    <row r="72" spans="2:32" ht="23.4" customHeight="1" x14ac:dyDescent="0.7">
      <c r="B72" s="324" t="str">
        <f>'คะแนนเทอม 1'!B71</f>
        <v>ป.2/2</v>
      </c>
      <c r="C72" s="324">
        <f>'คะแนนเทอม 1'!C71</f>
        <v>27</v>
      </c>
      <c r="D72" s="324">
        <f>'คะแนนเทอม 1'!D71</f>
        <v>4294</v>
      </c>
      <c r="E72" s="325" t="str">
        <f>'คะแนนเทอม 1'!E71</f>
        <v>เด็กหญิง</v>
      </c>
      <c r="F72" s="326" t="str">
        <f>'คะแนนเทอม 1'!F71</f>
        <v>สุพิชญา</v>
      </c>
      <c r="G72" s="327" t="str">
        <f>'คะแนนเทอม 1'!G71</f>
        <v>รัตนะวงศ์</v>
      </c>
      <c r="I72" s="328"/>
      <c r="J72" s="328"/>
      <c r="K72" s="328"/>
      <c r="L72" s="328"/>
      <c r="M72" s="328"/>
      <c r="N72" s="329"/>
      <c r="O72" s="329"/>
      <c r="P72" s="329"/>
      <c r="Q72" s="329"/>
      <c r="R72" s="329"/>
      <c r="S72" s="328"/>
      <c r="T72" s="328"/>
      <c r="U72" s="328"/>
      <c r="V72" s="328"/>
      <c r="W72" s="329"/>
      <c r="X72" s="329"/>
      <c r="Y72" s="329"/>
      <c r="Z72" s="329"/>
      <c r="AA72" s="329"/>
      <c r="AB72" s="328"/>
      <c r="AC72" s="328"/>
      <c r="AD72" s="328"/>
      <c r="AE72" s="328"/>
      <c r="AF72" s="328"/>
    </row>
    <row r="73" spans="2:32" ht="23.4" customHeight="1" x14ac:dyDescent="0.7">
      <c r="B73" s="324" t="str">
        <f>'คะแนนเทอม 1'!B72</f>
        <v>ป.2/2</v>
      </c>
      <c r="C73" s="324">
        <f>'คะแนนเทอม 1'!C72</f>
        <v>28</v>
      </c>
      <c r="D73" s="324">
        <f>'คะแนนเทอม 1'!D72</f>
        <v>4299</v>
      </c>
      <c r="E73" s="325" t="str">
        <f>'คะแนนเทอม 1'!E72</f>
        <v>เด็กหญิง</v>
      </c>
      <c r="F73" s="326" t="str">
        <f>'คะแนนเทอม 1'!F72</f>
        <v>เบญญาทิพย์</v>
      </c>
      <c r="G73" s="327" t="str">
        <f>'คะแนนเทอม 1'!G72</f>
        <v>ทองเอี่ยม</v>
      </c>
      <c r="I73" s="328"/>
      <c r="J73" s="328"/>
      <c r="K73" s="328"/>
      <c r="L73" s="328"/>
      <c r="M73" s="328"/>
      <c r="N73" s="329"/>
      <c r="O73" s="329"/>
      <c r="P73" s="329"/>
      <c r="Q73" s="329"/>
      <c r="R73" s="329"/>
      <c r="S73" s="328"/>
      <c r="T73" s="328"/>
      <c r="U73" s="328"/>
      <c r="V73" s="328"/>
      <c r="W73" s="329"/>
      <c r="X73" s="329"/>
      <c r="Y73" s="329"/>
      <c r="Z73" s="329"/>
      <c r="AA73" s="329"/>
      <c r="AB73" s="328"/>
      <c r="AC73" s="328"/>
      <c r="AD73" s="328"/>
      <c r="AE73" s="328"/>
      <c r="AF73" s="328"/>
    </row>
    <row r="74" spans="2:32" ht="23.4" customHeight="1" x14ac:dyDescent="0.7">
      <c r="B74" s="324" t="str">
        <f>'คะแนนเทอม 1'!B73</f>
        <v>ป.2/2</v>
      </c>
      <c r="C74" s="324">
        <f>'คะแนนเทอม 1'!C73</f>
        <v>29</v>
      </c>
      <c r="D74" s="324">
        <f>'คะแนนเทอม 1'!D73</f>
        <v>4300</v>
      </c>
      <c r="E74" s="325" t="str">
        <f>'คะแนนเทอม 1'!E73</f>
        <v>เด็กหญิง</v>
      </c>
      <c r="F74" s="326" t="str">
        <f>'คะแนนเทอม 1'!F73</f>
        <v>เบญจวรรณ</v>
      </c>
      <c r="G74" s="327" t="str">
        <f>'คะแนนเทอม 1'!G73</f>
        <v>ทองเอี่ยม</v>
      </c>
      <c r="I74" s="328"/>
      <c r="J74" s="328"/>
      <c r="K74" s="328"/>
      <c r="L74" s="328"/>
      <c r="M74" s="328"/>
      <c r="N74" s="329"/>
      <c r="O74" s="329"/>
      <c r="P74" s="329"/>
      <c r="Q74" s="329"/>
      <c r="R74" s="329"/>
      <c r="S74" s="328"/>
      <c r="T74" s="328"/>
      <c r="U74" s="328"/>
      <c r="V74" s="328"/>
      <c r="W74" s="329"/>
      <c r="X74" s="329"/>
      <c r="Y74" s="329"/>
      <c r="Z74" s="329"/>
      <c r="AA74" s="329"/>
      <c r="AB74" s="328"/>
      <c r="AC74" s="328"/>
      <c r="AD74" s="328"/>
      <c r="AE74" s="328"/>
      <c r="AF74" s="328"/>
    </row>
    <row r="75" spans="2:32" ht="23.4" customHeight="1" x14ac:dyDescent="0.7">
      <c r="B75" s="324" t="str">
        <f>'คะแนนเทอม 1'!B74</f>
        <v>ป.2/2</v>
      </c>
      <c r="C75" s="324">
        <f>'คะแนนเทอม 1'!C74</f>
        <v>30</v>
      </c>
      <c r="D75" s="324">
        <f>'คะแนนเทอม 1'!D74</f>
        <v>4301</v>
      </c>
      <c r="E75" s="325" t="str">
        <f>'คะแนนเทอม 1'!E74</f>
        <v>เด็กหญิง</v>
      </c>
      <c r="F75" s="326" t="str">
        <f>'คะแนนเทอม 1'!F74</f>
        <v>ศุภักษร</v>
      </c>
      <c r="G75" s="327" t="str">
        <f>'คะแนนเทอม 1'!G74</f>
        <v>อินทจักร์</v>
      </c>
      <c r="I75" s="328"/>
      <c r="J75" s="328"/>
      <c r="K75" s="328"/>
      <c r="L75" s="328"/>
      <c r="M75" s="328"/>
      <c r="N75" s="329"/>
      <c r="O75" s="329"/>
      <c r="P75" s="329"/>
      <c r="Q75" s="329"/>
      <c r="R75" s="329"/>
      <c r="S75" s="328"/>
      <c r="T75" s="328"/>
      <c r="U75" s="328"/>
      <c r="V75" s="328"/>
      <c r="W75" s="329"/>
      <c r="X75" s="329"/>
      <c r="Y75" s="329"/>
      <c r="Z75" s="329"/>
      <c r="AA75" s="329"/>
      <c r="AB75" s="328"/>
      <c r="AC75" s="328"/>
      <c r="AD75" s="328"/>
      <c r="AE75" s="328"/>
      <c r="AF75" s="328"/>
    </row>
    <row r="76" spans="2:32" ht="23.4" customHeight="1" x14ac:dyDescent="0.7">
      <c r="B76" s="324" t="str">
        <f>'คะแนนเทอม 1'!B75</f>
        <v>ป.2/2</v>
      </c>
      <c r="C76" s="324">
        <f>'คะแนนเทอม 1'!C75</f>
        <v>31</v>
      </c>
      <c r="D76" s="324" t="str">
        <f>'คะแนนเทอม 1'!D75</f>
        <v/>
      </c>
      <c r="E76" s="325" t="str">
        <f>'คะแนนเทอม 1'!E75</f>
        <v/>
      </c>
      <c r="F76" s="326" t="str">
        <f>'คะแนนเทอม 1'!F75</f>
        <v/>
      </c>
      <c r="G76" s="327" t="str">
        <f>'คะแนนเทอม 1'!G75</f>
        <v/>
      </c>
      <c r="I76" s="328"/>
      <c r="J76" s="328"/>
      <c r="K76" s="328"/>
      <c r="L76" s="328"/>
      <c r="M76" s="328"/>
      <c r="N76" s="329"/>
      <c r="O76" s="329"/>
      <c r="P76" s="329"/>
      <c r="Q76" s="329"/>
      <c r="R76" s="329"/>
      <c r="S76" s="328"/>
      <c r="T76" s="328"/>
      <c r="U76" s="328"/>
      <c r="V76" s="328"/>
      <c r="W76" s="329"/>
      <c r="X76" s="329"/>
      <c r="Y76" s="329"/>
      <c r="Z76" s="329"/>
      <c r="AA76" s="329"/>
      <c r="AB76" s="328"/>
      <c r="AC76" s="328"/>
      <c r="AD76" s="328"/>
      <c r="AE76" s="328"/>
      <c r="AF76" s="328"/>
    </row>
    <row r="77" spans="2:32" ht="23.4" customHeight="1" x14ac:dyDescent="0.7">
      <c r="B77" s="324" t="str">
        <f>'คะแนนเทอม 1'!B76</f>
        <v>ป.2/2</v>
      </c>
      <c r="C77" s="324">
        <f>'คะแนนเทอม 1'!C76</f>
        <v>32</v>
      </c>
      <c r="D77" s="324" t="str">
        <f>'คะแนนเทอม 1'!D76</f>
        <v/>
      </c>
      <c r="E77" s="325" t="str">
        <f>'คะแนนเทอม 1'!E76</f>
        <v/>
      </c>
      <c r="F77" s="326" t="str">
        <f>'คะแนนเทอม 1'!F76</f>
        <v/>
      </c>
      <c r="G77" s="327" t="str">
        <f>'คะแนนเทอม 1'!G76</f>
        <v/>
      </c>
      <c r="I77" s="328"/>
      <c r="J77" s="328"/>
      <c r="K77" s="328"/>
      <c r="L77" s="328"/>
      <c r="M77" s="328"/>
      <c r="N77" s="329"/>
      <c r="O77" s="329"/>
      <c r="P77" s="329"/>
      <c r="Q77" s="329"/>
      <c r="R77" s="329"/>
      <c r="S77" s="328"/>
      <c r="T77" s="328"/>
      <c r="U77" s="328"/>
      <c r="V77" s="328"/>
      <c r="W77" s="329"/>
      <c r="X77" s="329"/>
      <c r="Y77" s="329"/>
      <c r="Z77" s="329"/>
      <c r="AA77" s="329"/>
      <c r="AB77" s="328"/>
      <c r="AC77" s="328"/>
      <c r="AD77" s="328"/>
      <c r="AE77" s="328"/>
      <c r="AF77" s="328"/>
    </row>
    <row r="78" spans="2:32" ht="23.4" customHeight="1" x14ac:dyDescent="0.7">
      <c r="B78" s="324" t="str">
        <f>'คะแนนเทอม 1'!B77</f>
        <v>ป.2/2</v>
      </c>
      <c r="C78" s="324">
        <f>'คะแนนเทอม 1'!C77</f>
        <v>33</v>
      </c>
      <c r="D78" s="324" t="str">
        <f>'คะแนนเทอม 1'!D77</f>
        <v/>
      </c>
      <c r="E78" s="325" t="str">
        <f>'คะแนนเทอม 1'!E77</f>
        <v/>
      </c>
      <c r="F78" s="326" t="str">
        <f>'คะแนนเทอม 1'!F77</f>
        <v/>
      </c>
      <c r="G78" s="327" t="str">
        <f>'คะแนนเทอม 1'!G77</f>
        <v/>
      </c>
      <c r="I78" s="328"/>
      <c r="J78" s="328"/>
      <c r="K78" s="328"/>
      <c r="L78" s="328"/>
      <c r="M78" s="328"/>
      <c r="N78" s="329"/>
      <c r="O78" s="329"/>
      <c r="P78" s="329"/>
      <c r="Q78" s="329"/>
      <c r="R78" s="329"/>
      <c r="S78" s="328"/>
      <c r="T78" s="328"/>
      <c r="U78" s="328"/>
      <c r="V78" s="328"/>
      <c r="W78" s="329"/>
      <c r="X78" s="329"/>
      <c r="Y78" s="329"/>
      <c r="Z78" s="329"/>
      <c r="AA78" s="329"/>
      <c r="AB78" s="328"/>
      <c r="AC78" s="328"/>
      <c r="AD78" s="328"/>
      <c r="AE78" s="328"/>
      <c r="AF78" s="328"/>
    </row>
    <row r="79" spans="2:32" ht="23.4" customHeight="1" x14ac:dyDescent="0.7">
      <c r="B79" s="324" t="str">
        <f>'คะแนนเทอม 1'!B78</f>
        <v>ป.2/2</v>
      </c>
      <c r="C79" s="324">
        <f>'คะแนนเทอม 1'!C78</f>
        <v>34</v>
      </c>
      <c r="D79" s="324" t="str">
        <f>'คะแนนเทอม 1'!D78</f>
        <v/>
      </c>
      <c r="E79" s="325" t="str">
        <f>'คะแนนเทอม 1'!E78</f>
        <v/>
      </c>
      <c r="F79" s="326" t="str">
        <f>'คะแนนเทอม 1'!F78</f>
        <v/>
      </c>
      <c r="G79" s="327" t="str">
        <f>'คะแนนเทอม 1'!G78</f>
        <v/>
      </c>
      <c r="I79" s="328"/>
      <c r="J79" s="328"/>
      <c r="K79" s="328"/>
      <c r="L79" s="328"/>
      <c r="M79" s="328"/>
      <c r="N79" s="329"/>
      <c r="O79" s="329"/>
      <c r="P79" s="329"/>
      <c r="Q79" s="329"/>
      <c r="R79" s="329"/>
      <c r="S79" s="328"/>
      <c r="T79" s="328"/>
      <c r="U79" s="328"/>
      <c r="V79" s="328"/>
      <c r="W79" s="329"/>
      <c r="X79" s="329"/>
      <c r="Y79" s="329"/>
      <c r="Z79" s="329"/>
      <c r="AA79" s="329"/>
      <c r="AB79" s="328"/>
      <c r="AC79" s="328"/>
      <c r="AD79" s="328"/>
      <c r="AE79" s="328"/>
      <c r="AF79" s="328"/>
    </row>
    <row r="80" spans="2:32" ht="23.4" customHeight="1" x14ac:dyDescent="0.7">
      <c r="B80" s="324" t="str">
        <f>'คะแนนเทอม 1'!B79</f>
        <v>ป.2/2</v>
      </c>
      <c r="C80" s="324">
        <f>'คะแนนเทอม 1'!C79</f>
        <v>35</v>
      </c>
      <c r="D80" s="324" t="str">
        <f>'คะแนนเทอม 1'!D79</f>
        <v/>
      </c>
      <c r="E80" s="325" t="str">
        <f>'คะแนนเทอม 1'!E79</f>
        <v/>
      </c>
      <c r="F80" s="326" t="str">
        <f>'คะแนนเทอม 1'!F79</f>
        <v/>
      </c>
      <c r="G80" s="327" t="str">
        <f>'คะแนนเทอม 1'!G79</f>
        <v/>
      </c>
      <c r="I80" s="328"/>
      <c r="J80" s="328"/>
      <c r="K80" s="328"/>
      <c r="L80" s="328"/>
      <c r="M80" s="328"/>
      <c r="N80" s="329"/>
      <c r="O80" s="329"/>
      <c r="P80" s="329"/>
      <c r="Q80" s="329"/>
      <c r="R80" s="329"/>
      <c r="S80" s="328"/>
      <c r="T80" s="328"/>
      <c r="U80" s="328"/>
      <c r="V80" s="328"/>
      <c r="W80" s="329"/>
      <c r="X80" s="329"/>
      <c r="Y80" s="329"/>
      <c r="Z80" s="329"/>
      <c r="AA80" s="329"/>
      <c r="AB80" s="328"/>
      <c r="AC80" s="328"/>
      <c r="AD80" s="328"/>
      <c r="AE80" s="328"/>
      <c r="AF80" s="328"/>
    </row>
    <row r="81" spans="2:32" ht="23.4" customHeight="1" x14ac:dyDescent="0.7">
      <c r="B81" s="324" t="str">
        <f>'คะแนนเทอม 1'!B80</f>
        <v>ป.2/2</v>
      </c>
      <c r="C81" s="324">
        <f>'คะแนนเทอม 1'!C80</f>
        <v>36</v>
      </c>
      <c r="D81" s="324" t="str">
        <f>'คะแนนเทอม 1'!D80</f>
        <v/>
      </c>
      <c r="E81" s="325" t="str">
        <f>'คะแนนเทอม 1'!E80</f>
        <v/>
      </c>
      <c r="F81" s="326" t="str">
        <f>'คะแนนเทอม 1'!F80</f>
        <v/>
      </c>
      <c r="G81" s="327" t="str">
        <f>'คะแนนเทอม 1'!G80</f>
        <v/>
      </c>
      <c r="I81" s="328"/>
      <c r="J81" s="328"/>
      <c r="K81" s="328"/>
      <c r="L81" s="328"/>
      <c r="M81" s="328"/>
      <c r="N81" s="329"/>
      <c r="O81" s="329"/>
      <c r="P81" s="329"/>
      <c r="Q81" s="329"/>
      <c r="R81" s="329"/>
      <c r="S81" s="328"/>
      <c r="T81" s="328"/>
      <c r="U81" s="328"/>
      <c r="V81" s="328"/>
      <c r="W81" s="329"/>
      <c r="X81" s="329"/>
      <c r="Y81" s="329"/>
      <c r="Z81" s="329"/>
      <c r="AA81" s="329"/>
      <c r="AB81" s="328"/>
      <c r="AC81" s="328"/>
      <c r="AD81" s="328"/>
      <c r="AE81" s="328"/>
      <c r="AF81" s="328"/>
    </row>
    <row r="82" spans="2:32" ht="23.4" customHeight="1" x14ac:dyDescent="0.7">
      <c r="B82" s="324" t="str">
        <f>'คะแนนเทอม 1'!B81</f>
        <v>ป.2/2</v>
      </c>
      <c r="C82" s="324">
        <f>'คะแนนเทอม 1'!C81</f>
        <v>37</v>
      </c>
      <c r="D82" s="324" t="str">
        <f>'คะแนนเทอม 1'!D81</f>
        <v/>
      </c>
      <c r="E82" s="325" t="str">
        <f>'คะแนนเทอม 1'!E81</f>
        <v/>
      </c>
      <c r="F82" s="326" t="str">
        <f>'คะแนนเทอม 1'!F81</f>
        <v/>
      </c>
      <c r="G82" s="327" t="str">
        <f>'คะแนนเทอม 1'!G81</f>
        <v/>
      </c>
      <c r="I82" s="328"/>
      <c r="J82" s="328"/>
      <c r="K82" s="328"/>
      <c r="L82" s="328"/>
      <c r="M82" s="328"/>
      <c r="N82" s="329"/>
      <c r="O82" s="329"/>
      <c r="P82" s="329"/>
      <c r="Q82" s="329"/>
      <c r="R82" s="329"/>
      <c r="S82" s="328"/>
      <c r="T82" s="328"/>
      <c r="U82" s="328"/>
      <c r="V82" s="328"/>
      <c r="W82" s="329"/>
      <c r="X82" s="329"/>
      <c r="Y82" s="329"/>
      <c r="Z82" s="329"/>
      <c r="AA82" s="329"/>
      <c r="AB82" s="328"/>
      <c r="AC82" s="328"/>
      <c r="AD82" s="328"/>
      <c r="AE82" s="328"/>
      <c r="AF82" s="328"/>
    </row>
    <row r="83" spans="2:32" ht="23.4" customHeight="1" x14ac:dyDescent="0.7">
      <c r="B83" s="324" t="str">
        <f>'คะแนนเทอม 1'!B82</f>
        <v>ป.2/2</v>
      </c>
      <c r="C83" s="324">
        <f>'คะแนนเทอม 1'!C82</f>
        <v>38</v>
      </c>
      <c r="D83" s="324" t="str">
        <f>'คะแนนเทอม 1'!D82</f>
        <v/>
      </c>
      <c r="E83" s="325" t="str">
        <f>'คะแนนเทอม 1'!E82</f>
        <v/>
      </c>
      <c r="F83" s="326" t="str">
        <f>'คะแนนเทอม 1'!F82</f>
        <v/>
      </c>
      <c r="G83" s="327" t="str">
        <f>'คะแนนเทอม 1'!G82</f>
        <v/>
      </c>
      <c r="I83" s="328"/>
      <c r="J83" s="328"/>
      <c r="K83" s="328"/>
      <c r="L83" s="328"/>
      <c r="M83" s="328"/>
      <c r="N83" s="329"/>
      <c r="O83" s="329"/>
      <c r="P83" s="329"/>
      <c r="Q83" s="329"/>
      <c r="R83" s="329"/>
      <c r="S83" s="328"/>
      <c r="T83" s="328"/>
      <c r="U83" s="328"/>
      <c r="V83" s="328"/>
      <c r="W83" s="329"/>
      <c r="X83" s="329"/>
      <c r="Y83" s="329"/>
      <c r="Z83" s="329"/>
      <c r="AA83" s="329"/>
      <c r="AB83" s="328"/>
      <c r="AC83" s="328"/>
      <c r="AD83" s="328"/>
      <c r="AE83" s="328"/>
      <c r="AF83" s="328"/>
    </row>
    <row r="84" spans="2:32" ht="23.4" customHeight="1" x14ac:dyDescent="0.7">
      <c r="B84" s="324" t="str">
        <f>'คะแนนเทอม 1'!B83</f>
        <v>ป.2/2</v>
      </c>
      <c r="C84" s="324">
        <f>'คะแนนเทอม 1'!C83</f>
        <v>39</v>
      </c>
      <c r="D84" s="324" t="str">
        <f>'คะแนนเทอม 1'!D83</f>
        <v/>
      </c>
      <c r="E84" s="325" t="str">
        <f>'คะแนนเทอม 1'!E83</f>
        <v/>
      </c>
      <c r="F84" s="326" t="str">
        <f>'คะแนนเทอม 1'!F83</f>
        <v/>
      </c>
      <c r="G84" s="327" t="str">
        <f>'คะแนนเทอม 1'!G83</f>
        <v/>
      </c>
      <c r="I84" s="328"/>
      <c r="J84" s="328"/>
      <c r="K84" s="328"/>
      <c r="L84" s="328"/>
      <c r="M84" s="328"/>
      <c r="N84" s="329"/>
      <c r="O84" s="329"/>
      <c r="P84" s="329"/>
      <c r="Q84" s="329"/>
      <c r="R84" s="329"/>
      <c r="S84" s="328"/>
      <c r="T84" s="328"/>
      <c r="U84" s="328"/>
      <c r="V84" s="328"/>
      <c r="W84" s="329"/>
      <c r="X84" s="329"/>
      <c r="Y84" s="329"/>
      <c r="Z84" s="329"/>
      <c r="AA84" s="329"/>
      <c r="AB84" s="328"/>
      <c r="AC84" s="328"/>
      <c r="AD84" s="328"/>
      <c r="AE84" s="328"/>
      <c r="AF84" s="328"/>
    </row>
    <row r="85" spans="2:32" ht="23.4" customHeight="1" x14ac:dyDescent="0.7">
      <c r="B85" s="324" t="str">
        <f>'คะแนนเทอม 1'!B84</f>
        <v>ป.2/2</v>
      </c>
      <c r="C85" s="324">
        <f>'คะแนนเทอม 1'!C84</f>
        <v>40</v>
      </c>
      <c r="D85" s="324" t="str">
        <f>'คะแนนเทอม 1'!D84</f>
        <v/>
      </c>
      <c r="E85" s="325" t="str">
        <f>'คะแนนเทอม 1'!E84</f>
        <v/>
      </c>
      <c r="F85" s="326" t="str">
        <f>'คะแนนเทอม 1'!F84</f>
        <v/>
      </c>
      <c r="G85" s="327" t="str">
        <f>'คะแนนเทอม 1'!G84</f>
        <v/>
      </c>
      <c r="I85" s="328"/>
      <c r="J85" s="328"/>
      <c r="K85" s="328"/>
      <c r="L85" s="328"/>
      <c r="M85" s="328"/>
      <c r="N85" s="329"/>
      <c r="O85" s="329"/>
      <c r="P85" s="329"/>
      <c r="Q85" s="329"/>
      <c r="R85" s="329"/>
      <c r="S85" s="328"/>
      <c r="T85" s="328"/>
      <c r="U85" s="328"/>
      <c r="V85" s="328"/>
      <c r="W85" s="329"/>
      <c r="X85" s="329"/>
      <c r="Y85" s="329"/>
      <c r="Z85" s="329"/>
      <c r="AA85" s="329"/>
      <c r="AB85" s="328"/>
      <c r="AC85" s="328"/>
      <c r="AD85" s="328"/>
      <c r="AE85" s="328"/>
      <c r="AF85" s="328"/>
    </row>
  </sheetData>
  <sheetProtection algorithmName="SHA-512" hashValue="kh85TWIBTBN7aOe2dfymQUGadwtKKw8ORRdLA98QY8zLXt00xLjtgaEAxcmggVVmEJKLFoqCgj70oh2/AviMbQ==" saltValue="nybHN/hzSu1y0kFm7iI+Gw==" spinCount="100000" sheet="1" selectLockedCells="1"/>
  <mergeCells count="10">
    <mergeCell ref="B1:AF1"/>
    <mergeCell ref="B3:AF3"/>
    <mergeCell ref="B4:B5"/>
    <mergeCell ref="C4:C5"/>
    <mergeCell ref="E4:G5"/>
    <mergeCell ref="I4:M4"/>
    <mergeCell ref="N4:R4"/>
    <mergeCell ref="S4:V4"/>
    <mergeCell ref="W4:AA4"/>
    <mergeCell ref="AB4:AF4"/>
  </mergeCells>
  <phoneticPr fontId="96" type="noConversion"/>
  <conditionalFormatting sqref="I6:M85">
    <cfRule type="containsBlanks" dxfId="6" priority="5">
      <formula>LEN(TRIM(I6))=0</formula>
    </cfRule>
  </conditionalFormatting>
  <conditionalFormatting sqref="I6:AF85">
    <cfRule type="cellIs" dxfId="5" priority="6" operator="lessThan">
      <formula>0</formula>
    </cfRule>
    <cfRule type="cellIs" dxfId="4" priority="7" operator="greaterThan">
      <formula>3</formula>
    </cfRule>
  </conditionalFormatting>
  <conditionalFormatting sqref="N6:R85">
    <cfRule type="containsBlanks" dxfId="3" priority="3">
      <formula>LEN(TRIM(N6))=0</formula>
    </cfRule>
  </conditionalFormatting>
  <conditionalFormatting sqref="S6:V85">
    <cfRule type="containsBlanks" dxfId="2" priority="4">
      <formula>LEN(TRIM(S6))=0</formula>
    </cfRule>
  </conditionalFormatting>
  <conditionalFormatting sqref="W6:AA85">
    <cfRule type="containsBlanks" dxfId="1" priority="2">
      <formula>LEN(TRIM(W6))=0</formula>
    </cfRule>
  </conditionalFormatting>
  <conditionalFormatting sqref="AB6:AF85">
    <cfRule type="containsBlanks" dxfId="0" priority="1">
      <formula>LEN(TRIM(AB6))=0</formula>
    </cfRule>
  </conditionalFormatting>
  <printOptions horizontalCentered="1"/>
  <pageMargins left="0.11811023622047245" right="0.15748031496062992" top="0.6692913385826772" bottom="0.47244094488188981" header="0.62992125984251968" footer="0.23622047244094491"/>
  <pageSetup paperSize="9" scale="85" orientation="landscape" horizontalDpi="4294967293" verticalDpi="300" r:id="rId1"/>
  <headerFooter alignWithMargins="0"/>
  <rowBreaks count="2" manualBreakCount="2">
    <brk id="26" min="1" max="32" man="1"/>
    <brk id="45" min="1" max="3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03EC-2B67-4F5B-903F-6FE6BC6EA9D0}">
  <sheetPr>
    <tabColor rgb="FFFFC000"/>
  </sheetPr>
  <dimension ref="A1:Q83"/>
  <sheetViews>
    <sheetView showGridLines="0" showRowColHeaders="0" showZeros="0" view="pageBreakPreview" zoomScaleSheetLayoutView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B2" sqref="B2:K2"/>
    </sheetView>
  </sheetViews>
  <sheetFormatPr defaultColWidth="9.09765625" defaultRowHeight="23" x14ac:dyDescent="0.7"/>
  <cols>
    <col min="1" max="1" width="26.19921875" style="317" customWidth="1"/>
    <col min="2" max="2" width="4.69921875" style="345" customWidth="1"/>
    <col min="3" max="3" width="4.3984375" style="331" customWidth="1"/>
    <col min="4" max="4" width="8.59765625" style="332" bestFit="1" customWidth="1"/>
    <col min="5" max="5" width="14" style="332" customWidth="1"/>
    <col min="6" max="6" width="16.5" style="332" customWidth="1"/>
    <col min="7" max="11" width="10.09765625" style="346" customWidth="1"/>
    <col min="12" max="12" width="11.59765625" style="317" customWidth="1"/>
    <col min="13" max="17" width="9.09765625" style="317" hidden="1" customWidth="1"/>
    <col min="18" max="16384" width="9.09765625" style="317"/>
  </cols>
  <sheetData>
    <row r="1" spans="1:17" ht="29" x14ac:dyDescent="0.9">
      <c r="B1" s="418" t="str">
        <f>"สรุปแบบประเมินสมรรถนะสำคัญของผู้เรียน "&amp;ข้อมูลเบื้องต้น!F8&amp;"  "&amp;ข้อมูลเบื้องต้น!F9&amp;"  ปีการศึกษา "&amp;ข้อมูลเบื้องต้น!F7</f>
        <v>สรุปแบบประเมินสมรรถนะสำคัญของผู้เรียน ป.2  คณิตศาสตร์ 2   ปีการศึกษา 2569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</row>
    <row r="2" spans="1:17" ht="8.25" customHeight="1" x14ac:dyDescent="0.7">
      <c r="B2" s="419"/>
      <c r="C2" s="419"/>
      <c r="D2" s="419"/>
      <c r="E2" s="419"/>
      <c r="F2" s="419"/>
      <c r="G2" s="419"/>
      <c r="H2" s="419"/>
      <c r="I2" s="419"/>
      <c r="J2" s="419"/>
      <c r="K2" s="419"/>
    </row>
    <row r="3" spans="1:17" ht="80" x14ac:dyDescent="0.55000000000000004">
      <c r="B3" s="319" t="s">
        <v>52</v>
      </c>
      <c r="C3" s="333" t="s">
        <v>59</v>
      </c>
      <c r="D3" s="420" t="s">
        <v>364</v>
      </c>
      <c r="E3" s="420"/>
      <c r="F3" s="420"/>
      <c r="G3" s="334" t="s">
        <v>354</v>
      </c>
      <c r="H3" s="335" t="s">
        <v>355</v>
      </c>
      <c r="I3" s="334" t="s">
        <v>356</v>
      </c>
      <c r="J3" s="335" t="s">
        <v>357</v>
      </c>
      <c r="K3" s="334" t="s">
        <v>358</v>
      </c>
      <c r="L3" s="336" t="s">
        <v>365</v>
      </c>
    </row>
    <row r="4" spans="1:17" ht="23.15" customHeight="1" x14ac:dyDescent="0.7">
      <c r="B4" s="337" t="str">
        <f>ประเมินสมรรถนะ!B6</f>
        <v>ป.2/1</v>
      </c>
      <c r="C4" s="338">
        <f>ประเมินสมรรถนะ!C6</f>
        <v>1</v>
      </c>
      <c r="D4" s="339" t="str">
        <f>ประเมินสมรรถนะ!E6</f>
        <v>เด็กชาย</v>
      </c>
      <c r="E4" s="357" t="str">
        <f>ประเมินสมรรถนะ!F6</f>
        <v>ธนภัทร</v>
      </c>
      <c r="F4" s="357" t="str">
        <f>ประเมินสมรรถนะ!G6</f>
        <v>อุสาห์</v>
      </c>
      <c r="G4" s="342">
        <f>IF(COUNTIF(ประเมินสมรรถนะ!I6:M6,"")=5,"-",IF(AND(COUNTIF(ประเมินสมรรถนะ!I6:M6,3)&gt;=COUNTIF(ประเมินสมรรถนะ!I6:M6,0),COUNTIF(ประเมินสมรรถนะ!I6:M6,3)&gt;=COUNTIF(ประเมินสมรรถนะ!I6:M6,1),COUNTIF(ประเมินสมรรถนะ!I6:M6,3)&gt;=COUNTIF(ประเมินสมรรถนะ!I6:M6,2)),3,IF(AND(COUNTIF(ประเมินสมรรถนะ!I6:M6,2)&gt;=COUNTIF(ประเมินสมรรถนะ!I6:M6,0),COUNTIF(ประเมินสมรรถนะ!I6:M6,2)&gt;=COUNTIF(ประเมินสมรรถนะ!I6:M6,1)),2,IF(COUNTIF(ประเมินสมรรถนะ!I6:M6,1)&gt;=COUNTIF(ประเมินสมรรถนะ!I6:M6,0),1,0))))</f>
        <v>3</v>
      </c>
      <c r="H4" s="342">
        <f>IF(COUNTIF(ประเมินสมรรถนะ!N6:R6,"")=5,"-",IF(AND(COUNTIF(ประเมินสมรรถนะ!N6:R6,3)&gt;=COUNTIF(ประเมินสมรรถนะ!N6:R6,0),COUNTIF(ประเมินสมรรถนะ!N6:R6,3)&gt;=COUNTIF(ประเมินสมรรถนะ!N6:R6,1),COUNTIF(ประเมินสมรรถนะ!N6:R6,3)&gt;=COUNTIF(ประเมินสมรรถนะ!N6:R6,2)),3,IF(AND(COUNTIF(ประเมินสมรรถนะ!N6:R6,2)&gt;=COUNTIF(ประเมินสมรรถนะ!N6:R6,0),COUNTIF(ประเมินสมรรถนะ!N6:R6,2)&gt;=COUNTIF(ประเมินสมรรถนะ!N6:R6,1)),2,IF(COUNTIF(ประเมินสมรรถนะ!N6:R6,1)&gt;=COUNTIF(ประเมินสมรรถนะ!N6:R6,0),1,0))))</f>
        <v>3</v>
      </c>
      <c r="I4" s="342">
        <f>IF(COUNTIF(ประเมินสมรรถนะ!S6:V6,"")=4,"-",IF(AND(COUNTIF(ประเมินสมรรถนะ!S6:V6,3)&gt;=COUNTIF(ประเมินสมรรถนะ!S6:V6,0),COUNTIF(ประเมินสมรรถนะ!S6:V6,3)&gt;=COUNTIF(ประเมินสมรรถนะ!S6:V6,1),COUNTIF(ประเมินสมรรถนะ!S6:V6,3)&gt;=COUNTIF(ประเมินสมรรถนะ!S6:V6,2)),3,IF(AND(COUNTIF(ประเมินสมรรถนะ!S6:V6,2)&gt;=COUNTIF(ประเมินสมรรถนะ!S6:V6,0),COUNTIF(ประเมินสมรรถนะ!S6:V6,2)&gt;=COUNTIF(ประเมินสมรรถนะ!S6:V6,1)),2,IF(COUNTIF(ประเมินสมรรถนะ!S6:V6,1)&gt;=COUNTIF(ประเมินสมรรถนะ!S6:V6,0),1,0))))</f>
        <v>2</v>
      </c>
      <c r="J4" s="342">
        <f>IF(COUNTIF(ประเมินสมรรถนะ!W6:AA6,"")=5,"-",IF(AND(COUNTIF(ประเมินสมรรถนะ!W6:AA6,3)&gt;=COUNTIF(ประเมินสมรรถนะ!W6:AA6,0),COUNTIF(ประเมินสมรรถนะ!W6:AA6,3)&gt;=COUNTIF(ประเมินสมรรถนะ!W6:AA6,1),COUNTIF(ประเมินสมรรถนะ!W6:AA6,3)&gt;=COUNTIF(ประเมินสมรรถนะ!W6:AA6,2)),3,IF(AND(COUNTIF(ประเมินสมรรถนะ!W6:AA6,2)&gt;=COUNTIF(ประเมินสมรรถนะ!W6:AA6,0),COUNTIF(ประเมินสมรรถนะ!W6:AA6,2)&gt;=COUNTIF(ประเมินสมรรถนะ!W6:AA6,1)),2,IF(COUNTIF(ประเมินสมรรถนะ!W6:AA6,1)&gt;=COUNTIF(ประเมินสมรรถนะ!W6:AA6,0),1,0))))</f>
        <v>3</v>
      </c>
      <c r="K4" s="342">
        <f>IF(COUNTIF(ประเมินสมรรถนะ!AB6:AF6,"")=5,"-",IF(AND(COUNTIF(ประเมินสมรรถนะ!AB6:AF6,3)&gt;=COUNTIF(ประเมินสมรรถนะ!AB6:AF6,0),COUNTIF(ประเมินสมรรถนะ!AB6:AF6,3)&gt;=COUNTIF(ประเมินสมรรถนะ!AB6:AF6,1),COUNTIF(ประเมินสมรรถนะ!AB6:AF6,3)&gt;=COUNTIF(ประเมินสมรรถนะ!AB6:AF6,2)),3,IF(AND(COUNTIF(ประเมินสมรรถนะ!AB6:AF6,2)&gt;=COUNTIF(ประเมินสมรรถนะ!AB6:AF6,0),COUNTIF(ประเมินสมรรถนะ!AB6:AF6,2)&gt;=COUNTIF(ประเมินสมรรถนะ!AB6:AF6,1)),2,IF(COUNTIF(ประเมินสมรรถนะ!AB6:AF6,1)&gt;=COUNTIF(ประเมินสมรรถนะ!AB6:AF6,0),1,0))))</f>
        <v>3</v>
      </c>
      <c r="L4" s="343">
        <f>IF(ISNA(MODE(M4:Q4)),"",MODE(M4:Q4))</f>
        <v>3</v>
      </c>
      <c r="M4" s="344">
        <f>IF(G4="",0,G4)</f>
        <v>3</v>
      </c>
      <c r="N4" s="344">
        <f>IF(H4="",0,H4)</f>
        <v>3</v>
      </c>
      <c r="O4" s="344">
        <f>IF(I4="",0,I4)</f>
        <v>2</v>
      </c>
      <c r="P4" s="344">
        <f>IF(J4="",0,J4)</f>
        <v>3</v>
      </c>
      <c r="Q4" s="344">
        <f>IF(K4="",0,K4)</f>
        <v>3</v>
      </c>
    </row>
    <row r="5" spans="1:17" ht="23.15" customHeight="1" x14ac:dyDescent="0.7">
      <c r="B5" s="337" t="str">
        <f>ประเมินสมรรถนะ!B7</f>
        <v>ป.2/1</v>
      </c>
      <c r="C5" s="338">
        <f>ประเมินสมรรถนะ!C7</f>
        <v>2</v>
      </c>
      <c r="D5" s="339" t="str">
        <f>ประเมินสมรรถนะ!E7</f>
        <v>เด็กชาย</v>
      </c>
      <c r="E5" s="357" t="str">
        <f>ประเมินสมรรถนะ!F7</f>
        <v>กฤติพงศ์</v>
      </c>
      <c r="F5" s="357" t="str">
        <f>ประเมินสมรรถนะ!G7</f>
        <v>รุ่งหนองกระดี่</v>
      </c>
      <c r="G5" s="342">
        <f>IF(COUNTIF(ประเมินสมรรถนะ!I7:M7,"")=5,"-",IF(AND(COUNTIF(ประเมินสมรรถนะ!I7:M7,3)&gt;=COUNTIF(ประเมินสมรรถนะ!I7:M7,0),COUNTIF(ประเมินสมรรถนะ!I7:M7,3)&gt;=COUNTIF(ประเมินสมรรถนะ!I7:M7,1),COUNTIF(ประเมินสมรรถนะ!I7:M7,3)&gt;=COUNTIF(ประเมินสมรรถนะ!I7:M7,2)),3,IF(AND(COUNTIF(ประเมินสมรรถนะ!I7:M7,2)&gt;=COUNTIF(ประเมินสมรรถนะ!I7:M7,0),COUNTIF(ประเมินสมรรถนะ!I7:M7,2)&gt;=COUNTIF(ประเมินสมรรถนะ!I7:M7,1)),2,IF(COUNTIF(ประเมินสมรรถนะ!I7:M7,1)&gt;=COUNTIF(ประเมินสมรรถนะ!I7:M7,0),1,0))))</f>
        <v>2</v>
      </c>
      <c r="H5" s="342">
        <f>IF(COUNTIF(ประเมินสมรรถนะ!N7:R7,"")=5,"-",IF(AND(COUNTIF(ประเมินสมรรถนะ!N7:R7,3)&gt;=COUNTIF(ประเมินสมรรถนะ!N7:R7,0),COUNTIF(ประเมินสมรรถนะ!N7:R7,3)&gt;=COUNTIF(ประเมินสมรรถนะ!N7:R7,1),COUNTIF(ประเมินสมรรถนะ!N7:R7,3)&gt;=COUNTIF(ประเมินสมรรถนะ!N7:R7,2)),3,IF(AND(COUNTIF(ประเมินสมรรถนะ!N7:R7,2)&gt;=COUNTIF(ประเมินสมรรถนะ!N7:R7,0),COUNTIF(ประเมินสมรรถนะ!N7:R7,2)&gt;=COUNTIF(ประเมินสมรรถนะ!N7:R7,1)),2,IF(COUNTIF(ประเมินสมรรถนะ!N7:R7,1)&gt;=COUNTIF(ประเมินสมรรถนะ!N7:R7,0),1,0))))</f>
        <v>3</v>
      </c>
      <c r="I5" s="342">
        <f>IF(COUNTIF(ประเมินสมรรถนะ!S7:V7,"")=4,"-",IF(AND(COUNTIF(ประเมินสมรรถนะ!S7:V7,3)&gt;=COUNTIF(ประเมินสมรรถนะ!S7:V7,0),COUNTIF(ประเมินสมรรถนะ!S7:V7,3)&gt;=COUNTIF(ประเมินสมรรถนะ!S7:V7,1),COUNTIF(ประเมินสมรรถนะ!S7:V7,3)&gt;=COUNTIF(ประเมินสมรรถนะ!S7:V7,2)),3,IF(AND(COUNTIF(ประเมินสมรรถนะ!S7:V7,2)&gt;=COUNTIF(ประเมินสมรรถนะ!S7:V7,0),COUNTIF(ประเมินสมรรถนะ!S7:V7,2)&gt;=COUNTIF(ประเมินสมรรถนะ!S7:V7,1)),2,IF(COUNTIF(ประเมินสมรรถนะ!S7:V7,1)&gt;=COUNTIF(ประเมินสมรรถนะ!S7:V7,0),1,0))))</f>
        <v>2</v>
      </c>
      <c r="J5" s="342">
        <f>IF(COUNTIF(ประเมินสมรรถนะ!W7:AA7,"")=5,"-",IF(AND(COUNTIF(ประเมินสมรรถนะ!W7:AA7,3)&gt;=COUNTIF(ประเมินสมรรถนะ!W7:AA7,0),COUNTIF(ประเมินสมรรถนะ!W7:AA7,3)&gt;=COUNTIF(ประเมินสมรรถนะ!W7:AA7,1),COUNTIF(ประเมินสมรรถนะ!W7:AA7,3)&gt;=COUNTIF(ประเมินสมรรถนะ!W7:AA7,2)),3,IF(AND(COUNTIF(ประเมินสมรรถนะ!W7:AA7,2)&gt;=COUNTIF(ประเมินสมรรถนะ!W7:AA7,0),COUNTIF(ประเมินสมรรถนะ!W7:AA7,2)&gt;=COUNTIF(ประเมินสมรรถนะ!W7:AA7,1)),2,IF(COUNTIF(ประเมินสมรรถนะ!W7:AA7,1)&gt;=COUNTIF(ประเมินสมรรถนะ!W7:AA7,0),1,0))))</f>
        <v>2</v>
      </c>
      <c r="K5" s="342">
        <f>IF(COUNTIF(ประเมินสมรรถนะ!AB7:AF7,"")=5,"-",IF(AND(COUNTIF(ประเมินสมรรถนะ!AB7:AF7,3)&gt;=COUNTIF(ประเมินสมรรถนะ!AB7:AF7,0),COUNTIF(ประเมินสมรรถนะ!AB7:AF7,3)&gt;=COUNTIF(ประเมินสมรรถนะ!AB7:AF7,1),COUNTIF(ประเมินสมรรถนะ!AB7:AF7,3)&gt;=COUNTIF(ประเมินสมรรถนะ!AB7:AF7,2)),3,IF(AND(COUNTIF(ประเมินสมรรถนะ!AB7:AF7,2)&gt;=COUNTIF(ประเมินสมรรถนะ!AB7:AF7,0),COUNTIF(ประเมินสมรรถนะ!AB7:AF7,2)&gt;=COUNTIF(ประเมินสมรรถนะ!AB7:AF7,1)),2,IF(COUNTIF(ประเมินสมรรถนะ!AB7:AF7,1)&gt;=COUNTIF(ประเมินสมรรถนะ!AB7:AF7,0),1,0))))</f>
        <v>2</v>
      </c>
      <c r="L5" s="343">
        <f t="shared" ref="L5:L68" si="0">IF(ISNA(MODE(M5:Q5)),"",MODE(M5:Q5))</f>
        <v>2</v>
      </c>
      <c r="M5" s="344">
        <f t="shared" ref="M5:Q55" si="1">IF(G5="",0,G5)</f>
        <v>2</v>
      </c>
      <c r="N5" s="344">
        <f t="shared" si="1"/>
        <v>3</v>
      </c>
      <c r="O5" s="344">
        <f t="shared" si="1"/>
        <v>2</v>
      </c>
      <c r="P5" s="344">
        <f t="shared" si="1"/>
        <v>2</v>
      </c>
      <c r="Q5" s="344">
        <f t="shared" si="1"/>
        <v>2</v>
      </c>
    </row>
    <row r="6" spans="1:17" ht="23.15" customHeight="1" x14ac:dyDescent="0.7">
      <c r="A6" s="330"/>
      <c r="B6" s="337" t="str">
        <f>ประเมินสมรรถนะ!B8</f>
        <v>ป.2/1</v>
      </c>
      <c r="C6" s="338">
        <f>ประเมินสมรรถนะ!C8</f>
        <v>3</v>
      </c>
      <c r="D6" s="339" t="str">
        <f>ประเมินสมรรถนะ!E8</f>
        <v>เด็กชาย</v>
      </c>
      <c r="E6" s="357" t="str">
        <f>ประเมินสมรรถนะ!F8</f>
        <v>กวินเชษฐ</v>
      </c>
      <c r="F6" s="357" t="str">
        <f>ประเมินสมรรถนะ!G8</f>
        <v>ภิรมย์นาค</v>
      </c>
      <c r="G6" s="342" t="str">
        <f>IF(COUNTIF(ประเมินสมรรถนะ!I8:M8,"")=5,"-",IF(AND(COUNTIF(ประเมินสมรรถนะ!I8:M8,3)&gt;=COUNTIF(ประเมินสมรรถนะ!I8:M8,0),COUNTIF(ประเมินสมรรถนะ!I8:M8,3)&gt;=COUNTIF(ประเมินสมรรถนะ!I8:M8,1),COUNTIF(ประเมินสมรรถนะ!I8:M8,3)&gt;=COUNTIF(ประเมินสมรรถนะ!I8:M8,2)),3,IF(AND(COUNTIF(ประเมินสมรรถนะ!I8:M8,2)&gt;=COUNTIF(ประเมินสมรรถนะ!I8:M8,0),COUNTIF(ประเมินสมรรถนะ!I8:M8,2)&gt;=COUNTIF(ประเมินสมรรถนะ!I8:M8,1)),2,IF(COUNTIF(ประเมินสมรรถนะ!I8:M8,1)&gt;=COUNTIF(ประเมินสมรรถนะ!I8:M8,0),1,0))))</f>
        <v>-</v>
      </c>
      <c r="H6" s="342" t="str">
        <f>IF(COUNTIF(ประเมินสมรรถนะ!N8:R8,"")=5,"-",IF(AND(COUNTIF(ประเมินสมรรถนะ!N8:R8,3)&gt;=COUNTIF(ประเมินสมรรถนะ!N8:R8,0),COUNTIF(ประเมินสมรรถนะ!N8:R8,3)&gt;=COUNTIF(ประเมินสมรรถนะ!N8:R8,1),COUNTIF(ประเมินสมรรถนะ!N8:R8,3)&gt;=COUNTIF(ประเมินสมรรถนะ!N8:R8,2)),3,IF(AND(COUNTIF(ประเมินสมรรถนะ!N8:R8,2)&gt;=COUNTIF(ประเมินสมรรถนะ!N8:R8,0),COUNTIF(ประเมินสมรรถนะ!N8:R8,2)&gt;=COUNTIF(ประเมินสมรรถนะ!N8:R8,1)),2,IF(COUNTIF(ประเมินสมรรถนะ!N8:R8,1)&gt;=COUNTIF(ประเมินสมรรถนะ!N8:R8,0),1,0))))</f>
        <v>-</v>
      </c>
      <c r="I6" s="342" t="str">
        <f>IF(COUNTIF(ประเมินสมรรถนะ!S8:V8,"")=4,"-",IF(AND(COUNTIF(ประเมินสมรรถนะ!S8:V8,3)&gt;=COUNTIF(ประเมินสมรรถนะ!S8:V8,0),COUNTIF(ประเมินสมรรถนะ!S8:V8,3)&gt;=COUNTIF(ประเมินสมรรถนะ!S8:V8,1),COUNTIF(ประเมินสมรรถนะ!S8:V8,3)&gt;=COUNTIF(ประเมินสมรรถนะ!S8:V8,2)),3,IF(AND(COUNTIF(ประเมินสมรรถนะ!S8:V8,2)&gt;=COUNTIF(ประเมินสมรรถนะ!S8:V8,0),COUNTIF(ประเมินสมรรถนะ!S8:V8,2)&gt;=COUNTIF(ประเมินสมรรถนะ!S8:V8,1)),2,IF(COUNTIF(ประเมินสมรรถนะ!S8:V8,1)&gt;=COUNTIF(ประเมินสมรรถนะ!S8:V8,0),1,0))))</f>
        <v>-</v>
      </c>
      <c r="J6" s="342" t="str">
        <f>IF(COUNTIF(ประเมินสมรรถนะ!W8:AA8,"")=5,"-",IF(AND(COUNTIF(ประเมินสมรรถนะ!W8:AA8,3)&gt;=COUNTIF(ประเมินสมรรถนะ!W8:AA8,0),COUNTIF(ประเมินสมรรถนะ!W8:AA8,3)&gt;=COUNTIF(ประเมินสมรรถนะ!W8:AA8,1),COUNTIF(ประเมินสมรรถนะ!W8:AA8,3)&gt;=COUNTIF(ประเมินสมรรถนะ!W8:AA8,2)),3,IF(AND(COUNTIF(ประเมินสมรรถนะ!W8:AA8,2)&gt;=COUNTIF(ประเมินสมรรถนะ!W8:AA8,0),COUNTIF(ประเมินสมรรถนะ!W8:AA8,2)&gt;=COUNTIF(ประเมินสมรรถนะ!W8:AA8,1)),2,IF(COUNTIF(ประเมินสมรรถนะ!W8:AA8,1)&gt;=COUNTIF(ประเมินสมรรถนะ!W8:AA8,0),1,0))))</f>
        <v>-</v>
      </c>
      <c r="K6" s="342" t="str">
        <f>IF(COUNTIF(ประเมินสมรรถนะ!AB8:AF8,"")=5,"-",IF(AND(COUNTIF(ประเมินสมรรถนะ!AB8:AF8,3)&gt;=COUNTIF(ประเมินสมรรถนะ!AB8:AF8,0),COUNTIF(ประเมินสมรรถนะ!AB8:AF8,3)&gt;=COUNTIF(ประเมินสมรรถนะ!AB8:AF8,1),COUNTIF(ประเมินสมรรถนะ!AB8:AF8,3)&gt;=COUNTIF(ประเมินสมรรถนะ!AB8:AF8,2)),3,IF(AND(COUNTIF(ประเมินสมรรถนะ!AB8:AF8,2)&gt;=COUNTIF(ประเมินสมรรถนะ!AB8:AF8,0),COUNTIF(ประเมินสมรรถนะ!AB8:AF8,2)&gt;=COUNTIF(ประเมินสมรรถนะ!AB8:AF8,1)),2,IF(COUNTIF(ประเมินสมรรถนะ!AB8:AF8,1)&gt;=COUNTIF(ประเมินสมรรถนะ!AB8:AF8,0),1,0))))</f>
        <v>-</v>
      </c>
      <c r="L6" s="343" t="str">
        <f t="shared" si="0"/>
        <v/>
      </c>
      <c r="M6" s="344" t="str">
        <f t="shared" si="1"/>
        <v>-</v>
      </c>
      <c r="N6" s="344" t="str">
        <f t="shared" si="1"/>
        <v>-</v>
      </c>
      <c r="O6" s="344" t="str">
        <f t="shared" si="1"/>
        <v>-</v>
      </c>
      <c r="P6" s="344" t="str">
        <f t="shared" si="1"/>
        <v>-</v>
      </c>
      <c r="Q6" s="344" t="str">
        <f t="shared" si="1"/>
        <v>-</v>
      </c>
    </row>
    <row r="7" spans="1:17" ht="23.15" customHeight="1" x14ac:dyDescent="0.7">
      <c r="A7" s="330"/>
      <c r="B7" s="337" t="str">
        <f>ประเมินสมรรถนะ!B9</f>
        <v>ป.2/1</v>
      </c>
      <c r="C7" s="338">
        <f>ประเมินสมรรถนะ!C9</f>
        <v>4</v>
      </c>
      <c r="D7" s="339" t="str">
        <f>ประเมินสมรรถนะ!E9</f>
        <v>เด็กชาย</v>
      </c>
      <c r="E7" s="357" t="str">
        <f>ประเมินสมรรถนะ!F9</f>
        <v>จักรวาล</v>
      </c>
      <c r="F7" s="357" t="str">
        <f>ประเมินสมรรถนะ!G9</f>
        <v>บุญหลง</v>
      </c>
      <c r="G7" s="342" t="str">
        <f>IF(COUNTIF(ประเมินสมรรถนะ!I9:M9,"")=5,"-",IF(AND(COUNTIF(ประเมินสมรรถนะ!I9:M9,3)&gt;=COUNTIF(ประเมินสมรรถนะ!I9:M9,0),COUNTIF(ประเมินสมรรถนะ!I9:M9,3)&gt;=COUNTIF(ประเมินสมรรถนะ!I9:M9,1),COUNTIF(ประเมินสมรรถนะ!I9:M9,3)&gt;=COUNTIF(ประเมินสมรรถนะ!I9:M9,2)),3,IF(AND(COUNTIF(ประเมินสมรรถนะ!I9:M9,2)&gt;=COUNTIF(ประเมินสมรรถนะ!I9:M9,0),COUNTIF(ประเมินสมรรถนะ!I9:M9,2)&gt;=COUNTIF(ประเมินสมรรถนะ!I9:M9,1)),2,IF(COUNTIF(ประเมินสมรรถนะ!I9:M9,1)&gt;=COUNTIF(ประเมินสมรรถนะ!I9:M9,0),1,0))))</f>
        <v>-</v>
      </c>
      <c r="H7" s="342" t="str">
        <f>IF(COUNTIF(ประเมินสมรรถนะ!N9:R9,"")=5,"-",IF(AND(COUNTIF(ประเมินสมรรถนะ!N9:R9,3)&gt;=COUNTIF(ประเมินสมรรถนะ!N9:R9,0),COUNTIF(ประเมินสมรรถนะ!N9:R9,3)&gt;=COUNTIF(ประเมินสมรรถนะ!N9:R9,1),COUNTIF(ประเมินสมรรถนะ!N9:R9,3)&gt;=COUNTIF(ประเมินสมรรถนะ!N9:R9,2)),3,IF(AND(COUNTIF(ประเมินสมรรถนะ!N9:R9,2)&gt;=COUNTIF(ประเมินสมรรถนะ!N9:R9,0),COUNTIF(ประเมินสมรรถนะ!N9:R9,2)&gt;=COUNTIF(ประเมินสมรรถนะ!N9:R9,1)),2,IF(COUNTIF(ประเมินสมรรถนะ!N9:R9,1)&gt;=COUNTIF(ประเมินสมรรถนะ!N9:R9,0),1,0))))</f>
        <v>-</v>
      </c>
      <c r="I7" s="342" t="str">
        <f>IF(COUNTIF(ประเมินสมรรถนะ!S9:V9,"")=4,"-",IF(AND(COUNTIF(ประเมินสมรรถนะ!S9:V9,3)&gt;=COUNTIF(ประเมินสมรรถนะ!S9:V9,0),COUNTIF(ประเมินสมรรถนะ!S9:V9,3)&gt;=COUNTIF(ประเมินสมรรถนะ!S9:V9,1),COUNTIF(ประเมินสมรรถนะ!S9:V9,3)&gt;=COUNTIF(ประเมินสมรรถนะ!S9:V9,2)),3,IF(AND(COUNTIF(ประเมินสมรรถนะ!S9:V9,2)&gt;=COUNTIF(ประเมินสมรรถนะ!S9:V9,0),COUNTIF(ประเมินสมรรถนะ!S9:V9,2)&gt;=COUNTIF(ประเมินสมรรถนะ!S9:V9,1)),2,IF(COUNTIF(ประเมินสมรรถนะ!S9:V9,1)&gt;=COUNTIF(ประเมินสมรรถนะ!S9:V9,0),1,0))))</f>
        <v>-</v>
      </c>
      <c r="J7" s="342" t="str">
        <f>IF(COUNTIF(ประเมินสมรรถนะ!W9:AA9,"")=5,"-",IF(AND(COUNTIF(ประเมินสมรรถนะ!W9:AA9,3)&gt;=COUNTIF(ประเมินสมรรถนะ!W9:AA9,0),COUNTIF(ประเมินสมรรถนะ!W9:AA9,3)&gt;=COUNTIF(ประเมินสมรรถนะ!W9:AA9,1),COUNTIF(ประเมินสมรรถนะ!W9:AA9,3)&gt;=COUNTIF(ประเมินสมรรถนะ!W9:AA9,2)),3,IF(AND(COUNTIF(ประเมินสมรรถนะ!W9:AA9,2)&gt;=COUNTIF(ประเมินสมรรถนะ!W9:AA9,0),COUNTIF(ประเมินสมรรถนะ!W9:AA9,2)&gt;=COUNTIF(ประเมินสมรรถนะ!W9:AA9,1)),2,IF(COUNTIF(ประเมินสมรรถนะ!W9:AA9,1)&gt;=COUNTIF(ประเมินสมรรถนะ!W9:AA9,0),1,0))))</f>
        <v>-</v>
      </c>
      <c r="K7" s="342" t="str">
        <f>IF(COUNTIF(ประเมินสมรรถนะ!AB9:AF9,"")=5,"-",IF(AND(COUNTIF(ประเมินสมรรถนะ!AB9:AF9,3)&gt;=COUNTIF(ประเมินสมรรถนะ!AB9:AF9,0),COUNTIF(ประเมินสมรรถนะ!AB9:AF9,3)&gt;=COUNTIF(ประเมินสมรรถนะ!AB9:AF9,1),COUNTIF(ประเมินสมรรถนะ!AB9:AF9,3)&gt;=COUNTIF(ประเมินสมรรถนะ!AB9:AF9,2)),3,IF(AND(COUNTIF(ประเมินสมรรถนะ!AB9:AF9,2)&gt;=COUNTIF(ประเมินสมรรถนะ!AB9:AF9,0),COUNTIF(ประเมินสมรรถนะ!AB9:AF9,2)&gt;=COUNTIF(ประเมินสมรรถนะ!AB9:AF9,1)),2,IF(COUNTIF(ประเมินสมรรถนะ!AB9:AF9,1)&gt;=COUNTIF(ประเมินสมรรถนะ!AB9:AF9,0),1,0))))</f>
        <v>-</v>
      </c>
      <c r="L7" s="343" t="str">
        <f t="shared" si="0"/>
        <v/>
      </c>
      <c r="M7" s="344" t="str">
        <f t="shared" si="1"/>
        <v>-</v>
      </c>
      <c r="N7" s="344" t="str">
        <f t="shared" si="1"/>
        <v>-</v>
      </c>
      <c r="O7" s="344" t="str">
        <f t="shared" si="1"/>
        <v>-</v>
      </c>
      <c r="P7" s="344" t="str">
        <f t="shared" si="1"/>
        <v>-</v>
      </c>
      <c r="Q7" s="344" t="str">
        <f t="shared" si="1"/>
        <v>-</v>
      </c>
    </row>
    <row r="8" spans="1:17" ht="23.15" customHeight="1" x14ac:dyDescent="0.7">
      <c r="A8" s="330"/>
      <c r="B8" s="337" t="str">
        <f>ประเมินสมรรถนะ!B10</f>
        <v>ป.2/1</v>
      </c>
      <c r="C8" s="338">
        <f>ประเมินสมรรถนะ!C10</f>
        <v>5</v>
      </c>
      <c r="D8" s="339" t="str">
        <f>ประเมินสมรรถนะ!E10</f>
        <v>เด็กชาย</v>
      </c>
      <c r="E8" s="357" t="str">
        <f>ประเมินสมรรถนะ!F10</f>
        <v>ทัตเทพ</v>
      </c>
      <c r="F8" s="357" t="str">
        <f>ประเมินสมรรถนะ!G10</f>
        <v>โม๊ะดี</v>
      </c>
      <c r="G8" s="342" t="str">
        <f>IF(COUNTIF(ประเมินสมรรถนะ!I10:M10,"")=5,"-",IF(AND(COUNTIF(ประเมินสมรรถนะ!I10:M10,3)&gt;=COUNTIF(ประเมินสมรรถนะ!I10:M10,0),COUNTIF(ประเมินสมรรถนะ!I10:M10,3)&gt;=COUNTIF(ประเมินสมรรถนะ!I10:M10,1),COUNTIF(ประเมินสมรรถนะ!I10:M10,3)&gt;=COUNTIF(ประเมินสมรรถนะ!I10:M10,2)),3,IF(AND(COUNTIF(ประเมินสมรรถนะ!I10:M10,2)&gt;=COUNTIF(ประเมินสมรรถนะ!I10:M10,0),COUNTIF(ประเมินสมรรถนะ!I10:M10,2)&gt;=COUNTIF(ประเมินสมรรถนะ!I10:M10,1)),2,IF(COUNTIF(ประเมินสมรรถนะ!I10:M10,1)&gt;=COUNTIF(ประเมินสมรรถนะ!I10:M10,0),1,0))))</f>
        <v>-</v>
      </c>
      <c r="H8" s="342" t="str">
        <f>IF(COUNTIF(ประเมินสมรรถนะ!N10:R10,"")=5,"-",IF(AND(COUNTIF(ประเมินสมรรถนะ!N10:R10,3)&gt;=COUNTIF(ประเมินสมรรถนะ!N10:R10,0),COUNTIF(ประเมินสมรรถนะ!N10:R10,3)&gt;=COUNTIF(ประเมินสมรรถนะ!N10:R10,1),COUNTIF(ประเมินสมรรถนะ!N10:R10,3)&gt;=COUNTIF(ประเมินสมรรถนะ!N10:R10,2)),3,IF(AND(COUNTIF(ประเมินสมรรถนะ!N10:R10,2)&gt;=COUNTIF(ประเมินสมรรถนะ!N10:R10,0),COUNTIF(ประเมินสมรรถนะ!N10:R10,2)&gt;=COUNTIF(ประเมินสมรรถนะ!N10:R10,1)),2,IF(COUNTIF(ประเมินสมรรถนะ!N10:R10,1)&gt;=COUNTIF(ประเมินสมรรถนะ!N10:R10,0),1,0))))</f>
        <v>-</v>
      </c>
      <c r="I8" s="342" t="str">
        <f>IF(COUNTIF(ประเมินสมรรถนะ!S10:V10,"")=4,"-",IF(AND(COUNTIF(ประเมินสมรรถนะ!S10:V10,3)&gt;=COUNTIF(ประเมินสมรรถนะ!S10:V10,0),COUNTIF(ประเมินสมรรถนะ!S10:V10,3)&gt;=COUNTIF(ประเมินสมรรถนะ!S10:V10,1),COUNTIF(ประเมินสมรรถนะ!S10:V10,3)&gt;=COUNTIF(ประเมินสมรรถนะ!S10:V10,2)),3,IF(AND(COUNTIF(ประเมินสมรรถนะ!S10:V10,2)&gt;=COUNTIF(ประเมินสมรรถนะ!S10:V10,0),COUNTIF(ประเมินสมรรถนะ!S10:V10,2)&gt;=COUNTIF(ประเมินสมรรถนะ!S10:V10,1)),2,IF(COUNTIF(ประเมินสมรรถนะ!S10:V10,1)&gt;=COUNTIF(ประเมินสมรรถนะ!S10:V10,0),1,0))))</f>
        <v>-</v>
      </c>
      <c r="J8" s="342" t="str">
        <f>IF(COUNTIF(ประเมินสมรรถนะ!W10:AA10,"")=5,"-",IF(AND(COUNTIF(ประเมินสมรรถนะ!W10:AA10,3)&gt;=COUNTIF(ประเมินสมรรถนะ!W10:AA10,0),COUNTIF(ประเมินสมรรถนะ!W10:AA10,3)&gt;=COUNTIF(ประเมินสมรรถนะ!W10:AA10,1),COUNTIF(ประเมินสมรรถนะ!W10:AA10,3)&gt;=COUNTIF(ประเมินสมรรถนะ!W10:AA10,2)),3,IF(AND(COUNTIF(ประเมินสมรรถนะ!W10:AA10,2)&gt;=COUNTIF(ประเมินสมรรถนะ!W10:AA10,0),COUNTIF(ประเมินสมรรถนะ!W10:AA10,2)&gt;=COUNTIF(ประเมินสมรรถนะ!W10:AA10,1)),2,IF(COUNTIF(ประเมินสมรรถนะ!W10:AA10,1)&gt;=COUNTIF(ประเมินสมรรถนะ!W10:AA10,0),1,0))))</f>
        <v>-</v>
      </c>
      <c r="K8" s="342" t="str">
        <f>IF(COUNTIF(ประเมินสมรรถนะ!AB10:AF10,"")=5,"-",IF(AND(COUNTIF(ประเมินสมรรถนะ!AB10:AF10,3)&gt;=COUNTIF(ประเมินสมรรถนะ!AB10:AF10,0),COUNTIF(ประเมินสมรรถนะ!AB10:AF10,3)&gt;=COUNTIF(ประเมินสมรรถนะ!AB10:AF10,1),COUNTIF(ประเมินสมรรถนะ!AB10:AF10,3)&gt;=COUNTIF(ประเมินสมรรถนะ!AB10:AF10,2)),3,IF(AND(COUNTIF(ประเมินสมรรถนะ!AB10:AF10,2)&gt;=COUNTIF(ประเมินสมรรถนะ!AB10:AF10,0),COUNTIF(ประเมินสมรรถนะ!AB10:AF10,2)&gt;=COUNTIF(ประเมินสมรรถนะ!AB10:AF10,1)),2,IF(COUNTIF(ประเมินสมรรถนะ!AB10:AF10,1)&gt;=COUNTIF(ประเมินสมรรถนะ!AB10:AF10,0),1,0))))</f>
        <v>-</v>
      </c>
      <c r="L8" s="343" t="str">
        <f t="shared" si="0"/>
        <v/>
      </c>
      <c r="M8" s="344" t="str">
        <f t="shared" si="1"/>
        <v>-</v>
      </c>
      <c r="N8" s="344" t="str">
        <f t="shared" si="1"/>
        <v>-</v>
      </c>
      <c r="O8" s="344" t="str">
        <f t="shared" si="1"/>
        <v>-</v>
      </c>
      <c r="P8" s="344" t="str">
        <f t="shared" si="1"/>
        <v>-</v>
      </c>
      <c r="Q8" s="344" t="str">
        <f t="shared" si="1"/>
        <v>-</v>
      </c>
    </row>
    <row r="9" spans="1:17" ht="23.15" customHeight="1" x14ac:dyDescent="0.7">
      <c r="A9" s="330"/>
      <c r="B9" s="337" t="str">
        <f>ประเมินสมรรถนะ!B11</f>
        <v>ป.2/1</v>
      </c>
      <c r="C9" s="338">
        <f>ประเมินสมรรถนะ!C11</f>
        <v>6</v>
      </c>
      <c r="D9" s="339" t="str">
        <f>ประเมินสมรรถนะ!E11</f>
        <v>เด็กชาย</v>
      </c>
      <c r="E9" s="357" t="str">
        <f>ประเมินสมรรถนะ!F11</f>
        <v>ธนกร</v>
      </c>
      <c r="F9" s="357" t="str">
        <f>ประเมินสมรรถนะ!G11</f>
        <v>เชื้อเมืองพาน</v>
      </c>
      <c r="G9" s="342" t="str">
        <f>IF(COUNTIF(ประเมินสมรรถนะ!I11:M11,"")=5,"-",IF(AND(COUNTIF(ประเมินสมรรถนะ!I11:M11,3)&gt;=COUNTIF(ประเมินสมรรถนะ!I11:M11,0),COUNTIF(ประเมินสมรรถนะ!I11:M11,3)&gt;=COUNTIF(ประเมินสมรรถนะ!I11:M11,1),COUNTIF(ประเมินสมรรถนะ!I11:M11,3)&gt;=COUNTIF(ประเมินสมรรถนะ!I11:M11,2)),3,IF(AND(COUNTIF(ประเมินสมรรถนะ!I11:M11,2)&gt;=COUNTIF(ประเมินสมรรถนะ!I11:M11,0),COUNTIF(ประเมินสมรรถนะ!I11:M11,2)&gt;=COUNTIF(ประเมินสมรรถนะ!I11:M11,1)),2,IF(COUNTIF(ประเมินสมรรถนะ!I11:M11,1)&gt;=COUNTIF(ประเมินสมรรถนะ!I11:M11,0),1,0))))</f>
        <v>-</v>
      </c>
      <c r="H9" s="342" t="str">
        <f>IF(COUNTIF(ประเมินสมรรถนะ!N11:R11,"")=5,"-",IF(AND(COUNTIF(ประเมินสมรรถนะ!N11:R11,3)&gt;=COUNTIF(ประเมินสมรรถนะ!N11:R11,0),COUNTIF(ประเมินสมรรถนะ!N11:R11,3)&gt;=COUNTIF(ประเมินสมรรถนะ!N11:R11,1),COUNTIF(ประเมินสมรรถนะ!N11:R11,3)&gt;=COUNTIF(ประเมินสมรรถนะ!N11:R11,2)),3,IF(AND(COUNTIF(ประเมินสมรรถนะ!N11:R11,2)&gt;=COUNTIF(ประเมินสมรรถนะ!N11:R11,0),COUNTIF(ประเมินสมรรถนะ!N11:R11,2)&gt;=COUNTIF(ประเมินสมรรถนะ!N11:R11,1)),2,IF(COUNTIF(ประเมินสมรรถนะ!N11:R11,1)&gt;=COUNTIF(ประเมินสมรรถนะ!N11:R11,0),1,0))))</f>
        <v>-</v>
      </c>
      <c r="I9" s="342" t="str">
        <f>IF(COUNTIF(ประเมินสมรรถนะ!S11:V11,"")=4,"-",IF(AND(COUNTIF(ประเมินสมรรถนะ!S11:V11,3)&gt;=COUNTIF(ประเมินสมรรถนะ!S11:V11,0),COUNTIF(ประเมินสมรรถนะ!S11:V11,3)&gt;=COUNTIF(ประเมินสมรรถนะ!S11:V11,1),COUNTIF(ประเมินสมรรถนะ!S11:V11,3)&gt;=COUNTIF(ประเมินสมรรถนะ!S11:V11,2)),3,IF(AND(COUNTIF(ประเมินสมรรถนะ!S11:V11,2)&gt;=COUNTIF(ประเมินสมรรถนะ!S11:V11,0),COUNTIF(ประเมินสมรรถนะ!S11:V11,2)&gt;=COUNTIF(ประเมินสมรรถนะ!S11:V11,1)),2,IF(COUNTIF(ประเมินสมรรถนะ!S11:V11,1)&gt;=COUNTIF(ประเมินสมรรถนะ!S11:V11,0),1,0))))</f>
        <v>-</v>
      </c>
      <c r="J9" s="342" t="str">
        <f>IF(COUNTIF(ประเมินสมรรถนะ!W11:AA11,"")=5,"-",IF(AND(COUNTIF(ประเมินสมรรถนะ!W11:AA11,3)&gt;=COUNTIF(ประเมินสมรรถนะ!W11:AA11,0),COUNTIF(ประเมินสมรรถนะ!W11:AA11,3)&gt;=COUNTIF(ประเมินสมรรถนะ!W11:AA11,1),COUNTIF(ประเมินสมรรถนะ!W11:AA11,3)&gt;=COUNTIF(ประเมินสมรรถนะ!W11:AA11,2)),3,IF(AND(COUNTIF(ประเมินสมรรถนะ!W11:AA11,2)&gt;=COUNTIF(ประเมินสมรรถนะ!W11:AA11,0),COUNTIF(ประเมินสมรรถนะ!W11:AA11,2)&gt;=COUNTIF(ประเมินสมรรถนะ!W11:AA11,1)),2,IF(COUNTIF(ประเมินสมรรถนะ!W11:AA11,1)&gt;=COUNTIF(ประเมินสมรรถนะ!W11:AA11,0),1,0))))</f>
        <v>-</v>
      </c>
      <c r="K9" s="342" t="str">
        <f>IF(COUNTIF(ประเมินสมรรถนะ!AB11:AF11,"")=5,"-",IF(AND(COUNTIF(ประเมินสมรรถนะ!AB11:AF11,3)&gt;=COUNTIF(ประเมินสมรรถนะ!AB11:AF11,0),COUNTIF(ประเมินสมรรถนะ!AB11:AF11,3)&gt;=COUNTIF(ประเมินสมรรถนะ!AB11:AF11,1),COUNTIF(ประเมินสมรรถนะ!AB11:AF11,3)&gt;=COUNTIF(ประเมินสมรรถนะ!AB11:AF11,2)),3,IF(AND(COUNTIF(ประเมินสมรรถนะ!AB11:AF11,2)&gt;=COUNTIF(ประเมินสมรรถนะ!AB11:AF11,0),COUNTIF(ประเมินสมรรถนะ!AB11:AF11,2)&gt;=COUNTIF(ประเมินสมรรถนะ!AB11:AF11,1)),2,IF(COUNTIF(ประเมินสมรรถนะ!AB11:AF11,1)&gt;=COUNTIF(ประเมินสมรรถนะ!AB11:AF11,0),1,0))))</f>
        <v>-</v>
      </c>
      <c r="L9" s="343" t="str">
        <f t="shared" si="0"/>
        <v/>
      </c>
      <c r="M9" s="344" t="str">
        <f t="shared" si="1"/>
        <v>-</v>
      </c>
      <c r="N9" s="344" t="str">
        <f t="shared" si="1"/>
        <v>-</v>
      </c>
      <c r="O9" s="344" t="str">
        <f t="shared" si="1"/>
        <v>-</v>
      </c>
      <c r="P9" s="344" t="str">
        <f t="shared" si="1"/>
        <v>-</v>
      </c>
      <c r="Q9" s="344" t="str">
        <f t="shared" si="1"/>
        <v>-</v>
      </c>
    </row>
    <row r="10" spans="1:17" ht="23.15" customHeight="1" x14ac:dyDescent="0.7">
      <c r="A10" s="330"/>
      <c r="B10" s="337" t="str">
        <f>ประเมินสมรรถนะ!B12</f>
        <v>ป.2/1</v>
      </c>
      <c r="C10" s="338">
        <f>ประเมินสมรรถนะ!C12</f>
        <v>7</v>
      </c>
      <c r="D10" s="339" t="str">
        <f>ประเมินสมรรถนะ!E12</f>
        <v>เด็กชาย</v>
      </c>
      <c r="E10" s="357" t="str">
        <f>ประเมินสมรรถนะ!F12</f>
        <v>ธนากุล</v>
      </c>
      <c r="F10" s="357" t="str">
        <f>ประเมินสมรรถนะ!G12</f>
        <v>ยมนา</v>
      </c>
      <c r="G10" s="342" t="str">
        <f>IF(COUNTIF(ประเมินสมรรถนะ!I12:M12,"")=5,"-",IF(AND(COUNTIF(ประเมินสมรรถนะ!I12:M12,3)&gt;=COUNTIF(ประเมินสมรรถนะ!I12:M12,0),COUNTIF(ประเมินสมรรถนะ!I12:M12,3)&gt;=COUNTIF(ประเมินสมรรถนะ!I12:M12,1),COUNTIF(ประเมินสมรรถนะ!I12:M12,3)&gt;=COUNTIF(ประเมินสมรรถนะ!I12:M12,2)),3,IF(AND(COUNTIF(ประเมินสมรรถนะ!I12:M12,2)&gt;=COUNTIF(ประเมินสมรรถนะ!I12:M12,0),COUNTIF(ประเมินสมรรถนะ!I12:M12,2)&gt;=COUNTIF(ประเมินสมรรถนะ!I12:M12,1)),2,IF(COUNTIF(ประเมินสมรรถนะ!I12:M12,1)&gt;=COUNTIF(ประเมินสมรรถนะ!I12:M12,0),1,0))))</f>
        <v>-</v>
      </c>
      <c r="H10" s="342" t="str">
        <f>IF(COUNTIF(ประเมินสมรรถนะ!N12:R12,"")=5,"-",IF(AND(COUNTIF(ประเมินสมรรถนะ!N12:R12,3)&gt;=COUNTIF(ประเมินสมรรถนะ!N12:R12,0),COUNTIF(ประเมินสมรรถนะ!N12:R12,3)&gt;=COUNTIF(ประเมินสมรรถนะ!N12:R12,1),COUNTIF(ประเมินสมรรถนะ!N12:R12,3)&gt;=COUNTIF(ประเมินสมรรถนะ!N12:R12,2)),3,IF(AND(COUNTIF(ประเมินสมรรถนะ!N12:R12,2)&gt;=COUNTIF(ประเมินสมรรถนะ!N12:R12,0),COUNTIF(ประเมินสมรรถนะ!N12:R12,2)&gt;=COUNTIF(ประเมินสมรรถนะ!N12:R12,1)),2,IF(COUNTIF(ประเมินสมรรถนะ!N12:R12,1)&gt;=COUNTIF(ประเมินสมรรถนะ!N12:R12,0),1,0))))</f>
        <v>-</v>
      </c>
      <c r="I10" s="342" t="str">
        <f>IF(COUNTIF(ประเมินสมรรถนะ!S12:V12,"")=4,"-",IF(AND(COUNTIF(ประเมินสมรรถนะ!S12:V12,3)&gt;=COUNTIF(ประเมินสมรรถนะ!S12:V12,0),COUNTIF(ประเมินสมรรถนะ!S12:V12,3)&gt;=COUNTIF(ประเมินสมรรถนะ!S12:V12,1),COUNTIF(ประเมินสมรรถนะ!S12:V12,3)&gt;=COUNTIF(ประเมินสมรรถนะ!S12:V12,2)),3,IF(AND(COUNTIF(ประเมินสมรรถนะ!S12:V12,2)&gt;=COUNTIF(ประเมินสมรรถนะ!S12:V12,0),COUNTIF(ประเมินสมรรถนะ!S12:V12,2)&gt;=COUNTIF(ประเมินสมรรถนะ!S12:V12,1)),2,IF(COUNTIF(ประเมินสมรรถนะ!S12:V12,1)&gt;=COUNTIF(ประเมินสมรรถนะ!S12:V12,0),1,0))))</f>
        <v>-</v>
      </c>
      <c r="J10" s="342" t="str">
        <f>IF(COUNTIF(ประเมินสมรรถนะ!W12:AA12,"")=5,"-",IF(AND(COUNTIF(ประเมินสมรรถนะ!W12:AA12,3)&gt;=COUNTIF(ประเมินสมรรถนะ!W12:AA12,0),COUNTIF(ประเมินสมรรถนะ!W12:AA12,3)&gt;=COUNTIF(ประเมินสมรรถนะ!W12:AA12,1),COUNTIF(ประเมินสมรรถนะ!W12:AA12,3)&gt;=COUNTIF(ประเมินสมรรถนะ!W12:AA12,2)),3,IF(AND(COUNTIF(ประเมินสมรรถนะ!W12:AA12,2)&gt;=COUNTIF(ประเมินสมรรถนะ!W12:AA12,0),COUNTIF(ประเมินสมรรถนะ!W12:AA12,2)&gt;=COUNTIF(ประเมินสมรรถนะ!W12:AA12,1)),2,IF(COUNTIF(ประเมินสมรรถนะ!W12:AA12,1)&gt;=COUNTIF(ประเมินสมรรถนะ!W12:AA12,0),1,0))))</f>
        <v>-</v>
      </c>
      <c r="K10" s="342" t="str">
        <f>IF(COUNTIF(ประเมินสมรรถนะ!AB12:AF12,"")=5,"-",IF(AND(COUNTIF(ประเมินสมรรถนะ!AB12:AF12,3)&gt;=COUNTIF(ประเมินสมรรถนะ!AB12:AF12,0),COUNTIF(ประเมินสมรรถนะ!AB12:AF12,3)&gt;=COUNTIF(ประเมินสมรรถนะ!AB12:AF12,1),COUNTIF(ประเมินสมรรถนะ!AB12:AF12,3)&gt;=COUNTIF(ประเมินสมรรถนะ!AB12:AF12,2)),3,IF(AND(COUNTIF(ประเมินสมรรถนะ!AB12:AF12,2)&gt;=COUNTIF(ประเมินสมรรถนะ!AB12:AF12,0),COUNTIF(ประเมินสมรรถนะ!AB12:AF12,2)&gt;=COUNTIF(ประเมินสมรรถนะ!AB12:AF12,1)),2,IF(COUNTIF(ประเมินสมรรถนะ!AB12:AF12,1)&gt;=COUNTIF(ประเมินสมรรถนะ!AB12:AF12,0),1,0))))</f>
        <v>-</v>
      </c>
      <c r="L10" s="343" t="str">
        <f t="shared" si="0"/>
        <v/>
      </c>
      <c r="M10" s="344" t="str">
        <f t="shared" si="1"/>
        <v>-</v>
      </c>
      <c r="N10" s="344" t="str">
        <f t="shared" si="1"/>
        <v>-</v>
      </c>
      <c r="O10" s="344" t="str">
        <f t="shared" si="1"/>
        <v>-</v>
      </c>
      <c r="P10" s="344" t="str">
        <f t="shared" si="1"/>
        <v>-</v>
      </c>
      <c r="Q10" s="344" t="str">
        <f t="shared" si="1"/>
        <v>-</v>
      </c>
    </row>
    <row r="11" spans="1:17" ht="23.15" customHeight="1" x14ac:dyDescent="0.7">
      <c r="B11" s="337" t="str">
        <f>ประเมินสมรรถนะ!B13</f>
        <v>ป.2/1</v>
      </c>
      <c r="C11" s="338">
        <f>ประเมินสมรรถนะ!C13</f>
        <v>8</v>
      </c>
      <c r="D11" s="339" t="str">
        <f>ประเมินสมรรถนะ!E13</f>
        <v>เด็กชาย</v>
      </c>
      <c r="E11" s="357" t="str">
        <f>ประเมินสมรรถนะ!F13</f>
        <v>ภาสกร</v>
      </c>
      <c r="F11" s="357" t="str">
        <f>ประเมินสมรรถนะ!G13</f>
        <v>คีลาวงศ์</v>
      </c>
      <c r="G11" s="342" t="str">
        <f>IF(COUNTIF(ประเมินสมรรถนะ!I13:M13,"")=5,"-",IF(AND(COUNTIF(ประเมินสมรรถนะ!I13:M13,3)&gt;=COUNTIF(ประเมินสมรรถนะ!I13:M13,0),COUNTIF(ประเมินสมรรถนะ!I13:M13,3)&gt;=COUNTIF(ประเมินสมรรถนะ!I13:M13,1),COUNTIF(ประเมินสมรรถนะ!I13:M13,3)&gt;=COUNTIF(ประเมินสมรรถนะ!I13:M13,2)),3,IF(AND(COUNTIF(ประเมินสมรรถนะ!I13:M13,2)&gt;=COUNTIF(ประเมินสมรรถนะ!I13:M13,0),COUNTIF(ประเมินสมรรถนะ!I13:M13,2)&gt;=COUNTIF(ประเมินสมรรถนะ!I13:M13,1)),2,IF(COUNTIF(ประเมินสมรรถนะ!I13:M13,1)&gt;=COUNTIF(ประเมินสมรรถนะ!I13:M13,0),1,0))))</f>
        <v>-</v>
      </c>
      <c r="H11" s="342" t="str">
        <f>IF(COUNTIF(ประเมินสมรรถนะ!N13:R13,"")=5,"-",IF(AND(COUNTIF(ประเมินสมรรถนะ!N13:R13,3)&gt;=COUNTIF(ประเมินสมรรถนะ!N13:R13,0),COUNTIF(ประเมินสมรรถนะ!N13:R13,3)&gt;=COUNTIF(ประเมินสมรรถนะ!N13:R13,1),COUNTIF(ประเมินสมรรถนะ!N13:R13,3)&gt;=COUNTIF(ประเมินสมรรถนะ!N13:R13,2)),3,IF(AND(COUNTIF(ประเมินสมรรถนะ!N13:R13,2)&gt;=COUNTIF(ประเมินสมรรถนะ!N13:R13,0),COUNTIF(ประเมินสมรรถนะ!N13:R13,2)&gt;=COUNTIF(ประเมินสมรรถนะ!N13:R13,1)),2,IF(COUNTIF(ประเมินสมรรถนะ!N13:R13,1)&gt;=COUNTIF(ประเมินสมรรถนะ!N13:R13,0),1,0))))</f>
        <v>-</v>
      </c>
      <c r="I11" s="342" t="str">
        <f>IF(COUNTIF(ประเมินสมรรถนะ!S13:V13,"")=4,"-",IF(AND(COUNTIF(ประเมินสมรรถนะ!S13:V13,3)&gt;=COUNTIF(ประเมินสมรรถนะ!S13:V13,0),COUNTIF(ประเมินสมรรถนะ!S13:V13,3)&gt;=COUNTIF(ประเมินสมรรถนะ!S13:V13,1),COUNTIF(ประเมินสมรรถนะ!S13:V13,3)&gt;=COUNTIF(ประเมินสมรรถนะ!S13:V13,2)),3,IF(AND(COUNTIF(ประเมินสมรรถนะ!S13:V13,2)&gt;=COUNTIF(ประเมินสมรรถนะ!S13:V13,0),COUNTIF(ประเมินสมรรถนะ!S13:V13,2)&gt;=COUNTIF(ประเมินสมรรถนะ!S13:V13,1)),2,IF(COUNTIF(ประเมินสมรรถนะ!S13:V13,1)&gt;=COUNTIF(ประเมินสมรรถนะ!S13:V13,0),1,0))))</f>
        <v>-</v>
      </c>
      <c r="J11" s="342" t="str">
        <f>IF(COUNTIF(ประเมินสมรรถนะ!W13:AA13,"")=5,"-",IF(AND(COUNTIF(ประเมินสมรรถนะ!W13:AA13,3)&gt;=COUNTIF(ประเมินสมรรถนะ!W13:AA13,0),COUNTIF(ประเมินสมรรถนะ!W13:AA13,3)&gt;=COUNTIF(ประเมินสมรรถนะ!W13:AA13,1),COUNTIF(ประเมินสมรรถนะ!W13:AA13,3)&gt;=COUNTIF(ประเมินสมรรถนะ!W13:AA13,2)),3,IF(AND(COUNTIF(ประเมินสมรรถนะ!W13:AA13,2)&gt;=COUNTIF(ประเมินสมรรถนะ!W13:AA13,0),COUNTIF(ประเมินสมรรถนะ!W13:AA13,2)&gt;=COUNTIF(ประเมินสมรรถนะ!W13:AA13,1)),2,IF(COUNTIF(ประเมินสมรรถนะ!W13:AA13,1)&gt;=COUNTIF(ประเมินสมรรถนะ!W13:AA13,0),1,0))))</f>
        <v>-</v>
      </c>
      <c r="K11" s="342" t="str">
        <f>IF(COUNTIF(ประเมินสมรรถนะ!AB13:AF13,"")=5,"-",IF(AND(COUNTIF(ประเมินสมรรถนะ!AB13:AF13,3)&gt;=COUNTIF(ประเมินสมรรถนะ!AB13:AF13,0),COUNTIF(ประเมินสมรรถนะ!AB13:AF13,3)&gt;=COUNTIF(ประเมินสมรรถนะ!AB13:AF13,1),COUNTIF(ประเมินสมรรถนะ!AB13:AF13,3)&gt;=COUNTIF(ประเมินสมรรถนะ!AB13:AF13,2)),3,IF(AND(COUNTIF(ประเมินสมรรถนะ!AB13:AF13,2)&gt;=COUNTIF(ประเมินสมรรถนะ!AB13:AF13,0),COUNTIF(ประเมินสมรรถนะ!AB13:AF13,2)&gt;=COUNTIF(ประเมินสมรรถนะ!AB13:AF13,1)),2,IF(COUNTIF(ประเมินสมรรถนะ!AB13:AF13,1)&gt;=COUNTIF(ประเมินสมรรถนะ!AB13:AF13,0),1,0))))</f>
        <v>-</v>
      </c>
      <c r="L11" s="343" t="str">
        <f t="shared" si="0"/>
        <v/>
      </c>
      <c r="M11" s="344" t="str">
        <f t="shared" si="1"/>
        <v>-</v>
      </c>
      <c r="N11" s="344" t="str">
        <f t="shared" si="1"/>
        <v>-</v>
      </c>
      <c r="O11" s="344" t="str">
        <f t="shared" si="1"/>
        <v>-</v>
      </c>
      <c r="P11" s="344" t="str">
        <f t="shared" si="1"/>
        <v>-</v>
      </c>
      <c r="Q11" s="344" t="str">
        <f t="shared" si="1"/>
        <v>-</v>
      </c>
    </row>
    <row r="12" spans="1:17" ht="23.15" customHeight="1" x14ac:dyDescent="0.7">
      <c r="B12" s="337" t="str">
        <f>ประเมินสมรรถนะ!B14</f>
        <v>ป.2/1</v>
      </c>
      <c r="C12" s="338">
        <f>ประเมินสมรรถนะ!C14</f>
        <v>9</v>
      </c>
      <c r="D12" s="339" t="str">
        <f>ประเมินสมรรถนะ!E14</f>
        <v>เด็กชาย</v>
      </c>
      <c r="E12" s="357" t="str">
        <f>ประเมินสมรรถนะ!F14</f>
        <v>รัชพล</v>
      </c>
      <c r="F12" s="357" t="str">
        <f>ประเมินสมรรถนะ!G14</f>
        <v>ก๋าซ้อน</v>
      </c>
      <c r="G12" s="342" t="str">
        <f>IF(COUNTIF(ประเมินสมรรถนะ!I14:M14,"")=5,"-",IF(AND(COUNTIF(ประเมินสมรรถนะ!I14:M14,3)&gt;=COUNTIF(ประเมินสมรรถนะ!I14:M14,0),COUNTIF(ประเมินสมรรถนะ!I14:M14,3)&gt;=COUNTIF(ประเมินสมรรถนะ!I14:M14,1),COUNTIF(ประเมินสมรรถนะ!I14:M14,3)&gt;=COUNTIF(ประเมินสมรรถนะ!I14:M14,2)),3,IF(AND(COUNTIF(ประเมินสมรรถนะ!I14:M14,2)&gt;=COUNTIF(ประเมินสมรรถนะ!I14:M14,0),COUNTIF(ประเมินสมรรถนะ!I14:M14,2)&gt;=COUNTIF(ประเมินสมรรถนะ!I14:M14,1)),2,IF(COUNTIF(ประเมินสมรรถนะ!I14:M14,1)&gt;=COUNTIF(ประเมินสมรรถนะ!I14:M14,0),1,0))))</f>
        <v>-</v>
      </c>
      <c r="H12" s="342" t="str">
        <f>IF(COUNTIF(ประเมินสมรรถนะ!N14:R14,"")=5,"-",IF(AND(COUNTIF(ประเมินสมรรถนะ!N14:R14,3)&gt;=COUNTIF(ประเมินสมรรถนะ!N14:R14,0),COUNTIF(ประเมินสมรรถนะ!N14:R14,3)&gt;=COUNTIF(ประเมินสมรรถนะ!N14:R14,1),COUNTIF(ประเมินสมรรถนะ!N14:R14,3)&gt;=COUNTIF(ประเมินสมรรถนะ!N14:R14,2)),3,IF(AND(COUNTIF(ประเมินสมรรถนะ!N14:R14,2)&gt;=COUNTIF(ประเมินสมรรถนะ!N14:R14,0),COUNTIF(ประเมินสมรรถนะ!N14:R14,2)&gt;=COUNTIF(ประเมินสมรรถนะ!N14:R14,1)),2,IF(COUNTIF(ประเมินสมรรถนะ!N14:R14,1)&gt;=COUNTIF(ประเมินสมรรถนะ!N14:R14,0),1,0))))</f>
        <v>-</v>
      </c>
      <c r="I12" s="342" t="str">
        <f>IF(COUNTIF(ประเมินสมรรถนะ!S14:V14,"")=4,"-",IF(AND(COUNTIF(ประเมินสมรรถนะ!S14:V14,3)&gt;=COUNTIF(ประเมินสมรรถนะ!S14:V14,0),COUNTIF(ประเมินสมรรถนะ!S14:V14,3)&gt;=COUNTIF(ประเมินสมรรถนะ!S14:V14,1),COUNTIF(ประเมินสมรรถนะ!S14:V14,3)&gt;=COUNTIF(ประเมินสมรรถนะ!S14:V14,2)),3,IF(AND(COUNTIF(ประเมินสมรรถนะ!S14:V14,2)&gt;=COUNTIF(ประเมินสมรรถนะ!S14:V14,0),COUNTIF(ประเมินสมรรถนะ!S14:V14,2)&gt;=COUNTIF(ประเมินสมรรถนะ!S14:V14,1)),2,IF(COUNTIF(ประเมินสมรรถนะ!S14:V14,1)&gt;=COUNTIF(ประเมินสมรรถนะ!S14:V14,0),1,0))))</f>
        <v>-</v>
      </c>
      <c r="J12" s="342" t="str">
        <f>IF(COUNTIF(ประเมินสมรรถนะ!W14:AA14,"")=5,"-",IF(AND(COUNTIF(ประเมินสมรรถนะ!W14:AA14,3)&gt;=COUNTIF(ประเมินสมรรถนะ!W14:AA14,0),COUNTIF(ประเมินสมรรถนะ!W14:AA14,3)&gt;=COUNTIF(ประเมินสมรรถนะ!W14:AA14,1),COUNTIF(ประเมินสมรรถนะ!W14:AA14,3)&gt;=COUNTIF(ประเมินสมรรถนะ!W14:AA14,2)),3,IF(AND(COUNTIF(ประเมินสมรรถนะ!W14:AA14,2)&gt;=COUNTIF(ประเมินสมรรถนะ!W14:AA14,0),COUNTIF(ประเมินสมรรถนะ!W14:AA14,2)&gt;=COUNTIF(ประเมินสมรรถนะ!W14:AA14,1)),2,IF(COUNTIF(ประเมินสมรรถนะ!W14:AA14,1)&gt;=COUNTIF(ประเมินสมรรถนะ!W14:AA14,0),1,0))))</f>
        <v>-</v>
      </c>
      <c r="K12" s="342" t="str">
        <f>IF(COUNTIF(ประเมินสมรรถนะ!AB14:AF14,"")=5,"-",IF(AND(COUNTIF(ประเมินสมรรถนะ!AB14:AF14,3)&gt;=COUNTIF(ประเมินสมรรถนะ!AB14:AF14,0),COUNTIF(ประเมินสมรรถนะ!AB14:AF14,3)&gt;=COUNTIF(ประเมินสมรรถนะ!AB14:AF14,1),COUNTIF(ประเมินสมรรถนะ!AB14:AF14,3)&gt;=COUNTIF(ประเมินสมรรถนะ!AB14:AF14,2)),3,IF(AND(COUNTIF(ประเมินสมรรถนะ!AB14:AF14,2)&gt;=COUNTIF(ประเมินสมรรถนะ!AB14:AF14,0),COUNTIF(ประเมินสมรรถนะ!AB14:AF14,2)&gt;=COUNTIF(ประเมินสมรรถนะ!AB14:AF14,1)),2,IF(COUNTIF(ประเมินสมรรถนะ!AB14:AF14,1)&gt;=COUNTIF(ประเมินสมรรถนะ!AB14:AF14,0),1,0))))</f>
        <v>-</v>
      </c>
      <c r="L12" s="343" t="str">
        <f t="shared" si="0"/>
        <v/>
      </c>
      <c r="M12" s="344" t="str">
        <f t="shared" si="1"/>
        <v>-</v>
      </c>
      <c r="N12" s="344" t="str">
        <f t="shared" si="1"/>
        <v>-</v>
      </c>
      <c r="O12" s="344" t="str">
        <f t="shared" si="1"/>
        <v>-</v>
      </c>
      <c r="P12" s="344" t="str">
        <f t="shared" si="1"/>
        <v>-</v>
      </c>
      <c r="Q12" s="344" t="str">
        <f t="shared" si="1"/>
        <v>-</v>
      </c>
    </row>
    <row r="13" spans="1:17" ht="23.15" customHeight="1" x14ac:dyDescent="0.7">
      <c r="B13" s="337" t="str">
        <f>ประเมินสมรรถนะ!B15</f>
        <v>ป.2/1</v>
      </c>
      <c r="C13" s="338">
        <f>ประเมินสมรรถนะ!C15</f>
        <v>10</v>
      </c>
      <c r="D13" s="339" t="str">
        <f>ประเมินสมรรถนะ!E15</f>
        <v>เด็กชาย</v>
      </c>
      <c r="E13" s="357" t="str">
        <f>ประเมินสมรรถนะ!F15</f>
        <v>ธนภัทร</v>
      </c>
      <c r="F13" s="357" t="str">
        <f>ประเมินสมรรถนะ!G15</f>
        <v>หน่อแก้ว</v>
      </c>
      <c r="G13" s="342" t="str">
        <f>IF(COUNTIF(ประเมินสมรรถนะ!I15:M15,"")=5,"-",IF(AND(COUNTIF(ประเมินสมรรถนะ!I15:M15,3)&gt;=COUNTIF(ประเมินสมรรถนะ!I15:M15,0),COUNTIF(ประเมินสมรรถนะ!I15:M15,3)&gt;=COUNTIF(ประเมินสมรรถนะ!I15:M15,1),COUNTIF(ประเมินสมรรถนะ!I15:M15,3)&gt;=COUNTIF(ประเมินสมรรถนะ!I15:M15,2)),3,IF(AND(COUNTIF(ประเมินสมรรถนะ!I15:M15,2)&gt;=COUNTIF(ประเมินสมรรถนะ!I15:M15,0),COUNTIF(ประเมินสมรรถนะ!I15:M15,2)&gt;=COUNTIF(ประเมินสมรรถนะ!I15:M15,1)),2,IF(COUNTIF(ประเมินสมรรถนะ!I15:M15,1)&gt;=COUNTIF(ประเมินสมรรถนะ!I15:M15,0),1,0))))</f>
        <v>-</v>
      </c>
      <c r="H13" s="342" t="str">
        <f>IF(COUNTIF(ประเมินสมรรถนะ!N15:R15,"")=5,"-",IF(AND(COUNTIF(ประเมินสมรรถนะ!N15:R15,3)&gt;=COUNTIF(ประเมินสมรรถนะ!N15:R15,0),COUNTIF(ประเมินสมรรถนะ!N15:R15,3)&gt;=COUNTIF(ประเมินสมรรถนะ!N15:R15,1),COUNTIF(ประเมินสมรรถนะ!N15:R15,3)&gt;=COUNTIF(ประเมินสมรรถนะ!N15:R15,2)),3,IF(AND(COUNTIF(ประเมินสมรรถนะ!N15:R15,2)&gt;=COUNTIF(ประเมินสมรรถนะ!N15:R15,0),COUNTIF(ประเมินสมรรถนะ!N15:R15,2)&gt;=COUNTIF(ประเมินสมรรถนะ!N15:R15,1)),2,IF(COUNTIF(ประเมินสมรรถนะ!N15:R15,1)&gt;=COUNTIF(ประเมินสมรรถนะ!N15:R15,0),1,0))))</f>
        <v>-</v>
      </c>
      <c r="I13" s="342" t="str">
        <f>IF(COUNTIF(ประเมินสมรรถนะ!S15:V15,"")=4,"-",IF(AND(COUNTIF(ประเมินสมรรถนะ!S15:V15,3)&gt;=COUNTIF(ประเมินสมรรถนะ!S15:V15,0),COUNTIF(ประเมินสมรรถนะ!S15:V15,3)&gt;=COUNTIF(ประเมินสมรรถนะ!S15:V15,1),COUNTIF(ประเมินสมรรถนะ!S15:V15,3)&gt;=COUNTIF(ประเมินสมรรถนะ!S15:V15,2)),3,IF(AND(COUNTIF(ประเมินสมรรถนะ!S15:V15,2)&gt;=COUNTIF(ประเมินสมรรถนะ!S15:V15,0),COUNTIF(ประเมินสมรรถนะ!S15:V15,2)&gt;=COUNTIF(ประเมินสมรรถนะ!S15:V15,1)),2,IF(COUNTIF(ประเมินสมรรถนะ!S15:V15,1)&gt;=COUNTIF(ประเมินสมรรถนะ!S15:V15,0),1,0))))</f>
        <v>-</v>
      </c>
      <c r="J13" s="342" t="str">
        <f>IF(COUNTIF(ประเมินสมรรถนะ!W15:AA15,"")=5,"-",IF(AND(COUNTIF(ประเมินสมรรถนะ!W15:AA15,3)&gt;=COUNTIF(ประเมินสมรรถนะ!W15:AA15,0),COUNTIF(ประเมินสมรรถนะ!W15:AA15,3)&gt;=COUNTIF(ประเมินสมรรถนะ!W15:AA15,1),COUNTIF(ประเมินสมรรถนะ!W15:AA15,3)&gt;=COUNTIF(ประเมินสมรรถนะ!W15:AA15,2)),3,IF(AND(COUNTIF(ประเมินสมรรถนะ!W15:AA15,2)&gt;=COUNTIF(ประเมินสมรรถนะ!W15:AA15,0),COUNTIF(ประเมินสมรรถนะ!W15:AA15,2)&gt;=COUNTIF(ประเมินสมรรถนะ!W15:AA15,1)),2,IF(COUNTIF(ประเมินสมรรถนะ!W15:AA15,1)&gt;=COUNTIF(ประเมินสมรรถนะ!W15:AA15,0),1,0))))</f>
        <v>-</v>
      </c>
      <c r="K13" s="342" t="str">
        <f>IF(COUNTIF(ประเมินสมรรถนะ!AB15:AF15,"")=5,"-",IF(AND(COUNTIF(ประเมินสมรรถนะ!AB15:AF15,3)&gt;=COUNTIF(ประเมินสมรรถนะ!AB15:AF15,0),COUNTIF(ประเมินสมรรถนะ!AB15:AF15,3)&gt;=COUNTIF(ประเมินสมรรถนะ!AB15:AF15,1),COUNTIF(ประเมินสมรรถนะ!AB15:AF15,3)&gt;=COUNTIF(ประเมินสมรรถนะ!AB15:AF15,2)),3,IF(AND(COUNTIF(ประเมินสมรรถนะ!AB15:AF15,2)&gt;=COUNTIF(ประเมินสมรรถนะ!AB15:AF15,0),COUNTIF(ประเมินสมรรถนะ!AB15:AF15,2)&gt;=COUNTIF(ประเมินสมรรถนะ!AB15:AF15,1)),2,IF(COUNTIF(ประเมินสมรรถนะ!AB15:AF15,1)&gt;=COUNTIF(ประเมินสมรรถนะ!AB15:AF15,0),1,0))))</f>
        <v>-</v>
      </c>
      <c r="L13" s="343" t="str">
        <f t="shared" si="0"/>
        <v/>
      </c>
      <c r="M13" s="344" t="str">
        <f t="shared" si="1"/>
        <v>-</v>
      </c>
      <c r="N13" s="344" t="str">
        <f t="shared" si="1"/>
        <v>-</v>
      </c>
      <c r="O13" s="344" t="str">
        <f t="shared" si="1"/>
        <v>-</v>
      </c>
      <c r="P13" s="344" t="str">
        <f t="shared" si="1"/>
        <v>-</v>
      </c>
      <c r="Q13" s="344" t="str">
        <f t="shared" si="1"/>
        <v>-</v>
      </c>
    </row>
    <row r="14" spans="1:17" ht="23.15" customHeight="1" x14ac:dyDescent="0.7">
      <c r="B14" s="337" t="str">
        <f>ประเมินสมรรถนะ!B16</f>
        <v>ป.2/1</v>
      </c>
      <c r="C14" s="338">
        <f>ประเมินสมรรถนะ!C16</f>
        <v>11</v>
      </c>
      <c r="D14" s="339" t="str">
        <f>ประเมินสมรรถนะ!E16</f>
        <v>เด็กชาย</v>
      </c>
      <c r="E14" s="357" t="str">
        <f>ประเมินสมรรถนะ!F16</f>
        <v>สิริวัฒน์</v>
      </c>
      <c r="F14" s="357" t="str">
        <f>ประเมินสมรรถนะ!G16</f>
        <v>มอยสุรินทร์</v>
      </c>
      <c r="G14" s="342" t="str">
        <f>IF(COUNTIF(ประเมินสมรรถนะ!I16:M16,"")=5,"-",IF(AND(COUNTIF(ประเมินสมรรถนะ!I16:M16,3)&gt;=COUNTIF(ประเมินสมรรถนะ!I16:M16,0),COUNTIF(ประเมินสมรรถนะ!I16:M16,3)&gt;=COUNTIF(ประเมินสมรรถนะ!I16:M16,1),COUNTIF(ประเมินสมรรถนะ!I16:M16,3)&gt;=COUNTIF(ประเมินสมรรถนะ!I16:M16,2)),3,IF(AND(COUNTIF(ประเมินสมรรถนะ!I16:M16,2)&gt;=COUNTIF(ประเมินสมรรถนะ!I16:M16,0),COUNTIF(ประเมินสมรรถนะ!I16:M16,2)&gt;=COUNTIF(ประเมินสมรรถนะ!I16:M16,1)),2,IF(COUNTIF(ประเมินสมรรถนะ!I16:M16,1)&gt;=COUNTIF(ประเมินสมรรถนะ!I16:M16,0),1,0))))</f>
        <v>-</v>
      </c>
      <c r="H14" s="342" t="str">
        <f>IF(COUNTIF(ประเมินสมรรถนะ!N16:R16,"")=5,"-",IF(AND(COUNTIF(ประเมินสมรรถนะ!N16:R16,3)&gt;=COUNTIF(ประเมินสมรรถนะ!N16:R16,0),COUNTIF(ประเมินสมรรถนะ!N16:R16,3)&gt;=COUNTIF(ประเมินสมรรถนะ!N16:R16,1),COUNTIF(ประเมินสมรรถนะ!N16:R16,3)&gt;=COUNTIF(ประเมินสมรรถนะ!N16:R16,2)),3,IF(AND(COUNTIF(ประเมินสมรรถนะ!N16:R16,2)&gt;=COUNTIF(ประเมินสมรรถนะ!N16:R16,0),COUNTIF(ประเมินสมรรถนะ!N16:R16,2)&gt;=COUNTIF(ประเมินสมรรถนะ!N16:R16,1)),2,IF(COUNTIF(ประเมินสมรรถนะ!N16:R16,1)&gt;=COUNTIF(ประเมินสมรรถนะ!N16:R16,0),1,0))))</f>
        <v>-</v>
      </c>
      <c r="I14" s="342" t="str">
        <f>IF(COUNTIF(ประเมินสมรรถนะ!S16:V16,"")=4,"-",IF(AND(COUNTIF(ประเมินสมรรถนะ!S16:V16,3)&gt;=COUNTIF(ประเมินสมรรถนะ!S16:V16,0),COUNTIF(ประเมินสมรรถนะ!S16:V16,3)&gt;=COUNTIF(ประเมินสมรรถนะ!S16:V16,1),COUNTIF(ประเมินสมรรถนะ!S16:V16,3)&gt;=COUNTIF(ประเมินสมรรถนะ!S16:V16,2)),3,IF(AND(COUNTIF(ประเมินสมรรถนะ!S16:V16,2)&gt;=COUNTIF(ประเมินสมรรถนะ!S16:V16,0),COUNTIF(ประเมินสมรรถนะ!S16:V16,2)&gt;=COUNTIF(ประเมินสมรรถนะ!S16:V16,1)),2,IF(COUNTIF(ประเมินสมรรถนะ!S16:V16,1)&gt;=COUNTIF(ประเมินสมรรถนะ!S16:V16,0),1,0))))</f>
        <v>-</v>
      </c>
      <c r="J14" s="342" t="str">
        <f>IF(COUNTIF(ประเมินสมรรถนะ!W16:AA16,"")=5,"-",IF(AND(COUNTIF(ประเมินสมรรถนะ!W16:AA16,3)&gt;=COUNTIF(ประเมินสมรรถนะ!W16:AA16,0),COUNTIF(ประเมินสมรรถนะ!W16:AA16,3)&gt;=COUNTIF(ประเมินสมรรถนะ!W16:AA16,1),COUNTIF(ประเมินสมรรถนะ!W16:AA16,3)&gt;=COUNTIF(ประเมินสมรรถนะ!W16:AA16,2)),3,IF(AND(COUNTIF(ประเมินสมรรถนะ!W16:AA16,2)&gt;=COUNTIF(ประเมินสมรรถนะ!W16:AA16,0),COUNTIF(ประเมินสมรรถนะ!W16:AA16,2)&gt;=COUNTIF(ประเมินสมรรถนะ!W16:AA16,1)),2,IF(COUNTIF(ประเมินสมรรถนะ!W16:AA16,1)&gt;=COUNTIF(ประเมินสมรรถนะ!W16:AA16,0),1,0))))</f>
        <v>-</v>
      </c>
      <c r="K14" s="342" t="str">
        <f>IF(COUNTIF(ประเมินสมรรถนะ!AB16:AF16,"")=5,"-",IF(AND(COUNTIF(ประเมินสมรรถนะ!AB16:AF16,3)&gt;=COUNTIF(ประเมินสมรรถนะ!AB16:AF16,0),COUNTIF(ประเมินสมรรถนะ!AB16:AF16,3)&gt;=COUNTIF(ประเมินสมรรถนะ!AB16:AF16,1),COUNTIF(ประเมินสมรรถนะ!AB16:AF16,3)&gt;=COUNTIF(ประเมินสมรรถนะ!AB16:AF16,2)),3,IF(AND(COUNTIF(ประเมินสมรรถนะ!AB16:AF16,2)&gt;=COUNTIF(ประเมินสมรรถนะ!AB16:AF16,0),COUNTIF(ประเมินสมรรถนะ!AB16:AF16,2)&gt;=COUNTIF(ประเมินสมรรถนะ!AB16:AF16,1)),2,IF(COUNTIF(ประเมินสมรรถนะ!AB16:AF16,1)&gt;=COUNTIF(ประเมินสมรรถนะ!AB16:AF16,0),1,0))))</f>
        <v>-</v>
      </c>
      <c r="L14" s="343" t="str">
        <f t="shared" si="0"/>
        <v/>
      </c>
      <c r="M14" s="344" t="str">
        <f t="shared" si="1"/>
        <v>-</v>
      </c>
      <c r="N14" s="344" t="str">
        <f t="shared" si="1"/>
        <v>-</v>
      </c>
      <c r="O14" s="344" t="str">
        <f t="shared" si="1"/>
        <v>-</v>
      </c>
      <c r="P14" s="344" t="str">
        <f t="shared" si="1"/>
        <v>-</v>
      </c>
      <c r="Q14" s="344" t="str">
        <f t="shared" si="1"/>
        <v>-</v>
      </c>
    </row>
    <row r="15" spans="1:17" ht="23.15" customHeight="1" x14ac:dyDescent="0.7">
      <c r="B15" s="337" t="str">
        <f>ประเมินสมรรถนะ!B17</f>
        <v>ป.2/1</v>
      </c>
      <c r="C15" s="338">
        <f>ประเมินสมรรถนะ!C17</f>
        <v>12</v>
      </c>
      <c r="D15" s="339" t="str">
        <f>ประเมินสมรรถนะ!E17</f>
        <v>เด็กชาย</v>
      </c>
      <c r="E15" s="357" t="str">
        <f>ประเมินสมรรถนะ!F17</f>
        <v>ธนากร</v>
      </c>
      <c r="F15" s="357" t="str">
        <f>ประเมินสมรรถนะ!G17</f>
        <v>สิงห์กาศ</v>
      </c>
      <c r="G15" s="342" t="str">
        <f>IF(COUNTIF(ประเมินสมรรถนะ!I17:M17,"")=5,"-",IF(AND(COUNTIF(ประเมินสมรรถนะ!I17:M17,3)&gt;=COUNTIF(ประเมินสมรรถนะ!I17:M17,0),COUNTIF(ประเมินสมรรถนะ!I17:M17,3)&gt;=COUNTIF(ประเมินสมรรถนะ!I17:M17,1),COUNTIF(ประเมินสมรรถนะ!I17:M17,3)&gt;=COUNTIF(ประเมินสมรรถนะ!I17:M17,2)),3,IF(AND(COUNTIF(ประเมินสมรรถนะ!I17:M17,2)&gt;=COUNTIF(ประเมินสมรรถนะ!I17:M17,0),COUNTIF(ประเมินสมรรถนะ!I17:M17,2)&gt;=COUNTIF(ประเมินสมรรถนะ!I17:M17,1)),2,IF(COUNTIF(ประเมินสมรรถนะ!I17:M17,1)&gt;=COUNTIF(ประเมินสมรรถนะ!I17:M17,0),1,0))))</f>
        <v>-</v>
      </c>
      <c r="H15" s="342" t="str">
        <f>IF(COUNTIF(ประเมินสมรรถนะ!N17:R17,"")=5,"-",IF(AND(COUNTIF(ประเมินสมรรถนะ!N17:R17,3)&gt;=COUNTIF(ประเมินสมรรถนะ!N17:R17,0),COUNTIF(ประเมินสมรรถนะ!N17:R17,3)&gt;=COUNTIF(ประเมินสมรรถนะ!N17:R17,1),COUNTIF(ประเมินสมรรถนะ!N17:R17,3)&gt;=COUNTIF(ประเมินสมรรถนะ!N17:R17,2)),3,IF(AND(COUNTIF(ประเมินสมรรถนะ!N17:R17,2)&gt;=COUNTIF(ประเมินสมรรถนะ!N17:R17,0),COUNTIF(ประเมินสมรรถนะ!N17:R17,2)&gt;=COUNTIF(ประเมินสมรรถนะ!N17:R17,1)),2,IF(COUNTIF(ประเมินสมรรถนะ!N17:R17,1)&gt;=COUNTIF(ประเมินสมรรถนะ!N17:R17,0),1,0))))</f>
        <v>-</v>
      </c>
      <c r="I15" s="342" t="str">
        <f>IF(COUNTIF(ประเมินสมรรถนะ!S17:V17,"")=4,"-",IF(AND(COUNTIF(ประเมินสมรรถนะ!S17:V17,3)&gt;=COUNTIF(ประเมินสมรรถนะ!S17:V17,0),COUNTIF(ประเมินสมรรถนะ!S17:V17,3)&gt;=COUNTIF(ประเมินสมรรถนะ!S17:V17,1),COUNTIF(ประเมินสมรรถนะ!S17:V17,3)&gt;=COUNTIF(ประเมินสมรรถนะ!S17:V17,2)),3,IF(AND(COUNTIF(ประเมินสมรรถนะ!S17:V17,2)&gt;=COUNTIF(ประเมินสมรรถนะ!S17:V17,0),COUNTIF(ประเมินสมรรถนะ!S17:V17,2)&gt;=COUNTIF(ประเมินสมรรถนะ!S17:V17,1)),2,IF(COUNTIF(ประเมินสมรรถนะ!S17:V17,1)&gt;=COUNTIF(ประเมินสมรรถนะ!S17:V17,0),1,0))))</f>
        <v>-</v>
      </c>
      <c r="J15" s="342" t="str">
        <f>IF(COUNTIF(ประเมินสมรรถนะ!W17:AA17,"")=5,"-",IF(AND(COUNTIF(ประเมินสมรรถนะ!W17:AA17,3)&gt;=COUNTIF(ประเมินสมรรถนะ!W17:AA17,0),COUNTIF(ประเมินสมรรถนะ!W17:AA17,3)&gt;=COUNTIF(ประเมินสมรรถนะ!W17:AA17,1),COUNTIF(ประเมินสมรรถนะ!W17:AA17,3)&gt;=COUNTIF(ประเมินสมรรถนะ!W17:AA17,2)),3,IF(AND(COUNTIF(ประเมินสมรรถนะ!W17:AA17,2)&gt;=COUNTIF(ประเมินสมรรถนะ!W17:AA17,0),COUNTIF(ประเมินสมรรถนะ!W17:AA17,2)&gt;=COUNTIF(ประเมินสมรรถนะ!W17:AA17,1)),2,IF(COUNTIF(ประเมินสมรรถนะ!W17:AA17,1)&gt;=COUNTIF(ประเมินสมรรถนะ!W17:AA17,0),1,0))))</f>
        <v>-</v>
      </c>
      <c r="K15" s="342" t="str">
        <f>IF(COUNTIF(ประเมินสมรรถนะ!AB17:AF17,"")=5,"-",IF(AND(COUNTIF(ประเมินสมรรถนะ!AB17:AF17,3)&gt;=COUNTIF(ประเมินสมรรถนะ!AB17:AF17,0),COUNTIF(ประเมินสมรรถนะ!AB17:AF17,3)&gt;=COUNTIF(ประเมินสมรรถนะ!AB17:AF17,1),COUNTIF(ประเมินสมรรถนะ!AB17:AF17,3)&gt;=COUNTIF(ประเมินสมรรถนะ!AB17:AF17,2)),3,IF(AND(COUNTIF(ประเมินสมรรถนะ!AB17:AF17,2)&gt;=COUNTIF(ประเมินสมรรถนะ!AB17:AF17,0),COUNTIF(ประเมินสมรรถนะ!AB17:AF17,2)&gt;=COUNTIF(ประเมินสมรรถนะ!AB17:AF17,1)),2,IF(COUNTIF(ประเมินสมรรถนะ!AB17:AF17,1)&gt;=COUNTIF(ประเมินสมรรถนะ!AB17:AF17,0),1,0))))</f>
        <v>-</v>
      </c>
      <c r="L15" s="343" t="str">
        <f t="shared" si="0"/>
        <v/>
      </c>
      <c r="M15" s="344" t="str">
        <f t="shared" si="1"/>
        <v>-</v>
      </c>
      <c r="N15" s="344" t="str">
        <f t="shared" si="1"/>
        <v>-</v>
      </c>
      <c r="O15" s="344" t="str">
        <f t="shared" si="1"/>
        <v>-</v>
      </c>
      <c r="P15" s="344" t="str">
        <f t="shared" si="1"/>
        <v>-</v>
      </c>
      <c r="Q15" s="344" t="str">
        <f t="shared" si="1"/>
        <v>-</v>
      </c>
    </row>
    <row r="16" spans="1:17" ht="23.15" customHeight="1" x14ac:dyDescent="0.7">
      <c r="B16" s="337" t="str">
        <f>ประเมินสมรรถนะ!B18</f>
        <v>ป.2/1</v>
      </c>
      <c r="C16" s="338">
        <f>ประเมินสมรรถนะ!C18</f>
        <v>13</v>
      </c>
      <c r="D16" s="339" t="str">
        <f>ประเมินสมรรถนะ!E18</f>
        <v>เด็กชาย</v>
      </c>
      <c r="E16" s="357" t="str">
        <f>ประเมินสมรรถนะ!F18</f>
        <v>ญาณพัฒน์</v>
      </c>
      <c r="F16" s="357" t="str">
        <f>ประเมินสมรรถนะ!G18</f>
        <v>รูปงาม</v>
      </c>
      <c r="G16" s="342" t="str">
        <f>IF(COUNTIF(ประเมินสมรรถนะ!I18:M18,"")=5,"-",IF(AND(COUNTIF(ประเมินสมรรถนะ!I18:M18,3)&gt;=COUNTIF(ประเมินสมรรถนะ!I18:M18,0),COUNTIF(ประเมินสมรรถนะ!I18:M18,3)&gt;=COUNTIF(ประเมินสมรรถนะ!I18:M18,1),COUNTIF(ประเมินสมรรถนะ!I18:M18,3)&gt;=COUNTIF(ประเมินสมรรถนะ!I18:M18,2)),3,IF(AND(COUNTIF(ประเมินสมรรถนะ!I18:M18,2)&gt;=COUNTIF(ประเมินสมรรถนะ!I18:M18,0),COUNTIF(ประเมินสมรรถนะ!I18:M18,2)&gt;=COUNTIF(ประเมินสมรรถนะ!I18:M18,1)),2,IF(COUNTIF(ประเมินสมรรถนะ!I18:M18,1)&gt;=COUNTIF(ประเมินสมรรถนะ!I18:M18,0),1,0))))</f>
        <v>-</v>
      </c>
      <c r="H16" s="342" t="str">
        <f>IF(COUNTIF(ประเมินสมรรถนะ!N18:R18,"")=5,"-",IF(AND(COUNTIF(ประเมินสมรรถนะ!N18:R18,3)&gt;=COUNTIF(ประเมินสมรรถนะ!N18:R18,0),COUNTIF(ประเมินสมรรถนะ!N18:R18,3)&gt;=COUNTIF(ประเมินสมรรถนะ!N18:R18,1),COUNTIF(ประเมินสมรรถนะ!N18:R18,3)&gt;=COUNTIF(ประเมินสมรรถนะ!N18:R18,2)),3,IF(AND(COUNTIF(ประเมินสมรรถนะ!N18:R18,2)&gt;=COUNTIF(ประเมินสมรรถนะ!N18:R18,0),COUNTIF(ประเมินสมรรถนะ!N18:R18,2)&gt;=COUNTIF(ประเมินสมรรถนะ!N18:R18,1)),2,IF(COUNTIF(ประเมินสมรรถนะ!N18:R18,1)&gt;=COUNTIF(ประเมินสมรรถนะ!N18:R18,0),1,0))))</f>
        <v>-</v>
      </c>
      <c r="I16" s="342" t="str">
        <f>IF(COUNTIF(ประเมินสมรรถนะ!S18:V18,"")=4,"-",IF(AND(COUNTIF(ประเมินสมรรถนะ!S18:V18,3)&gt;=COUNTIF(ประเมินสมรรถนะ!S18:V18,0),COUNTIF(ประเมินสมรรถนะ!S18:V18,3)&gt;=COUNTIF(ประเมินสมรรถนะ!S18:V18,1),COUNTIF(ประเมินสมรรถนะ!S18:V18,3)&gt;=COUNTIF(ประเมินสมรรถนะ!S18:V18,2)),3,IF(AND(COUNTIF(ประเมินสมรรถนะ!S18:V18,2)&gt;=COUNTIF(ประเมินสมรรถนะ!S18:V18,0),COUNTIF(ประเมินสมรรถนะ!S18:V18,2)&gt;=COUNTIF(ประเมินสมรรถนะ!S18:V18,1)),2,IF(COUNTIF(ประเมินสมรรถนะ!S18:V18,1)&gt;=COUNTIF(ประเมินสมรรถนะ!S18:V18,0),1,0))))</f>
        <v>-</v>
      </c>
      <c r="J16" s="342" t="str">
        <f>IF(COUNTIF(ประเมินสมรรถนะ!W18:AA18,"")=5,"-",IF(AND(COUNTIF(ประเมินสมรรถนะ!W18:AA18,3)&gt;=COUNTIF(ประเมินสมรรถนะ!W18:AA18,0),COUNTIF(ประเมินสมรรถนะ!W18:AA18,3)&gt;=COUNTIF(ประเมินสมรรถนะ!W18:AA18,1),COUNTIF(ประเมินสมรรถนะ!W18:AA18,3)&gt;=COUNTIF(ประเมินสมรรถนะ!W18:AA18,2)),3,IF(AND(COUNTIF(ประเมินสมรรถนะ!W18:AA18,2)&gt;=COUNTIF(ประเมินสมรรถนะ!W18:AA18,0),COUNTIF(ประเมินสมรรถนะ!W18:AA18,2)&gt;=COUNTIF(ประเมินสมรรถนะ!W18:AA18,1)),2,IF(COUNTIF(ประเมินสมรรถนะ!W18:AA18,1)&gt;=COUNTIF(ประเมินสมรรถนะ!W18:AA18,0),1,0))))</f>
        <v>-</v>
      </c>
      <c r="K16" s="342" t="str">
        <f>IF(COUNTIF(ประเมินสมรรถนะ!AB18:AF18,"")=5,"-",IF(AND(COUNTIF(ประเมินสมรรถนะ!AB18:AF18,3)&gt;=COUNTIF(ประเมินสมรรถนะ!AB18:AF18,0),COUNTIF(ประเมินสมรรถนะ!AB18:AF18,3)&gt;=COUNTIF(ประเมินสมรรถนะ!AB18:AF18,1),COUNTIF(ประเมินสมรรถนะ!AB18:AF18,3)&gt;=COUNTIF(ประเมินสมรรถนะ!AB18:AF18,2)),3,IF(AND(COUNTIF(ประเมินสมรรถนะ!AB18:AF18,2)&gt;=COUNTIF(ประเมินสมรรถนะ!AB18:AF18,0),COUNTIF(ประเมินสมรรถนะ!AB18:AF18,2)&gt;=COUNTIF(ประเมินสมรรถนะ!AB18:AF18,1)),2,IF(COUNTIF(ประเมินสมรรถนะ!AB18:AF18,1)&gt;=COUNTIF(ประเมินสมรรถนะ!AB18:AF18,0),1,0))))</f>
        <v>-</v>
      </c>
      <c r="L16" s="343" t="str">
        <f t="shared" si="0"/>
        <v/>
      </c>
      <c r="M16" s="344" t="str">
        <f t="shared" si="1"/>
        <v>-</v>
      </c>
      <c r="N16" s="344" t="str">
        <f t="shared" si="1"/>
        <v>-</v>
      </c>
      <c r="O16" s="344" t="str">
        <f t="shared" si="1"/>
        <v>-</v>
      </c>
      <c r="P16" s="344" t="str">
        <f t="shared" si="1"/>
        <v>-</v>
      </c>
      <c r="Q16" s="344" t="str">
        <f t="shared" si="1"/>
        <v>-</v>
      </c>
    </row>
    <row r="17" spans="2:17" ht="23.15" customHeight="1" x14ac:dyDescent="0.7">
      <c r="B17" s="337" t="str">
        <f>ประเมินสมรรถนะ!B19</f>
        <v>ป.2/1</v>
      </c>
      <c r="C17" s="338">
        <f>ประเมินสมรรถนะ!C19</f>
        <v>14</v>
      </c>
      <c r="D17" s="339" t="str">
        <f>ประเมินสมรรถนะ!E19</f>
        <v>เด็กชาย</v>
      </c>
      <c r="E17" s="357" t="str">
        <f>ประเมินสมรรถนะ!F19</f>
        <v>ปองคุณ</v>
      </c>
      <c r="F17" s="357" t="str">
        <f>ประเมินสมรรถนะ!G19</f>
        <v>มัฆวาล</v>
      </c>
      <c r="G17" s="342" t="str">
        <f>IF(COUNTIF(ประเมินสมรรถนะ!I19:M19,"")=5,"-",IF(AND(COUNTIF(ประเมินสมรรถนะ!I19:M19,3)&gt;=COUNTIF(ประเมินสมรรถนะ!I19:M19,0),COUNTIF(ประเมินสมรรถนะ!I19:M19,3)&gt;=COUNTIF(ประเมินสมรรถนะ!I19:M19,1),COUNTIF(ประเมินสมรรถนะ!I19:M19,3)&gt;=COUNTIF(ประเมินสมรรถนะ!I19:M19,2)),3,IF(AND(COUNTIF(ประเมินสมรรถนะ!I19:M19,2)&gt;=COUNTIF(ประเมินสมรรถนะ!I19:M19,0),COUNTIF(ประเมินสมรรถนะ!I19:M19,2)&gt;=COUNTIF(ประเมินสมรรถนะ!I19:M19,1)),2,IF(COUNTIF(ประเมินสมรรถนะ!I19:M19,1)&gt;=COUNTIF(ประเมินสมรรถนะ!I19:M19,0),1,0))))</f>
        <v>-</v>
      </c>
      <c r="H17" s="342" t="str">
        <f>IF(COUNTIF(ประเมินสมรรถนะ!N19:R19,"")=5,"-",IF(AND(COUNTIF(ประเมินสมรรถนะ!N19:R19,3)&gt;=COUNTIF(ประเมินสมรรถนะ!N19:R19,0),COUNTIF(ประเมินสมรรถนะ!N19:R19,3)&gt;=COUNTIF(ประเมินสมรรถนะ!N19:R19,1),COUNTIF(ประเมินสมรรถนะ!N19:R19,3)&gt;=COUNTIF(ประเมินสมรรถนะ!N19:R19,2)),3,IF(AND(COUNTIF(ประเมินสมรรถนะ!N19:R19,2)&gt;=COUNTIF(ประเมินสมรรถนะ!N19:R19,0),COUNTIF(ประเมินสมรรถนะ!N19:R19,2)&gt;=COUNTIF(ประเมินสมรรถนะ!N19:R19,1)),2,IF(COUNTIF(ประเมินสมรรถนะ!N19:R19,1)&gt;=COUNTIF(ประเมินสมรรถนะ!N19:R19,0),1,0))))</f>
        <v>-</v>
      </c>
      <c r="I17" s="342" t="str">
        <f>IF(COUNTIF(ประเมินสมรรถนะ!S19:V19,"")=4,"-",IF(AND(COUNTIF(ประเมินสมรรถนะ!S19:V19,3)&gt;=COUNTIF(ประเมินสมรรถนะ!S19:V19,0),COUNTIF(ประเมินสมรรถนะ!S19:V19,3)&gt;=COUNTIF(ประเมินสมรรถนะ!S19:V19,1),COUNTIF(ประเมินสมรรถนะ!S19:V19,3)&gt;=COUNTIF(ประเมินสมรรถนะ!S19:V19,2)),3,IF(AND(COUNTIF(ประเมินสมรรถนะ!S19:V19,2)&gt;=COUNTIF(ประเมินสมรรถนะ!S19:V19,0),COUNTIF(ประเมินสมรรถนะ!S19:V19,2)&gt;=COUNTIF(ประเมินสมรรถนะ!S19:V19,1)),2,IF(COUNTIF(ประเมินสมรรถนะ!S19:V19,1)&gt;=COUNTIF(ประเมินสมรรถนะ!S19:V19,0),1,0))))</f>
        <v>-</v>
      </c>
      <c r="J17" s="342" t="str">
        <f>IF(COUNTIF(ประเมินสมรรถนะ!W19:AA19,"")=5,"-",IF(AND(COUNTIF(ประเมินสมรรถนะ!W19:AA19,3)&gt;=COUNTIF(ประเมินสมรรถนะ!W19:AA19,0),COUNTIF(ประเมินสมรรถนะ!W19:AA19,3)&gt;=COUNTIF(ประเมินสมรรถนะ!W19:AA19,1),COUNTIF(ประเมินสมรรถนะ!W19:AA19,3)&gt;=COUNTIF(ประเมินสมรรถนะ!W19:AA19,2)),3,IF(AND(COUNTIF(ประเมินสมรรถนะ!W19:AA19,2)&gt;=COUNTIF(ประเมินสมรรถนะ!W19:AA19,0),COUNTIF(ประเมินสมรรถนะ!W19:AA19,2)&gt;=COUNTIF(ประเมินสมรรถนะ!W19:AA19,1)),2,IF(COUNTIF(ประเมินสมรรถนะ!W19:AA19,1)&gt;=COUNTIF(ประเมินสมรรถนะ!W19:AA19,0),1,0))))</f>
        <v>-</v>
      </c>
      <c r="K17" s="342" t="str">
        <f>IF(COUNTIF(ประเมินสมรรถนะ!AB19:AF19,"")=5,"-",IF(AND(COUNTIF(ประเมินสมรรถนะ!AB19:AF19,3)&gt;=COUNTIF(ประเมินสมรรถนะ!AB19:AF19,0),COUNTIF(ประเมินสมรรถนะ!AB19:AF19,3)&gt;=COUNTIF(ประเมินสมรรถนะ!AB19:AF19,1),COUNTIF(ประเมินสมรรถนะ!AB19:AF19,3)&gt;=COUNTIF(ประเมินสมรรถนะ!AB19:AF19,2)),3,IF(AND(COUNTIF(ประเมินสมรรถนะ!AB19:AF19,2)&gt;=COUNTIF(ประเมินสมรรถนะ!AB19:AF19,0),COUNTIF(ประเมินสมรรถนะ!AB19:AF19,2)&gt;=COUNTIF(ประเมินสมรรถนะ!AB19:AF19,1)),2,IF(COUNTIF(ประเมินสมรรถนะ!AB19:AF19,1)&gt;=COUNTIF(ประเมินสมรรถนะ!AB19:AF19,0),1,0))))</f>
        <v>-</v>
      </c>
      <c r="L17" s="343" t="str">
        <f t="shared" si="0"/>
        <v/>
      </c>
      <c r="M17" s="344" t="str">
        <f t="shared" si="1"/>
        <v>-</v>
      </c>
      <c r="N17" s="344" t="str">
        <f t="shared" si="1"/>
        <v>-</v>
      </c>
      <c r="O17" s="344" t="str">
        <f t="shared" si="1"/>
        <v>-</v>
      </c>
      <c r="P17" s="344" t="str">
        <f t="shared" si="1"/>
        <v>-</v>
      </c>
      <c r="Q17" s="344" t="str">
        <f t="shared" si="1"/>
        <v>-</v>
      </c>
    </row>
    <row r="18" spans="2:17" ht="23.15" customHeight="1" x14ac:dyDescent="0.7">
      <c r="B18" s="337" t="str">
        <f>ประเมินสมรรถนะ!B20</f>
        <v>ป.2/1</v>
      </c>
      <c r="C18" s="338">
        <f>ประเมินสมรรถนะ!C20</f>
        <v>15</v>
      </c>
      <c r="D18" s="339" t="str">
        <f>ประเมินสมรรถนะ!E20</f>
        <v>เด็กชาย</v>
      </c>
      <c r="E18" s="357" t="str">
        <f>ประเมินสมรรถนะ!F20</f>
        <v>ญานภัทร</v>
      </c>
      <c r="F18" s="357" t="str">
        <f>ประเมินสมรรถนะ!G20</f>
        <v>ศรีมาปัน</v>
      </c>
      <c r="G18" s="342" t="str">
        <f>IF(COUNTIF(ประเมินสมรรถนะ!I20:M20,"")=5,"-",IF(AND(COUNTIF(ประเมินสมรรถนะ!I20:M20,3)&gt;=COUNTIF(ประเมินสมรรถนะ!I20:M20,0),COUNTIF(ประเมินสมรรถนะ!I20:M20,3)&gt;=COUNTIF(ประเมินสมรรถนะ!I20:M20,1),COUNTIF(ประเมินสมรรถนะ!I20:M20,3)&gt;=COUNTIF(ประเมินสมรรถนะ!I20:M20,2)),3,IF(AND(COUNTIF(ประเมินสมรรถนะ!I20:M20,2)&gt;=COUNTIF(ประเมินสมรรถนะ!I20:M20,0),COUNTIF(ประเมินสมรรถนะ!I20:M20,2)&gt;=COUNTIF(ประเมินสมรรถนะ!I20:M20,1)),2,IF(COUNTIF(ประเมินสมรรถนะ!I20:M20,1)&gt;=COUNTIF(ประเมินสมรรถนะ!I20:M20,0),1,0))))</f>
        <v>-</v>
      </c>
      <c r="H18" s="342" t="str">
        <f>IF(COUNTIF(ประเมินสมรรถนะ!N20:R20,"")=5,"-",IF(AND(COUNTIF(ประเมินสมรรถนะ!N20:R20,3)&gt;=COUNTIF(ประเมินสมรรถนะ!N20:R20,0),COUNTIF(ประเมินสมรรถนะ!N20:R20,3)&gt;=COUNTIF(ประเมินสมรรถนะ!N20:R20,1),COUNTIF(ประเมินสมรรถนะ!N20:R20,3)&gt;=COUNTIF(ประเมินสมรรถนะ!N20:R20,2)),3,IF(AND(COUNTIF(ประเมินสมรรถนะ!N20:R20,2)&gt;=COUNTIF(ประเมินสมรรถนะ!N20:R20,0),COUNTIF(ประเมินสมรรถนะ!N20:R20,2)&gt;=COUNTIF(ประเมินสมรรถนะ!N20:R20,1)),2,IF(COUNTIF(ประเมินสมรรถนะ!N20:R20,1)&gt;=COUNTIF(ประเมินสมรรถนะ!N20:R20,0),1,0))))</f>
        <v>-</v>
      </c>
      <c r="I18" s="342" t="str">
        <f>IF(COUNTIF(ประเมินสมรรถนะ!S20:V20,"")=4,"-",IF(AND(COUNTIF(ประเมินสมรรถนะ!S20:V20,3)&gt;=COUNTIF(ประเมินสมรรถนะ!S20:V20,0),COUNTIF(ประเมินสมรรถนะ!S20:V20,3)&gt;=COUNTIF(ประเมินสมรรถนะ!S20:V20,1),COUNTIF(ประเมินสมรรถนะ!S20:V20,3)&gt;=COUNTIF(ประเมินสมรรถนะ!S20:V20,2)),3,IF(AND(COUNTIF(ประเมินสมรรถนะ!S20:V20,2)&gt;=COUNTIF(ประเมินสมรรถนะ!S20:V20,0),COUNTIF(ประเมินสมรรถนะ!S20:V20,2)&gt;=COUNTIF(ประเมินสมรรถนะ!S20:V20,1)),2,IF(COUNTIF(ประเมินสมรรถนะ!S20:V20,1)&gt;=COUNTIF(ประเมินสมรรถนะ!S20:V20,0),1,0))))</f>
        <v>-</v>
      </c>
      <c r="J18" s="342" t="str">
        <f>IF(COUNTIF(ประเมินสมรรถนะ!W20:AA20,"")=5,"-",IF(AND(COUNTIF(ประเมินสมรรถนะ!W20:AA20,3)&gt;=COUNTIF(ประเมินสมรรถนะ!W20:AA20,0),COUNTIF(ประเมินสมรรถนะ!W20:AA20,3)&gt;=COUNTIF(ประเมินสมรรถนะ!W20:AA20,1),COUNTIF(ประเมินสมรรถนะ!W20:AA20,3)&gt;=COUNTIF(ประเมินสมรรถนะ!W20:AA20,2)),3,IF(AND(COUNTIF(ประเมินสมรรถนะ!W20:AA20,2)&gt;=COUNTIF(ประเมินสมรรถนะ!W20:AA20,0),COUNTIF(ประเมินสมรรถนะ!W20:AA20,2)&gt;=COUNTIF(ประเมินสมรรถนะ!W20:AA20,1)),2,IF(COUNTIF(ประเมินสมรรถนะ!W20:AA20,1)&gt;=COUNTIF(ประเมินสมรรถนะ!W20:AA20,0),1,0))))</f>
        <v>-</v>
      </c>
      <c r="K18" s="342" t="str">
        <f>IF(COUNTIF(ประเมินสมรรถนะ!AB20:AF20,"")=5,"-",IF(AND(COUNTIF(ประเมินสมรรถนะ!AB20:AF20,3)&gt;=COUNTIF(ประเมินสมรรถนะ!AB20:AF20,0),COUNTIF(ประเมินสมรรถนะ!AB20:AF20,3)&gt;=COUNTIF(ประเมินสมรรถนะ!AB20:AF20,1),COUNTIF(ประเมินสมรรถนะ!AB20:AF20,3)&gt;=COUNTIF(ประเมินสมรรถนะ!AB20:AF20,2)),3,IF(AND(COUNTIF(ประเมินสมรรถนะ!AB20:AF20,2)&gt;=COUNTIF(ประเมินสมรรถนะ!AB20:AF20,0),COUNTIF(ประเมินสมรรถนะ!AB20:AF20,2)&gt;=COUNTIF(ประเมินสมรรถนะ!AB20:AF20,1)),2,IF(COUNTIF(ประเมินสมรรถนะ!AB20:AF20,1)&gt;=COUNTIF(ประเมินสมรรถนะ!AB20:AF20,0),1,0))))</f>
        <v>-</v>
      </c>
      <c r="L18" s="343" t="str">
        <f t="shared" si="0"/>
        <v/>
      </c>
      <c r="M18" s="344" t="str">
        <f t="shared" si="1"/>
        <v>-</v>
      </c>
      <c r="N18" s="344" t="str">
        <f t="shared" si="1"/>
        <v>-</v>
      </c>
      <c r="O18" s="344" t="str">
        <f t="shared" si="1"/>
        <v>-</v>
      </c>
      <c r="P18" s="344" t="str">
        <f t="shared" si="1"/>
        <v>-</v>
      </c>
      <c r="Q18" s="344" t="str">
        <f t="shared" si="1"/>
        <v>-</v>
      </c>
    </row>
    <row r="19" spans="2:17" ht="23.15" customHeight="1" x14ac:dyDescent="0.7">
      <c r="B19" s="337" t="str">
        <f>ประเมินสมรรถนะ!B21</f>
        <v>ป.2/1</v>
      </c>
      <c r="C19" s="338">
        <f>ประเมินสมรรถนะ!C21</f>
        <v>16</v>
      </c>
      <c r="D19" s="339" t="str">
        <f>ประเมินสมรรถนะ!E21</f>
        <v>เด็กชาย</v>
      </c>
      <c r="E19" s="357" t="str">
        <f>ประเมินสมรรถนะ!F21</f>
        <v>กฤตลักษณ์</v>
      </c>
      <c r="F19" s="357" t="str">
        <f>ประเมินสมรรถนะ!G21</f>
        <v>หลวงโย</v>
      </c>
      <c r="G19" s="342" t="str">
        <f>IF(COUNTIF(ประเมินสมรรถนะ!I21:M21,"")=5,"-",IF(AND(COUNTIF(ประเมินสมรรถนะ!I21:M21,3)&gt;=COUNTIF(ประเมินสมรรถนะ!I21:M21,0),COUNTIF(ประเมินสมรรถนะ!I21:M21,3)&gt;=COUNTIF(ประเมินสมรรถนะ!I21:M21,1),COUNTIF(ประเมินสมรรถนะ!I21:M21,3)&gt;=COUNTIF(ประเมินสมรรถนะ!I21:M21,2)),3,IF(AND(COUNTIF(ประเมินสมรรถนะ!I21:M21,2)&gt;=COUNTIF(ประเมินสมรรถนะ!I21:M21,0),COUNTIF(ประเมินสมรรถนะ!I21:M21,2)&gt;=COUNTIF(ประเมินสมรรถนะ!I21:M21,1)),2,IF(COUNTIF(ประเมินสมรรถนะ!I21:M21,1)&gt;=COUNTIF(ประเมินสมรรถนะ!I21:M21,0),1,0))))</f>
        <v>-</v>
      </c>
      <c r="H19" s="342" t="str">
        <f>IF(COUNTIF(ประเมินสมรรถนะ!N21:R21,"")=5,"-",IF(AND(COUNTIF(ประเมินสมรรถนะ!N21:R21,3)&gt;=COUNTIF(ประเมินสมรรถนะ!N21:R21,0),COUNTIF(ประเมินสมรรถนะ!N21:R21,3)&gt;=COUNTIF(ประเมินสมรรถนะ!N21:R21,1),COUNTIF(ประเมินสมรรถนะ!N21:R21,3)&gt;=COUNTIF(ประเมินสมรรถนะ!N21:R21,2)),3,IF(AND(COUNTIF(ประเมินสมรรถนะ!N21:R21,2)&gt;=COUNTIF(ประเมินสมรรถนะ!N21:R21,0),COUNTIF(ประเมินสมรรถนะ!N21:R21,2)&gt;=COUNTIF(ประเมินสมรรถนะ!N21:R21,1)),2,IF(COUNTIF(ประเมินสมรรถนะ!N21:R21,1)&gt;=COUNTIF(ประเมินสมรรถนะ!N21:R21,0),1,0))))</f>
        <v>-</v>
      </c>
      <c r="I19" s="342" t="str">
        <f>IF(COUNTIF(ประเมินสมรรถนะ!S21:V21,"")=4,"-",IF(AND(COUNTIF(ประเมินสมรรถนะ!S21:V21,3)&gt;=COUNTIF(ประเมินสมรรถนะ!S21:V21,0),COUNTIF(ประเมินสมรรถนะ!S21:V21,3)&gt;=COUNTIF(ประเมินสมรรถนะ!S21:V21,1),COUNTIF(ประเมินสมรรถนะ!S21:V21,3)&gt;=COUNTIF(ประเมินสมรรถนะ!S21:V21,2)),3,IF(AND(COUNTIF(ประเมินสมรรถนะ!S21:V21,2)&gt;=COUNTIF(ประเมินสมรรถนะ!S21:V21,0),COUNTIF(ประเมินสมรรถนะ!S21:V21,2)&gt;=COUNTIF(ประเมินสมรรถนะ!S21:V21,1)),2,IF(COUNTIF(ประเมินสมรรถนะ!S21:V21,1)&gt;=COUNTIF(ประเมินสมรรถนะ!S21:V21,0),1,0))))</f>
        <v>-</v>
      </c>
      <c r="J19" s="342" t="str">
        <f>IF(COUNTIF(ประเมินสมรรถนะ!W21:AA21,"")=5,"-",IF(AND(COUNTIF(ประเมินสมรรถนะ!W21:AA21,3)&gt;=COUNTIF(ประเมินสมรรถนะ!W21:AA21,0),COUNTIF(ประเมินสมรรถนะ!W21:AA21,3)&gt;=COUNTIF(ประเมินสมรรถนะ!W21:AA21,1),COUNTIF(ประเมินสมรรถนะ!W21:AA21,3)&gt;=COUNTIF(ประเมินสมรรถนะ!W21:AA21,2)),3,IF(AND(COUNTIF(ประเมินสมรรถนะ!W21:AA21,2)&gt;=COUNTIF(ประเมินสมรรถนะ!W21:AA21,0),COUNTIF(ประเมินสมรรถนะ!W21:AA21,2)&gt;=COUNTIF(ประเมินสมรรถนะ!W21:AA21,1)),2,IF(COUNTIF(ประเมินสมรรถนะ!W21:AA21,1)&gt;=COUNTIF(ประเมินสมรรถนะ!W21:AA21,0),1,0))))</f>
        <v>-</v>
      </c>
      <c r="K19" s="342" t="str">
        <f>IF(COUNTIF(ประเมินสมรรถนะ!AB21:AF21,"")=5,"-",IF(AND(COUNTIF(ประเมินสมรรถนะ!AB21:AF21,3)&gt;=COUNTIF(ประเมินสมรรถนะ!AB21:AF21,0),COUNTIF(ประเมินสมรรถนะ!AB21:AF21,3)&gt;=COUNTIF(ประเมินสมรรถนะ!AB21:AF21,1),COUNTIF(ประเมินสมรรถนะ!AB21:AF21,3)&gt;=COUNTIF(ประเมินสมรรถนะ!AB21:AF21,2)),3,IF(AND(COUNTIF(ประเมินสมรรถนะ!AB21:AF21,2)&gt;=COUNTIF(ประเมินสมรรถนะ!AB21:AF21,0),COUNTIF(ประเมินสมรรถนะ!AB21:AF21,2)&gt;=COUNTIF(ประเมินสมรรถนะ!AB21:AF21,1)),2,IF(COUNTIF(ประเมินสมรรถนะ!AB21:AF21,1)&gt;=COUNTIF(ประเมินสมรรถนะ!AB21:AF21,0),1,0))))</f>
        <v>-</v>
      </c>
      <c r="L19" s="343" t="str">
        <f t="shared" si="0"/>
        <v/>
      </c>
      <c r="M19" s="344" t="str">
        <f t="shared" si="1"/>
        <v>-</v>
      </c>
      <c r="N19" s="344" t="str">
        <f t="shared" si="1"/>
        <v>-</v>
      </c>
      <c r="O19" s="344" t="str">
        <f t="shared" si="1"/>
        <v>-</v>
      </c>
      <c r="P19" s="344" t="str">
        <f t="shared" si="1"/>
        <v>-</v>
      </c>
      <c r="Q19" s="344" t="str">
        <f t="shared" si="1"/>
        <v>-</v>
      </c>
    </row>
    <row r="20" spans="2:17" ht="23.15" customHeight="1" x14ac:dyDescent="0.7">
      <c r="B20" s="337" t="str">
        <f>ประเมินสมรรถนะ!B22</f>
        <v>ป.2/1</v>
      </c>
      <c r="C20" s="338">
        <f>ประเมินสมรรถนะ!C22</f>
        <v>17</v>
      </c>
      <c r="D20" s="339" t="str">
        <f>ประเมินสมรรถนะ!E22</f>
        <v>เด็กหญิง</v>
      </c>
      <c r="E20" s="357" t="str">
        <f>ประเมินสมรรถนะ!F22</f>
        <v>กันยารัตน์</v>
      </c>
      <c r="F20" s="357" t="str">
        <f>ประเมินสมรรถนะ!G22</f>
        <v>จันติ๊บ</v>
      </c>
      <c r="G20" s="342" t="str">
        <f>IF(COUNTIF(ประเมินสมรรถนะ!I22:M22,"")=5,"-",IF(AND(COUNTIF(ประเมินสมรรถนะ!I22:M22,3)&gt;=COUNTIF(ประเมินสมรรถนะ!I22:M22,0),COUNTIF(ประเมินสมรรถนะ!I22:M22,3)&gt;=COUNTIF(ประเมินสมรรถนะ!I22:M22,1),COUNTIF(ประเมินสมรรถนะ!I22:M22,3)&gt;=COUNTIF(ประเมินสมรรถนะ!I22:M22,2)),3,IF(AND(COUNTIF(ประเมินสมรรถนะ!I22:M22,2)&gt;=COUNTIF(ประเมินสมรรถนะ!I22:M22,0),COUNTIF(ประเมินสมรรถนะ!I22:M22,2)&gt;=COUNTIF(ประเมินสมรรถนะ!I22:M22,1)),2,IF(COUNTIF(ประเมินสมรรถนะ!I22:M22,1)&gt;=COUNTIF(ประเมินสมรรถนะ!I22:M22,0),1,0))))</f>
        <v>-</v>
      </c>
      <c r="H20" s="342" t="str">
        <f>IF(COUNTIF(ประเมินสมรรถนะ!N22:R22,"")=5,"-",IF(AND(COUNTIF(ประเมินสมรรถนะ!N22:R22,3)&gt;=COUNTIF(ประเมินสมรรถนะ!N22:R22,0),COUNTIF(ประเมินสมรรถนะ!N22:R22,3)&gt;=COUNTIF(ประเมินสมรรถนะ!N22:R22,1),COUNTIF(ประเมินสมรรถนะ!N22:R22,3)&gt;=COUNTIF(ประเมินสมรรถนะ!N22:R22,2)),3,IF(AND(COUNTIF(ประเมินสมรรถนะ!N22:R22,2)&gt;=COUNTIF(ประเมินสมรรถนะ!N22:R22,0),COUNTIF(ประเมินสมรรถนะ!N22:R22,2)&gt;=COUNTIF(ประเมินสมรรถนะ!N22:R22,1)),2,IF(COUNTIF(ประเมินสมรรถนะ!N22:R22,1)&gt;=COUNTIF(ประเมินสมรรถนะ!N22:R22,0),1,0))))</f>
        <v>-</v>
      </c>
      <c r="I20" s="342" t="str">
        <f>IF(COUNTIF(ประเมินสมรรถนะ!S22:V22,"")=4,"-",IF(AND(COUNTIF(ประเมินสมรรถนะ!S22:V22,3)&gt;=COUNTIF(ประเมินสมรรถนะ!S22:V22,0),COUNTIF(ประเมินสมรรถนะ!S22:V22,3)&gt;=COUNTIF(ประเมินสมรรถนะ!S22:V22,1),COUNTIF(ประเมินสมรรถนะ!S22:V22,3)&gt;=COUNTIF(ประเมินสมรรถนะ!S22:V22,2)),3,IF(AND(COUNTIF(ประเมินสมรรถนะ!S22:V22,2)&gt;=COUNTIF(ประเมินสมรรถนะ!S22:V22,0),COUNTIF(ประเมินสมรรถนะ!S22:V22,2)&gt;=COUNTIF(ประเมินสมรรถนะ!S22:V22,1)),2,IF(COUNTIF(ประเมินสมรรถนะ!S22:V22,1)&gt;=COUNTIF(ประเมินสมรรถนะ!S22:V22,0),1,0))))</f>
        <v>-</v>
      </c>
      <c r="J20" s="342" t="str">
        <f>IF(COUNTIF(ประเมินสมรรถนะ!W22:AA22,"")=5,"-",IF(AND(COUNTIF(ประเมินสมรรถนะ!W22:AA22,3)&gt;=COUNTIF(ประเมินสมรรถนะ!W22:AA22,0),COUNTIF(ประเมินสมรรถนะ!W22:AA22,3)&gt;=COUNTIF(ประเมินสมรรถนะ!W22:AA22,1),COUNTIF(ประเมินสมรรถนะ!W22:AA22,3)&gt;=COUNTIF(ประเมินสมรรถนะ!W22:AA22,2)),3,IF(AND(COUNTIF(ประเมินสมรรถนะ!W22:AA22,2)&gt;=COUNTIF(ประเมินสมรรถนะ!W22:AA22,0),COUNTIF(ประเมินสมรรถนะ!W22:AA22,2)&gt;=COUNTIF(ประเมินสมรรถนะ!W22:AA22,1)),2,IF(COUNTIF(ประเมินสมรรถนะ!W22:AA22,1)&gt;=COUNTIF(ประเมินสมรรถนะ!W22:AA22,0),1,0))))</f>
        <v>-</v>
      </c>
      <c r="K20" s="342" t="str">
        <f>IF(COUNTIF(ประเมินสมรรถนะ!AB22:AF22,"")=5,"-",IF(AND(COUNTIF(ประเมินสมรรถนะ!AB22:AF22,3)&gt;=COUNTIF(ประเมินสมรรถนะ!AB22:AF22,0),COUNTIF(ประเมินสมรรถนะ!AB22:AF22,3)&gt;=COUNTIF(ประเมินสมรรถนะ!AB22:AF22,1),COUNTIF(ประเมินสมรรถนะ!AB22:AF22,3)&gt;=COUNTIF(ประเมินสมรรถนะ!AB22:AF22,2)),3,IF(AND(COUNTIF(ประเมินสมรรถนะ!AB22:AF22,2)&gt;=COUNTIF(ประเมินสมรรถนะ!AB22:AF22,0),COUNTIF(ประเมินสมรรถนะ!AB22:AF22,2)&gt;=COUNTIF(ประเมินสมรรถนะ!AB22:AF22,1)),2,IF(COUNTIF(ประเมินสมรรถนะ!AB22:AF22,1)&gt;=COUNTIF(ประเมินสมรรถนะ!AB22:AF22,0),1,0))))</f>
        <v>-</v>
      </c>
      <c r="L20" s="343" t="str">
        <f t="shared" si="0"/>
        <v/>
      </c>
      <c r="M20" s="344" t="str">
        <f t="shared" si="1"/>
        <v>-</v>
      </c>
      <c r="N20" s="344" t="str">
        <f t="shared" si="1"/>
        <v>-</v>
      </c>
      <c r="O20" s="344" t="str">
        <f t="shared" si="1"/>
        <v>-</v>
      </c>
      <c r="P20" s="344" t="str">
        <f t="shared" si="1"/>
        <v>-</v>
      </c>
      <c r="Q20" s="344" t="str">
        <f t="shared" si="1"/>
        <v>-</v>
      </c>
    </row>
    <row r="21" spans="2:17" ht="23.15" customHeight="1" x14ac:dyDescent="0.7">
      <c r="B21" s="337" t="str">
        <f>ประเมินสมรรถนะ!B23</f>
        <v>ป.2/1</v>
      </c>
      <c r="C21" s="338">
        <f>ประเมินสมรรถนะ!C23</f>
        <v>18</v>
      </c>
      <c r="D21" s="339" t="str">
        <f>ประเมินสมรรถนะ!E23</f>
        <v>เด็กหญิง</v>
      </c>
      <c r="E21" s="357" t="str">
        <f>ประเมินสมรรถนะ!F23</f>
        <v>โชติกา</v>
      </c>
      <c r="F21" s="357" t="str">
        <f>ประเมินสมรรถนะ!G23</f>
        <v>สุขยิ่ง</v>
      </c>
      <c r="G21" s="342" t="str">
        <f>IF(COUNTIF(ประเมินสมรรถนะ!I23:M23,"")=5,"-",IF(AND(COUNTIF(ประเมินสมรรถนะ!I23:M23,3)&gt;=COUNTIF(ประเมินสมรรถนะ!I23:M23,0),COUNTIF(ประเมินสมรรถนะ!I23:M23,3)&gt;=COUNTIF(ประเมินสมรรถนะ!I23:M23,1),COUNTIF(ประเมินสมรรถนะ!I23:M23,3)&gt;=COUNTIF(ประเมินสมรรถนะ!I23:M23,2)),3,IF(AND(COUNTIF(ประเมินสมรรถนะ!I23:M23,2)&gt;=COUNTIF(ประเมินสมรรถนะ!I23:M23,0),COUNTIF(ประเมินสมรรถนะ!I23:M23,2)&gt;=COUNTIF(ประเมินสมรรถนะ!I23:M23,1)),2,IF(COUNTIF(ประเมินสมรรถนะ!I23:M23,1)&gt;=COUNTIF(ประเมินสมรรถนะ!I23:M23,0),1,0))))</f>
        <v>-</v>
      </c>
      <c r="H21" s="342" t="str">
        <f>IF(COUNTIF(ประเมินสมรรถนะ!N23:R23,"")=5,"-",IF(AND(COUNTIF(ประเมินสมรรถนะ!N23:R23,3)&gt;=COUNTIF(ประเมินสมรรถนะ!N23:R23,0),COUNTIF(ประเมินสมรรถนะ!N23:R23,3)&gt;=COUNTIF(ประเมินสมรรถนะ!N23:R23,1),COUNTIF(ประเมินสมรรถนะ!N23:R23,3)&gt;=COUNTIF(ประเมินสมรรถนะ!N23:R23,2)),3,IF(AND(COUNTIF(ประเมินสมรรถนะ!N23:R23,2)&gt;=COUNTIF(ประเมินสมรรถนะ!N23:R23,0),COUNTIF(ประเมินสมรรถนะ!N23:R23,2)&gt;=COUNTIF(ประเมินสมรรถนะ!N23:R23,1)),2,IF(COUNTIF(ประเมินสมรรถนะ!N23:R23,1)&gt;=COUNTIF(ประเมินสมรรถนะ!N23:R23,0),1,0))))</f>
        <v>-</v>
      </c>
      <c r="I21" s="342" t="str">
        <f>IF(COUNTIF(ประเมินสมรรถนะ!S23:V23,"")=4,"-",IF(AND(COUNTIF(ประเมินสมรรถนะ!S23:V23,3)&gt;=COUNTIF(ประเมินสมรรถนะ!S23:V23,0),COUNTIF(ประเมินสมรรถนะ!S23:V23,3)&gt;=COUNTIF(ประเมินสมรรถนะ!S23:V23,1),COUNTIF(ประเมินสมรรถนะ!S23:V23,3)&gt;=COUNTIF(ประเมินสมรรถนะ!S23:V23,2)),3,IF(AND(COUNTIF(ประเมินสมรรถนะ!S23:V23,2)&gt;=COUNTIF(ประเมินสมรรถนะ!S23:V23,0),COUNTIF(ประเมินสมรรถนะ!S23:V23,2)&gt;=COUNTIF(ประเมินสมรรถนะ!S23:V23,1)),2,IF(COUNTIF(ประเมินสมรรถนะ!S23:V23,1)&gt;=COUNTIF(ประเมินสมรรถนะ!S23:V23,0),1,0))))</f>
        <v>-</v>
      </c>
      <c r="J21" s="342" t="str">
        <f>IF(COUNTIF(ประเมินสมรรถนะ!W23:AA23,"")=5,"-",IF(AND(COUNTIF(ประเมินสมรรถนะ!W23:AA23,3)&gt;=COUNTIF(ประเมินสมรรถนะ!W23:AA23,0),COUNTIF(ประเมินสมรรถนะ!W23:AA23,3)&gt;=COUNTIF(ประเมินสมรรถนะ!W23:AA23,1),COUNTIF(ประเมินสมรรถนะ!W23:AA23,3)&gt;=COUNTIF(ประเมินสมรรถนะ!W23:AA23,2)),3,IF(AND(COUNTIF(ประเมินสมรรถนะ!W23:AA23,2)&gt;=COUNTIF(ประเมินสมรรถนะ!W23:AA23,0),COUNTIF(ประเมินสมรรถนะ!W23:AA23,2)&gt;=COUNTIF(ประเมินสมรรถนะ!W23:AA23,1)),2,IF(COUNTIF(ประเมินสมรรถนะ!W23:AA23,1)&gt;=COUNTIF(ประเมินสมรรถนะ!W23:AA23,0),1,0))))</f>
        <v>-</v>
      </c>
      <c r="K21" s="342" t="str">
        <f>IF(COUNTIF(ประเมินสมรรถนะ!AB23:AF23,"")=5,"-",IF(AND(COUNTIF(ประเมินสมรรถนะ!AB23:AF23,3)&gt;=COUNTIF(ประเมินสมรรถนะ!AB23:AF23,0),COUNTIF(ประเมินสมรรถนะ!AB23:AF23,3)&gt;=COUNTIF(ประเมินสมรรถนะ!AB23:AF23,1),COUNTIF(ประเมินสมรรถนะ!AB23:AF23,3)&gt;=COUNTIF(ประเมินสมรรถนะ!AB23:AF23,2)),3,IF(AND(COUNTIF(ประเมินสมรรถนะ!AB23:AF23,2)&gt;=COUNTIF(ประเมินสมรรถนะ!AB23:AF23,0),COUNTIF(ประเมินสมรรถนะ!AB23:AF23,2)&gt;=COUNTIF(ประเมินสมรรถนะ!AB23:AF23,1)),2,IF(COUNTIF(ประเมินสมรรถนะ!AB23:AF23,1)&gt;=COUNTIF(ประเมินสมรรถนะ!AB23:AF23,0),1,0))))</f>
        <v>-</v>
      </c>
      <c r="L21" s="343" t="str">
        <f t="shared" si="0"/>
        <v/>
      </c>
      <c r="M21" s="344" t="str">
        <f t="shared" si="1"/>
        <v>-</v>
      </c>
      <c r="N21" s="344" t="str">
        <f t="shared" si="1"/>
        <v>-</v>
      </c>
      <c r="O21" s="344" t="str">
        <f t="shared" si="1"/>
        <v>-</v>
      </c>
      <c r="P21" s="344" t="str">
        <f t="shared" si="1"/>
        <v>-</v>
      </c>
      <c r="Q21" s="344" t="str">
        <f t="shared" si="1"/>
        <v>-</v>
      </c>
    </row>
    <row r="22" spans="2:17" ht="23.15" customHeight="1" x14ac:dyDescent="0.7">
      <c r="B22" s="337" t="str">
        <f>ประเมินสมรรถนะ!B24</f>
        <v>ป.2/1</v>
      </c>
      <c r="C22" s="338">
        <f>ประเมินสมรรถนะ!C24</f>
        <v>19</v>
      </c>
      <c r="D22" s="339" t="str">
        <f>ประเมินสมรรถนะ!E24</f>
        <v>เด็กหญิง</v>
      </c>
      <c r="E22" s="357" t="str">
        <f>ประเมินสมรรถนะ!F24</f>
        <v>โชษิตา</v>
      </c>
      <c r="F22" s="357" t="str">
        <f>ประเมินสมรรถนะ!G24</f>
        <v>สุขยิ่ง</v>
      </c>
      <c r="G22" s="342" t="str">
        <f>IF(COUNTIF(ประเมินสมรรถนะ!I24:M24,"")=5,"-",IF(AND(COUNTIF(ประเมินสมรรถนะ!I24:M24,3)&gt;=COUNTIF(ประเมินสมรรถนะ!I24:M24,0),COUNTIF(ประเมินสมรรถนะ!I24:M24,3)&gt;=COUNTIF(ประเมินสมรรถนะ!I24:M24,1),COUNTIF(ประเมินสมรรถนะ!I24:M24,3)&gt;=COUNTIF(ประเมินสมรรถนะ!I24:M24,2)),3,IF(AND(COUNTIF(ประเมินสมรรถนะ!I24:M24,2)&gt;=COUNTIF(ประเมินสมรรถนะ!I24:M24,0),COUNTIF(ประเมินสมรรถนะ!I24:M24,2)&gt;=COUNTIF(ประเมินสมรรถนะ!I24:M24,1)),2,IF(COUNTIF(ประเมินสมรรถนะ!I24:M24,1)&gt;=COUNTIF(ประเมินสมรรถนะ!I24:M24,0),1,0))))</f>
        <v>-</v>
      </c>
      <c r="H22" s="342" t="str">
        <f>IF(COUNTIF(ประเมินสมรรถนะ!N24:R24,"")=5,"-",IF(AND(COUNTIF(ประเมินสมรรถนะ!N24:R24,3)&gt;=COUNTIF(ประเมินสมรรถนะ!N24:R24,0),COUNTIF(ประเมินสมรรถนะ!N24:R24,3)&gt;=COUNTIF(ประเมินสมรรถนะ!N24:R24,1),COUNTIF(ประเมินสมรรถนะ!N24:R24,3)&gt;=COUNTIF(ประเมินสมรรถนะ!N24:R24,2)),3,IF(AND(COUNTIF(ประเมินสมรรถนะ!N24:R24,2)&gt;=COUNTIF(ประเมินสมรรถนะ!N24:R24,0),COUNTIF(ประเมินสมรรถนะ!N24:R24,2)&gt;=COUNTIF(ประเมินสมรรถนะ!N24:R24,1)),2,IF(COUNTIF(ประเมินสมรรถนะ!N24:R24,1)&gt;=COUNTIF(ประเมินสมรรถนะ!N24:R24,0),1,0))))</f>
        <v>-</v>
      </c>
      <c r="I22" s="342" t="str">
        <f>IF(COUNTIF(ประเมินสมรรถนะ!S24:V24,"")=4,"-",IF(AND(COUNTIF(ประเมินสมรรถนะ!S24:V24,3)&gt;=COUNTIF(ประเมินสมรรถนะ!S24:V24,0),COUNTIF(ประเมินสมรรถนะ!S24:V24,3)&gt;=COUNTIF(ประเมินสมรรถนะ!S24:V24,1),COUNTIF(ประเมินสมรรถนะ!S24:V24,3)&gt;=COUNTIF(ประเมินสมรรถนะ!S24:V24,2)),3,IF(AND(COUNTIF(ประเมินสมรรถนะ!S24:V24,2)&gt;=COUNTIF(ประเมินสมรรถนะ!S24:V24,0),COUNTIF(ประเมินสมรรถนะ!S24:V24,2)&gt;=COUNTIF(ประเมินสมรรถนะ!S24:V24,1)),2,IF(COUNTIF(ประเมินสมรรถนะ!S24:V24,1)&gt;=COUNTIF(ประเมินสมรรถนะ!S24:V24,0),1,0))))</f>
        <v>-</v>
      </c>
      <c r="J22" s="342" t="str">
        <f>IF(COUNTIF(ประเมินสมรรถนะ!W24:AA24,"")=5,"-",IF(AND(COUNTIF(ประเมินสมรรถนะ!W24:AA24,3)&gt;=COUNTIF(ประเมินสมรรถนะ!W24:AA24,0),COUNTIF(ประเมินสมรรถนะ!W24:AA24,3)&gt;=COUNTIF(ประเมินสมรรถนะ!W24:AA24,1),COUNTIF(ประเมินสมรรถนะ!W24:AA24,3)&gt;=COUNTIF(ประเมินสมรรถนะ!W24:AA24,2)),3,IF(AND(COUNTIF(ประเมินสมรรถนะ!W24:AA24,2)&gt;=COUNTIF(ประเมินสมรรถนะ!W24:AA24,0),COUNTIF(ประเมินสมรรถนะ!W24:AA24,2)&gt;=COUNTIF(ประเมินสมรรถนะ!W24:AA24,1)),2,IF(COUNTIF(ประเมินสมรรถนะ!W24:AA24,1)&gt;=COUNTIF(ประเมินสมรรถนะ!W24:AA24,0),1,0))))</f>
        <v>-</v>
      </c>
      <c r="K22" s="342" t="str">
        <f>IF(COUNTIF(ประเมินสมรรถนะ!AB24:AF24,"")=5,"-",IF(AND(COUNTIF(ประเมินสมรรถนะ!AB24:AF24,3)&gt;=COUNTIF(ประเมินสมรรถนะ!AB24:AF24,0),COUNTIF(ประเมินสมรรถนะ!AB24:AF24,3)&gt;=COUNTIF(ประเมินสมรรถนะ!AB24:AF24,1),COUNTIF(ประเมินสมรรถนะ!AB24:AF24,3)&gt;=COUNTIF(ประเมินสมรรถนะ!AB24:AF24,2)),3,IF(AND(COUNTIF(ประเมินสมรรถนะ!AB24:AF24,2)&gt;=COUNTIF(ประเมินสมรรถนะ!AB24:AF24,0),COUNTIF(ประเมินสมรรถนะ!AB24:AF24,2)&gt;=COUNTIF(ประเมินสมรรถนะ!AB24:AF24,1)),2,IF(COUNTIF(ประเมินสมรรถนะ!AB24:AF24,1)&gt;=COUNTIF(ประเมินสมรรถนะ!AB24:AF24,0),1,0))))</f>
        <v>-</v>
      </c>
      <c r="L22" s="343" t="str">
        <f t="shared" si="0"/>
        <v/>
      </c>
      <c r="M22" s="344" t="str">
        <f t="shared" si="1"/>
        <v>-</v>
      </c>
      <c r="N22" s="344" t="str">
        <f t="shared" si="1"/>
        <v>-</v>
      </c>
      <c r="O22" s="344" t="str">
        <f t="shared" si="1"/>
        <v>-</v>
      </c>
      <c r="P22" s="344" t="str">
        <f t="shared" si="1"/>
        <v>-</v>
      </c>
      <c r="Q22" s="344" t="str">
        <f t="shared" si="1"/>
        <v>-</v>
      </c>
    </row>
    <row r="23" spans="2:17" ht="23.15" customHeight="1" x14ac:dyDescent="0.7">
      <c r="B23" s="337" t="str">
        <f>ประเมินสมรรถนะ!B25</f>
        <v>ป.2/1</v>
      </c>
      <c r="C23" s="338">
        <f>ประเมินสมรรถนะ!C25</f>
        <v>20</v>
      </c>
      <c r="D23" s="339" t="str">
        <f>ประเมินสมรรถนะ!E25</f>
        <v>เด็กหญิง</v>
      </c>
      <c r="E23" s="357" t="str">
        <f>ประเมินสมรรถนะ!F25</f>
        <v>ณัฐธยาน์</v>
      </c>
      <c r="F23" s="357" t="str">
        <f>ประเมินสมรรถนะ!G25</f>
        <v>ชัยปัน</v>
      </c>
      <c r="G23" s="342" t="str">
        <f>IF(COUNTIF(ประเมินสมรรถนะ!I25:M25,"")=5,"-",IF(AND(COUNTIF(ประเมินสมรรถนะ!I25:M25,3)&gt;=COUNTIF(ประเมินสมรรถนะ!I25:M25,0),COUNTIF(ประเมินสมรรถนะ!I25:M25,3)&gt;=COUNTIF(ประเมินสมรรถนะ!I25:M25,1),COUNTIF(ประเมินสมรรถนะ!I25:M25,3)&gt;=COUNTIF(ประเมินสมรรถนะ!I25:M25,2)),3,IF(AND(COUNTIF(ประเมินสมรรถนะ!I25:M25,2)&gt;=COUNTIF(ประเมินสมรรถนะ!I25:M25,0),COUNTIF(ประเมินสมรรถนะ!I25:M25,2)&gt;=COUNTIF(ประเมินสมรรถนะ!I25:M25,1)),2,IF(COUNTIF(ประเมินสมรรถนะ!I25:M25,1)&gt;=COUNTIF(ประเมินสมรรถนะ!I25:M25,0),1,0))))</f>
        <v>-</v>
      </c>
      <c r="H23" s="342" t="str">
        <f>IF(COUNTIF(ประเมินสมรรถนะ!N25:R25,"")=5,"-",IF(AND(COUNTIF(ประเมินสมรรถนะ!N25:R25,3)&gt;=COUNTIF(ประเมินสมรรถนะ!N25:R25,0),COUNTIF(ประเมินสมรรถนะ!N25:R25,3)&gt;=COUNTIF(ประเมินสมรรถนะ!N25:R25,1),COUNTIF(ประเมินสมรรถนะ!N25:R25,3)&gt;=COUNTIF(ประเมินสมรรถนะ!N25:R25,2)),3,IF(AND(COUNTIF(ประเมินสมรรถนะ!N25:R25,2)&gt;=COUNTIF(ประเมินสมรรถนะ!N25:R25,0),COUNTIF(ประเมินสมรรถนะ!N25:R25,2)&gt;=COUNTIF(ประเมินสมรรถนะ!N25:R25,1)),2,IF(COUNTIF(ประเมินสมรรถนะ!N25:R25,1)&gt;=COUNTIF(ประเมินสมรรถนะ!N25:R25,0),1,0))))</f>
        <v>-</v>
      </c>
      <c r="I23" s="342" t="str">
        <f>IF(COUNTIF(ประเมินสมรรถนะ!S25:V25,"")=4,"-",IF(AND(COUNTIF(ประเมินสมรรถนะ!S25:V25,3)&gt;=COUNTIF(ประเมินสมรรถนะ!S25:V25,0),COUNTIF(ประเมินสมรรถนะ!S25:V25,3)&gt;=COUNTIF(ประเมินสมรรถนะ!S25:V25,1),COUNTIF(ประเมินสมรรถนะ!S25:V25,3)&gt;=COUNTIF(ประเมินสมรรถนะ!S25:V25,2)),3,IF(AND(COUNTIF(ประเมินสมรรถนะ!S25:V25,2)&gt;=COUNTIF(ประเมินสมรรถนะ!S25:V25,0),COUNTIF(ประเมินสมรรถนะ!S25:V25,2)&gt;=COUNTIF(ประเมินสมรรถนะ!S25:V25,1)),2,IF(COUNTIF(ประเมินสมรรถนะ!S25:V25,1)&gt;=COUNTIF(ประเมินสมรรถนะ!S25:V25,0),1,0))))</f>
        <v>-</v>
      </c>
      <c r="J23" s="342" t="str">
        <f>IF(COUNTIF(ประเมินสมรรถนะ!W25:AA25,"")=5,"-",IF(AND(COUNTIF(ประเมินสมรรถนะ!W25:AA25,3)&gt;=COUNTIF(ประเมินสมรรถนะ!W25:AA25,0),COUNTIF(ประเมินสมรรถนะ!W25:AA25,3)&gt;=COUNTIF(ประเมินสมรรถนะ!W25:AA25,1),COUNTIF(ประเมินสมรรถนะ!W25:AA25,3)&gt;=COUNTIF(ประเมินสมรรถนะ!W25:AA25,2)),3,IF(AND(COUNTIF(ประเมินสมรรถนะ!W25:AA25,2)&gt;=COUNTIF(ประเมินสมรรถนะ!W25:AA25,0),COUNTIF(ประเมินสมรรถนะ!W25:AA25,2)&gt;=COUNTIF(ประเมินสมรรถนะ!W25:AA25,1)),2,IF(COUNTIF(ประเมินสมรรถนะ!W25:AA25,1)&gt;=COUNTIF(ประเมินสมรรถนะ!W25:AA25,0),1,0))))</f>
        <v>-</v>
      </c>
      <c r="K23" s="342" t="str">
        <f>IF(COUNTIF(ประเมินสมรรถนะ!AB25:AF25,"")=5,"-",IF(AND(COUNTIF(ประเมินสมรรถนะ!AB25:AF25,3)&gt;=COUNTIF(ประเมินสมรรถนะ!AB25:AF25,0),COUNTIF(ประเมินสมรรถนะ!AB25:AF25,3)&gt;=COUNTIF(ประเมินสมรรถนะ!AB25:AF25,1),COUNTIF(ประเมินสมรรถนะ!AB25:AF25,3)&gt;=COUNTIF(ประเมินสมรรถนะ!AB25:AF25,2)),3,IF(AND(COUNTIF(ประเมินสมรรถนะ!AB25:AF25,2)&gt;=COUNTIF(ประเมินสมรรถนะ!AB25:AF25,0),COUNTIF(ประเมินสมรรถนะ!AB25:AF25,2)&gt;=COUNTIF(ประเมินสมรรถนะ!AB25:AF25,1)),2,IF(COUNTIF(ประเมินสมรรถนะ!AB25:AF25,1)&gt;=COUNTIF(ประเมินสมรรถนะ!AB25:AF25,0),1,0))))</f>
        <v>-</v>
      </c>
      <c r="L23" s="343" t="str">
        <f t="shared" si="0"/>
        <v/>
      </c>
      <c r="M23" s="344" t="str">
        <f t="shared" si="1"/>
        <v>-</v>
      </c>
      <c r="N23" s="344" t="str">
        <f t="shared" si="1"/>
        <v>-</v>
      </c>
      <c r="O23" s="344" t="str">
        <f t="shared" si="1"/>
        <v>-</v>
      </c>
      <c r="P23" s="344" t="str">
        <f t="shared" si="1"/>
        <v>-</v>
      </c>
      <c r="Q23" s="344" t="str">
        <f t="shared" si="1"/>
        <v>-</v>
      </c>
    </row>
    <row r="24" spans="2:17" ht="23.15" customHeight="1" x14ac:dyDescent="0.7">
      <c r="B24" s="337" t="str">
        <f>ประเมินสมรรถนะ!B26</f>
        <v>ป.2/1</v>
      </c>
      <c r="C24" s="338">
        <f>ประเมินสมรรถนะ!C26</f>
        <v>21</v>
      </c>
      <c r="D24" s="339" t="str">
        <f>ประเมินสมรรถนะ!E26</f>
        <v>เด็กหญิง</v>
      </c>
      <c r="E24" s="357" t="str">
        <f>ประเมินสมรรถนะ!F26</f>
        <v>ธัญชนก</v>
      </c>
      <c r="F24" s="357" t="str">
        <f>ประเมินสมรรถนะ!G26</f>
        <v>แสงสุข</v>
      </c>
      <c r="G24" s="342" t="str">
        <f>IF(COUNTIF(ประเมินสมรรถนะ!I26:M26,"")=5,"-",IF(AND(COUNTIF(ประเมินสมรรถนะ!I26:M26,3)&gt;=COUNTIF(ประเมินสมรรถนะ!I26:M26,0),COUNTIF(ประเมินสมรรถนะ!I26:M26,3)&gt;=COUNTIF(ประเมินสมรรถนะ!I26:M26,1),COUNTIF(ประเมินสมรรถนะ!I26:M26,3)&gt;=COUNTIF(ประเมินสมรรถนะ!I26:M26,2)),3,IF(AND(COUNTIF(ประเมินสมรรถนะ!I26:M26,2)&gt;=COUNTIF(ประเมินสมรรถนะ!I26:M26,0),COUNTIF(ประเมินสมรรถนะ!I26:M26,2)&gt;=COUNTIF(ประเมินสมรรถนะ!I26:M26,1)),2,IF(COUNTIF(ประเมินสมรรถนะ!I26:M26,1)&gt;=COUNTIF(ประเมินสมรรถนะ!I26:M26,0),1,0))))</f>
        <v>-</v>
      </c>
      <c r="H24" s="342" t="str">
        <f>IF(COUNTIF(ประเมินสมรรถนะ!N26:R26,"")=5,"-",IF(AND(COUNTIF(ประเมินสมรรถนะ!N26:R26,3)&gt;=COUNTIF(ประเมินสมรรถนะ!N26:R26,0),COUNTIF(ประเมินสมรรถนะ!N26:R26,3)&gt;=COUNTIF(ประเมินสมรรถนะ!N26:R26,1),COUNTIF(ประเมินสมรรถนะ!N26:R26,3)&gt;=COUNTIF(ประเมินสมรรถนะ!N26:R26,2)),3,IF(AND(COUNTIF(ประเมินสมรรถนะ!N26:R26,2)&gt;=COUNTIF(ประเมินสมรรถนะ!N26:R26,0),COUNTIF(ประเมินสมรรถนะ!N26:R26,2)&gt;=COUNTIF(ประเมินสมรรถนะ!N26:R26,1)),2,IF(COUNTIF(ประเมินสมรรถนะ!N26:R26,1)&gt;=COUNTIF(ประเมินสมรรถนะ!N26:R26,0),1,0))))</f>
        <v>-</v>
      </c>
      <c r="I24" s="342" t="str">
        <f>IF(COUNTIF(ประเมินสมรรถนะ!S26:V26,"")=4,"-",IF(AND(COUNTIF(ประเมินสมรรถนะ!S26:V26,3)&gt;=COUNTIF(ประเมินสมรรถนะ!S26:V26,0),COUNTIF(ประเมินสมรรถนะ!S26:V26,3)&gt;=COUNTIF(ประเมินสมรรถนะ!S26:V26,1),COUNTIF(ประเมินสมรรถนะ!S26:V26,3)&gt;=COUNTIF(ประเมินสมรรถนะ!S26:V26,2)),3,IF(AND(COUNTIF(ประเมินสมรรถนะ!S26:V26,2)&gt;=COUNTIF(ประเมินสมรรถนะ!S26:V26,0),COUNTIF(ประเมินสมรรถนะ!S26:V26,2)&gt;=COUNTIF(ประเมินสมรรถนะ!S26:V26,1)),2,IF(COUNTIF(ประเมินสมรรถนะ!S26:V26,1)&gt;=COUNTIF(ประเมินสมรรถนะ!S26:V26,0),1,0))))</f>
        <v>-</v>
      </c>
      <c r="J24" s="342" t="str">
        <f>IF(COUNTIF(ประเมินสมรรถนะ!W26:AA26,"")=5,"-",IF(AND(COUNTIF(ประเมินสมรรถนะ!W26:AA26,3)&gt;=COUNTIF(ประเมินสมรรถนะ!W26:AA26,0),COUNTIF(ประเมินสมรรถนะ!W26:AA26,3)&gt;=COUNTIF(ประเมินสมรรถนะ!W26:AA26,1),COUNTIF(ประเมินสมรรถนะ!W26:AA26,3)&gt;=COUNTIF(ประเมินสมรรถนะ!W26:AA26,2)),3,IF(AND(COUNTIF(ประเมินสมรรถนะ!W26:AA26,2)&gt;=COUNTIF(ประเมินสมรรถนะ!W26:AA26,0),COUNTIF(ประเมินสมรรถนะ!W26:AA26,2)&gt;=COUNTIF(ประเมินสมรรถนะ!W26:AA26,1)),2,IF(COUNTIF(ประเมินสมรรถนะ!W26:AA26,1)&gt;=COUNTIF(ประเมินสมรรถนะ!W26:AA26,0),1,0))))</f>
        <v>-</v>
      </c>
      <c r="K24" s="342" t="str">
        <f>IF(COUNTIF(ประเมินสมรรถนะ!AB26:AF26,"")=5,"-",IF(AND(COUNTIF(ประเมินสมรรถนะ!AB26:AF26,3)&gt;=COUNTIF(ประเมินสมรรถนะ!AB26:AF26,0),COUNTIF(ประเมินสมรรถนะ!AB26:AF26,3)&gt;=COUNTIF(ประเมินสมรรถนะ!AB26:AF26,1),COUNTIF(ประเมินสมรรถนะ!AB26:AF26,3)&gt;=COUNTIF(ประเมินสมรรถนะ!AB26:AF26,2)),3,IF(AND(COUNTIF(ประเมินสมรรถนะ!AB26:AF26,2)&gt;=COUNTIF(ประเมินสมรรถนะ!AB26:AF26,0),COUNTIF(ประเมินสมรรถนะ!AB26:AF26,2)&gt;=COUNTIF(ประเมินสมรรถนะ!AB26:AF26,1)),2,IF(COUNTIF(ประเมินสมรรถนะ!AB26:AF26,1)&gt;=COUNTIF(ประเมินสมรรถนะ!AB26:AF26,0),1,0))))</f>
        <v>-</v>
      </c>
      <c r="L24" s="343" t="str">
        <f t="shared" si="0"/>
        <v/>
      </c>
      <c r="M24" s="344" t="str">
        <f t="shared" si="1"/>
        <v>-</v>
      </c>
      <c r="N24" s="344" t="str">
        <f t="shared" si="1"/>
        <v>-</v>
      </c>
      <c r="O24" s="344" t="str">
        <f t="shared" si="1"/>
        <v>-</v>
      </c>
      <c r="P24" s="344" t="str">
        <f t="shared" si="1"/>
        <v>-</v>
      </c>
      <c r="Q24" s="344" t="str">
        <f t="shared" si="1"/>
        <v>-</v>
      </c>
    </row>
    <row r="25" spans="2:17" ht="23.15" customHeight="1" x14ac:dyDescent="0.7">
      <c r="B25" s="337" t="str">
        <f>ประเมินสมรรถนะ!B27</f>
        <v>ป.2/1</v>
      </c>
      <c r="C25" s="338">
        <f>ประเมินสมรรถนะ!C27</f>
        <v>22</v>
      </c>
      <c r="D25" s="339" t="str">
        <f>ประเมินสมรรถนะ!E27</f>
        <v>เด็กหญิง</v>
      </c>
      <c r="E25" s="357" t="str">
        <f>ประเมินสมรรถนะ!F27</f>
        <v>พลอยไพริน</v>
      </c>
      <c r="F25" s="357" t="str">
        <f>ประเมินสมรรถนะ!G27</f>
        <v>ยาวิลาศ</v>
      </c>
      <c r="G25" s="342" t="str">
        <f>IF(COUNTIF(ประเมินสมรรถนะ!I27:M27,"")=5,"-",IF(AND(COUNTIF(ประเมินสมรรถนะ!I27:M27,3)&gt;=COUNTIF(ประเมินสมรรถนะ!I27:M27,0),COUNTIF(ประเมินสมรรถนะ!I27:M27,3)&gt;=COUNTIF(ประเมินสมรรถนะ!I27:M27,1),COUNTIF(ประเมินสมรรถนะ!I27:M27,3)&gt;=COUNTIF(ประเมินสมรรถนะ!I27:M27,2)),3,IF(AND(COUNTIF(ประเมินสมรรถนะ!I27:M27,2)&gt;=COUNTIF(ประเมินสมรรถนะ!I27:M27,0),COUNTIF(ประเมินสมรรถนะ!I27:M27,2)&gt;=COUNTIF(ประเมินสมรรถนะ!I27:M27,1)),2,IF(COUNTIF(ประเมินสมรรถนะ!I27:M27,1)&gt;=COUNTIF(ประเมินสมรรถนะ!I27:M27,0),1,0))))</f>
        <v>-</v>
      </c>
      <c r="H25" s="342" t="str">
        <f>IF(COUNTIF(ประเมินสมรรถนะ!N27:R27,"")=5,"-",IF(AND(COUNTIF(ประเมินสมรรถนะ!N27:R27,3)&gt;=COUNTIF(ประเมินสมรรถนะ!N27:R27,0),COUNTIF(ประเมินสมรรถนะ!N27:R27,3)&gt;=COUNTIF(ประเมินสมรรถนะ!N27:R27,1),COUNTIF(ประเมินสมรรถนะ!N27:R27,3)&gt;=COUNTIF(ประเมินสมรรถนะ!N27:R27,2)),3,IF(AND(COUNTIF(ประเมินสมรรถนะ!N27:R27,2)&gt;=COUNTIF(ประเมินสมรรถนะ!N27:R27,0),COUNTIF(ประเมินสมรรถนะ!N27:R27,2)&gt;=COUNTIF(ประเมินสมรรถนะ!N27:R27,1)),2,IF(COUNTIF(ประเมินสมรรถนะ!N27:R27,1)&gt;=COUNTIF(ประเมินสมรรถนะ!N27:R27,0),1,0))))</f>
        <v>-</v>
      </c>
      <c r="I25" s="342" t="str">
        <f>IF(COUNTIF(ประเมินสมรรถนะ!S27:V27,"")=4,"-",IF(AND(COUNTIF(ประเมินสมรรถนะ!S27:V27,3)&gt;=COUNTIF(ประเมินสมรรถนะ!S27:V27,0),COUNTIF(ประเมินสมรรถนะ!S27:V27,3)&gt;=COUNTIF(ประเมินสมรรถนะ!S27:V27,1),COUNTIF(ประเมินสมรรถนะ!S27:V27,3)&gt;=COUNTIF(ประเมินสมรรถนะ!S27:V27,2)),3,IF(AND(COUNTIF(ประเมินสมรรถนะ!S27:V27,2)&gt;=COUNTIF(ประเมินสมรรถนะ!S27:V27,0),COUNTIF(ประเมินสมรรถนะ!S27:V27,2)&gt;=COUNTIF(ประเมินสมรรถนะ!S27:V27,1)),2,IF(COUNTIF(ประเมินสมรรถนะ!S27:V27,1)&gt;=COUNTIF(ประเมินสมรรถนะ!S27:V27,0),1,0))))</f>
        <v>-</v>
      </c>
      <c r="J25" s="342" t="str">
        <f>IF(COUNTIF(ประเมินสมรรถนะ!W27:AA27,"")=5,"-",IF(AND(COUNTIF(ประเมินสมรรถนะ!W27:AA27,3)&gt;=COUNTIF(ประเมินสมรรถนะ!W27:AA27,0),COUNTIF(ประเมินสมรรถนะ!W27:AA27,3)&gt;=COUNTIF(ประเมินสมรรถนะ!W27:AA27,1),COUNTIF(ประเมินสมรรถนะ!W27:AA27,3)&gt;=COUNTIF(ประเมินสมรรถนะ!W27:AA27,2)),3,IF(AND(COUNTIF(ประเมินสมรรถนะ!W27:AA27,2)&gt;=COUNTIF(ประเมินสมรรถนะ!W27:AA27,0),COUNTIF(ประเมินสมรรถนะ!W27:AA27,2)&gt;=COUNTIF(ประเมินสมรรถนะ!W27:AA27,1)),2,IF(COUNTIF(ประเมินสมรรถนะ!W27:AA27,1)&gt;=COUNTIF(ประเมินสมรรถนะ!W27:AA27,0),1,0))))</f>
        <v>-</v>
      </c>
      <c r="K25" s="342" t="str">
        <f>IF(COUNTIF(ประเมินสมรรถนะ!AB27:AF27,"")=5,"-",IF(AND(COUNTIF(ประเมินสมรรถนะ!AB27:AF27,3)&gt;=COUNTIF(ประเมินสมรรถนะ!AB27:AF27,0),COUNTIF(ประเมินสมรรถนะ!AB27:AF27,3)&gt;=COUNTIF(ประเมินสมรรถนะ!AB27:AF27,1),COUNTIF(ประเมินสมรรถนะ!AB27:AF27,3)&gt;=COUNTIF(ประเมินสมรรถนะ!AB27:AF27,2)),3,IF(AND(COUNTIF(ประเมินสมรรถนะ!AB27:AF27,2)&gt;=COUNTIF(ประเมินสมรรถนะ!AB27:AF27,0),COUNTIF(ประเมินสมรรถนะ!AB27:AF27,2)&gt;=COUNTIF(ประเมินสมรรถนะ!AB27:AF27,1)),2,IF(COUNTIF(ประเมินสมรรถนะ!AB27:AF27,1)&gt;=COUNTIF(ประเมินสมรรถนะ!AB27:AF27,0),1,0))))</f>
        <v>-</v>
      </c>
      <c r="L25" s="343" t="str">
        <f t="shared" si="0"/>
        <v/>
      </c>
      <c r="M25" s="344" t="str">
        <f t="shared" si="1"/>
        <v>-</v>
      </c>
      <c r="N25" s="344" t="str">
        <f t="shared" si="1"/>
        <v>-</v>
      </c>
      <c r="O25" s="344" t="str">
        <f t="shared" si="1"/>
        <v>-</v>
      </c>
      <c r="P25" s="344" t="str">
        <f t="shared" si="1"/>
        <v>-</v>
      </c>
      <c r="Q25" s="344" t="str">
        <f t="shared" si="1"/>
        <v>-</v>
      </c>
    </row>
    <row r="26" spans="2:17" ht="23.15" customHeight="1" x14ac:dyDescent="0.7">
      <c r="B26" s="337" t="str">
        <f>ประเมินสมรรถนะ!B28</f>
        <v>ป.2/1</v>
      </c>
      <c r="C26" s="338">
        <f>ประเมินสมรรถนะ!C28</f>
        <v>23</v>
      </c>
      <c r="D26" s="339" t="str">
        <f>ประเมินสมรรถนะ!E28</f>
        <v>เด็กหญิง</v>
      </c>
      <c r="E26" s="357" t="str">
        <f>ประเมินสมรรถนะ!F28</f>
        <v>ลัดดา</v>
      </c>
      <c r="F26" s="357" t="str">
        <f>ประเมินสมรรถนะ!G28</f>
        <v>ขันทะวิไล</v>
      </c>
      <c r="G26" s="342" t="str">
        <f>IF(COUNTIF(ประเมินสมรรถนะ!I28:M28,"")=5,"-",IF(AND(COUNTIF(ประเมินสมรรถนะ!I28:M28,3)&gt;=COUNTIF(ประเมินสมรรถนะ!I28:M28,0),COUNTIF(ประเมินสมรรถนะ!I28:M28,3)&gt;=COUNTIF(ประเมินสมรรถนะ!I28:M28,1),COUNTIF(ประเมินสมรรถนะ!I28:M28,3)&gt;=COUNTIF(ประเมินสมรรถนะ!I28:M28,2)),3,IF(AND(COUNTIF(ประเมินสมรรถนะ!I28:M28,2)&gt;=COUNTIF(ประเมินสมรรถนะ!I28:M28,0),COUNTIF(ประเมินสมรรถนะ!I28:M28,2)&gt;=COUNTIF(ประเมินสมรรถนะ!I28:M28,1)),2,IF(COUNTIF(ประเมินสมรรถนะ!I28:M28,1)&gt;=COUNTIF(ประเมินสมรรถนะ!I28:M28,0),1,0))))</f>
        <v>-</v>
      </c>
      <c r="H26" s="342" t="str">
        <f>IF(COUNTIF(ประเมินสมรรถนะ!N28:R28,"")=5,"-",IF(AND(COUNTIF(ประเมินสมรรถนะ!N28:R28,3)&gt;=COUNTIF(ประเมินสมรรถนะ!N28:R28,0),COUNTIF(ประเมินสมรรถนะ!N28:R28,3)&gt;=COUNTIF(ประเมินสมรรถนะ!N28:R28,1),COUNTIF(ประเมินสมรรถนะ!N28:R28,3)&gt;=COUNTIF(ประเมินสมรรถนะ!N28:R28,2)),3,IF(AND(COUNTIF(ประเมินสมรรถนะ!N28:R28,2)&gt;=COUNTIF(ประเมินสมรรถนะ!N28:R28,0),COUNTIF(ประเมินสมรรถนะ!N28:R28,2)&gt;=COUNTIF(ประเมินสมรรถนะ!N28:R28,1)),2,IF(COUNTIF(ประเมินสมรรถนะ!N28:R28,1)&gt;=COUNTIF(ประเมินสมรรถนะ!N28:R28,0),1,0))))</f>
        <v>-</v>
      </c>
      <c r="I26" s="342" t="str">
        <f>IF(COUNTIF(ประเมินสมรรถนะ!S28:V28,"")=4,"-",IF(AND(COUNTIF(ประเมินสมรรถนะ!S28:V28,3)&gt;=COUNTIF(ประเมินสมรรถนะ!S28:V28,0),COUNTIF(ประเมินสมรรถนะ!S28:V28,3)&gt;=COUNTIF(ประเมินสมรรถนะ!S28:V28,1),COUNTIF(ประเมินสมรรถนะ!S28:V28,3)&gt;=COUNTIF(ประเมินสมรรถนะ!S28:V28,2)),3,IF(AND(COUNTIF(ประเมินสมรรถนะ!S28:V28,2)&gt;=COUNTIF(ประเมินสมรรถนะ!S28:V28,0),COUNTIF(ประเมินสมรรถนะ!S28:V28,2)&gt;=COUNTIF(ประเมินสมรรถนะ!S28:V28,1)),2,IF(COUNTIF(ประเมินสมรรถนะ!S28:V28,1)&gt;=COUNTIF(ประเมินสมรรถนะ!S28:V28,0),1,0))))</f>
        <v>-</v>
      </c>
      <c r="J26" s="342" t="str">
        <f>IF(COUNTIF(ประเมินสมรรถนะ!W28:AA28,"")=5,"-",IF(AND(COUNTIF(ประเมินสมรรถนะ!W28:AA28,3)&gt;=COUNTIF(ประเมินสมรรถนะ!W28:AA28,0),COUNTIF(ประเมินสมรรถนะ!W28:AA28,3)&gt;=COUNTIF(ประเมินสมรรถนะ!W28:AA28,1),COUNTIF(ประเมินสมรรถนะ!W28:AA28,3)&gt;=COUNTIF(ประเมินสมรรถนะ!W28:AA28,2)),3,IF(AND(COUNTIF(ประเมินสมรรถนะ!W28:AA28,2)&gt;=COUNTIF(ประเมินสมรรถนะ!W28:AA28,0),COUNTIF(ประเมินสมรรถนะ!W28:AA28,2)&gt;=COUNTIF(ประเมินสมรรถนะ!W28:AA28,1)),2,IF(COUNTIF(ประเมินสมรรถนะ!W28:AA28,1)&gt;=COUNTIF(ประเมินสมรรถนะ!W28:AA28,0),1,0))))</f>
        <v>-</v>
      </c>
      <c r="K26" s="342" t="str">
        <f>IF(COUNTIF(ประเมินสมรรถนะ!AB28:AF28,"")=5,"-",IF(AND(COUNTIF(ประเมินสมรรถนะ!AB28:AF28,3)&gt;=COUNTIF(ประเมินสมรรถนะ!AB28:AF28,0),COUNTIF(ประเมินสมรรถนะ!AB28:AF28,3)&gt;=COUNTIF(ประเมินสมรรถนะ!AB28:AF28,1),COUNTIF(ประเมินสมรรถนะ!AB28:AF28,3)&gt;=COUNTIF(ประเมินสมรรถนะ!AB28:AF28,2)),3,IF(AND(COUNTIF(ประเมินสมรรถนะ!AB28:AF28,2)&gt;=COUNTIF(ประเมินสมรรถนะ!AB28:AF28,0),COUNTIF(ประเมินสมรรถนะ!AB28:AF28,2)&gt;=COUNTIF(ประเมินสมรรถนะ!AB28:AF28,1)),2,IF(COUNTIF(ประเมินสมรรถนะ!AB28:AF28,1)&gt;=COUNTIF(ประเมินสมรรถนะ!AB28:AF28,0),1,0))))</f>
        <v>-</v>
      </c>
      <c r="L26" s="343" t="str">
        <f t="shared" si="0"/>
        <v/>
      </c>
      <c r="M26" s="344" t="str">
        <f t="shared" si="1"/>
        <v>-</v>
      </c>
      <c r="N26" s="344" t="str">
        <f t="shared" si="1"/>
        <v>-</v>
      </c>
      <c r="O26" s="344" t="str">
        <f t="shared" si="1"/>
        <v>-</v>
      </c>
      <c r="P26" s="344" t="str">
        <f t="shared" si="1"/>
        <v>-</v>
      </c>
      <c r="Q26" s="344" t="str">
        <f t="shared" si="1"/>
        <v>-</v>
      </c>
    </row>
    <row r="27" spans="2:17" ht="23.15" customHeight="1" x14ac:dyDescent="0.7">
      <c r="B27" s="337" t="str">
        <f>ประเมินสมรรถนะ!B29</f>
        <v>ป.2/1</v>
      </c>
      <c r="C27" s="338">
        <f>ประเมินสมรรถนะ!C29</f>
        <v>24</v>
      </c>
      <c r="D27" s="339" t="str">
        <f>ประเมินสมรรถนะ!E29</f>
        <v>เด็กหญิง</v>
      </c>
      <c r="E27" s="357" t="str">
        <f>ประเมินสมรรถนะ!F29</f>
        <v>ศิรญา</v>
      </c>
      <c r="F27" s="357" t="str">
        <f>ประเมินสมรรถนะ!G29</f>
        <v>ทองดี</v>
      </c>
      <c r="G27" s="342" t="str">
        <f>IF(COUNTIF(ประเมินสมรรถนะ!I29:M29,"")=5,"-",IF(AND(COUNTIF(ประเมินสมรรถนะ!I29:M29,3)&gt;=COUNTIF(ประเมินสมรรถนะ!I29:M29,0),COUNTIF(ประเมินสมรรถนะ!I29:M29,3)&gt;=COUNTIF(ประเมินสมรรถนะ!I29:M29,1),COUNTIF(ประเมินสมรรถนะ!I29:M29,3)&gt;=COUNTIF(ประเมินสมรรถนะ!I29:M29,2)),3,IF(AND(COUNTIF(ประเมินสมรรถนะ!I29:M29,2)&gt;=COUNTIF(ประเมินสมรรถนะ!I29:M29,0),COUNTIF(ประเมินสมรรถนะ!I29:M29,2)&gt;=COUNTIF(ประเมินสมรรถนะ!I29:M29,1)),2,IF(COUNTIF(ประเมินสมรรถนะ!I29:M29,1)&gt;=COUNTIF(ประเมินสมรรถนะ!I29:M29,0),1,0))))</f>
        <v>-</v>
      </c>
      <c r="H27" s="342" t="str">
        <f>IF(COUNTIF(ประเมินสมรรถนะ!N29:R29,"")=5,"-",IF(AND(COUNTIF(ประเมินสมรรถนะ!N29:R29,3)&gt;=COUNTIF(ประเมินสมรรถนะ!N29:R29,0),COUNTIF(ประเมินสมรรถนะ!N29:R29,3)&gt;=COUNTIF(ประเมินสมรรถนะ!N29:R29,1),COUNTIF(ประเมินสมรรถนะ!N29:R29,3)&gt;=COUNTIF(ประเมินสมรรถนะ!N29:R29,2)),3,IF(AND(COUNTIF(ประเมินสมรรถนะ!N29:R29,2)&gt;=COUNTIF(ประเมินสมรรถนะ!N29:R29,0),COUNTIF(ประเมินสมรรถนะ!N29:R29,2)&gt;=COUNTIF(ประเมินสมรรถนะ!N29:R29,1)),2,IF(COUNTIF(ประเมินสมรรถนะ!N29:R29,1)&gt;=COUNTIF(ประเมินสมรรถนะ!N29:R29,0),1,0))))</f>
        <v>-</v>
      </c>
      <c r="I27" s="342" t="str">
        <f>IF(COUNTIF(ประเมินสมรรถนะ!S29:V29,"")=4,"-",IF(AND(COUNTIF(ประเมินสมรรถนะ!S29:V29,3)&gt;=COUNTIF(ประเมินสมรรถนะ!S29:V29,0),COUNTIF(ประเมินสมรรถนะ!S29:V29,3)&gt;=COUNTIF(ประเมินสมรรถนะ!S29:V29,1),COUNTIF(ประเมินสมรรถนะ!S29:V29,3)&gt;=COUNTIF(ประเมินสมรรถนะ!S29:V29,2)),3,IF(AND(COUNTIF(ประเมินสมรรถนะ!S29:V29,2)&gt;=COUNTIF(ประเมินสมรรถนะ!S29:V29,0),COUNTIF(ประเมินสมรรถนะ!S29:V29,2)&gt;=COUNTIF(ประเมินสมรรถนะ!S29:V29,1)),2,IF(COUNTIF(ประเมินสมรรถนะ!S29:V29,1)&gt;=COUNTIF(ประเมินสมรรถนะ!S29:V29,0),1,0))))</f>
        <v>-</v>
      </c>
      <c r="J27" s="342" t="str">
        <f>IF(COUNTIF(ประเมินสมรรถนะ!W29:AA29,"")=5,"-",IF(AND(COUNTIF(ประเมินสมรรถนะ!W29:AA29,3)&gt;=COUNTIF(ประเมินสมรรถนะ!W29:AA29,0),COUNTIF(ประเมินสมรรถนะ!W29:AA29,3)&gt;=COUNTIF(ประเมินสมรรถนะ!W29:AA29,1),COUNTIF(ประเมินสมรรถนะ!W29:AA29,3)&gt;=COUNTIF(ประเมินสมรรถนะ!W29:AA29,2)),3,IF(AND(COUNTIF(ประเมินสมรรถนะ!W29:AA29,2)&gt;=COUNTIF(ประเมินสมรรถนะ!W29:AA29,0),COUNTIF(ประเมินสมรรถนะ!W29:AA29,2)&gt;=COUNTIF(ประเมินสมรรถนะ!W29:AA29,1)),2,IF(COUNTIF(ประเมินสมรรถนะ!W29:AA29,1)&gt;=COUNTIF(ประเมินสมรรถนะ!W29:AA29,0),1,0))))</f>
        <v>-</v>
      </c>
      <c r="K27" s="342" t="str">
        <f>IF(COUNTIF(ประเมินสมรรถนะ!AB29:AF29,"")=5,"-",IF(AND(COUNTIF(ประเมินสมรรถนะ!AB29:AF29,3)&gt;=COUNTIF(ประเมินสมรรถนะ!AB29:AF29,0),COUNTIF(ประเมินสมรรถนะ!AB29:AF29,3)&gt;=COUNTIF(ประเมินสมรรถนะ!AB29:AF29,1),COUNTIF(ประเมินสมรรถนะ!AB29:AF29,3)&gt;=COUNTIF(ประเมินสมรรถนะ!AB29:AF29,2)),3,IF(AND(COUNTIF(ประเมินสมรรถนะ!AB29:AF29,2)&gt;=COUNTIF(ประเมินสมรรถนะ!AB29:AF29,0),COUNTIF(ประเมินสมรรถนะ!AB29:AF29,2)&gt;=COUNTIF(ประเมินสมรรถนะ!AB29:AF29,1)),2,IF(COUNTIF(ประเมินสมรรถนะ!AB29:AF29,1)&gt;=COUNTIF(ประเมินสมรรถนะ!AB29:AF29,0),1,0))))</f>
        <v>-</v>
      </c>
      <c r="L27" s="343" t="str">
        <f t="shared" si="0"/>
        <v/>
      </c>
      <c r="M27" s="344" t="str">
        <f t="shared" si="1"/>
        <v>-</v>
      </c>
      <c r="N27" s="344" t="str">
        <f t="shared" si="1"/>
        <v>-</v>
      </c>
      <c r="O27" s="344" t="str">
        <f t="shared" si="1"/>
        <v>-</v>
      </c>
      <c r="P27" s="344" t="str">
        <f t="shared" si="1"/>
        <v>-</v>
      </c>
      <c r="Q27" s="344" t="str">
        <f t="shared" si="1"/>
        <v>-</v>
      </c>
    </row>
    <row r="28" spans="2:17" ht="23.15" customHeight="1" x14ac:dyDescent="0.7">
      <c r="B28" s="337" t="str">
        <f>ประเมินสมรรถนะ!B30</f>
        <v>ป.2/1</v>
      </c>
      <c r="C28" s="338">
        <f>ประเมินสมรรถนะ!C30</f>
        <v>25</v>
      </c>
      <c r="D28" s="339" t="str">
        <f>ประเมินสมรรถนะ!E30</f>
        <v>เด็กหญิง</v>
      </c>
      <c r="E28" s="357" t="str">
        <f>ประเมินสมรรถนะ!F30</f>
        <v>ปุณญภา</v>
      </c>
      <c r="F28" s="357" t="str">
        <f>ประเมินสมรรถนะ!G30</f>
        <v>เพิ่มบุญมา</v>
      </c>
      <c r="G28" s="342" t="str">
        <f>IF(COUNTIF(ประเมินสมรรถนะ!I30:M30,"")=5,"-",IF(AND(COUNTIF(ประเมินสมรรถนะ!I30:M30,3)&gt;=COUNTIF(ประเมินสมรรถนะ!I30:M30,0),COUNTIF(ประเมินสมรรถนะ!I30:M30,3)&gt;=COUNTIF(ประเมินสมรรถนะ!I30:M30,1),COUNTIF(ประเมินสมรรถนะ!I30:M30,3)&gt;=COUNTIF(ประเมินสมรรถนะ!I30:M30,2)),3,IF(AND(COUNTIF(ประเมินสมรรถนะ!I30:M30,2)&gt;=COUNTIF(ประเมินสมรรถนะ!I30:M30,0),COUNTIF(ประเมินสมรรถนะ!I30:M30,2)&gt;=COUNTIF(ประเมินสมรรถนะ!I30:M30,1)),2,IF(COUNTIF(ประเมินสมรรถนะ!I30:M30,1)&gt;=COUNTIF(ประเมินสมรรถนะ!I30:M30,0),1,0))))</f>
        <v>-</v>
      </c>
      <c r="H28" s="342" t="str">
        <f>IF(COUNTIF(ประเมินสมรรถนะ!N30:R30,"")=5,"-",IF(AND(COUNTIF(ประเมินสมรรถนะ!N30:R30,3)&gt;=COUNTIF(ประเมินสมรรถนะ!N30:R30,0),COUNTIF(ประเมินสมรรถนะ!N30:R30,3)&gt;=COUNTIF(ประเมินสมรรถนะ!N30:R30,1),COUNTIF(ประเมินสมรรถนะ!N30:R30,3)&gt;=COUNTIF(ประเมินสมรรถนะ!N30:R30,2)),3,IF(AND(COUNTIF(ประเมินสมรรถนะ!N30:R30,2)&gt;=COUNTIF(ประเมินสมรรถนะ!N30:R30,0),COUNTIF(ประเมินสมรรถนะ!N30:R30,2)&gt;=COUNTIF(ประเมินสมรรถนะ!N30:R30,1)),2,IF(COUNTIF(ประเมินสมรรถนะ!N30:R30,1)&gt;=COUNTIF(ประเมินสมรรถนะ!N30:R30,0),1,0))))</f>
        <v>-</v>
      </c>
      <c r="I28" s="342" t="str">
        <f>IF(COUNTIF(ประเมินสมรรถนะ!S30:V30,"")=4,"-",IF(AND(COUNTIF(ประเมินสมรรถนะ!S30:V30,3)&gt;=COUNTIF(ประเมินสมรรถนะ!S30:V30,0),COUNTIF(ประเมินสมรรถนะ!S30:V30,3)&gt;=COUNTIF(ประเมินสมรรถนะ!S30:V30,1),COUNTIF(ประเมินสมรรถนะ!S30:V30,3)&gt;=COUNTIF(ประเมินสมรรถนะ!S30:V30,2)),3,IF(AND(COUNTIF(ประเมินสมรรถนะ!S30:V30,2)&gt;=COUNTIF(ประเมินสมรรถนะ!S30:V30,0),COUNTIF(ประเมินสมรรถนะ!S30:V30,2)&gt;=COUNTIF(ประเมินสมรรถนะ!S30:V30,1)),2,IF(COUNTIF(ประเมินสมรรถนะ!S30:V30,1)&gt;=COUNTIF(ประเมินสมรรถนะ!S30:V30,0),1,0))))</f>
        <v>-</v>
      </c>
      <c r="J28" s="342" t="str">
        <f>IF(COUNTIF(ประเมินสมรรถนะ!W30:AA30,"")=5,"-",IF(AND(COUNTIF(ประเมินสมรรถนะ!W30:AA30,3)&gt;=COUNTIF(ประเมินสมรรถนะ!W30:AA30,0),COUNTIF(ประเมินสมรรถนะ!W30:AA30,3)&gt;=COUNTIF(ประเมินสมรรถนะ!W30:AA30,1),COUNTIF(ประเมินสมรรถนะ!W30:AA30,3)&gt;=COUNTIF(ประเมินสมรรถนะ!W30:AA30,2)),3,IF(AND(COUNTIF(ประเมินสมรรถนะ!W30:AA30,2)&gt;=COUNTIF(ประเมินสมรรถนะ!W30:AA30,0),COUNTIF(ประเมินสมรรถนะ!W30:AA30,2)&gt;=COUNTIF(ประเมินสมรรถนะ!W30:AA30,1)),2,IF(COUNTIF(ประเมินสมรรถนะ!W30:AA30,1)&gt;=COUNTIF(ประเมินสมรรถนะ!W30:AA30,0),1,0))))</f>
        <v>-</v>
      </c>
      <c r="K28" s="342" t="str">
        <f>IF(COUNTIF(ประเมินสมรรถนะ!AB30:AF30,"")=5,"-",IF(AND(COUNTIF(ประเมินสมรรถนะ!AB30:AF30,3)&gt;=COUNTIF(ประเมินสมรรถนะ!AB30:AF30,0),COUNTIF(ประเมินสมรรถนะ!AB30:AF30,3)&gt;=COUNTIF(ประเมินสมรรถนะ!AB30:AF30,1),COUNTIF(ประเมินสมรรถนะ!AB30:AF30,3)&gt;=COUNTIF(ประเมินสมรรถนะ!AB30:AF30,2)),3,IF(AND(COUNTIF(ประเมินสมรรถนะ!AB30:AF30,2)&gt;=COUNTIF(ประเมินสมรรถนะ!AB30:AF30,0),COUNTIF(ประเมินสมรรถนะ!AB30:AF30,2)&gt;=COUNTIF(ประเมินสมรรถนะ!AB30:AF30,1)),2,IF(COUNTIF(ประเมินสมรรถนะ!AB30:AF30,1)&gt;=COUNTIF(ประเมินสมรรถนะ!AB30:AF30,0),1,0))))</f>
        <v>-</v>
      </c>
      <c r="L28" s="343" t="str">
        <f t="shared" si="0"/>
        <v/>
      </c>
      <c r="M28" s="344" t="str">
        <f t="shared" si="1"/>
        <v>-</v>
      </c>
      <c r="N28" s="344" t="str">
        <f t="shared" si="1"/>
        <v>-</v>
      </c>
      <c r="O28" s="344" t="str">
        <f t="shared" si="1"/>
        <v>-</v>
      </c>
      <c r="P28" s="344" t="str">
        <f t="shared" si="1"/>
        <v>-</v>
      </c>
      <c r="Q28" s="344" t="str">
        <f t="shared" si="1"/>
        <v>-</v>
      </c>
    </row>
    <row r="29" spans="2:17" ht="23.15" customHeight="1" x14ac:dyDescent="0.7">
      <c r="B29" s="337" t="str">
        <f>ประเมินสมรรถนะ!B31</f>
        <v>ป.2/1</v>
      </c>
      <c r="C29" s="338">
        <f>ประเมินสมรรถนะ!C31</f>
        <v>26</v>
      </c>
      <c r="D29" s="339" t="str">
        <f>ประเมินสมรรถนะ!E31</f>
        <v>เด็กหญิง</v>
      </c>
      <c r="E29" s="357" t="str">
        <f>ประเมินสมรรถนะ!F31</f>
        <v>ฐิติชญา</v>
      </c>
      <c r="F29" s="357" t="str">
        <f>ประเมินสมรรถนะ!G31</f>
        <v>จ๊ะแฮ</v>
      </c>
      <c r="G29" s="342" t="str">
        <f>IF(COUNTIF(ประเมินสมรรถนะ!I31:M31,"")=5,"-",IF(AND(COUNTIF(ประเมินสมรรถนะ!I31:M31,3)&gt;=COUNTIF(ประเมินสมรรถนะ!I31:M31,0),COUNTIF(ประเมินสมรรถนะ!I31:M31,3)&gt;=COUNTIF(ประเมินสมรรถนะ!I31:M31,1),COUNTIF(ประเมินสมรรถนะ!I31:M31,3)&gt;=COUNTIF(ประเมินสมรรถนะ!I31:M31,2)),3,IF(AND(COUNTIF(ประเมินสมรรถนะ!I31:M31,2)&gt;=COUNTIF(ประเมินสมรรถนะ!I31:M31,0),COUNTIF(ประเมินสมรรถนะ!I31:M31,2)&gt;=COUNTIF(ประเมินสมรรถนะ!I31:M31,1)),2,IF(COUNTIF(ประเมินสมรรถนะ!I31:M31,1)&gt;=COUNTIF(ประเมินสมรรถนะ!I31:M31,0),1,0))))</f>
        <v>-</v>
      </c>
      <c r="H29" s="342" t="str">
        <f>IF(COUNTIF(ประเมินสมรรถนะ!N31:R31,"")=5,"-",IF(AND(COUNTIF(ประเมินสมรรถนะ!N31:R31,3)&gt;=COUNTIF(ประเมินสมรรถนะ!N31:R31,0),COUNTIF(ประเมินสมรรถนะ!N31:R31,3)&gt;=COUNTIF(ประเมินสมรรถนะ!N31:R31,1),COUNTIF(ประเมินสมรรถนะ!N31:R31,3)&gt;=COUNTIF(ประเมินสมรรถนะ!N31:R31,2)),3,IF(AND(COUNTIF(ประเมินสมรรถนะ!N31:R31,2)&gt;=COUNTIF(ประเมินสมรรถนะ!N31:R31,0),COUNTIF(ประเมินสมรรถนะ!N31:R31,2)&gt;=COUNTIF(ประเมินสมรรถนะ!N31:R31,1)),2,IF(COUNTIF(ประเมินสมรรถนะ!N31:R31,1)&gt;=COUNTIF(ประเมินสมรรถนะ!N31:R31,0),1,0))))</f>
        <v>-</v>
      </c>
      <c r="I29" s="342" t="str">
        <f>IF(COUNTIF(ประเมินสมรรถนะ!S31:V31,"")=4,"-",IF(AND(COUNTIF(ประเมินสมรรถนะ!S31:V31,3)&gt;=COUNTIF(ประเมินสมรรถนะ!S31:V31,0),COUNTIF(ประเมินสมรรถนะ!S31:V31,3)&gt;=COUNTIF(ประเมินสมรรถนะ!S31:V31,1),COUNTIF(ประเมินสมรรถนะ!S31:V31,3)&gt;=COUNTIF(ประเมินสมรรถนะ!S31:V31,2)),3,IF(AND(COUNTIF(ประเมินสมรรถนะ!S31:V31,2)&gt;=COUNTIF(ประเมินสมรรถนะ!S31:V31,0),COUNTIF(ประเมินสมรรถนะ!S31:V31,2)&gt;=COUNTIF(ประเมินสมรรถนะ!S31:V31,1)),2,IF(COUNTIF(ประเมินสมรรถนะ!S31:V31,1)&gt;=COUNTIF(ประเมินสมรรถนะ!S31:V31,0),1,0))))</f>
        <v>-</v>
      </c>
      <c r="J29" s="342" t="str">
        <f>IF(COUNTIF(ประเมินสมรรถนะ!W31:AA31,"")=5,"-",IF(AND(COUNTIF(ประเมินสมรรถนะ!W31:AA31,3)&gt;=COUNTIF(ประเมินสมรรถนะ!W31:AA31,0),COUNTIF(ประเมินสมรรถนะ!W31:AA31,3)&gt;=COUNTIF(ประเมินสมรรถนะ!W31:AA31,1),COUNTIF(ประเมินสมรรถนะ!W31:AA31,3)&gt;=COUNTIF(ประเมินสมรรถนะ!W31:AA31,2)),3,IF(AND(COUNTIF(ประเมินสมรรถนะ!W31:AA31,2)&gt;=COUNTIF(ประเมินสมรรถนะ!W31:AA31,0),COUNTIF(ประเมินสมรรถนะ!W31:AA31,2)&gt;=COUNTIF(ประเมินสมรรถนะ!W31:AA31,1)),2,IF(COUNTIF(ประเมินสมรรถนะ!W31:AA31,1)&gt;=COUNTIF(ประเมินสมรรถนะ!W31:AA31,0),1,0))))</f>
        <v>-</v>
      </c>
      <c r="K29" s="342" t="str">
        <f>IF(COUNTIF(ประเมินสมรรถนะ!AB31:AF31,"")=5,"-",IF(AND(COUNTIF(ประเมินสมรรถนะ!AB31:AF31,3)&gt;=COUNTIF(ประเมินสมรรถนะ!AB31:AF31,0),COUNTIF(ประเมินสมรรถนะ!AB31:AF31,3)&gt;=COUNTIF(ประเมินสมรรถนะ!AB31:AF31,1),COUNTIF(ประเมินสมรรถนะ!AB31:AF31,3)&gt;=COUNTIF(ประเมินสมรรถนะ!AB31:AF31,2)),3,IF(AND(COUNTIF(ประเมินสมรรถนะ!AB31:AF31,2)&gt;=COUNTIF(ประเมินสมรรถนะ!AB31:AF31,0),COUNTIF(ประเมินสมรรถนะ!AB31:AF31,2)&gt;=COUNTIF(ประเมินสมรรถนะ!AB31:AF31,1)),2,IF(COUNTIF(ประเมินสมรรถนะ!AB31:AF31,1)&gt;=COUNTIF(ประเมินสมรรถนะ!AB31:AF31,0),1,0))))</f>
        <v>-</v>
      </c>
      <c r="L29" s="343" t="str">
        <f t="shared" si="0"/>
        <v/>
      </c>
      <c r="M29" s="344" t="str">
        <f t="shared" si="1"/>
        <v>-</v>
      </c>
      <c r="N29" s="344" t="str">
        <f t="shared" si="1"/>
        <v>-</v>
      </c>
      <c r="O29" s="344" t="str">
        <f t="shared" si="1"/>
        <v>-</v>
      </c>
      <c r="P29" s="344" t="str">
        <f t="shared" si="1"/>
        <v>-</v>
      </c>
      <c r="Q29" s="344" t="str">
        <f t="shared" si="1"/>
        <v>-</v>
      </c>
    </row>
    <row r="30" spans="2:17" ht="23.15" customHeight="1" x14ac:dyDescent="0.7">
      <c r="B30" s="337" t="str">
        <f>ประเมินสมรรถนะ!B32</f>
        <v>ป.2/1</v>
      </c>
      <c r="C30" s="338">
        <f>ประเมินสมรรถนะ!C32</f>
        <v>27</v>
      </c>
      <c r="D30" s="339" t="str">
        <f>ประเมินสมรรถนะ!E32</f>
        <v>เด็กหญิง</v>
      </c>
      <c r="E30" s="357" t="str">
        <f>ประเมินสมรรถนะ!F32</f>
        <v>ภิรมณ</v>
      </c>
      <c r="F30" s="357" t="str">
        <f>ประเมินสมรรถนะ!G32</f>
        <v>จันตาอุด</v>
      </c>
      <c r="G30" s="342" t="str">
        <f>IF(COUNTIF(ประเมินสมรรถนะ!I32:M32,"")=5,"-",IF(AND(COUNTIF(ประเมินสมรรถนะ!I32:M32,3)&gt;=COUNTIF(ประเมินสมรรถนะ!I32:M32,0),COUNTIF(ประเมินสมรรถนะ!I32:M32,3)&gt;=COUNTIF(ประเมินสมรรถนะ!I32:M32,1),COUNTIF(ประเมินสมรรถนะ!I32:M32,3)&gt;=COUNTIF(ประเมินสมรรถนะ!I32:M32,2)),3,IF(AND(COUNTIF(ประเมินสมรรถนะ!I32:M32,2)&gt;=COUNTIF(ประเมินสมรรถนะ!I32:M32,0),COUNTIF(ประเมินสมรรถนะ!I32:M32,2)&gt;=COUNTIF(ประเมินสมรรถนะ!I32:M32,1)),2,IF(COUNTIF(ประเมินสมรรถนะ!I32:M32,1)&gt;=COUNTIF(ประเมินสมรรถนะ!I32:M32,0),1,0))))</f>
        <v>-</v>
      </c>
      <c r="H30" s="342" t="str">
        <f>IF(COUNTIF(ประเมินสมรรถนะ!N32:R32,"")=5,"-",IF(AND(COUNTIF(ประเมินสมรรถนะ!N32:R32,3)&gt;=COUNTIF(ประเมินสมรรถนะ!N32:R32,0),COUNTIF(ประเมินสมรรถนะ!N32:R32,3)&gt;=COUNTIF(ประเมินสมรรถนะ!N32:R32,1),COUNTIF(ประเมินสมรรถนะ!N32:R32,3)&gt;=COUNTIF(ประเมินสมรรถนะ!N32:R32,2)),3,IF(AND(COUNTIF(ประเมินสมรรถนะ!N32:R32,2)&gt;=COUNTIF(ประเมินสมรรถนะ!N32:R32,0),COUNTIF(ประเมินสมรรถนะ!N32:R32,2)&gt;=COUNTIF(ประเมินสมรรถนะ!N32:R32,1)),2,IF(COUNTIF(ประเมินสมรรถนะ!N32:R32,1)&gt;=COUNTIF(ประเมินสมรรถนะ!N32:R32,0),1,0))))</f>
        <v>-</v>
      </c>
      <c r="I30" s="342" t="str">
        <f>IF(COUNTIF(ประเมินสมรรถนะ!S32:V32,"")=4,"-",IF(AND(COUNTIF(ประเมินสมรรถนะ!S32:V32,3)&gt;=COUNTIF(ประเมินสมรรถนะ!S32:V32,0),COUNTIF(ประเมินสมรรถนะ!S32:V32,3)&gt;=COUNTIF(ประเมินสมรรถนะ!S32:V32,1),COUNTIF(ประเมินสมรรถนะ!S32:V32,3)&gt;=COUNTIF(ประเมินสมรรถนะ!S32:V32,2)),3,IF(AND(COUNTIF(ประเมินสมรรถนะ!S32:V32,2)&gt;=COUNTIF(ประเมินสมรรถนะ!S32:V32,0),COUNTIF(ประเมินสมรรถนะ!S32:V32,2)&gt;=COUNTIF(ประเมินสมรรถนะ!S32:V32,1)),2,IF(COUNTIF(ประเมินสมรรถนะ!S32:V32,1)&gt;=COUNTIF(ประเมินสมรรถนะ!S32:V32,0),1,0))))</f>
        <v>-</v>
      </c>
      <c r="J30" s="342" t="str">
        <f>IF(COUNTIF(ประเมินสมรรถนะ!W32:AA32,"")=5,"-",IF(AND(COUNTIF(ประเมินสมรรถนะ!W32:AA32,3)&gt;=COUNTIF(ประเมินสมรรถนะ!W32:AA32,0),COUNTIF(ประเมินสมรรถนะ!W32:AA32,3)&gt;=COUNTIF(ประเมินสมรรถนะ!W32:AA32,1),COUNTIF(ประเมินสมรรถนะ!W32:AA32,3)&gt;=COUNTIF(ประเมินสมรรถนะ!W32:AA32,2)),3,IF(AND(COUNTIF(ประเมินสมรรถนะ!W32:AA32,2)&gt;=COUNTIF(ประเมินสมรรถนะ!W32:AA32,0),COUNTIF(ประเมินสมรรถนะ!W32:AA32,2)&gt;=COUNTIF(ประเมินสมรรถนะ!W32:AA32,1)),2,IF(COUNTIF(ประเมินสมรรถนะ!W32:AA32,1)&gt;=COUNTIF(ประเมินสมรรถนะ!W32:AA32,0),1,0))))</f>
        <v>-</v>
      </c>
      <c r="K30" s="342" t="str">
        <f>IF(COUNTIF(ประเมินสมรรถนะ!AB32:AF32,"")=5,"-",IF(AND(COUNTIF(ประเมินสมรรถนะ!AB32:AF32,3)&gt;=COUNTIF(ประเมินสมรรถนะ!AB32:AF32,0),COUNTIF(ประเมินสมรรถนะ!AB32:AF32,3)&gt;=COUNTIF(ประเมินสมรรถนะ!AB32:AF32,1),COUNTIF(ประเมินสมรรถนะ!AB32:AF32,3)&gt;=COUNTIF(ประเมินสมรรถนะ!AB32:AF32,2)),3,IF(AND(COUNTIF(ประเมินสมรรถนะ!AB32:AF32,2)&gt;=COUNTIF(ประเมินสมรรถนะ!AB32:AF32,0),COUNTIF(ประเมินสมรรถนะ!AB32:AF32,2)&gt;=COUNTIF(ประเมินสมรรถนะ!AB32:AF32,1)),2,IF(COUNTIF(ประเมินสมรรถนะ!AB32:AF32,1)&gt;=COUNTIF(ประเมินสมรรถนะ!AB32:AF32,0),1,0))))</f>
        <v>-</v>
      </c>
      <c r="L30" s="343" t="str">
        <f t="shared" si="0"/>
        <v/>
      </c>
      <c r="M30" s="344" t="str">
        <f t="shared" si="1"/>
        <v>-</v>
      </c>
      <c r="N30" s="344" t="str">
        <f t="shared" si="1"/>
        <v>-</v>
      </c>
      <c r="O30" s="344" t="str">
        <f t="shared" si="1"/>
        <v>-</v>
      </c>
      <c r="P30" s="344" t="str">
        <f t="shared" si="1"/>
        <v>-</v>
      </c>
      <c r="Q30" s="344" t="str">
        <f t="shared" si="1"/>
        <v>-</v>
      </c>
    </row>
    <row r="31" spans="2:17" ht="23.15" customHeight="1" x14ac:dyDescent="0.7">
      <c r="B31" s="337" t="str">
        <f>ประเมินสมรรถนะ!B33</f>
        <v>ป.2/1</v>
      </c>
      <c r="C31" s="338">
        <f>ประเมินสมรรถนะ!C33</f>
        <v>28</v>
      </c>
      <c r="D31" s="339" t="str">
        <f>ประเมินสมรรถนะ!E33</f>
        <v>เด็กหญิง</v>
      </c>
      <c r="E31" s="357" t="str">
        <f>ประเมินสมรรถนะ!F33</f>
        <v>เอวารินทร์</v>
      </c>
      <c r="F31" s="357" t="str">
        <f>ประเมินสมรรถนะ!G33</f>
        <v>ติ่งดา</v>
      </c>
      <c r="G31" s="342" t="str">
        <f>IF(COUNTIF(ประเมินสมรรถนะ!I33:M33,"")=5,"-",IF(AND(COUNTIF(ประเมินสมรรถนะ!I33:M33,3)&gt;=COUNTIF(ประเมินสมรรถนะ!I33:M33,0),COUNTIF(ประเมินสมรรถนะ!I33:M33,3)&gt;=COUNTIF(ประเมินสมรรถนะ!I33:M33,1),COUNTIF(ประเมินสมรรถนะ!I33:M33,3)&gt;=COUNTIF(ประเมินสมรรถนะ!I33:M33,2)),3,IF(AND(COUNTIF(ประเมินสมรรถนะ!I33:M33,2)&gt;=COUNTIF(ประเมินสมรรถนะ!I33:M33,0),COUNTIF(ประเมินสมรรถนะ!I33:M33,2)&gt;=COUNTIF(ประเมินสมรรถนะ!I33:M33,1)),2,IF(COUNTIF(ประเมินสมรรถนะ!I33:M33,1)&gt;=COUNTIF(ประเมินสมรรถนะ!I33:M33,0),1,0))))</f>
        <v>-</v>
      </c>
      <c r="H31" s="342" t="str">
        <f>IF(COUNTIF(ประเมินสมรรถนะ!N33:R33,"")=5,"-",IF(AND(COUNTIF(ประเมินสมรรถนะ!N33:R33,3)&gt;=COUNTIF(ประเมินสมรรถนะ!N33:R33,0),COUNTIF(ประเมินสมรรถนะ!N33:R33,3)&gt;=COUNTIF(ประเมินสมรรถนะ!N33:R33,1),COUNTIF(ประเมินสมรรถนะ!N33:R33,3)&gt;=COUNTIF(ประเมินสมรรถนะ!N33:R33,2)),3,IF(AND(COUNTIF(ประเมินสมรรถนะ!N33:R33,2)&gt;=COUNTIF(ประเมินสมรรถนะ!N33:R33,0),COUNTIF(ประเมินสมรรถนะ!N33:R33,2)&gt;=COUNTIF(ประเมินสมรรถนะ!N33:R33,1)),2,IF(COUNTIF(ประเมินสมรรถนะ!N33:R33,1)&gt;=COUNTIF(ประเมินสมรรถนะ!N33:R33,0),1,0))))</f>
        <v>-</v>
      </c>
      <c r="I31" s="342" t="str">
        <f>IF(COUNTIF(ประเมินสมรรถนะ!S33:V33,"")=4,"-",IF(AND(COUNTIF(ประเมินสมรรถนะ!S33:V33,3)&gt;=COUNTIF(ประเมินสมรรถนะ!S33:V33,0),COUNTIF(ประเมินสมรรถนะ!S33:V33,3)&gt;=COUNTIF(ประเมินสมรรถนะ!S33:V33,1),COUNTIF(ประเมินสมรรถนะ!S33:V33,3)&gt;=COUNTIF(ประเมินสมรรถนะ!S33:V33,2)),3,IF(AND(COUNTIF(ประเมินสมรรถนะ!S33:V33,2)&gt;=COUNTIF(ประเมินสมรรถนะ!S33:V33,0),COUNTIF(ประเมินสมรรถนะ!S33:V33,2)&gt;=COUNTIF(ประเมินสมรรถนะ!S33:V33,1)),2,IF(COUNTIF(ประเมินสมรรถนะ!S33:V33,1)&gt;=COUNTIF(ประเมินสมรรถนะ!S33:V33,0),1,0))))</f>
        <v>-</v>
      </c>
      <c r="J31" s="342" t="str">
        <f>IF(COUNTIF(ประเมินสมรรถนะ!W33:AA33,"")=5,"-",IF(AND(COUNTIF(ประเมินสมรรถนะ!W33:AA33,3)&gt;=COUNTIF(ประเมินสมรรถนะ!W33:AA33,0),COUNTIF(ประเมินสมรรถนะ!W33:AA33,3)&gt;=COUNTIF(ประเมินสมรรถนะ!W33:AA33,1),COUNTIF(ประเมินสมรรถนะ!W33:AA33,3)&gt;=COUNTIF(ประเมินสมรรถนะ!W33:AA33,2)),3,IF(AND(COUNTIF(ประเมินสมรรถนะ!W33:AA33,2)&gt;=COUNTIF(ประเมินสมรรถนะ!W33:AA33,0),COUNTIF(ประเมินสมรรถนะ!W33:AA33,2)&gt;=COUNTIF(ประเมินสมรรถนะ!W33:AA33,1)),2,IF(COUNTIF(ประเมินสมรรถนะ!W33:AA33,1)&gt;=COUNTIF(ประเมินสมรรถนะ!W33:AA33,0),1,0))))</f>
        <v>-</v>
      </c>
      <c r="K31" s="342" t="str">
        <f>IF(COUNTIF(ประเมินสมรรถนะ!AB33:AF33,"")=5,"-",IF(AND(COUNTIF(ประเมินสมรรถนะ!AB33:AF33,3)&gt;=COUNTIF(ประเมินสมรรถนะ!AB33:AF33,0),COUNTIF(ประเมินสมรรถนะ!AB33:AF33,3)&gt;=COUNTIF(ประเมินสมรรถนะ!AB33:AF33,1),COUNTIF(ประเมินสมรรถนะ!AB33:AF33,3)&gt;=COUNTIF(ประเมินสมรรถนะ!AB33:AF33,2)),3,IF(AND(COUNTIF(ประเมินสมรรถนะ!AB33:AF33,2)&gt;=COUNTIF(ประเมินสมรรถนะ!AB33:AF33,0),COUNTIF(ประเมินสมรรถนะ!AB33:AF33,2)&gt;=COUNTIF(ประเมินสมรรถนะ!AB33:AF33,1)),2,IF(COUNTIF(ประเมินสมรรถนะ!AB33:AF33,1)&gt;=COUNTIF(ประเมินสมรรถนะ!AB33:AF33,0),1,0))))</f>
        <v>-</v>
      </c>
      <c r="L31" s="343" t="str">
        <f t="shared" si="0"/>
        <v/>
      </c>
      <c r="M31" s="344" t="str">
        <f t="shared" si="1"/>
        <v>-</v>
      </c>
      <c r="N31" s="344" t="str">
        <f t="shared" si="1"/>
        <v>-</v>
      </c>
      <c r="O31" s="344" t="str">
        <f t="shared" si="1"/>
        <v>-</v>
      </c>
      <c r="P31" s="344" t="str">
        <f t="shared" si="1"/>
        <v>-</v>
      </c>
      <c r="Q31" s="344" t="str">
        <f t="shared" si="1"/>
        <v>-</v>
      </c>
    </row>
    <row r="32" spans="2:17" ht="23.15" customHeight="1" x14ac:dyDescent="0.7">
      <c r="B32" s="337" t="str">
        <f>ประเมินสมรรถนะ!B34</f>
        <v>ป.2/1</v>
      </c>
      <c r="C32" s="338">
        <f>ประเมินสมรรถนะ!C34</f>
        <v>29</v>
      </c>
      <c r="D32" s="339" t="str">
        <f>ประเมินสมรรถนะ!E34</f>
        <v>เด็กหญิง</v>
      </c>
      <c r="E32" s="357" t="str">
        <f>ประเมินสมรรถนะ!F34</f>
        <v>บุณยาพร</v>
      </c>
      <c r="F32" s="357" t="str">
        <f>ประเมินสมรรถนะ!G34</f>
        <v>บุญคง</v>
      </c>
      <c r="G32" s="342" t="str">
        <f>IF(COUNTIF(ประเมินสมรรถนะ!I34:M34,"")=5,"-",IF(AND(COUNTIF(ประเมินสมรรถนะ!I34:M34,3)&gt;=COUNTIF(ประเมินสมรรถนะ!I34:M34,0),COUNTIF(ประเมินสมรรถนะ!I34:M34,3)&gt;=COUNTIF(ประเมินสมรรถนะ!I34:M34,1),COUNTIF(ประเมินสมรรถนะ!I34:M34,3)&gt;=COUNTIF(ประเมินสมรรถนะ!I34:M34,2)),3,IF(AND(COUNTIF(ประเมินสมรรถนะ!I34:M34,2)&gt;=COUNTIF(ประเมินสมรรถนะ!I34:M34,0),COUNTIF(ประเมินสมรรถนะ!I34:M34,2)&gt;=COUNTIF(ประเมินสมรรถนะ!I34:M34,1)),2,IF(COUNTIF(ประเมินสมรรถนะ!I34:M34,1)&gt;=COUNTIF(ประเมินสมรรถนะ!I34:M34,0),1,0))))</f>
        <v>-</v>
      </c>
      <c r="H32" s="342" t="str">
        <f>IF(COUNTIF(ประเมินสมรรถนะ!N34:R34,"")=5,"-",IF(AND(COUNTIF(ประเมินสมรรถนะ!N34:R34,3)&gt;=COUNTIF(ประเมินสมรรถนะ!N34:R34,0),COUNTIF(ประเมินสมรรถนะ!N34:R34,3)&gt;=COUNTIF(ประเมินสมรรถนะ!N34:R34,1),COUNTIF(ประเมินสมรรถนะ!N34:R34,3)&gt;=COUNTIF(ประเมินสมรรถนะ!N34:R34,2)),3,IF(AND(COUNTIF(ประเมินสมรรถนะ!N34:R34,2)&gt;=COUNTIF(ประเมินสมรรถนะ!N34:R34,0),COUNTIF(ประเมินสมรรถนะ!N34:R34,2)&gt;=COUNTIF(ประเมินสมรรถนะ!N34:R34,1)),2,IF(COUNTIF(ประเมินสมรรถนะ!N34:R34,1)&gt;=COUNTIF(ประเมินสมรรถนะ!N34:R34,0),1,0))))</f>
        <v>-</v>
      </c>
      <c r="I32" s="342" t="str">
        <f>IF(COUNTIF(ประเมินสมรรถนะ!S34:V34,"")=4,"-",IF(AND(COUNTIF(ประเมินสมรรถนะ!S34:V34,3)&gt;=COUNTIF(ประเมินสมรรถนะ!S34:V34,0),COUNTIF(ประเมินสมรรถนะ!S34:V34,3)&gt;=COUNTIF(ประเมินสมรรถนะ!S34:V34,1),COUNTIF(ประเมินสมรรถนะ!S34:V34,3)&gt;=COUNTIF(ประเมินสมรรถนะ!S34:V34,2)),3,IF(AND(COUNTIF(ประเมินสมรรถนะ!S34:V34,2)&gt;=COUNTIF(ประเมินสมรรถนะ!S34:V34,0),COUNTIF(ประเมินสมรรถนะ!S34:V34,2)&gt;=COUNTIF(ประเมินสมรรถนะ!S34:V34,1)),2,IF(COUNTIF(ประเมินสมรรถนะ!S34:V34,1)&gt;=COUNTIF(ประเมินสมรรถนะ!S34:V34,0),1,0))))</f>
        <v>-</v>
      </c>
      <c r="J32" s="342" t="str">
        <f>IF(COUNTIF(ประเมินสมรรถนะ!W34:AA34,"")=5,"-",IF(AND(COUNTIF(ประเมินสมรรถนะ!W34:AA34,3)&gt;=COUNTIF(ประเมินสมรรถนะ!W34:AA34,0),COUNTIF(ประเมินสมรรถนะ!W34:AA34,3)&gt;=COUNTIF(ประเมินสมรรถนะ!W34:AA34,1),COUNTIF(ประเมินสมรรถนะ!W34:AA34,3)&gt;=COUNTIF(ประเมินสมรรถนะ!W34:AA34,2)),3,IF(AND(COUNTIF(ประเมินสมรรถนะ!W34:AA34,2)&gt;=COUNTIF(ประเมินสมรรถนะ!W34:AA34,0),COUNTIF(ประเมินสมรรถนะ!W34:AA34,2)&gt;=COUNTIF(ประเมินสมรรถนะ!W34:AA34,1)),2,IF(COUNTIF(ประเมินสมรรถนะ!W34:AA34,1)&gt;=COUNTIF(ประเมินสมรรถนะ!W34:AA34,0),1,0))))</f>
        <v>-</v>
      </c>
      <c r="K32" s="342" t="str">
        <f>IF(COUNTIF(ประเมินสมรรถนะ!AB34:AF34,"")=5,"-",IF(AND(COUNTIF(ประเมินสมรรถนะ!AB34:AF34,3)&gt;=COUNTIF(ประเมินสมรรถนะ!AB34:AF34,0),COUNTIF(ประเมินสมรรถนะ!AB34:AF34,3)&gt;=COUNTIF(ประเมินสมรรถนะ!AB34:AF34,1),COUNTIF(ประเมินสมรรถนะ!AB34:AF34,3)&gt;=COUNTIF(ประเมินสมรรถนะ!AB34:AF34,2)),3,IF(AND(COUNTIF(ประเมินสมรรถนะ!AB34:AF34,2)&gt;=COUNTIF(ประเมินสมรรถนะ!AB34:AF34,0),COUNTIF(ประเมินสมรรถนะ!AB34:AF34,2)&gt;=COUNTIF(ประเมินสมรรถนะ!AB34:AF34,1)),2,IF(COUNTIF(ประเมินสมรรถนะ!AB34:AF34,1)&gt;=COUNTIF(ประเมินสมรรถนะ!AB34:AF34,0),1,0))))</f>
        <v>-</v>
      </c>
      <c r="L32" s="343" t="str">
        <f t="shared" si="0"/>
        <v/>
      </c>
      <c r="M32" s="344" t="str">
        <f t="shared" si="1"/>
        <v>-</v>
      </c>
      <c r="N32" s="344" t="str">
        <f t="shared" si="1"/>
        <v>-</v>
      </c>
      <c r="O32" s="344" t="str">
        <f t="shared" si="1"/>
        <v>-</v>
      </c>
      <c r="P32" s="344" t="str">
        <f t="shared" si="1"/>
        <v>-</v>
      </c>
      <c r="Q32" s="344" t="str">
        <f t="shared" si="1"/>
        <v>-</v>
      </c>
    </row>
    <row r="33" spans="2:17" ht="23.15" customHeight="1" x14ac:dyDescent="0.7">
      <c r="B33" s="337" t="str">
        <f>ประเมินสมรรถนะ!B35</f>
        <v>ป.2/1</v>
      </c>
      <c r="C33" s="338">
        <f>ประเมินสมรรถนะ!C35</f>
        <v>30</v>
      </c>
      <c r="D33" s="339" t="str">
        <f>ประเมินสมรรถนะ!E35</f>
        <v>เด็กหญิง</v>
      </c>
      <c r="E33" s="357" t="str">
        <f>ประเมินสมรรถนะ!F35</f>
        <v>ไอยรดา</v>
      </c>
      <c r="F33" s="357" t="str">
        <f>ประเมินสมรรถนะ!G35</f>
        <v>ริยาภู</v>
      </c>
      <c r="G33" s="342" t="str">
        <f>IF(COUNTIF(ประเมินสมรรถนะ!I35:M35,"")=5,"-",IF(AND(COUNTIF(ประเมินสมรรถนะ!I35:M35,3)&gt;=COUNTIF(ประเมินสมรรถนะ!I35:M35,0),COUNTIF(ประเมินสมรรถนะ!I35:M35,3)&gt;=COUNTIF(ประเมินสมรรถนะ!I35:M35,1),COUNTIF(ประเมินสมรรถนะ!I35:M35,3)&gt;=COUNTIF(ประเมินสมรรถนะ!I35:M35,2)),3,IF(AND(COUNTIF(ประเมินสมรรถนะ!I35:M35,2)&gt;=COUNTIF(ประเมินสมรรถนะ!I35:M35,0),COUNTIF(ประเมินสมรรถนะ!I35:M35,2)&gt;=COUNTIF(ประเมินสมรรถนะ!I35:M35,1)),2,IF(COUNTIF(ประเมินสมรรถนะ!I35:M35,1)&gt;=COUNTIF(ประเมินสมรรถนะ!I35:M35,0),1,0))))</f>
        <v>-</v>
      </c>
      <c r="H33" s="342" t="str">
        <f>IF(COUNTIF(ประเมินสมรรถนะ!N35:R35,"")=5,"-",IF(AND(COUNTIF(ประเมินสมรรถนะ!N35:R35,3)&gt;=COUNTIF(ประเมินสมรรถนะ!N35:R35,0),COUNTIF(ประเมินสมรรถนะ!N35:R35,3)&gt;=COUNTIF(ประเมินสมรรถนะ!N35:R35,1),COUNTIF(ประเมินสมรรถนะ!N35:R35,3)&gt;=COUNTIF(ประเมินสมรรถนะ!N35:R35,2)),3,IF(AND(COUNTIF(ประเมินสมรรถนะ!N35:R35,2)&gt;=COUNTIF(ประเมินสมรรถนะ!N35:R35,0),COUNTIF(ประเมินสมรรถนะ!N35:R35,2)&gt;=COUNTIF(ประเมินสมรรถนะ!N35:R35,1)),2,IF(COUNTIF(ประเมินสมรรถนะ!N35:R35,1)&gt;=COUNTIF(ประเมินสมรรถนะ!N35:R35,0),1,0))))</f>
        <v>-</v>
      </c>
      <c r="I33" s="342" t="str">
        <f>IF(COUNTIF(ประเมินสมรรถนะ!S35:V35,"")=4,"-",IF(AND(COUNTIF(ประเมินสมรรถนะ!S35:V35,3)&gt;=COUNTIF(ประเมินสมรรถนะ!S35:V35,0),COUNTIF(ประเมินสมรรถนะ!S35:V35,3)&gt;=COUNTIF(ประเมินสมรรถนะ!S35:V35,1),COUNTIF(ประเมินสมรรถนะ!S35:V35,3)&gt;=COUNTIF(ประเมินสมรรถนะ!S35:V35,2)),3,IF(AND(COUNTIF(ประเมินสมรรถนะ!S35:V35,2)&gt;=COUNTIF(ประเมินสมรรถนะ!S35:V35,0),COUNTIF(ประเมินสมรรถนะ!S35:V35,2)&gt;=COUNTIF(ประเมินสมรรถนะ!S35:V35,1)),2,IF(COUNTIF(ประเมินสมรรถนะ!S35:V35,1)&gt;=COUNTIF(ประเมินสมรรถนะ!S35:V35,0),1,0))))</f>
        <v>-</v>
      </c>
      <c r="J33" s="342" t="str">
        <f>IF(COUNTIF(ประเมินสมรรถนะ!W35:AA35,"")=5,"-",IF(AND(COUNTIF(ประเมินสมรรถนะ!W35:AA35,3)&gt;=COUNTIF(ประเมินสมรรถนะ!W35:AA35,0),COUNTIF(ประเมินสมรรถนะ!W35:AA35,3)&gt;=COUNTIF(ประเมินสมรรถนะ!W35:AA35,1),COUNTIF(ประเมินสมรรถนะ!W35:AA35,3)&gt;=COUNTIF(ประเมินสมรรถนะ!W35:AA35,2)),3,IF(AND(COUNTIF(ประเมินสมรรถนะ!W35:AA35,2)&gt;=COUNTIF(ประเมินสมรรถนะ!W35:AA35,0),COUNTIF(ประเมินสมรรถนะ!W35:AA35,2)&gt;=COUNTIF(ประเมินสมรรถนะ!W35:AA35,1)),2,IF(COUNTIF(ประเมินสมรรถนะ!W35:AA35,1)&gt;=COUNTIF(ประเมินสมรรถนะ!W35:AA35,0),1,0))))</f>
        <v>-</v>
      </c>
      <c r="K33" s="342" t="str">
        <f>IF(COUNTIF(ประเมินสมรรถนะ!AB35:AF35,"")=5,"-",IF(AND(COUNTIF(ประเมินสมรรถนะ!AB35:AF35,3)&gt;=COUNTIF(ประเมินสมรรถนะ!AB35:AF35,0),COUNTIF(ประเมินสมรรถนะ!AB35:AF35,3)&gt;=COUNTIF(ประเมินสมรรถนะ!AB35:AF35,1),COUNTIF(ประเมินสมรรถนะ!AB35:AF35,3)&gt;=COUNTIF(ประเมินสมรรถนะ!AB35:AF35,2)),3,IF(AND(COUNTIF(ประเมินสมรรถนะ!AB35:AF35,2)&gt;=COUNTIF(ประเมินสมรรถนะ!AB35:AF35,0),COUNTIF(ประเมินสมรรถนะ!AB35:AF35,2)&gt;=COUNTIF(ประเมินสมรรถนะ!AB35:AF35,1)),2,IF(COUNTIF(ประเมินสมรรถนะ!AB35:AF35,1)&gt;=COUNTIF(ประเมินสมรรถนะ!AB35:AF35,0),1,0))))</f>
        <v>-</v>
      </c>
      <c r="L33" s="343" t="str">
        <f t="shared" si="0"/>
        <v/>
      </c>
      <c r="M33" s="344" t="str">
        <f t="shared" si="1"/>
        <v>-</v>
      </c>
      <c r="N33" s="344" t="str">
        <f t="shared" si="1"/>
        <v>-</v>
      </c>
      <c r="O33" s="344" t="str">
        <f t="shared" si="1"/>
        <v>-</v>
      </c>
      <c r="P33" s="344" t="str">
        <f t="shared" si="1"/>
        <v>-</v>
      </c>
      <c r="Q33" s="344" t="str">
        <f t="shared" si="1"/>
        <v>-</v>
      </c>
    </row>
    <row r="34" spans="2:17" ht="23.15" customHeight="1" x14ac:dyDescent="0.7">
      <c r="B34" s="337" t="str">
        <f>ประเมินสมรรถนะ!B36</f>
        <v>ป.2/1</v>
      </c>
      <c r="C34" s="338">
        <f>ประเมินสมรรถนะ!C36</f>
        <v>31</v>
      </c>
      <c r="D34" s="339" t="str">
        <f>ประเมินสมรรถนะ!E36</f>
        <v>เด็กหญิง</v>
      </c>
      <c r="E34" s="357" t="str">
        <f>ประเมินสมรรถนะ!F36</f>
        <v>ศิริพร</v>
      </c>
      <c r="F34" s="357" t="str">
        <f>ประเมินสมรรถนะ!G36</f>
        <v>ปรารถนาฤดี</v>
      </c>
      <c r="G34" s="342" t="str">
        <f>IF(COUNTIF(ประเมินสมรรถนะ!I36:M36,"")=5,"-",IF(AND(COUNTIF(ประเมินสมรรถนะ!I36:M36,3)&gt;=COUNTIF(ประเมินสมรรถนะ!I36:M36,0),COUNTIF(ประเมินสมรรถนะ!I36:M36,3)&gt;=COUNTIF(ประเมินสมรรถนะ!I36:M36,1),COUNTIF(ประเมินสมรรถนะ!I36:M36,3)&gt;=COUNTIF(ประเมินสมรรถนะ!I36:M36,2)),3,IF(AND(COUNTIF(ประเมินสมรรถนะ!I36:M36,2)&gt;=COUNTIF(ประเมินสมรรถนะ!I36:M36,0),COUNTIF(ประเมินสมรรถนะ!I36:M36,2)&gt;=COUNTIF(ประเมินสมรรถนะ!I36:M36,1)),2,IF(COUNTIF(ประเมินสมรรถนะ!I36:M36,1)&gt;=COUNTIF(ประเมินสมรรถนะ!I36:M36,0),1,0))))</f>
        <v>-</v>
      </c>
      <c r="H34" s="342" t="str">
        <f>IF(COUNTIF(ประเมินสมรรถนะ!N36:R36,"")=5,"-",IF(AND(COUNTIF(ประเมินสมรรถนะ!N36:R36,3)&gt;=COUNTIF(ประเมินสมรรถนะ!N36:R36,0),COUNTIF(ประเมินสมรรถนะ!N36:R36,3)&gt;=COUNTIF(ประเมินสมรรถนะ!N36:R36,1),COUNTIF(ประเมินสมรรถนะ!N36:R36,3)&gt;=COUNTIF(ประเมินสมรรถนะ!N36:R36,2)),3,IF(AND(COUNTIF(ประเมินสมรรถนะ!N36:R36,2)&gt;=COUNTIF(ประเมินสมรรถนะ!N36:R36,0),COUNTIF(ประเมินสมรรถนะ!N36:R36,2)&gt;=COUNTIF(ประเมินสมรรถนะ!N36:R36,1)),2,IF(COUNTIF(ประเมินสมรรถนะ!N36:R36,1)&gt;=COUNTIF(ประเมินสมรรถนะ!N36:R36,0),1,0))))</f>
        <v>-</v>
      </c>
      <c r="I34" s="342" t="str">
        <f>IF(COUNTIF(ประเมินสมรรถนะ!S36:V36,"")=4,"-",IF(AND(COUNTIF(ประเมินสมรรถนะ!S36:V36,3)&gt;=COUNTIF(ประเมินสมรรถนะ!S36:V36,0),COUNTIF(ประเมินสมรรถนะ!S36:V36,3)&gt;=COUNTIF(ประเมินสมรรถนะ!S36:V36,1),COUNTIF(ประเมินสมรรถนะ!S36:V36,3)&gt;=COUNTIF(ประเมินสมรรถนะ!S36:V36,2)),3,IF(AND(COUNTIF(ประเมินสมรรถนะ!S36:V36,2)&gt;=COUNTIF(ประเมินสมรรถนะ!S36:V36,0),COUNTIF(ประเมินสมรรถนะ!S36:V36,2)&gt;=COUNTIF(ประเมินสมรรถนะ!S36:V36,1)),2,IF(COUNTIF(ประเมินสมรรถนะ!S36:V36,1)&gt;=COUNTIF(ประเมินสมรรถนะ!S36:V36,0),1,0))))</f>
        <v>-</v>
      </c>
      <c r="J34" s="342" t="str">
        <f>IF(COUNTIF(ประเมินสมรรถนะ!W36:AA36,"")=5,"-",IF(AND(COUNTIF(ประเมินสมรรถนะ!W36:AA36,3)&gt;=COUNTIF(ประเมินสมรรถนะ!W36:AA36,0),COUNTIF(ประเมินสมรรถนะ!W36:AA36,3)&gt;=COUNTIF(ประเมินสมรรถนะ!W36:AA36,1),COUNTIF(ประเมินสมรรถนะ!W36:AA36,3)&gt;=COUNTIF(ประเมินสมรรถนะ!W36:AA36,2)),3,IF(AND(COUNTIF(ประเมินสมรรถนะ!W36:AA36,2)&gt;=COUNTIF(ประเมินสมรรถนะ!W36:AA36,0),COUNTIF(ประเมินสมรรถนะ!W36:AA36,2)&gt;=COUNTIF(ประเมินสมรรถนะ!W36:AA36,1)),2,IF(COUNTIF(ประเมินสมรรถนะ!W36:AA36,1)&gt;=COUNTIF(ประเมินสมรรถนะ!W36:AA36,0),1,0))))</f>
        <v>-</v>
      </c>
      <c r="K34" s="342" t="str">
        <f>IF(COUNTIF(ประเมินสมรรถนะ!AB36:AF36,"")=5,"-",IF(AND(COUNTIF(ประเมินสมรรถนะ!AB36:AF36,3)&gt;=COUNTIF(ประเมินสมรรถนะ!AB36:AF36,0),COUNTIF(ประเมินสมรรถนะ!AB36:AF36,3)&gt;=COUNTIF(ประเมินสมรรถนะ!AB36:AF36,1),COUNTIF(ประเมินสมรรถนะ!AB36:AF36,3)&gt;=COUNTIF(ประเมินสมรรถนะ!AB36:AF36,2)),3,IF(AND(COUNTIF(ประเมินสมรรถนะ!AB36:AF36,2)&gt;=COUNTIF(ประเมินสมรรถนะ!AB36:AF36,0),COUNTIF(ประเมินสมรรถนะ!AB36:AF36,2)&gt;=COUNTIF(ประเมินสมรรถนะ!AB36:AF36,1)),2,IF(COUNTIF(ประเมินสมรรถนะ!AB36:AF36,1)&gt;=COUNTIF(ประเมินสมรรถนะ!AB36:AF36,0),1,0))))</f>
        <v>-</v>
      </c>
      <c r="L34" s="343" t="str">
        <f t="shared" si="0"/>
        <v/>
      </c>
      <c r="M34" s="344" t="str">
        <f t="shared" si="1"/>
        <v>-</v>
      </c>
      <c r="N34" s="344" t="str">
        <f t="shared" si="1"/>
        <v>-</v>
      </c>
      <c r="O34" s="344" t="str">
        <f t="shared" si="1"/>
        <v>-</v>
      </c>
      <c r="P34" s="344" t="str">
        <f t="shared" si="1"/>
        <v>-</v>
      </c>
      <c r="Q34" s="344" t="str">
        <f t="shared" si="1"/>
        <v>-</v>
      </c>
    </row>
    <row r="35" spans="2:17" ht="23.15" customHeight="1" x14ac:dyDescent="0.7">
      <c r="B35" s="337" t="str">
        <f>ประเมินสมรรถนะ!B37</f>
        <v>ป.2/1</v>
      </c>
      <c r="C35" s="338">
        <f>ประเมินสมรรถนะ!C37</f>
        <v>32</v>
      </c>
      <c r="D35" s="339" t="str">
        <f>ประเมินสมรรถนะ!E37</f>
        <v>เด็กหญิง</v>
      </c>
      <c r="E35" s="357" t="str">
        <f>ประเมินสมรรถนะ!F37</f>
        <v>ฐิตาภรณ์</v>
      </c>
      <c r="F35" s="357" t="str">
        <f>ประเมินสมรรถนะ!G37</f>
        <v>ทาแกง</v>
      </c>
      <c r="G35" s="342" t="str">
        <f>IF(COUNTIF(ประเมินสมรรถนะ!I37:M37,"")=5,"-",IF(AND(COUNTIF(ประเมินสมรรถนะ!I37:M37,3)&gt;=COUNTIF(ประเมินสมรรถนะ!I37:M37,0),COUNTIF(ประเมินสมรรถนะ!I37:M37,3)&gt;=COUNTIF(ประเมินสมรรถนะ!I37:M37,1),COUNTIF(ประเมินสมรรถนะ!I37:M37,3)&gt;=COUNTIF(ประเมินสมรรถนะ!I37:M37,2)),3,IF(AND(COUNTIF(ประเมินสมรรถนะ!I37:M37,2)&gt;=COUNTIF(ประเมินสมรรถนะ!I37:M37,0),COUNTIF(ประเมินสมรรถนะ!I37:M37,2)&gt;=COUNTIF(ประเมินสมรรถนะ!I37:M37,1)),2,IF(COUNTIF(ประเมินสมรรถนะ!I37:M37,1)&gt;=COUNTIF(ประเมินสมรรถนะ!I37:M37,0),1,0))))</f>
        <v>-</v>
      </c>
      <c r="H35" s="342" t="str">
        <f>IF(COUNTIF(ประเมินสมรรถนะ!N37:R37,"")=5,"-",IF(AND(COUNTIF(ประเมินสมรรถนะ!N37:R37,3)&gt;=COUNTIF(ประเมินสมรรถนะ!N37:R37,0),COUNTIF(ประเมินสมรรถนะ!N37:R37,3)&gt;=COUNTIF(ประเมินสมรรถนะ!N37:R37,1),COUNTIF(ประเมินสมรรถนะ!N37:R37,3)&gt;=COUNTIF(ประเมินสมรรถนะ!N37:R37,2)),3,IF(AND(COUNTIF(ประเมินสมรรถนะ!N37:R37,2)&gt;=COUNTIF(ประเมินสมรรถนะ!N37:R37,0),COUNTIF(ประเมินสมรรถนะ!N37:R37,2)&gt;=COUNTIF(ประเมินสมรรถนะ!N37:R37,1)),2,IF(COUNTIF(ประเมินสมรรถนะ!N37:R37,1)&gt;=COUNTIF(ประเมินสมรรถนะ!N37:R37,0),1,0))))</f>
        <v>-</v>
      </c>
      <c r="I35" s="342" t="str">
        <f>IF(COUNTIF(ประเมินสมรรถนะ!S37:V37,"")=4,"-",IF(AND(COUNTIF(ประเมินสมรรถนะ!S37:V37,3)&gt;=COUNTIF(ประเมินสมรรถนะ!S37:V37,0),COUNTIF(ประเมินสมรรถนะ!S37:V37,3)&gt;=COUNTIF(ประเมินสมรรถนะ!S37:V37,1),COUNTIF(ประเมินสมรรถนะ!S37:V37,3)&gt;=COUNTIF(ประเมินสมรรถนะ!S37:V37,2)),3,IF(AND(COUNTIF(ประเมินสมรรถนะ!S37:V37,2)&gt;=COUNTIF(ประเมินสมรรถนะ!S37:V37,0),COUNTIF(ประเมินสมรรถนะ!S37:V37,2)&gt;=COUNTIF(ประเมินสมรรถนะ!S37:V37,1)),2,IF(COUNTIF(ประเมินสมรรถนะ!S37:V37,1)&gt;=COUNTIF(ประเมินสมรรถนะ!S37:V37,0),1,0))))</f>
        <v>-</v>
      </c>
      <c r="J35" s="342" t="str">
        <f>IF(COUNTIF(ประเมินสมรรถนะ!W37:AA37,"")=5,"-",IF(AND(COUNTIF(ประเมินสมรรถนะ!W37:AA37,3)&gt;=COUNTIF(ประเมินสมรรถนะ!W37:AA37,0),COUNTIF(ประเมินสมรรถนะ!W37:AA37,3)&gt;=COUNTIF(ประเมินสมรรถนะ!W37:AA37,1),COUNTIF(ประเมินสมรรถนะ!W37:AA37,3)&gt;=COUNTIF(ประเมินสมรรถนะ!W37:AA37,2)),3,IF(AND(COUNTIF(ประเมินสมรรถนะ!W37:AA37,2)&gt;=COUNTIF(ประเมินสมรรถนะ!W37:AA37,0),COUNTIF(ประเมินสมรรถนะ!W37:AA37,2)&gt;=COUNTIF(ประเมินสมรรถนะ!W37:AA37,1)),2,IF(COUNTIF(ประเมินสมรรถนะ!W37:AA37,1)&gt;=COUNTIF(ประเมินสมรรถนะ!W37:AA37,0),1,0))))</f>
        <v>-</v>
      </c>
      <c r="K35" s="342" t="str">
        <f>IF(COUNTIF(ประเมินสมรรถนะ!AB37:AF37,"")=5,"-",IF(AND(COUNTIF(ประเมินสมรรถนะ!AB37:AF37,3)&gt;=COUNTIF(ประเมินสมรรถนะ!AB37:AF37,0),COUNTIF(ประเมินสมรรถนะ!AB37:AF37,3)&gt;=COUNTIF(ประเมินสมรรถนะ!AB37:AF37,1),COUNTIF(ประเมินสมรรถนะ!AB37:AF37,3)&gt;=COUNTIF(ประเมินสมรรถนะ!AB37:AF37,2)),3,IF(AND(COUNTIF(ประเมินสมรรถนะ!AB37:AF37,2)&gt;=COUNTIF(ประเมินสมรรถนะ!AB37:AF37,0),COUNTIF(ประเมินสมรรถนะ!AB37:AF37,2)&gt;=COUNTIF(ประเมินสมรรถนะ!AB37:AF37,1)),2,IF(COUNTIF(ประเมินสมรรถนะ!AB37:AF37,1)&gt;=COUNTIF(ประเมินสมรรถนะ!AB37:AF37,0),1,0))))</f>
        <v>-</v>
      </c>
      <c r="L35" s="343" t="str">
        <f t="shared" si="0"/>
        <v/>
      </c>
      <c r="M35" s="344" t="str">
        <f t="shared" si="1"/>
        <v>-</v>
      </c>
      <c r="N35" s="344" t="str">
        <f t="shared" si="1"/>
        <v>-</v>
      </c>
      <c r="O35" s="344" t="str">
        <f t="shared" si="1"/>
        <v>-</v>
      </c>
      <c r="P35" s="344" t="str">
        <f t="shared" si="1"/>
        <v>-</v>
      </c>
      <c r="Q35" s="344" t="str">
        <f t="shared" si="1"/>
        <v>-</v>
      </c>
    </row>
    <row r="36" spans="2:17" ht="23.15" customHeight="1" x14ac:dyDescent="0.7">
      <c r="B36" s="337" t="str">
        <f>ประเมินสมรรถนะ!B38</f>
        <v>ป.2/1</v>
      </c>
      <c r="C36" s="338">
        <f>ประเมินสมรรถนะ!C38</f>
        <v>33</v>
      </c>
      <c r="D36" s="339" t="str">
        <f>ประเมินสมรรถนะ!E38</f>
        <v>เด็กหญิง</v>
      </c>
      <c r="E36" s="357" t="str">
        <f>ประเมินสมรรถนะ!F38</f>
        <v>ญานินดา</v>
      </c>
      <c r="F36" s="357" t="str">
        <f>ประเมินสมรรถนะ!G38</f>
        <v>พรมตัน</v>
      </c>
      <c r="G36" s="342" t="str">
        <f>IF(COUNTIF(ประเมินสมรรถนะ!I38:M38,"")=5,"-",IF(AND(COUNTIF(ประเมินสมรรถนะ!I38:M38,3)&gt;=COUNTIF(ประเมินสมรรถนะ!I38:M38,0),COUNTIF(ประเมินสมรรถนะ!I38:M38,3)&gt;=COUNTIF(ประเมินสมรรถนะ!I38:M38,1),COUNTIF(ประเมินสมรรถนะ!I38:M38,3)&gt;=COUNTIF(ประเมินสมรรถนะ!I38:M38,2)),3,IF(AND(COUNTIF(ประเมินสมรรถนะ!I38:M38,2)&gt;=COUNTIF(ประเมินสมรรถนะ!I38:M38,0),COUNTIF(ประเมินสมรรถนะ!I38:M38,2)&gt;=COUNTIF(ประเมินสมรรถนะ!I38:M38,1)),2,IF(COUNTIF(ประเมินสมรรถนะ!I38:M38,1)&gt;=COUNTIF(ประเมินสมรรถนะ!I38:M38,0),1,0))))</f>
        <v>-</v>
      </c>
      <c r="H36" s="342" t="str">
        <f>IF(COUNTIF(ประเมินสมรรถนะ!N38:R38,"")=5,"-",IF(AND(COUNTIF(ประเมินสมรรถนะ!N38:R38,3)&gt;=COUNTIF(ประเมินสมรรถนะ!N38:R38,0),COUNTIF(ประเมินสมรรถนะ!N38:R38,3)&gt;=COUNTIF(ประเมินสมรรถนะ!N38:R38,1),COUNTIF(ประเมินสมรรถนะ!N38:R38,3)&gt;=COUNTIF(ประเมินสมรรถนะ!N38:R38,2)),3,IF(AND(COUNTIF(ประเมินสมรรถนะ!N38:R38,2)&gt;=COUNTIF(ประเมินสมรรถนะ!N38:R38,0),COUNTIF(ประเมินสมรรถนะ!N38:R38,2)&gt;=COUNTIF(ประเมินสมรรถนะ!N38:R38,1)),2,IF(COUNTIF(ประเมินสมรรถนะ!N38:R38,1)&gt;=COUNTIF(ประเมินสมรรถนะ!N38:R38,0),1,0))))</f>
        <v>-</v>
      </c>
      <c r="I36" s="342" t="str">
        <f>IF(COUNTIF(ประเมินสมรรถนะ!S38:V38,"")=4,"-",IF(AND(COUNTIF(ประเมินสมรรถนะ!S38:V38,3)&gt;=COUNTIF(ประเมินสมรรถนะ!S38:V38,0),COUNTIF(ประเมินสมรรถนะ!S38:V38,3)&gt;=COUNTIF(ประเมินสมรรถนะ!S38:V38,1),COUNTIF(ประเมินสมรรถนะ!S38:V38,3)&gt;=COUNTIF(ประเมินสมรรถนะ!S38:V38,2)),3,IF(AND(COUNTIF(ประเมินสมรรถนะ!S38:V38,2)&gt;=COUNTIF(ประเมินสมรรถนะ!S38:V38,0),COUNTIF(ประเมินสมรรถนะ!S38:V38,2)&gt;=COUNTIF(ประเมินสมรรถนะ!S38:V38,1)),2,IF(COUNTIF(ประเมินสมรรถนะ!S38:V38,1)&gt;=COUNTIF(ประเมินสมรรถนะ!S38:V38,0),1,0))))</f>
        <v>-</v>
      </c>
      <c r="J36" s="342" t="str">
        <f>IF(COUNTIF(ประเมินสมรรถนะ!W38:AA38,"")=5,"-",IF(AND(COUNTIF(ประเมินสมรรถนะ!W38:AA38,3)&gt;=COUNTIF(ประเมินสมรรถนะ!W38:AA38,0),COUNTIF(ประเมินสมรรถนะ!W38:AA38,3)&gt;=COUNTIF(ประเมินสมรรถนะ!W38:AA38,1),COUNTIF(ประเมินสมรรถนะ!W38:AA38,3)&gt;=COUNTIF(ประเมินสมรรถนะ!W38:AA38,2)),3,IF(AND(COUNTIF(ประเมินสมรรถนะ!W38:AA38,2)&gt;=COUNTIF(ประเมินสมรรถนะ!W38:AA38,0),COUNTIF(ประเมินสมรรถนะ!W38:AA38,2)&gt;=COUNTIF(ประเมินสมรรถนะ!W38:AA38,1)),2,IF(COUNTIF(ประเมินสมรรถนะ!W38:AA38,1)&gt;=COUNTIF(ประเมินสมรรถนะ!W38:AA38,0),1,0))))</f>
        <v>-</v>
      </c>
      <c r="K36" s="342" t="str">
        <f>IF(COUNTIF(ประเมินสมรรถนะ!AB38:AF38,"")=5,"-",IF(AND(COUNTIF(ประเมินสมรรถนะ!AB38:AF38,3)&gt;=COUNTIF(ประเมินสมรรถนะ!AB38:AF38,0),COUNTIF(ประเมินสมรรถนะ!AB38:AF38,3)&gt;=COUNTIF(ประเมินสมรรถนะ!AB38:AF38,1),COUNTIF(ประเมินสมรรถนะ!AB38:AF38,3)&gt;=COUNTIF(ประเมินสมรรถนะ!AB38:AF38,2)),3,IF(AND(COUNTIF(ประเมินสมรรถนะ!AB38:AF38,2)&gt;=COUNTIF(ประเมินสมรรถนะ!AB38:AF38,0),COUNTIF(ประเมินสมรรถนะ!AB38:AF38,2)&gt;=COUNTIF(ประเมินสมรรถนะ!AB38:AF38,1)),2,IF(COUNTIF(ประเมินสมรรถนะ!AB38:AF38,1)&gt;=COUNTIF(ประเมินสมรรถนะ!AB38:AF38,0),1,0))))</f>
        <v>-</v>
      </c>
      <c r="L36" s="343" t="str">
        <f t="shared" si="0"/>
        <v/>
      </c>
      <c r="M36" s="344" t="str">
        <f t="shared" si="1"/>
        <v>-</v>
      </c>
      <c r="N36" s="344" t="str">
        <f t="shared" si="1"/>
        <v>-</v>
      </c>
      <c r="O36" s="344" t="str">
        <f t="shared" si="1"/>
        <v>-</v>
      </c>
      <c r="P36" s="344" t="str">
        <f t="shared" si="1"/>
        <v>-</v>
      </c>
      <c r="Q36" s="344" t="str">
        <f t="shared" si="1"/>
        <v>-</v>
      </c>
    </row>
    <row r="37" spans="2:17" ht="23.15" customHeight="1" x14ac:dyDescent="0.7">
      <c r="B37" s="337" t="str">
        <f>ประเมินสมรรถนะ!B39</f>
        <v>ป.2/1</v>
      </c>
      <c r="C37" s="338">
        <f>ประเมินสมรรถนะ!C39</f>
        <v>34</v>
      </c>
      <c r="D37" s="339" t="str">
        <f>ประเมินสมรรถนะ!E39</f>
        <v>เด็กหญิง</v>
      </c>
      <c r="E37" s="357" t="str">
        <f>ประเมินสมรรถนะ!F39</f>
        <v>ภัทรินทร์</v>
      </c>
      <c r="F37" s="357" t="str">
        <f>ประเมินสมรรถนะ!G39</f>
        <v>ศรีจันทร์</v>
      </c>
      <c r="G37" s="342" t="str">
        <f>IF(COUNTIF(ประเมินสมรรถนะ!I39:M39,"")=5,"-",IF(AND(COUNTIF(ประเมินสมรรถนะ!I39:M39,3)&gt;=COUNTIF(ประเมินสมรรถนะ!I39:M39,0),COUNTIF(ประเมินสมรรถนะ!I39:M39,3)&gt;=COUNTIF(ประเมินสมรรถนะ!I39:M39,1),COUNTIF(ประเมินสมรรถนะ!I39:M39,3)&gt;=COUNTIF(ประเมินสมรรถนะ!I39:M39,2)),3,IF(AND(COUNTIF(ประเมินสมรรถนะ!I39:M39,2)&gt;=COUNTIF(ประเมินสมรรถนะ!I39:M39,0),COUNTIF(ประเมินสมรรถนะ!I39:M39,2)&gt;=COUNTIF(ประเมินสมรรถนะ!I39:M39,1)),2,IF(COUNTIF(ประเมินสมรรถนะ!I39:M39,1)&gt;=COUNTIF(ประเมินสมรรถนะ!I39:M39,0),1,0))))</f>
        <v>-</v>
      </c>
      <c r="H37" s="342" t="str">
        <f>IF(COUNTIF(ประเมินสมรรถนะ!N39:R39,"")=5,"-",IF(AND(COUNTIF(ประเมินสมรรถนะ!N39:R39,3)&gt;=COUNTIF(ประเมินสมรรถนะ!N39:R39,0),COUNTIF(ประเมินสมรรถนะ!N39:R39,3)&gt;=COUNTIF(ประเมินสมรรถนะ!N39:R39,1),COUNTIF(ประเมินสมรรถนะ!N39:R39,3)&gt;=COUNTIF(ประเมินสมรรถนะ!N39:R39,2)),3,IF(AND(COUNTIF(ประเมินสมรรถนะ!N39:R39,2)&gt;=COUNTIF(ประเมินสมรรถนะ!N39:R39,0),COUNTIF(ประเมินสมรรถนะ!N39:R39,2)&gt;=COUNTIF(ประเมินสมรรถนะ!N39:R39,1)),2,IF(COUNTIF(ประเมินสมรรถนะ!N39:R39,1)&gt;=COUNTIF(ประเมินสมรรถนะ!N39:R39,0),1,0))))</f>
        <v>-</v>
      </c>
      <c r="I37" s="342" t="str">
        <f>IF(COUNTIF(ประเมินสมรรถนะ!S39:V39,"")=4,"-",IF(AND(COUNTIF(ประเมินสมรรถนะ!S39:V39,3)&gt;=COUNTIF(ประเมินสมรรถนะ!S39:V39,0),COUNTIF(ประเมินสมรรถนะ!S39:V39,3)&gt;=COUNTIF(ประเมินสมรรถนะ!S39:V39,1),COUNTIF(ประเมินสมรรถนะ!S39:V39,3)&gt;=COUNTIF(ประเมินสมรรถนะ!S39:V39,2)),3,IF(AND(COUNTIF(ประเมินสมรรถนะ!S39:V39,2)&gt;=COUNTIF(ประเมินสมรรถนะ!S39:V39,0),COUNTIF(ประเมินสมรรถนะ!S39:V39,2)&gt;=COUNTIF(ประเมินสมรรถนะ!S39:V39,1)),2,IF(COUNTIF(ประเมินสมรรถนะ!S39:V39,1)&gt;=COUNTIF(ประเมินสมรรถนะ!S39:V39,0),1,0))))</f>
        <v>-</v>
      </c>
      <c r="J37" s="342" t="str">
        <f>IF(COUNTIF(ประเมินสมรรถนะ!W39:AA39,"")=5,"-",IF(AND(COUNTIF(ประเมินสมรรถนะ!W39:AA39,3)&gt;=COUNTIF(ประเมินสมรรถนะ!W39:AA39,0),COUNTIF(ประเมินสมรรถนะ!W39:AA39,3)&gt;=COUNTIF(ประเมินสมรรถนะ!W39:AA39,1),COUNTIF(ประเมินสมรรถนะ!W39:AA39,3)&gt;=COUNTIF(ประเมินสมรรถนะ!W39:AA39,2)),3,IF(AND(COUNTIF(ประเมินสมรรถนะ!W39:AA39,2)&gt;=COUNTIF(ประเมินสมรรถนะ!W39:AA39,0),COUNTIF(ประเมินสมรรถนะ!W39:AA39,2)&gt;=COUNTIF(ประเมินสมรรถนะ!W39:AA39,1)),2,IF(COUNTIF(ประเมินสมรรถนะ!W39:AA39,1)&gt;=COUNTIF(ประเมินสมรรถนะ!W39:AA39,0),1,0))))</f>
        <v>-</v>
      </c>
      <c r="K37" s="342" t="str">
        <f>IF(COUNTIF(ประเมินสมรรถนะ!AB39:AF39,"")=5,"-",IF(AND(COUNTIF(ประเมินสมรรถนะ!AB39:AF39,3)&gt;=COUNTIF(ประเมินสมรรถนะ!AB39:AF39,0),COUNTIF(ประเมินสมรรถนะ!AB39:AF39,3)&gt;=COUNTIF(ประเมินสมรรถนะ!AB39:AF39,1),COUNTIF(ประเมินสมรรถนะ!AB39:AF39,3)&gt;=COUNTIF(ประเมินสมรรถนะ!AB39:AF39,2)),3,IF(AND(COUNTIF(ประเมินสมรรถนะ!AB39:AF39,2)&gt;=COUNTIF(ประเมินสมรรถนะ!AB39:AF39,0),COUNTIF(ประเมินสมรรถนะ!AB39:AF39,2)&gt;=COUNTIF(ประเมินสมรรถนะ!AB39:AF39,1)),2,IF(COUNTIF(ประเมินสมรรถนะ!AB39:AF39,1)&gt;=COUNTIF(ประเมินสมรรถนะ!AB39:AF39,0),1,0))))</f>
        <v>-</v>
      </c>
      <c r="L37" s="343" t="str">
        <f t="shared" si="0"/>
        <v/>
      </c>
      <c r="M37" s="344" t="str">
        <f t="shared" si="1"/>
        <v>-</v>
      </c>
      <c r="N37" s="344" t="str">
        <f t="shared" si="1"/>
        <v>-</v>
      </c>
      <c r="O37" s="344" t="str">
        <f t="shared" si="1"/>
        <v>-</v>
      </c>
      <c r="P37" s="344" t="str">
        <f t="shared" si="1"/>
        <v>-</v>
      </c>
      <c r="Q37" s="344" t="str">
        <f t="shared" si="1"/>
        <v>-</v>
      </c>
    </row>
    <row r="38" spans="2:17" ht="23.15" customHeight="1" x14ac:dyDescent="0.7">
      <c r="B38" s="337" t="str">
        <f>ประเมินสมรรถนะ!B40</f>
        <v>ป.2/1</v>
      </c>
      <c r="C38" s="338">
        <f>ประเมินสมรรถนะ!C40</f>
        <v>35</v>
      </c>
      <c r="D38" s="339" t="str">
        <f>ประเมินสมรรถนะ!E40</f>
        <v/>
      </c>
      <c r="E38" s="357" t="str">
        <f>ประเมินสมรรถนะ!F40</f>
        <v/>
      </c>
      <c r="F38" s="357" t="str">
        <f>ประเมินสมรรถนะ!G40</f>
        <v/>
      </c>
      <c r="G38" s="342" t="str">
        <f>IF(COUNTIF(ประเมินสมรรถนะ!I40:M40,"")=5,"-",IF(AND(COUNTIF(ประเมินสมรรถนะ!I40:M40,3)&gt;=COUNTIF(ประเมินสมรรถนะ!I40:M40,0),COUNTIF(ประเมินสมรรถนะ!I40:M40,3)&gt;=COUNTIF(ประเมินสมรรถนะ!I40:M40,1),COUNTIF(ประเมินสมรรถนะ!I40:M40,3)&gt;=COUNTIF(ประเมินสมรรถนะ!I40:M40,2)),3,IF(AND(COUNTIF(ประเมินสมรรถนะ!I40:M40,2)&gt;=COUNTIF(ประเมินสมรรถนะ!I40:M40,0),COUNTIF(ประเมินสมรรถนะ!I40:M40,2)&gt;=COUNTIF(ประเมินสมรรถนะ!I40:M40,1)),2,IF(COUNTIF(ประเมินสมรรถนะ!I40:M40,1)&gt;=COUNTIF(ประเมินสมรรถนะ!I40:M40,0),1,0))))</f>
        <v>-</v>
      </c>
      <c r="H38" s="342" t="str">
        <f>IF(COUNTIF(ประเมินสมรรถนะ!N40:R40,"")=5,"-",IF(AND(COUNTIF(ประเมินสมรรถนะ!N40:R40,3)&gt;=COUNTIF(ประเมินสมรรถนะ!N40:R40,0),COUNTIF(ประเมินสมรรถนะ!N40:R40,3)&gt;=COUNTIF(ประเมินสมรรถนะ!N40:R40,1),COUNTIF(ประเมินสมรรถนะ!N40:R40,3)&gt;=COUNTIF(ประเมินสมรรถนะ!N40:R40,2)),3,IF(AND(COUNTIF(ประเมินสมรรถนะ!N40:R40,2)&gt;=COUNTIF(ประเมินสมรรถนะ!N40:R40,0),COUNTIF(ประเมินสมรรถนะ!N40:R40,2)&gt;=COUNTIF(ประเมินสมรรถนะ!N40:R40,1)),2,IF(COUNTIF(ประเมินสมรรถนะ!N40:R40,1)&gt;=COUNTIF(ประเมินสมรรถนะ!N40:R40,0),1,0))))</f>
        <v>-</v>
      </c>
      <c r="I38" s="342" t="str">
        <f>IF(COUNTIF(ประเมินสมรรถนะ!S40:V40,"")=4,"-",IF(AND(COUNTIF(ประเมินสมรรถนะ!S40:V40,3)&gt;=COUNTIF(ประเมินสมรรถนะ!S40:V40,0),COUNTIF(ประเมินสมรรถนะ!S40:V40,3)&gt;=COUNTIF(ประเมินสมรรถนะ!S40:V40,1),COUNTIF(ประเมินสมรรถนะ!S40:V40,3)&gt;=COUNTIF(ประเมินสมรรถนะ!S40:V40,2)),3,IF(AND(COUNTIF(ประเมินสมรรถนะ!S40:V40,2)&gt;=COUNTIF(ประเมินสมรรถนะ!S40:V40,0),COUNTIF(ประเมินสมรรถนะ!S40:V40,2)&gt;=COUNTIF(ประเมินสมรรถนะ!S40:V40,1)),2,IF(COUNTIF(ประเมินสมรรถนะ!S40:V40,1)&gt;=COUNTIF(ประเมินสมรรถนะ!S40:V40,0),1,0))))</f>
        <v>-</v>
      </c>
      <c r="J38" s="342" t="str">
        <f>IF(COUNTIF(ประเมินสมรรถนะ!W40:AA40,"")=5,"-",IF(AND(COUNTIF(ประเมินสมรรถนะ!W40:AA40,3)&gt;=COUNTIF(ประเมินสมรรถนะ!W40:AA40,0),COUNTIF(ประเมินสมรรถนะ!W40:AA40,3)&gt;=COUNTIF(ประเมินสมรรถนะ!W40:AA40,1),COUNTIF(ประเมินสมรรถนะ!W40:AA40,3)&gt;=COUNTIF(ประเมินสมรรถนะ!W40:AA40,2)),3,IF(AND(COUNTIF(ประเมินสมรรถนะ!W40:AA40,2)&gt;=COUNTIF(ประเมินสมรรถนะ!W40:AA40,0),COUNTIF(ประเมินสมรรถนะ!W40:AA40,2)&gt;=COUNTIF(ประเมินสมรรถนะ!W40:AA40,1)),2,IF(COUNTIF(ประเมินสมรรถนะ!W40:AA40,1)&gt;=COUNTIF(ประเมินสมรรถนะ!W40:AA40,0),1,0))))</f>
        <v>-</v>
      </c>
      <c r="K38" s="342" t="str">
        <f>IF(COUNTIF(ประเมินสมรรถนะ!AB40:AF40,"")=5,"-",IF(AND(COUNTIF(ประเมินสมรรถนะ!AB40:AF40,3)&gt;=COUNTIF(ประเมินสมรรถนะ!AB40:AF40,0),COUNTIF(ประเมินสมรรถนะ!AB40:AF40,3)&gt;=COUNTIF(ประเมินสมรรถนะ!AB40:AF40,1),COUNTIF(ประเมินสมรรถนะ!AB40:AF40,3)&gt;=COUNTIF(ประเมินสมรรถนะ!AB40:AF40,2)),3,IF(AND(COUNTIF(ประเมินสมรรถนะ!AB40:AF40,2)&gt;=COUNTIF(ประเมินสมรรถนะ!AB40:AF40,0),COUNTIF(ประเมินสมรรถนะ!AB40:AF40,2)&gt;=COUNTIF(ประเมินสมรรถนะ!AB40:AF40,1)),2,IF(COUNTIF(ประเมินสมรรถนะ!AB40:AF40,1)&gt;=COUNTIF(ประเมินสมรรถนะ!AB40:AF40,0),1,0))))</f>
        <v>-</v>
      </c>
      <c r="L38" s="343" t="str">
        <f t="shared" si="0"/>
        <v/>
      </c>
      <c r="M38" s="344" t="str">
        <f t="shared" si="1"/>
        <v>-</v>
      </c>
      <c r="N38" s="344" t="str">
        <f t="shared" si="1"/>
        <v>-</v>
      </c>
      <c r="O38" s="344" t="str">
        <f t="shared" si="1"/>
        <v>-</v>
      </c>
      <c r="P38" s="344" t="str">
        <f t="shared" si="1"/>
        <v>-</v>
      </c>
      <c r="Q38" s="344" t="str">
        <f t="shared" si="1"/>
        <v>-</v>
      </c>
    </row>
    <row r="39" spans="2:17" ht="23.15" customHeight="1" x14ac:dyDescent="0.7">
      <c r="B39" s="337" t="str">
        <f>ประเมินสมรรถนะ!B41</f>
        <v>ป.2/1</v>
      </c>
      <c r="C39" s="338">
        <f>ประเมินสมรรถนะ!C41</f>
        <v>36</v>
      </c>
      <c r="D39" s="339" t="str">
        <f>ประเมินสมรรถนะ!E41</f>
        <v/>
      </c>
      <c r="E39" s="357" t="str">
        <f>ประเมินสมรรถนะ!F41</f>
        <v/>
      </c>
      <c r="F39" s="357" t="str">
        <f>ประเมินสมรรถนะ!G41</f>
        <v/>
      </c>
      <c r="G39" s="342" t="str">
        <f>IF(COUNTIF(ประเมินสมรรถนะ!I41:M41,"")=5,"-",IF(AND(COUNTIF(ประเมินสมรรถนะ!I41:M41,3)&gt;=COUNTIF(ประเมินสมรรถนะ!I41:M41,0),COUNTIF(ประเมินสมรรถนะ!I41:M41,3)&gt;=COUNTIF(ประเมินสมรรถนะ!I41:M41,1),COUNTIF(ประเมินสมรรถนะ!I41:M41,3)&gt;=COUNTIF(ประเมินสมรรถนะ!I41:M41,2)),3,IF(AND(COUNTIF(ประเมินสมรรถนะ!I41:M41,2)&gt;=COUNTIF(ประเมินสมรรถนะ!I41:M41,0),COUNTIF(ประเมินสมรรถนะ!I41:M41,2)&gt;=COUNTIF(ประเมินสมรรถนะ!I41:M41,1)),2,IF(COUNTIF(ประเมินสมรรถนะ!I41:M41,1)&gt;=COUNTIF(ประเมินสมรรถนะ!I41:M41,0),1,0))))</f>
        <v>-</v>
      </c>
      <c r="H39" s="342" t="str">
        <f>IF(COUNTIF(ประเมินสมรรถนะ!N41:R41,"")=5,"-",IF(AND(COUNTIF(ประเมินสมรรถนะ!N41:R41,3)&gt;=COUNTIF(ประเมินสมรรถนะ!N41:R41,0),COUNTIF(ประเมินสมรรถนะ!N41:R41,3)&gt;=COUNTIF(ประเมินสมรรถนะ!N41:R41,1),COUNTIF(ประเมินสมรรถนะ!N41:R41,3)&gt;=COUNTIF(ประเมินสมรรถนะ!N41:R41,2)),3,IF(AND(COUNTIF(ประเมินสมรรถนะ!N41:R41,2)&gt;=COUNTIF(ประเมินสมรรถนะ!N41:R41,0),COUNTIF(ประเมินสมรรถนะ!N41:R41,2)&gt;=COUNTIF(ประเมินสมรรถนะ!N41:R41,1)),2,IF(COUNTIF(ประเมินสมรรถนะ!N41:R41,1)&gt;=COUNTIF(ประเมินสมรรถนะ!N41:R41,0),1,0))))</f>
        <v>-</v>
      </c>
      <c r="I39" s="342" t="str">
        <f>IF(COUNTIF(ประเมินสมรรถนะ!S41:V41,"")=4,"-",IF(AND(COUNTIF(ประเมินสมรรถนะ!S41:V41,3)&gt;=COUNTIF(ประเมินสมรรถนะ!S41:V41,0),COUNTIF(ประเมินสมรรถนะ!S41:V41,3)&gt;=COUNTIF(ประเมินสมรรถนะ!S41:V41,1),COUNTIF(ประเมินสมรรถนะ!S41:V41,3)&gt;=COUNTIF(ประเมินสมรรถนะ!S41:V41,2)),3,IF(AND(COUNTIF(ประเมินสมรรถนะ!S41:V41,2)&gt;=COUNTIF(ประเมินสมรรถนะ!S41:V41,0),COUNTIF(ประเมินสมรรถนะ!S41:V41,2)&gt;=COUNTIF(ประเมินสมรรถนะ!S41:V41,1)),2,IF(COUNTIF(ประเมินสมรรถนะ!S41:V41,1)&gt;=COUNTIF(ประเมินสมรรถนะ!S41:V41,0),1,0))))</f>
        <v>-</v>
      </c>
      <c r="J39" s="342" t="str">
        <f>IF(COUNTIF(ประเมินสมรรถนะ!W41:AA41,"")=5,"-",IF(AND(COUNTIF(ประเมินสมรรถนะ!W41:AA41,3)&gt;=COUNTIF(ประเมินสมรรถนะ!W41:AA41,0),COUNTIF(ประเมินสมรรถนะ!W41:AA41,3)&gt;=COUNTIF(ประเมินสมรรถนะ!W41:AA41,1),COUNTIF(ประเมินสมรรถนะ!W41:AA41,3)&gt;=COUNTIF(ประเมินสมรรถนะ!W41:AA41,2)),3,IF(AND(COUNTIF(ประเมินสมรรถนะ!W41:AA41,2)&gt;=COUNTIF(ประเมินสมรรถนะ!W41:AA41,0),COUNTIF(ประเมินสมรรถนะ!W41:AA41,2)&gt;=COUNTIF(ประเมินสมรรถนะ!W41:AA41,1)),2,IF(COUNTIF(ประเมินสมรรถนะ!W41:AA41,1)&gt;=COUNTIF(ประเมินสมรรถนะ!W41:AA41,0),1,0))))</f>
        <v>-</v>
      </c>
      <c r="K39" s="342" t="str">
        <f>IF(COUNTIF(ประเมินสมรรถนะ!AB41:AF41,"")=5,"-",IF(AND(COUNTIF(ประเมินสมรรถนะ!AB41:AF41,3)&gt;=COUNTIF(ประเมินสมรรถนะ!AB41:AF41,0),COUNTIF(ประเมินสมรรถนะ!AB41:AF41,3)&gt;=COUNTIF(ประเมินสมรรถนะ!AB41:AF41,1),COUNTIF(ประเมินสมรรถนะ!AB41:AF41,3)&gt;=COUNTIF(ประเมินสมรรถนะ!AB41:AF41,2)),3,IF(AND(COUNTIF(ประเมินสมรรถนะ!AB41:AF41,2)&gt;=COUNTIF(ประเมินสมรรถนะ!AB41:AF41,0),COUNTIF(ประเมินสมรรถนะ!AB41:AF41,2)&gt;=COUNTIF(ประเมินสมรรถนะ!AB41:AF41,1)),2,IF(COUNTIF(ประเมินสมรรถนะ!AB41:AF41,1)&gt;=COUNTIF(ประเมินสมรรถนะ!AB41:AF41,0),1,0))))</f>
        <v>-</v>
      </c>
      <c r="L39" s="343" t="str">
        <f t="shared" si="0"/>
        <v/>
      </c>
      <c r="M39" s="344" t="str">
        <f t="shared" si="1"/>
        <v>-</v>
      </c>
      <c r="N39" s="344" t="str">
        <f t="shared" si="1"/>
        <v>-</v>
      </c>
      <c r="O39" s="344" t="str">
        <f t="shared" si="1"/>
        <v>-</v>
      </c>
      <c r="P39" s="344" t="str">
        <f t="shared" si="1"/>
        <v>-</v>
      </c>
      <c r="Q39" s="344" t="str">
        <f t="shared" si="1"/>
        <v>-</v>
      </c>
    </row>
    <row r="40" spans="2:17" ht="23.15" customHeight="1" x14ac:dyDescent="0.7">
      <c r="B40" s="337" t="str">
        <f>ประเมินสมรรถนะ!B42</f>
        <v>ป.2/1</v>
      </c>
      <c r="C40" s="338">
        <f>ประเมินสมรรถนะ!C42</f>
        <v>37</v>
      </c>
      <c r="D40" s="339" t="str">
        <f>ประเมินสมรรถนะ!E42</f>
        <v/>
      </c>
      <c r="E40" s="357" t="str">
        <f>ประเมินสมรรถนะ!F42</f>
        <v/>
      </c>
      <c r="F40" s="357" t="str">
        <f>ประเมินสมรรถนะ!G42</f>
        <v/>
      </c>
      <c r="G40" s="342" t="str">
        <f>IF(COUNTIF(ประเมินสมรรถนะ!I42:M42,"")=5,"-",IF(AND(COUNTIF(ประเมินสมรรถนะ!I42:M42,3)&gt;=COUNTIF(ประเมินสมรรถนะ!I42:M42,0),COUNTIF(ประเมินสมรรถนะ!I42:M42,3)&gt;=COUNTIF(ประเมินสมรรถนะ!I42:M42,1),COUNTIF(ประเมินสมรรถนะ!I42:M42,3)&gt;=COUNTIF(ประเมินสมรรถนะ!I42:M42,2)),3,IF(AND(COUNTIF(ประเมินสมรรถนะ!I42:M42,2)&gt;=COUNTIF(ประเมินสมรรถนะ!I42:M42,0),COUNTIF(ประเมินสมรรถนะ!I42:M42,2)&gt;=COUNTIF(ประเมินสมรรถนะ!I42:M42,1)),2,IF(COUNTIF(ประเมินสมรรถนะ!I42:M42,1)&gt;=COUNTIF(ประเมินสมรรถนะ!I42:M42,0),1,0))))</f>
        <v>-</v>
      </c>
      <c r="H40" s="342" t="str">
        <f>IF(COUNTIF(ประเมินสมรรถนะ!N42:R42,"")=5,"-",IF(AND(COUNTIF(ประเมินสมรรถนะ!N42:R42,3)&gt;=COUNTIF(ประเมินสมรรถนะ!N42:R42,0),COUNTIF(ประเมินสมรรถนะ!N42:R42,3)&gt;=COUNTIF(ประเมินสมรรถนะ!N42:R42,1),COUNTIF(ประเมินสมรรถนะ!N42:R42,3)&gt;=COUNTIF(ประเมินสมรรถนะ!N42:R42,2)),3,IF(AND(COUNTIF(ประเมินสมรรถนะ!N42:R42,2)&gt;=COUNTIF(ประเมินสมรรถนะ!N42:R42,0),COUNTIF(ประเมินสมรรถนะ!N42:R42,2)&gt;=COUNTIF(ประเมินสมรรถนะ!N42:R42,1)),2,IF(COUNTIF(ประเมินสมรรถนะ!N42:R42,1)&gt;=COUNTIF(ประเมินสมรรถนะ!N42:R42,0),1,0))))</f>
        <v>-</v>
      </c>
      <c r="I40" s="342" t="str">
        <f>IF(COUNTIF(ประเมินสมรรถนะ!S42:V42,"")=4,"-",IF(AND(COUNTIF(ประเมินสมรรถนะ!S42:V42,3)&gt;=COUNTIF(ประเมินสมรรถนะ!S42:V42,0),COUNTIF(ประเมินสมรรถนะ!S42:V42,3)&gt;=COUNTIF(ประเมินสมรรถนะ!S42:V42,1),COUNTIF(ประเมินสมรรถนะ!S42:V42,3)&gt;=COUNTIF(ประเมินสมรรถนะ!S42:V42,2)),3,IF(AND(COUNTIF(ประเมินสมรรถนะ!S42:V42,2)&gt;=COUNTIF(ประเมินสมรรถนะ!S42:V42,0),COUNTIF(ประเมินสมรรถนะ!S42:V42,2)&gt;=COUNTIF(ประเมินสมรรถนะ!S42:V42,1)),2,IF(COUNTIF(ประเมินสมรรถนะ!S42:V42,1)&gt;=COUNTIF(ประเมินสมรรถนะ!S42:V42,0),1,0))))</f>
        <v>-</v>
      </c>
      <c r="J40" s="342" t="str">
        <f>IF(COUNTIF(ประเมินสมรรถนะ!W42:AA42,"")=5,"-",IF(AND(COUNTIF(ประเมินสมรรถนะ!W42:AA42,3)&gt;=COUNTIF(ประเมินสมรรถนะ!W42:AA42,0),COUNTIF(ประเมินสมรรถนะ!W42:AA42,3)&gt;=COUNTIF(ประเมินสมรรถนะ!W42:AA42,1),COUNTIF(ประเมินสมรรถนะ!W42:AA42,3)&gt;=COUNTIF(ประเมินสมรรถนะ!W42:AA42,2)),3,IF(AND(COUNTIF(ประเมินสมรรถนะ!W42:AA42,2)&gt;=COUNTIF(ประเมินสมรรถนะ!W42:AA42,0),COUNTIF(ประเมินสมรรถนะ!W42:AA42,2)&gt;=COUNTIF(ประเมินสมรรถนะ!W42:AA42,1)),2,IF(COUNTIF(ประเมินสมรรถนะ!W42:AA42,1)&gt;=COUNTIF(ประเมินสมรรถนะ!W42:AA42,0),1,0))))</f>
        <v>-</v>
      </c>
      <c r="K40" s="342" t="str">
        <f>IF(COUNTIF(ประเมินสมรรถนะ!AB42:AF42,"")=5,"-",IF(AND(COUNTIF(ประเมินสมรรถนะ!AB42:AF42,3)&gt;=COUNTIF(ประเมินสมรรถนะ!AB42:AF42,0),COUNTIF(ประเมินสมรรถนะ!AB42:AF42,3)&gt;=COUNTIF(ประเมินสมรรถนะ!AB42:AF42,1),COUNTIF(ประเมินสมรรถนะ!AB42:AF42,3)&gt;=COUNTIF(ประเมินสมรรถนะ!AB42:AF42,2)),3,IF(AND(COUNTIF(ประเมินสมรรถนะ!AB42:AF42,2)&gt;=COUNTIF(ประเมินสมรรถนะ!AB42:AF42,0),COUNTIF(ประเมินสมรรถนะ!AB42:AF42,2)&gt;=COUNTIF(ประเมินสมรรถนะ!AB42:AF42,1)),2,IF(COUNTIF(ประเมินสมรรถนะ!AB42:AF42,1)&gt;=COUNTIF(ประเมินสมรรถนะ!AB42:AF42,0),1,0))))</f>
        <v>-</v>
      </c>
      <c r="L40" s="343" t="str">
        <f t="shared" si="0"/>
        <v/>
      </c>
      <c r="M40" s="344" t="str">
        <f t="shared" si="1"/>
        <v>-</v>
      </c>
      <c r="N40" s="344" t="str">
        <f t="shared" si="1"/>
        <v>-</v>
      </c>
      <c r="O40" s="344" t="str">
        <f t="shared" si="1"/>
        <v>-</v>
      </c>
      <c r="P40" s="344" t="str">
        <f t="shared" si="1"/>
        <v>-</v>
      </c>
      <c r="Q40" s="344" t="str">
        <f t="shared" si="1"/>
        <v>-</v>
      </c>
    </row>
    <row r="41" spans="2:17" ht="23.15" customHeight="1" x14ac:dyDescent="0.7">
      <c r="B41" s="337" t="str">
        <f>ประเมินสมรรถนะ!B43</f>
        <v>ป.2/1</v>
      </c>
      <c r="C41" s="338">
        <f>ประเมินสมรรถนะ!C43</f>
        <v>38</v>
      </c>
      <c r="D41" s="339" t="str">
        <f>ประเมินสมรรถนะ!E43</f>
        <v/>
      </c>
      <c r="E41" s="357" t="str">
        <f>ประเมินสมรรถนะ!F43</f>
        <v/>
      </c>
      <c r="F41" s="357" t="str">
        <f>ประเมินสมรรถนะ!G43</f>
        <v/>
      </c>
      <c r="G41" s="342" t="str">
        <f>IF(COUNTIF(ประเมินสมรรถนะ!I43:M43,"")=5,"-",IF(AND(COUNTIF(ประเมินสมรรถนะ!I43:M43,3)&gt;=COUNTIF(ประเมินสมรรถนะ!I43:M43,0),COUNTIF(ประเมินสมรรถนะ!I43:M43,3)&gt;=COUNTIF(ประเมินสมรรถนะ!I43:M43,1),COUNTIF(ประเมินสมรรถนะ!I43:M43,3)&gt;=COUNTIF(ประเมินสมรรถนะ!I43:M43,2)),3,IF(AND(COUNTIF(ประเมินสมรรถนะ!I43:M43,2)&gt;=COUNTIF(ประเมินสมรรถนะ!I43:M43,0),COUNTIF(ประเมินสมรรถนะ!I43:M43,2)&gt;=COUNTIF(ประเมินสมรรถนะ!I43:M43,1)),2,IF(COUNTIF(ประเมินสมรรถนะ!I43:M43,1)&gt;=COUNTIF(ประเมินสมรรถนะ!I43:M43,0),1,0))))</f>
        <v>-</v>
      </c>
      <c r="H41" s="342" t="str">
        <f>IF(COUNTIF(ประเมินสมรรถนะ!N43:R43,"")=5,"-",IF(AND(COUNTIF(ประเมินสมรรถนะ!N43:R43,3)&gt;=COUNTIF(ประเมินสมรรถนะ!N43:R43,0),COUNTIF(ประเมินสมรรถนะ!N43:R43,3)&gt;=COUNTIF(ประเมินสมรรถนะ!N43:R43,1),COUNTIF(ประเมินสมรรถนะ!N43:R43,3)&gt;=COUNTIF(ประเมินสมรรถนะ!N43:R43,2)),3,IF(AND(COUNTIF(ประเมินสมรรถนะ!N43:R43,2)&gt;=COUNTIF(ประเมินสมรรถนะ!N43:R43,0),COUNTIF(ประเมินสมรรถนะ!N43:R43,2)&gt;=COUNTIF(ประเมินสมรรถนะ!N43:R43,1)),2,IF(COUNTIF(ประเมินสมรรถนะ!N43:R43,1)&gt;=COUNTIF(ประเมินสมรรถนะ!N43:R43,0),1,0))))</f>
        <v>-</v>
      </c>
      <c r="I41" s="342" t="str">
        <f>IF(COUNTIF(ประเมินสมรรถนะ!S43:V43,"")=4,"-",IF(AND(COUNTIF(ประเมินสมรรถนะ!S43:V43,3)&gt;=COUNTIF(ประเมินสมรรถนะ!S43:V43,0),COUNTIF(ประเมินสมรรถนะ!S43:V43,3)&gt;=COUNTIF(ประเมินสมรรถนะ!S43:V43,1),COUNTIF(ประเมินสมรรถนะ!S43:V43,3)&gt;=COUNTIF(ประเมินสมรรถนะ!S43:V43,2)),3,IF(AND(COUNTIF(ประเมินสมรรถนะ!S43:V43,2)&gt;=COUNTIF(ประเมินสมรรถนะ!S43:V43,0),COUNTIF(ประเมินสมรรถนะ!S43:V43,2)&gt;=COUNTIF(ประเมินสมรรถนะ!S43:V43,1)),2,IF(COUNTIF(ประเมินสมรรถนะ!S43:V43,1)&gt;=COUNTIF(ประเมินสมรรถนะ!S43:V43,0),1,0))))</f>
        <v>-</v>
      </c>
      <c r="J41" s="342" t="str">
        <f>IF(COUNTIF(ประเมินสมรรถนะ!W43:AA43,"")=5,"-",IF(AND(COUNTIF(ประเมินสมรรถนะ!W43:AA43,3)&gt;=COUNTIF(ประเมินสมรรถนะ!W43:AA43,0),COUNTIF(ประเมินสมรรถนะ!W43:AA43,3)&gt;=COUNTIF(ประเมินสมรรถนะ!W43:AA43,1),COUNTIF(ประเมินสมรรถนะ!W43:AA43,3)&gt;=COUNTIF(ประเมินสมรรถนะ!W43:AA43,2)),3,IF(AND(COUNTIF(ประเมินสมรรถนะ!W43:AA43,2)&gt;=COUNTIF(ประเมินสมรรถนะ!W43:AA43,0),COUNTIF(ประเมินสมรรถนะ!W43:AA43,2)&gt;=COUNTIF(ประเมินสมรรถนะ!W43:AA43,1)),2,IF(COUNTIF(ประเมินสมรรถนะ!W43:AA43,1)&gt;=COUNTIF(ประเมินสมรรถนะ!W43:AA43,0),1,0))))</f>
        <v>-</v>
      </c>
      <c r="K41" s="342" t="str">
        <f>IF(COUNTIF(ประเมินสมรรถนะ!AB43:AF43,"")=5,"-",IF(AND(COUNTIF(ประเมินสมรรถนะ!AB43:AF43,3)&gt;=COUNTIF(ประเมินสมรรถนะ!AB43:AF43,0),COUNTIF(ประเมินสมรรถนะ!AB43:AF43,3)&gt;=COUNTIF(ประเมินสมรรถนะ!AB43:AF43,1),COUNTIF(ประเมินสมรรถนะ!AB43:AF43,3)&gt;=COUNTIF(ประเมินสมรรถนะ!AB43:AF43,2)),3,IF(AND(COUNTIF(ประเมินสมรรถนะ!AB43:AF43,2)&gt;=COUNTIF(ประเมินสมรรถนะ!AB43:AF43,0),COUNTIF(ประเมินสมรรถนะ!AB43:AF43,2)&gt;=COUNTIF(ประเมินสมรรถนะ!AB43:AF43,1)),2,IF(COUNTIF(ประเมินสมรรถนะ!AB43:AF43,1)&gt;=COUNTIF(ประเมินสมรรถนะ!AB43:AF43,0),1,0))))</f>
        <v>-</v>
      </c>
      <c r="L41" s="343" t="str">
        <f t="shared" si="0"/>
        <v/>
      </c>
      <c r="M41" s="344" t="str">
        <f t="shared" si="1"/>
        <v>-</v>
      </c>
      <c r="N41" s="344" t="str">
        <f t="shared" si="1"/>
        <v>-</v>
      </c>
      <c r="O41" s="344" t="str">
        <f t="shared" si="1"/>
        <v>-</v>
      </c>
      <c r="P41" s="344" t="str">
        <f t="shared" si="1"/>
        <v>-</v>
      </c>
      <c r="Q41" s="344" t="str">
        <f t="shared" si="1"/>
        <v>-</v>
      </c>
    </row>
    <row r="42" spans="2:17" x14ac:dyDescent="0.7">
      <c r="B42" s="337" t="str">
        <f>ประเมินสมรรถนะ!B44</f>
        <v>ป.2/1</v>
      </c>
      <c r="C42" s="338">
        <f>ประเมินสมรรถนะ!C44</f>
        <v>39</v>
      </c>
      <c r="D42" s="339" t="str">
        <f>ประเมินสมรรถนะ!E44</f>
        <v/>
      </c>
      <c r="E42" s="357" t="str">
        <f>ประเมินสมรรถนะ!F44</f>
        <v/>
      </c>
      <c r="F42" s="357" t="str">
        <f>ประเมินสมรรถนะ!G44</f>
        <v/>
      </c>
      <c r="G42" s="342" t="str">
        <f>IF(COUNTIF(ประเมินสมรรถนะ!I44:M44,"")=5,"-",IF(AND(COUNTIF(ประเมินสมรรถนะ!I44:M44,3)&gt;=COUNTIF(ประเมินสมรรถนะ!I44:M44,0),COUNTIF(ประเมินสมรรถนะ!I44:M44,3)&gt;=COUNTIF(ประเมินสมรรถนะ!I44:M44,1),COUNTIF(ประเมินสมรรถนะ!I44:M44,3)&gt;=COUNTIF(ประเมินสมรรถนะ!I44:M44,2)),3,IF(AND(COUNTIF(ประเมินสมรรถนะ!I44:M44,2)&gt;=COUNTIF(ประเมินสมรรถนะ!I44:M44,0),COUNTIF(ประเมินสมรรถนะ!I44:M44,2)&gt;=COUNTIF(ประเมินสมรรถนะ!I44:M44,1)),2,IF(COUNTIF(ประเมินสมรรถนะ!I44:M44,1)&gt;=COUNTIF(ประเมินสมรรถนะ!I44:M44,0),1,0))))</f>
        <v>-</v>
      </c>
      <c r="H42" s="342" t="str">
        <f>IF(COUNTIF(ประเมินสมรรถนะ!N44:R44,"")=5,"-",IF(AND(COUNTIF(ประเมินสมรรถนะ!N44:R44,3)&gt;=COUNTIF(ประเมินสมรรถนะ!N44:R44,0),COUNTIF(ประเมินสมรรถนะ!N44:R44,3)&gt;=COUNTIF(ประเมินสมรรถนะ!N44:R44,1),COUNTIF(ประเมินสมรรถนะ!N44:R44,3)&gt;=COUNTIF(ประเมินสมรรถนะ!N44:R44,2)),3,IF(AND(COUNTIF(ประเมินสมรรถนะ!N44:R44,2)&gt;=COUNTIF(ประเมินสมรรถนะ!N44:R44,0),COUNTIF(ประเมินสมรรถนะ!N44:R44,2)&gt;=COUNTIF(ประเมินสมรรถนะ!N44:R44,1)),2,IF(COUNTIF(ประเมินสมรรถนะ!N44:R44,1)&gt;=COUNTIF(ประเมินสมรรถนะ!N44:R44,0),1,0))))</f>
        <v>-</v>
      </c>
      <c r="I42" s="342" t="str">
        <f>IF(COUNTIF(ประเมินสมรรถนะ!S44:V44,"")=4,"-",IF(AND(COUNTIF(ประเมินสมรรถนะ!S44:V44,3)&gt;=COUNTIF(ประเมินสมรรถนะ!S44:V44,0),COUNTIF(ประเมินสมรรถนะ!S44:V44,3)&gt;=COUNTIF(ประเมินสมรรถนะ!S44:V44,1),COUNTIF(ประเมินสมรรถนะ!S44:V44,3)&gt;=COUNTIF(ประเมินสมรรถนะ!S44:V44,2)),3,IF(AND(COUNTIF(ประเมินสมรรถนะ!S44:V44,2)&gt;=COUNTIF(ประเมินสมรรถนะ!S44:V44,0),COUNTIF(ประเมินสมรรถนะ!S44:V44,2)&gt;=COUNTIF(ประเมินสมรรถนะ!S44:V44,1)),2,IF(COUNTIF(ประเมินสมรรถนะ!S44:V44,1)&gt;=COUNTIF(ประเมินสมรรถนะ!S44:V44,0),1,0))))</f>
        <v>-</v>
      </c>
      <c r="J42" s="342" t="str">
        <f>IF(COUNTIF(ประเมินสมรรถนะ!W44:AA44,"")=5,"-",IF(AND(COUNTIF(ประเมินสมรรถนะ!W44:AA44,3)&gt;=COUNTIF(ประเมินสมรรถนะ!W44:AA44,0),COUNTIF(ประเมินสมรรถนะ!W44:AA44,3)&gt;=COUNTIF(ประเมินสมรรถนะ!W44:AA44,1),COUNTIF(ประเมินสมรรถนะ!W44:AA44,3)&gt;=COUNTIF(ประเมินสมรรถนะ!W44:AA44,2)),3,IF(AND(COUNTIF(ประเมินสมรรถนะ!W44:AA44,2)&gt;=COUNTIF(ประเมินสมรรถนะ!W44:AA44,0),COUNTIF(ประเมินสมรรถนะ!W44:AA44,2)&gt;=COUNTIF(ประเมินสมรรถนะ!W44:AA44,1)),2,IF(COUNTIF(ประเมินสมรรถนะ!W44:AA44,1)&gt;=COUNTIF(ประเมินสมรรถนะ!W44:AA44,0),1,0))))</f>
        <v>-</v>
      </c>
      <c r="K42" s="342" t="str">
        <f>IF(COUNTIF(ประเมินสมรรถนะ!AB44:AF44,"")=5,"-",IF(AND(COUNTIF(ประเมินสมรรถนะ!AB44:AF44,3)&gt;=COUNTIF(ประเมินสมรรถนะ!AB44:AF44,0),COUNTIF(ประเมินสมรรถนะ!AB44:AF44,3)&gt;=COUNTIF(ประเมินสมรรถนะ!AB44:AF44,1),COUNTIF(ประเมินสมรรถนะ!AB44:AF44,3)&gt;=COUNTIF(ประเมินสมรรถนะ!AB44:AF44,2)),3,IF(AND(COUNTIF(ประเมินสมรรถนะ!AB44:AF44,2)&gt;=COUNTIF(ประเมินสมรรถนะ!AB44:AF44,0),COUNTIF(ประเมินสมรรถนะ!AB44:AF44,2)&gt;=COUNTIF(ประเมินสมรรถนะ!AB44:AF44,1)),2,IF(COUNTIF(ประเมินสมรรถนะ!AB44:AF44,1)&gt;=COUNTIF(ประเมินสมรรถนะ!AB44:AF44,0),1,0))))</f>
        <v>-</v>
      </c>
      <c r="L42" s="343" t="str">
        <f t="shared" si="0"/>
        <v/>
      </c>
      <c r="M42" s="344" t="str">
        <f t="shared" si="1"/>
        <v>-</v>
      </c>
      <c r="N42" s="344" t="str">
        <f t="shared" si="1"/>
        <v>-</v>
      </c>
      <c r="O42" s="344" t="str">
        <f t="shared" si="1"/>
        <v>-</v>
      </c>
      <c r="P42" s="344" t="str">
        <f t="shared" si="1"/>
        <v>-</v>
      </c>
      <c r="Q42" s="344" t="str">
        <f t="shared" si="1"/>
        <v>-</v>
      </c>
    </row>
    <row r="43" spans="2:17" x14ac:dyDescent="0.7">
      <c r="B43" s="337" t="str">
        <f>ประเมินสมรรถนะ!B45</f>
        <v>ป.2/1</v>
      </c>
      <c r="C43" s="338">
        <f>ประเมินสมรรถนะ!C45</f>
        <v>40</v>
      </c>
      <c r="D43" s="339" t="str">
        <f>ประเมินสมรรถนะ!E45</f>
        <v/>
      </c>
      <c r="E43" s="357" t="str">
        <f>ประเมินสมรรถนะ!F45</f>
        <v/>
      </c>
      <c r="F43" s="357" t="str">
        <f>ประเมินสมรรถนะ!G45</f>
        <v/>
      </c>
      <c r="G43" s="342" t="str">
        <f>IF(COUNTIF(ประเมินสมรรถนะ!I45:M45,"")=5,"-",IF(AND(COUNTIF(ประเมินสมรรถนะ!I45:M45,3)&gt;=COUNTIF(ประเมินสมรรถนะ!I45:M45,0),COUNTIF(ประเมินสมรรถนะ!I45:M45,3)&gt;=COUNTIF(ประเมินสมรรถนะ!I45:M45,1),COUNTIF(ประเมินสมรรถนะ!I45:M45,3)&gt;=COUNTIF(ประเมินสมรรถนะ!I45:M45,2)),3,IF(AND(COUNTIF(ประเมินสมรรถนะ!I45:M45,2)&gt;=COUNTIF(ประเมินสมรรถนะ!I45:M45,0),COUNTIF(ประเมินสมรรถนะ!I45:M45,2)&gt;=COUNTIF(ประเมินสมรรถนะ!I45:M45,1)),2,IF(COUNTIF(ประเมินสมรรถนะ!I45:M45,1)&gt;=COUNTIF(ประเมินสมรรถนะ!I45:M45,0),1,0))))</f>
        <v>-</v>
      </c>
      <c r="H43" s="342" t="str">
        <f>IF(COUNTIF(ประเมินสมรรถนะ!N45:R45,"")=5,"-",IF(AND(COUNTIF(ประเมินสมรรถนะ!N45:R45,3)&gt;=COUNTIF(ประเมินสมรรถนะ!N45:R45,0),COUNTIF(ประเมินสมรรถนะ!N45:R45,3)&gt;=COUNTIF(ประเมินสมรรถนะ!N45:R45,1),COUNTIF(ประเมินสมรรถนะ!N45:R45,3)&gt;=COUNTIF(ประเมินสมรรถนะ!N45:R45,2)),3,IF(AND(COUNTIF(ประเมินสมรรถนะ!N45:R45,2)&gt;=COUNTIF(ประเมินสมรรถนะ!N45:R45,0),COUNTIF(ประเมินสมรรถนะ!N45:R45,2)&gt;=COUNTIF(ประเมินสมรรถนะ!N45:R45,1)),2,IF(COUNTIF(ประเมินสมรรถนะ!N45:R45,1)&gt;=COUNTIF(ประเมินสมรรถนะ!N45:R45,0),1,0))))</f>
        <v>-</v>
      </c>
      <c r="I43" s="342" t="str">
        <f>IF(COUNTIF(ประเมินสมรรถนะ!S45:V45,"")=4,"-",IF(AND(COUNTIF(ประเมินสมรรถนะ!S45:V45,3)&gt;=COUNTIF(ประเมินสมรรถนะ!S45:V45,0),COUNTIF(ประเมินสมรรถนะ!S45:V45,3)&gt;=COUNTIF(ประเมินสมรรถนะ!S45:V45,1),COUNTIF(ประเมินสมรรถนะ!S45:V45,3)&gt;=COUNTIF(ประเมินสมรรถนะ!S45:V45,2)),3,IF(AND(COUNTIF(ประเมินสมรรถนะ!S45:V45,2)&gt;=COUNTIF(ประเมินสมรรถนะ!S45:V45,0),COUNTIF(ประเมินสมรรถนะ!S45:V45,2)&gt;=COUNTIF(ประเมินสมรรถนะ!S45:V45,1)),2,IF(COUNTIF(ประเมินสมรรถนะ!S45:V45,1)&gt;=COUNTIF(ประเมินสมรรถนะ!S45:V45,0),1,0))))</f>
        <v>-</v>
      </c>
      <c r="J43" s="342" t="str">
        <f>IF(COUNTIF(ประเมินสมรรถนะ!W45:AA45,"")=5,"-",IF(AND(COUNTIF(ประเมินสมรรถนะ!W45:AA45,3)&gt;=COUNTIF(ประเมินสมรรถนะ!W45:AA45,0),COUNTIF(ประเมินสมรรถนะ!W45:AA45,3)&gt;=COUNTIF(ประเมินสมรรถนะ!W45:AA45,1),COUNTIF(ประเมินสมรรถนะ!W45:AA45,3)&gt;=COUNTIF(ประเมินสมรรถนะ!W45:AA45,2)),3,IF(AND(COUNTIF(ประเมินสมรรถนะ!W45:AA45,2)&gt;=COUNTIF(ประเมินสมรรถนะ!W45:AA45,0),COUNTIF(ประเมินสมรรถนะ!W45:AA45,2)&gt;=COUNTIF(ประเมินสมรรถนะ!W45:AA45,1)),2,IF(COUNTIF(ประเมินสมรรถนะ!W45:AA45,1)&gt;=COUNTIF(ประเมินสมรรถนะ!W45:AA45,0),1,0))))</f>
        <v>-</v>
      </c>
      <c r="K43" s="342" t="str">
        <f>IF(COUNTIF(ประเมินสมรรถนะ!AB45:AF45,"")=5,"-",IF(AND(COUNTIF(ประเมินสมรรถนะ!AB45:AF45,3)&gt;=COUNTIF(ประเมินสมรรถนะ!AB45:AF45,0),COUNTIF(ประเมินสมรรถนะ!AB45:AF45,3)&gt;=COUNTIF(ประเมินสมรรถนะ!AB45:AF45,1),COUNTIF(ประเมินสมรรถนะ!AB45:AF45,3)&gt;=COUNTIF(ประเมินสมรรถนะ!AB45:AF45,2)),3,IF(AND(COUNTIF(ประเมินสมรรถนะ!AB45:AF45,2)&gt;=COUNTIF(ประเมินสมรรถนะ!AB45:AF45,0),COUNTIF(ประเมินสมรรถนะ!AB45:AF45,2)&gt;=COUNTIF(ประเมินสมรรถนะ!AB45:AF45,1)),2,IF(COUNTIF(ประเมินสมรรถนะ!AB45:AF45,1)&gt;=COUNTIF(ประเมินสมรรถนะ!AB45:AF45,0),1,0))))</f>
        <v>-</v>
      </c>
      <c r="L43" s="343" t="str">
        <f t="shared" si="0"/>
        <v/>
      </c>
      <c r="M43" s="344" t="str">
        <f t="shared" si="1"/>
        <v>-</v>
      </c>
      <c r="N43" s="344" t="str">
        <f t="shared" si="1"/>
        <v>-</v>
      </c>
      <c r="O43" s="344" t="str">
        <f t="shared" si="1"/>
        <v>-</v>
      </c>
      <c r="P43" s="344" t="str">
        <f t="shared" si="1"/>
        <v>-</v>
      </c>
      <c r="Q43" s="344" t="str">
        <f t="shared" si="1"/>
        <v>-</v>
      </c>
    </row>
    <row r="44" spans="2:17" x14ac:dyDescent="0.7">
      <c r="B44" s="337" t="str">
        <f>ประเมินสมรรถนะ!B46</f>
        <v>ป.2/2</v>
      </c>
      <c r="C44" s="338">
        <f>ประเมินสมรรถนะ!C46</f>
        <v>1</v>
      </c>
      <c r="D44" s="339" t="str">
        <f>ประเมินสมรรถนะ!E46</f>
        <v>เด็กชาย</v>
      </c>
      <c r="E44" s="357" t="str">
        <f>ประเมินสมรรถนะ!F46</f>
        <v>กมลภพ</v>
      </c>
      <c r="F44" s="357" t="str">
        <f>ประเมินสมรรถนะ!G46</f>
        <v>ปัญญาพรึก</v>
      </c>
      <c r="G44" s="342" t="str">
        <f>IF(COUNTIF(ประเมินสมรรถนะ!I46:M46,"")=5,"-",IF(AND(COUNTIF(ประเมินสมรรถนะ!I46:M46,3)&gt;=COUNTIF(ประเมินสมรรถนะ!I46:M46,0),COUNTIF(ประเมินสมรรถนะ!I46:M46,3)&gt;=COUNTIF(ประเมินสมรรถนะ!I46:M46,1),COUNTIF(ประเมินสมรรถนะ!I46:M46,3)&gt;=COUNTIF(ประเมินสมรรถนะ!I46:M46,2)),3,IF(AND(COUNTIF(ประเมินสมรรถนะ!I46:M46,2)&gt;=COUNTIF(ประเมินสมรรถนะ!I46:M46,0),COUNTIF(ประเมินสมรรถนะ!I46:M46,2)&gt;=COUNTIF(ประเมินสมรรถนะ!I46:M46,1)),2,IF(COUNTIF(ประเมินสมรรถนะ!I46:M46,1)&gt;=COUNTIF(ประเมินสมรรถนะ!I46:M46,0),1,0))))</f>
        <v>-</v>
      </c>
      <c r="H44" s="342" t="str">
        <f>IF(COUNTIF(ประเมินสมรรถนะ!N46:R46,"")=5,"-",IF(AND(COUNTIF(ประเมินสมรรถนะ!N46:R46,3)&gt;=COUNTIF(ประเมินสมรรถนะ!N46:R46,0),COUNTIF(ประเมินสมรรถนะ!N46:R46,3)&gt;=COUNTIF(ประเมินสมรรถนะ!N46:R46,1),COUNTIF(ประเมินสมรรถนะ!N46:R46,3)&gt;=COUNTIF(ประเมินสมรรถนะ!N46:R46,2)),3,IF(AND(COUNTIF(ประเมินสมรรถนะ!N46:R46,2)&gt;=COUNTIF(ประเมินสมรรถนะ!N46:R46,0),COUNTIF(ประเมินสมรรถนะ!N46:R46,2)&gt;=COUNTIF(ประเมินสมรรถนะ!N46:R46,1)),2,IF(COUNTIF(ประเมินสมรรถนะ!N46:R46,1)&gt;=COUNTIF(ประเมินสมรรถนะ!N46:R46,0),1,0))))</f>
        <v>-</v>
      </c>
      <c r="I44" s="342" t="str">
        <f>IF(COUNTIF(ประเมินสมรรถนะ!S46:V46,"")=4,"-",IF(AND(COUNTIF(ประเมินสมรรถนะ!S46:V46,3)&gt;=COUNTIF(ประเมินสมรรถนะ!S46:V46,0),COUNTIF(ประเมินสมรรถนะ!S46:V46,3)&gt;=COUNTIF(ประเมินสมรรถนะ!S46:V46,1),COUNTIF(ประเมินสมรรถนะ!S46:V46,3)&gt;=COUNTIF(ประเมินสมรรถนะ!S46:V46,2)),3,IF(AND(COUNTIF(ประเมินสมรรถนะ!S46:V46,2)&gt;=COUNTIF(ประเมินสมรรถนะ!S46:V46,0),COUNTIF(ประเมินสมรรถนะ!S46:V46,2)&gt;=COUNTIF(ประเมินสมรรถนะ!S46:V46,1)),2,IF(COUNTIF(ประเมินสมรรถนะ!S46:V46,1)&gt;=COUNTIF(ประเมินสมรรถนะ!S46:V46,0),1,0))))</f>
        <v>-</v>
      </c>
      <c r="J44" s="342" t="str">
        <f>IF(COUNTIF(ประเมินสมรรถนะ!W46:AA46,"")=5,"-",IF(AND(COUNTIF(ประเมินสมรรถนะ!W46:AA46,3)&gt;=COUNTIF(ประเมินสมรรถนะ!W46:AA46,0),COUNTIF(ประเมินสมรรถนะ!W46:AA46,3)&gt;=COUNTIF(ประเมินสมรรถนะ!W46:AA46,1),COUNTIF(ประเมินสมรรถนะ!W46:AA46,3)&gt;=COUNTIF(ประเมินสมรรถนะ!W46:AA46,2)),3,IF(AND(COUNTIF(ประเมินสมรรถนะ!W46:AA46,2)&gt;=COUNTIF(ประเมินสมรรถนะ!W46:AA46,0),COUNTIF(ประเมินสมรรถนะ!W46:AA46,2)&gt;=COUNTIF(ประเมินสมรรถนะ!W46:AA46,1)),2,IF(COUNTIF(ประเมินสมรรถนะ!W46:AA46,1)&gt;=COUNTIF(ประเมินสมรรถนะ!W46:AA46,0),1,0))))</f>
        <v>-</v>
      </c>
      <c r="K44" s="342" t="str">
        <f>IF(COUNTIF(ประเมินสมรรถนะ!AB46:AF46,"")=5,"-",IF(AND(COUNTIF(ประเมินสมรรถนะ!AB46:AF46,3)&gt;=COUNTIF(ประเมินสมรรถนะ!AB46:AF46,0),COUNTIF(ประเมินสมรรถนะ!AB46:AF46,3)&gt;=COUNTIF(ประเมินสมรรถนะ!AB46:AF46,1),COUNTIF(ประเมินสมรรถนะ!AB46:AF46,3)&gt;=COUNTIF(ประเมินสมรรถนะ!AB46:AF46,2)),3,IF(AND(COUNTIF(ประเมินสมรรถนะ!AB46:AF46,2)&gt;=COUNTIF(ประเมินสมรรถนะ!AB46:AF46,0),COUNTIF(ประเมินสมรรถนะ!AB46:AF46,2)&gt;=COUNTIF(ประเมินสมรรถนะ!AB46:AF46,1)),2,IF(COUNTIF(ประเมินสมรรถนะ!AB46:AF46,1)&gt;=COUNTIF(ประเมินสมรรถนะ!AB46:AF46,0),1,0))))</f>
        <v>-</v>
      </c>
      <c r="L44" s="343" t="str">
        <f t="shared" si="0"/>
        <v/>
      </c>
      <c r="M44" s="344" t="str">
        <f t="shared" si="1"/>
        <v>-</v>
      </c>
      <c r="N44" s="344" t="str">
        <f t="shared" si="1"/>
        <v>-</v>
      </c>
      <c r="O44" s="344" t="str">
        <f t="shared" si="1"/>
        <v>-</v>
      </c>
      <c r="P44" s="344" t="str">
        <f t="shared" si="1"/>
        <v>-</v>
      </c>
      <c r="Q44" s="344" t="str">
        <f t="shared" si="1"/>
        <v>-</v>
      </c>
    </row>
    <row r="45" spans="2:17" x14ac:dyDescent="0.7">
      <c r="B45" s="337" t="str">
        <f>ประเมินสมรรถนะ!B47</f>
        <v>ป.2/2</v>
      </c>
      <c r="C45" s="338">
        <f>ประเมินสมรรถนะ!C47</f>
        <v>2</v>
      </c>
      <c r="D45" s="339" t="str">
        <f>ประเมินสมรรถนะ!E47</f>
        <v>เด็กชาย</v>
      </c>
      <c r="E45" s="357" t="str">
        <f>ประเมินสมรรถนะ!F47</f>
        <v>ชินาธิป</v>
      </c>
      <c r="F45" s="357" t="str">
        <f>ประเมินสมรรถนะ!G47</f>
        <v>วิไล</v>
      </c>
      <c r="G45" s="342" t="str">
        <f>IF(COUNTIF(ประเมินสมรรถนะ!I47:M47,"")=5,"-",IF(AND(COUNTIF(ประเมินสมรรถนะ!I47:M47,3)&gt;=COUNTIF(ประเมินสมรรถนะ!I47:M47,0),COUNTIF(ประเมินสมรรถนะ!I47:M47,3)&gt;=COUNTIF(ประเมินสมรรถนะ!I47:M47,1),COUNTIF(ประเมินสมรรถนะ!I47:M47,3)&gt;=COUNTIF(ประเมินสมรรถนะ!I47:M47,2)),3,IF(AND(COUNTIF(ประเมินสมรรถนะ!I47:M47,2)&gt;=COUNTIF(ประเมินสมรรถนะ!I47:M47,0),COUNTIF(ประเมินสมรรถนะ!I47:M47,2)&gt;=COUNTIF(ประเมินสมรรถนะ!I47:M47,1)),2,IF(COUNTIF(ประเมินสมรรถนะ!I47:M47,1)&gt;=COUNTIF(ประเมินสมรรถนะ!I47:M47,0),1,0))))</f>
        <v>-</v>
      </c>
      <c r="H45" s="342" t="str">
        <f>IF(COUNTIF(ประเมินสมรรถนะ!N47:R47,"")=5,"-",IF(AND(COUNTIF(ประเมินสมรรถนะ!N47:R47,3)&gt;=COUNTIF(ประเมินสมรรถนะ!N47:R47,0),COUNTIF(ประเมินสมรรถนะ!N47:R47,3)&gt;=COUNTIF(ประเมินสมรรถนะ!N47:R47,1),COUNTIF(ประเมินสมรรถนะ!N47:R47,3)&gt;=COUNTIF(ประเมินสมรรถนะ!N47:R47,2)),3,IF(AND(COUNTIF(ประเมินสมรรถนะ!N47:R47,2)&gt;=COUNTIF(ประเมินสมรรถนะ!N47:R47,0),COUNTIF(ประเมินสมรรถนะ!N47:R47,2)&gt;=COUNTIF(ประเมินสมรรถนะ!N47:R47,1)),2,IF(COUNTIF(ประเมินสมรรถนะ!N47:R47,1)&gt;=COUNTIF(ประเมินสมรรถนะ!N47:R47,0),1,0))))</f>
        <v>-</v>
      </c>
      <c r="I45" s="342" t="str">
        <f>IF(COUNTIF(ประเมินสมรรถนะ!S47:V47,"")=4,"-",IF(AND(COUNTIF(ประเมินสมรรถนะ!S47:V47,3)&gt;=COUNTIF(ประเมินสมรรถนะ!S47:V47,0),COUNTIF(ประเมินสมรรถนะ!S47:V47,3)&gt;=COUNTIF(ประเมินสมรรถนะ!S47:V47,1),COUNTIF(ประเมินสมรรถนะ!S47:V47,3)&gt;=COUNTIF(ประเมินสมรรถนะ!S47:V47,2)),3,IF(AND(COUNTIF(ประเมินสมรรถนะ!S47:V47,2)&gt;=COUNTIF(ประเมินสมรรถนะ!S47:V47,0),COUNTIF(ประเมินสมรรถนะ!S47:V47,2)&gt;=COUNTIF(ประเมินสมรรถนะ!S47:V47,1)),2,IF(COUNTIF(ประเมินสมรรถนะ!S47:V47,1)&gt;=COUNTIF(ประเมินสมรรถนะ!S47:V47,0),1,0))))</f>
        <v>-</v>
      </c>
      <c r="J45" s="342" t="str">
        <f>IF(COUNTIF(ประเมินสมรรถนะ!W47:AA47,"")=5,"-",IF(AND(COUNTIF(ประเมินสมรรถนะ!W47:AA47,3)&gt;=COUNTIF(ประเมินสมรรถนะ!W47:AA47,0),COUNTIF(ประเมินสมรรถนะ!W47:AA47,3)&gt;=COUNTIF(ประเมินสมรรถนะ!W47:AA47,1),COUNTIF(ประเมินสมรรถนะ!W47:AA47,3)&gt;=COUNTIF(ประเมินสมรรถนะ!W47:AA47,2)),3,IF(AND(COUNTIF(ประเมินสมรรถนะ!W47:AA47,2)&gt;=COUNTIF(ประเมินสมรรถนะ!W47:AA47,0),COUNTIF(ประเมินสมรรถนะ!W47:AA47,2)&gt;=COUNTIF(ประเมินสมรรถนะ!W47:AA47,1)),2,IF(COUNTIF(ประเมินสมรรถนะ!W47:AA47,1)&gt;=COUNTIF(ประเมินสมรรถนะ!W47:AA47,0),1,0))))</f>
        <v>-</v>
      </c>
      <c r="K45" s="342" t="str">
        <f>IF(COUNTIF(ประเมินสมรรถนะ!AB47:AF47,"")=5,"-",IF(AND(COUNTIF(ประเมินสมรรถนะ!AB47:AF47,3)&gt;=COUNTIF(ประเมินสมรรถนะ!AB47:AF47,0),COUNTIF(ประเมินสมรรถนะ!AB47:AF47,3)&gt;=COUNTIF(ประเมินสมรรถนะ!AB47:AF47,1),COUNTIF(ประเมินสมรรถนะ!AB47:AF47,3)&gt;=COUNTIF(ประเมินสมรรถนะ!AB47:AF47,2)),3,IF(AND(COUNTIF(ประเมินสมรรถนะ!AB47:AF47,2)&gt;=COUNTIF(ประเมินสมรรถนะ!AB47:AF47,0),COUNTIF(ประเมินสมรรถนะ!AB47:AF47,2)&gt;=COUNTIF(ประเมินสมรรถนะ!AB47:AF47,1)),2,IF(COUNTIF(ประเมินสมรรถนะ!AB47:AF47,1)&gt;=COUNTIF(ประเมินสมรรถนะ!AB47:AF47,0),1,0))))</f>
        <v>-</v>
      </c>
      <c r="L45" s="343" t="str">
        <f t="shared" si="0"/>
        <v/>
      </c>
      <c r="M45" s="344" t="str">
        <f t="shared" si="1"/>
        <v>-</v>
      </c>
      <c r="N45" s="344" t="str">
        <f t="shared" si="1"/>
        <v>-</v>
      </c>
      <c r="O45" s="344" t="str">
        <f t="shared" si="1"/>
        <v>-</v>
      </c>
      <c r="P45" s="344" t="str">
        <f t="shared" si="1"/>
        <v>-</v>
      </c>
      <c r="Q45" s="344" t="str">
        <f t="shared" si="1"/>
        <v>-</v>
      </c>
    </row>
    <row r="46" spans="2:17" x14ac:dyDescent="0.7">
      <c r="B46" s="337" t="str">
        <f>ประเมินสมรรถนะ!B48</f>
        <v>ป.2/2</v>
      </c>
      <c r="C46" s="338">
        <f>ประเมินสมรรถนะ!C48</f>
        <v>3</v>
      </c>
      <c r="D46" s="339" t="str">
        <f>ประเมินสมรรถนะ!E48</f>
        <v>เด็กชาย</v>
      </c>
      <c r="E46" s="357" t="str">
        <f>ประเมินสมรรถนะ!F48</f>
        <v>ณัฐชนน</v>
      </c>
      <c r="F46" s="357" t="str">
        <f>ประเมินสมรรถนะ!G48</f>
        <v>คำสิงห์</v>
      </c>
      <c r="G46" s="342" t="str">
        <f>IF(COUNTIF(ประเมินสมรรถนะ!I48:M48,"")=5,"-",IF(AND(COUNTIF(ประเมินสมรรถนะ!I48:M48,3)&gt;=COUNTIF(ประเมินสมรรถนะ!I48:M48,0),COUNTIF(ประเมินสมรรถนะ!I48:M48,3)&gt;=COUNTIF(ประเมินสมรรถนะ!I48:M48,1),COUNTIF(ประเมินสมรรถนะ!I48:M48,3)&gt;=COUNTIF(ประเมินสมรรถนะ!I48:M48,2)),3,IF(AND(COUNTIF(ประเมินสมรรถนะ!I48:M48,2)&gt;=COUNTIF(ประเมินสมรรถนะ!I48:M48,0),COUNTIF(ประเมินสมรรถนะ!I48:M48,2)&gt;=COUNTIF(ประเมินสมรรถนะ!I48:M48,1)),2,IF(COUNTIF(ประเมินสมรรถนะ!I48:M48,1)&gt;=COUNTIF(ประเมินสมรรถนะ!I48:M48,0),1,0))))</f>
        <v>-</v>
      </c>
      <c r="H46" s="342" t="str">
        <f>IF(COUNTIF(ประเมินสมรรถนะ!N48:R48,"")=5,"-",IF(AND(COUNTIF(ประเมินสมรรถนะ!N48:R48,3)&gt;=COUNTIF(ประเมินสมรรถนะ!N48:R48,0),COUNTIF(ประเมินสมรรถนะ!N48:R48,3)&gt;=COUNTIF(ประเมินสมรรถนะ!N48:R48,1),COUNTIF(ประเมินสมรรถนะ!N48:R48,3)&gt;=COUNTIF(ประเมินสมรรถนะ!N48:R48,2)),3,IF(AND(COUNTIF(ประเมินสมรรถนะ!N48:R48,2)&gt;=COUNTIF(ประเมินสมรรถนะ!N48:R48,0),COUNTIF(ประเมินสมรรถนะ!N48:R48,2)&gt;=COUNTIF(ประเมินสมรรถนะ!N48:R48,1)),2,IF(COUNTIF(ประเมินสมรรถนะ!N48:R48,1)&gt;=COUNTIF(ประเมินสมรรถนะ!N48:R48,0),1,0))))</f>
        <v>-</v>
      </c>
      <c r="I46" s="342" t="str">
        <f>IF(COUNTIF(ประเมินสมรรถนะ!S48:V48,"")=4,"-",IF(AND(COUNTIF(ประเมินสมรรถนะ!S48:V48,3)&gt;=COUNTIF(ประเมินสมรรถนะ!S48:V48,0),COUNTIF(ประเมินสมรรถนะ!S48:V48,3)&gt;=COUNTIF(ประเมินสมรรถนะ!S48:V48,1),COUNTIF(ประเมินสมรรถนะ!S48:V48,3)&gt;=COUNTIF(ประเมินสมรรถนะ!S48:V48,2)),3,IF(AND(COUNTIF(ประเมินสมรรถนะ!S48:V48,2)&gt;=COUNTIF(ประเมินสมรรถนะ!S48:V48,0),COUNTIF(ประเมินสมรรถนะ!S48:V48,2)&gt;=COUNTIF(ประเมินสมรรถนะ!S48:V48,1)),2,IF(COUNTIF(ประเมินสมรรถนะ!S48:V48,1)&gt;=COUNTIF(ประเมินสมรรถนะ!S48:V48,0),1,0))))</f>
        <v>-</v>
      </c>
      <c r="J46" s="342" t="str">
        <f>IF(COUNTIF(ประเมินสมรรถนะ!W48:AA48,"")=5,"-",IF(AND(COUNTIF(ประเมินสมรรถนะ!W48:AA48,3)&gt;=COUNTIF(ประเมินสมรรถนะ!W48:AA48,0),COUNTIF(ประเมินสมรรถนะ!W48:AA48,3)&gt;=COUNTIF(ประเมินสมรรถนะ!W48:AA48,1),COUNTIF(ประเมินสมรรถนะ!W48:AA48,3)&gt;=COUNTIF(ประเมินสมรรถนะ!W48:AA48,2)),3,IF(AND(COUNTIF(ประเมินสมรรถนะ!W48:AA48,2)&gt;=COUNTIF(ประเมินสมรรถนะ!W48:AA48,0),COUNTIF(ประเมินสมรรถนะ!W48:AA48,2)&gt;=COUNTIF(ประเมินสมรรถนะ!W48:AA48,1)),2,IF(COUNTIF(ประเมินสมรรถนะ!W48:AA48,1)&gt;=COUNTIF(ประเมินสมรรถนะ!W48:AA48,0),1,0))))</f>
        <v>-</v>
      </c>
      <c r="K46" s="342" t="str">
        <f>IF(COUNTIF(ประเมินสมรรถนะ!AB48:AF48,"")=5,"-",IF(AND(COUNTIF(ประเมินสมรรถนะ!AB48:AF48,3)&gt;=COUNTIF(ประเมินสมรรถนะ!AB48:AF48,0),COUNTIF(ประเมินสมรรถนะ!AB48:AF48,3)&gt;=COUNTIF(ประเมินสมรรถนะ!AB48:AF48,1),COUNTIF(ประเมินสมรรถนะ!AB48:AF48,3)&gt;=COUNTIF(ประเมินสมรรถนะ!AB48:AF48,2)),3,IF(AND(COUNTIF(ประเมินสมรรถนะ!AB48:AF48,2)&gt;=COUNTIF(ประเมินสมรรถนะ!AB48:AF48,0),COUNTIF(ประเมินสมรรถนะ!AB48:AF48,2)&gt;=COUNTIF(ประเมินสมรรถนะ!AB48:AF48,1)),2,IF(COUNTIF(ประเมินสมรรถนะ!AB48:AF48,1)&gt;=COUNTIF(ประเมินสมรรถนะ!AB48:AF48,0),1,0))))</f>
        <v>-</v>
      </c>
      <c r="L46" s="343" t="str">
        <f t="shared" si="0"/>
        <v/>
      </c>
      <c r="M46" s="344" t="str">
        <f t="shared" si="1"/>
        <v>-</v>
      </c>
      <c r="N46" s="344" t="str">
        <f t="shared" si="1"/>
        <v>-</v>
      </c>
      <c r="O46" s="344" t="str">
        <f t="shared" si="1"/>
        <v>-</v>
      </c>
      <c r="P46" s="344" t="str">
        <f t="shared" si="1"/>
        <v>-</v>
      </c>
      <c r="Q46" s="344" t="str">
        <f t="shared" si="1"/>
        <v>-</v>
      </c>
    </row>
    <row r="47" spans="2:17" x14ac:dyDescent="0.7">
      <c r="B47" s="337" t="str">
        <f>ประเมินสมรรถนะ!B49</f>
        <v>ป.2/2</v>
      </c>
      <c r="C47" s="338">
        <f>ประเมินสมรรถนะ!C49</f>
        <v>4</v>
      </c>
      <c r="D47" s="339" t="str">
        <f>ประเมินสมรรถนะ!E49</f>
        <v>เด็กชาย</v>
      </c>
      <c r="E47" s="357" t="str">
        <f>ประเมินสมรรถนะ!F49</f>
        <v>แทนคุณ</v>
      </c>
      <c r="F47" s="357" t="str">
        <f>ประเมินสมรรถนะ!G49</f>
        <v>แป้นปรุง</v>
      </c>
      <c r="G47" s="342" t="str">
        <f>IF(COUNTIF(ประเมินสมรรถนะ!I49:M49,"")=5,"-",IF(AND(COUNTIF(ประเมินสมรรถนะ!I49:M49,3)&gt;=COUNTIF(ประเมินสมรรถนะ!I49:M49,0),COUNTIF(ประเมินสมรรถนะ!I49:M49,3)&gt;=COUNTIF(ประเมินสมรรถนะ!I49:M49,1),COUNTIF(ประเมินสมรรถนะ!I49:M49,3)&gt;=COUNTIF(ประเมินสมรรถนะ!I49:M49,2)),3,IF(AND(COUNTIF(ประเมินสมรรถนะ!I49:M49,2)&gt;=COUNTIF(ประเมินสมรรถนะ!I49:M49,0),COUNTIF(ประเมินสมรรถนะ!I49:M49,2)&gt;=COUNTIF(ประเมินสมรรถนะ!I49:M49,1)),2,IF(COUNTIF(ประเมินสมรรถนะ!I49:M49,1)&gt;=COUNTIF(ประเมินสมรรถนะ!I49:M49,0),1,0))))</f>
        <v>-</v>
      </c>
      <c r="H47" s="342" t="str">
        <f>IF(COUNTIF(ประเมินสมรรถนะ!N49:R49,"")=5,"-",IF(AND(COUNTIF(ประเมินสมรรถนะ!N49:R49,3)&gt;=COUNTIF(ประเมินสมรรถนะ!N49:R49,0),COUNTIF(ประเมินสมรรถนะ!N49:R49,3)&gt;=COUNTIF(ประเมินสมรรถนะ!N49:R49,1),COUNTIF(ประเมินสมรรถนะ!N49:R49,3)&gt;=COUNTIF(ประเมินสมรรถนะ!N49:R49,2)),3,IF(AND(COUNTIF(ประเมินสมรรถนะ!N49:R49,2)&gt;=COUNTIF(ประเมินสมรรถนะ!N49:R49,0),COUNTIF(ประเมินสมรรถนะ!N49:R49,2)&gt;=COUNTIF(ประเมินสมรรถนะ!N49:R49,1)),2,IF(COUNTIF(ประเมินสมรรถนะ!N49:R49,1)&gt;=COUNTIF(ประเมินสมรรถนะ!N49:R49,0),1,0))))</f>
        <v>-</v>
      </c>
      <c r="I47" s="342" t="str">
        <f>IF(COUNTIF(ประเมินสมรรถนะ!S49:V49,"")=4,"-",IF(AND(COUNTIF(ประเมินสมรรถนะ!S49:V49,3)&gt;=COUNTIF(ประเมินสมรรถนะ!S49:V49,0),COUNTIF(ประเมินสมรรถนะ!S49:V49,3)&gt;=COUNTIF(ประเมินสมรรถนะ!S49:V49,1),COUNTIF(ประเมินสมรรถนะ!S49:V49,3)&gt;=COUNTIF(ประเมินสมรรถนะ!S49:V49,2)),3,IF(AND(COUNTIF(ประเมินสมรรถนะ!S49:V49,2)&gt;=COUNTIF(ประเมินสมรรถนะ!S49:V49,0),COUNTIF(ประเมินสมรรถนะ!S49:V49,2)&gt;=COUNTIF(ประเมินสมรรถนะ!S49:V49,1)),2,IF(COUNTIF(ประเมินสมรรถนะ!S49:V49,1)&gt;=COUNTIF(ประเมินสมรรถนะ!S49:V49,0),1,0))))</f>
        <v>-</v>
      </c>
      <c r="J47" s="342" t="str">
        <f>IF(COUNTIF(ประเมินสมรรถนะ!W49:AA49,"")=5,"-",IF(AND(COUNTIF(ประเมินสมรรถนะ!W49:AA49,3)&gt;=COUNTIF(ประเมินสมรรถนะ!W49:AA49,0),COUNTIF(ประเมินสมรรถนะ!W49:AA49,3)&gt;=COUNTIF(ประเมินสมรรถนะ!W49:AA49,1),COUNTIF(ประเมินสมรรถนะ!W49:AA49,3)&gt;=COUNTIF(ประเมินสมรรถนะ!W49:AA49,2)),3,IF(AND(COUNTIF(ประเมินสมรรถนะ!W49:AA49,2)&gt;=COUNTIF(ประเมินสมรรถนะ!W49:AA49,0),COUNTIF(ประเมินสมรรถนะ!W49:AA49,2)&gt;=COUNTIF(ประเมินสมรรถนะ!W49:AA49,1)),2,IF(COUNTIF(ประเมินสมรรถนะ!W49:AA49,1)&gt;=COUNTIF(ประเมินสมรรถนะ!W49:AA49,0),1,0))))</f>
        <v>-</v>
      </c>
      <c r="K47" s="342" t="str">
        <f>IF(COUNTIF(ประเมินสมรรถนะ!AB49:AF49,"")=5,"-",IF(AND(COUNTIF(ประเมินสมรรถนะ!AB49:AF49,3)&gt;=COUNTIF(ประเมินสมรรถนะ!AB49:AF49,0),COUNTIF(ประเมินสมรรถนะ!AB49:AF49,3)&gt;=COUNTIF(ประเมินสมรรถนะ!AB49:AF49,1),COUNTIF(ประเมินสมรรถนะ!AB49:AF49,3)&gt;=COUNTIF(ประเมินสมรรถนะ!AB49:AF49,2)),3,IF(AND(COUNTIF(ประเมินสมรรถนะ!AB49:AF49,2)&gt;=COUNTIF(ประเมินสมรรถนะ!AB49:AF49,0),COUNTIF(ประเมินสมรรถนะ!AB49:AF49,2)&gt;=COUNTIF(ประเมินสมรรถนะ!AB49:AF49,1)),2,IF(COUNTIF(ประเมินสมรรถนะ!AB49:AF49,1)&gt;=COUNTIF(ประเมินสมรรถนะ!AB49:AF49,0),1,0))))</f>
        <v>-</v>
      </c>
      <c r="L47" s="343" t="str">
        <f t="shared" si="0"/>
        <v/>
      </c>
      <c r="M47" s="344" t="str">
        <f t="shared" si="1"/>
        <v>-</v>
      </c>
      <c r="N47" s="344" t="str">
        <f t="shared" si="1"/>
        <v>-</v>
      </c>
      <c r="O47" s="344" t="str">
        <f t="shared" si="1"/>
        <v>-</v>
      </c>
      <c r="P47" s="344" t="str">
        <f t="shared" si="1"/>
        <v>-</v>
      </c>
      <c r="Q47" s="344" t="str">
        <f t="shared" si="1"/>
        <v>-</v>
      </c>
    </row>
    <row r="48" spans="2:17" x14ac:dyDescent="0.7">
      <c r="B48" s="337" t="str">
        <f>ประเมินสมรรถนะ!B50</f>
        <v>ป.2/2</v>
      </c>
      <c r="C48" s="338">
        <f>ประเมินสมรรถนะ!C50</f>
        <v>5</v>
      </c>
      <c r="D48" s="339" t="str">
        <f>ประเมินสมรรถนะ!E50</f>
        <v>เด็กชาย</v>
      </c>
      <c r="E48" s="357" t="str">
        <f>ประเมินสมรรถนะ!F50</f>
        <v>ธนทัต</v>
      </c>
      <c r="F48" s="357" t="str">
        <f>ประเมินสมรรถนะ!G50</f>
        <v>จัตุพล</v>
      </c>
      <c r="G48" s="342" t="str">
        <f>IF(COUNTIF(ประเมินสมรรถนะ!I50:M50,"")=5,"-",IF(AND(COUNTIF(ประเมินสมรรถนะ!I50:M50,3)&gt;=COUNTIF(ประเมินสมรรถนะ!I50:M50,0),COUNTIF(ประเมินสมรรถนะ!I50:M50,3)&gt;=COUNTIF(ประเมินสมรรถนะ!I50:M50,1),COUNTIF(ประเมินสมรรถนะ!I50:M50,3)&gt;=COUNTIF(ประเมินสมรรถนะ!I50:M50,2)),3,IF(AND(COUNTIF(ประเมินสมรรถนะ!I50:M50,2)&gt;=COUNTIF(ประเมินสมรรถนะ!I50:M50,0),COUNTIF(ประเมินสมรรถนะ!I50:M50,2)&gt;=COUNTIF(ประเมินสมรรถนะ!I50:M50,1)),2,IF(COUNTIF(ประเมินสมรรถนะ!I50:M50,1)&gt;=COUNTIF(ประเมินสมรรถนะ!I50:M50,0),1,0))))</f>
        <v>-</v>
      </c>
      <c r="H48" s="342" t="str">
        <f>IF(COUNTIF(ประเมินสมรรถนะ!N50:R50,"")=5,"-",IF(AND(COUNTIF(ประเมินสมรรถนะ!N50:R50,3)&gt;=COUNTIF(ประเมินสมรรถนะ!N50:R50,0),COUNTIF(ประเมินสมรรถนะ!N50:R50,3)&gt;=COUNTIF(ประเมินสมรรถนะ!N50:R50,1),COUNTIF(ประเมินสมรรถนะ!N50:R50,3)&gt;=COUNTIF(ประเมินสมรรถนะ!N50:R50,2)),3,IF(AND(COUNTIF(ประเมินสมรรถนะ!N50:R50,2)&gt;=COUNTIF(ประเมินสมรรถนะ!N50:R50,0),COUNTIF(ประเมินสมรรถนะ!N50:R50,2)&gt;=COUNTIF(ประเมินสมรรถนะ!N50:R50,1)),2,IF(COUNTIF(ประเมินสมรรถนะ!N50:R50,1)&gt;=COUNTIF(ประเมินสมรรถนะ!N50:R50,0),1,0))))</f>
        <v>-</v>
      </c>
      <c r="I48" s="342" t="str">
        <f>IF(COUNTIF(ประเมินสมรรถนะ!S50:V50,"")=4,"-",IF(AND(COUNTIF(ประเมินสมรรถนะ!S50:V50,3)&gt;=COUNTIF(ประเมินสมรรถนะ!S50:V50,0),COUNTIF(ประเมินสมรรถนะ!S50:V50,3)&gt;=COUNTIF(ประเมินสมรรถนะ!S50:V50,1),COUNTIF(ประเมินสมรรถนะ!S50:V50,3)&gt;=COUNTIF(ประเมินสมรรถนะ!S50:V50,2)),3,IF(AND(COUNTIF(ประเมินสมรรถนะ!S50:V50,2)&gt;=COUNTIF(ประเมินสมรรถนะ!S50:V50,0),COUNTIF(ประเมินสมรรถนะ!S50:V50,2)&gt;=COUNTIF(ประเมินสมรรถนะ!S50:V50,1)),2,IF(COUNTIF(ประเมินสมรรถนะ!S50:V50,1)&gt;=COUNTIF(ประเมินสมรรถนะ!S50:V50,0),1,0))))</f>
        <v>-</v>
      </c>
      <c r="J48" s="342" t="str">
        <f>IF(COUNTIF(ประเมินสมรรถนะ!W50:AA50,"")=5,"-",IF(AND(COUNTIF(ประเมินสมรรถนะ!W50:AA50,3)&gt;=COUNTIF(ประเมินสมรรถนะ!W50:AA50,0),COUNTIF(ประเมินสมรรถนะ!W50:AA50,3)&gt;=COUNTIF(ประเมินสมรรถนะ!W50:AA50,1),COUNTIF(ประเมินสมรรถนะ!W50:AA50,3)&gt;=COUNTIF(ประเมินสมรรถนะ!W50:AA50,2)),3,IF(AND(COUNTIF(ประเมินสมรรถนะ!W50:AA50,2)&gt;=COUNTIF(ประเมินสมรรถนะ!W50:AA50,0),COUNTIF(ประเมินสมรรถนะ!W50:AA50,2)&gt;=COUNTIF(ประเมินสมรรถนะ!W50:AA50,1)),2,IF(COUNTIF(ประเมินสมรรถนะ!W50:AA50,1)&gt;=COUNTIF(ประเมินสมรรถนะ!W50:AA50,0),1,0))))</f>
        <v>-</v>
      </c>
      <c r="K48" s="342" t="str">
        <f>IF(COUNTIF(ประเมินสมรรถนะ!AB50:AF50,"")=5,"-",IF(AND(COUNTIF(ประเมินสมรรถนะ!AB50:AF50,3)&gt;=COUNTIF(ประเมินสมรรถนะ!AB50:AF50,0),COUNTIF(ประเมินสมรรถนะ!AB50:AF50,3)&gt;=COUNTIF(ประเมินสมรรถนะ!AB50:AF50,1),COUNTIF(ประเมินสมรรถนะ!AB50:AF50,3)&gt;=COUNTIF(ประเมินสมรรถนะ!AB50:AF50,2)),3,IF(AND(COUNTIF(ประเมินสมรรถนะ!AB50:AF50,2)&gt;=COUNTIF(ประเมินสมรรถนะ!AB50:AF50,0),COUNTIF(ประเมินสมรรถนะ!AB50:AF50,2)&gt;=COUNTIF(ประเมินสมรรถนะ!AB50:AF50,1)),2,IF(COUNTIF(ประเมินสมรรถนะ!AB50:AF50,1)&gt;=COUNTIF(ประเมินสมรรถนะ!AB50:AF50,0),1,0))))</f>
        <v>-</v>
      </c>
      <c r="L48" s="343" t="str">
        <f t="shared" si="0"/>
        <v/>
      </c>
      <c r="M48" s="344" t="str">
        <f t="shared" si="1"/>
        <v>-</v>
      </c>
      <c r="N48" s="344" t="str">
        <f t="shared" si="1"/>
        <v>-</v>
      </c>
      <c r="O48" s="344" t="str">
        <f t="shared" si="1"/>
        <v>-</v>
      </c>
      <c r="P48" s="344" t="str">
        <f t="shared" si="1"/>
        <v>-</v>
      </c>
      <c r="Q48" s="344" t="str">
        <f t="shared" si="1"/>
        <v>-</v>
      </c>
    </row>
    <row r="49" spans="2:17" x14ac:dyDescent="0.7">
      <c r="B49" s="337" t="str">
        <f>ประเมินสมรรถนะ!B51</f>
        <v>ป.2/2</v>
      </c>
      <c r="C49" s="338">
        <f>ประเมินสมรรถนะ!C51</f>
        <v>6</v>
      </c>
      <c r="D49" s="339" t="str">
        <f>ประเมินสมรรถนะ!E51</f>
        <v>เด็กชาย</v>
      </c>
      <c r="E49" s="357" t="str">
        <f>ประเมินสมรรถนะ!F51</f>
        <v>ธนวัฒน์</v>
      </c>
      <c r="F49" s="357" t="str">
        <f>ประเมินสมรรถนะ!G51</f>
        <v>มัฆวาล</v>
      </c>
      <c r="G49" s="342" t="str">
        <f>IF(COUNTIF(ประเมินสมรรถนะ!I51:M51,"")=5,"-",IF(AND(COUNTIF(ประเมินสมรรถนะ!I51:M51,3)&gt;=COUNTIF(ประเมินสมรรถนะ!I51:M51,0),COUNTIF(ประเมินสมรรถนะ!I51:M51,3)&gt;=COUNTIF(ประเมินสมรรถนะ!I51:M51,1),COUNTIF(ประเมินสมรรถนะ!I51:M51,3)&gt;=COUNTIF(ประเมินสมรรถนะ!I51:M51,2)),3,IF(AND(COUNTIF(ประเมินสมรรถนะ!I51:M51,2)&gt;=COUNTIF(ประเมินสมรรถนะ!I51:M51,0),COUNTIF(ประเมินสมรรถนะ!I51:M51,2)&gt;=COUNTIF(ประเมินสมรรถนะ!I51:M51,1)),2,IF(COUNTIF(ประเมินสมรรถนะ!I51:M51,1)&gt;=COUNTIF(ประเมินสมรรถนะ!I51:M51,0),1,0))))</f>
        <v>-</v>
      </c>
      <c r="H49" s="342" t="str">
        <f>IF(COUNTIF(ประเมินสมรรถนะ!N51:R51,"")=5,"-",IF(AND(COUNTIF(ประเมินสมรรถนะ!N51:R51,3)&gt;=COUNTIF(ประเมินสมรรถนะ!N51:R51,0),COUNTIF(ประเมินสมรรถนะ!N51:R51,3)&gt;=COUNTIF(ประเมินสมรรถนะ!N51:R51,1),COUNTIF(ประเมินสมรรถนะ!N51:R51,3)&gt;=COUNTIF(ประเมินสมรรถนะ!N51:R51,2)),3,IF(AND(COUNTIF(ประเมินสมรรถนะ!N51:R51,2)&gt;=COUNTIF(ประเมินสมรรถนะ!N51:R51,0),COUNTIF(ประเมินสมรรถนะ!N51:R51,2)&gt;=COUNTIF(ประเมินสมรรถนะ!N51:R51,1)),2,IF(COUNTIF(ประเมินสมรรถนะ!N51:R51,1)&gt;=COUNTIF(ประเมินสมรรถนะ!N51:R51,0),1,0))))</f>
        <v>-</v>
      </c>
      <c r="I49" s="342" t="str">
        <f>IF(COUNTIF(ประเมินสมรรถนะ!S51:V51,"")=4,"-",IF(AND(COUNTIF(ประเมินสมรรถนะ!S51:V51,3)&gt;=COUNTIF(ประเมินสมรรถนะ!S51:V51,0),COUNTIF(ประเมินสมรรถนะ!S51:V51,3)&gt;=COUNTIF(ประเมินสมรรถนะ!S51:V51,1),COUNTIF(ประเมินสมรรถนะ!S51:V51,3)&gt;=COUNTIF(ประเมินสมรรถนะ!S51:V51,2)),3,IF(AND(COUNTIF(ประเมินสมรรถนะ!S51:V51,2)&gt;=COUNTIF(ประเมินสมรรถนะ!S51:V51,0),COUNTIF(ประเมินสมรรถนะ!S51:V51,2)&gt;=COUNTIF(ประเมินสมรรถนะ!S51:V51,1)),2,IF(COUNTIF(ประเมินสมรรถนะ!S51:V51,1)&gt;=COUNTIF(ประเมินสมรรถนะ!S51:V51,0),1,0))))</f>
        <v>-</v>
      </c>
      <c r="J49" s="342" t="str">
        <f>IF(COUNTIF(ประเมินสมรรถนะ!W51:AA51,"")=5,"-",IF(AND(COUNTIF(ประเมินสมรรถนะ!W51:AA51,3)&gt;=COUNTIF(ประเมินสมรรถนะ!W51:AA51,0),COUNTIF(ประเมินสมรรถนะ!W51:AA51,3)&gt;=COUNTIF(ประเมินสมรรถนะ!W51:AA51,1),COUNTIF(ประเมินสมรรถนะ!W51:AA51,3)&gt;=COUNTIF(ประเมินสมรรถนะ!W51:AA51,2)),3,IF(AND(COUNTIF(ประเมินสมรรถนะ!W51:AA51,2)&gt;=COUNTIF(ประเมินสมรรถนะ!W51:AA51,0),COUNTIF(ประเมินสมรรถนะ!W51:AA51,2)&gt;=COUNTIF(ประเมินสมรรถนะ!W51:AA51,1)),2,IF(COUNTIF(ประเมินสมรรถนะ!W51:AA51,1)&gt;=COUNTIF(ประเมินสมรรถนะ!W51:AA51,0),1,0))))</f>
        <v>-</v>
      </c>
      <c r="K49" s="342" t="str">
        <f>IF(COUNTIF(ประเมินสมรรถนะ!AB51:AF51,"")=5,"-",IF(AND(COUNTIF(ประเมินสมรรถนะ!AB51:AF51,3)&gt;=COUNTIF(ประเมินสมรรถนะ!AB51:AF51,0),COUNTIF(ประเมินสมรรถนะ!AB51:AF51,3)&gt;=COUNTIF(ประเมินสมรรถนะ!AB51:AF51,1),COUNTIF(ประเมินสมรรถนะ!AB51:AF51,3)&gt;=COUNTIF(ประเมินสมรรถนะ!AB51:AF51,2)),3,IF(AND(COUNTIF(ประเมินสมรรถนะ!AB51:AF51,2)&gt;=COUNTIF(ประเมินสมรรถนะ!AB51:AF51,0),COUNTIF(ประเมินสมรรถนะ!AB51:AF51,2)&gt;=COUNTIF(ประเมินสมรรถนะ!AB51:AF51,1)),2,IF(COUNTIF(ประเมินสมรรถนะ!AB51:AF51,1)&gt;=COUNTIF(ประเมินสมรรถนะ!AB51:AF51,0),1,0))))</f>
        <v>-</v>
      </c>
      <c r="L49" s="343" t="str">
        <f t="shared" si="0"/>
        <v/>
      </c>
      <c r="M49" s="344" t="str">
        <f t="shared" si="1"/>
        <v>-</v>
      </c>
      <c r="N49" s="344" t="str">
        <f t="shared" si="1"/>
        <v>-</v>
      </c>
      <c r="O49" s="344" t="str">
        <f t="shared" si="1"/>
        <v>-</v>
      </c>
      <c r="P49" s="344" t="str">
        <f t="shared" si="1"/>
        <v>-</v>
      </c>
      <c r="Q49" s="344" t="str">
        <f t="shared" si="1"/>
        <v>-</v>
      </c>
    </row>
    <row r="50" spans="2:17" x14ac:dyDescent="0.7">
      <c r="B50" s="337" t="str">
        <f>ประเมินสมรรถนะ!B52</f>
        <v>ป.2/2</v>
      </c>
      <c r="C50" s="338">
        <f>ประเมินสมรรถนะ!C52</f>
        <v>7</v>
      </c>
      <c r="D50" s="339" t="str">
        <f>ประเมินสมรรถนะ!E52</f>
        <v>เด็กชาย</v>
      </c>
      <c r="E50" s="357" t="str">
        <f>ประเมินสมรรถนะ!F52</f>
        <v>นิรันดร</v>
      </c>
      <c r="F50" s="357" t="str">
        <f>ประเมินสมรรถนะ!G52</f>
        <v>นเรวรรณ์</v>
      </c>
      <c r="G50" s="342" t="str">
        <f>IF(COUNTIF(ประเมินสมรรถนะ!I52:M52,"")=5,"-",IF(AND(COUNTIF(ประเมินสมรรถนะ!I52:M52,3)&gt;=COUNTIF(ประเมินสมรรถนะ!I52:M52,0),COUNTIF(ประเมินสมรรถนะ!I52:M52,3)&gt;=COUNTIF(ประเมินสมรรถนะ!I52:M52,1),COUNTIF(ประเมินสมรรถนะ!I52:M52,3)&gt;=COUNTIF(ประเมินสมรรถนะ!I52:M52,2)),3,IF(AND(COUNTIF(ประเมินสมรรถนะ!I52:M52,2)&gt;=COUNTIF(ประเมินสมรรถนะ!I52:M52,0),COUNTIF(ประเมินสมรรถนะ!I52:M52,2)&gt;=COUNTIF(ประเมินสมรรถนะ!I52:M52,1)),2,IF(COUNTIF(ประเมินสมรรถนะ!I52:M52,1)&gt;=COUNTIF(ประเมินสมรรถนะ!I52:M52,0),1,0))))</f>
        <v>-</v>
      </c>
      <c r="H50" s="342" t="str">
        <f>IF(COUNTIF(ประเมินสมรรถนะ!N52:R52,"")=5,"-",IF(AND(COUNTIF(ประเมินสมรรถนะ!N52:R52,3)&gt;=COUNTIF(ประเมินสมรรถนะ!N52:R52,0),COUNTIF(ประเมินสมรรถนะ!N52:R52,3)&gt;=COUNTIF(ประเมินสมรรถนะ!N52:R52,1),COUNTIF(ประเมินสมรรถนะ!N52:R52,3)&gt;=COUNTIF(ประเมินสมรรถนะ!N52:R52,2)),3,IF(AND(COUNTIF(ประเมินสมรรถนะ!N52:R52,2)&gt;=COUNTIF(ประเมินสมรรถนะ!N52:R52,0),COUNTIF(ประเมินสมรรถนะ!N52:R52,2)&gt;=COUNTIF(ประเมินสมรรถนะ!N52:R52,1)),2,IF(COUNTIF(ประเมินสมรรถนะ!N52:R52,1)&gt;=COUNTIF(ประเมินสมรรถนะ!N52:R52,0),1,0))))</f>
        <v>-</v>
      </c>
      <c r="I50" s="342" t="str">
        <f>IF(COUNTIF(ประเมินสมรรถนะ!S52:V52,"")=4,"-",IF(AND(COUNTIF(ประเมินสมรรถนะ!S52:V52,3)&gt;=COUNTIF(ประเมินสมรรถนะ!S52:V52,0),COUNTIF(ประเมินสมรรถนะ!S52:V52,3)&gt;=COUNTIF(ประเมินสมรรถนะ!S52:V52,1),COUNTIF(ประเมินสมรรถนะ!S52:V52,3)&gt;=COUNTIF(ประเมินสมรรถนะ!S52:V52,2)),3,IF(AND(COUNTIF(ประเมินสมรรถนะ!S52:V52,2)&gt;=COUNTIF(ประเมินสมรรถนะ!S52:V52,0),COUNTIF(ประเมินสมรรถนะ!S52:V52,2)&gt;=COUNTIF(ประเมินสมรรถนะ!S52:V52,1)),2,IF(COUNTIF(ประเมินสมรรถนะ!S52:V52,1)&gt;=COUNTIF(ประเมินสมรรถนะ!S52:V52,0),1,0))))</f>
        <v>-</v>
      </c>
      <c r="J50" s="342" t="str">
        <f>IF(COUNTIF(ประเมินสมรรถนะ!W52:AA52,"")=5,"-",IF(AND(COUNTIF(ประเมินสมรรถนะ!W52:AA52,3)&gt;=COUNTIF(ประเมินสมรรถนะ!W52:AA52,0),COUNTIF(ประเมินสมรรถนะ!W52:AA52,3)&gt;=COUNTIF(ประเมินสมรรถนะ!W52:AA52,1),COUNTIF(ประเมินสมรรถนะ!W52:AA52,3)&gt;=COUNTIF(ประเมินสมรรถนะ!W52:AA52,2)),3,IF(AND(COUNTIF(ประเมินสมรรถนะ!W52:AA52,2)&gt;=COUNTIF(ประเมินสมรรถนะ!W52:AA52,0),COUNTIF(ประเมินสมรรถนะ!W52:AA52,2)&gt;=COUNTIF(ประเมินสมรรถนะ!W52:AA52,1)),2,IF(COUNTIF(ประเมินสมรรถนะ!W52:AA52,1)&gt;=COUNTIF(ประเมินสมรรถนะ!W52:AA52,0),1,0))))</f>
        <v>-</v>
      </c>
      <c r="K50" s="342" t="str">
        <f>IF(COUNTIF(ประเมินสมรรถนะ!AB52:AF52,"")=5,"-",IF(AND(COUNTIF(ประเมินสมรรถนะ!AB52:AF52,3)&gt;=COUNTIF(ประเมินสมรรถนะ!AB52:AF52,0),COUNTIF(ประเมินสมรรถนะ!AB52:AF52,3)&gt;=COUNTIF(ประเมินสมรรถนะ!AB52:AF52,1),COUNTIF(ประเมินสมรรถนะ!AB52:AF52,3)&gt;=COUNTIF(ประเมินสมรรถนะ!AB52:AF52,2)),3,IF(AND(COUNTIF(ประเมินสมรรถนะ!AB52:AF52,2)&gt;=COUNTIF(ประเมินสมรรถนะ!AB52:AF52,0),COUNTIF(ประเมินสมรรถนะ!AB52:AF52,2)&gt;=COUNTIF(ประเมินสมรรถนะ!AB52:AF52,1)),2,IF(COUNTIF(ประเมินสมรรถนะ!AB52:AF52,1)&gt;=COUNTIF(ประเมินสมรรถนะ!AB52:AF52,0),1,0))))</f>
        <v>-</v>
      </c>
      <c r="L50" s="343" t="str">
        <f t="shared" si="0"/>
        <v/>
      </c>
      <c r="M50" s="344" t="str">
        <f t="shared" si="1"/>
        <v>-</v>
      </c>
      <c r="N50" s="344" t="str">
        <f t="shared" si="1"/>
        <v>-</v>
      </c>
      <c r="O50" s="344" t="str">
        <f t="shared" si="1"/>
        <v>-</v>
      </c>
      <c r="P50" s="344" t="str">
        <f t="shared" si="1"/>
        <v>-</v>
      </c>
      <c r="Q50" s="344" t="str">
        <f t="shared" si="1"/>
        <v>-</v>
      </c>
    </row>
    <row r="51" spans="2:17" x14ac:dyDescent="0.7">
      <c r="B51" s="337" t="str">
        <f>ประเมินสมรรถนะ!B53</f>
        <v>ป.2/2</v>
      </c>
      <c r="C51" s="338">
        <f>ประเมินสมรรถนะ!C53</f>
        <v>8</v>
      </c>
      <c r="D51" s="339" t="str">
        <f>ประเมินสมรรถนะ!E53</f>
        <v>เด็กชาย</v>
      </c>
      <c r="E51" s="357" t="str">
        <f>ประเมินสมรรถนะ!F53</f>
        <v>บารมี</v>
      </c>
      <c r="F51" s="357" t="str">
        <f>ประเมินสมรรถนะ!G53</f>
        <v>ฝั้นปิมปา</v>
      </c>
      <c r="G51" s="342" t="str">
        <f>IF(COUNTIF(ประเมินสมรรถนะ!I53:M53,"")=5,"-",IF(AND(COUNTIF(ประเมินสมรรถนะ!I53:M53,3)&gt;=COUNTIF(ประเมินสมรรถนะ!I53:M53,0),COUNTIF(ประเมินสมรรถนะ!I53:M53,3)&gt;=COUNTIF(ประเมินสมรรถนะ!I53:M53,1),COUNTIF(ประเมินสมรรถนะ!I53:M53,3)&gt;=COUNTIF(ประเมินสมรรถนะ!I53:M53,2)),3,IF(AND(COUNTIF(ประเมินสมรรถนะ!I53:M53,2)&gt;=COUNTIF(ประเมินสมรรถนะ!I53:M53,0),COUNTIF(ประเมินสมรรถนะ!I53:M53,2)&gt;=COUNTIF(ประเมินสมรรถนะ!I53:M53,1)),2,IF(COUNTIF(ประเมินสมรรถนะ!I53:M53,1)&gt;=COUNTIF(ประเมินสมรรถนะ!I53:M53,0),1,0))))</f>
        <v>-</v>
      </c>
      <c r="H51" s="342" t="str">
        <f>IF(COUNTIF(ประเมินสมรรถนะ!N53:R53,"")=5,"-",IF(AND(COUNTIF(ประเมินสมรรถนะ!N53:R53,3)&gt;=COUNTIF(ประเมินสมรรถนะ!N53:R53,0),COUNTIF(ประเมินสมรรถนะ!N53:R53,3)&gt;=COUNTIF(ประเมินสมรรถนะ!N53:R53,1),COUNTIF(ประเมินสมรรถนะ!N53:R53,3)&gt;=COUNTIF(ประเมินสมรรถนะ!N53:R53,2)),3,IF(AND(COUNTIF(ประเมินสมรรถนะ!N53:R53,2)&gt;=COUNTIF(ประเมินสมรรถนะ!N53:R53,0),COUNTIF(ประเมินสมรรถนะ!N53:R53,2)&gt;=COUNTIF(ประเมินสมรรถนะ!N53:R53,1)),2,IF(COUNTIF(ประเมินสมรรถนะ!N53:R53,1)&gt;=COUNTIF(ประเมินสมรรถนะ!N53:R53,0),1,0))))</f>
        <v>-</v>
      </c>
      <c r="I51" s="342" t="str">
        <f>IF(COUNTIF(ประเมินสมรรถนะ!S53:V53,"")=4,"-",IF(AND(COUNTIF(ประเมินสมรรถนะ!S53:V53,3)&gt;=COUNTIF(ประเมินสมรรถนะ!S53:V53,0),COUNTIF(ประเมินสมรรถนะ!S53:V53,3)&gt;=COUNTIF(ประเมินสมรรถนะ!S53:V53,1),COUNTIF(ประเมินสมรรถนะ!S53:V53,3)&gt;=COUNTIF(ประเมินสมรรถนะ!S53:V53,2)),3,IF(AND(COUNTIF(ประเมินสมรรถนะ!S53:V53,2)&gt;=COUNTIF(ประเมินสมรรถนะ!S53:V53,0),COUNTIF(ประเมินสมรรถนะ!S53:V53,2)&gt;=COUNTIF(ประเมินสมรรถนะ!S53:V53,1)),2,IF(COUNTIF(ประเมินสมรรถนะ!S53:V53,1)&gt;=COUNTIF(ประเมินสมรรถนะ!S53:V53,0),1,0))))</f>
        <v>-</v>
      </c>
      <c r="J51" s="342" t="str">
        <f>IF(COUNTIF(ประเมินสมรรถนะ!W53:AA53,"")=5,"-",IF(AND(COUNTIF(ประเมินสมรรถนะ!W53:AA53,3)&gt;=COUNTIF(ประเมินสมรรถนะ!W53:AA53,0),COUNTIF(ประเมินสมรรถนะ!W53:AA53,3)&gt;=COUNTIF(ประเมินสมรรถนะ!W53:AA53,1),COUNTIF(ประเมินสมรรถนะ!W53:AA53,3)&gt;=COUNTIF(ประเมินสมรรถนะ!W53:AA53,2)),3,IF(AND(COUNTIF(ประเมินสมรรถนะ!W53:AA53,2)&gt;=COUNTIF(ประเมินสมรรถนะ!W53:AA53,0),COUNTIF(ประเมินสมรรถนะ!W53:AA53,2)&gt;=COUNTIF(ประเมินสมรรถนะ!W53:AA53,1)),2,IF(COUNTIF(ประเมินสมรรถนะ!W53:AA53,1)&gt;=COUNTIF(ประเมินสมรรถนะ!W53:AA53,0),1,0))))</f>
        <v>-</v>
      </c>
      <c r="K51" s="342" t="str">
        <f>IF(COUNTIF(ประเมินสมรรถนะ!AB53:AF53,"")=5,"-",IF(AND(COUNTIF(ประเมินสมรรถนะ!AB53:AF53,3)&gt;=COUNTIF(ประเมินสมรรถนะ!AB53:AF53,0),COUNTIF(ประเมินสมรรถนะ!AB53:AF53,3)&gt;=COUNTIF(ประเมินสมรรถนะ!AB53:AF53,1),COUNTIF(ประเมินสมรรถนะ!AB53:AF53,3)&gt;=COUNTIF(ประเมินสมรรถนะ!AB53:AF53,2)),3,IF(AND(COUNTIF(ประเมินสมรรถนะ!AB53:AF53,2)&gt;=COUNTIF(ประเมินสมรรถนะ!AB53:AF53,0),COUNTIF(ประเมินสมรรถนะ!AB53:AF53,2)&gt;=COUNTIF(ประเมินสมรรถนะ!AB53:AF53,1)),2,IF(COUNTIF(ประเมินสมรรถนะ!AB53:AF53,1)&gt;=COUNTIF(ประเมินสมรรถนะ!AB53:AF53,0),1,0))))</f>
        <v>-</v>
      </c>
      <c r="L51" s="343" t="str">
        <f t="shared" si="0"/>
        <v/>
      </c>
      <c r="M51" s="344" t="str">
        <f t="shared" si="1"/>
        <v>-</v>
      </c>
      <c r="N51" s="344" t="str">
        <f t="shared" si="1"/>
        <v>-</v>
      </c>
      <c r="O51" s="344" t="str">
        <f t="shared" si="1"/>
        <v>-</v>
      </c>
      <c r="P51" s="344" t="str">
        <f t="shared" si="1"/>
        <v>-</v>
      </c>
      <c r="Q51" s="344" t="str">
        <f t="shared" si="1"/>
        <v>-</v>
      </c>
    </row>
    <row r="52" spans="2:17" x14ac:dyDescent="0.7">
      <c r="B52" s="337" t="str">
        <f>ประเมินสมรรถนะ!B54</f>
        <v>ป.2/2</v>
      </c>
      <c r="C52" s="338">
        <f>ประเมินสมรรถนะ!C54</f>
        <v>9</v>
      </c>
      <c r="D52" s="339" t="str">
        <f>ประเมินสมรรถนะ!E54</f>
        <v>เด็กชาย</v>
      </c>
      <c r="E52" s="357" t="str">
        <f>ประเมินสมรรถนะ!F54</f>
        <v>พลภูมิ</v>
      </c>
      <c r="F52" s="357" t="str">
        <f>ประเมินสมรรถนะ!G54</f>
        <v>ตาคำ</v>
      </c>
      <c r="G52" s="342" t="str">
        <f>IF(COUNTIF(ประเมินสมรรถนะ!I54:M54,"")=5,"-",IF(AND(COUNTIF(ประเมินสมรรถนะ!I54:M54,3)&gt;=COUNTIF(ประเมินสมรรถนะ!I54:M54,0),COUNTIF(ประเมินสมรรถนะ!I54:M54,3)&gt;=COUNTIF(ประเมินสมรรถนะ!I54:M54,1),COUNTIF(ประเมินสมรรถนะ!I54:M54,3)&gt;=COUNTIF(ประเมินสมรรถนะ!I54:M54,2)),3,IF(AND(COUNTIF(ประเมินสมรรถนะ!I54:M54,2)&gt;=COUNTIF(ประเมินสมรรถนะ!I54:M54,0),COUNTIF(ประเมินสมรรถนะ!I54:M54,2)&gt;=COUNTIF(ประเมินสมรรถนะ!I54:M54,1)),2,IF(COUNTIF(ประเมินสมรรถนะ!I54:M54,1)&gt;=COUNTIF(ประเมินสมรรถนะ!I54:M54,0),1,0))))</f>
        <v>-</v>
      </c>
      <c r="H52" s="342" t="str">
        <f>IF(COUNTIF(ประเมินสมรรถนะ!N54:R54,"")=5,"-",IF(AND(COUNTIF(ประเมินสมรรถนะ!N54:R54,3)&gt;=COUNTIF(ประเมินสมรรถนะ!N54:R54,0),COUNTIF(ประเมินสมรรถนะ!N54:R54,3)&gt;=COUNTIF(ประเมินสมรรถนะ!N54:R54,1),COUNTIF(ประเมินสมรรถนะ!N54:R54,3)&gt;=COUNTIF(ประเมินสมรรถนะ!N54:R54,2)),3,IF(AND(COUNTIF(ประเมินสมรรถนะ!N54:R54,2)&gt;=COUNTIF(ประเมินสมรรถนะ!N54:R54,0),COUNTIF(ประเมินสมรรถนะ!N54:R54,2)&gt;=COUNTIF(ประเมินสมรรถนะ!N54:R54,1)),2,IF(COUNTIF(ประเมินสมรรถนะ!N54:R54,1)&gt;=COUNTIF(ประเมินสมรรถนะ!N54:R54,0),1,0))))</f>
        <v>-</v>
      </c>
      <c r="I52" s="342" t="str">
        <f>IF(COUNTIF(ประเมินสมรรถนะ!S54:V54,"")=4,"-",IF(AND(COUNTIF(ประเมินสมรรถนะ!S54:V54,3)&gt;=COUNTIF(ประเมินสมรรถนะ!S54:V54,0),COUNTIF(ประเมินสมรรถนะ!S54:V54,3)&gt;=COUNTIF(ประเมินสมรรถนะ!S54:V54,1),COUNTIF(ประเมินสมรรถนะ!S54:V54,3)&gt;=COUNTIF(ประเมินสมรรถนะ!S54:V54,2)),3,IF(AND(COUNTIF(ประเมินสมรรถนะ!S54:V54,2)&gt;=COUNTIF(ประเมินสมรรถนะ!S54:V54,0),COUNTIF(ประเมินสมรรถนะ!S54:V54,2)&gt;=COUNTIF(ประเมินสมรรถนะ!S54:V54,1)),2,IF(COUNTIF(ประเมินสมรรถนะ!S54:V54,1)&gt;=COUNTIF(ประเมินสมรรถนะ!S54:V54,0),1,0))))</f>
        <v>-</v>
      </c>
      <c r="J52" s="342" t="str">
        <f>IF(COUNTIF(ประเมินสมรรถนะ!W54:AA54,"")=5,"-",IF(AND(COUNTIF(ประเมินสมรรถนะ!W54:AA54,3)&gt;=COUNTIF(ประเมินสมรรถนะ!W54:AA54,0),COUNTIF(ประเมินสมรรถนะ!W54:AA54,3)&gt;=COUNTIF(ประเมินสมรรถนะ!W54:AA54,1),COUNTIF(ประเมินสมรรถนะ!W54:AA54,3)&gt;=COUNTIF(ประเมินสมรรถนะ!W54:AA54,2)),3,IF(AND(COUNTIF(ประเมินสมรรถนะ!W54:AA54,2)&gt;=COUNTIF(ประเมินสมรรถนะ!W54:AA54,0),COUNTIF(ประเมินสมรรถนะ!W54:AA54,2)&gt;=COUNTIF(ประเมินสมรรถนะ!W54:AA54,1)),2,IF(COUNTIF(ประเมินสมรรถนะ!W54:AA54,1)&gt;=COUNTIF(ประเมินสมรรถนะ!W54:AA54,0),1,0))))</f>
        <v>-</v>
      </c>
      <c r="K52" s="342" t="str">
        <f>IF(COUNTIF(ประเมินสมรรถนะ!AB54:AF54,"")=5,"-",IF(AND(COUNTIF(ประเมินสมรรถนะ!AB54:AF54,3)&gt;=COUNTIF(ประเมินสมรรถนะ!AB54:AF54,0),COUNTIF(ประเมินสมรรถนะ!AB54:AF54,3)&gt;=COUNTIF(ประเมินสมรรถนะ!AB54:AF54,1),COUNTIF(ประเมินสมรรถนะ!AB54:AF54,3)&gt;=COUNTIF(ประเมินสมรรถนะ!AB54:AF54,2)),3,IF(AND(COUNTIF(ประเมินสมรรถนะ!AB54:AF54,2)&gt;=COUNTIF(ประเมินสมรรถนะ!AB54:AF54,0),COUNTIF(ประเมินสมรรถนะ!AB54:AF54,2)&gt;=COUNTIF(ประเมินสมรรถนะ!AB54:AF54,1)),2,IF(COUNTIF(ประเมินสมรรถนะ!AB54:AF54,1)&gt;=COUNTIF(ประเมินสมรรถนะ!AB54:AF54,0),1,0))))</f>
        <v>-</v>
      </c>
      <c r="L52" s="343" t="str">
        <f t="shared" si="0"/>
        <v/>
      </c>
      <c r="M52" s="344" t="str">
        <f t="shared" si="1"/>
        <v>-</v>
      </c>
      <c r="N52" s="344" t="str">
        <f t="shared" si="1"/>
        <v>-</v>
      </c>
      <c r="O52" s="344" t="str">
        <f t="shared" si="1"/>
        <v>-</v>
      </c>
      <c r="P52" s="344" t="str">
        <f t="shared" si="1"/>
        <v>-</v>
      </c>
      <c r="Q52" s="344" t="str">
        <f t="shared" si="1"/>
        <v>-</v>
      </c>
    </row>
    <row r="53" spans="2:17" x14ac:dyDescent="0.7">
      <c r="B53" s="337" t="str">
        <f>ประเมินสมรรถนะ!B55</f>
        <v>ป.2/2</v>
      </c>
      <c r="C53" s="338">
        <f>ประเมินสมรรถนะ!C55</f>
        <v>10</v>
      </c>
      <c r="D53" s="339" t="str">
        <f>ประเมินสมรรถนะ!E55</f>
        <v>เด็กชาย</v>
      </c>
      <c r="E53" s="357" t="str">
        <f>ประเมินสมรรถนะ!F55</f>
        <v>ภัทรดนัย</v>
      </c>
      <c r="F53" s="357" t="str">
        <f>ประเมินสมรรถนะ!G55</f>
        <v>ธรรมกุสุมา</v>
      </c>
      <c r="G53" s="342" t="str">
        <f>IF(COUNTIF(ประเมินสมรรถนะ!I55:M55,"")=5,"-",IF(AND(COUNTIF(ประเมินสมรรถนะ!I55:M55,3)&gt;=COUNTIF(ประเมินสมรรถนะ!I55:M55,0),COUNTIF(ประเมินสมรรถนะ!I55:M55,3)&gt;=COUNTIF(ประเมินสมรรถนะ!I55:M55,1),COUNTIF(ประเมินสมรรถนะ!I55:M55,3)&gt;=COUNTIF(ประเมินสมรรถนะ!I55:M55,2)),3,IF(AND(COUNTIF(ประเมินสมรรถนะ!I55:M55,2)&gt;=COUNTIF(ประเมินสมรรถนะ!I55:M55,0),COUNTIF(ประเมินสมรรถนะ!I55:M55,2)&gt;=COUNTIF(ประเมินสมรรถนะ!I55:M55,1)),2,IF(COUNTIF(ประเมินสมรรถนะ!I55:M55,1)&gt;=COUNTIF(ประเมินสมรรถนะ!I55:M55,0),1,0))))</f>
        <v>-</v>
      </c>
      <c r="H53" s="342" t="str">
        <f>IF(COUNTIF(ประเมินสมรรถนะ!N55:R55,"")=5,"-",IF(AND(COUNTIF(ประเมินสมรรถนะ!N55:R55,3)&gt;=COUNTIF(ประเมินสมรรถนะ!N55:R55,0),COUNTIF(ประเมินสมรรถนะ!N55:R55,3)&gt;=COUNTIF(ประเมินสมรรถนะ!N55:R55,1),COUNTIF(ประเมินสมรรถนะ!N55:R55,3)&gt;=COUNTIF(ประเมินสมรรถนะ!N55:R55,2)),3,IF(AND(COUNTIF(ประเมินสมรรถนะ!N55:R55,2)&gt;=COUNTIF(ประเมินสมรรถนะ!N55:R55,0),COUNTIF(ประเมินสมรรถนะ!N55:R55,2)&gt;=COUNTIF(ประเมินสมรรถนะ!N55:R55,1)),2,IF(COUNTIF(ประเมินสมรรถนะ!N55:R55,1)&gt;=COUNTIF(ประเมินสมรรถนะ!N55:R55,0),1,0))))</f>
        <v>-</v>
      </c>
      <c r="I53" s="342" t="str">
        <f>IF(COUNTIF(ประเมินสมรรถนะ!S55:V55,"")=4,"-",IF(AND(COUNTIF(ประเมินสมรรถนะ!S55:V55,3)&gt;=COUNTIF(ประเมินสมรรถนะ!S55:V55,0),COUNTIF(ประเมินสมรรถนะ!S55:V55,3)&gt;=COUNTIF(ประเมินสมรรถนะ!S55:V55,1),COUNTIF(ประเมินสมรรถนะ!S55:V55,3)&gt;=COUNTIF(ประเมินสมรรถนะ!S55:V55,2)),3,IF(AND(COUNTIF(ประเมินสมรรถนะ!S55:V55,2)&gt;=COUNTIF(ประเมินสมรรถนะ!S55:V55,0),COUNTIF(ประเมินสมรรถนะ!S55:V55,2)&gt;=COUNTIF(ประเมินสมรรถนะ!S55:V55,1)),2,IF(COUNTIF(ประเมินสมรรถนะ!S55:V55,1)&gt;=COUNTIF(ประเมินสมรรถนะ!S55:V55,0),1,0))))</f>
        <v>-</v>
      </c>
      <c r="J53" s="342" t="str">
        <f>IF(COUNTIF(ประเมินสมรรถนะ!W55:AA55,"")=5,"-",IF(AND(COUNTIF(ประเมินสมรรถนะ!W55:AA55,3)&gt;=COUNTIF(ประเมินสมรรถนะ!W55:AA55,0),COUNTIF(ประเมินสมรรถนะ!W55:AA55,3)&gt;=COUNTIF(ประเมินสมรรถนะ!W55:AA55,1),COUNTIF(ประเมินสมรรถนะ!W55:AA55,3)&gt;=COUNTIF(ประเมินสมรรถนะ!W55:AA55,2)),3,IF(AND(COUNTIF(ประเมินสมรรถนะ!W55:AA55,2)&gt;=COUNTIF(ประเมินสมรรถนะ!W55:AA55,0),COUNTIF(ประเมินสมรรถนะ!W55:AA55,2)&gt;=COUNTIF(ประเมินสมรรถนะ!W55:AA55,1)),2,IF(COUNTIF(ประเมินสมรรถนะ!W55:AA55,1)&gt;=COUNTIF(ประเมินสมรรถนะ!W55:AA55,0),1,0))))</f>
        <v>-</v>
      </c>
      <c r="K53" s="342" t="str">
        <f>IF(COUNTIF(ประเมินสมรรถนะ!AB55:AF55,"")=5,"-",IF(AND(COUNTIF(ประเมินสมรรถนะ!AB55:AF55,3)&gt;=COUNTIF(ประเมินสมรรถนะ!AB55:AF55,0),COUNTIF(ประเมินสมรรถนะ!AB55:AF55,3)&gt;=COUNTIF(ประเมินสมรรถนะ!AB55:AF55,1),COUNTIF(ประเมินสมรรถนะ!AB55:AF55,3)&gt;=COUNTIF(ประเมินสมรรถนะ!AB55:AF55,2)),3,IF(AND(COUNTIF(ประเมินสมรรถนะ!AB55:AF55,2)&gt;=COUNTIF(ประเมินสมรรถนะ!AB55:AF55,0),COUNTIF(ประเมินสมรรถนะ!AB55:AF55,2)&gt;=COUNTIF(ประเมินสมรรถนะ!AB55:AF55,1)),2,IF(COUNTIF(ประเมินสมรรถนะ!AB55:AF55,1)&gt;=COUNTIF(ประเมินสมรรถนะ!AB55:AF55,0),1,0))))</f>
        <v>-</v>
      </c>
      <c r="L53" s="343" t="str">
        <f t="shared" si="0"/>
        <v/>
      </c>
      <c r="M53" s="344" t="str">
        <f t="shared" si="1"/>
        <v>-</v>
      </c>
      <c r="N53" s="344" t="str">
        <f t="shared" si="1"/>
        <v>-</v>
      </c>
      <c r="O53" s="344" t="str">
        <f t="shared" si="1"/>
        <v>-</v>
      </c>
      <c r="P53" s="344" t="str">
        <f t="shared" si="1"/>
        <v>-</v>
      </c>
      <c r="Q53" s="344" t="str">
        <f t="shared" si="1"/>
        <v>-</v>
      </c>
    </row>
    <row r="54" spans="2:17" x14ac:dyDescent="0.7">
      <c r="B54" s="337" t="str">
        <f>ประเมินสมรรถนะ!B56</f>
        <v>ป.2/2</v>
      </c>
      <c r="C54" s="338">
        <f>ประเมินสมรรถนะ!C56</f>
        <v>11</v>
      </c>
      <c r="D54" s="339" t="str">
        <f>ประเมินสมรรถนะ!E56</f>
        <v>เด็กชาย</v>
      </c>
      <c r="E54" s="357" t="str">
        <f>ประเมินสมรรถนะ!F56</f>
        <v>ศิวกร</v>
      </c>
      <c r="F54" s="357" t="str">
        <f>ประเมินสมรรถนะ!G56</f>
        <v>แสนเสมอใจ</v>
      </c>
      <c r="G54" s="342" t="str">
        <f>IF(COUNTIF(ประเมินสมรรถนะ!I56:M56,"")=5,"-",IF(AND(COUNTIF(ประเมินสมรรถนะ!I56:M56,3)&gt;=COUNTIF(ประเมินสมรรถนะ!I56:M56,0),COUNTIF(ประเมินสมรรถนะ!I56:M56,3)&gt;=COUNTIF(ประเมินสมรรถนะ!I56:M56,1),COUNTIF(ประเมินสมรรถนะ!I56:M56,3)&gt;=COUNTIF(ประเมินสมรรถนะ!I56:M56,2)),3,IF(AND(COUNTIF(ประเมินสมรรถนะ!I56:M56,2)&gt;=COUNTIF(ประเมินสมรรถนะ!I56:M56,0),COUNTIF(ประเมินสมรรถนะ!I56:M56,2)&gt;=COUNTIF(ประเมินสมรรถนะ!I56:M56,1)),2,IF(COUNTIF(ประเมินสมรรถนะ!I56:M56,1)&gt;=COUNTIF(ประเมินสมรรถนะ!I56:M56,0),1,0))))</f>
        <v>-</v>
      </c>
      <c r="H54" s="342" t="str">
        <f>IF(COUNTIF(ประเมินสมรรถนะ!N56:R56,"")=5,"-",IF(AND(COUNTIF(ประเมินสมรรถนะ!N56:R56,3)&gt;=COUNTIF(ประเมินสมรรถนะ!N56:R56,0),COUNTIF(ประเมินสมรรถนะ!N56:R56,3)&gt;=COUNTIF(ประเมินสมรรถนะ!N56:R56,1),COUNTIF(ประเมินสมรรถนะ!N56:R56,3)&gt;=COUNTIF(ประเมินสมรรถนะ!N56:R56,2)),3,IF(AND(COUNTIF(ประเมินสมรรถนะ!N56:R56,2)&gt;=COUNTIF(ประเมินสมรรถนะ!N56:R56,0),COUNTIF(ประเมินสมรรถนะ!N56:R56,2)&gt;=COUNTIF(ประเมินสมรรถนะ!N56:R56,1)),2,IF(COUNTIF(ประเมินสมรรถนะ!N56:R56,1)&gt;=COUNTIF(ประเมินสมรรถนะ!N56:R56,0),1,0))))</f>
        <v>-</v>
      </c>
      <c r="I54" s="342" t="str">
        <f>IF(COUNTIF(ประเมินสมรรถนะ!S56:V56,"")=4,"-",IF(AND(COUNTIF(ประเมินสมรรถนะ!S56:V56,3)&gt;=COUNTIF(ประเมินสมรรถนะ!S56:V56,0),COUNTIF(ประเมินสมรรถนะ!S56:V56,3)&gt;=COUNTIF(ประเมินสมรรถนะ!S56:V56,1),COUNTIF(ประเมินสมรรถนะ!S56:V56,3)&gt;=COUNTIF(ประเมินสมรรถนะ!S56:V56,2)),3,IF(AND(COUNTIF(ประเมินสมรรถนะ!S56:V56,2)&gt;=COUNTIF(ประเมินสมรรถนะ!S56:V56,0),COUNTIF(ประเมินสมรรถนะ!S56:V56,2)&gt;=COUNTIF(ประเมินสมรรถนะ!S56:V56,1)),2,IF(COUNTIF(ประเมินสมรรถนะ!S56:V56,1)&gt;=COUNTIF(ประเมินสมรรถนะ!S56:V56,0),1,0))))</f>
        <v>-</v>
      </c>
      <c r="J54" s="342" t="str">
        <f>IF(COUNTIF(ประเมินสมรรถนะ!W56:AA56,"")=5,"-",IF(AND(COUNTIF(ประเมินสมรรถนะ!W56:AA56,3)&gt;=COUNTIF(ประเมินสมรรถนะ!W56:AA56,0),COUNTIF(ประเมินสมรรถนะ!W56:AA56,3)&gt;=COUNTIF(ประเมินสมรรถนะ!W56:AA56,1),COUNTIF(ประเมินสมรรถนะ!W56:AA56,3)&gt;=COUNTIF(ประเมินสมรรถนะ!W56:AA56,2)),3,IF(AND(COUNTIF(ประเมินสมรรถนะ!W56:AA56,2)&gt;=COUNTIF(ประเมินสมรรถนะ!W56:AA56,0),COUNTIF(ประเมินสมรรถนะ!W56:AA56,2)&gt;=COUNTIF(ประเมินสมรรถนะ!W56:AA56,1)),2,IF(COUNTIF(ประเมินสมรรถนะ!W56:AA56,1)&gt;=COUNTIF(ประเมินสมรรถนะ!W56:AA56,0),1,0))))</f>
        <v>-</v>
      </c>
      <c r="K54" s="342" t="str">
        <f>IF(COUNTIF(ประเมินสมรรถนะ!AB56:AF56,"")=5,"-",IF(AND(COUNTIF(ประเมินสมรรถนะ!AB56:AF56,3)&gt;=COUNTIF(ประเมินสมรรถนะ!AB56:AF56,0),COUNTIF(ประเมินสมรรถนะ!AB56:AF56,3)&gt;=COUNTIF(ประเมินสมรรถนะ!AB56:AF56,1),COUNTIF(ประเมินสมรรถนะ!AB56:AF56,3)&gt;=COUNTIF(ประเมินสมรรถนะ!AB56:AF56,2)),3,IF(AND(COUNTIF(ประเมินสมรรถนะ!AB56:AF56,2)&gt;=COUNTIF(ประเมินสมรรถนะ!AB56:AF56,0),COUNTIF(ประเมินสมรรถนะ!AB56:AF56,2)&gt;=COUNTIF(ประเมินสมรรถนะ!AB56:AF56,1)),2,IF(COUNTIF(ประเมินสมรรถนะ!AB56:AF56,1)&gt;=COUNTIF(ประเมินสมรรถนะ!AB56:AF56,0),1,0))))</f>
        <v>-</v>
      </c>
      <c r="L54" s="343" t="str">
        <f t="shared" si="0"/>
        <v/>
      </c>
      <c r="M54" s="344" t="str">
        <f t="shared" si="1"/>
        <v>-</v>
      </c>
      <c r="N54" s="344" t="str">
        <f t="shared" si="1"/>
        <v>-</v>
      </c>
      <c r="O54" s="344" t="str">
        <f t="shared" si="1"/>
        <v>-</v>
      </c>
      <c r="P54" s="344" t="str">
        <f t="shared" si="1"/>
        <v>-</v>
      </c>
      <c r="Q54" s="344" t="str">
        <f t="shared" si="1"/>
        <v>-</v>
      </c>
    </row>
    <row r="55" spans="2:17" x14ac:dyDescent="0.7">
      <c r="B55" s="337" t="str">
        <f>ประเมินสมรรถนะ!B57</f>
        <v>ป.2/2</v>
      </c>
      <c r="C55" s="338">
        <f>ประเมินสมรรถนะ!C57</f>
        <v>12</v>
      </c>
      <c r="D55" s="339" t="str">
        <f>ประเมินสมรรถนะ!E57</f>
        <v>เด็กชาย</v>
      </c>
      <c r="E55" s="357" t="str">
        <f>ประเมินสมรรถนะ!F57</f>
        <v>ศุทธิรัตน์</v>
      </c>
      <c r="F55" s="357" t="str">
        <f>ประเมินสมรรถนะ!G57</f>
        <v>สุจิตวนิช</v>
      </c>
      <c r="G55" s="342" t="str">
        <f>IF(COUNTIF(ประเมินสมรรถนะ!I57:M57,"")=5,"-",IF(AND(COUNTIF(ประเมินสมรรถนะ!I57:M57,3)&gt;=COUNTIF(ประเมินสมรรถนะ!I57:M57,0),COUNTIF(ประเมินสมรรถนะ!I57:M57,3)&gt;=COUNTIF(ประเมินสมรรถนะ!I57:M57,1),COUNTIF(ประเมินสมรรถนะ!I57:M57,3)&gt;=COUNTIF(ประเมินสมรรถนะ!I57:M57,2)),3,IF(AND(COUNTIF(ประเมินสมรรถนะ!I57:M57,2)&gt;=COUNTIF(ประเมินสมรรถนะ!I57:M57,0),COUNTIF(ประเมินสมรรถนะ!I57:M57,2)&gt;=COUNTIF(ประเมินสมรรถนะ!I57:M57,1)),2,IF(COUNTIF(ประเมินสมรรถนะ!I57:M57,1)&gt;=COUNTIF(ประเมินสมรรถนะ!I57:M57,0),1,0))))</f>
        <v>-</v>
      </c>
      <c r="H55" s="342" t="str">
        <f>IF(COUNTIF(ประเมินสมรรถนะ!N57:R57,"")=5,"-",IF(AND(COUNTIF(ประเมินสมรรถนะ!N57:R57,3)&gt;=COUNTIF(ประเมินสมรรถนะ!N57:R57,0),COUNTIF(ประเมินสมรรถนะ!N57:R57,3)&gt;=COUNTIF(ประเมินสมรรถนะ!N57:R57,1),COUNTIF(ประเมินสมรรถนะ!N57:R57,3)&gt;=COUNTIF(ประเมินสมรรถนะ!N57:R57,2)),3,IF(AND(COUNTIF(ประเมินสมรรถนะ!N57:R57,2)&gt;=COUNTIF(ประเมินสมรรถนะ!N57:R57,0),COUNTIF(ประเมินสมรรถนะ!N57:R57,2)&gt;=COUNTIF(ประเมินสมรรถนะ!N57:R57,1)),2,IF(COUNTIF(ประเมินสมรรถนะ!N57:R57,1)&gt;=COUNTIF(ประเมินสมรรถนะ!N57:R57,0),1,0))))</f>
        <v>-</v>
      </c>
      <c r="I55" s="342" t="str">
        <f>IF(COUNTIF(ประเมินสมรรถนะ!S57:V57,"")=4,"-",IF(AND(COUNTIF(ประเมินสมรรถนะ!S57:V57,3)&gt;=COUNTIF(ประเมินสมรรถนะ!S57:V57,0),COUNTIF(ประเมินสมรรถนะ!S57:V57,3)&gt;=COUNTIF(ประเมินสมรรถนะ!S57:V57,1),COUNTIF(ประเมินสมรรถนะ!S57:V57,3)&gt;=COUNTIF(ประเมินสมรรถนะ!S57:V57,2)),3,IF(AND(COUNTIF(ประเมินสมรรถนะ!S57:V57,2)&gt;=COUNTIF(ประเมินสมรรถนะ!S57:V57,0),COUNTIF(ประเมินสมรรถนะ!S57:V57,2)&gt;=COUNTIF(ประเมินสมรรถนะ!S57:V57,1)),2,IF(COUNTIF(ประเมินสมรรถนะ!S57:V57,1)&gt;=COUNTIF(ประเมินสมรรถนะ!S57:V57,0),1,0))))</f>
        <v>-</v>
      </c>
      <c r="J55" s="342" t="str">
        <f>IF(COUNTIF(ประเมินสมรรถนะ!W57:AA57,"")=5,"-",IF(AND(COUNTIF(ประเมินสมรรถนะ!W57:AA57,3)&gt;=COUNTIF(ประเมินสมรรถนะ!W57:AA57,0),COUNTIF(ประเมินสมรรถนะ!W57:AA57,3)&gt;=COUNTIF(ประเมินสมรรถนะ!W57:AA57,1),COUNTIF(ประเมินสมรรถนะ!W57:AA57,3)&gt;=COUNTIF(ประเมินสมรรถนะ!W57:AA57,2)),3,IF(AND(COUNTIF(ประเมินสมรรถนะ!W57:AA57,2)&gt;=COUNTIF(ประเมินสมรรถนะ!W57:AA57,0),COUNTIF(ประเมินสมรรถนะ!W57:AA57,2)&gt;=COUNTIF(ประเมินสมรรถนะ!W57:AA57,1)),2,IF(COUNTIF(ประเมินสมรรถนะ!W57:AA57,1)&gt;=COUNTIF(ประเมินสมรรถนะ!W57:AA57,0),1,0))))</f>
        <v>-</v>
      </c>
      <c r="K55" s="342" t="str">
        <f>IF(COUNTIF(ประเมินสมรรถนะ!AB57:AF57,"")=5,"-",IF(AND(COUNTIF(ประเมินสมรรถนะ!AB57:AF57,3)&gt;=COUNTIF(ประเมินสมรรถนะ!AB57:AF57,0),COUNTIF(ประเมินสมรรถนะ!AB57:AF57,3)&gt;=COUNTIF(ประเมินสมรรถนะ!AB57:AF57,1),COUNTIF(ประเมินสมรรถนะ!AB57:AF57,3)&gt;=COUNTIF(ประเมินสมรรถนะ!AB57:AF57,2)),3,IF(AND(COUNTIF(ประเมินสมรรถนะ!AB57:AF57,2)&gt;=COUNTIF(ประเมินสมรรถนะ!AB57:AF57,0),COUNTIF(ประเมินสมรรถนะ!AB57:AF57,2)&gt;=COUNTIF(ประเมินสมรรถนะ!AB57:AF57,1)),2,IF(COUNTIF(ประเมินสมรรถนะ!AB57:AF57,1)&gt;=COUNTIF(ประเมินสมรรถนะ!AB57:AF57,0),1,0))))</f>
        <v>-</v>
      </c>
      <c r="L55" s="343" t="str">
        <f t="shared" si="0"/>
        <v/>
      </c>
      <c r="M55" s="344" t="str">
        <f t="shared" si="1"/>
        <v>-</v>
      </c>
      <c r="N55" s="344" t="str">
        <f t="shared" si="1"/>
        <v>-</v>
      </c>
      <c r="O55" s="344" t="str">
        <f t="shared" si="1"/>
        <v>-</v>
      </c>
      <c r="P55" s="344" t="str">
        <f t="shared" si="1"/>
        <v>-</v>
      </c>
      <c r="Q55" s="344" t="str">
        <f t="shared" si="1"/>
        <v>-</v>
      </c>
    </row>
    <row r="56" spans="2:17" x14ac:dyDescent="0.7">
      <c r="B56" s="337" t="str">
        <f>ประเมินสมรรถนะ!B58</f>
        <v>ป.2/2</v>
      </c>
      <c r="C56" s="338">
        <f>ประเมินสมรรถนะ!C58</f>
        <v>13</v>
      </c>
      <c r="D56" s="339" t="str">
        <f>ประเมินสมรรถนะ!E58</f>
        <v>เด็กชาย</v>
      </c>
      <c r="E56" s="357" t="str">
        <f>ประเมินสมรรถนะ!F58</f>
        <v>วุฒิภัทร</v>
      </c>
      <c r="F56" s="357" t="str">
        <f>ประเมินสมรรถนะ!G58</f>
        <v>กันวี</v>
      </c>
      <c r="G56" s="342" t="str">
        <f>IF(COUNTIF(ประเมินสมรรถนะ!I58:M58,"")=5,"-",IF(AND(COUNTIF(ประเมินสมรรถนะ!I58:M58,3)&gt;=COUNTIF(ประเมินสมรรถนะ!I58:M58,0),COUNTIF(ประเมินสมรรถนะ!I58:M58,3)&gt;=COUNTIF(ประเมินสมรรถนะ!I58:M58,1),COUNTIF(ประเมินสมรรถนะ!I58:M58,3)&gt;=COUNTIF(ประเมินสมรรถนะ!I58:M58,2)),3,IF(AND(COUNTIF(ประเมินสมรรถนะ!I58:M58,2)&gt;=COUNTIF(ประเมินสมรรถนะ!I58:M58,0),COUNTIF(ประเมินสมรรถนะ!I58:M58,2)&gt;=COUNTIF(ประเมินสมรรถนะ!I58:M58,1)),2,IF(COUNTIF(ประเมินสมรรถนะ!I58:M58,1)&gt;=COUNTIF(ประเมินสมรรถนะ!I58:M58,0),1,0))))</f>
        <v>-</v>
      </c>
      <c r="H56" s="342" t="str">
        <f>IF(COUNTIF(ประเมินสมรรถนะ!N58:R58,"")=5,"-",IF(AND(COUNTIF(ประเมินสมรรถนะ!N58:R58,3)&gt;=COUNTIF(ประเมินสมรรถนะ!N58:R58,0),COUNTIF(ประเมินสมรรถนะ!N58:R58,3)&gt;=COUNTIF(ประเมินสมรรถนะ!N58:R58,1),COUNTIF(ประเมินสมรรถนะ!N58:R58,3)&gt;=COUNTIF(ประเมินสมรรถนะ!N58:R58,2)),3,IF(AND(COUNTIF(ประเมินสมรรถนะ!N58:R58,2)&gt;=COUNTIF(ประเมินสมรรถนะ!N58:R58,0),COUNTIF(ประเมินสมรรถนะ!N58:R58,2)&gt;=COUNTIF(ประเมินสมรรถนะ!N58:R58,1)),2,IF(COUNTIF(ประเมินสมรรถนะ!N58:R58,1)&gt;=COUNTIF(ประเมินสมรรถนะ!N58:R58,0),1,0))))</f>
        <v>-</v>
      </c>
      <c r="I56" s="342" t="str">
        <f>IF(COUNTIF(ประเมินสมรรถนะ!S58:V58,"")=4,"-",IF(AND(COUNTIF(ประเมินสมรรถนะ!S58:V58,3)&gt;=COUNTIF(ประเมินสมรรถนะ!S58:V58,0),COUNTIF(ประเมินสมรรถนะ!S58:V58,3)&gt;=COUNTIF(ประเมินสมรรถนะ!S58:V58,1),COUNTIF(ประเมินสมรรถนะ!S58:V58,3)&gt;=COUNTIF(ประเมินสมรรถนะ!S58:V58,2)),3,IF(AND(COUNTIF(ประเมินสมรรถนะ!S58:V58,2)&gt;=COUNTIF(ประเมินสมรรถนะ!S58:V58,0),COUNTIF(ประเมินสมรรถนะ!S58:V58,2)&gt;=COUNTIF(ประเมินสมรรถนะ!S58:V58,1)),2,IF(COUNTIF(ประเมินสมรรถนะ!S58:V58,1)&gt;=COUNTIF(ประเมินสมรรถนะ!S58:V58,0),1,0))))</f>
        <v>-</v>
      </c>
      <c r="J56" s="342" t="str">
        <f>IF(COUNTIF(ประเมินสมรรถนะ!W58:AA58,"")=5,"-",IF(AND(COUNTIF(ประเมินสมรรถนะ!W58:AA58,3)&gt;=COUNTIF(ประเมินสมรรถนะ!W58:AA58,0),COUNTIF(ประเมินสมรรถนะ!W58:AA58,3)&gt;=COUNTIF(ประเมินสมรรถนะ!W58:AA58,1),COUNTIF(ประเมินสมรรถนะ!W58:AA58,3)&gt;=COUNTIF(ประเมินสมรรถนะ!W58:AA58,2)),3,IF(AND(COUNTIF(ประเมินสมรรถนะ!W58:AA58,2)&gt;=COUNTIF(ประเมินสมรรถนะ!W58:AA58,0),COUNTIF(ประเมินสมรรถนะ!W58:AA58,2)&gt;=COUNTIF(ประเมินสมรรถนะ!W58:AA58,1)),2,IF(COUNTIF(ประเมินสมรรถนะ!W58:AA58,1)&gt;=COUNTIF(ประเมินสมรรถนะ!W58:AA58,0),1,0))))</f>
        <v>-</v>
      </c>
      <c r="K56" s="342" t="str">
        <f>IF(COUNTIF(ประเมินสมรรถนะ!AB58:AF58,"")=5,"-",IF(AND(COUNTIF(ประเมินสมรรถนะ!AB58:AF58,3)&gt;=COUNTIF(ประเมินสมรรถนะ!AB58:AF58,0),COUNTIF(ประเมินสมรรถนะ!AB58:AF58,3)&gt;=COUNTIF(ประเมินสมรรถนะ!AB58:AF58,1),COUNTIF(ประเมินสมรรถนะ!AB58:AF58,3)&gt;=COUNTIF(ประเมินสมรรถนะ!AB58:AF58,2)),3,IF(AND(COUNTIF(ประเมินสมรรถนะ!AB58:AF58,2)&gt;=COUNTIF(ประเมินสมรรถนะ!AB58:AF58,0),COUNTIF(ประเมินสมรรถนะ!AB58:AF58,2)&gt;=COUNTIF(ประเมินสมรรถนะ!AB58:AF58,1)),2,IF(COUNTIF(ประเมินสมรรถนะ!AB58:AF58,1)&gt;=COUNTIF(ประเมินสมรรถนะ!AB58:AF58,0),1,0))))</f>
        <v>-</v>
      </c>
      <c r="L56" s="343" t="str">
        <f t="shared" si="0"/>
        <v/>
      </c>
      <c r="M56" s="344" t="str">
        <f t="shared" ref="M56:Q83" si="2">IF(G56="",0,G56)</f>
        <v>-</v>
      </c>
      <c r="N56" s="344" t="str">
        <f t="shared" si="2"/>
        <v>-</v>
      </c>
      <c r="O56" s="344" t="str">
        <f t="shared" si="2"/>
        <v>-</v>
      </c>
      <c r="P56" s="344" t="str">
        <f t="shared" si="2"/>
        <v>-</v>
      </c>
      <c r="Q56" s="344" t="str">
        <f t="shared" si="2"/>
        <v>-</v>
      </c>
    </row>
    <row r="57" spans="2:17" x14ac:dyDescent="0.7">
      <c r="B57" s="337" t="str">
        <f>ประเมินสมรรถนะ!B59</f>
        <v>ป.2/2</v>
      </c>
      <c r="C57" s="338">
        <f>ประเมินสมรรถนะ!C59</f>
        <v>14</v>
      </c>
      <c r="D57" s="339" t="str">
        <f>ประเมินสมรรถนะ!E59</f>
        <v>เด็กชาย</v>
      </c>
      <c r="E57" s="357" t="str">
        <f>ประเมินสมรรถนะ!F59</f>
        <v>ทัพพ์ปวีณ์</v>
      </c>
      <c r="F57" s="357" t="str">
        <f>ประเมินสมรรถนะ!G59</f>
        <v>พุ่มพวง</v>
      </c>
      <c r="G57" s="342" t="str">
        <f>IF(COUNTIF(ประเมินสมรรถนะ!I59:M59,"")=5,"-",IF(AND(COUNTIF(ประเมินสมรรถนะ!I59:M59,3)&gt;=COUNTIF(ประเมินสมรรถนะ!I59:M59,0),COUNTIF(ประเมินสมรรถนะ!I59:M59,3)&gt;=COUNTIF(ประเมินสมรรถนะ!I59:M59,1),COUNTIF(ประเมินสมรรถนะ!I59:M59,3)&gt;=COUNTIF(ประเมินสมรรถนะ!I59:M59,2)),3,IF(AND(COUNTIF(ประเมินสมรรถนะ!I59:M59,2)&gt;=COUNTIF(ประเมินสมรรถนะ!I59:M59,0),COUNTIF(ประเมินสมรรถนะ!I59:M59,2)&gt;=COUNTIF(ประเมินสมรรถนะ!I59:M59,1)),2,IF(COUNTIF(ประเมินสมรรถนะ!I59:M59,1)&gt;=COUNTIF(ประเมินสมรรถนะ!I59:M59,0),1,0))))</f>
        <v>-</v>
      </c>
      <c r="H57" s="342" t="str">
        <f>IF(COUNTIF(ประเมินสมรรถนะ!N59:R59,"")=5,"-",IF(AND(COUNTIF(ประเมินสมรรถนะ!N59:R59,3)&gt;=COUNTIF(ประเมินสมรรถนะ!N59:R59,0),COUNTIF(ประเมินสมรรถนะ!N59:R59,3)&gt;=COUNTIF(ประเมินสมรรถนะ!N59:R59,1),COUNTIF(ประเมินสมรรถนะ!N59:R59,3)&gt;=COUNTIF(ประเมินสมรรถนะ!N59:R59,2)),3,IF(AND(COUNTIF(ประเมินสมรรถนะ!N59:R59,2)&gt;=COUNTIF(ประเมินสมรรถนะ!N59:R59,0),COUNTIF(ประเมินสมรรถนะ!N59:R59,2)&gt;=COUNTIF(ประเมินสมรรถนะ!N59:R59,1)),2,IF(COUNTIF(ประเมินสมรรถนะ!N59:R59,1)&gt;=COUNTIF(ประเมินสมรรถนะ!N59:R59,0),1,0))))</f>
        <v>-</v>
      </c>
      <c r="I57" s="342" t="str">
        <f>IF(COUNTIF(ประเมินสมรรถนะ!S59:V59,"")=4,"-",IF(AND(COUNTIF(ประเมินสมรรถนะ!S59:V59,3)&gt;=COUNTIF(ประเมินสมรรถนะ!S59:V59,0),COUNTIF(ประเมินสมรรถนะ!S59:V59,3)&gt;=COUNTIF(ประเมินสมรรถนะ!S59:V59,1),COUNTIF(ประเมินสมรรถนะ!S59:V59,3)&gt;=COUNTIF(ประเมินสมรรถนะ!S59:V59,2)),3,IF(AND(COUNTIF(ประเมินสมรรถนะ!S59:V59,2)&gt;=COUNTIF(ประเมินสมรรถนะ!S59:V59,0),COUNTIF(ประเมินสมรรถนะ!S59:V59,2)&gt;=COUNTIF(ประเมินสมรรถนะ!S59:V59,1)),2,IF(COUNTIF(ประเมินสมรรถนะ!S59:V59,1)&gt;=COUNTIF(ประเมินสมรรถนะ!S59:V59,0),1,0))))</f>
        <v>-</v>
      </c>
      <c r="J57" s="342" t="str">
        <f>IF(COUNTIF(ประเมินสมรรถนะ!W59:AA59,"")=5,"-",IF(AND(COUNTIF(ประเมินสมรรถนะ!W59:AA59,3)&gt;=COUNTIF(ประเมินสมรรถนะ!W59:AA59,0),COUNTIF(ประเมินสมรรถนะ!W59:AA59,3)&gt;=COUNTIF(ประเมินสมรรถนะ!W59:AA59,1),COUNTIF(ประเมินสมรรถนะ!W59:AA59,3)&gt;=COUNTIF(ประเมินสมรรถนะ!W59:AA59,2)),3,IF(AND(COUNTIF(ประเมินสมรรถนะ!W59:AA59,2)&gt;=COUNTIF(ประเมินสมรรถนะ!W59:AA59,0),COUNTIF(ประเมินสมรรถนะ!W59:AA59,2)&gt;=COUNTIF(ประเมินสมรรถนะ!W59:AA59,1)),2,IF(COUNTIF(ประเมินสมรรถนะ!W59:AA59,1)&gt;=COUNTIF(ประเมินสมรรถนะ!W59:AA59,0),1,0))))</f>
        <v>-</v>
      </c>
      <c r="K57" s="342" t="str">
        <f>IF(COUNTIF(ประเมินสมรรถนะ!AB59:AF59,"")=5,"-",IF(AND(COUNTIF(ประเมินสมรรถนะ!AB59:AF59,3)&gt;=COUNTIF(ประเมินสมรรถนะ!AB59:AF59,0),COUNTIF(ประเมินสมรรถนะ!AB59:AF59,3)&gt;=COUNTIF(ประเมินสมรรถนะ!AB59:AF59,1),COUNTIF(ประเมินสมรรถนะ!AB59:AF59,3)&gt;=COUNTIF(ประเมินสมรรถนะ!AB59:AF59,2)),3,IF(AND(COUNTIF(ประเมินสมรรถนะ!AB59:AF59,2)&gt;=COUNTIF(ประเมินสมรรถนะ!AB59:AF59,0),COUNTIF(ประเมินสมรรถนะ!AB59:AF59,2)&gt;=COUNTIF(ประเมินสมรรถนะ!AB59:AF59,1)),2,IF(COUNTIF(ประเมินสมรรถนะ!AB59:AF59,1)&gt;=COUNTIF(ประเมินสมรรถนะ!AB59:AF59,0),1,0))))</f>
        <v>-</v>
      </c>
      <c r="L57" s="343" t="str">
        <f t="shared" si="0"/>
        <v/>
      </c>
      <c r="M57" s="344" t="str">
        <f t="shared" si="2"/>
        <v>-</v>
      </c>
      <c r="N57" s="344" t="str">
        <f t="shared" si="2"/>
        <v>-</v>
      </c>
      <c r="O57" s="344" t="str">
        <f t="shared" si="2"/>
        <v>-</v>
      </c>
      <c r="P57" s="344" t="str">
        <f t="shared" si="2"/>
        <v>-</v>
      </c>
      <c r="Q57" s="344" t="str">
        <f t="shared" si="2"/>
        <v>-</v>
      </c>
    </row>
    <row r="58" spans="2:17" x14ac:dyDescent="0.7">
      <c r="B58" s="337" t="str">
        <f>ประเมินสมรรถนะ!B60</f>
        <v>ป.2/2</v>
      </c>
      <c r="C58" s="338">
        <f>ประเมินสมรรถนะ!C60</f>
        <v>15</v>
      </c>
      <c r="D58" s="339" t="str">
        <f>ประเมินสมรรถนะ!E60</f>
        <v>เด็กชาย</v>
      </c>
      <c r="E58" s="357" t="str">
        <f>ประเมินสมรรถนะ!F60</f>
        <v>กฤติน</v>
      </c>
      <c r="F58" s="357" t="str">
        <f>ประเมินสมรรถนะ!G60</f>
        <v>ณ สุวรรณ</v>
      </c>
      <c r="G58" s="342" t="str">
        <f>IF(COUNTIF(ประเมินสมรรถนะ!I60:M60,"")=5,"-",IF(AND(COUNTIF(ประเมินสมรรถนะ!I60:M60,3)&gt;=COUNTIF(ประเมินสมรรถนะ!I60:M60,0),COUNTIF(ประเมินสมรรถนะ!I60:M60,3)&gt;=COUNTIF(ประเมินสมรรถนะ!I60:M60,1),COUNTIF(ประเมินสมรรถนะ!I60:M60,3)&gt;=COUNTIF(ประเมินสมรรถนะ!I60:M60,2)),3,IF(AND(COUNTIF(ประเมินสมรรถนะ!I60:M60,2)&gt;=COUNTIF(ประเมินสมรรถนะ!I60:M60,0),COUNTIF(ประเมินสมรรถนะ!I60:M60,2)&gt;=COUNTIF(ประเมินสมรรถนะ!I60:M60,1)),2,IF(COUNTIF(ประเมินสมรรถนะ!I60:M60,1)&gt;=COUNTIF(ประเมินสมรรถนะ!I60:M60,0),1,0))))</f>
        <v>-</v>
      </c>
      <c r="H58" s="342" t="str">
        <f>IF(COUNTIF(ประเมินสมรรถนะ!N60:R60,"")=5,"-",IF(AND(COUNTIF(ประเมินสมรรถนะ!N60:R60,3)&gt;=COUNTIF(ประเมินสมรรถนะ!N60:R60,0),COUNTIF(ประเมินสมรรถนะ!N60:R60,3)&gt;=COUNTIF(ประเมินสมรรถนะ!N60:R60,1),COUNTIF(ประเมินสมรรถนะ!N60:R60,3)&gt;=COUNTIF(ประเมินสมรรถนะ!N60:R60,2)),3,IF(AND(COUNTIF(ประเมินสมรรถนะ!N60:R60,2)&gt;=COUNTIF(ประเมินสมรรถนะ!N60:R60,0),COUNTIF(ประเมินสมรรถนะ!N60:R60,2)&gt;=COUNTIF(ประเมินสมรรถนะ!N60:R60,1)),2,IF(COUNTIF(ประเมินสมรรถนะ!N60:R60,1)&gt;=COUNTIF(ประเมินสมรรถนะ!N60:R60,0),1,0))))</f>
        <v>-</v>
      </c>
      <c r="I58" s="342" t="str">
        <f>IF(COUNTIF(ประเมินสมรรถนะ!S60:V60,"")=4,"-",IF(AND(COUNTIF(ประเมินสมรรถนะ!S60:V60,3)&gt;=COUNTIF(ประเมินสมรรถนะ!S60:V60,0),COUNTIF(ประเมินสมรรถนะ!S60:V60,3)&gt;=COUNTIF(ประเมินสมรรถนะ!S60:V60,1),COUNTIF(ประเมินสมรรถนะ!S60:V60,3)&gt;=COUNTIF(ประเมินสมรรถนะ!S60:V60,2)),3,IF(AND(COUNTIF(ประเมินสมรรถนะ!S60:V60,2)&gt;=COUNTIF(ประเมินสมรรถนะ!S60:V60,0),COUNTIF(ประเมินสมรรถนะ!S60:V60,2)&gt;=COUNTIF(ประเมินสมรรถนะ!S60:V60,1)),2,IF(COUNTIF(ประเมินสมรรถนะ!S60:V60,1)&gt;=COUNTIF(ประเมินสมรรถนะ!S60:V60,0),1,0))))</f>
        <v>-</v>
      </c>
      <c r="J58" s="342" t="str">
        <f>IF(COUNTIF(ประเมินสมรรถนะ!W60:AA60,"")=5,"-",IF(AND(COUNTIF(ประเมินสมรรถนะ!W60:AA60,3)&gt;=COUNTIF(ประเมินสมรรถนะ!W60:AA60,0),COUNTIF(ประเมินสมรรถนะ!W60:AA60,3)&gt;=COUNTIF(ประเมินสมรรถนะ!W60:AA60,1),COUNTIF(ประเมินสมรรถนะ!W60:AA60,3)&gt;=COUNTIF(ประเมินสมรรถนะ!W60:AA60,2)),3,IF(AND(COUNTIF(ประเมินสมรรถนะ!W60:AA60,2)&gt;=COUNTIF(ประเมินสมรรถนะ!W60:AA60,0),COUNTIF(ประเมินสมรรถนะ!W60:AA60,2)&gt;=COUNTIF(ประเมินสมรรถนะ!W60:AA60,1)),2,IF(COUNTIF(ประเมินสมรรถนะ!W60:AA60,1)&gt;=COUNTIF(ประเมินสมรรถนะ!W60:AA60,0),1,0))))</f>
        <v>-</v>
      </c>
      <c r="K58" s="342" t="str">
        <f>IF(COUNTIF(ประเมินสมรรถนะ!AB60:AF60,"")=5,"-",IF(AND(COUNTIF(ประเมินสมรรถนะ!AB60:AF60,3)&gt;=COUNTIF(ประเมินสมรรถนะ!AB60:AF60,0),COUNTIF(ประเมินสมรรถนะ!AB60:AF60,3)&gt;=COUNTIF(ประเมินสมรรถนะ!AB60:AF60,1),COUNTIF(ประเมินสมรรถนะ!AB60:AF60,3)&gt;=COUNTIF(ประเมินสมรรถนะ!AB60:AF60,2)),3,IF(AND(COUNTIF(ประเมินสมรรถนะ!AB60:AF60,2)&gt;=COUNTIF(ประเมินสมรรถนะ!AB60:AF60,0),COUNTIF(ประเมินสมรรถนะ!AB60:AF60,2)&gt;=COUNTIF(ประเมินสมรรถนะ!AB60:AF60,1)),2,IF(COUNTIF(ประเมินสมรรถนะ!AB60:AF60,1)&gt;=COUNTIF(ประเมินสมรรถนะ!AB60:AF60,0),1,0))))</f>
        <v>-</v>
      </c>
      <c r="L58" s="343" t="str">
        <f t="shared" si="0"/>
        <v/>
      </c>
      <c r="M58" s="344" t="str">
        <f t="shared" si="2"/>
        <v>-</v>
      </c>
      <c r="N58" s="344" t="str">
        <f t="shared" si="2"/>
        <v>-</v>
      </c>
      <c r="O58" s="344" t="str">
        <f t="shared" si="2"/>
        <v>-</v>
      </c>
      <c r="P58" s="344" t="str">
        <f t="shared" si="2"/>
        <v>-</v>
      </c>
      <c r="Q58" s="344" t="str">
        <f t="shared" si="2"/>
        <v>-</v>
      </c>
    </row>
    <row r="59" spans="2:17" x14ac:dyDescent="0.7">
      <c r="B59" s="337" t="str">
        <f>ประเมินสมรรถนะ!B61</f>
        <v>ป.2/2</v>
      </c>
      <c r="C59" s="338">
        <f>ประเมินสมรรถนะ!C61</f>
        <v>16</v>
      </c>
      <c r="D59" s="339" t="str">
        <f>ประเมินสมรรถนะ!E61</f>
        <v>เด็กชาย</v>
      </c>
      <c r="E59" s="357" t="str">
        <f>ประเมินสมรรถนะ!F61</f>
        <v>ศิรวิทย์</v>
      </c>
      <c r="F59" s="357" t="str">
        <f>ประเมินสมรรถนะ!G61</f>
        <v>คำวัง</v>
      </c>
      <c r="G59" s="342" t="str">
        <f>IF(COUNTIF(ประเมินสมรรถนะ!I61:M61,"")=5,"-",IF(AND(COUNTIF(ประเมินสมรรถนะ!I61:M61,3)&gt;=COUNTIF(ประเมินสมรรถนะ!I61:M61,0),COUNTIF(ประเมินสมรรถนะ!I61:M61,3)&gt;=COUNTIF(ประเมินสมรรถนะ!I61:M61,1),COUNTIF(ประเมินสมรรถนะ!I61:M61,3)&gt;=COUNTIF(ประเมินสมรรถนะ!I61:M61,2)),3,IF(AND(COUNTIF(ประเมินสมรรถนะ!I61:M61,2)&gt;=COUNTIF(ประเมินสมรรถนะ!I61:M61,0),COUNTIF(ประเมินสมรรถนะ!I61:M61,2)&gt;=COUNTIF(ประเมินสมรรถนะ!I61:M61,1)),2,IF(COUNTIF(ประเมินสมรรถนะ!I61:M61,1)&gt;=COUNTIF(ประเมินสมรรถนะ!I61:M61,0),1,0))))</f>
        <v>-</v>
      </c>
      <c r="H59" s="342" t="str">
        <f>IF(COUNTIF(ประเมินสมรรถนะ!N61:R61,"")=5,"-",IF(AND(COUNTIF(ประเมินสมรรถนะ!N61:R61,3)&gt;=COUNTIF(ประเมินสมรรถนะ!N61:R61,0),COUNTIF(ประเมินสมรรถนะ!N61:R61,3)&gt;=COUNTIF(ประเมินสมรรถนะ!N61:R61,1),COUNTIF(ประเมินสมรรถนะ!N61:R61,3)&gt;=COUNTIF(ประเมินสมรรถนะ!N61:R61,2)),3,IF(AND(COUNTIF(ประเมินสมรรถนะ!N61:R61,2)&gt;=COUNTIF(ประเมินสมรรถนะ!N61:R61,0),COUNTIF(ประเมินสมรรถนะ!N61:R61,2)&gt;=COUNTIF(ประเมินสมรรถนะ!N61:R61,1)),2,IF(COUNTIF(ประเมินสมรรถนะ!N61:R61,1)&gt;=COUNTIF(ประเมินสมรรถนะ!N61:R61,0),1,0))))</f>
        <v>-</v>
      </c>
      <c r="I59" s="342" t="str">
        <f>IF(COUNTIF(ประเมินสมรรถนะ!S61:V61,"")=4,"-",IF(AND(COUNTIF(ประเมินสมรรถนะ!S61:V61,3)&gt;=COUNTIF(ประเมินสมรรถนะ!S61:V61,0),COUNTIF(ประเมินสมรรถนะ!S61:V61,3)&gt;=COUNTIF(ประเมินสมรรถนะ!S61:V61,1),COUNTIF(ประเมินสมรรถนะ!S61:V61,3)&gt;=COUNTIF(ประเมินสมรรถนะ!S61:V61,2)),3,IF(AND(COUNTIF(ประเมินสมรรถนะ!S61:V61,2)&gt;=COUNTIF(ประเมินสมรรถนะ!S61:V61,0),COUNTIF(ประเมินสมรรถนะ!S61:V61,2)&gt;=COUNTIF(ประเมินสมรรถนะ!S61:V61,1)),2,IF(COUNTIF(ประเมินสมรรถนะ!S61:V61,1)&gt;=COUNTIF(ประเมินสมรรถนะ!S61:V61,0),1,0))))</f>
        <v>-</v>
      </c>
      <c r="J59" s="342" t="str">
        <f>IF(COUNTIF(ประเมินสมรรถนะ!W61:AA61,"")=5,"-",IF(AND(COUNTIF(ประเมินสมรรถนะ!W61:AA61,3)&gt;=COUNTIF(ประเมินสมรรถนะ!W61:AA61,0),COUNTIF(ประเมินสมรรถนะ!W61:AA61,3)&gt;=COUNTIF(ประเมินสมรรถนะ!W61:AA61,1),COUNTIF(ประเมินสมรรถนะ!W61:AA61,3)&gt;=COUNTIF(ประเมินสมรรถนะ!W61:AA61,2)),3,IF(AND(COUNTIF(ประเมินสมรรถนะ!W61:AA61,2)&gt;=COUNTIF(ประเมินสมรรถนะ!W61:AA61,0),COUNTIF(ประเมินสมรรถนะ!W61:AA61,2)&gt;=COUNTIF(ประเมินสมรรถนะ!W61:AA61,1)),2,IF(COUNTIF(ประเมินสมรรถนะ!W61:AA61,1)&gt;=COUNTIF(ประเมินสมรรถนะ!W61:AA61,0),1,0))))</f>
        <v>-</v>
      </c>
      <c r="K59" s="342" t="str">
        <f>IF(COUNTIF(ประเมินสมรรถนะ!AB61:AF61,"")=5,"-",IF(AND(COUNTIF(ประเมินสมรรถนะ!AB61:AF61,3)&gt;=COUNTIF(ประเมินสมรรถนะ!AB61:AF61,0),COUNTIF(ประเมินสมรรถนะ!AB61:AF61,3)&gt;=COUNTIF(ประเมินสมรรถนะ!AB61:AF61,1),COUNTIF(ประเมินสมรรถนะ!AB61:AF61,3)&gt;=COUNTIF(ประเมินสมรรถนะ!AB61:AF61,2)),3,IF(AND(COUNTIF(ประเมินสมรรถนะ!AB61:AF61,2)&gt;=COUNTIF(ประเมินสมรรถนะ!AB61:AF61,0),COUNTIF(ประเมินสมรรถนะ!AB61:AF61,2)&gt;=COUNTIF(ประเมินสมรรถนะ!AB61:AF61,1)),2,IF(COUNTIF(ประเมินสมรรถนะ!AB61:AF61,1)&gt;=COUNTIF(ประเมินสมรรถนะ!AB61:AF61,0),1,0))))</f>
        <v>-</v>
      </c>
      <c r="L59" s="343" t="str">
        <f t="shared" si="0"/>
        <v/>
      </c>
      <c r="M59" s="344" t="str">
        <f t="shared" si="2"/>
        <v>-</v>
      </c>
      <c r="N59" s="344" t="str">
        <f t="shared" si="2"/>
        <v>-</v>
      </c>
      <c r="O59" s="344" t="str">
        <f t="shared" si="2"/>
        <v>-</v>
      </c>
      <c r="P59" s="344" t="str">
        <f t="shared" si="2"/>
        <v>-</v>
      </c>
      <c r="Q59" s="344" t="str">
        <f t="shared" si="2"/>
        <v>-</v>
      </c>
    </row>
    <row r="60" spans="2:17" x14ac:dyDescent="0.7">
      <c r="B60" s="337" t="str">
        <f>ประเมินสมรรถนะ!B62</f>
        <v>ป.2/2</v>
      </c>
      <c r="C60" s="338">
        <f>ประเมินสมรรถนะ!C62</f>
        <v>17</v>
      </c>
      <c r="D60" s="339" t="str">
        <f>ประเมินสมรรถนะ!E62</f>
        <v>เด็กชาย</v>
      </c>
      <c r="E60" s="357" t="str">
        <f>ประเมินสมรรถนะ!F62</f>
        <v>ธีรภัทร</v>
      </c>
      <c r="F60" s="357" t="str">
        <f>ประเมินสมรรถนะ!G62</f>
        <v>กันแก้ว</v>
      </c>
      <c r="G60" s="342" t="str">
        <f>IF(COUNTIF(ประเมินสมรรถนะ!I62:M62,"")=5,"-",IF(AND(COUNTIF(ประเมินสมรรถนะ!I62:M62,3)&gt;=COUNTIF(ประเมินสมรรถนะ!I62:M62,0),COUNTIF(ประเมินสมรรถนะ!I62:M62,3)&gt;=COUNTIF(ประเมินสมรรถนะ!I62:M62,1),COUNTIF(ประเมินสมรรถนะ!I62:M62,3)&gt;=COUNTIF(ประเมินสมรรถนะ!I62:M62,2)),3,IF(AND(COUNTIF(ประเมินสมรรถนะ!I62:M62,2)&gt;=COUNTIF(ประเมินสมรรถนะ!I62:M62,0),COUNTIF(ประเมินสมรรถนะ!I62:M62,2)&gt;=COUNTIF(ประเมินสมรรถนะ!I62:M62,1)),2,IF(COUNTIF(ประเมินสมรรถนะ!I62:M62,1)&gt;=COUNTIF(ประเมินสมรรถนะ!I62:M62,0),1,0))))</f>
        <v>-</v>
      </c>
      <c r="H60" s="342" t="str">
        <f>IF(COUNTIF(ประเมินสมรรถนะ!N62:R62,"")=5,"-",IF(AND(COUNTIF(ประเมินสมรรถนะ!N62:R62,3)&gt;=COUNTIF(ประเมินสมรรถนะ!N62:R62,0),COUNTIF(ประเมินสมรรถนะ!N62:R62,3)&gt;=COUNTIF(ประเมินสมรรถนะ!N62:R62,1),COUNTIF(ประเมินสมรรถนะ!N62:R62,3)&gt;=COUNTIF(ประเมินสมรรถนะ!N62:R62,2)),3,IF(AND(COUNTIF(ประเมินสมรรถนะ!N62:R62,2)&gt;=COUNTIF(ประเมินสมรรถนะ!N62:R62,0),COUNTIF(ประเมินสมรรถนะ!N62:R62,2)&gt;=COUNTIF(ประเมินสมรรถนะ!N62:R62,1)),2,IF(COUNTIF(ประเมินสมรรถนะ!N62:R62,1)&gt;=COUNTIF(ประเมินสมรรถนะ!N62:R62,0),1,0))))</f>
        <v>-</v>
      </c>
      <c r="I60" s="342" t="str">
        <f>IF(COUNTIF(ประเมินสมรรถนะ!S62:V62,"")=4,"-",IF(AND(COUNTIF(ประเมินสมรรถนะ!S62:V62,3)&gt;=COUNTIF(ประเมินสมรรถนะ!S62:V62,0),COUNTIF(ประเมินสมรรถนะ!S62:V62,3)&gt;=COUNTIF(ประเมินสมรรถนะ!S62:V62,1),COUNTIF(ประเมินสมรรถนะ!S62:V62,3)&gt;=COUNTIF(ประเมินสมรรถนะ!S62:V62,2)),3,IF(AND(COUNTIF(ประเมินสมรรถนะ!S62:V62,2)&gt;=COUNTIF(ประเมินสมรรถนะ!S62:V62,0),COUNTIF(ประเมินสมรรถนะ!S62:V62,2)&gt;=COUNTIF(ประเมินสมรรถนะ!S62:V62,1)),2,IF(COUNTIF(ประเมินสมรรถนะ!S62:V62,1)&gt;=COUNTIF(ประเมินสมรรถนะ!S62:V62,0),1,0))))</f>
        <v>-</v>
      </c>
      <c r="J60" s="342" t="str">
        <f>IF(COUNTIF(ประเมินสมรรถนะ!W62:AA62,"")=5,"-",IF(AND(COUNTIF(ประเมินสมรรถนะ!W62:AA62,3)&gt;=COUNTIF(ประเมินสมรรถนะ!W62:AA62,0),COUNTIF(ประเมินสมรรถนะ!W62:AA62,3)&gt;=COUNTIF(ประเมินสมรรถนะ!W62:AA62,1),COUNTIF(ประเมินสมรรถนะ!W62:AA62,3)&gt;=COUNTIF(ประเมินสมรรถนะ!W62:AA62,2)),3,IF(AND(COUNTIF(ประเมินสมรรถนะ!W62:AA62,2)&gt;=COUNTIF(ประเมินสมรรถนะ!W62:AA62,0),COUNTIF(ประเมินสมรรถนะ!W62:AA62,2)&gt;=COUNTIF(ประเมินสมรรถนะ!W62:AA62,1)),2,IF(COUNTIF(ประเมินสมรรถนะ!W62:AA62,1)&gt;=COUNTIF(ประเมินสมรรถนะ!W62:AA62,0),1,0))))</f>
        <v>-</v>
      </c>
      <c r="K60" s="342" t="str">
        <f>IF(COUNTIF(ประเมินสมรรถนะ!AB62:AF62,"")=5,"-",IF(AND(COUNTIF(ประเมินสมรรถนะ!AB62:AF62,3)&gt;=COUNTIF(ประเมินสมรรถนะ!AB62:AF62,0),COUNTIF(ประเมินสมรรถนะ!AB62:AF62,3)&gt;=COUNTIF(ประเมินสมรรถนะ!AB62:AF62,1),COUNTIF(ประเมินสมรรถนะ!AB62:AF62,3)&gt;=COUNTIF(ประเมินสมรรถนะ!AB62:AF62,2)),3,IF(AND(COUNTIF(ประเมินสมรรถนะ!AB62:AF62,2)&gt;=COUNTIF(ประเมินสมรรถนะ!AB62:AF62,0),COUNTIF(ประเมินสมรรถนะ!AB62:AF62,2)&gt;=COUNTIF(ประเมินสมรรถนะ!AB62:AF62,1)),2,IF(COUNTIF(ประเมินสมรรถนะ!AB62:AF62,1)&gt;=COUNTIF(ประเมินสมรรถนะ!AB62:AF62,0),1,0))))</f>
        <v>-</v>
      </c>
      <c r="L60" s="343" t="str">
        <f t="shared" si="0"/>
        <v/>
      </c>
      <c r="M60" s="344" t="str">
        <f t="shared" si="2"/>
        <v>-</v>
      </c>
      <c r="N60" s="344" t="str">
        <f t="shared" si="2"/>
        <v>-</v>
      </c>
      <c r="O60" s="344" t="str">
        <f t="shared" si="2"/>
        <v>-</v>
      </c>
      <c r="P60" s="344" t="str">
        <f t="shared" si="2"/>
        <v>-</v>
      </c>
      <c r="Q60" s="344" t="str">
        <f t="shared" si="2"/>
        <v>-</v>
      </c>
    </row>
    <row r="61" spans="2:17" x14ac:dyDescent="0.7">
      <c r="B61" s="337" t="str">
        <f>ประเมินสมรรถนะ!B63</f>
        <v>ป.2/2</v>
      </c>
      <c r="C61" s="338">
        <f>ประเมินสมรรถนะ!C63</f>
        <v>18</v>
      </c>
      <c r="D61" s="339" t="str">
        <f>ประเมินสมรรถนะ!E63</f>
        <v>เด็กชาย</v>
      </c>
      <c r="E61" s="357" t="str">
        <f>ประเมินสมรรถนะ!F63</f>
        <v>นรินทร</v>
      </c>
      <c r="F61" s="357" t="str">
        <f>ประเมินสมรรถนะ!G63</f>
        <v>นันทชัย</v>
      </c>
      <c r="G61" s="342" t="str">
        <f>IF(COUNTIF(ประเมินสมรรถนะ!I63:M63,"")=5,"-",IF(AND(COUNTIF(ประเมินสมรรถนะ!I63:M63,3)&gt;=COUNTIF(ประเมินสมรรถนะ!I63:M63,0),COUNTIF(ประเมินสมรรถนะ!I63:M63,3)&gt;=COUNTIF(ประเมินสมรรถนะ!I63:M63,1),COUNTIF(ประเมินสมรรถนะ!I63:M63,3)&gt;=COUNTIF(ประเมินสมรรถนะ!I63:M63,2)),3,IF(AND(COUNTIF(ประเมินสมรรถนะ!I63:M63,2)&gt;=COUNTIF(ประเมินสมรรถนะ!I63:M63,0),COUNTIF(ประเมินสมรรถนะ!I63:M63,2)&gt;=COUNTIF(ประเมินสมรรถนะ!I63:M63,1)),2,IF(COUNTIF(ประเมินสมรรถนะ!I63:M63,1)&gt;=COUNTIF(ประเมินสมรรถนะ!I63:M63,0),1,0))))</f>
        <v>-</v>
      </c>
      <c r="H61" s="342" t="str">
        <f>IF(COUNTIF(ประเมินสมรรถนะ!N63:R63,"")=5,"-",IF(AND(COUNTIF(ประเมินสมรรถนะ!N63:R63,3)&gt;=COUNTIF(ประเมินสมรรถนะ!N63:R63,0),COUNTIF(ประเมินสมรรถนะ!N63:R63,3)&gt;=COUNTIF(ประเมินสมรรถนะ!N63:R63,1),COUNTIF(ประเมินสมรรถนะ!N63:R63,3)&gt;=COUNTIF(ประเมินสมรรถนะ!N63:R63,2)),3,IF(AND(COUNTIF(ประเมินสมรรถนะ!N63:R63,2)&gt;=COUNTIF(ประเมินสมรรถนะ!N63:R63,0),COUNTIF(ประเมินสมรรถนะ!N63:R63,2)&gt;=COUNTIF(ประเมินสมรรถนะ!N63:R63,1)),2,IF(COUNTIF(ประเมินสมรรถนะ!N63:R63,1)&gt;=COUNTIF(ประเมินสมรรถนะ!N63:R63,0),1,0))))</f>
        <v>-</v>
      </c>
      <c r="I61" s="342" t="str">
        <f>IF(COUNTIF(ประเมินสมรรถนะ!S63:V63,"")=4,"-",IF(AND(COUNTIF(ประเมินสมรรถนะ!S63:V63,3)&gt;=COUNTIF(ประเมินสมรรถนะ!S63:V63,0),COUNTIF(ประเมินสมรรถนะ!S63:V63,3)&gt;=COUNTIF(ประเมินสมรรถนะ!S63:V63,1),COUNTIF(ประเมินสมรรถนะ!S63:V63,3)&gt;=COUNTIF(ประเมินสมรรถนะ!S63:V63,2)),3,IF(AND(COUNTIF(ประเมินสมรรถนะ!S63:V63,2)&gt;=COUNTIF(ประเมินสมรรถนะ!S63:V63,0),COUNTIF(ประเมินสมรรถนะ!S63:V63,2)&gt;=COUNTIF(ประเมินสมรรถนะ!S63:V63,1)),2,IF(COUNTIF(ประเมินสมรรถนะ!S63:V63,1)&gt;=COUNTIF(ประเมินสมรรถนะ!S63:V63,0),1,0))))</f>
        <v>-</v>
      </c>
      <c r="J61" s="342" t="str">
        <f>IF(COUNTIF(ประเมินสมรรถนะ!W63:AA63,"")=5,"-",IF(AND(COUNTIF(ประเมินสมรรถนะ!W63:AA63,3)&gt;=COUNTIF(ประเมินสมรรถนะ!W63:AA63,0),COUNTIF(ประเมินสมรรถนะ!W63:AA63,3)&gt;=COUNTIF(ประเมินสมรรถนะ!W63:AA63,1),COUNTIF(ประเมินสมรรถนะ!W63:AA63,3)&gt;=COUNTIF(ประเมินสมรรถนะ!W63:AA63,2)),3,IF(AND(COUNTIF(ประเมินสมรรถนะ!W63:AA63,2)&gt;=COUNTIF(ประเมินสมรรถนะ!W63:AA63,0),COUNTIF(ประเมินสมรรถนะ!W63:AA63,2)&gt;=COUNTIF(ประเมินสมรรถนะ!W63:AA63,1)),2,IF(COUNTIF(ประเมินสมรรถนะ!W63:AA63,1)&gt;=COUNTIF(ประเมินสมรรถนะ!W63:AA63,0),1,0))))</f>
        <v>-</v>
      </c>
      <c r="K61" s="342" t="str">
        <f>IF(COUNTIF(ประเมินสมรรถนะ!AB63:AF63,"")=5,"-",IF(AND(COUNTIF(ประเมินสมรรถนะ!AB63:AF63,3)&gt;=COUNTIF(ประเมินสมรรถนะ!AB63:AF63,0),COUNTIF(ประเมินสมรรถนะ!AB63:AF63,3)&gt;=COUNTIF(ประเมินสมรรถนะ!AB63:AF63,1),COUNTIF(ประเมินสมรรถนะ!AB63:AF63,3)&gt;=COUNTIF(ประเมินสมรรถนะ!AB63:AF63,2)),3,IF(AND(COUNTIF(ประเมินสมรรถนะ!AB63:AF63,2)&gt;=COUNTIF(ประเมินสมรรถนะ!AB63:AF63,0),COUNTIF(ประเมินสมรรถนะ!AB63:AF63,2)&gt;=COUNTIF(ประเมินสมรรถนะ!AB63:AF63,1)),2,IF(COUNTIF(ประเมินสมรรถนะ!AB63:AF63,1)&gt;=COUNTIF(ประเมินสมรรถนะ!AB63:AF63,0),1,0))))</f>
        <v>-</v>
      </c>
      <c r="L61" s="343" t="str">
        <f t="shared" si="0"/>
        <v/>
      </c>
      <c r="M61" s="344" t="str">
        <f t="shared" si="2"/>
        <v>-</v>
      </c>
      <c r="N61" s="344" t="str">
        <f t="shared" si="2"/>
        <v>-</v>
      </c>
      <c r="O61" s="344" t="str">
        <f t="shared" si="2"/>
        <v>-</v>
      </c>
      <c r="P61" s="344" t="str">
        <f t="shared" si="2"/>
        <v>-</v>
      </c>
      <c r="Q61" s="344" t="str">
        <f t="shared" si="2"/>
        <v>-</v>
      </c>
    </row>
    <row r="62" spans="2:17" x14ac:dyDescent="0.7">
      <c r="B62" s="337" t="str">
        <f>ประเมินสมรรถนะ!B64</f>
        <v>ป.2/2</v>
      </c>
      <c r="C62" s="338">
        <f>ประเมินสมรรถนะ!C64</f>
        <v>19</v>
      </c>
      <c r="D62" s="339" t="str">
        <f>ประเมินสมรรถนะ!E64</f>
        <v>เด็กหญิง</v>
      </c>
      <c r="E62" s="357" t="str">
        <f>ประเมินสมรรถนะ!F64</f>
        <v>กุลิสรา</v>
      </c>
      <c r="F62" s="357" t="str">
        <f>ประเมินสมรรถนะ!G64</f>
        <v>ปรีชา</v>
      </c>
      <c r="G62" s="342" t="str">
        <f>IF(COUNTIF(ประเมินสมรรถนะ!I64:M64,"")=5,"-",IF(AND(COUNTIF(ประเมินสมรรถนะ!I64:M64,3)&gt;=COUNTIF(ประเมินสมรรถนะ!I64:M64,0),COUNTIF(ประเมินสมรรถนะ!I64:M64,3)&gt;=COUNTIF(ประเมินสมรรถนะ!I64:M64,1),COUNTIF(ประเมินสมรรถนะ!I64:M64,3)&gt;=COUNTIF(ประเมินสมรรถนะ!I64:M64,2)),3,IF(AND(COUNTIF(ประเมินสมรรถนะ!I64:M64,2)&gt;=COUNTIF(ประเมินสมรรถนะ!I64:M64,0),COUNTIF(ประเมินสมรรถนะ!I64:M64,2)&gt;=COUNTIF(ประเมินสมรรถนะ!I64:M64,1)),2,IF(COUNTIF(ประเมินสมรรถนะ!I64:M64,1)&gt;=COUNTIF(ประเมินสมรรถนะ!I64:M64,0),1,0))))</f>
        <v>-</v>
      </c>
      <c r="H62" s="342" t="str">
        <f>IF(COUNTIF(ประเมินสมรรถนะ!N64:R64,"")=5,"-",IF(AND(COUNTIF(ประเมินสมรรถนะ!N64:R64,3)&gt;=COUNTIF(ประเมินสมรรถนะ!N64:R64,0),COUNTIF(ประเมินสมรรถนะ!N64:R64,3)&gt;=COUNTIF(ประเมินสมรรถนะ!N64:R64,1),COUNTIF(ประเมินสมรรถนะ!N64:R64,3)&gt;=COUNTIF(ประเมินสมรรถนะ!N64:R64,2)),3,IF(AND(COUNTIF(ประเมินสมรรถนะ!N64:R64,2)&gt;=COUNTIF(ประเมินสมรรถนะ!N64:R64,0),COUNTIF(ประเมินสมรรถนะ!N64:R64,2)&gt;=COUNTIF(ประเมินสมรรถนะ!N64:R64,1)),2,IF(COUNTIF(ประเมินสมรรถนะ!N64:R64,1)&gt;=COUNTIF(ประเมินสมรรถนะ!N64:R64,0),1,0))))</f>
        <v>-</v>
      </c>
      <c r="I62" s="342" t="str">
        <f>IF(COUNTIF(ประเมินสมรรถนะ!S64:V64,"")=4,"-",IF(AND(COUNTIF(ประเมินสมรรถนะ!S64:V64,3)&gt;=COUNTIF(ประเมินสมรรถนะ!S64:V64,0),COUNTIF(ประเมินสมรรถนะ!S64:V64,3)&gt;=COUNTIF(ประเมินสมรรถนะ!S64:V64,1),COUNTIF(ประเมินสมรรถนะ!S64:V64,3)&gt;=COUNTIF(ประเมินสมรรถนะ!S64:V64,2)),3,IF(AND(COUNTIF(ประเมินสมรรถนะ!S64:V64,2)&gt;=COUNTIF(ประเมินสมรรถนะ!S64:V64,0),COUNTIF(ประเมินสมรรถนะ!S64:V64,2)&gt;=COUNTIF(ประเมินสมรรถนะ!S64:V64,1)),2,IF(COUNTIF(ประเมินสมรรถนะ!S64:V64,1)&gt;=COUNTIF(ประเมินสมรรถนะ!S64:V64,0),1,0))))</f>
        <v>-</v>
      </c>
      <c r="J62" s="342" t="str">
        <f>IF(COUNTIF(ประเมินสมรรถนะ!W64:AA64,"")=5,"-",IF(AND(COUNTIF(ประเมินสมรรถนะ!W64:AA64,3)&gt;=COUNTIF(ประเมินสมรรถนะ!W64:AA64,0),COUNTIF(ประเมินสมรรถนะ!W64:AA64,3)&gt;=COUNTIF(ประเมินสมรรถนะ!W64:AA64,1),COUNTIF(ประเมินสมรรถนะ!W64:AA64,3)&gt;=COUNTIF(ประเมินสมรรถนะ!W64:AA64,2)),3,IF(AND(COUNTIF(ประเมินสมรรถนะ!W64:AA64,2)&gt;=COUNTIF(ประเมินสมรรถนะ!W64:AA64,0),COUNTIF(ประเมินสมรรถนะ!W64:AA64,2)&gt;=COUNTIF(ประเมินสมรรถนะ!W64:AA64,1)),2,IF(COUNTIF(ประเมินสมรรถนะ!W64:AA64,1)&gt;=COUNTIF(ประเมินสมรรถนะ!W64:AA64,0),1,0))))</f>
        <v>-</v>
      </c>
      <c r="K62" s="342" t="str">
        <f>IF(COUNTIF(ประเมินสมรรถนะ!AB64:AF64,"")=5,"-",IF(AND(COUNTIF(ประเมินสมรรถนะ!AB64:AF64,3)&gt;=COUNTIF(ประเมินสมรรถนะ!AB64:AF64,0),COUNTIF(ประเมินสมรรถนะ!AB64:AF64,3)&gt;=COUNTIF(ประเมินสมรรถนะ!AB64:AF64,1),COUNTIF(ประเมินสมรรถนะ!AB64:AF64,3)&gt;=COUNTIF(ประเมินสมรรถนะ!AB64:AF64,2)),3,IF(AND(COUNTIF(ประเมินสมรรถนะ!AB64:AF64,2)&gt;=COUNTIF(ประเมินสมรรถนะ!AB64:AF64,0),COUNTIF(ประเมินสมรรถนะ!AB64:AF64,2)&gt;=COUNTIF(ประเมินสมรรถนะ!AB64:AF64,1)),2,IF(COUNTIF(ประเมินสมรรถนะ!AB64:AF64,1)&gt;=COUNTIF(ประเมินสมรรถนะ!AB64:AF64,0),1,0))))</f>
        <v>-</v>
      </c>
      <c r="L62" s="343" t="str">
        <f t="shared" si="0"/>
        <v/>
      </c>
      <c r="M62" s="344" t="str">
        <f t="shared" si="2"/>
        <v>-</v>
      </c>
      <c r="N62" s="344" t="str">
        <f t="shared" si="2"/>
        <v>-</v>
      </c>
      <c r="O62" s="344" t="str">
        <f t="shared" si="2"/>
        <v>-</v>
      </c>
      <c r="P62" s="344" t="str">
        <f t="shared" si="2"/>
        <v>-</v>
      </c>
      <c r="Q62" s="344" t="str">
        <f t="shared" si="2"/>
        <v>-</v>
      </c>
    </row>
    <row r="63" spans="2:17" x14ac:dyDescent="0.7">
      <c r="B63" s="337" t="str">
        <f>ประเมินสมรรถนะ!B65</f>
        <v>ป.2/2</v>
      </c>
      <c r="C63" s="338">
        <f>ประเมินสมรรถนะ!C65</f>
        <v>20</v>
      </c>
      <c r="D63" s="339" t="str">
        <f>ประเมินสมรรถนะ!E65</f>
        <v>เด็กหญิง</v>
      </c>
      <c r="E63" s="357" t="str">
        <f>ประเมินสมรรถนะ!F65</f>
        <v>ธนัญญา</v>
      </c>
      <c r="F63" s="357" t="str">
        <f>ประเมินสมรรถนะ!G65</f>
        <v>สีหนูปุ้ย</v>
      </c>
      <c r="G63" s="342" t="str">
        <f>IF(COUNTIF(ประเมินสมรรถนะ!I65:M65,"")=5,"-",IF(AND(COUNTIF(ประเมินสมรรถนะ!I65:M65,3)&gt;=COUNTIF(ประเมินสมรรถนะ!I65:M65,0),COUNTIF(ประเมินสมรรถนะ!I65:M65,3)&gt;=COUNTIF(ประเมินสมรรถนะ!I65:M65,1),COUNTIF(ประเมินสมรรถนะ!I65:M65,3)&gt;=COUNTIF(ประเมินสมรรถนะ!I65:M65,2)),3,IF(AND(COUNTIF(ประเมินสมรรถนะ!I65:M65,2)&gt;=COUNTIF(ประเมินสมรรถนะ!I65:M65,0),COUNTIF(ประเมินสมรรถนะ!I65:M65,2)&gt;=COUNTIF(ประเมินสมรรถนะ!I65:M65,1)),2,IF(COUNTIF(ประเมินสมรรถนะ!I65:M65,1)&gt;=COUNTIF(ประเมินสมรรถนะ!I65:M65,0),1,0))))</f>
        <v>-</v>
      </c>
      <c r="H63" s="342" t="str">
        <f>IF(COUNTIF(ประเมินสมรรถนะ!N65:R65,"")=5,"-",IF(AND(COUNTIF(ประเมินสมรรถนะ!N65:R65,3)&gt;=COUNTIF(ประเมินสมรรถนะ!N65:R65,0),COUNTIF(ประเมินสมรรถนะ!N65:R65,3)&gt;=COUNTIF(ประเมินสมรรถนะ!N65:R65,1),COUNTIF(ประเมินสมรรถนะ!N65:R65,3)&gt;=COUNTIF(ประเมินสมรรถนะ!N65:R65,2)),3,IF(AND(COUNTIF(ประเมินสมรรถนะ!N65:R65,2)&gt;=COUNTIF(ประเมินสมรรถนะ!N65:R65,0),COUNTIF(ประเมินสมรรถนะ!N65:R65,2)&gt;=COUNTIF(ประเมินสมรรถนะ!N65:R65,1)),2,IF(COUNTIF(ประเมินสมรรถนะ!N65:R65,1)&gt;=COUNTIF(ประเมินสมรรถนะ!N65:R65,0),1,0))))</f>
        <v>-</v>
      </c>
      <c r="I63" s="342" t="str">
        <f>IF(COUNTIF(ประเมินสมรรถนะ!S65:V65,"")=4,"-",IF(AND(COUNTIF(ประเมินสมรรถนะ!S65:V65,3)&gt;=COUNTIF(ประเมินสมรรถนะ!S65:V65,0),COUNTIF(ประเมินสมรรถนะ!S65:V65,3)&gt;=COUNTIF(ประเมินสมรรถนะ!S65:V65,1),COUNTIF(ประเมินสมรรถนะ!S65:V65,3)&gt;=COUNTIF(ประเมินสมรรถนะ!S65:V65,2)),3,IF(AND(COUNTIF(ประเมินสมรรถนะ!S65:V65,2)&gt;=COUNTIF(ประเมินสมรรถนะ!S65:V65,0),COUNTIF(ประเมินสมรรถนะ!S65:V65,2)&gt;=COUNTIF(ประเมินสมรรถนะ!S65:V65,1)),2,IF(COUNTIF(ประเมินสมรรถนะ!S65:V65,1)&gt;=COUNTIF(ประเมินสมรรถนะ!S65:V65,0),1,0))))</f>
        <v>-</v>
      </c>
      <c r="J63" s="342" t="str">
        <f>IF(COUNTIF(ประเมินสมรรถนะ!W65:AA65,"")=5,"-",IF(AND(COUNTIF(ประเมินสมรรถนะ!W65:AA65,3)&gt;=COUNTIF(ประเมินสมรรถนะ!W65:AA65,0),COUNTIF(ประเมินสมรรถนะ!W65:AA65,3)&gt;=COUNTIF(ประเมินสมรรถนะ!W65:AA65,1),COUNTIF(ประเมินสมรรถนะ!W65:AA65,3)&gt;=COUNTIF(ประเมินสมรรถนะ!W65:AA65,2)),3,IF(AND(COUNTIF(ประเมินสมรรถนะ!W65:AA65,2)&gt;=COUNTIF(ประเมินสมรรถนะ!W65:AA65,0),COUNTIF(ประเมินสมรรถนะ!W65:AA65,2)&gt;=COUNTIF(ประเมินสมรรถนะ!W65:AA65,1)),2,IF(COUNTIF(ประเมินสมรรถนะ!W65:AA65,1)&gt;=COUNTIF(ประเมินสมรรถนะ!W65:AA65,0),1,0))))</f>
        <v>-</v>
      </c>
      <c r="K63" s="342" t="str">
        <f>IF(COUNTIF(ประเมินสมรรถนะ!AB65:AF65,"")=5,"-",IF(AND(COUNTIF(ประเมินสมรรถนะ!AB65:AF65,3)&gt;=COUNTIF(ประเมินสมรรถนะ!AB65:AF65,0),COUNTIF(ประเมินสมรรถนะ!AB65:AF65,3)&gt;=COUNTIF(ประเมินสมรรถนะ!AB65:AF65,1),COUNTIF(ประเมินสมรรถนะ!AB65:AF65,3)&gt;=COUNTIF(ประเมินสมรรถนะ!AB65:AF65,2)),3,IF(AND(COUNTIF(ประเมินสมรรถนะ!AB65:AF65,2)&gt;=COUNTIF(ประเมินสมรรถนะ!AB65:AF65,0),COUNTIF(ประเมินสมรรถนะ!AB65:AF65,2)&gt;=COUNTIF(ประเมินสมรรถนะ!AB65:AF65,1)),2,IF(COUNTIF(ประเมินสมรรถนะ!AB65:AF65,1)&gt;=COUNTIF(ประเมินสมรรถนะ!AB65:AF65,0),1,0))))</f>
        <v>-</v>
      </c>
      <c r="L63" s="343" t="str">
        <f t="shared" si="0"/>
        <v/>
      </c>
      <c r="M63" s="344" t="str">
        <f t="shared" si="2"/>
        <v>-</v>
      </c>
      <c r="N63" s="344" t="str">
        <f t="shared" si="2"/>
        <v>-</v>
      </c>
      <c r="O63" s="344" t="str">
        <f t="shared" si="2"/>
        <v>-</v>
      </c>
      <c r="P63" s="344" t="str">
        <f t="shared" si="2"/>
        <v>-</v>
      </c>
      <c r="Q63" s="344" t="str">
        <f t="shared" si="2"/>
        <v>-</v>
      </c>
    </row>
    <row r="64" spans="2:17" x14ac:dyDescent="0.7">
      <c r="B64" s="337" t="str">
        <f>ประเมินสมรรถนะ!B66</f>
        <v>ป.2/2</v>
      </c>
      <c r="C64" s="338">
        <f>ประเมินสมรรถนะ!C66</f>
        <v>21</v>
      </c>
      <c r="D64" s="339" t="str">
        <f>ประเมินสมรรถนะ!E66</f>
        <v>เด็กหญิง</v>
      </c>
      <c r="E64" s="357" t="str">
        <f>ประเมินสมรรถนะ!F66</f>
        <v>พชรมน</v>
      </c>
      <c r="F64" s="357" t="str">
        <f>ประเมินสมรรถนะ!G66</f>
        <v>เสารังษี</v>
      </c>
      <c r="G64" s="342" t="str">
        <f>IF(COUNTIF(ประเมินสมรรถนะ!I66:M66,"")=5,"-",IF(AND(COUNTIF(ประเมินสมรรถนะ!I66:M66,3)&gt;=COUNTIF(ประเมินสมรรถนะ!I66:M66,0),COUNTIF(ประเมินสมรรถนะ!I66:M66,3)&gt;=COUNTIF(ประเมินสมรรถนะ!I66:M66,1),COUNTIF(ประเมินสมรรถนะ!I66:M66,3)&gt;=COUNTIF(ประเมินสมรรถนะ!I66:M66,2)),3,IF(AND(COUNTIF(ประเมินสมรรถนะ!I66:M66,2)&gt;=COUNTIF(ประเมินสมรรถนะ!I66:M66,0),COUNTIF(ประเมินสมรรถนะ!I66:M66,2)&gt;=COUNTIF(ประเมินสมรรถนะ!I66:M66,1)),2,IF(COUNTIF(ประเมินสมรรถนะ!I66:M66,1)&gt;=COUNTIF(ประเมินสมรรถนะ!I66:M66,0),1,0))))</f>
        <v>-</v>
      </c>
      <c r="H64" s="342" t="str">
        <f>IF(COUNTIF(ประเมินสมรรถนะ!N66:R66,"")=5,"-",IF(AND(COUNTIF(ประเมินสมรรถนะ!N66:R66,3)&gt;=COUNTIF(ประเมินสมรรถนะ!N66:R66,0),COUNTIF(ประเมินสมรรถนะ!N66:R66,3)&gt;=COUNTIF(ประเมินสมรรถนะ!N66:R66,1),COUNTIF(ประเมินสมรรถนะ!N66:R66,3)&gt;=COUNTIF(ประเมินสมรรถนะ!N66:R66,2)),3,IF(AND(COUNTIF(ประเมินสมรรถนะ!N66:R66,2)&gt;=COUNTIF(ประเมินสมรรถนะ!N66:R66,0),COUNTIF(ประเมินสมรรถนะ!N66:R66,2)&gt;=COUNTIF(ประเมินสมรรถนะ!N66:R66,1)),2,IF(COUNTIF(ประเมินสมรรถนะ!N66:R66,1)&gt;=COUNTIF(ประเมินสมรรถนะ!N66:R66,0),1,0))))</f>
        <v>-</v>
      </c>
      <c r="I64" s="342" t="str">
        <f>IF(COUNTIF(ประเมินสมรรถนะ!S66:V66,"")=4,"-",IF(AND(COUNTIF(ประเมินสมรรถนะ!S66:V66,3)&gt;=COUNTIF(ประเมินสมรรถนะ!S66:V66,0),COUNTIF(ประเมินสมรรถนะ!S66:V66,3)&gt;=COUNTIF(ประเมินสมรรถนะ!S66:V66,1),COUNTIF(ประเมินสมรรถนะ!S66:V66,3)&gt;=COUNTIF(ประเมินสมรรถนะ!S66:V66,2)),3,IF(AND(COUNTIF(ประเมินสมรรถนะ!S66:V66,2)&gt;=COUNTIF(ประเมินสมรรถนะ!S66:V66,0),COUNTIF(ประเมินสมรรถนะ!S66:V66,2)&gt;=COUNTIF(ประเมินสมรรถนะ!S66:V66,1)),2,IF(COUNTIF(ประเมินสมรรถนะ!S66:V66,1)&gt;=COUNTIF(ประเมินสมรรถนะ!S66:V66,0),1,0))))</f>
        <v>-</v>
      </c>
      <c r="J64" s="342" t="str">
        <f>IF(COUNTIF(ประเมินสมรรถนะ!W66:AA66,"")=5,"-",IF(AND(COUNTIF(ประเมินสมรรถนะ!W66:AA66,3)&gt;=COUNTIF(ประเมินสมรรถนะ!W66:AA66,0),COUNTIF(ประเมินสมรรถนะ!W66:AA66,3)&gt;=COUNTIF(ประเมินสมรรถนะ!W66:AA66,1),COUNTIF(ประเมินสมรรถนะ!W66:AA66,3)&gt;=COUNTIF(ประเมินสมรรถนะ!W66:AA66,2)),3,IF(AND(COUNTIF(ประเมินสมรรถนะ!W66:AA66,2)&gt;=COUNTIF(ประเมินสมรรถนะ!W66:AA66,0),COUNTIF(ประเมินสมรรถนะ!W66:AA66,2)&gt;=COUNTIF(ประเมินสมรรถนะ!W66:AA66,1)),2,IF(COUNTIF(ประเมินสมรรถนะ!W66:AA66,1)&gt;=COUNTIF(ประเมินสมรรถนะ!W66:AA66,0),1,0))))</f>
        <v>-</v>
      </c>
      <c r="K64" s="342" t="str">
        <f>IF(COUNTIF(ประเมินสมรรถนะ!AB66:AF66,"")=5,"-",IF(AND(COUNTIF(ประเมินสมรรถนะ!AB66:AF66,3)&gt;=COUNTIF(ประเมินสมรรถนะ!AB66:AF66,0),COUNTIF(ประเมินสมรรถนะ!AB66:AF66,3)&gt;=COUNTIF(ประเมินสมรรถนะ!AB66:AF66,1),COUNTIF(ประเมินสมรรถนะ!AB66:AF66,3)&gt;=COUNTIF(ประเมินสมรรถนะ!AB66:AF66,2)),3,IF(AND(COUNTIF(ประเมินสมรรถนะ!AB66:AF66,2)&gt;=COUNTIF(ประเมินสมรรถนะ!AB66:AF66,0),COUNTIF(ประเมินสมรรถนะ!AB66:AF66,2)&gt;=COUNTIF(ประเมินสมรรถนะ!AB66:AF66,1)),2,IF(COUNTIF(ประเมินสมรรถนะ!AB66:AF66,1)&gt;=COUNTIF(ประเมินสมรรถนะ!AB66:AF66,0),1,0))))</f>
        <v>-</v>
      </c>
      <c r="L64" s="343" t="str">
        <f t="shared" si="0"/>
        <v/>
      </c>
      <c r="M64" s="344" t="str">
        <f t="shared" si="2"/>
        <v>-</v>
      </c>
      <c r="N64" s="344" t="str">
        <f t="shared" si="2"/>
        <v>-</v>
      </c>
      <c r="O64" s="344" t="str">
        <f t="shared" si="2"/>
        <v>-</v>
      </c>
      <c r="P64" s="344" t="str">
        <f t="shared" si="2"/>
        <v>-</v>
      </c>
      <c r="Q64" s="344" t="str">
        <f t="shared" si="2"/>
        <v>-</v>
      </c>
    </row>
    <row r="65" spans="2:17" x14ac:dyDescent="0.7">
      <c r="B65" s="337" t="str">
        <f>ประเมินสมรรถนะ!B67</f>
        <v>ป.2/2</v>
      </c>
      <c r="C65" s="338">
        <f>ประเมินสมรรถนะ!C67</f>
        <v>22</v>
      </c>
      <c r="D65" s="339" t="str">
        <f>ประเมินสมรรถนะ!E67</f>
        <v>เด็กหญิง</v>
      </c>
      <c r="E65" s="357" t="str">
        <f>ประเมินสมรรถนะ!F67</f>
        <v>เบญจรัสพร</v>
      </c>
      <c r="F65" s="357" t="str">
        <f>ประเมินสมรรถนะ!G67</f>
        <v>อูปสาแก้ว</v>
      </c>
      <c r="G65" s="342" t="str">
        <f>IF(COUNTIF(ประเมินสมรรถนะ!I67:M67,"")=5,"-",IF(AND(COUNTIF(ประเมินสมรรถนะ!I67:M67,3)&gt;=COUNTIF(ประเมินสมรรถนะ!I67:M67,0),COUNTIF(ประเมินสมรรถนะ!I67:M67,3)&gt;=COUNTIF(ประเมินสมรรถนะ!I67:M67,1),COUNTIF(ประเมินสมรรถนะ!I67:M67,3)&gt;=COUNTIF(ประเมินสมรรถนะ!I67:M67,2)),3,IF(AND(COUNTIF(ประเมินสมรรถนะ!I67:M67,2)&gt;=COUNTIF(ประเมินสมรรถนะ!I67:M67,0),COUNTIF(ประเมินสมรรถนะ!I67:M67,2)&gt;=COUNTIF(ประเมินสมรรถนะ!I67:M67,1)),2,IF(COUNTIF(ประเมินสมรรถนะ!I67:M67,1)&gt;=COUNTIF(ประเมินสมรรถนะ!I67:M67,0),1,0))))</f>
        <v>-</v>
      </c>
      <c r="H65" s="342" t="str">
        <f>IF(COUNTIF(ประเมินสมรรถนะ!N67:R67,"")=5,"-",IF(AND(COUNTIF(ประเมินสมรรถนะ!N67:R67,3)&gt;=COUNTIF(ประเมินสมรรถนะ!N67:R67,0),COUNTIF(ประเมินสมรรถนะ!N67:R67,3)&gt;=COUNTIF(ประเมินสมรรถนะ!N67:R67,1),COUNTIF(ประเมินสมรรถนะ!N67:R67,3)&gt;=COUNTIF(ประเมินสมรรถนะ!N67:R67,2)),3,IF(AND(COUNTIF(ประเมินสมรรถนะ!N67:R67,2)&gt;=COUNTIF(ประเมินสมรรถนะ!N67:R67,0),COUNTIF(ประเมินสมรรถนะ!N67:R67,2)&gt;=COUNTIF(ประเมินสมรรถนะ!N67:R67,1)),2,IF(COUNTIF(ประเมินสมรรถนะ!N67:R67,1)&gt;=COUNTIF(ประเมินสมรรถนะ!N67:R67,0),1,0))))</f>
        <v>-</v>
      </c>
      <c r="I65" s="342" t="str">
        <f>IF(COUNTIF(ประเมินสมรรถนะ!S67:V67,"")=4,"-",IF(AND(COUNTIF(ประเมินสมรรถนะ!S67:V67,3)&gt;=COUNTIF(ประเมินสมรรถนะ!S67:V67,0),COUNTIF(ประเมินสมรรถนะ!S67:V67,3)&gt;=COUNTIF(ประเมินสมรรถนะ!S67:V67,1),COUNTIF(ประเมินสมรรถนะ!S67:V67,3)&gt;=COUNTIF(ประเมินสมรรถนะ!S67:V67,2)),3,IF(AND(COUNTIF(ประเมินสมรรถนะ!S67:V67,2)&gt;=COUNTIF(ประเมินสมรรถนะ!S67:V67,0),COUNTIF(ประเมินสมรรถนะ!S67:V67,2)&gt;=COUNTIF(ประเมินสมรรถนะ!S67:V67,1)),2,IF(COUNTIF(ประเมินสมรรถนะ!S67:V67,1)&gt;=COUNTIF(ประเมินสมรรถนะ!S67:V67,0),1,0))))</f>
        <v>-</v>
      </c>
      <c r="J65" s="342" t="str">
        <f>IF(COUNTIF(ประเมินสมรรถนะ!W67:AA67,"")=5,"-",IF(AND(COUNTIF(ประเมินสมรรถนะ!W67:AA67,3)&gt;=COUNTIF(ประเมินสมรรถนะ!W67:AA67,0),COUNTIF(ประเมินสมรรถนะ!W67:AA67,3)&gt;=COUNTIF(ประเมินสมรรถนะ!W67:AA67,1),COUNTIF(ประเมินสมรรถนะ!W67:AA67,3)&gt;=COUNTIF(ประเมินสมรรถนะ!W67:AA67,2)),3,IF(AND(COUNTIF(ประเมินสมรรถนะ!W67:AA67,2)&gt;=COUNTIF(ประเมินสมรรถนะ!W67:AA67,0),COUNTIF(ประเมินสมรรถนะ!W67:AA67,2)&gt;=COUNTIF(ประเมินสมรรถนะ!W67:AA67,1)),2,IF(COUNTIF(ประเมินสมรรถนะ!W67:AA67,1)&gt;=COUNTIF(ประเมินสมรรถนะ!W67:AA67,0),1,0))))</f>
        <v>-</v>
      </c>
      <c r="K65" s="342" t="str">
        <f>IF(COUNTIF(ประเมินสมรรถนะ!AB67:AF67,"")=5,"-",IF(AND(COUNTIF(ประเมินสมรรถนะ!AB67:AF67,3)&gt;=COUNTIF(ประเมินสมรรถนะ!AB67:AF67,0),COUNTIF(ประเมินสมรรถนะ!AB67:AF67,3)&gt;=COUNTIF(ประเมินสมรรถนะ!AB67:AF67,1),COUNTIF(ประเมินสมรรถนะ!AB67:AF67,3)&gt;=COUNTIF(ประเมินสมรรถนะ!AB67:AF67,2)),3,IF(AND(COUNTIF(ประเมินสมรรถนะ!AB67:AF67,2)&gt;=COUNTIF(ประเมินสมรรถนะ!AB67:AF67,0),COUNTIF(ประเมินสมรรถนะ!AB67:AF67,2)&gt;=COUNTIF(ประเมินสมรรถนะ!AB67:AF67,1)),2,IF(COUNTIF(ประเมินสมรรถนะ!AB67:AF67,1)&gt;=COUNTIF(ประเมินสมรรถนะ!AB67:AF67,0),1,0))))</f>
        <v>-</v>
      </c>
      <c r="L65" s="343" t="str">
        <f t="shared" si="0"/>
        <v/>
      </c>
      <c r="M65" s="344" t="str">
        <f t="shared" si="2"/>
        <v>-</v>
      </c>
      <c r="N65" s="344" t="str">
        <f t="shared" si="2"/>
        <v>-</v>
      </c>
      <c r="O65" s="344" t="str">
        <f t="shared" si="2"/>
        <v>-</v>
      </c>
      <c r="P65" s="344" t="str">
        <f t="shared" si="2"/>
        <v>-</v>
      </c>
      <c r="Q65" s="344" t="str">
        <f t="shared" si="2"/>
        <v>-</v>
      </c>
    </row>
    <row r="66" spans="2:17" x14ac:dyDescent="0.7">
      <c r="B66" s="337" t="str">
        <f>ประเมินสมรรถนะ!B68</f>
        <v>ป.2/2</v>
      </c>
      <c r="C66" s="338">
        <f>ประเมินสมรรถนะ!C68</f>
        <v>23</v>
      </c>
      <c r="D66" s="339" t="str">
        <f>ประเมินสมรรถนะ!E68</f>
        <v>เด็กหญิง</v>
      </c>
      <c r="E66" s="357" t="str">
        <f>ประเมินสมรรถนะ!F68</f>
        <v>วิภาดา</v>
      </c>
      <c r="F66" s="357" t="str">
        <f>ประเมินสมรรถนะ!G68</f>
        <v>มาลา</v>
      </c>
      <c r="G66" s="342" t="str">
        <f>IF(COUNTIF(ประเมินสมรรถนะ!I68:M68,"")=5,"-",IF(AND(COUNTIF(ประเมินสมรรถนะ!I68:M68,3)&gt;=COUNTIF(ประเมินสมรรถนะ!I68:M68,0),COUNTIF(ประเมินสมรรถนะ!I68:M68,3)&gt;=COUNTIF(ประเมินสมรรถนะ!I68:M68,1),COUNTIF(ประเมินสมรรถนะ!I68:M68,3)&gt;=COUNTIF(ประเมินสมรรถนะ!I68:M68,2)),3,IF(AND(COUNTIF(ประเมินสมรรถนะ!I68:M68,2)&gt;=COUNTIF(ประเมินสมรรถนะ!I68:M68,0),COUNTIF(ประเมินสมรรถนะ!I68:M68,2)&gt;=COUNTIF(ประเมินสมรรถนะ!I68:M68,1)),2,IF(COUNTIF(ประเมินสมรรถนะ!I68:M68,1)&gt;=COUNTIF(ประเมินสมรรถนะ!I68:M68,0),1,0))))</f>
        <v>-</v>
      </c>
      <c r="H66" s="342" t="str">
        <f>IF(COUNTIF(ประเมินสมรรถนะ!N68:R68,"")=5,"-",IF(AND(COUNTIF(ประเมินสมรรถนะ!N68:R68,3)&gt;=COUNTIF(ประเมินสมรรถนะ!N68:R68,0),COUNTIF(ประเมินสมรรถนะ!N68:R68,3)&gt;=COUNTIF(ประเมินสมรรถนะ!N68:R68,1),COUNTIF(ประเมินสมรรถนะ!N68:R68,3)&gt;=COUNTIF(ประเมินสมรรถนะ!N68:R68,2)),3,IF(AND(COUNTIF(ประเมินสมรรถนะ!N68:R68,2)&gt;=COUNTIF(ประเมินสมรรถนะ!N68:R68,0),COUNTIF(ประเมินสมรรถนะ!N68:R68,2)&gt;=COUNTIF(ประเมินสมรรถนะ!N68:R68,1)),2,IF(COUNTIF(ประเมินสมรรถนะ!N68:R68,1)&gt;=COUNTIF(ประเมินสมรรถนะ!N68:R68,0),1,0))))</f>
        <v>-</v>
      </c>
      <c r="I66" s="342" t="str">
        <f>IF(COUNTIF(ประเมินสมรรถนะ!S68:V68,"")=4,"-",IF(AND(COUNTIF(ประเมินสมรรถนะ!S68:V68,3)&gt;=COUNTIF(ประเมินสมรรถนะ!S68:V68,0),COUNTIF(ประเมินสมรรถนะ!S68:V68,3)&gt;=COUNTIF(ประเมินสมรรถนะ!S68:V68,1),COUNTIF(ประเมินสมรรถนะ!S68:V68,3)&gt;=COUNTIF(ประเมินสมรรถนะ!S68:V68,2)),3,IF(AND(COUNTIF(ประเมินสมรรถนะ!S68:V68,2)&gt;=COUNTIF(ประเมินสมรรถนะ!S68:V68,0),COUNTIF(ประเมินสมรรถนะ!S68:V68,2)&gt;=COUNTIF(ประเมินสมรรถนะ!S68:V68,1)),2,IF(COUNTIF(ประเมินสมรรถนะ!S68:V68,1)&gt;=COUNTIF(ประเมินสมรรถนะ!S68:V68,0),1,0))))</f>
        <v>-</v>
      </c>
      <c r="J66" s="342" t="str">
        <f>IF(COUNTIF(ประเมินสมรรถนะ!W68:AA68,"")=5,"-",IF(AND(COUNTIF(ประเมินสมรรถนะ!W68:AA68,3)&gt;=COUNTIF(ประเมินสมรรถนะ!W68:AA68,0),COUNTIF(ประเมินสมรรถนะ!W68:AA68,3)&gt;=COUNTIF(ประเมินสมรรถนะ!W68:AA68,1),COUNTIF(ประเมินสมรรถนะ!W68:AA68,3)&gt;=COUNTIF(ประเมินสมรรถนะ!W68:AA68,2)),3,IF(AND(COUNTIF(ประเมินสมรรถนะ!W68:AA68,2)&gt;=COUNTIF(ประเมินสมรรถนะ!W68:AA68,0),COUNTIF(ประเมินสมรรถนะ!W68:AA68,2)&gt;=COUNTIF(ประเมินสมรรถนะ!W68:AA68,1)),2,IF(COUNTIF(ประเมินสมรรถนะ!W68:AA68,1)&gt;=COUNTIF(ประเมินสมรรถนะ!W68:AA68,0),1,0))))</f>
        <v>-</v>
      </c>
      <c r="K66" s="342" t="str">
        <f>IF(COUNTIF(ประเมินสมรรถนะ!AB68:AF68,"")=5,"-",IF(AND(COUNTIF(ประเมินสมรรถนะ!AB68:AF68,3)&gt;=COUNTIF(ประเมินสมรรถนะ!AB68:AF68,0),COUNTIF(ประเมินสมรรถนะ!AB68:AF68,3)&gt;=COUNTIF(ประเมินสมรรถนะ!AB68:AF68,1),COUNTIF(ประเมินสมรรถนะ!AB68:AF68,3)&gt;=COUNTIF(ประเมินสมรรถนะ!AB68:AF68,2)),3,IF(AND(COUNTIF(ประเมินสมรรถนะ!AB68:AF68,2)&gt;=COUNTIF(ประเมินสมรรถนะ!AB68:AF68,0),COUNTIF(ประเมินสมรรถนะ!AB68:AF68,2)&gt;=COUNTIF(ประเมินสมรรถนะ!AB68:AF68,1)),2,IF(COUNTIF(ประเมินสมรรถนะ!AB68:AF68,1)&gt;=COUNTIF(ประเมินสมรรถนะ!AB68:AF68,0),1,0))))</f>
        <v>-</v>
      </c>
      <c r="L66" s="343" t="str">
        <f t="shared" si="0"/>
        <v/>
      </c>
      <c r="M66" s="344" t="str">
        <f t="shared" si="2"/>
        <v>-</v>
      </c>
      <c r="N66" s="344" t="str">
        <f t="shared" si="2"/>
        <v>-</v>
      </c>
      <c r="O66" s="344" t="str">
        <f t="shared" si="2"/>
        <v>-</v>
      </c>
      <c r="P66" s="344" t="str">
        <f t="shared" si="2"/>
        <v>-</v>
      </c>
      <c r="Q66" s="344" t="str">
        <f t="shared" si="2"/>
        <v>-</v>
      </c>
    </row>
    <row r="67" spans="2:17" x14ac:dyDescent="0.7">
      <c r="B67" s="337" t="str">
        <f>ประเมินสมรรถนะ!B69</f>
        <v>ป.2/2</v>
      </c>
      <c r="C67" s="338">
        <f>ประเมินสมรรถนะ!C69</f>
        <v>24</v>
      </c>
      <c r="D67" s="339" t="str">
        <f>ประเมินสมรรถนะ!E69</f>
        <v>เด็กหญิง</v>
      </c>
      <c r="E67" s="357" t="str">
        <f>ประเมินสมรรถนะ!F69</f>
        <v>ณิชาภัทร์</v>
      </c>
      <c r="F67" s="357" t="str">
        <f>ประเมินสมรรถนะ!G69</f>
        <v>แก้วเมือง</v>
      </c>
      <c r="G67" s="342" t="str">
        <f>IF(COUNTIF(ประเมินสมรรถนะ!I69:M69,"")=5,"-",IF(AND(COUNTIF(ประเมินสมรรถนะ!I69:M69,3)&gt;=COUNTIF(ประเมินสมรรถนะ!I69:M69,0),COUNTIF(ประเมินสมรรถนะ!I69:M69,3)&gt;=COUNTIF(ประเมินสมรรถนะ!I69:M69,1),COUNTIF(ประเมินสมรรถนะ!I69:M69,3)&gt;=COUNTIF(ประเมินสมรรถนะ!I69:M69,2)),3,IF(AND(COUNTIF(ประเมินสมรรถนะ!I69:M69,2)&gt;=COUNTIF(ประเมินสมรรถนะ!I69:M69,0),COUNTIF(ประเมินสมรรถนะ!I69:M69,2)&gt;=COUNTIF(ประเมินสมรรถนะ!I69:M69,1)),2,IF(COUNTIF(ประเมินสมรรถนะ!I69:M69,1)&gt;=COUNTIF(ประเมินสมรรถนะ!I69:M69,0),1,0))))</f>
        <v>-</v>
      </c>
      <c r="H67" s="342" t="str">
        <f>IF(COUNTIF(ประเมินสมรรถนะ!N69:R69,"")=5,"-",IF(AND(COUNTIF(ประเมินสมรรถนะ!N69:R69,3)&gt;=COUNTIF(ประเมินสมรรถนะ!N69:R69,0),COUNTIF(ประเมินสมรรถนะ!N69:R69,3)&gt;=COUNTIF(ประเมินสมรรถนะ!N69:R69,1),COUNTIF(ประเมินสมรรถนะ!N69:R69,3)&gt;=COUNTIF(ประเมินสมรรถนะ!N69:R69,2)),3,IF(AND(COUNTIF(ประเมินสมรรถนะ!N69:R69,2)&gt;=COUNTIF(ประเมินสมรรถนะ!N69:R69,0),COUNTIF(ประเมินสมรรถนะ!N69:R69,2)&gt;=COUNTIF(ประเมินสมรรถนะ!N69:R69,1)),2,IF(COUNTIF(ประเมินสมรรถนะ!N69:R69,1)&gt;=COUNTIF(ประเมินสมรรถนะ!N69:R69,0),1,0))))</f>
        <v>-</v>
      </c>
      <c r="I67" s="342" t="str">
        <f>IF(COUNTIF(ประเมินสมรรถนะ!S69:V69,"")=4,"-",IF(AND(COUNTIF(ประเมินสมรรถนะ!S69:V69,3)&gt;=COUNTIF(ประเมินสมรรถนะ!S69:V69,0),COUNTIF(ประเมินสมรรถนะ!S69:V69,3)&gt;=COUNTIF(ประเมินสมรรถนะ!S69:V69,1),COUNTIF(ประเมินสมรรถนะ!S69:V69,3)&gt;=COUNTIF(ประเมินสมรรถนะ!S69:V69,2)),3,IF(AND(COUNTIF(ประเมินสมรรถนะ!S69:V69,2)&gt;=COUNTIF(ประเมินสมรรถนะ!S69:V69,0),COUNTIF(ประเมินสมรรถนะ!S69:V69,2)&gt;=COUNTIF(ประเมินสมรรถนะ!S69:V69,1)),2,IF(COUNTIF(ประเมินสมรรถนะ!S69:V69,1)&gt;=COUNTIF(ประเมินสมรรถนะ!S69:V69,0),1,0))))</f>
        <v>-</v>
      </c>
      <c r="J67" s="342" t="str">
        <f>IF(COUNTIF(ประเมินสมรรถนะ!W69:AA69,"")=5,"-",IF(AND(COUNTIF(ประเมินสมรรถนะ!W69:AA69,3)&gt;=COUNTIF(ประเมินสมรรถนะ!W69:AA69,0),COUNTIF(ประเมินสมรรถนะ!W69:AA69,3)&gt;=COUNTIF(ประเมินสมรรถนะ!W69:AA69,1),COUNTIF(ประเมินสมรรถนะ!W69:AA69,3)&gt;=COUNTIF(ประเมินสมรรถนะ!W69:AA69,2)),3,IF(AND(COUNTIF(ประเมินสมรรถนะ!W69:AA69,2)&gt;=COUNTIF(ประเมินสมรรถนะ!W69:AA69,0),COUNTIF(ประเมินสมรรถนะ!W69:AA69,2)&gt;=COUNTIF(ประเมินสมรรถนะ!W69:AA69,1)),2,IF(COUNTIF(ประเมินสมรรถนะ!W69:AA69,1)&gt;=COUNTIF(ประเมินสมรรถนะ!W69:AA69,0),1,0))))</f>
        <v>-</v>
      </c>
      <c r="K67" s="342" t="str">
        <f>IF(COUNTIF(ประเมินสมรรถนะ!AB69:AF69,"")=5,"-",IF(AND(COUNTIF(ประเมินสมรรถนะ!AB69:AF69,3)&gt;=COUNTIF(ประเมินสมรรถนะ!AB69:AF69,0),COUNTIF(ประเมินสมรรถนะ!AB69:AF69,3)&gt;=COUNTIF(ประเมินสมรรถนะ!AB69:AF69,1),COUNTIF(ประเมินสมรรถนะ!AB69:AF69,3)&gt;=COUNTIF(ประเมินสมรรถนะ!AB69:AF69,2)),3,IF(AND(COUNTIF(ประเมินสมรรถนะ!AB69:AF69,2)&gt;=COUNTIF(ประเมินสมรรถนะ!AB69:AF69,0),COUNTIF(ประเมินสมรรถนะ!AB69:AF69,2)&gt;=COUNTIF(ประเมินสมรรถนะ!AB69:AF69,1)),2,IF(COUNTIF(ประเมินสมรรถนะ!AB69:AF69,1)&gt;=COUNTIF(ประเมินสมรรถนะ!AB69:AF69,0),1,0))))</f>
        <v>-</v>
      </c>
      <c r="L67" s="343" t="str">
        <f t="shared" si="0"/>
        <v/>
      </c>
      <c r="M67" s="344" t="str">
        <f t="shared" si="2"/>
        <v>-</v>
      </c>
      <c r="N67" s="344" t="str">
        <f t="shared" si="2"/>
        <v>-</v>
      </c>
      <c r="O67" s="344" t="str">
        <f t="shared" si="2"/>
        <v>-</v>
      </c>
      <c r="P67" s="344" t="str">
        <f t="shared" si="2"/>
        <v>-</v>
      </c>
      <c r="Q67" s="344" t="str">
        <f t="shared" si="2"/>
        <v>-</v>
      </c>
    </row>
    <row r="68" spans="2:17" x14ac:dyDescent="0.7">
      <c r="B68" s="337" t="str">
        <f>ประเมินสมรรถนะ!B70</f>
        <v>ป.2/2</v>
      </c>
      <c r="C68" s="338">
        <f>ประเมินสมรรถนะ!C70</f>
        <v>25</v>
      </c>
      <c r="D68" s="339" t="str">
        <f>ประเมินสมรรถนะ!E70</f>
        <v>เด็กหญิง</v>
      </c>
      <c r="E68" s="357" t="str">
        <f>ประเมินสมรรถนะ!F70</f>
        <v>นันทญา</v>
      </c>
      <c r="F68" s="357" t="str">
        <f>ประเมินสมรรถนะ!G70</f>
        <v>คำมา</v>
      </c>
      <c r="G68" s="342" t="str">
        <f>IF(COUNTIF(ประเมินสมรรถนะ!I70:M70,"")=5,"-",IF(AND(COUNTIF(ประเมินสมรรถนะ!I70:M70,3)&gt;=COUNTIF(ประเมินสมรรถนะ!I70:M70,0),COUNTIF(ประเมินสมรรถนะ!I70:M70,3)&gt;=COUNTIF(ประเมินสมรรถนะ!I70:M70,1),COUNTIF(ประเมินสมรรถนะ!I70:M70,3)&gt;=COUNTIF(ประเมินสมรรถนะ!I70:M70,2)),3,IF(AND(COUNTIF(ประเมินสมรรถนะ!I70:M70,2)&gt;=COUNTIF(ประเมินสมรรถนะ!I70:M70,0),COUNTIF(ประเมินสมรรถนะ!I70:M70,2)&gt;=COUNTIF(ประเมินสมรรถนะ!I70:M70,1)),2,IF(COUNTIF(ประเมินสมรรถนะ!I70:M70,1)&gt;=COUNTIF(ประเมินสมรรถนะ!I70:M70,0),1,0))))</f>
        <v>-</v>
      </c>
      <c r="H68" s="342" t="str">
        <f>IF(COUNTIF(ประเมินสมรรถนะ!N70:R70,"")=5,"-",IF(AND(COUNTIF(ประเมินสมรรถนะ!N70:R70,3)&gt;=COUNTIF(ประเมินสมรรถนะ!N70:R70,0),COUNTIF(ประเมินสมรรถนะ!N70:R70,3)&gt;=COUNTIF(ประเมินสมรรถนะ!N70:R70,1),COUNTIF(ประเมินสมรรถนะ!N70:R70,3)&gt;=COUNTIF(ประเมินสมรรถนะ!N70:R70,2)),3,IF(AND(COUNTIF(ประเมินสมรรถนะ!N70:R70,2)&gt;=COUNTIF(ประเมินสมรรถนะ!N70:R70,0),COUNTIF(ประเมินสมรรถนะ!N70:R70,2)&gt;=COUNTIF(ประเมินสมรรถนะ!N70:R70,1)),2,IF(COUNTIF(ประเมินสมรรถนะ!N70:R70,1)&gt;=COUNTIF(ประเมินสมรรถนะ!N70:R70,0),1,0))))</f>
        <v>-</v>
      </c>
      <c r="I68" s="342" t="str">
        <f>IF(COUNTIF(ประเมินสมรรถนะ!S70:V70,"")=4,"-",IF(AND(COUNTIF(ประเมินสมรรถนะ!S70:V70,3)&gt;=COUNTIF(ประเมินสมรรถนะ!S70:V70,0),COUNTIF(ประเมินสมรรถนะ!S70:V70,3)&gt;=COUNTIF(ประเมินสมรรถนะ!S70:V70,1),COUNTIF(ประเมินสมรรถนะ!S70:V70,3)&gt;=COUNTIF(ประเมินสมรรถนะ!S70:V70,2)),3,IF(AND(COUNTIF(ประเมินสมรรถนะ!S70:V70,2)&gt;=COUNTIF(ประเมินสมรรถนะ!S70:V70,0),COUNTIF(ประเมินสมรรถนะ!S70:V70,2)&gt;=COUNTIF(ประเมินสมรรถนะ!S70:V70,1)),2,IF(COUNTIF(ประเมินสมรรถนะ!S70:V70,1)&gt;=COUNTIF(ประเมินสมรรถนะ!S70:V70,0),1,0))))</f>
        <v>-</v>
      </c>
      <c r="J68" s="342" t="str">
        <f>IF(COUNTIF(ประเมินสมรรถนะ!W70:AA70,"")=5,"-",IF(AND(COUNTIF(ประเมินสมรรถนะ!W70:AA70,3)&gt;=COUNTIF(ประเมินสมรรถนะ!W70:AA70,0),COUNTIF(ประเมินสมรรถนะ!W70:AA70,3)&gt;=COUNTIF(ประเมินสมรรถนะ!W70:AA70,1),COUNTIF(ประเมินสมรรถนะ!W70:AA70,3)&gt;=COUNTIF(ประเมินสมรรถนะ!W70:AA70,2)),3,IF(AND(COUNTIF(ประเมินสมรรถนะ!W70:AA70,2)&gt;=COUNTIF(ประเมินสมรรถนะ!W70:AA70,0),COUNTIF(ประเมินสมรรถนะ!W70:AA70,2)&gt;=COUNTIF(ประเมินสมรรถนะ!W70:AA70,1)),2,IF(COUNTIF(ประเมินสมรรถนะ!W70:AA70,1)&gt;=COUNTIF(ประเมินสมรรถนะ!W70:AA70,0),1,0))))</f>
        <v>-</v>
      </c>
      <c r="K68" s="342" t="str">
        <f>IF(COUNTIF(ประเมินสมรรถนะ!AB70:AF70,"")=5,"-",IF(AND(COUNTIF(ประเมินสมรรถนะ!AB70:AF70,3)&gt;=COUNTIF(ประเมินสมรรถนะ!AB70:AF70,0),COUNTIF(ประเมินสมรรถนะ!AB70:AF70,3)&gt;=COUNTIF(ประเมินสมรรถนะ!AB70:AF70,1),COUNTIF(ประเมินสมรรถนะ!AB70:AF70,3)&gt;=COUNTIF(ประเมินสมรรถนะ!AB70:AF70,2)),3,IF(AND(COUNTIF(ประเมินสมรรถนะ!AB70:AF70,2)&gt;=COUNTIF(ประเมินสมรรถนะ!AB70:AF70,0),COUNTIF(ประเมินสมรรถนะ!AB70:AF70,2)&gt;=COUNTIF(ประเมินสมรรถนะ!AB70:AF70,1)),2,IF(COUNTIF(ประเมินสมรรถนะ!AB70:AF70,1)&gt;=COUNTIF(ประเมินสมรรถนะ!AB70:AF70,0),1,0))))</f>
        <v>-</v>
      </c>
      <c r="L68" s="343" t="str">
        <f t="shared" si="0"/>
        <v/>
      </c>
      <c r="M68" s="344" t="str">
        <f t="shared" si="2"/>
        <v>-</v>
      </c>
      <c r="N68" s="344" t="str">
        <f t="shared" si="2"/>
        <v>-</v>
      </c>
      <c r="O68" s="344" t="str">
        <f t="shared" si="2"/>
        <v>-</v>
      </c>
      <c r="P68" s="344" t="str">
        <f t="shared" si="2"/>
        <v>-</v>
      </c>
      <c r="Q68" s="344" t="str">
        <f t="shared" si="2"/>
        <v>-</v>
      </c>
    </row>
    <row r="69" spans="2:17" x14ac:dyDescent="0.7">
      <c r="B69" s="337" t="str">
        <f>ประเมินสมรรถนะ!B71</f>
        <v>ป.2/2</v>
      </c>
      <c r="C69" s="338">
        <f>ประเมินสมรรถนะ!C71</f>
        <v>26</v>
      </c>
      <c r="D69" s="339" t="str">
        <f>ประเมินสมรรถนะ!E71</f>
        <v>เด็กหญิง</v>
      </c>
      <c r="E69" s="357" t="str">
        <f>ประเมินสมรรถนะ!F71</f>
        <v>ธนิดา</v>
      </c>
      <c r="F69" s="357" t="str">
        <f>ประเมินสมรรถนะ!G71</f>
        <v>ใจหล้า</v>
      </c>
      <c r="G69" s="342" t="str">
        <f>IF(COUNTIF(ประเมินสมรรถนะ!I71:M71,"")=5,"-",IF(AND(COUNTIF(ประเมินสมรรถนะ!I71:M71,3)&gt;=COUNTIF(ประเมินสมรรถนะ!I71:M71,0),COUNTIF(ประเมินสมรรถนะ!I71:M71,3)&gt;=COUNTIF(ประเมินสมรรถนะ!I71:M71,1),COUNTIF(ประเมินสมรรถนะ!I71:M71,3)&gt;=COUNTIF(ประเมินสมรรถนะ!I71:M71,2)),3,IF(AND(COUNTIF(ประเมินสมรรถนะ!I71:M71,2)&gt;=COUNTIF(ประเมินสมรรถนะ!I71:M71,0),COUNTIF(ประเมินสมรรถนะ!I71:M71,2)&gt;=COUNTIF(ประเมินสมรรถนะ!I71:M71,1)),2,IF(COUNTIF(ประเมินสมรรถนะ!I71:M71,1)&gt;=COUNTIF(ประเมินสมรรถนะ!I71:M71,0),1,0))))</f>
        <v>-</v>
      </c>
      <c r="H69" s="342" t="str">
        <f>IF(COUNTIF(ประเมินสมรรถนะ!N71:R71,"")=5,"-",IF(AND(COUNTIF(ประเมินสมรรถนะ!N71:R71,3)&gt;=COUNTIF(ประเมินสมรรถนะ!N71:R71,0),COUNTIF(ประเมินสมรรถนะ!N71:R71,3)&gt;=COUNTIF(ประเมินสมรรถนะ!N71:R71,1),COUNTIF(ประเมินสมรรถนะ!N71:R71,3)&gt;=COUNTIF(ประเมินสมรรถนะ!N71:R71,2)),3,IF(AND(COUNTIF(ประเมินสมรรถนะ!N71:R71,2)&gt;=COUNTIF(ประเมินสมรรถนะ!N71:R71,0),COUNTIF(ประเมินสมรรถนะ!N71:R71,2)&gt;=COUNTIF(ประเมินสมรรถนะ!N71:R71,1)),2,IF(COUNTIF(ประเมินสมรรถนะ!N71:R71,1)&gt;=COUNTIF(ประเมินสมรรถนะ!N71:R71,0),1,0))))</f>
        <v>-</v>
      </c>
      <c r="I69" s="342" t="str">
        <f>IF(COUNTIF(ประเมินสมรรถนะ!S71:V71,"")=4,"-",IF(AND(COUNTIF(ประเมินสมรรถนะ!S71:V71,3)&gt;=COUNTIF(ประเมินสมรรถนะ!S71:V71,0),COUNTIF(ประเมินสมรรถนะ!S71:V71,3)&gt;=COUNTIF(ประเมินสมรรถนะ!S71:V71,1),COUNTIF(ประเมินสมรรถนะ!S71:V71,3)&gt;=COUNTIF(ประเมินสมรรถนะ!S71:V71,2)),3,IF(AND(COUNTIF(ประเมินสมรรถนะ!S71:V71,2)&gt;=COUNTIF(ประเมินสมรรถนะ!S71:V71,0),COUNTIF(ประเมินสมรรถนะ!S71:V71,2)&gt;=COUNTIF(ประเมินสมรรถนะ!S71:V71,1)),2,IF(COUNTIF(ประเมินสมรรถนะ!S71:V71,1)&gt;=COUNTIF(ประเมินสมรรถนะ!S71:V71,0),1,0))))</f>
        <v>-</v>
      </c>
      <c r="J69" s="342" t="str">
        <f>IF(COUNTIF(ประเมินสมรรถนะ!W71:AA71,"")=5,"-",IF(AND(COUNTIF(ประเมินสมรรถนะ!W71:AA71,3)&gt;=COUNTIF(ประเมินสมรรถนะ!W71:AA71,0),COUNTIF(ประเมินสมรรถนะ!W71:AA71,3)&gt;=COUNTIF(ประเมินสมรรถนะ!W71:AA71,1),COUNTIF(ประเมินสมรรถนะ!W71:AA71,3)&gt;=COUNTIF(ประเมินสมรรถนะ!W71:AA71,2)),3,IF(AND(COUNTIF(ประเมินสมรรถนะ!W71:AA71,2)&gt;=COUNTIF(ประเมินสมรรถนะ!W71:AA71,0),COUNTIF(ประเมินสมรรถนะ!W71:AA71,2)&gt;=COUNTIF(ประเมินสมรรถนะ!W71:AA71,1)),2,IF(COUNTIF(ประเมินสมรรถนะ!W71:AA71,1)&gt;=COUNTIF(ประเมินสมรรถนะ!W71:AA71,0),1,0))))</f>
        <v>-</v>
      </c>
      <c r="K69" s="342" t="str">
        <f>IF(COUNTIF(ประเมินสมรรถนะ!AB71:AF71,"")=5,"-",IF(AND(COUNTIF(ประเมินสมรรถนะ!AB71:AF71,3)&gt;=COUNTIF(ประเมินสมรรถนะ!AB71:AF71,0),COUNTIF(ประเมินสมรรถนะ!AB71:AF71,3)&gt;=COUNTIF(ประเมินสมรรถนะ!AB71:AF71,1),COUNTIF(ประเมินสมรรถนะ!AB71:AF71,3)&gt;=COUNTIF(ประเมินสมรรถนะ!AB71:AF71,2)),3,IF(AND(COUNTIF(ประเมินสมรรถนะ!AB71:AF71,2)&gt;=COUNTIF(ประเมินสมรรถนะ!AB71:AF71,0),COUNTIF(ประเมินสมรรถนะ!AB71:AF71,2)&gt;=COUNTIF(ประเมินสมรรถนะ!AB71:AF71,1)),2,IF(COUNTIF(ประเมินสมรรถนะ!AB71:AF71,1)&gt;=COUNTIF(ประเมินสมรรถนะ!AB71:AF71,0),1,0))))</f>
        <v>-</v>
      </c>
      <c r="L69" s="343" t="str">
        <f t="shared" ref="L69:L83" si="3">IF(ISNA(MODE(M69:Q69)),"",MODE(M69:Q69))</f>
        <v/>
      </c>
      <c r="M69" s="344" t="str">
        <f t="shared" si="2"/>
        <v>-</v>
      </c>
      <c r="N69" s="344" t="str">
        <f t="shared" si="2"/>
        <v>-</v>
      </c>
      <c r="O69" s="344" t="str">
        <f t="shared" si="2"/>
        <v>-</v>
      </c>
      <c r="P69" s="344" t="str">
        <f t="shared" si="2"/>
        <v>-</v>
      </c>
      <c r="Q69" s="344" t="str">
        <f t="shared" si="2"/>
        <v>-</v>
      </c>
    </row>
    <row r="70" spans="2:17" x14ac:dyDescent="0.7">
      <c r="B70" s="337" t="str">
        <f>ประเมินสมรรถนะ!B72</f>
        <v>ป.2/2</v>
      </c>
      <c r="C70" s="338">
        <f>ประเมินสมรรถนะ!C72</f>
        <v>27</v>
      </c>
      <c r="D70" s="339" t="str">
        <f>ประเมินสมรรถนะ!E72</f>
        <v>เด็กหญิง</v>
      </c>
      <c r="E70" s="357" t="str">
        <f>ประเมินสมรรถนะ!F72</f>
        <v>สุพิชญา</v>
      </c>
      <c r="F70" s="357" t="str">
        <f>ประเมินสมรรถนะ!G72</f>
        <v>รัตนะวงศ์</v>
      </c>
      <c r="G70" s="342" t="str">
        <f>IF(COUNTIF(ประเมินสมรรถนะ!I72:M72,"")=5,"-",IF(AND(COUNTIF(ประเมินสมรรถนะ!I72:M72,3)&gt;=COUNTIF(ประเมินสมรรถนะ!I72:M72,0),COUNTIF(ประเมินสมรรถนะ!I72:M72,3)&gt;=COUNTIF(ประเมินสมรรถนะ!I72:M72,1),COUNTIF(ประเมินสมรรถนะ!I72:M72,3)&gt;=COUNTIF(ประเมินสมรรถนะ!I72:M72,2)),3,IF(AND(COUNTIF(ประเมินสมรรถนะ!I72:M72,2)&gt;=COUNTIF(ประเมินสมรรถนะ!I72:M72,0),COUNTIF(ประเมินสมรรถนะ!I72:M72,2)&gt;=COUNTIF(ประเมินสมรรถนะ!I72:M72,1)),2,IF(COUNTIF(ประเมินสมรรถนะ!I72:M72,1)&gt;=COUNTIF(ประเมินสมรรถนะ!I72:M72,0),1,0))))</f>
        <v>-</v>
      </c>
      <c r="H70" s="342" t="str">
        <f>IF(COUNTIF(ประเมินสมรรถนะ!N72:R72,"")=5,"-",IF(AND(COUNTIF(ประเมินสมรรถนะ!N72:R72,3)&gt;=COUNTIF(ประเมินสมรรถนะ!N72:R72,0),COUNTIF(ประเมินสมรรถนะ!N72:R72,3)&gt;=COUNTIF(ประเมินสมรรถนะ!N72:R72,1),COUNTIF(ประเมินสมรรถนะ!N72:R72,3)&gt;=COUNTIF(ประเมินสมรรถนะ!N72:R72,2)),3,IF(AND(COUNTIF(ประเมินสมรรถนะ!N72:R72,2)&gt;=COUNTIF(ประเมินสมรรถนะ!N72:R72,0),COUNTIF(ประเมินสมรรถนะ!N72:R72,2)&gt;=COUNTIF(ประเมินสมรรถนะ!N72:R72,1)),2,IF(COUNTIF(ประเมินสมรรถนะ!N72:R72,1)&gt;=COUNTIF(ประเมินสมรรถนะ!N72:R72,0),1,0))))</f>
        <v>-</v>
      </c>
      <c r="I70" s="342" t="str">
        <f>IF(COUNTIF(ประเมินสมรรถนะ!S72:V72,"")=4,"-",IF(AND(COUNTIF(ประเมินสมรรถนะ!S72:V72,3)&gt;=COUNTIF(ประเมินสมรรถนะ!S72:V72,0),COUNTIF(ประเมินสมรรถนะ!S72:V72,3)&gt;=COUNTIF(ประเมินสมรรถนะ!S72:V72,1),COUNTIF(ประเมินสมรรถนะ!S72:V72,3)&gt;=COUNTIF(ประเมินสมรรถนะ!S72:V72,2)),3,IF(AND(COUNTIF(ประเมินสมรรถนะ!S72:V72,2)&gt;=COUNTIF(ประเมินสมรรถนะ!S72:V72,0),COUNTIF(ประเมินสมรรถนะ!S72:V72,2)&gt;=COUNTIF(ประเมินสมรรถนะ!S72:V72,1)),2,IF(COUNTIF(ประเมินสมรรถนะ!S72:V72,1)&gt;=COUNTIF(ประเมินสมรรถนะ!S72:V72,0),1,0))))</f>
        <v>-</v>
      </c>
      <c r="J70" s="342" t="str">
        <f>IF(COUNTIF(ประเมินสมรรถนะ!W72:AA72,"")=5,"-",IF(AND(COUNTIF(ประเมินสมรรถนะ!W72:AA72,3)&gt;=COUNTIF(ประเมินสมรรถนะ!W72:AA72,0),COUNTIF(ประเมินสมรรถนะ!W72:AA72,3)&gt;=COUNTIF(ประเมินสมรรถนะ!W72:AA72,1),COUNTIF(ประเมินสมรรถนะ!W72:AA72,3)&gt;=COUNTIF(ประเมินสมรรถนะ!W72:AA72,2)),3,IF(AND(COUNTIF(ประเมินสมรรถนะ!W72:AA72,2)&gt;=COUNTIF(ประเมินสมรรถนะ!W72:AA72,0),COUNTIF(ประเมินสมรรถนะ!W72:AA72,2)&gt;=COUNTIF(ประเมินสมรรถนะ!W72:AA72,1)),2,IF(COUNTIF(ประเมินสมรรถนะ!W72:AA72,1)&gt;=COUNTIF(ประเมินสมรรถนะ!W72:AA72,0),1,0))))</f>
        <v>-</v>
      </c>
      <c r="K70" s="342" t="str">
        <f>IF(COUNTIF(ประเมินสมรรถนะ!AB72:AF72,"")=5,"-",IF(AND(COUNTIF(ประเมินสมรรถนะ!AB72:AF72,3)&gt;=COUNTIF(ประเมินสมรรถนะ!AB72:AF72,0),COUNTIF(ประเมินสมรรถนะ!AB72:AF72,3)&gt;=COUNTIF(ประเมินสมรรถนะ!AB72:AF72,1),COUNTIF(ประเมินสมรรถนะ!AB72:AF72,3)&gt;=COUNTIF(ประเมินสมรรถนะ!AB72:AF72,2)),3,IF(AND(COUNTIF(ประเมินสมรรถนะ!AB72:AF72,2)&gt;=COUNTIF(ประเมินสมรรถนะ!AB72:AF72,0),COUNTIF(ประเมินสมรรถนะ!AB72:AF72,2)&gt;=COUNTIF(ประเมินสมรรถนะ!AB72:AF72,1)),2,IF(COUNTIF(ประเมินสมรรถนะ!AB72:AF72,1)&gt;=COUNTIF(ประเมินสมรรถนะ!AB72:AF72,0),1,0))))</f>
        <v>-</v>
      </c>
      <c r="L70" s="343" t="str">
        <f t="shared" si="3"/>
        <v/>
      </c>
      <c r="M70" s="344" t="str">
        <f t="shared" si="2"/>
        <v>-</v>
      </c>
      <c r="N70" s="344" t="str">
        <f t="shared" si="2"/>
        <v>-</v>
      </c>
      <c r="O70" s="344" t="str">
        <f t="shared" si="2"/>
        <v>-</v>
      </c>
      <c r="P70" s="344" t="str">
        <f t="shared" si="2"/>
        <v>-</v>
      </c>
      <c r="Q70" s="344" t="str">
        <f t="shared" si="2"/>
        <v>-</v>
      </c>
    </row>
    <row r="71" spans="2:17" x14ac:dyDescent="0.7">
      <c r="B71" s="337" t="str">
        <f>ประเมินสมรรถนะ!B73</f>
        <v>ป.2/2</v>
      </c>
      <c r="C71" s="338">
        <f>ประเมินสมรรถนะ!C73</f>
        <v>28</v>
      </c>
      <c r="D71" s="339" t="str">
        <f>ประเมินสมรรถนะ!E73</f>
        <v>เด็กหญิง</v>
      </c>
      <c r="E71" s="357" t="str">
        <f>ประเมินสมรรถนะ!F73</f>
        <v>เบญญาทิพย์</v>
      </c>
      <c r="F71" s="357" t="str">
        <f>ประเมินสมรรถนะ!G73</f>
        <v>ทองเอี่ยม</v>
      </c>
      <c r="G71" s="342" t="str">
        <f>IF(COUNTIF(ประเมินสมรรถนะ!I73:M73,"")=5,"-",IF(AND(COUNTIF(ประเมินสมรรถนะ!I73:M73,3)&gt;=COUNTIF(ประเมินสมรรถนะ!I73:M73,0),COUNTIF(ประเมินสมรรถนะ!I73:M73,3)&gt;=COUNTIF(ประเมินสมรรถนะ!I73:M73,1),COUNTIF(ประเมินสมรรถนะ!I73:M73,3)&gt;=COUNTIF(ประเมินสมรรถนะ!I73:M73,2)),3,IF(AND(COUNTIF(ประเมินสมรรถนะ!I73:M73,2)&gt;=COUNTIF(ประเมินสมรรถนะ!I73:M73,0),COUNTIF(ประเมินสมรรถนะ!I73:M73,2)&gt;=COUNTIF(ประเมินสมรรถนะ!I73:M73,1)),2,IF(COUNTIF(ประเมินสมรรถนะ!I73:M73,1)&gt;=COUNTIF(ประเมินสมรรถนะ!I73:M73,0),1,0))))</f>
        <v>-</v>
      </c>
      <c r="H71" s="342" t="str">
        <f>IF(COUNTIF(ประเมินสมรรถนะ!N73:R73,"")=5,"-",IF(AND(COUNTIF(ประเมินสมรรถนะ!N73:R73,3)&gt;=COUNTIF(ประเมินสมรรถนะ!N73:R73,0),COUNTIF(ประเมินสมรรถนะ!N73:R73,3)&gt;=COUNTIF(ประเมินสมรรถนะ!N73:R73,1),COUNTIF(ประเมินสมรรถนะ!N73:R73,3)&gt;=COUNTIF(ประเมินสมรรถนะ!N73:R73,2)),3,IF(AND(COUNTIF(ประเมินสมรรถนะ!N73:R73,2)&gt;=COUNTIF(ประเมินสมรรถนะ!N73:R73,0),COUNTIF(ประเมินสมรรถนะ!N73:R73,2)&gt;=COUNTIF(ประเมินสมรรถนะ!N73:R73,1)),2,IF(COUNTIF(ประเมินสมรรถนะ!N73:R73,1)&gt;=COUNTIF(ประเมินสมรรถนะ!N73:R73,0),1,0))))</f>
        <v>-</v>
      </c>
      <c r="I71" s="342" t="str">
        <f>IF(COUNTIF(ประเมินสมรรถนะ!S73:V73,"")=4,"-",IF(AND(COUNTIF(ประเมินสมรรถนะ!S73:V73,3)&gt;=COUNTIF(ประเมินสมรรถนะ!S73:V73,0),COUNTIF(ประเมินสมรรถนะ!S73:V73,3)&gt;=COUNTIF(ประเมินสมรรถนะ!S73:V73,1),COUNTIF(ประเมินสมรรถนะ!S73:V73,3)&gt;=COUNTIF(ประเมินสมรรถนะ!S73:V73,2)),3,IF(AND(COUNTIF(ประเมินสมรรถนะ!S73:V73,2)&gt;=COUNTIF(ประเมินสมรรถนะ!S73:V73,0),COUNTIF(ประเมินสมรรถนะ!S73:V73,2)&gt;=COUNTIF(ประเมินสมรรถนะ!S73:V73,1)),2,IF(COUNTIF(ประเมินสมรรถนะ!S73:V73,1)&gt;=COUNTIF(ประเมินสมรรถนะ!S73:V73,0),1,0))))</f>
        <v>-</v>
      </c>
      <c r="J71" s="342" t="str">
        <f>IF(COUNTIF(ประเมินสมรรถนะ!W73:AA73,"")=5,"-",IF(AND(COUNTIF(ประเมินสมรรถนะ!W73:AA73,3)&gt;=COUNTIF(ประเมินสมรรถนะ!W73:AA73,0),COUNTIF(ประเมินสมรรถนะ!W73:AA73,3)&gt;=COUNTIF(ประเมินสมรรถนะ!W73:AA73,1),COUNTIF(ประเมินสมรรถนะ!W73:AA73,3)&gt;=COUNTIF(ประเมินสมรรถนะ!W73:AA73,2)),3,IF(AND(COUNTIF(ประเมินสมรรถนะ!W73:AA73,2)&gt;=COUNTIF(ประเมินสมรรถนะ!W73:AA73,0),COUNTIF(ประเมินสมรรถนะ!W73:AA73,2)&gt;=COUNTIF(ประเมินสมรรถนะ!W73:AA73,1)),2,IF(COUNTIF(ประเมินสมรรถนะ!W73:AA73,1)&gt;=COUNTIF(ประเมินสมรรถนะ!W73:AA73,0),1,0))))</f>
        <v>-</v>
      </c>
      <c r="K71" s="342" t="str">
        <f>IF(COUNTIF(ประเมินสมรรถนะ!AB73:AF73,"")=5,"-",IF(AND(COUNTIF(ประเมินสมรรถนะ!AB73:AF73,3)&gt;=COUNTIF(ประเมินสมรรถนะ!AB73:AF73,0),COUNTIF(ประเมินสมรรถนะ!AB73:AF73,3)&gt;=COUNTIF(ประเมินสมรรถนะ!AB73:AF73,1),COUNTIF(ประเมินสมรรถนะ!AB73:AF73,3)&gt;=COUNTIF(ประเมินสมรรถนะ!AB73:AF73,2)),3,IF(AND(COUNTIF(ประเมินสมรรถนะ!AB73:AF73,2)&gt;=COUNTIF(ประเมินสมรรถนะ!AB73:AF73,0),COUNTIF(ประเมินสมรรถนะ!AB73:AF73,2)&gt;=COUNTIF(ประเมินสมรรถนะ!AB73:AF73,1)),2,IF(COUNTIF(ประเมินสมรรถนะ!AB73:AF73,1)&gt;=COUNTIF(ประเมินสมรรถนะ!AB73:AF73,0),1,0))))</f>
        <v>-</v>
      </c>
      <c r="L71" s="343" t="str">
        <f t="shared" si="3"/>
        <v/>
      </c>
      <c r="M71" s="344" t="str">
        <f t="shared" si="2"/>
        <v>-</v>
      </c>
      <c r="N71" s="344" t="str">
        <f t="shared" si="2"/>
        <v>-</v>
      </c>
      <c r="O71" s="344" t="str">
        <f t="shared" si="2"/>
        <v>-</v>
      </c>
      <c r="P71" s="344" t="str">
        <f t="shared" si="2"/>
        <v>-</v>
      </c>
      <c r="Q71" s="344" t="str">
        <f t="shared" si="2"/>
        <v>-</v>
      </c>
    </row>
    <row r="72" spans="2:17" x14ac:dyDescent="0.7">
      <c r="B72" s="337" t="str">
        <f>ประเมินสมรรถนะ!B74</f>
        <v>ป.2/2</v>
      </c>
      <c r="C72" s="338">
        <f>ประเมินสมรรถนะ!C74</f>
        <v>29</v>
      </c>
      <c r="D72" s="339" t="str">
        <f>ประเมินสมรรถนะ!E74</f>
        <v>เด็กหญิง</v>
      </c>
      <c r="E72" s="357" t="str">
        <f>ประเมินสมรรถนะ!F74</f>
        <v>เบญจวรรณ</v>
      </c>
      <c r="F72" s="357" t="str">
        <f>ประเมินสมรรถนะ!G74</f>
        <v>ทองเอี่ยม</v>
      </c>
      <c r="G72" s="342" t="str">
        <f>IF(COUNTIF(ประเมินสมรรถนะ!I74:M74,"")=5,"-",IF(AND(COUNTIF(ประเมินสมรรถนะ!I74:M74,3)&gt;=COUNTIF(ประเมินสมรรถนะ!I74:M74,0),COUNTIF(ประเมินสมรรถนะ!I74:M74,3)&gt;=COUNTIF(ประเมินสมรรถนะ!I74:M74,1),COUNTIF(ประเมินสมรรถนะ!I74:M74,3)&gt;=COUNTIF(ประเมินสมรรถนะ!I74:M74,2)),3,IF(AND(COUNTIF(ประเมินสมรรถนะ!I74:M74,2)&gt;=COUNTIF(ประเมินสมรรถนะ!I74:M74,0),COUNTIF(ประเมินสมรรถนะ!I74:M74,2)&gt;=COUNTIF(ประเมินสมรรถนะ!I74:M74,1)),2,IF(COUNTIF(ประเมินสมรรถนะ!I74:M74,1)&gt;=COUNTIF(ประเมินสมรรถนะ!I74:M74,0),1,0))))</f>
        <v>-</v>
      </c>
      <c r="H72" s="342" t="str">
        <f>IF(COUNTIF(ประเมินสมรรถนะ!N74:R74,"")=5,"-",IF(AND(COUNTIF(ประเมินสมรรถนะ!N74:R74,3)&gt;=COUNTIF(ประเมินสมรรถนะ!N74:R74,0),COUNTIF(ประเมินสมรรถนะ!N74:R74,3)&gt;=COUNTIF(ประเมินสมรรถนะ!N74:R74,1),COUNTIF(ประเมินสมรรถนะ!N74:R74,3)&gt;=COUNTIF(ประเมินสมรรถนะ!N74:R74,2)),3,IF(AND(COUNTIF(ประเมินสมรรถนะ!N74:R74,2)&gt;=COUNTIF(ประเมินสมรรถนะ!N74:R74,0),COUNTIF(ประเมินสมรรถนะ!N74:R74,2)&gt;=COUNTIF(ประเมินสมรรถนะ!N74:R74,1)),2,IF(COUNTIF(ประเมินสมรรถนะ!N74:R74,1)&gt;=COUNTIF(ประเมินสมรรถนะ!N74:R74,0),1,0))))</f>
        <v>-</v>
      </c>
      <c r="I72" s="342" t="str">
        <f>IF(COUNTIF(ประเมินสมรรถนะ!S74:V74,"")=4,"-",IF(AND(COUNTIF(ประเมินสมรรถนะ!S74:V74,3)&gt;=COUNTIF(ประเมินสมรรถนะ!S74:V74,0),COUNTIF(ประเมินสมรรถนะ!S74:V74,3)&gt;=COUNTIF(ประเมินสมรรถนะ!S74:V74,1),COUNTIF(ประเมินสมรรถนะ!S74:V74,3)&gt;=COUNTIF(ประเมินสมรรถนะ!S74:V74,2)),3,IF(AND(COUNTIF(ประเมินสมรรถนะ!S74:V74,2)&gt;=COUNTIF(ประเมินสมรรถนะ!S74:V74,0),COUNTIF(ประเมินสมรรถนะ!S74:V74,2)&gt;=COUNTIF(ประเมินสมรรถนะ!S74:V74,1)),2,IF(COUNTIF(ประเมินสมรรถนะ!S74:V74,1)&gt;=COUNTIF(ประเมินสมรรถนะ!S74:V74,0),1,0))))</f>
        <v>-</v>
      </c>
      <c r="J72" s="342" t="str">
        <f>IF(COUNTIF(ประเมินสมรรถนะ!W74:AA74,"")=5,"-",IF(AND(COUNTIF(ประเมินสมรรถนะ!W74:AA74,3)&gt;=COUNTIF(ประเมินสมรรถนะ!W74:AA74,0),COUNTIF(ประเมินสมรรถนะ!W74:AA74,3)&gt;=COUNTIF(ประเมินสมรรถนะ!W74:AA74,1),COUNTIF(ประเมินสมรรถนะ!W74:AA74,3)&gt;=COUNTIF(ประเมินสมรรถนะ!W74:AA74,2)),3,IF(AND(COUNTIF(ประเมินสมรรถนะ!W74:AA74,2)&gt;=COUNTIF(ประเมินสมรรถนะ!W74:AA74,0),COUNTIF(ประเมินสมรรถนะ!W74:AA74,2)&gt;=COUNTIF(ประเมินสมรรถนะ!W74:AA74,1)),2,IF(COUNTIF(ประเมินสมรรถนะ!W74:AA74,1)&gt;=COUNTIF(ประเมินสมรรถนะ!W74:AA74,0),1,0))))</f>
        <v>-</v>
      </c>
      <c r="K72" s="342" t="str">
        <f>IF(COUNTIF(ประเมินสมรรถนะ!AB74:AF74,"")=5,"-",IF(AND(COUNTIF(ประเมินสมรรถนะ!AB74:AF74,3)&gt;=COUNTIF(ประเมินสมรรถนะ!AB74:AF74,0),COUNTIF(ประเมินสมรรถนะ!AB74:AF74,3)&gt;=COUNTIF(ประเมินสมรรถนะ!AB74:AF74,1),COUNTIF(ประเมินสมรรถนะ!AB74:AF74,3)&gt;=COUNTIF(ประเมินสมรรถนะ!AB74:AF74,2)),3,IF(AND(COUNTIF(ประเมินสมรรถนะ!AB74:AF74,2)&gt;=COUNTIF(ประเมินสมรรถนะ!AB74:AF74,0),COUNTIF(ประเมินสมรรถนะ!AB74:AF74,2)&gt;=COUNTIF(ประเมินสมรรถนะ!AB74:AF74,1)),2,IF(COUNTIF(ประเมินสมรรถนะ!AB74:AF74,1)&gt;=COUNTIF(ประเมินสมรรถนะ!AB74:AF74,0),1,0))))</f>
        <v>-</v>
      </c>
      <c r="L72" s="343" t="str">
        <f t="shared" si="3"/>
        <v/>
      </c>
      <c r="M72" s="344" t="str">
        <f t="shared" si="2"/>
        <v>-</v>
      </c>
      <c r="N72" s="344" t="str">
        <f t="shared" si="2"/>
        <v>-</v>
      </c>
      <c r="O72" s="344" t="str">
        <f t="shared" si="2"/>
        <v>-</v>
      </c>
      <c r="P72" s="344" t="str">
        <f t="shared" si="2"/>
        <v>-</v>
      </c>
      <c r="Q72" s="344" t="str">
        <f t="shared" si="2"/>
        <v>-</v>
      </c>
    </row>
    <row r="73" spans="2:17" x14ac:dyDescent="0.7">
      <c r="B73" s="337" t="str">
        <f>ประเมินสมรรถนะ!B75</f>
        <v>ป.2/2</v>
      </c>
      <c r="C73" s="338">
        <f>ประเมินสมรรถนะ!C75</f>
        <v>30</v>
      </c>
      <c r="D73" s="339" t="str">
        <f>ประเมินสมรรถนะ!E75</f>
        <v>เด็กหญิง</v>
      </c>
      <c r="E73" s="357" t="str">
        <f>ประเมินสมรรถนะ!F75</f>
        <v>ศุภักษร</v>
      </c>
      <c r="F73" s="357" t="str">
        <f>ประเมินสมรรถนะ!G75</f>
        <v>อินทจักร์</v>
      </c>
      <c r="G73" s="342" t="str">
        <f>IF(COUNTIF(ประเมินสมรรถนะ!I75:M75,"")=5,"-",IF(AND(COUNTIF(ประเมินสมรรถนะ!I75:M75,3)&gt;=COUNTIF(ประเมินสมรรถนะ!I75:M75,0),COUNTIF(ประเมินสมรรถนะ!I75:M75,3)&gt;=COUNTIF(ประเมินสมรรถนะ!I75:M75,1),COUNTIF(ประเมินสมรรถนะ!I75:M75,3)&gt;=COUNTIF(ประเมินสมรรถนะ!I75:M75,2)),3,IF(AND(COUNTIF(ประเมินสมรรถนะ!I75:M75,2)&gt;=COUNTIF(ประเมินสมรรถนะ!I75:M75,0),COUNTIF(ประเมินสมรรถนะ!I75:M75,2)&gt;=COUNTIF(ประเมินสมรรถนะ!I75:M75,1)),2,IF(COUNTIF(ประเมินสมรรถนะ!I75:M75,1)&gt;=COUNTIF(ประเมินสมรรถนะ!I75:M75,0),1,0))))</f>
        <v>-</v>
      </c>
      <c r="H73" s="342" t="str">
        <f>IF(COUNTIF(ประเมินสมรรถนะ!N75:R75,"")=5,"-",IF(AND(COUNTIF(ประเมินสมรรถนะ!N75:R75,3)&gt;=COUNTIF(ประเมินสมรรถนะ!N75:R75,0),COUNTIF(ประเมินสมรรถนะ!N75:R75,3)&gt;=COUNTIF(ประเมินสมรรถนะ!N75:R75,1),COUNTIF(ประเมินสมรรถนะ!N75:R75,3)&gt;=COUNTIF(ประเมินสมรรถนะ!N75:R75,2)),3,IF(AND(COUNTIF(ประเมินสมรรถนะ!N75:R75,2)&gt;=COUNTIF(ประเมินสมรรถนะ!N75:R75,0),COUNTIF(ประเมินสมรรถนะ!N75:R75,2)&gt;=COUNTIF(ประเมินสมรรถนะ!N75:R75,1)),2,IF(COUNTIF(ประเมินสมรรถนะ!N75:R75,1)&gt;=COUNTIF(ประเมินสมรรถนะ!N75:R75,0),1,0))))</f>
        <v>-</v>
      </c>
      <c r="I73" s="342" t="str">
        <f>IF(COUNTIF(ประเมินสมรรถนะ!S75:V75,"")=4,"-",IF(AND(COUNTIF(ประเมินสมรรถนะ!S75:V75,3)&gt;=COUNTIF(ประเมินสมรรถนะ!S75:V75,0),COUNTIF(ประเมินสมรรถนะ!S75:V75,3)&gt;=COUNTIF(ประเมินสมรรถนะ!S75:V75,1),COUNTIF(ประเมินสมรรถนะ!S75:V75,3)&gt;=COUNTIF(ประเมินสมรรถนะ!S75:V75,2)),3,IF(AND(COUNTIF(ประเมินสมรรถนะ!S75:V75,2)&gt;=COUNTIF(ประเมินสมรรถนะ!S75:V75,0),COUNTIF(ประเมินสมรรถนะ!S75:V75,2)&gt;=COUNTIF(ประเมินสมรรถนะ!S75:V75,1)),2,IF(COUNTIF(ประเมินสมรรถนะ!S75:V75,1)&gt;=COUNTIF(ประเมินสมรรถนะ!S75:V75,0),1,0))))</f>
        <v>-</v>
      </c>
      <c r="J73" s="342" t="str">
        <f>IF(COUNTIF(ประเมินสมรรถนะ!W75:AA75,"")=5,"-",IF(AND(COUNTIF(ประเมินสมรรถนะ!W75:AA75,3)&gt;=COUNTIF(ประเมินสมรรถนะ!W75:AA75,0),COUNTIF(ประเมินสมรรถนะ!W75:AA75,3)&gt;=COUNTIF(ประเมินสมรรถนะ!W75:AA75,1),COUNTIF(ประเมินสมรรถนะ!W75:AA75,3)&gt;=COUNTIF(ประเมินสมรรถนะ!W75:AA75,2)),3,IF(AND(COUNTIF(ประเมินสมรรถนะ!W75:AA75,2)&gt;=COUNTIF(ประเมินสมรรถนะ!W75:AA75,0),COUNTIF(ประเมินสมรรถนะ!W75:AA75,2)&gt;=COUNTIF(ประเมินสมรรถนะ!W75:AA75,1)),2,IF(COUNTIF(ประเมินสมรรถนะ!W75:AA75,1)&gt;=COUNTIF(ประเมินสมรรถนะ!W75:AA75,0),1,0))))</f>
        <v>-</v>
      </c>
      <c r="K73" s="342" t="str">
        <f>IF(COUNTIF(ประเมินสมรรถนะ!AB75:AF75,"")=5,"-",IF(AND(COUNTIF(ประเมินสมรรถนะ!AB75:AF75,3)&gt;=COUNTIF(ประเมินสมรรถนะ!AB75:AF75,0),COUNTIF(ประเมินสมรรถนะ!AB75:AF75,3)&gt;=COUNTIF(ประเมินสมรรถนะ!AB75:AF75,1),COUNTIF(ประเมินสมรรถนะ!AB75:AF75,3)&gt;=COUNTIF(ประเมินสมรรถนะ!AB75:AF75,2)),3,IF(AND(COUNTIF(ประเมินสมรรถนะ!AB75:AF75,2)&gt;=COUNTIF(ประเมินสมรรถนะ!AB75:AF75,0),COUNTIF(ประเมินสมรรถนะ!AB75:AF75,2)&gt;=COUNTIF(ประเมินสมรรถนะ!AB75:AF75,1)),2,IF(COUNTIF(ประเมินสมรรถนะ!AB75:AF75,1)&gt;=COUNTIF(ประเมินสมรรถนะ!AB75:AF75,0),1,0))))</f>
        <v>-</v>
      </c>
      <c r="L73" s="343" t="str">
        <f t="shared" si="3"/>
        <v/>
      </c>
      <c r="M73" s="344" t="str">
        <f t="shared" si="2"/>
        <v>-</v>
      </c>
      <c r="N73" s="344" t="str">
        <f t="shared" si="2"/>
        <v>-</v>
      </c>
      <c r="O73" s="344" t="str">
        <f t="shared" si="2"/>
        <v>-</v>
      </c>
      <c r="P73" s="344" t="str">
        <f t="shared" si="2"/>
        <v>-</v>
      </c>
      <c r="Q73" s="344" t="str">
        <f t="shared" si="2"/>
        <v>-</v>
      </c>
    </row>
    <row r="74" spans="2:17" x14ac:dyDescent="0.7">
      <c r="B74" s="337" t="str">
        <f>ประเมินสมรรถนะ!B76</f>
        <v>ป.2/2</v>
      </c>
      <c r="C74" s="338">
        <f>ประเมินสมรรถนะ!C76</f>
        <v>31</v>
      </c>
      <c r="D74" s="339" t="str">
        <f>ประเมินสมรรถนะ!E76</f>
        <v/>
      </c>
      <c r="E74" s="357" t="str">
        <f>ประเมินสมรรถนะ!F76</f>
        <v/>
      </c>
      <c r="F74" s="357" t="str">
        <f>ประเมินสมรรถนะ!G76</f>
        <v/>
      </c>
      <c r="G74" s="342" t="str">
        <f>IF(COUNTIF(ประเมินสมรรถนะ!I76:M76,"")=5,"-",IF(AND(COUNTIF(ประเมินสมรรถนะ!I76:M76,3)&gt;=COUNTIF(ประเมินสมรรถนะ!I76:M76,0),COUNTIF(ประเมินสมรรถนะ!I76:M76,3)&gt;=COUNTIF(ประเมินสมรรถนะ!I76:M76,1),COUNTIF(ประเมินสมรรถนะ!I76:M76,3)&gt;=COUNTIF(ประเมินสมรรถนะ!I76:M76,2)),3,IF(AND(COUNTIF(ประเมินสมรรถนะ!I76:M76,2)&gt;=COUNTIF(ประเมินสมรรถนะ!I76:M76,0),COUNTIF(ประเมินสมรรถนะ!I76:M76,2)&gt;=COUNTIF(ประเมินสมรรถนะ!I76:M76,1)),2,IF(COUNTIF(ประเมินสมรรถนะ!I76:M76,1)&gt;=COUNTIF(ประเมินสมรรถนะ!I76:M76,0),1,0))))</f>
        <v>-</v>
      </c>
      <c r="H74" s="342" t="str">
        <f>IF(COUNTIF(ประเมินสมรรถนะ!N76:R76,"")=5,"-",IF(AND(COUNTIF(ประเมินสมรรถนะ!N76:R76,3)&gt;=COUNTIF(ประเมินสมรรถนะ!N76:R76,0),COUNTIF(ประเมินสมรรถนะ!N76:R76,3)&gt;=COUNTIF(ประเมินสมรรถนะ!N76:R76,1),COUNTIF(ประเมินสมรรถนะ!N76:R76,3)&gt;=COUNTIF(ประเมินสมรรถนะ!N76:R76,2)),3,IF(AND(COUNTIF(ประเมินสมรรถนะ!N76:R76,2)&gt;=COUNTIF(ประเมินสมรรถนะ!N76:R76,0),COUNTIF(ประเมินสมรรถนะ!N76:R76,2)&gt;=COUNTIF(ประเมินสมรรถนะ!N76:R76,1)),2,IF(COUNTIF(ประเมินสมรรถนะ!N76:R76,1)&gt;=COUNTIF(ประเมินสมรรถนะ!N76:R76,0),1,0))))</f>
        <v>-</v>
      </c>
      <c r="I74" s="342" t="str">
        <f>IF(COUNTIF(ประเมินสมรรถนะ!S76:V76,"")=4,"-",IF(AND(COUNTIF(ประเมินสมรรถนะ!S76:V76,3)&gt;=COUNTIF(ประเมินสมรรถนะ!S76:V76,0),COUNTIF(ประเมินสมรรถนะ!S76:V76,3)&gt;=COUNTIF(ประเมินสมรรถนะ!S76:V76,1),COUNTIF(ประเมินสมรรถนะ!S76:V76,3)&gt;=COUNTIF(ประเมินสมรรถนะ!S76:V76,2)),3,IF(AND(COUNTIF(ประเมินสมรรถนะ!S76:V76,2)&gt;=COUNTIF(ประเมินสมรรถนะ!S76:V76,0),COUNTIF(ประเมินสมรรถนะ!S76:V76,2)&gt;=COUNTIF(ประเมินสมรรถนะ!S76:V76,1)),2,IF(COUNTIF(ประเมินสมรรถนะ!S76:V76,1)&gt;=COUNTIF(ประเมินสมรรถนะ!S76:V76,0),1,0))))</f>
        <v>-</v>
      </c>
      <c r="J74" s="342" t="str">
        <f>IF(COUNTIF(ประเมินสมรรถนะ!W76:AA76,"")=5,"-",IF(AND(COUNTIF(ประเมินสมรรถนะ!W76:AA76,3)&gt;=COUNTIF(ประเมินสมรรถนะ!W76:AA76,0),COUNTIF(ประเมินสมรรถนะ!W76:AA76,3)&gt;=COUNTIF(ประเมินสมรรถนะ!W76:AA76,1),COUNTIF(ประเมินสมรรถนะ!W76:AA76,3)&gt;=COUNTIF(ประเมินสมรรถนะ!W76:AA76,2)),3,IF(AND(COUNTIF(ประเมินสมรรถนะ!W76:AA76,2)&gt;=COUNTIF(ประเมินสมรรถนะ!W76:AA76,0),COUNTIF(ประเมินสมรรถนะ!W76:AA76,2)&gt;=COUNTIF(ประเมินสมรรถนะ!W76:AA76,1)),2,IF(COUNTIF(ประเมินสมรรถนะ!W76:AA76,1)&gt;=COUNTIF(ประเมินสมรรถนะ!W76:AA76,0),1,0))))</f>
        <v>-</v>
      </c>
      <c r="K74" s="342" t="str">
        <f>IF(COUNTIF(ประเมินสมรรถนะ!AB76:AF76,"")=5,"-",IF(AND(COUNTIF(ประเมินสมรรถนะ!AB76:AF76,3)&gt;=COUNTIF(ประเมินสมรรถนะ!AB76:AF76,0),COUNTIF(ประเมินสมรรถนะ!AB76:AF76,3)&gt;=COUNTIF(ประเมินสมรรถนะ!AB76:AF76,1),COUNTIF(ประเมินสมรรถนะ!AB76:AF76,3)&gt;=COUNTIF(ประเมินสมรรถนะ!AB76:AF76,2)),3,IF(AND(COUNTIF(ประเมินสมรรถนะ!AB76:AF76,2)&gt;=COUNTIF(ประเมินสมรรถนะ!AB76:AF76,0),COUNTIF(ประเมินสมรรถนะ!AB76:AF76,2)&gt;=COUNTIF(ประเมินสมรรถนะ!AB76:AF76,1)),2,IF(COUNTIF(ประเมินสมรรถนะ!AB76:AF76,1)&gt;=COUNTIF(ประเมินสมรรถนะ!AB76:AF76,0),1,0))))</f>
        <v>-</v>
      </c>
      <c r="L74" s="343" t="str">
        <f t="shared" si="3"/>
        <v/>
      </c>
      <c r="M74" s="344" t="str">
        <f t="shared" si="2"/>
        <v>-</v>
      </c>
      <c r="N74" s="344" t="str">
        <f t="shared" si="2"/>
        <v>-</v>
      </c>
      <c r="O74" s="344" t="str">
        <f t="shared" si="2"/>
        <v>-</v>
      </c>
      <c r="P74" s="344" t="str">
        <f t="shared" si="2"/>
        <v>-</v>
      </c>
      <c r="Q74" s="344" t="str">
        <f t="shared" si="2"/>
        <v>-</v>
      </c>
    </row>
    <row r="75" spans="2:17" x14ac:dyDescent="0.7">
      <c r="B75" s="337" t="str">
        <f>ประเมินสมรรถนะ!B77</f>
        <v>ป.2/2</v>
      </c>
      <c r="C75" s="338">
        <f>ประเมินสมรรถนะ!C77</f>
        <v>32</v>
      </c>
      <c r="D75" s="339" t="str">
        <f>ประเมินสมรรถนะ!E77</f>
        <v/>
      </c>
      <c r="E75" s="357" t="str">
        <f>ประเมินสมรรถนะ!F77</f>
        <v/>
      </c>
      <c r="F75" s="357" t="str">
        <f>ประเมินสมรรถนะ!G77</f>
        <v/>
      </c>
      <c r="G75" s="342" t="str">
        <f>IF(COUNTIF(ประเมินสมรรถนะ!I77:M77,"")=5,"-",IF(AND(COUNTIF(ประเมินสมรรถนะ!I77:M77,3)&gt;=COUNTIF(ประเมินสมรรถนะ!I77:M77,0),COUNTIF(ประเมินสมรรถนะ!I77:M77,3)&gt;=COUNTIF(ประเมินสมรรถนะ!I77:M77,1),COUNTIF(ประเมินสมรรถนะ!I77:M77,3)&gt;=COUNTIF(ประเมินสมรรถนะ!I77:M77,2)),3,IF(AND(COUNTIF(ประเมินสมรรถนะ!I77:M77,2)&gt;=COUNTIF(ประเมินสมรรถนะ!I77:M77,0),COUNTIF(ประเมินสมรรถนะ!I77:M77,2)&gt;=COUNTIF(ประเมินสมรรถนะ!I77:M77,1)),2,IF(COUNTIF(ประเมินสมรรถนะ!I77:M77,1)&gt;=COUNTIF(ประเมินสมรรถนะ!I77:M77,0),1,0))))</f>
        <v>-</v>
      </c>
      <c r="H75" s="342" t="str">
        <f>IF(COUNTIF(ประเมินสมรรถนะ!N77:R77,"")=5,"-",IF(AND(COUNTIF(ประเมินสมรรถนะ!N77:R77,3)&gt;=COUNTIF(ประเมินสมรรถนะ!N77:R77,0),COUNTIF(ประเมินสมรรถนะ!N77:R77,3)&gt;=COUNTIF(ประเมินสมรรถนะ!N77:R77,1),COUNTIF(ประเมินสมรรถนะ!N77:R77,3)&gt;=COUNTIF(ประเมินสมรรถนะ!N77:R77,2)),3,IF(AND(COUNTIF(ประเมินสมรรถนะ!N77:R77,2)&gt;=COUNTIF(ประเมินสมรรถนะ!N77:R77,0),COUNTIF(ประเมินสมรรถนะ!N77:R77,2)&gt;=COUNTIF(ประเมินสมรรถนะ!N77:R77,1)),2,IF(COUNTIF(ประเมินสมรรถนะ!N77:R77,1)&gt;=COUNTIF(ประเมินสมรรถนะ!N77:R77,0),1,0))))</f>
        <v>-</v>
      </c>
      <c r="I75" s="342" t="str">
        <f>IF(COUNTIF(ประเมินสมรรถนะ!S77:V77,"")=4,"-",IF(AND(COUNTIF(ประเมินสมรรถนะ!S77:V77,3)&gt;=COUNTIF(ประเมินสมรรถนะ!S77:V77,0),COUNTIF(ประเมินสมรรถนะ!S77:V77,3)&gt;=COUNTIF(ประเมินสมรรถนะ!S77:V77,1),COUNTIF(ประเมินสมรรถนะ!S77:V77,3)&gt;=COUNTIF(ประเมินสมรรถนะ!S77:V77,2)),3,IF(AND(COUNTIF(ประเมินสมรรถนะ!S77:V77,2)&gt;=COUNTIF(ประเมินสมรรถนะ!S77:V77,0),COUNTIF(ประเมินสมรรถนะ!S77:V77,2)&gt;=COUNTIF(ประเมินสมรรถนะ!S77:V77,1)),2,IF(COUNTIF(ประเมินสมรรถนะ!S77:V77,1)&gt;=COUNTIF(ประเมินสมรรถนะ!S77:V77,0),1,0))))</f>
        <v>-</v>
      </c>
      <c r="J75" s="342" t="str">
        <f>IF(COUNTIF(ประเมินสมรรถนะ!W77:AA77,"")=5,"-",IF(AND(COUNTIF(ประเมินสมรรถนะ!W77:AA77,3)&gt;=COUNTIF(ประเมินสมรรถนะ!W77:AA77,0),COUNTIF(ประเมินสมรรถนะ!W77:AA77,3)&gt;=COUNTIF(ประเมินสมรรถนะ!W77:AA77,1),COUNTIF(ประเมินสมรรถนะ!W77:AA77,3)&gt;=COUNTIF(ประเมินสมรรถนะ!W77:AA77,2)),3,IF(AND(COUNTIF(ประเมินสมรรถนะ!W77:AA77,2)&gt;=COUNTIF(ประเมินสมรรถนะ!W77:AA77,0),COUNTIF(ประเมินสมรรถนะ!W77:AA77,2)&gt;=COUNTIF(ประเมินสมรรถนะ!W77:AA77,1)),2,IF(COUNTIF(ประเมินสมรรถนะ!W77:AA77,1)&gt;=COUNTIF(ประเมินสมรรถนะ!W77:AA77,0),1,0))))</f>
        <v>-</v>
      </c>
      <c r="K75" s="342" t="str">
        <f>IF(COUNTIF(ประเมินสมรรถนะ!AB77:AF77,"")=5,"-",IF(AND(COUNTIF(ประเมินสมรรถนะ!AB77:AF77,3)&gt;=COUNTIF(ประเมินสมรรถนะ!AB77:AF77,0),COUNTIF(ประเมินสมรรถนะ!AB77:AF77,3)&gt;=COUNTIF(ประเมินสมรรถนะ!AB77:AF77,1),COUNTIF(ประเมินสมรรถนะ!AB77:AF77,3)&gt;=COUNTIF(ประเมินสมรรถนะ!AB77:AF77,2)),3,IF(AND(COUNTIF(ประเมินสมรรถนะ!AB77:AF77,2)&gt;=COUNTIF(ประเมินสมรรถนะ!AB77:AF77,0),COUNTIF(ประเมินสมรรถนะ!AB77:AF77,2)&gt;=COUNTIF(ประเมินสมรรถนะ!AB77:AF77,1)),2,IF(COUNTIF(ประเมินสมรรถนะ!AB77:AF77,1)&gt;=COUNTIF(ประเมินสมรรถนะ!AB77:AF77,0),1,0))))</f>
        <v>-</v>
      </c>
      <c r="L75" s="343" t="str">
        <f t="shared" si="3"/>
        <v/>
      </c>
      <c r="M75" s="344" t="str">
        <f t="shared" si="2"/>
        <v>-</v>
      </c>
      <c r="N75" s="344" t="str">
        <f t="shared" si="2"/>
        <v>-</v>
      </c>
      <c r="O75" s="344" t="str">
        <f t="shared" si="2"/>
        <v>-</v>
      </c>
      <c r="P75" s="344" t="str">
        <f t="shared" si="2"/>
        <v>-</v>
      </c>
      <c r="Q75" s="344" t="str">
        <f t="shared" si="2"/>
        <v>-</v>
      </c>
    </row>
    <row r="76" spans="2:17" x14ac:dyDescent="0.7">
      <c r="B76" s="337" t="str">
        <f>ประเมินสมรรถนะ!B78</f>
        <v>ป.2/2</v>
      </c>
      <c r="C76" s="338">
        <f>ประเมินสมรรถนะ!C78</f>
        <v>33</v>
      </c>
      <c r="D76" s="339" t="str">
        <f>ประเมินสมรรถนะ!E78</f>
        <v/>
      </c>
      <c r="E76" s="357" t="str">
        <f>ประเมินสมรรถนะ!F78</f>
        <v/>
      </c>
      <c r="F76" s="357" t="str">
        <f>ประเมินสมรรถนะ!G78</f>
        <v/>
      </c>
      <c r="G76" s="342" t="str">
        <f>IF(COUNTIF(ประเมินสมรรถนะ!I78:M78,"")=5,"-",IF(AND(COUNTIF(ประเมินสมรรถนะ!I78:M78,3)&gt;=COUNTIF(ประเมินสมรรถนะ!I78:M78,0),COUNTIF(ประเมินสมรรถนะ!I78:M78,3)&gt;=COUNTIF(ประเมินสมรรถนะ!I78:M78,1),COUNTIF(ประเมินสมรรถนะ!I78:M78,3)&gt;=COUNTIF(ประเมินสมรรถนะ!I78:M78,2)),3,IF(AND(COUNTIF(ประเมินสมรรถนะ!I78:M78,2)&gt;=COUNTIF(ประเมินสมรรถนะ!I78:M78,0),COUNTIF(ประเมินสมรรถนะ!I78:M78,2)&gt;=COUNTIF(ประเมินสมรรถนะ!I78:M78,1)),2,IF(COUNTIF(ประเมินสมรรถนะ!I78:M78,1)&gt;=COUNTIF(ประเมินสมรรถนะ!I78:M78,0),1,0))))</f>
        <v>-</v>
      </c>
      <c r="H76" s="342" t="str">
        <f>IF(COUNTIF(ประเมินสมรรถนะ!N78:R78,"")=5,"-",IF(AND(COUNTIF(ประเมินสมรรถนะ!N78:R78,3)&gt;=COUNTIF(ประเมินสมรรถนะ!N78:R78,0),COUNTIF(ประเมินสมรรถนะ!N78:R78,3)&gt;=COUNTIF(ประเมินสมรรถนะ!N78:R78,1),COUNTIF(ประเมินสมรรถนะ!N78:R78,3)&gt;=COUNTIF(ประเมินสมรรถนะ!N78:R78,2)),3,IF(AND(COUNTIF(ประเมินสมรรถนะ!N78:R78,2)&gt;=COUNTIF(ประเมินสมรรถนะ!N78:R78,0),COUNTIF(ประเมินสมรรถนะ!N78:R78,2)&gt;=COUNTIF(ประเมินสมรรถนะ!N78:R78,1)),2,IF(COUNTIF(ประเมินสมรรถนะ!N78:R78,1)&gt;=COUNTIF(ประเมินสมรรถนะ!N78:R78,0),1,0))))</f>
        <v>-</v>
      </c>
      <c r="I76" s="342" t="str">
        <f>IF(COUNTIF(ประเมินสมรรถนะ!S78:V78,"")=4,"-",IF(AND(COUNTIF(ประเมินสมรรถนะ!S78:V78,3)&gt;=COUNTIF(ประเมินสมรรถนะ!S78:V78,0),COUNTIF(ประเมินสมรรถนะ!S78:V78,3)&gt;=COUNTIF(ประเมินสมรรถนะ!S78:V78,1),COUNTIF(ประเมินสมรรถนะ!S78:V78,3)&gt;=COUNTIF(ประเมินสมรรถนะ!S78:V78,2)),3,IF(AND(COUNTIF(ประเมินสมรรถนะ!S78:V78,2)&gt;=COUNTIF(ประเมินสมรรถนะ!S78:V78,0),COUNTIF(ประเมินสมรรถนะ!S78:V78,2)&gt;=COUNTIF(ประเมินสมรรถนะ!S78:V78,1)),2,IF(COUNTIF(ประเมินสมรรถนะ!S78:V78,1)&gt;=COUNTIF(ประเมินสมรรถนะ!S78:V78,0),1,0))))</f>
        <v>-</v>
      </c>
      <c r="J76" s="342" t="str">
        <f>IF(COUNTIF(ประเมินสมรรถนะ!W78:AA78,"")=5,"-",IF(AND(COUNTIF(ประเมินสมรรถนะ!W78:AA78,3)&gt;=COUNTIF(ประเมินสมรรถนะ!W78:AA78,0),COUNTIF(ประเมินสมรรถนะ!W78:AA78,3)&gt;=COUNTIF(ประเมินสมรรถนะ!W78:AA78,1),COUNTIF(ประเมินสมรรถนะ!W78:AA78,3)&gt;=COUNTIF(ประเมินสมรรถนะ!W78:AA78,2)),3,IF(AND(COUNTIF(ประเมินสมรรถนะ!W78:AA78,2)&gt;=COUNTIF(ประเมินสมรรถนะ!W78:AA78,0),COUNTIF(ประเมินสมรรถนะ!W78:AA78,2)&gt;=COUNTIF(ประเมินสมรรถนะ!W78:AA78,1)),2,IF(COUNTIF(ประเมินสมรรถนะ!W78:AA78,1)&gt;=COUNTIF(ประเมินสมรรถนะ!W78:AA78,0),1,0))))</f>
        <v>-</v>
      </c>
      <c r="K76" s="342" t="str">
        <f>IF(COUNTIF(ประเมินสมรรถนะ!AB78:AF78,"")=5,"-",IF(AND(COUNTIF(ประเมินสมรรถนะ!AB78:AF78,3)&gt;=COUNTIF(ประเมินสมรรถนะ!AB78:AF78,0),COUNTIF(ประเมินสมรรถนะ!AB78:AF78,3)&gt;=COUNTIF(ประเมินสมรรถนะ!AB78:AF78,1),COUNTIF(ประเมินสมรรถนะ!AB78:AF78,3)&gt;=COUNTIF(ประเมินสมรรถนะ!AB78:AF78,2)),3,IF(AND(COUNTIF(ประเมินสมรรถนะ!AB78:AF78,2)&gt;=COUNTIF(ประเมินสมรรถนะ!AB78:AF78,0),COUNTIF(ประเมินสมรรถนะ!AB78:AF78,2)&gt;=COUNTIF(ประเมินสมรรถนะ!AB78:AF78,1)),2,IF(COUNTIF(ประเมินสมรรถนะ!AB78:AF78,1)&gt;=COUNTIF(ประเมินสมรรถนะ!AB78:AF78,0),1,0))))</f>
        <v>-</v>
      </c>
      <c r="L76" s="343" t="str">
        <f t="shared" si="3"/>
        <v/>
      </c>
      <c r="M76" s="344" t="str">
        <f t="shared" si="2"/>
        <v>-</v>
      </c>
      <c r="N76" s="344" t="str">
        <f t="shared" si="2"/>
        <v>-</v>
      </c>
      <c r="O76" s="344" t="str">
        <f t="shared" si="2"/>
        <v>-</v>
      </c>
      <c r="P76" s="344" t="str">
        <f t="shared" si="2"/>
        <v>-</v>
      </c>
      <c r="Q76" s="344" t="str">
        <f t="shared" si="2"/>
        <v>-</v>
      </c>
    </row>
    <row r="77" spans="2:17" x14ac:dyDescent="0.7">
      <c r="B77" s="337" t="str">
        <f>ประเมินสมรรถนะ!B79</f>
        <v>ป.2/2</v>
      </c>
      <c r="C77" s="338">
        <f>ประเมินสมรรถนะ!C79</f>
        <v>34</v>
      </c>
      <c r="D77" s="339" t="str">
        <f>ประเมินสมรรถนะ!E79</f>
        <v/>
      </c>
      <c r="E77" s="357" t="str">
        <f>ประเมินสมรรถนะ!F79</f>
        <v/>
      </c>
      <c r="F77" s="357" t="str">
        <f>ประเมินสมรรถนะ!G79</f>
        <v/>
      </c>
      <c r="G77" s="342" t="str">
        <f>IF(COUNTIF(ประเมินสมรรถนะ!I79:M79,"")=5,"-",IF(AND(COUNTIF(ประเมินสมรรถนะ!I79:M79,3)&gt;=COUNTIF(ประเมินสมรรถนะ!I79:M79,0),COUNTIF(ประเมินสมรรถนะ!I79:M79,3)&gt;=COUNTIF(ประเมินสมรรถนะ!I79:M79,1),COUNTIF(ประเมินสมรรถนะ!I79:M79,3)&gt;=COUNTIF(ประเมินสมรรถนะ!I79:M79,2)),3,IF(AND(COUNTIF(ประเมินสมรรถนะ!I79:M79,2)&gt;=COUNTIF(ประเมินสมรรถนะ!I79:M79,0),COUNTIF(ประเมินสมรรถนะ!I79:M79,2)&gt;=COUNTIF(ประเมินสมรรถนะ!I79:M79,1)),2,IF(COUNTIF(ประเมินสมรรถนะ!I79:M79,1)&gt;=COUNTIF(ประเมินสมรรถนะ!I79:M79,0),1,0))))</f>
        <v>-</v>
      </c>
      <c r="H77" s="342" t="str">
        <f>IF(COUNTIF(ประเมินสมรรถนะ!N79:R79,"")=5,"-",IF(AND(COUNTIF(ประเมินสมรรถนะ!N79:R79,3)&gt;=COUNTIF(ประเมินสมรรถนะ!N79:R79,0),COUNTIF(ประเมินสมรรถนะ!N79:R79,3)&gt;=COUNTIF(ประเมินสมรรถนะ!N79:R79,1),COUNTIF(ประเมินสมรรถนะ!N79:R79,3)&gt;=COUNTIF(ประเมินสมรรถนะ!N79:R79,2)),3,IF(AND(COUNTIF(ประเมินสมรรถนะ!N79:R79,2)&gt;=COUNTIF(ประเมินสมรรถนะ!N79:R79,0),COUNTIF(ประเมินสมรรถนะ!N79:R79,2)&gt;=COUNTIF(ประเมินสมรรถนะ!N79:R79,1)),2,IF(COUNTIF(ประเมินสมรรถนะ!N79:R79,1)&gt;=COUNTIF(ประเมินสมรรถนะ!N79:R79,0),1,0))))</f>
        <v>-</v>
      </c>
      <c r="I77" s="342" t="str">
        <f>IF(COUNTIF(ประเมินสมรรถนะ!S79:V79,"")=4,"-",IF(AND(COUNTIF(ประเมินสมรรถนะ!S79:V79,3)&gt;=COUNTIF(ประเมินสมรรถนะ!S79:V79,0),COUNTIF(ประเมินสมรรถนะ!S79:V79,3)&gt;=COUNTIF(ประเมินสมรรถนะ!S79:V79,1),COUNTIF(ประเมินสมรรถนะ!S79:V79,3)&gt;=COUNTIF(ประเมินสมรรถนะ!S79:V79,2)),3,IF(AND(COUNTIF(ประเมินสมรรถนะ!S79:V79,2)&gt;=COUNTIF(ประเมินสมรรถนะ!S79:V79,0),COUNTIF(ประเมินสมรรถนะ!S79:V79,2)&gt;=COUNTIF(ประเมินสมรรถนะ!S79:V79,1)),2,IF(COUNTIF(ประเมินสมรรถนะ!S79:V79,1)&gt;=COUNTIF(ประเมินสมรรถนะ!S79:V79,0),1,0))))</f>
        <v>-</v>
      </c>
      <c r="J77" s="342" t="str">
        <f>IF(COUNTIF(ประเมินสมรรถนะ!W79:AA79,"")=5,"-",IF(AND(COUNTIF(ประเมินสมรรถนะ!W79:AA79,3)&gt;=COUNTIF(ประเมินสมรรถนะ!W79:AA79,0),COUNTIF(ประเมินสมรรถนะ!W79:AA79,3)&gt;=COUNTIF(ประเมินสมรรถนะ!W79:AA79,1),COUNTIF(ประเมินสมรรถนะ!W79:AA79,3)&gt;=COUNTIF(ประเมินสมรรถนะ!W79:AA79,2)),3,IF(AND(COUNTIF(ประเมินสมรรถนะ!W79:AA79,2)&gt;=COUNTIF(ประเมินสมรรถนะ!W79:AA79,0),COUNTIF(ประเมินสมรรถนะ!W79:AA79,2)&gt;=COUNTIF(ประเมินสมรรถนะ!W79:AA79,1)),2,IF(COUNTIF(ประเมินสมรรถนะ!W79:AA79,1)&gt;=COUNTIF(ประเมินสมรรถนะ!W79:AA79,0),1,0))))</f>
        <v>-</v>
      </c>
      <c r="K77" s="342" t="str">
        <f>IF(COUNTIF(ประเมินสมรรถนะ!AB79:AF79,"")=5,"-",IF(AND(COUNTIF(ประเมินสมรรถนะ!AB79:AF79,3)&gt;=COUNTIF(ประเมินสมรรถนะ!AB79:AF79,0),COUNTIF(ประเมินสมรรถนะ!AB79:AF79,3)&gt;=COUNTIF(ประเมินสมรรถนะ!AB79:AF79,1),COUNTIF(ประเมินสมรรถนะ!AB79:AF79,3)&gt;=COUNTIF(ประเมินสมรรถนะ!AB79:AF79,2)),3,IF(AND(COUNTIF(ประเมินสมรรถนะ!AB79:AF79,2)&gt;=COUNTIF(ประเมินสมรรถนะ!AB79:AF79,0),COUNTIF(ประเมินสมรรถนะ!AB79:AF79,2)&gt;=COUNTIF(ประเมินสมรรถนะ!AB79:AF79,1)),2,IF(COUNTIF(ประเมินสมรรถนะ!AB79:AF79,1)&gt;=COUNTIF(ประเมินสมรรถนะ!AB79:AF79,0),1,0))))</f>
        <v>-</v>
      </c>
      <c r="L77" s="343" t="str">
        <f t="shared" si="3"/>
        <v/>
      </c>
      <c r="M77" s="344" t="str">
        <f t="shared" si="2"/>
        <v>-</v>
      </c>
      <c r="N77" s="344" t="str">
        <f t="shared" si="2"/>
        <v>-</v>
      </c>
      <c r="O77" s="344" t="str">
        <f t="shared" si="2"/>
        <v>-</v>
      </c>
      <c r="P77" s="344" t="str">
        <f t="shared" si="2"/>
        <v>-</v>
      </c>
      <c r="Q77" s="344" t="str">
        <f t="shared" si="2"/>
        <v>-</v>
      </c>
    </row>
    <row r="78" spans="2:17" x14ac:dyDescent="0.7">
      <c r="B78" s="337" t="str">
        <f>ประเมินสมรรถนะ!B80</f>
        <v>ป.2/2</v>
      </c>
      <c r="C78" s="338">
        <f>ประเมินสมรรถนะ!C80</f>
        <v>35</v>
      </c>
      <c r="D78" s="339" t="str">
        <f>ประเมินสมรรถนะ!E80</f>
        <v/>
      </c>
      <c r="E78" s="357" t="str">
        <f>ประเมินสมรรถนะ!F80</f>
        <v/>
      </c>
      <c r="F78" s="357" t="str">
        <f>ประเมินสมรรถนะ!G80</f>
        <v/>
      </c>
      <c r="G78" s="342" t="str">
        <f>IF(COUNTIF(ประเมินสมรรถนะ!I80:M80,"")=5,"-",IF(AND(COUNTIF(ประเมินสมรรถนะ!I80:M80,3)&gt;=COUNTIF(ประเมินสมรรถนะ!I80:M80,0),COUNTIF(ประเมินสมรรถนะ!I80:M80,3)&gt;=COUNTIF(ประเมินสมรรถนะ!I80:M80,1),COUNTIF(ประเมินสมรรถนะ!I80:M80,3)&gt;=COUNTIF(ประเมินสมรรถนะ!I80:M80,2)),3,IF(AND(COUNTIF(ประเมินสมรรถนะ!I80:M80,2)&gt;=COUNTIF(ประเมินสมรรถนะ!I80:M80,0),COUNTIF(ประเมินสมรรถนะ!I80:M80,2)&gt;=COUNTIF(ประเมินสมรรถนะ!I80:M80,1)),2,IF(COUNTIF(ประเมินสมรรถนะ!I80:M80,1)&gt;=COUNTIF(ประเมินสมรรถนะ!I80:M80,0),1,0))))</f>
        <v>-</v>
      </c>
      <c r="H78" s="342" t="str">
        <f>IF(COUNTIF(ประเมินสมรรถนะ!N80:R80,"")=5,"-",IF(AND(COUNTIF(ประเมินสมรรถนะ!N80:R80,3)&gt;=COUNTIF(ประเมินสมรรถนะ!N80:R80,0),COUNTIF(ประเมินสมรรถนะ!N80:R80,3)&gt;=COUNTIF(ประเมินสมรรถนะ!N80:R80,1),COUNTIF(ประเมินสมรรถนะ!N80:R80,3)&gt;=COUNTIF(ประเมินสมรรถนะ!N80:R80,2)),3,IF(AND(COUNTIF(ประเมินสมรรถนะ!N80:R80,2)&gt;=COUNTIF(ประเมินสมรรถนะ!N80:R80,0),COUNTIF(ประเมินสมรรถนะ!N80:R80,2)&gt;=COUNTIF(ประเมินสมรรถนะ!N80:R80,1)),2,IF(COUNTIF(ประเมินสมรรถนะ!N80:R80,1)&gt;=COUNTIF(ประเมินสมรรถนะ!N80:R80,0),1,0))))</f>
        <v>-</v>
      </c>
      <c r="I78" s="342" t="str">
        <f>IF(COUNTIF(ประเมินสมรรถนะ!S80:V80,"")=4,"-",IF(AND(COUNTIF(ประเมินสมรรถนะ!S80:V80,3)&gt;=COUNTIF(ประเมินสมรรถนะ!S80:V80,0),COUNTIF(ประเมินสมรรถนะ!S80:V80,3)&gt;=COUNTIF(ประเมินสมรรถนะ!S80:V80,1),COUNTIF(ประเมินสมรรถนะ!S80:V80,3)&gt;=COUNTIF(ประเมินสมรรถนะ!S80:V80,2)),3,IF(AND(COUNTIF(ประเมินสมรรถนะ!S80:V80,2)&gt;=COUNTIF(ประเมินสมรรถนะ!S80:V80,0),COUNTIF(ประเมินสมรรถนะ!S80:V80,2)&gt;=COUNTIF(ประเมินสมรรถนะ!S80:V80,1)),2,IF(COUNTIF(ประเมินสมรรถนะ!S80:V80,1)&gt;=COUNTIF(ประเมินสมรรถนะ!S80:V80,0),1,0))))</f>
        <v>-</v>
      </c>
      <c r="J78" s="342" t="str">
        <f>IF(COUNTIF(ประเมินสมรรถนะ!W80:AA80,"")=5,"-",IF(AND(COUNTIF(ประเมินสมรรถนะ!W80:AA80,3)&gt;=COUNTIF(ประเมินสมรรถนะ!W80:AA80,0),COUNTIF(ประเมินสมรรถนะ!W80:AA80,3)&gt;=COUNTIF(ประเมินสมรรถนะ!W80:AA80,1),COUNTIF(ประเมินสมรรถนะ!W80:AA80,3)&gt;=COUNTIF(ประเมินสมรรถนะ!W80:AA80,2)),3,IF(AND(COUNTIF(ประเมินสมรรถนะ!W80:AA80,2)&gt;=COUNTIF(ประเมินสมรรถนะ!W80:AA80,0),COUNTIF(ประเมินสมรรถนะ!W80:AA80,2)&gt;=COUNTIF(ประเมินสมรรถนะ!W80:AA80,1)),2,IF(COUNTIF(ประเมินสมรรถนะ!W80:AA80,1)&gt;=COUNTIF(ประเมินสมรรถนะ!W80:AA80,0),1,0))))</f>
        <v>-</v>
      </c>
      <c r="K78" s="342" t="str">
        <f>IF(COUNTIF(ประเมินสมรรถนะ!AB80:AF80,"")=5,"-",IF(AND(COUNTIF(ประเมินสมรรถนะ!AB80:AF80,3)&gt;=COUNTIF(ประเมินสมรรถนะ!AB80:AF80,0),COUNTIF(ประเมินสมรรถนะ!AB80:AF80,3)&gt;=COUNTIF(ประเมินสมรรถนะ!AB80:AF80,1),COUNTIF(ประเมินสมรรถนะ!AB80:AF80,3)&gt;=COUNTIF(ประเมินสมรรถนะ!AB80:AF80,2)),3,IF(AND(COUNTIF(ประเมินสมรรถนะ!AB80:AF80,2)&gt;=COUNTIF(ประเมินสมรรถนะ!AB80:AF80,0),COUNTIF(ประเมินสมรรถนะ!AB80:AF80,2)&gt;=COUNTIF(ประเมินสมรรถนะ!AB80:AF80,1)),2,IF(COUNTIF(ประเมินสมรรถนะ!AB80:AF80,1)&gt;=COUNTIF(ประเมินสมรรถนะ!AB80:AF80,0),1,0))))</f>
        <v>-</v>
      </c>
      <c r="L78" s="343" t="str">
        <f t="shared" si="3"/>
        <v/>
      </c>
      <c r="M78" s="344" t="str">
        <f t="shared" si="2"/>
        <v>-</v>
      </c>
      <c r="N78" s="344" t="str">
        <f t="shared" si="2"/>
        <v>-</v>
      </c>
      <c r="O78" s="344" t="str">
        <f t="shared" si="2"/>
        <v>-</v>
      </c>
      <c r="P78" s="344" t="str">
        <f t="shared" si="2"/>
        <v>-</v>
      </c>
      <c r="Q78" s="344" t="str">
        <f t="shared" si="2"/>
        <v>-</v>
      </c>
    </row>
    <row r="79" spans="2:17" x14ac:dyDescent="0.7">
      <c r="B79" s="337" t="str">
        <f>ประเมินสมรรถนะ!B81</f>
        <v>ป.2/2</v>
      </c>
      <c r="C79" s="338">
        <f>ประเมินสมรรถนะ!C81</f>
        <v>36</v>
      </c>
      <c r="D79" s="339" t="str">
        <f>ประเมินสมรรถนะ!E81</f>
        <v/>
      </c>
      <c r="E79" s="357" t="str">
        <f>ประเมินสมรรถนะ!F81</f>
        <v/>
      </c>
      <c r="F79" s="357" t="str">
        <f>ประเมินสมรรถนะ!G81</f>
        <v/>
      </c>
      <c r="G79" s="342" t="str">
        <f>IF(COUNTIF(ประเมินสมรรถนะ!I81:M81,"")=5,"-",IF(AND(COUNTIF(ประเมินสมรรถนะ!I81:M81,3)&gt;=COUNTIF(ประเมินสมรรถนะ!I81:M81,0),COUNTIF(ประเมินสมรรถนะ!I81:M81,3)&gt;=COUNTIF(ประเมินสมรรถนะ!I81:M81,1),COUNTIF(ประเมินสมรรถนะ!I81:M81,3)&gt;=COUNTIF(ประเมินสมรรถนะ!I81:M81,2)),3,IF(AND(COUNTIF(ประเมินสมรรถนะ!I81:M81,2)&gt;=COUNTIF(ประเมินสมรรถนะ!I81:M81,0),COUNTIF(ประเมินสมรรถนะ!I81:M81,2)&gt;=COUNTIF(ประเมินสมรรถนะ!I81:M81,1)),2,IF(COUNTIF(ประเมินสมรรถนะ!I81:M81,1)&gt;=COUNTIF(ประเมินสมรรถนะ!I81:M81,0),1,0))))</f>
        <v>-</v>
      </c>
      <c r="H79" s="342" t="str">
        <f>IF(COUNTIF(ประเมินสมรรถนะ!N81:R81,"")=5,"-",IF(AND(COUNTIF(ประเมินสมรรถนะ!N81:R81,3)&gt;=COUNTIF(ประเมินสมรรถนะ!N81:R81,0),COUNTIF(ประเมินสมรรถนะ!N81:R81,3)&gt;=COUNTIF(ประเมินสมรรถนะ!N81:R81,1),COUNTIF(ประเมินสมรรถนะ!N81:R81,3)&gt;=COUNTIF(ประเมินสมรรถนะ!N81:R81,2)),3,IF(AND(COUNTIF(ประเมินสมรรถนะ!N81:R81,2)&gt;=COUNTIF(ประเมินสมรรถนะ!N81:R81,0),COUNTIF(ประเมินสมรรถนะ!N81:R81,2)&gt;=COUNTIF(ประเมินสมรรถนะ!N81:R81,1)),2,IF(COUNTIF(ประเมินสมรรถนะ!N81:R81,1)&gt;=COUNTIF(ประเมินสมรรถนะ!N81:R81,0),1,0))))</f>
        <v>-</v>
      </c>
      <c r="I79" s="342" t="str">
        <f>IF(COUNTIF(ประเมินสมรรถนะ!S81:V81,"")=4,"-",IF(AND(COUNTIF(ประเมินสมรรถนะ!S81:V81,3)&gt;=COUNTIF(ประเมินสมรรถนะ!S81:V81,0),COUNTIF(ประเมินสมรรถนะ!S81:V81,3)&gt;=COUNTIF(ประเมินสมรรถนะ!S81:V81,1),COUNTIF(ประเมินสมรรถนะ!S81:V81,3)&gt;=COUNTIF(ประเมินสมรรถนะ!S81:V81,2)),3,IF(AND(COUNTIF(ประเมินสมรรถนะ!S81:V81,2)&gt;=COUNTIF(ประเมินสมรรถนะ!S81:V81,0),COUNTIF(ประเมินสมรรถนะ!S81:V81,2)&gt;=COUNTIF(ประเมินสมรรถนะ!S81:V81,1)),2,IF(COUNTIF(ประเมินสมรรถนะ!S81:V81,1)&gt;=COUNTIF(ประเมินสมรรถนะ!S81:V81,0),1,0))))</f>
        <v>-</v>
      </c>
      <c r="J79" s="342" t="str">
        <f>IF(COUNTIF(ประเมินสมรรถนะ!W81:AA81,"")=5,"-",IF(AND(COUNTIF(ประเมินสมรรถนะ!W81:AA81,3)&gt;=COUNTIF(ประเมินสมรรถนะ!W81:AA81,0),COUNTIF(ประเมินสมรรถนะ!W81:AA81,3)&gt;=COUNTIF(ประเมินสมรรถนะ!W81:AA81,1),COUNTIF(ประเมินสมรรถนะ!W81:AA81,3)&gt;=COUNTIF(ประเมินสมรรถนะ!W81:AA81,2)),3,IF(AND(COUNTIF(ประเมินสมรรถนะ!W81:AA81,2)&gt;=COUNTIF(ประเมินสมรรถนะ!W81:AA81,0),COUNTIF(ประเมินสมรรถนะ!W81:AA81,2)&gt;=COUNTIF(ประเมินสมรรถนะ!W81:AA81,1)),2,IF(COUNTIF(ประเมินสมรรถนะ!W81:AA81,1)&gt;=COUNTIF(ประเมินสมรรถนะ!W81:AA81,0),1,0))))</f>
        <v>-</v>
      </c>
      <c r="K79" s="342" t="str">
        <f>IF(COUNTIF(ประเมินสมรรถนะ!AB81:AF81,"")=5,"-",IF(AND(COUNTIF(ประเมินสมรรถนะ!AB81:AF81,3)&gt;=COUNTIF(ประเมินสมรรถนะ!AB81:AF81,0),COUNTIF(ประเมินสมรรถนะ!AB81:AF81,3)&gt;=COUNTIF(ประเมินสมรรถนะ!AB81:AF81,1),COUNTIF(ประเมินสมรรถนะ!AB81:AF81,3)&gt;=COUNTIF(ประเมินสมรรถนะ!AB81:AF81,2)),3,IF(AND(COUNTIF(ประเมินสมรรถนะ!AB81:AF81,2)&gt;=COUNTIF(ประเมินสมรรถนะ!AB81:AF81,0),COUNTIF(ประเมินสมรรถนะ!AB81:AF81,2)&gt;=COUNTIF(ประเมินสมรรถนะ!AB81:AF81,1)),2,IF(COUNTIF(ประเมินสมรรถนะ!AB81:AF81,1)&gt;=COUNTIF(ประเมินสมรรถนะ!AB81:AF81,0),1,0))))</f>
        <v>-</v>
      </c>
      <c r="L79" s="343" t="str">
        <f t="shared" si="3"/>
        <v/>
      </c>
      <c r="M79" s="344" t="str">
        <f t="shared" si="2"/>
        <v>-</v>
      </c>
      <c r="N79" s="344" t="str">
        <f t="shared" si="2"/>
        <v>-</v>
      </c>
      <c r="O79" s="344" t="str">
        <f t="shared" si="2"/>
        <v>-</v>
      </c>
      <c r="P79" s="344" t="str">
        <f t="shared" si="2"/>
        <v>-</v>
      </c>
      <c r="Q79" s="344" t="str">
        <f t="shared" si="2"/>
        <v>-</v>
      </c>
    </row>
    <row r="80" spans="2:17" x14ac:dyDescent="0.7">
      <c r="B80" s="337" t="str">
        <f>ประเมินสมรรถนะ!B82</f>
        <v>ป.2/2</v>
      </c>
      <c r="C80" s="338">
        <f>ประเมินสมรรถนะ!C82</f>
        <v>37</v>
      </c>
      <c r="D80" s="339" t="str">
        <f>ประเมินสมรรถนะ!E82</f>
        <v/>
      </c>
      <c r="E80" s="357" t="str">
        <f>ประเมินสมรรถนะ!F82</f>
        <v/>
      </c>
      <c r="F80" s="357" t="str">
        <f>ประเมินสมรรถนะ!G82</f>
        <v/>
      </c>
      <c r="G80" s="342" t="str">
        <f>IF(COUNTIF(ประเมินสมรรถนะ!I82:M82,"")=5,"-",IF(AND(COUNTIF(ประเมินสมรรถนะ!I82:M82,3)&gt;=COUNTIF(ประเมินสมรรถนะ!I82:M82,0),COUNTIF(ประเมินสมรรถนะ!I82:M82,3)&gt;=COUNTIF(ประเมินสมรรถนะ!I82:M82,1),COUNTIF(ประเมินสมรรถนะ!I82:M82,3)&gt;=COUNTIF(ประเมินสมรรถนะ!I82:M82,2)),3,IF(AND(COUNTIF(ประเมินสมรรถนะ!I82:M82,2)&gt;=COUNTIF(ประเมินสมรรถนะ!I82:M82,0),COUNTIF(ประเมินสมรรถนะ!I82:M82,2)&gt;=COUNTIF(ประเมินสมรรถนะ!I82:M82,1)),2,IF(COUNTIF(ประเมินสมรรถนะ!I82:M82,1)&gt;=COUNTIF(ประเมินสมรรถนะ!I82:M82,0),1,0))))</f>
        <v>-</v>
      </c>
      <c r="H80" s="342" t="str">
        <f>IF(COUNTIF(ประเมินสมรรถนะ!N82:R82,"")=5,"-",IF(AND(COUNTIF(ประเมินสมรรถนะ!N82:R82,3)&gt;=COUNTIF(ประเมินสมรรถนะ!N82:R82,0),COUNTIF(ประเมินสมรรถนะ!N82:R82,3)&gt;=COUNTIF(ประเมินสมรรถนะ!N82:R82,1),COUNTIF(ประเมินสมรรถนะ!N82:R82,3)&gt;=COUNTIF(ประเมินสมรรถนะ!N82:R82,2)),3,IF(AND(COUNTIF(ประเมินสมรรถนะ!N82:R82,2)&gt;=COUNTIF(ประเมินสมรรถนะ!N82:R82,0),COUNTIF(ประเมินสมรรถนะ!N82:R82,2)&gt;=COUNTIF(ประเมินสมรรถนะ!N82:R82,1)),2,IF(COUNTIF(ประเมินสมรรถนะ!N82:R82,1)&gt;=COUNTIF(ประเมินสมรรถนะ!N82:R82,0),1,0))))</f>
        <v>-</v>
      </c>
      <c r="I80" s="342" t="str">
        <f>IF(COUNTIF(ประเมินสมรรถนะ!S82:V82,"")=4,"-",IF(AND(COUNTIF(ประเมินสมรรถนะ!S82:V82,3)&gt;=COUNTIF(ประเมินสมรรถนะ!S82:V82,0),COUNTIF(ประเมินสมรรถนะ!S82:V82,3)&gt;=COUNTIF(ประเมินสมรรถนะ!S82:V82,1),COUNTIF(ประเมินสมรรถนะ!S82:V82,3)&gt;=COUNTIF(ประเมินสมรรถนะ!S82:V82,2)),3,IF(AND(COUNTIF(ประเมินสมรรถนะ!S82:V82,2)&gt;=COUNTIF(ประเมินสมรรถนะ!S82:V82,0),COUNTIF(ประเมินสมรรถนะ!S82:V82,2)&gt;=COUNTIF(ประเมินสมรรถนะ!S82:V82,1)),2,IF(COUNTIF(ประเมินสมรรถนะ!S82:V82,1)&gt;=COUNTIF(ประเมินสมรรถนะ!S82:V82,0),1,0))))</f>
        <v>-</v>
      </c>
      <c r="J80" s="342" t="str">
        <f>IF(COUNTIF(ประเมินสมรรถนะ!W82:AA82,"")=5,"-",IF(AND(COUNTIF(ประเมินสมรรถนะ!W82:AA82,3)&gt;=COUNTIF(ประเมินสมรรถนะ!W82:AA82,0),COUNTIF(ประเมินสมรรถนะ!W82:AA82,3)&gt;=COUNTIF(ประเมินสมรรถนะ!W82:AA82,1),COUNTIF(ประเมินสมรรถนะ!W82:AA82,3)&gt;=COUNTIF(ประเมินสมรรถนะ!W82:AA82,2)),3,IF(AND(COUNTIF(ประเมินสมรรถนะ!W82:AA82,2)&gt;=COUNTIF(ประเมินสมรรถนะ!W82:AA82,0),COUNTIF(ประเมินสมรรถนะ!W82:AA82,2)&gt;=COUNTIF(ประเมินสมรรถนะ!W82:AA82,1)),2,IF(COUNTIF(ประเมินสมรรถนะ!W82:AA82,1)&gt;=COUNTIF(ประเมินสมรรถนะ!W82:AA82,0),1,0))))</f>
        <v>-</v>
      </c>
      <c r="K80" s="342" t="str">
        <f>IF(COUNTIF(ประเมินสมรรถนะ!AB82:AF82,"")=5,"-",IF(AND(COUNTIF(ประเมินสมรรถนะ!AB82:AF82,3)&gt;=COUNTIF(ประเมินสมรรถนะ!AB82:AF82,0),COUNTIF(ประเมินสมรรถนะ!AB82:AF82,3)&gt;=COUNTIF(ประเมินสมรรถนะ!AB82:AF82,1),COUNTIF(ประเมินสมรรถนะ!AB82:AF82,3)&gt;=COUNTIF(ประเมินสมรรถนะ!AB82:AF82,2)),3,IF(AND(COUNTIF(ประเมินสมรรถนะ!AB82:AF82,2)&gt;=COUNTIF(ประเมินสมรรถนะ!AB82:AF82,0),COUNTIF(ประเมินสมรรถนะ!AB82:AF82,2)&gt;=COUNTIF(ประเมินสมรรถนะ!AB82:AF82,1)),2,IF(COUNTIF(ประเมินสมรรถนะ!AB82:AF82,1)&gt;=COUNTIF(ประเมินสมรรถนะ!AB82:AF82,0),1,0))))</f>
        <v>-</v>
      </c>
      <c r="L80" s="343" t="str">
        <f t="shared" si="3"/>
        <v/>
      </c>
      <c r="M80" s="344" t="str">
        <f t="shared" si="2"/>
        <v>-</v>
      </c>
      <c r="N80" s="344" t="str">
        <f t="shared" si="2"/>
        <v>-</v>
      </c>
      <c r="O80" s="344" t="str">
        <f t="shared" si="2"/>
        <v>-</v>
      </c>
      <c r="P80" s="344" t="str">
        <f t="shared" si="2"/>
        <v>-</v>
      </c>
      <c r="Q80" s="344" t="str">
        <f t="shared" si="2"/>
        <v>-</v>
      </c>
    </row>
    <row r="81" spans="2:17" x14ac:dyDescent="0.7">
      <c r="B81" s="337" t="str">
        <f>ประเมินสมรรถนะ!B83</f>
        <v>ป.2/2</v>
      </c>
      <c r="C81" s="338">
        <f>ประเมินสมรรถนะ!C83</f>
        <v>38</v>
      </c>
      <c r="D81" s="339" t="str">
        <f>ประเมินสมรรถนะ!E83</f>
        <v/>
      </c>
      <c r="E81" s="357" t="str">
        <f>ประเมินสมรรถนะ!F83</f>
        <v/>
      </c>
      <c r="F81" s="357" t="str">
        <f>ประเมินสมรรถนะ!G83</f>
        <v/>
      </c>
      <c r="G81" s="342" t="str">
        <f>IF(COUNTIF(ประเมินสมรรถนะ!I83:M83,"")=5,"-",IF(AND(COUNTIF(ประเมินสมรรถนะ!I83:M83,3)&gt;=COUNTIF(ประเมินสมรรถนะ!I83:M83,0),COUNTIF(ประเมินสมรรถนะ!I83:M83,3)&gt;=COUNTIF(ประเมินสมรรถนะ!I83:M83,1),COUNTIF(ประเมินสมรรถนะ!I83:M83,3)&gt;=COUNTIF(ประเมินสมรรถนะ!I83:M83,2)),3,IF(AND(COUNTIF(ประเมินสมรรถนะ!I83:M83,2)&gt;=COUNTIF(ประเมินสมรรถนะ!I83:M83,0),COUNTIF(ประเมินสมรรถนะ!I83:M83,2)&gt;=COUNTIF(ประเมินสมรรถนะ!I83:M83,1)),2,IF(COUNTIF(ประเมินสมรรถนะ!I83:M83,1)&gt;=COUNTIF(ประเมินสมรรถนะ!I83:M83,0),1,0))))</f>
        <v>-</v>
      </c>
      <c r="H81" s="342" t="str">
        <f>IF(COUNTIF(ประเมินสมรรถนะ!N83:R83,"")=5,"-",IF(AND(COUNTIF(ประเมินสมรรถนะ!N83:R83,3)&gt;=COUNTIF(ประเมินสมรรถนะ!N83:R83,0),COUNTIF(ประเมินสมรรถนะ!N83:R83,3)&gt;=COUNTIF(ประเมินสมรรถนะ!N83:R83,1),COUNTIF(ประเมินสมรรถนะ!N83:R83,3)&gt;=COUNTIF(ประเมินสมรรถนะ!N83:R83,2)),3,IF(AND(COUNTIF(ประเมินสมรรถนะ!N83:R83,2)&gt;=COUNTIF(ประเมินสมรรถนะ!N83:R83,0),COUNTIF(ประเมินสมรรถนะ!N83:R83,2)&gt;=COUNTIF(ประเมินสมรรถนะ!N83:R83,1)),2,IF(COUNTIF(ประเมินสมรรถนะ!N83:R83,1)&gt;=COUNTIF(ประเมินสมรรถนะ!N83:R83,0),1,0))))</f>
        <v>-</v>
      </c>
      <c r="I81" s="342" t="str">
        <f>IF(COUNTIF(ประเมินสมรรถนะ!S83:V83,"")=4,"-",IF(AND(COUNTIF(ประเมินสมรรถนะ!S83:V83,3)&gt;=COUNTIF(ประเมินสมรรถนะ!S83:V83,0),COUNTIF(ประเมินสมรรถนะ!S83:V83,3)&gt;=COUNTIF(ประเมินสมรรถนะ!S83:V83,1),COUNTIF(ประเมินสมรรถนะ!S83:V83,3)&gt;=COUNTIF(ประเมินสมรรถนะ!S83:V83,2)),3,IF(AND(COUNTIF(ประเมินสมรรถนะ!S83:V83,2)&gt;=COUNTIF(ประเมินสมรรถนะ!S83:V83,0),COUNTIF(ประเมินสมรรถนะ!S83:V83,2)&gt;=COUNTIF(ประเมินสมรรถนะ!S83:V83,1)),2,IF(COUNTIF(ประเมินสมรรถนะ!S83:V83,1)&gt;=COUNTIF(ประเมินสมรรถนะ!S83:V83,0),1,0))))</f>
        <v>-</v>
      </c>
      <c r="J81" s="342" t="str">
        <f>IF(COUNTIF(ประเมินสมรรถนะ!W83:AA83,"")=5,"-",IF(AND(COUNTIF(ประเมินสมรรถนะ!W83:AA83,3)&gt;=COUNTIF(ประเมินสมรรถนะ!W83:AA83,0),COUNTIF(ประเมินสมรรถนะ!W83:AA83,3)&gt;=COUNTIF(ประเมินสมรรถนะ!W83:AA83,1),COUNTIF(ประเมินสมรรถนะ!W83:AA83,3)&gt;=COUNTIF(ประเมินสมรรถนะ!W83:AA83,2)),3,IF(AND(COUNTIF(ประเมินสมรรถนะ!W83:AA83,2)&gt;=COUNTIF(ประเมินสมรรถนะ!W83:AA83,0),COUNTIF(ประเมินสมรรถนะ!W83:AA83,2)&gt;=COUNTIF(ประเมินสมรรถนะ!W83:AA83,1)),2,IF(COUNTIF(ประเมินสมรรถนะ!W83:AA83,1)&gt;=COUNTIF(ประเมินสมรรถนะ!W83:AA83,0),1,0))))</f>
        <v>-</v>
      </c>
      <c r="K81" s="342" t="str">
        <f>IF(COUNTIF(ประเมินสมรรถนะ!AB83:AF83,"")=5,"-",IF(AND(COUNTIF(ประเมินสมรรถนะ!AB83:AF83,3)&gt;=COUNTIF(ประเมินสมรรถนะ!AB83:AF83,0),COUNTIF(ประเมินสมรรถนะ!AB83:AF83,3)&gt;=COUNTIF(ประเมินสมรรถนะ!AB83:AF83,1),COUNTIF(ประเมินสมรรถนะ!AB83:AF83,3)&gt;=COUNTIF(ประเมินสมรรถนะ!AB83:AF83,2)),3,IF(AND(COUNTIF(ประเมินสมรรถนะ!AB83:AF83,2)&gt;=COUNTIF(ประเมินสมรรถนะ!AB83:AF83,0),COUNTIF(ประเมินสมรรถนะ!AB83:AF83,2)&gt;=COUNTIF(ประเมินสมรรถนะ!AB83:AF83,1)),2,IF(COUNTIF(ประเมินสมรรถนะ!AB83:AF83,1)&gt;=COUNTIF(ประเมินสมรรถนะ!AB83:AF83,0),1,0))))</f>
        <v>-</v>
      </c>
      <c r="L81" s="343" t="str">
        <f t="shared" si="3"/>
        <v/>
      </c>
      <c r="M81" s="344" t="str">
        <f t="shared" si="2"/>
        <v>-</v>
      </c>
      <c r="N81" s="344" t="str">
        <f t="shared" si="2"/>
        <v>-</v>
      </c>
      <c r="O81" s="344" t="str">
        <f t="shared" si="2"/>
        <v>-</v>
      </c>
      <c r="P81" s="344" t="str">
        <f t="shared" si="2"/>
        <v>-</v>
      </c>
      <c r="Q81" s="344" t="str">
        <f t="shared" si="2"/>
        <v>-</v>
      </c>
    </row>
    <row r="82" spans="2:17" x14ac:dyDescent="0.7">
      <c r="B82" s="337" t="str">
        <f>ประเมินสมรรถนะ!B84</f>
        <v>ป.2/2</v>
      </c>
      <c r="C82" s="338">
        <f>ประเมินสมรรถนะ!C84</f>
        <v>39</v>
      </c>
      <c r="D82" s="339" t="str">
        <f>ประเมินสมรรถนะ!E84</f>
        <v/>
      </c>
      <c r="E82" s="357" t="str">
        <f>ประเมินสมรรถนะ!F84</f>
        <v/>
      </c>
      <c r="F82" s="357" t="str">
        <f>ประเมินสมรรถนะ!G84</f>
        <v/>
      </c>
      <c r="G82" s="342" t="str">
        <f>IF(COUNTIF(ประเมินสมรรถนะ!I84:M84,"")=5,"-",IF(AND(COUNTIF(ประเมินสมรรถนะ!I84:M84,3)&gt;=COUNTIF(ประเมินสมรรถนะ!I84:M84,0),COUNTIF(ประเมินสมรรถนะ!I84:M84,3)&gt;=COUNTIF(ประเมินสมรรถนะ!I84:M84,1),COUNTIF(ประเมินสมรรถนะ!I84:M84,3)&gt;=COUNTIF(ประเมินสมรรถนะ!I84:M84,2)),3,IF(AND(COUNTIF(ประเมินสมรรถนะ!I84:M84,2)&gt;=COUNTIF(ประเมินสมรรถนะ!I84:M84,0),COUNTIF(ประเมินสมรรถนะ!I84:M84,2)&gt;=COUNTIF(ประเมินสมรรถนะ!I84:M84,1)),2,IF(COUNTIF(ประเมินสมรรถนะ!I84:M84,1)&gt;=COUNTIF(ประเมินสมรรถนะ!I84:M84,0),1,0))))</f>
        <v>-</v>
      </c>
      <c r="H82" s="342" t="str">
        <f>IF(COUNTIF(ประเมินสมรรถนะ!N84:R84,"")=5,"-",IF(AND(COUNTIF(ประเมินสมรรถนะ!N84:R84,3)&gt;=COUNTIF(ประเมินสมรรถนะ!N84:R84,0),COUNTIF(ประเมินสมรรถนะ!N84:R84,3)&gt;=COUNTIF(ประเมินสมรรถนะ!N84:R84,1),COUNTIF(ประเมินสมรรถนะ!N84:R84,3)&gt;=COUNTIF(ประเมินสมรรถนะ!N84:R84,2)),3,IF(AND(COUNTIF(ประเมินสมรรถนะ!N84:R84,2)&gt;=COUNTIF(ประเมินสมรรถนะ!N84:R84,0),COUNTIF(ประเมินสมรรถนะ!N84:R84,2)&gt;=COUNTIF(ประเมินสมรรถนะ!N84:R84,1)),2,IF(COUNTIF(ประเมินสมรรถนะ!N84:R84,1)&gt;=COUNTIF(ประเมินสมรรถนะ!N84:R84,0),1,0))))</f>
        <v>-</v>
      </c>
      <c r="I82" s="342" t="str">
        <f>IF(COUNTIF(ประเมินสมรรถนะ!S84:V84,"")=4,"-",IF(AND(COUNTIF(ประเมินสมรรถนะ!S84:V84,3)&gt;=COUNTIF(ประเมินสมรรถนะ!S84:V84,0),COUNTIF(ประเมินสมรรถนะ!S84:V84,3)&gt;=COUNTIF(ประเมินสมรรถนะ!S84:V84,1),COUNTIF(ประเมินสมรรถนะ!S84:V84,3)&gt;=COUNTIF(ประเมินสมรรถนะ!S84:V84,2)),3,IF(AND(COUNTIF(ประเมินสมรรถนะ!S84:V84,2)&gt;=COUNTIF(ประเมินสมรรถนะ!S84:V84,0),COUNTIF(ประเมินสมรรถนะ!S84:V84,2)&gt;=COUNTIF(ประเมินสมรรถนะ!S84:V84,1)),2,IF(COUNTIF(ประเมินสมรรถนะ!S84:V84,1)&gt;=COUNTIF(ประเมินสมรรถนะ!S84:V84,0),1,0))))</f>
        <v>-</v>
      </c>
      <c r="J82" s="342" t="str">
        <f>IF(COUNTIF(ประเมินสมรรถนะ!W84:AA84,"")=5,"-",IF(AND(COUNTIF(ประเมินสมรรถนะ!W84:AA84,3)&gt;=COUNTIF(ประเมินสมรรถนะ!W84:AA84,0),COUNTIF(ประเมินสมรรถนะ!W84:AA84,3)&gt;=COUNTIF(ประเมินสมรรถนะ!W84:AA84,1),COUNTIF(ประเมินสมรรถนะ!W84:AA84,3)&gt;=COUNTIF(ประเมินสมรรถนะ!W84:AA84,2)),3,IF(AND(COUNTIF(ประเมินสมรรถนะ!W84:AA84,2)&gt;=COUNTIF(ประเมินสมรรถนะ!W84:AA84,0),COUNTIF(ประเมินสมรรถนะ!W84:AA84,2)&gt;=COUNTIF(ประเมินสมรรถนะ!W84:AA84,1)),2,IF(COUNTIF(ประเมินสมรรถนะ!W84:AA84,1)&gt;=COUNTIF(ประเมินสมรรถนะ!W84:AA84,0),1,0))))</f>
        <v>-</v>
      </c>
      <c r="K82" s="342" t="str">
        <f>IF(COUNTIF(ประเมินสมรรถนะ!AB84:AF84,"")=5,"-",IF(AND(COUNTIF(ประเมินสมรรถนะ!AB84:AF84,3)&gt;=COUNTIF(ประเมินสมรรถนะ!AB84:AF84,0),COUNTIF(ประเมินสมรรถนะ!AB84:AF84,3)&gt;=COUNTIF(ประเมินสมรรถนะ!AB84:AF84,1),COUNTIF(ประเมินสมรรถนะ!AB84:AF84,3)&gt;=COUNTIF(ประเมินสมรรถนะ!AB84:AF84,2)),3,IF(AND(COUNTIF(ประเมินสมรรถนะ!AB84:AF84,2)&gt;=COUNTIF(ประเมินสมรรถนะ!AB84:AF84,0),COUNTIF(ประเมินสมรรถนะ!AB84:AF84,2)&gt;=COUNTIF(ประเมินสมรรถนะ!AB84:AF84,1)),2,IF(COUNTIF(ประเมินสมรรถนะ!AB84:AF84,1)&gt;=COUNTIF(ประเมินสมรรถนะ!AB84:AF84,0),1,0))))</f>
        <v>-</v>
      </c>
      <c r="L82" s="343" t="str">
        <f t="shared" si="3"/>
        <v/>
      </c>
      <c r="M82" s="344" t="str">
        <f t="shared" si="2"/>
        <v>-</v>
      </c>
      <c r="N82" s="344" t="str">
        <f t="shared" si="2"/>
        <v>-</v>
      </c>
      <c r="O82" s="344" t="str">
        <f t="shared" si="2"/>
        <v>-</v>
      </c>
      <c r="P82" s="344" t="str">
        <f t="shared" si="2"/>
        <v>-</v>
      </c>
      <c r="Q82" s="344" t="str">
        <f t="shared" si="2"/>
        <v>-</v>
      </c>
    </row>
    <row r="83" spans="2:17" x14ac:dyDescent="0.7">
      <c r="B83" s="337" t="str">
        <f>ประเมินสมรรถนะ!B85</f>
        <v>ป.2/2</v>
      </c>
      <c r="C83" s="338">
        <f>ประเมินสมรรถนะ!C85</f>
        <v>40</v>
      </c>
      <c r="D83" s="339" t="str">
        <f>ประเมินสมรรถนะ!E85</f>
        <v/>
      </c>
      <c r="E83" s="357" t="str">
        <f>ประเมินสมรรถนะ!F85</f>
        <v/>
      </c>
      <c r="F83" s="357" t="str">
        <f>ประเมินสมรรถนะ!G85</f>
        <v/>
      </c>
      <c r="G83" s="342" t="str">
        <f>IF(COUNTIF(ประเมินสมรรถนะ!I85:M85,"")=5,"-",IF(AND(COUNTIF(ประเมินสมรรถนะ!I85:M85,3)&gt;=COUNTIF(ประเมินสมรรถนะ!I85:M85,0),COUNTIF(ประเมินสมรรถนะ!I85:M85,3)&gt;=COUNTIF(ประเมินสมรรถนะ!I85:M85,1),COUNTIF(ประเมินสมรรถนะ!I85:M85,3)&gt;=COUNTIF(ประเมินสมรรถนะ!I85:M85,2)),3,IF(AND(COUNTIF(ประเมินสมรรถนะ!I85:M85,2)&gt;=COUNTIF(ประเมินสมรรถนะ!I85:M85,0),COUNTIF(ประเมินสมรรถนะ!I85:M85,2)&gt;=COUNTIF(ประเมินสมรรถนะ!I85:M85,1)),2,IF(COUNTIF(ประเมินสมรรถนะ!I85:M85,1)&gt;=COUNTIF(ประเมินสมรรถนะ!I85:M85,0),1,0))))</f>
        <v>-</v>
      </c>
      <c r="H83" s="342" t="str">
        <f>IF(COUNTIF(ประเมินสมรรถนะ!N85:R85,"")=5,"-",IF(AND(COUNTIF(ประเมินสมรรถนะ!N85:R85,3)&gt;=COUNTIF(ประเมินสมรรถนะ!N85:R85,0),COUNTIF(ประเมินสมรรถนะ!N85:R85,3)&gt;=COUNTIF(ประเมินสมรรถนะ!N85:R85,1),COUNTIF(ประเมินสมรรถนะ!N85:R85,3)&gt;=COUNTIF(ประเมินสมรรถนะ!N85:R85,2)),3,IF(AND(COUNTIF(ประเมินสมรรถนะ!N85:R85,2)&gt;=COUNTIF(ประเมินสมรรถนะ!N85:R85,0),COUNTIF(ประเมินสมรรถนะ!N85:R85,2)&gt;=COUNTIF(ประเมินสมรรถนะ!N85:R85,1)),2,IF(COUNTIF(ประเมินสมรรถนะ!N85:R85,1)&gt;=COUNTIF(ประเมินสมรรถนะ!N85:R85,0),1,0))))</f>
        <v>-</v>
      </c>
      <c r="I83" s="342" t="str">
        <f>IF(COUNTIF(ประเมินสมรรถนะ!S85:V85,"")=4,"-",IF(AND(COUNTIF(ประเมินสมรรถนะ!S85:V85,3)&gt;=COUNTIF(ประเมินสมรรถนะ!S85:V85,0),COUNTIF(ประเมินสมรรถนะ!S85:V85,3)&gt;=COUNTIF(ประเมินสมรรถนะ!S85:V85,1),COUNTIF(ประเมินสมรรถนะ!S85:V85,3)&gt;=COUNTIF(ประเมินสมรรถนะ!S85:V85,2)),3,IF(AND(COUNTIF(ประเมินสมรรถนะ!S85:V85,2)&gt;=COUNTIF(ประเมินสมรรถนะ!S85:V85,0),COUNTIF(ประเมินสมรรถนะ!S85:V85,2)&gt;=COUNTIF(ประเมินสมรรถนะ!S85:V85,1)),2,IF(COUNTIF(ประเมินสมรรถนะ!S85:V85,1)&gt;=COUNTIF(ประเมินสมรรถนะ!S85:V85,0),1,0))))</f>
        <v>-</v>
      </c>
      <c r="J83" s="342" t="str">
        <f>IF(COUNTIF(ประเมินสมรรถนะ!W85:AA85,"")=5,"-",IF(AND(COUNTIF(ประเมินสมรรถนะ!W85:AA85,3)&gt;=COUNTIF(ประเมินสมรรถนะ!W85:AA85,0),COUNTIF(ประเมินสมรรถนะ!W85:AA85,3)&gt;=COUNTIF(ประเมินสมรรถนะ!W85:AA85,1),COUNTIF(ประเมินสมรรถนะ!W85:AA85,3)&gt;=COUNTIF(ประเมินสมรรถนะ!W85:AA85,2)),3,IF(AND(COUNTIF(ประเมินสมรรถนะ!W85:AA85,2)&gt;=COUNTIF(ประเมินสมรรถนะ!W85:AA85,0),COUNTIF(ประเมินสมรรถนะ!W85:AA85,2)&gt;=COUNTIF(ประเมินสมรรถนะ!W85:AA85,1)),2,IF(COUNTIF(ประเมินสมรรถนะ!W85:AA85,1)&gt;=COUNTIF(ประเมินสมรรถนะ!W85:AA85,0),1,0))))</f>
        <v>-</v>
      </c>
      <c r="K83" s="342" t="str">
        <f>IF(COUNTIF(ประเมินสมรรถนะ!AB85:AF85,"")=5,"-",IF(AND(COUNTIF(ประเมินสมรรถนะ!AB85:AF85,3)&gt;=COUNTIF(ประเมินสมรรถนะ!AB85:AF85,0),COUNTIF(ประเมินสมรรถนะ!AB85:AF85,3)&gt;=COUNTIF(ประเมินสมรรถนะ!AB85:AF85,1),COUNTIF(ประเมินสมรรถนะ!AB85:AF85,3)&gt;=COUNTIF(ประเมินสมรรถนะ!AB85:AF85,2)),3,IF(AND(COUNTIF(ประเมินสมรรถนะ!AB85:AF85,2)&gt;=COUNTIF(ประเมินสมรรถนะ!AB85:AF85,0),COUNTIF(ประเมินสมรรถนะ!AB85:AF85,2)&gt;=COUNTIF(ประเมินสมรรถนะ!AB85:AF85,1)),2,IF(COUNTIF(ประเมินสมรรถนะ!AB85:AF85,1)&gt;=COUNTIF(ประเมินสมรรถนะ!AB85:AF85,0),1,0))))</f>
        <v>-</v>
      </c>
      <c r="L83" s="343" t="str">
        <f t="shared" si="3"/>
        <v/>
      </c>
      <c r="M83" s="344" t="str">
        <f t="shared" si="2"/>
        <v>-</v>
      </c>
      <c r="N83" s="344" t="str">
        <f t="shared" si="2"/>
        <v>-</v>
      </c>
      <c r="O83" s="344" t="str">
        <f t="shared" si="2"/>
        <v>-</v>
      </c>
      <c r="P83" s="344" t="str">
        <f t="shared" si="2"/>
        <v>-</v>
      </c>
      <c r="Q83" s="344" t="str">
        <f t="shared" si="2"/>
        <v>-</v>
      </c>
    </row>
  </sheetData>
  <sheetProtection algorithmName="SHA-512" hashValue="rO4LfmD4IVziFpv0yDich2GT62d7biR/Z00q3arM6ldH4KmqM5T7EYGVcPTOueKZIU4ZK5lFQ72/4y/HVs+Zyg==" saltValue="lfBrL/jMV7RxMb4coWBG3g==" spinCount="100000" sheet="1"/>
  <mergeCells count="3">
    <mergeCell ref="B1:L1"/>
    <mergeCell ref="B2:K2"/>
    <mergeCell ref="D3:F3"/>
  </mergeCells>
  <printOptions horizontalCentered="1"/>
  <pageMargins left="0.11811023622047245" right="0.15748031496062992" top="0.44" bottom="0.26" header="0.46" footer="0.23622047244094491"/>
  <pageSetup paperSize="9" scale="75" orientation="portrait" horizontalDpi="4294967293" verticalDpi="300" r:id="rId1"/>
  <headerFooter alignWithMargins="0"/>
  <rowBreaks count="1" manualBreakCount="1">
    <brk id="43" min="1" max="11" man="1"/>
  </rowBreaks>
  <ignoredErrors>
    <ignoredError sqref="G4:K4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0545-EED8-4A05-B476-FC2746BCC810}">
  <sheetPr>
    <tabColor rgb="FFFFC000"/>
  </sheetPr>
  <dimension ref="A1:N24"/>
  <sheetViews>
    <sheetView showGridLines="0" showRowColHeaders="0" showZeros="0" view="pageBreakPreview" zoomScale="85" zoomScaleSheetLayoutView="85" workbookViewId="0">
      <selection activeCell="B2" sqref="B2"/>
    </sheetView>
  </sheetViews>
  <sheetFormatPr defaultColWidth="9.09765625" defaultRowHeight="23" x14ac:dyDescent="0.7"/>
  <cols>
    <col min="1" max="1" width="26.19921875" style="317" customWidth="1"/>
    <col min="2" max="2" width="18" style="353" customWidth="1"/>
    <col min="3" max="7" width="19.59765625" style="346" customWidth="1"/>
    <col min="8" max="9" width="12.69921875" style="317" customWidth="1"/>
    <col min="10" max="14" width="9.09765625" style="317" hidden="1" customWidth="1"/>
    <col min="15" max="15" width="0" style="317" hidden="1" customWidth="1"/>
    <col min="16" max="16384" width="9.09765625" style="317"/>
  </cols>
  <sheetData>
    <row r="1" spans="1:14" ht="29" x14ac:dyDescent="0.9">
      <c r="B1" s="418" t="str">
        <f>"สรุปการประเมินสมรรถนะสำคัญของผู้เรียน  "&amp;ข้อมูลเบื้องต้น!F8&amp;"   "&amp;ข้อมูลเบื้องต้น!F9&amp;"  ปีการศึกษา "&amp;ข้อมูลเบื้องต้น!F7</f>
        <v>สรุปการประเมินสมรรถนะสำคัญของผู้เรียน  ป.2   คณิตศาสตร์ 2   ปีการศึกษา 2569</v>
      </c>
      <c r="C1" s="418"/>
      <c r="D1" s="418"/>
      <c r="E1" s="418"/>
      <c r="F1" s="418"/>
      <c r="G1" s="418"/>
      <c r="H1" s="418"/>
      <c r="I1" s="418"/>
    </row>
    <row r="2" spans="1:14" ht="9.75" customHeight="1" x14ac:dyDescent="0.7">
      <c r="B2" s="347"/>
      <c r="C2" s="348" t="s">
        <v>366</v>
      </c>
      <c r="D2" s="348" t="s">
        <v>367</v>
      </c>
      <c r="E2" s="348" t="s">
        <v>368</v>
      </c>
      <c r="F2" s="348" t="s">
        <v>369</v>
      </c>
      <c r="G2" s="348" t="s">
        <v>370</v>
      </c>
    </row>
    <row r="3" spans="1:14" ht="41" x14ac:dyDescent="0.55000000000000004">
      <c r="B3" s="320" t="s">
        <v>371</v>
      </c>
      <c r="C3" s="349" t="s">
        <v>354</v>
      </c>
      <c r="D3" s="349" t="s">
        <v>355</v>
      </c>
      <c r="E3" s="349" t="s">
        <v>356</v>
      </c>
      <c r="F3" s="349" t="s">
        <v>357</v>
      </c>
      <c r="G3" s="349" t="s">
        <v>358</v>
      </c>
      <c r="H3" s="350" t="s">
        <v>365</v>
      </c>
      <c r="I3" s="350" t="s">
        <v>11</v>
      </c>
    </row>
    <row r="4" spans="1:14" ht="23.15" customHeight="1" x14ac:dyDescent="0.7">
      <c r="B4" s="351" t="s">
        <v>372</v>
      </c>
      <c r="C4" s="342">
        <f>COUNTIF(สรุปสมรรถนะ1!G$4:G$83,3)</f>
        <v>1</v>
      </c>
      <c r="D4" s="342">
        <f>COUNTIF(สรุปสมรรถนะ1!H$4:H$83,3)</f>
        <v>2</v>
      </c>
      <c r="E4" s="342">
        <f>COUNTIF(สรุปสมรรถนะ1!I$4:I$83,3)</f>
        <v>0</v>
      </c>
      <c r="F4" s="342">
        <f>COUNTIF(สรุปสมรรถนะ1!J$4:J$83,3)</f>
        <v>1</v>
      </c>
      <c r="G4" s="342">
        <f>COUNTIF(สรุปสมรรถนะ1!K$4:K$83,3)</f>
        <v>1</v>
      </c>
      <c r="H4" s="342">
        <f>COUNTIF(สรุปสมรรถนะ1!L$4:L$83,3)</f>
        <v>1</v>
      </c>
      <c r="I4" s="352">
        <f>H4*100/$C$8</f>
        <v>50</v>
      </c>
      <c r="J4" s="344">
        <f t="shared" ref="J4:N7" si="0">IF(C4="",0,C4)</f>
        <v>1</v>
      </c>
      <c r="K4" s="344">
        <f t="shared" si="0"/>
        <v>2</v>
      </c>
      <c r="L4" s="344">
        <f t="shared" si="0"/>
        <v>0</v>
      </c>
      <c r="M4" s="344">
        <f t="shared" si="0"/>
        <v>1</v>
      </c>
      <c r="N4" s="344">
        <f t="shared" si="0"/>
        <v>1</v>
      </c>
    </row>
    <row r="5" spans="1:14" ht="23.15" customHeight="1" x14ac:dyDescent="0.7">
      <c r="B5" s="351" t="s">
        <v>373</v>
      </c>
      <c r="C5" s="342">
        <f>COUNTIF(สรุปสมรรถนะ1!G$4:G$83,2)</f>
        <v>1</v>
      </c>
      <c r="D5" s="342">
        <f>COUNTIF(สรุปสมรรถนะ1!H$4:H$83,2)</f>
        <v>0</v>
      </c>
      <c r="E5" s="342">
        <f>COUNTIF(สรุปสมรรถนะ1!I$4:I$83,2)</f>
        <v>2</v>
      </c>
      <c r="F5" s="342">
        <f>COUNTIF(สรุปสมรรถนะ1!J$4:J$83,2)</f>
        <v>1</v>
      </c>
      <c r="G5" s="342">
        <f>COUNTIF(สรุปสมรรถนะ1!K$4:K$83,2)</f>
        <v>1</v>
      </c>
      <c r="H5" s="342">
        <f>COUNTIF(สรุปสมรรถนะ1!L$4:L$83,2)</f>
        <v>1</v>
      </c>
      <c r="I5" s="352">
        <f t="shared" ref="I5:I7" si="1">H5*100/$C$8</f>
        <v>50</v>
      </c>
      <c r="J5" s="344">
        <f t="shared" si="0"/>
        <v>1</v>
      </c>
      <c r="K5" s="344">
        <f t="shared" si="0"/>
        <v>0</v>
      </c>
      <c r="L5" s="344">
        <f t="shared" si="0"/>
        <v>2</v>
      </c>
      <c r="M5" s="344">
        <f t="shared" si="0"/>
        <v>1</v>
      </c>
      <c r="N5" s="344">
        <f t="shared" si="0"/>
        <v>1</v>
      </c>
    </row>
    <row r="6" spans="1:14" ht="23.15" customHeight="1" x14ac:dyDescent="0.7">
      <c r="A6" s="330"/>
      <c r="B6" s="351" t="s">
        <v>374</v>
      </c>
      <c r="C6" s="342">
        <f>COUNTIF(สรุปสมรรถนะ1!G$4:G$83,1)</f>
        <v>0</v>
      </c>
      <c r="D6" s="342">
        <f>COUNTIF(สรุปสมรรถนะ1!H$4:H$83,1)</f>
        <v>0</v>
      </c>
      <c r="E6" s="342">
        <f>COUNTIF(สรุปสมรรถนะ1!I$4:I$83,1)</f>
        <v>0</v>
      </c>
      <c r="F6" s="342">
        <f>COUNTIF(สรุปสมรรถนะ1!J$4:J$83,1)</f>
        <v>0</v>
      </c>
      <c r="G6" s="342">
        <f>COUNTIF(สรุปสมรรถนะ1!K$4:K$83,1)</f>
        <v>0</v>
      </c>
      <c r="H6" s="342">
        <f>COUNTIF(สรุปสมรรถนะ1!L$4:L$83,1)</f>
        <v>0</v>
      </c>
      <c r="I6" s="352">
        <f t="shared" si="1"/>
        <v>0</v>
      </c>
      <c r="J6" s="344">
        <f t="shared" si="0"/>
        <v>0</v>
      </c>
      <c r="K6" s="344">
        <f t="shared" si="0"/>
        <v>0</v>
      </c>
      <c r="L6" s="344">
        <f t="shared" si="0"/>
        <v>0</v>
      </c>
      <c r="M6" s="344">
        <f t="shared" si="0"/>
        <v>0</v>
      </c>
      <c r="N6" s="344">
        <f t="shared" si="0"/>
        <v>0</v>
      </c>
    </row>
    <row r="7" spans="1:14" ht="23.15" customHeight="1" x14ac:dyDescent="0.7">
      <c r="A7" s="330"/>
      <c r="B7" s="351" t="s">
        <v>375</v>
      </c>
      <c r="C7" s="342">
        <f>COUNTIF(สรุปสมรรถนะ1!G$4:G$83,0)</f>
        <v>0</v>
      </c>
      <c r="D7" s="342">
        <f>COUNTIF(สรุปสมรรถนะ1!H$4:H$83,0)</f>
        <v>0</v>
      </c>
      <c r="E7" s="342">
        <f>COUNTIF(สรุปสมรรถนะ1!I$4:I$83,0)</f>
        <v>0</v>
      </c>
      <c r="F7" s="342">
        <f>COUNTIF(สรุปสมรรถนะ1!J$4:J$83,0)</f>
        <v>0</v>
      </c>
      <c r="G7" s="342">
        <f>COUNTIF(สรุปสมรรถนะ1!K$4:K$83,0)</f>
        <v>0</v>
      </c>
      <c r="H7" s="342">
        <f>COUNTIF(สรุปสมรรถนะ1!L$4:L$83,0)</f>
        <v>0</v>
      </c>
      <c r="I7" s="352">
        <f t="shared" si="1"/>
        <v>0</v>
      </c>
      <c r="J7" s="344">
        <f t="shared" si="0"/>
        <v>0</v>
      </c>
      <c r="K7" s="344">
        <f t="shared" si="0"/>
        <v>0</v>
      </c>
      <c r="L7" s="344">
        <f t="shared" si="0"/>
        <v>0</v>
      </c>
      <c r="M7" s="344">
        <f t="shared" si="0"/>
        <v>0</v>
      </c>
      <c r="N7" s="344">
        <f t="shared" si="0"/>
        <v>0</v>
      </c>
    </row>
    <row r="8" spans="1:14" ht="23.15" customHeight="1" x14ac:dyDescent="0.7">
      <c r="A8" s="330"/>
      <c r="B8" s="351" t="s">
        <v>4</v>
      </c>
      <c r="C8" s="342">
        <f>SUM(C4:C7)</f>
        <v>2</v>
      </c>
      <c r="D8" s="342">
        <f t="shared" ref="D8:G8" si="2">SUM(D4:D7)</f>
        <v>2</v>
      </c>
      <c r="E8" s="342">
        <f t="shared" si="2"/>
        <v>2</v>
      </c>
      <c r="F8" s="342">
        <f t="shared" si="2"/>
        <v>2</v>
      </c>
      <c r="G8" s="342">
        <f t="shared" si="2"/>
        <v>2</v>
      </c>
      <c r="H8" s="342">
        <f>SUM(C8:G8)</f>
        <v>10</v>
      </c>
      <c r="I8" s="352">
        <f>SUM(I4:I7)</f>
        <v>100</v>
      </c>
      <c r="J8" s="344"/>
      <c r="K8" s="344"/>
      <c r="L8" s="344"/>
      <c r="M8" s="344"/>
      <c r="N8" s="344"/>
    </row>
    <row r="9" spans="1:14" ht="15.75" customHeight="1" x14ac:dyDescent="0.7"/>
    <row r="10" spans="1:14" ht="29" x14ac:dyDescent="0.7">
      <c r="C10" s="583" t="str">
        <f>"แผนภูมิแสดงผลการประเมินสมรรถนะสำครัญของผู้เรียน "&amp;ข้อมูลเบื้องต้น!F8&amp; "  วิชา "&amp;ข้อมูลเบื้องต้น!F10</f>
        <v>แผนภูมิแสดงผลการประเมินสมรรถนะสำครัญของผู้เรียน ป.2  วิชา พื้นฐาน 202</v>
      </c>
      <c r="D10" s="583"/>
      <c r="E10" s="583"/>
      <c r="F10" s="583"/>
      <c r="G10" s="583"/>
    </row>
    <row r="23" spans="6:7" x14ac:dyDescent="0.7">
      <c r="F23" s="584"/>
      <c r="G23" s="584"/>
    </row>
    <row r="24" spans="6:7" x14ac:dyDescent="0.7">
      <c r="F24" s="585" t="str">
        <f>"( "&amp;ข้อมูลเบื้องต้น!F12&amp;" )"</f>
        <v>( นางอุ้มขวัญ หัตถสาร )</v>
      </c>
      <c r="G24" s="585"/>
    </row>
  </sheetData>
  <sheetProtection algorithmName="SHA-512" hashValue="6y0UERWpf4lFLADCof46yJ28HFKwvR7pZ9JFBHCEK2gszYF/HMUr+Mv6IlVte2ioq90c0ONMQSUwN4gSlBkI4Q==" saltValue="FHAAoZFGE9LY9wWhIOBooQ==" spinCount="100000" sheet="1" selectLockedCells="1"/>
  <mergeCells count="4">
    <mergeCell ref="B1:I1"/>
    <mergeCell ref="C10:G10"/>
    <mergeCell ref="F23:G23"/>
    <mergeCell ref="F24:G24"/>
  </mergeCells>
  <printOptions horizontalCentered="1"/>
  <pageMargins left="0.11811023622047245" right="0.15748031496062992" top="0.55000000000000004" bottom="0.27559055118110237" header="0.56999999999999995" footer="0.23622047244094491"/>
  <pageSetup paperSize="9" scale="85" orientation="landscape" horizontalDpi="4294967293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P67"/>
  <sheetViews>
    <sheetView showGridLines="0" showRowColHeaders="0" zoomScaleNormal="100" zoomScaleSheetLayoutView="115" workbookViewId="0">
      <selection activeCell="G67" sqref="G67:K67"/>
    </sheetView>
  </sheetViews>
  <sheetFormatPr defaultColWidth="8.69921875" defaultRowHeight="21.5" x14ac:dyDescent="0.6"/>
  <cols>
    <col min="1" max="1" width="35.59765625" style="55" customWidth="1"/>
    <col min="2" max="2" width="3" style="55" customWidth="1"/>
    <col min="3" max="6" width="6.69921875" style="55" customWidth="1"/>
    <col min="7" max="7" width="3.69921875" style="55" customWidth="1"/>
    <col min="8" max="11" width="6.69921875" style="55" customWidth="1"/>
    <col min="12" max="12" width="3.69921875" style="55" customWidth="1"/>
    <col min="13" max="16" width="6.69921875" style="55" customWidth="1"/>
    <col min="17" max="16384" width="8.69921875" style="55"/>
  </cols>
  <sheetData>
    <row r="1" spans="2:16" ht="26" x14ac:dyDescent="0.6">
      <c r="B1" s="85"/>
      <c r="C1" s="587" t="str">
        <f xml:space="preserve"> "สรุปจำนวนนักเรียน  " &amp;ข้อมูลเบื้องต้น!D3</f>
        <v>สรุปจำนวนนักเรียน  โรงเรียนเทศบาล 1 (บ้านเก่า)</v>
      </c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</row>
    <row r="2" spans="2:16" ht="26" x14ac:dyDescent="0.6">
      <c r="B2" s="85"/>
      <c r="C2" s="587" t="str">
        <f>" ประจำภาคเรียนที่ " &amp; ข้อมูลเบื้องต้น!F6  &amp; "   ปีการศึกษา  " &amp; ข้อมูลเบื้องต้น!F7</f>
        <v xml:space="preserve"> ประจำภาคเรียนที่ 1_2   ปีการศึกษา  2569</v>
      </c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</row>
    <row r="3" spans="2:16" ht="26" x14ac:dyDescent="0.6">
      <c r="B3" s="85"/>
      <c r="C3" s="88" t="s">
        <v>52</v>
      </c>
      <c r="D3" s="89" t="s">
        <v>62</v>
      </c>
      <c r="E3" s="89" t="s">
        <v>63</v>
      </c>
      <c r="F3" s="90" t="s">
        <v>4</v>
      </c>
      <c r="G3" s="85"/>
      <c r="H3" s="88" t="s">
        <v>52</v>
      </c>
      <c r="I3" s="89" t="s">
        <v>62</v>
      </c>
      <c r="J3" s="89" t="s">
        <v>63</v>
      </c>
      <c r="K3" s="90" t="s">
        <v>4</v>
      </c>
      <c r="L3" s="85"/>
      <c r="M3" s="91" t="s">
        <v>52</v>
      </c>
      <c r="N3" s="92" t="s">
        <v>62</v>
      </c>
      <c r="O3" s="92" t="s">
        <v>63</v>
      </c>
      <c r="P3" s="93" t="s">
        <v>4</v>
      </c>
    </row>
    <row r="4" spans="2:16" ht="20.149999999999999" customHeight="1" x14ac:dyDescent="0.6">
      <c r="B4" s="85"/>
      <c r="C4" s="94" t="s">
        <v>145</v>
      </c>
      <c r="D4" s="95">
        <f>COUNTIF(student!$AF$3:$AF$1202,$C4&amp;D$32)</f>
        <v>17</v>
      </c>
      <c r="E4" s="95">
        <f>COUNTIF(student!$AF$3:$AF$1202,$C4&amp;E$32)</f>
        <v>9</v>
      </c>
      <c r="F4" s="96">
        <f>SUM(D4:E4)</f>
        <v>26</v>
      </c>
      <c r="G4" s="85"/>
      <c r="H4" s="94" t="s">
        <v>147</v>
      </c>
      <c r="I4" s="95">
        <f>COUNTIF(student!$AF$3:$AF$1202,$H4&amp;I$32)</f>
        <v>16</v>
      </c>
      <c r="J4" s="95">
        <f>COUNTIF(student!$AF$3:$AF$1202,$H4&amp;J$32)</f>
        <v>18</v>
      </c>
      <c r="K4" s="96">
        <f>SUM(I4:J4)</f>
        <v>34</v>
      </c>
      <c r="L4" s="85"/>
      <c r="M4" s="94" t="s">
        <v>149</v>
      </c>
      <c r="N4" s="95">
        <f>COUNTIF(student!$AF$3:$AF$1202,$M4&amp;N$32)</f>
        <v>15</v>
      </c>
      <c r="O4" s="95">
        <f>COUNTIF(student!$AF$3:$AF$1202,$M4&amp;O$32)</f>
        <v>10</v>
      </c>
      <c r="P4" s="96">
        <f>SUM(N4:O4)</f>
        <v>25</v>
      </c>
    </row>
    <row r="5" spans="2:16" ht="20.149999999999999" customHeight="1" x14ac:dyDescent="0.6">
      <c r="B5" s="85"/>
      <c r="C5" s="94" t="s">
        <v>146</v>
      </c>
      <c r="D5" s="95">
        <f>COUNTIF(student!$AF$3:$AF$1202,$C5&amp;D$32)</f>
        <v>14</v>
      </c>
      <c r="E5" s="95">
        <f>COUNTIF(student!$AF$3:$AF$1202,$C5&amp;E$32)</f>
        <v>11</v>
      </c>
      <c r="F5" s="96">
        <f>SUM(D5:E5)</f>
        <v>25</v>
      </c>
      <c r="G5" s="85"/>
      <c r="H5" s="94" t="s">
        <v>148</v>
      </c>
      <c r="I5" s="95">
        <f>COUNTIF(student!$AF$3:$AF$1202,$H5&amp;I$32)</f>
        <v>18</v>
      </c>
      <c r="J5" s="95">
        <f>COUNTIF(student!$AF$3:$AF$1202,$H5&amp;J$32)</f>
        <v>12</v>
      </c>
      <c r="K5" s="96">
        <f>SUM(I5:J5)</f>
        <v>30</v>
      </c>
      <c r="L5" s="85"/>
      <c r="M5" s="94" t="s">
        <v>150</v>
      </c>
      <c r="N5" s="95">
        <f>COUNTIF(student!$AF$3:$AF$1202,$M5&amp;N$32)</f>
        <v>13</v>
      </c>
      <c r="O5" s="95">
        <f>COUNTIF(student!$AF$3:$AF$1202,$M5&amp;O$32)</f>
        <v>13</v>
      </c>
      <c r="P5" s="96">
        <f>SUM(N5:O5)</f>
        <v>26</v>
      </c>
    </row>
    <row r="6" spans="2:16" ht="20.149999999999999" hidden="1" customHeight="1" x14ac:dyDescent="0.6"/>
    <row r="7" spans="2:16" ht="20.149999999999999" hidden="1" customHeight="1" x14ac:dyDescent="0.6"/>
    <row r="8" spans="2:16" ht="20.149999999999999" hidden="1" customHeight="1" x14ac:dyDescent="0.6"/>
    <row r="9" spans="2:16" ht="20.149999999999999" hidden="1" customHeight="1" x14ac:dyDescent="0.6"/>
    <row r="10" spans="2:16" ht="20.149999999999999" hidden="1" customHeight="1" x14ac:dyDescent="0.6"/>
    <row r="11" spans="2:16" ht="20.149999999999999" hidden="1" customHeight="1" x14ac:dyDescent="0.6"/>
    <row r="12" spans="2:16" ht="20.149999999999999" hidden="1" customHeight="1" x14ac:dyDescent="0.6"/>
    <row r="13" spans="2:16" ht="20.149999999999999" hidden="1" customHeight="1" x14ac:dyDescent="0.6"/>
    <row r="14" spans="2:16" ht="20.149999999999999" hidden="1" customHeight="1" x14ac:dyDescent="0.6"/>
    <row r="15" spans="2:16" ht="20.149999999999999" hidden="1" customHeight="1" x14ac:dyDescent="0.6"/>
    <row r="16" spans="2:16" ht="20.149999999999999" customHeight="1" x14ac:dyDescent="0.6">
      <c r="B16" s="85"/>
      <c r="C16" s="97" t="s">
        <v>4</v>
      </c>
      <c r="D16" s="98">
        <f>SUM(D4:D15)</f>
        <v>31</v>
      </c>
      <c r="E16" s="98">
        <f>SUM(E4:E15)</f>
        <v>20</v>
      </c>
      <c r="F16" s="99">
        <f>SUM(F4:F15)</f>
        <v>51</v>
      </c>
      <c r="G16" s="85"/>
      <c r="H16" s="97" t="s">
        <v>4</v>
      </c>
      <c r="I16" s="98">
        <f>SUM(I4:I15)</f>
        <v>34</v>
      </c>
      <c r="J16" s="98">
        <f>SUM(J4:J15)</f>
        <v>30</v>
      </c>
      <c r="K16" s="99">
        <f>SUM(K4:K15)</f>
        <v>64</v>
      </c>
      <c r="L16" s="85"/>
      <c r="M16" s="97" t="s">
        <v>4</v>
      </c>
      <c r="N16" s="98">
        <f>SUM(N4:N15)</f>
        <v>28</v>
      </c>
      <c r="O16" s="98">
        <f>SUM(O4:O15)</f>
        <v>23</v>
      </c>
      <c r="P16" s="99">
        <f>SUM(P4:P15)</f>
        <v>51</v>
      </c>
    </row>
    <row r="17" spans="2:16" s="56" customFormat="1" ht="12.75" customHeight="1" x14ac:dyDescent="0.45">
      <c r="B17" s="86"/>
      <c r="C17" s="86"/>
      <c r="D17" s="86"/>
      <c r="E17" s="86"/>
      <c r="F17" s="87"/>
      <c r="G17" s="86"/>
      <c r="H17" s="86"/>
      <c r="I17" s="86"/>
      <c r="J17" s="86"/>
      <c r="K17" s="86"/>
      <c r="L17" s="86"/>
      <c r="M17" s="86"/>
      <c r="N17" s="86"/>
      <c r="O17" s="86"/>
      <c r="P17" s="86"/>
    </row>
    <row r="18" spans="2:16" ht="26" x14ac:dyDescent="0.6">
      <c r="B18" s="85"/>
      <c r="C18" s="88" t="s">
        <v>52</v>
      </c>
      <c r="D18" s="89" t="s">
        <v>62</v>
      </c>
      <c r="E18" s="89" t="s">
        <v>63</v>
      </c>
      <c r="F18" s="90" t="s">
        <v>4</v>
      </c>
      <c r="G18" s="85"/>
      <c r="H18" s="88" t="s">
        <v>52</v>
      </c>
      <c r="I18" s="89" t="s">
        <v>62</v>
      </c>
      <c r="J18" s="89" t="s">
        <v>63</v>
      </c>
      <c r="K18" s="90" t="s">
        <v>4</v>
      </c>
      <c r="L18" s="85"/>
      <c r="M18" s="91" t="s">
        <v>52</v>
      </c>
      <c r="N18" s="92" t="s">
        <v>62</v>
      </c>
      <c r="O18" s="92" t="s">
        <v>63</v>
      </c>
      <c r="P18" s="93" t="s">
        <v>4</v>
      </c>
    </row>
    <row r="19" spans="2:16" ht="20.149999999999999" customHeight="1" x14ac:dyDescent="0.6">
      <c r="B19" s="85"/>
      <c r="C19" s="94" t="s">
        <v>151</v>
      </c>
      <c r="D19" s="95">
        <f>COUNTIF(student!$AF$3:$AF$1202,$C19&amp;D$32)</f>
        <v>0</v>
      </c>
      <c r="E19" s="95">
        <f>COUNTIF(student!$AF$3:$AF$1202,$C19&amp;E$32)</f>
        <v>0</v>
      </c>
      <c r="F19" s="96">
        <f>SUM(D19:E19)</f>
        <v>0</v>
      </c>
      <c r="G19" s="85"/>
      <c r="H19" s="94" t="s">
        <v>153</v>
      </c>
      <c r="I19" s="95">
        <f>COUNTIF(student!$AF$3:$AF$1202,$H19&amp;I$32)</f>
        <v>0</v>
      </c>
      <c r="J19" s="95">
        <f>COUNTIF(student!$AF$3:$AF$1202,$H19&amp;J$32)</f>
        <v>0</v>
      </c>
      <c r="K19" s="96">
        <f>SUM(I19:J19)</f>
        <v>0</v>
      </c>
      <c r="L19" s="85"/>
      <c r="M19" s="94" t="s">
        <v>155</v>
      </c>
      <c r="N19" s="95">
        <f>COUNTIF(student!$AF$3:$AF$1202,$M19&amp;N$32)</f>
        <v>0</v>
      </c>
      <c r="O19" s="95">
        <f>COUNTIF(student!$AF$3:$AF$1202,$M19&amp;O$32)</f>
        <v>0</v>
      </c>
      <c r="P19" s="96">
        <f>SUM(N19:O19)</f>
        <v>0</v>
      </c>
    </row>
    <row r="20" spans="2:16" ht="20.149999999999999" customHeight="1" x14ac:dyDescent="0.6">
      <c r="B20" s="85"/>
      <c r="C20" s="94" t="s">
        <v>152</v>
      </c>
      <c r="D20" s="95">
        <f>COUNTIF(student!$AF$3:$AF$1202,$C20&amp;D$32)</f>
        <v>0</v>
      </c>
      <c r="E20" s="95">
        <f>COUNTIF(student!$AF$3:$AF$1202,$C20&amp;E$32)</f>
        <v>0</v>
      </c>
      <c r="F20" s="96">
        <f>SUM(D20:E20)</f>
        <v>0</v>
      </c>
      <c r="G20" s="85"/>
      <c r="H20" s="94" t="s">
        <v>154</v>
      </c>
      <c r="I20" s="95">
        <f>COUNTIF(student!$AF$3:$AF$1202,$H20&amp;I$32)</f>
        <v>0</v>
      </c>
      <c r="J20" s="95">
        <f>COUNTIF(student!$AF$3:$AF$1202,$H20&amp;J$32)</f>
        <v>0</v>
      </c>
      <c r="K20" s="96">
        <f>SUM(I20:J20)</f>
        <v>0</v>
      </c>
      <c r="L20" s="85"/>
      <c r="M20" s="94" t="s">
        <v>156</v>
      </c>
      <c r="N20" s="95">
        <f>COUNTIF(student!$AF$3:$AF$1202,$M20&amp;N$32)</f>
        <v>0</v>
      </c>
      <c r="O20" s="95">
        <f>COUNTIF(student!$AF$3:$AF$1202,$M20&amp;O$32)</f>
        <v>0</v>
      </c>
      <c r="P20" s="96">
        <f>SUM(N20:O20)</f>
        <v>0</v>
      </c>
    </row>
    <row r="21" spans="2:16" ht="20.149999999999999" hidden="1" customHeight="1" x14ac:dyDescent="0.6"/>
    <row r="22" spans="2:16" ht="20.149999999999999" hidden="1" customHeight="1" x14ac:dyDescent="0.6"/>
    <row r="23" spans="2:16" ht="20.149999999999999" hidden="1" customHeight="1" x14ac:dyDescent="0.6"/>
    <row r="24" spans="2:16" ht="20.149999999999999" hidden="1" customHeight="1" x14ac:dyDescent="0.6"/>
    <row r="25" spans="2:16" ht="20.149999999999999" hidden="1" customHeight="1" x14ac:dyDescent="0.6"/>
    <row r="26" spans="2:16" ht="20.149999999999999" hidden="1" customHeight="1" x14ac:dyDescent="0.6"/>
    <row r="27" spans="2:16" ht="20.149999999999999" hidden="1" customHeight="1" x14ac:dyDescent="0.6"/>
    <row r="28" spans="2:16" ht="20.149999999999999" hidden="1" customHeight="1" x14ac:dyDescent="0.6"/>
    <row r="29" spans="2:16" ht="20.149999999999999" hidden="1" customHeight="1" x14ac:dyDescent="0.6"/>
    <row r="30" spans="2:16" ht="20.149999999999999" hidden="1" customHeight="1" x14ac:dyDescent="0.6"/>
    <row r="31" spans="2:16" ht="20.149999999999999" customHeight="1" x14ac:dyDescent="0.6">
      <c r="B31" s="85"/>
      <c r="C31" s="97" t="s">
        <v>4</v>
      </c>
      <c r="D31" s="98">
        <f>SUM(D19:D30)</f>
        <v>0</v>
      </c>
      <c r="E31" s="98">
        <f>SUM(E19:E30)</f>
        <v>0</v>
      </c>
      <c r="F31" s="99">
        <f>SUM(F19:F30)</f>
        <v>0</v>
      </c>
      <c r="G31" s="85"/>
      <c r="H31" s="97" t="s">
        <v>4</v>
      </c>
      <c r="I31" s="98">
        <f>SUM(I19:I30)</f>
        <v>0</v>
      </c>
      <c r="J31" s="98">
        <f>SUM(J19:J30)</f>
        <v>0</v>
      </c>
      <c r="K31" s="99">
        <f>SUM(K19:K30)</f>
        <v>0</v>
      </c>
      <c r="L31" s="85"/>
      <c r="M31" s="97" t="s">
        <v>4</v>
      </c>
      <c r="N31" s="98">
        <f>SUM(N19:N30)</f>
        <v>0</v>
      </c>
      <c r="O31" s="98">
        <f>SUM(O19:O30)</f>
        <v>0</v>
      </c>
      <c r="P31" s="99">
        <f>SUM(P19:P30)</f>
        <v>0</v>
      </c>
    </row>
    <row r="32" spans="2:16" s="56" customFormat="1" ht="12.75" customHeight="1" x14ac:dyDescent="0.45">
      <c r="B32" s="86"/>
      <c r="C32" s="86"/>
      <c r="D32" s="86">
        <v>-1</v>
      </c>
      <c r="E32" s="86">
        <v>-2</v>
      </c>
      <c r="F32" s="87"/>
      <c r="G32" s="86"/>
      <c r="H32" s="86"/>
      <c r="I32" s="86">
        <v>-1</v>
      </c>
      <c r="J32" s="86">
        <v>-2</v>
      </c>
      <c r="K32" s="86"/>
      <c r="L32" s="86"/>
      <c r="M32" s="86"/>
      <c r="N32" s="86">
        <v>-1</v>
      </c>
      <c r="O32" s="86">
        <v>-2</v>
      </c>
      <c r="P32" s="86"/>
    </row>
    <row r="33" spans="2:16" ht="26" x14ac:dyDescent="0.6">
      <c r="B33" s="85"/>
      <c r="C33" s="88" t="s">
        <v>52</v>
      </c>
      <c r="D33" s="89" t="s">
        <v>62</v>
      </c>
      <c r="E33" s="89" t="s">
        <v>63</v>
      </c>
      <c r="F33" s="90" t="s">
        <v>4</v>
      </c>
      <c r="G33" s="85"/>
      <c r="H33" s="88" t="s">
        <v>52</v>
      </c>
      <c r="I33" s="89" t="s">
        <v>62</v>
      </c>
      <c r="J33" s="89" t="s">
        <v>63</v>
      </c>
      <c r="K33" s="90" t="s">
        <v>4</v>
      </c>
      <c r="L33" s="85"/>
      <c r="M33" s="91" t="s">
        <v>52</v>
      </c>
      <c r="N33" s="92" t="s">
        <v>62</v>
      </c>
      <c r="O33" s="92" t="s">
        <v>63</v>
      </c>
      <c r="P33" s="93" t="s">
        <v>4</v>
      </c>
    </row>
    <row r="34" spans="2:16" ht="20.149999999999999" customHeight="1" x14ac:dyDescent="0.6">
      <c r="B34" s="85"/>
      <c r="C34" s="94" t="s">
        <v>138</v>
      </c>
      <c r="D34" s="95">
        <f>COUNTIF(student!$AF$3:$AF$1202,$C34&amp;D$32)</f>
        <v>0</v>
      </c>
      <c r="E34" s="95">
        <f>COUNTIF(student!$AF$3:$AF$1202,$C34&amp;E$32)</f>
        <v>0</v>
      </c>
      <c r="F34" s="96">
        <f>SUM(D34:E34)</f>
        <v>0</v>
      </c>
      <c r="G34" s="85"/>
      <c r="H34" s="94" t="s">
        <v>140</v>
      </c>
      <c r="I34" s="95">
        <f>COUNTIF(student!$AF$3:$AF$1202,$H34&amp;I$32)</f>
        <v>0</v>
      </c>
      <c r="J34" s="95">
        <f>COUNTIF(student!$AF$3:$AF$1202,$H34&amp;J$32)</f>
        <v>0</v>
      </c>
      <c r="K34" s="96">
        <f>SUM(I34:J34)</f>
        <v>0</v>
      </c>
      <c r="L34" s="85"/>
      <c r="M34" s="94" t="s">
        <v>142</v>
      </c>
      <c r="N34" s="95">
        <f>COUNTIF(student!$AF$3:$AF$1202,$M34&amp;N$32)</f>
        <v>0</v>
      </c>
      <c r="O34" s="95">
        <f>COUNTIF(student!$AF$3:$AF$1202,$M34&amp;O$32)</f>
        <v>0</v>
      </c>
      <c r="P34" s="96">
        <f>SUM(N34:O34)</f>
        <v>0</v>
      </c>
    </row>
    <row r="35" spans="2:16" ht="20.149999999999999" customHeight="1" x14ac:dyDescent="0.6">
      <c r="B35" s="85"/>
      <c r="C35" s="94" t="s">
        <v>139</v>
      </c>
      <c r="D35" s="95">
        <f>COUNTIF(student!$AF$3:$AF$1202,$C35&amp;D$32)</f>
        <v>0</v>
      </c>
      <c r="E35" s="95">
        <f>COUNTIF(student!$AF$3:$AF$1202,$C35&amp;E$32)</f>
        <v>0</v>
      </c>
      <c r="F35" s="96">
        <f>SUM(D35:E35)</f>
        <v>0</v>
      </c>
      <c r="G35" s="85"/>
      <c r="H35" s="94" t="s">
        <v>141</v>
      </c>
      <c r="I35" s="95">
        <f>COUNTIF(student!$AF$3:$AF$1202,$H35&amp;I$32)</f>
        <v>0</v>
      </c>
      <c r="J35" s="95">
        <f>COUNTIF(student!$AF$3:$AF$1202,$H35&amp;J$32)</f>
        <v>0</v>
      </c>
      <c r="K35" s="96">
        <f>SUM(I35:J35)</f>
        <v>0</v>
      </c>
      <c r="L35" s="85"/>
      <c r="M35" s="94" t="s">
        <v>144</v>
      </c>
      <c r="N35" s="95">
        <f>COUNTIF(student!$AF$3:$AF$1202,$M35&amp;N$32)</f>
        <v>0</v>
      </c>
      <c r="O35" s="95">
        <f>COUNTIF(student!$AF$3:$AF$1202,$M35&amp;O$32)</f>
        <v>0</v>
      </c>
      <c r="P35" s="96">
        <f>SUM(N35:O35)</f>
        <v>0</v>
      </c>
    </row>
    <row r="36" spans="2:16" ht="20.149999999999999" hidden="1" customHeight="1" x14ac:dyDescent="0.6"/>
    <row r="37" spans="2:16" ht="20.149999999999999" hidden="1" customHeight="1" x14ac:dyDescent="0.6"/>
    <row r="38" spans="2:16" ht="20.149999999999999" hidden="1" customHeight="1" x14ac:dyDescent="0.6"/>
    <row r="39" spans="2:16" ht="20.149999999999999" hidden="1" customHeight="1" x14ac:dyDescent="0.6"/>
    <row r="40" spans="2:16" ht="20.149999999999999" hidden="1" customHeight="1" x14ac:dyDescent="0.6"/>
    <row r="41" spans="2:16" ht="20.149999999999999" hidden="1" customHeight="1" x14ac:dyDescent="0.6"/>
    <row r="42" spans="2:16" ht="20.149999999999999" hidden="1" customHeight="1" x14ac:dyDescent="0.6"/>
    <row r="43" spans="2:16" ht="20.149999999999999" hidden="1" customHeight="1" x14ac:dyDescent="0.6"/>
    <row r="44" spans="2:16" ht="20.149999999999999" hidden="1" customHeight="1" x14ac:dyDescent="0.6"/>
    <row r="45" spans="2:16" ht="20.149999999999999" hidden="1" customHeight="1" x14ac:dyDescent="0.6"/>
    <row r="46" spans="2:16" ht="20.149999999999999" customHeight="1" x14ac:dyDescent="0.6">
      <c r="B46" s="85"/>
      <c r="C46" s="97" t="s">
        <v>4</v>
      </c>
      <c r="D46" s="98">
        <f>SUM(D34:D45)</f>
        <v>0</v>
      </c>
      <c r="E46" s="98">
        <f>SUM(E34:E45)</f>
        <v>0</v>
      </c>
      <c r="F46" s="99">
        <f>SUM(F34:F45)</f>
        <v>0</v>
      </c>
      <c r="G46" s="85"/>
      <c r="H46" s="97" t="s">
        <v>4</v>
      </c>
      <c r="I46" s="98">
        <f>SUM(I34:I45)</f>
        <v>0</v>
      </c>
      <c r="J46" s="98">
        <f>SUM(J34:J45)</f>
        <v>0</v>
      </c>
      <c r="K46" s="99">
        <f>SUM(K34:K45)</f>
        <v>0</v>
      </c>
      <c r="L46" s="85"/>
      <c r="M46" s="97" t="s">
        <v>4</v>
      </c>
      <c r="N46" s="98">
        <f>SUM(N34:N45)</f>
        <v>0</v>
      </c>
      <c r="O46" s="98">
        <f>SUM(O34:O45)</f>
        <v>0</v>
      </c>
      <c r="P46" s="99">
        <f>SUM(P34:P45)</f>
        <v>0</v>
      </c>
    </row>
    <row r="47" spans="2:16" ht="10.5" customHeight="1" x14ac:dyDescent="0.6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2:16" ht="26" hidden="1" x14ac:dyDescent="0.6">
      <c r="B48" s="85"/>
      <c r="C48" s="100" t="s">
        <v>52</v>
      </c>
      <c r="D48" s="101" t="s">
        <v>62</v>
      </c>
      <c r="E48" s="101" t="s">
        <v>63</v>
      </c>
      <c r="F48" s="102" t="s">
        <v>4</v>
      </c>
      <c r="G48" s="85"/>
      <c r="H48" s="100" t="s">
        <v>52</v>
      </c>
      <c r="I48" s="101" t="s">
        <v>62</v>
      </c>
      <c r="J48" s="101" t="s">
        <v>63</v>
      </c>
      <c r="K48" s="102" t="s">
        <v>4</v>
      </c>
      <c r="L48" s="85"/>
      <c r="M48" s="100" t="s">
        <v>52</v>
      </c>
      <c r="N48" s="101" t="s">
        <v>62</v>
      </c>
      <c r="O48" s="101" t="s">
        <v>63</v>
      </c>
      <c r="P48" s="102" t="s">
        <v>4</v>
      </c>
    </row>
    <row r="49" spans="2:16" ht="20.149999999999999" hidden="1" customHeight="1" x14ac:dyDescent="0.6">
      <c r="B49" s="85"/>
      <c r="C49" s="103" t="s">
        <v>94</v>
      </c>
      <c r="D49" s="104">
        <f>COUNTIF(student!$AF$3:$AF$1202,$C49&amp;D$32)</f>
        <v>0</v>
      </c>
      <c r="E49" s="104">
        <f>COUNTIF(student!$AF$3:$AF$1202,$C49&amp;E$32)</f>
        <v>0</v>
      </c>
      <c r="F49" s="105">
        <f>SUM(D49:E49)</f>
        <v>0</v>
      </c>
      <c r="G49" s="85"/>
      <c r="H49" s="103" t="s">
        <v>99</v>
      </c>
      <c r="I49" s="104">
        <f>COUNTIF(student!$AF$3:$AF$1202,$H49&amp;I$32)</f>
        <v>0</v>
      </c>
      <c r="J49" s="104">
        <f>COUNTIF(student!$AF$3:$AF$1202,$H49&amp;J$32)</f>
        <v>0</v>
      </c>
      <c r="K49" s="105">
        <f>SUM(I49:J49)</f>
        <v>0</v>
      </c>
      <c r="L49" s="85"/>
      <c r="M49" s="103" t="s">
        <v>104</v>
      </c>
      <c r="N49" s="104">
        <f>COUNTIF(student!$AF$3:$AF$1202,$M49&amp;N$32)</f>
        <v>0</v>
      </c>
      <c r="O49" s="104">
        <f>COUNTIF(student!$AF$3:$AF$1202,$M49&amp;O$32)</f>
        <v>0</v>
      </c>
      <c r="P49" s="105">
        <f>SUM(N49:O49)</f>
        <v>0</v>
      </c>
    </row>
    <row r="50" spans="2:16" ht="20.149999999999999" hidden="1" customHeight="1" x14ac:dyDescent="0.6">
      <c r="B50" s="85"/>
      <c r="C50" s="178" t="s">
        <v>95</v>
      </c>
      <c r="D50" s="106">
        <f>COUNTIF(student!$AF$3:$AF$1202,$C50&amp;D$32)</f>
        <v>0</v>
      </c>
      <c r="E50" s="106">
        <f>COUNTIF(student!$AF$3:$AF$1202,$C50&amp;E$32)</f>
        <v>0</v>
      </c>
      <c r="F50" s="107">
        <f t="shared" ref="F50:F60" si="0">SUM(D50:E50)</f>
        <v>0</v>
      </c>
      <c r="G50" s="85"/>
      <c r="H50" s="178" t="s">
        <v>100</v>
      </c>
      <c r="I50" s="106">
        <f>COUNTIF(student!$AF$3:$AF$1202,$H50&amp;I$32)</f>
        <v>0</v>
      </c>
      <c r="J50" s="106">
        <f>COUNTIF(student!$AF$3:$AF$1202,$H50&amp;J$32)</f>
        <v>0</v>
      </c>
      <c r="K50" s="107">
        <f t="shared" ref="K50:K60" si="1">SUM(I50:J50)</f>
        <v>0</v>
      </c>
      <c r="L50" s="85"/>
      <c r="M50" s="178" t="s">
        <v>105</v>
      </c>
      <c r="N50" s="106">
        <f>COUNTIF(student!$AF$3:$AF$1202,$M50&amp;N$32)</f>
        <v>0</v>
      </c>
      <c r="O50" s="106">
        <f>COUNTIF(student!$AF$3:$AF$1202,$M50&amp;O$32)</f>
        <v>0</v>
      </c>
      <c r="P50" s="107">
        <f t="shared" ref="P50:P59" si="2">SUM(N50:O50)</f>
        <v>0</v>
      </c>
    </row>
    <row r="51" spans="2:16" ht="20.149999999999999" hidden="1" customHeight="1" x14ac:dyDescent="0.6">
      <c r="B51" s="85"/>
      <c r="C51" s="103" t="s">
        <v>96</v>
      </c>
      <c r="D51" s="104">
        <f>COUNTIF(student!$AF$3:$AF$1202,$C51&amp;D$32)</f>
        <v>0</v>
      </c>
      <c r="E51" s="104">
        <f>COUNTIF(student!$AF$3:$AF$1202,$C51&amp;E$32)</f>
        <v>0</v>
      </c>
      <c r="F51" s="105">
        <f t="shared" si="0"/>
        <v>0</v>
      </c>
      <c r="G51" s="85"/>
      <c r="H51" s="103" t="s">
        <v>101</v>
      </c>
      <c r="I51" s="104">
        <f>COUNTIF(student!$AF$3:$AF$1202,$H51&amp;I$32)</f>
        <v>0</v>
      </c>
      <c r="J51" s="104">
        <f>COUNTIF(student!$AF$3:$AF$1202,$H51&amp;J$32)</f>
        <v>0</v>
      </c>
      <c r="K51" s="105">
        <f t="shared" si="1"/>
        <v>0</v>
      </c>
      <c r="L51" s="85"/>
      <c r="M51" s="103" t="s">
        <v>106</v>
      </c>
      <c r="N51" s="104">
        <f>COUNTIF(student!$AF$3:$AF$1202,$M51&amp;N$32)</f>
        <v>0</v>
      </c>
      <c r="O51" s="104">
        <f>COUNTIF(student!$AF$3:$AF$1202,$M51&amp;O$32)</f>
        <v>0</v>
      </c>
      <c r="P51" s="105">
        <f t="shared" si="2"/>
        <v>0</v>
      </c>
    </row>
    <row r="52" spans="2:16" ht="20.149999999999999" hidden="1" customHeight="1" x14ac:dyDescent="0.6">
      <c r="B52" s="85"/>
      <c r="C52" s="178" t="s">
        <v>97</v>
      </c>
      <c r="D52" s="106">
        <f>COUNTIF(student!$AF$3:$AF$1202,$C52&amp;D$32)</f>
        <v>0</v>
      </c>
      <c r="E52" s="106">
        <f>COUNTIF(student!$AF$3:$AF$1202,$C52&amp;E$32)</f>
        <v>0</v>
      </c>
      <c r="F52" s="107">
        <f t="shared" si="0"/>
        <v>0</v>
      </c>
      <c r="G52" s="85"/>
      <c r="H52" s="178" t="s">
        <v>102</v>
      </c>
      <c r="I52" s="106">
        <f>COUNTIF(student!$AF$3:$AF$1202,$H52&amp;I$32)</f>
        <v>0</v>
      </c>
      <c r="J52" s="106">
        <f>COUNTIF(student!$AF$3:$AF$1202,$H52&amp;J$32)</f>
        <v>0</v>
      </c>
      <c r="K52" s="107">
        <f t="shared" si="1"/>
        <v>0</v>
      </c>
      <c r="L52" s="85"/>
      <c r="M52" s="178" t="s">
        <v>107</v>
      </c>
      <c r="N52" s="106">
        <f>COUNTIF(student!$AF$3:$AF$1202,$M52&amp;N$32)</f>
        <v>0</v>
      </c>
      <c r="O52" s="106">
        <f>COUNTIF(student!$AF$3:$AF$1202,$M52&amp;O$32)</f>
        <v>0</v>
      </c>
      <c r="P52" s="107">
        <f t="shared" si="2"/>
        <v>0</v>
      </c>
    </row>
    <row r="53" spans="2:16" ht="20.149999999999999" hidden="1" customHeight="1" x14ac:dyDescent="0.6">
      <c r="B53" s="85"/>
      <c r="C53" s="103" t="s">
        <v>98</v>
      </c>
      <c r="D53" s="104">
        <f>COUNTIF(student!$AF$3:$AF$1202,$C53&amp;D$32)</f>
        <v>0</v>
      </c>
      <c r="E53" s="104">
        <f>COUNTIF(student!$AF$3:$AF$1202,$C53&amp;E$32)</f>
        <v>0</v>
      </c>
      <c r="F53" s="105">
        <f t="shared" si="0"/>
        <v>0</v>
      </c>
      <c r="G53" s="85"/>
      <c r="H53" s="103" t="s">
        <v>103</v>
      </c>
      <c r="I53" s="104">
        <f>COUNTIF(student!$AF$3:$AF$1202,$H53&amp;I$32)</f>
        <v>0</v>
      </c>
      <c r="J53" s="104">
        <f>COUNTIF(student!$AF$3:$AF$1202,$H53&amp;J$32)</f>
        <v>0</v>
      </c>
      <c r="K53" s="105">
        <f t="shared" si="1"/>
        <v>0</v>
      </c>
      <c r="L53" s="85"/>
      <c r="M53" s="103" t="s">
        <v>108</v>
      </c>
      <c r="N53" s="104">
        <f>COUNTIF(student!$AF$3:$AF$1202,$M53&amp;N$32)</f>
        <v>0</v>
      </c>
      <c r="O53" s="104">
        <f>COUNTIF(student!$AF$3:$AF$1202,$M53&amp;O$32)</f>
        <v>0</v>
      </c>
      <c r="P53" s="105">
        <f t="shared" si="2"/>
        <v>0</v>
      </c>
    </row>
    <row r="54" spans="2:16" ht="20.149999999999999" hidden="1" customHeight="1" x14ac:dyDescent="0.6">
      <c r="B54" s="85"/>
      <c r="C54" s="178" t="s">
        <v>64</v>
      </c>
      <c r="D54" s="106">
        <f>COUNTIF(student!$AF$3:$AF$1202,$C54&amp;D$32)</f>
        <v>0</v>
      </c>
      <c r="E54" s="106">
        <f>COUNTIF(student!$AF$3:$AF$1202,$C54&amp;E$32)</f>
        <v>0</v>
      </c>
      <c r="F54" s="107">
        <f t="shared" si="0"/>
        <v>0</v>
      </c>
      <c r="G54" s="85"/>
      <c r="H54" s="178" t="s">
        <v>112</v>
      </c>
      <c r="I54" s="106">
        <f>COUNTIF(student!$AF$3:$AF$1202,$H54&amp;I$32)</f>
        <v>0</v>
      </c>
      <c r="J54" s="106">
        <f>COUNTIF(student!$AF$3:$AF$1202,$H54&amp;J$32)</f>
        <v>0</v>
      </c>
      <c r="K54" s="107">
        <f t="shared" si="1"/>
        <v>0</v>
      </c>
      <c r="L54" s="85"/>
      <c r="M54" s="178" t="s">
        <v>116</v>
      </c>
      <c r="N54" s="106">
        <f>COUNTIF(student!$AF$3:$AF$1202,$M54&amp;N$32)</f>
        <v>0</v>
      </c>
      <c r="O54" s="106">
        <f>COUNTIF(student!$AF$3:$AF$1202,$M54&amp;O$32)</f>
        <v>0</v>
      </c>
      <c r="P54" s="107">
        <f t="shared" si="2"/>
        <v>0</v>
      </c>
    </row>
    <row r="55" spans="2:16" ht="20.149999999999999" hidden="1" customHeight="1" x14ac:dyDescent="0.6">
      <c r="B55" s="85"/>
      <c r="C55" s="103" t="s">
        <v>65</v>
      </c>
      <c r="D55" s="104">
        <f>COUNTIF(student!$AF$3:$AF$1202,$C55&amp;D$32)</f>
        <v>0</v>
      </c>
      <c r="E55" s="104">
        <f>COUNTIF(student!$AF$3:$AF$1202,$C55&amp;E$32)</f>
        <v>0</v>
      </c>
      <c r="F55" s="105">
        <f t="shared" si="0"/>
        <v>0</v>
      </c>
      <c r="G55" s="85"/>
      <c r="H55" s="103" t="s">
        <v>113</v>
      </c>
      <c r="I55" s="104">
        <f>COUNTIF(student!$AF$3:$AF$1202,$H55&amp;I$32)</f>
        <v>0</v>
      </c>
      <c r="J55" s="104">
        <f>COUNTIF(student!$AF$3:$AF$1202,$H55&amp;J$32)</f>
        <v>0</v>
      </c>
      <c r="K55" s="105">
        <f t="shared" si="1"/>
        <v>0</v>
      </c>
      <c r="L55" s="85"/>
      <c r="M55" s="103" t="s">
        <v>117</v>
      </c>
      <c r="N55" s="104">
        <f>COUNTIF(student!$AF$3:$AF$1202,$M55&amp;N$32)</f>
        <v>0</v>
      </c>
      <c r="O55" s="104">
        <f>COUNTIF(student!$AF$3:$AF$1202,$M55&amp;O$32)</f>
        <v>0</v>
      </c>
      <c r="P55" s="105">
        <f t="shared" si="2"/>
        <v>0</v>
      </c>
    </row>
    <row r="56" spans="2:16" ht="20.149999999999999" hidden="1" customHeight="1" x14ac:dyDescent="0.6">
      <c r="B56" s="85"/>
      <c r="C56" s="178" t="s">
        <v>66</v>
      </c>
      <c r="D56" s="106">
        <f>COUNTIF(student!$AF$3:$AF$1202,$C56&amp;D$32)</f>
        <v>0</v>
      </c>
      <c r="E56" s="106">
        <f>COUNTIF(student!$AF$3:$AF$1202,$C56&amp;E$32)</f>
        <v>0</v>
      </c>
      <c r="F56" s="107">
        <f t="shared" si="0"/>
        <v>0</v>
      </c>
      <c r="G56" s="85"/>
      <c r="H56" s="178" t="s">
        <v>114</v>
      </c>
      <c r="I56" s="106">
        <f>COUNTIF(student!$AF$3:$AF$1202,$H56&amp;I$32)</f>
        <v>0</v>
      </c>
      <c r="J56" s="106">
        <f>COUNTIF(student!$AF$3:$AF$1202,$H56&amp;J$32)</f>
        <v>0</v>
      </c>
      <c r="K56" s="107">
        <f t="shared" si="1"/>
        <v>0</v>
      </c>
      <c r="L56" s="85"/>
      <c r="M56" s="178" t="s">
        <v>118</v>
      </c>
      <c r="N56" s="106">
        <f>COUNTIF(student!$AF$3:$AF$1202,$M56&amp;N$32)</f>
        <v>0</v>
      </c>
      <c r="O56" s="106">
        <f>COUNTIF(student!$AF$3:$AF$1202,$M56&amp;O$32)</f>
        <v>0</v>
      </c>
      <c r="P56" s="107">
        <f t="shared" si="2"/>
        <v>0</v>
      </c>
    </row>
    <row r="57" spans="2:16" ht="20.149999999999999" hidden="1" customHeight="1" x14ac:dyDescent="0.6">
      <c r="B57" s="85"/>
      <c r="C57" s="103" t="s">
        <v>67</v>
      </c>
      <c r="D57" s="104">
        <f>COUNTIF(student!$AF$3:$AF$1202,$C57&amp;D$32)</f>
        <v>0</v>
      </c>
      <c r="E57" s="104">
        <f>COUNTIF(student!$AF$3:$AF$1202,$C57&amp;E$32)</f>
        <v>0</v>
      </c>
      <c r="F57" s="105">
        <f t="shared" si="0"/>
        <v>0</v>
      </c>
      <c r="G57" s="85"/>
      <c r="H57" s="103" t="s">
        <v>115</v>
      </c>
      <c r="I57" s="104">
        <f>COUNTIF(student!$AF$3:$AF$1202,$H57&amp;I$32)</f>
        <v>0</v>
      </c>
      <c r="J57" s="104">
        <f>COUNTIF(student!$AF$3:$AF$1202,$H57&amp;J$32)</f>
        <v>0</v>
      </c>
      <c r="K57" s="105">
        <f t="shared" si="1"/>
        <v>0</v>
      </c>
      <c r="L57" s="85"/>
      <c r="M57" s="103" t="s">
        <v>119</v>
      </c>
      <c r="N57" s="104">
        <f>COUNTIF(student!$AF$3:$AF$1202,$M57&amp;N$32)</f>
        <v>0</v>
      </c>
      <c r="O57" s="104">
        <f>COUNTIF(student!$AF$3:$AF$1202,$M57&amp;O$32)</f>
        <v>0</v>
      </c>
      <c r="P57" s="105">
        <f t="shared" si="2"/>
        <v>0</v>
      </c>
    </row>
    <row r="58" spans="2:16" ht="20.149999999999999" hidden="1" customHeight="1" x14ac:dyDescent="0.6">
      <c r="B58" s="85"/>
      <c r="C58" s="178" t="s">
        <v>68</v>
      </c>
      <c r="D58" s="106">
        <f>COUNTIF(student!$AF$3:$AF$1202,$C58&amp;D$32)</f>
        <v>0</v>
      </c>
      <c r="E58" s="106">
        <f>COUNTIF(student!$AF$3:$AF$1202,$C58&amp;E$32)</f>
        <v>0</v>
      </c>
      <c r="F58" s="107">
        <f t="shared" si="0"/>
        <v>0</v>
      </c>
      <c r="G58" s="85"/>
      <c r="H58" s="178" t="s">
        <v>109</v>
      </c>
      <c r="I58" s="106">
        <f>COUNTIF(student!$AF$3:$AF$1202,$H58&amp;I$32)</f>
        <v>0</v>
      </c>
      <c r="J58" s="106">
        <f>COUNTIF(student!$AF$3:$AF$1202,$H58&amp;J$32)</f>
        <v>0</v>
      </c>
      <c r="K58" s="107">
        <f t="shared" si="1"/>
        <v>0</v>
      </c>
      <c r="L58" s="85"/>
      <c r="M58" s="178" t="s">
        <v>120</v>
      </c>
      <c r="N58" s="106">
        <f>COUNTIF(student!$AF$3:$AF$1202,$M58&amp;N$32)</f>
        <v>0</v>
      </c>
      <c r="O58" s="106">
        <f>COUNTIF(student!$AF$3:$AF$1202,$M58&amp;O$32)</f>
        <v>0</v>
      </c>
      <c r="P58" s="107">
        <f t="shared" si="2"/>
        <v>0</v>
      </c>
    </row>
    <row r="59" spans="2:16" ht="20.149999999999999" hidden="1" customHeight="1" x14ac:dyDescent="0.6">
      <c r="B59" s="85"/>
      <c r="C59" s="103" t="s">
        <v>69</v>
      </c>
      <c r="D59" s="104">
        <f>COUNTIF(student!$AF$3:$AF$1202,$C59&amp;D$32)</f>
        <v>0</v>
      </c>
      <c r="E59" s="104">
        <f>COUNTIF(student!$AF$3:$AF$1202,$C59&amp;E$32)</f>
        <v>0</v>
      </c>
      <c r="F59" s="105">
        <f t="shared" si="0"/>
        <v>0</v>
      </c>
      <c r="G59" s="85"/>
      <c r="H59" s="103" t="s">
        <v>110</v>
      </c>
      <c r="I59" s="104">
        <f>COUNTIF(student!$AF$3:$AF$1202,$H59&amp;I$32)</f>
        <v>0</v>
      </c>
      <c r="J59" s="104">
        <f>COUNTIF(student!$AF$3:$AF$1202,$H59&amp;J$32)</f>
        <v>0</v>
      </c>
      <c r="K59" s="105">
        <f t="shared" si="1"/>
        <v>0</v>
      </c>
      <c r="L59" s="85"/>
      <c r="M59" s="103" t="s">
        <v>121</v>
      </c>
      <c r="N59" s="104">
        <f>COUNTIF(student!$AF$3:$AF$1202,$M59&amp;N$32)</f>
        <v>0</v>
      </c>
      <c r="O59" s="104">
        <f>COUNTIF(student!$AF$3:$AF$1202,$M59&amp;O$32)</f>
        <v>0</v>
      </c>
      <c r="P59" s="105">
        <f t="shared" si="2"/>
        <v>0</v>
      </c>
    </row>
    <row r="60" spans="2:16" ht="20.149999999999999" hidden="1" customHeight="1" x14ac:dyDescent="0.6">
      <c r="B60" s="85"/>
      <c r="C60" s="178" t="s">
        <v>70</v>
      </c>
      <c r="D60" s="106">
        <f>COUNTIF(student!$AF$3:$AF$1202,$C60&amp;D$32)</f>
        <v>0</v>
      </c>
      <c r="E60" s="106">
        <f>COUNTIF(student!$AF$3:$AF$1202,$C60&amp;E$32)</f>
        <v>0</v>
      </c>
      <c r="F60" s="107">
        <f t="shared" si="0"/>
        <v>0</v>
      </c>
      <c r="G60" s="85"/>
      <c r="H60" s="178" t="s">
        <v>111</v>
      </c>
      <c r="I60" s="106">
        <f>COUNTIF(student!$AF$3:$AF$1202,$H60&amp;I$32)</f>
        <v>0</v>
      </c>
      <c r="J60" s="106">
        <f>COUNTIF(student!$AF$3:$AF$1202,$H60&amp;J$32)</f>
        <v>0</v>
      </c>
      <c r="K60" s="107">
        <f t="shared" si="1"/>
        <v>0</v>
      </c>
      <c r="L60" s="85"/>
      <c r="M60" s="178" t="s">
        <v>122</v>
      </c>
      <c r="N60" s="106">
        <f>COUNTIF(student!$AF$3:$AF$1202,$M60&amp;N$32)</f>
        <v>0</v>
      </c>
      <c r="O60" s="106">
        <f>COUNTIF(student!$AF$3:$AF$1202,$M60&amp;O$32)</f>
        <v>0</v>
      </c>
      <c r="P60" s="107">
        <f>SUM(N60:O60)</f>
        <v>0</v>
      </c>
    </row>
    <row r="61" spans="2:16" ht="20.149999999999999" hidden="1" customHeight="1" thickBot="1" x14ac:dyDescent="0.65">
      <c r="B61" s="85"/>
      <c r="C61" s="108" t="s">
        <v>4</v>
      </c>
      <c r="D61" s="109">
        <f>SUM(D49:D60)</f>
        <v>0</v>
      </c>
      <c r="E61" s="109">
        <f>SUM(E49:E60)</f>
        <v>0</v>
      </c>
      <c r="F61" s="110">
        <f>SUM(F49:F60)</f>
        <v>0</v>
      </c>
      <c r="G61" s="85"/>
      <c r="H61" s="108" t="s">
        <v>4</v>
      </c>
      <c r="I61" s="109">
        <f>SUM(I49:I60)</f>
        <v>0</v>
      </c>
      <c r="J61" s="109">
        <f>SUM(J49:J60)</f>
        <v>0</v>
      </c>
      <c r="K61" s="110">
        <f>SUM(K49:K60)</f>
        <v>0</v>
      </c>
      <c r="L61" s="85"/>
      <c r="M61" s="108" t="s">
        <v>4</v>
      </c>
      <c r="N61" s="109">
        <f>SUM(N49:N60)</f>
        <v>0</v>
      </c>
      <c r="O61" s="109">
        <f>SUM(O49:O60)</f>
        <v>0</v>
      </c>
      <c r="P61" s="110">
        <f>SUM(P49:P60)</f>
        <v>0</v>
      </c>
    </row>
    <row r="62" spans="2:16" ht="20.149999999999999" customHeight="1" thickBot="1" x14ac:dyDescent="0.65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</row>
    <row r="63" spans="2:16" ht="26" x14ac:dyDescent="0.6">
      <c r="B63" s="85"/>
      <c r="C63" s="588" t="s">
        <v>159</v>
      </c>
      <c r="D63" s="589"/>
      <c r="E63" s="590"/>
      <c r="F63" s="85"/>
      <c r="G63" s="85"/>
      <c r="H63" s="588" t="s">
        <v>160</v>
      </c>
      <c r="I63" s="589"/>
      <c r="J63" s="590"/>
      <c r="K63" s="85"/>
      <c r="L63" s="85"/>
      <c r="M63" s="588" t="s">
        <v>71</v>
      </c>
      <c r="N63" s="589"/>
      <c r="O63" s="590"/>
      <c r="P63" s="85"/>
    </row>
    <row r="64" spans="2:16" ht="20.149999999999999" customHeight="1" x14ac:dyDescent="0.6">
      <c r="B64" s="85"/>
      <c r="C64" s="111" t="s">
        <v>62</v>
      </c>
      <c r="D64" s="89" t="s">
        <v>63</v>
      </c>
      <c r="E64" s="112" t="s">
        <v>4</v>
      </c>
      <c r="F64" s="85"/>
      <c r="G64" s="85"/>
      <c r="H64" s="111" t="s">
        <v>62</v>
      </c>
      <c r="I64" s="89" t="s">
        <v>63</v>
      </c>
      <c r="J64" s="112" t="s">
        <v>4</v>
      </c>
      <c r="K64" s="85"/>
      <c r="L64" s="85"/>
      <c r="M64" s="111" t="s">
        <v>62</v>
      </c>
      <c r="N64" s="89" t="s">
        <v>63</v>
      </c>
      <c r="O64" s="112" t="s">
        <v>4</v>
      </c>
      <c r="P64" s="85"/>
    </row>
    <row r="65" spans="2:16" ht="20.149999999999999" customHeight="1" thickBot="1" x14ac:dyDescent="0.65">
      <c r="B65" s="85"/>
      <c r="C65" s="113">
        <f>D16+I16+N16+D31+I31+N31</f>
        <v>93</v>
      </c>
      <c r="D65" s="113">
        <f>E16+J16+O16+E31+J31+O31</f>
        <v>73</v>
      </c>
      <c r="E65" s="114">
        <f>SUM(C65:D65)</f>
        <v>166</v>
      </c>
      <c r="F65" s="85"/>
      <c r="G65" s="85"/>
      <c r="H65" s="113">
        <f>D46+I46+N46</f>
        <v>0</v>
      </c>
      <c r="I65" s="113">
        <f>E46+J46+O46</f>
        <v>0</v>
      </c>
      <c r="J65" s="114">
        <f>SUM(H65:I65)</f>
        <v>0</v>
      </c>
      <c r="K65" s="85"/>
      <c r="L65" s="85"/>
      <c r="M65" s="113">
        <f>C65+H65</f>
        <v>93</v>
      </c>
      <c r="N65" s="113">
        <f>D65+I65</f>
        <v>73</v>
      </c>
      <c r="O65" s="114">
        <f>SUM(M65:N65)</f>
        <v>166</v>
      </c>
      <c r="P65" s="85"/>
    </row>
    <row r="67" spans="2:16" ht="23" x14ac:dyDescent="0.7">
      <c r="G67" s="586" t="s">
        <v>484</v>
      </c>
      <c r="H67" s="586"/>
      <c r="I67" s="586"/>
      <c r="J67" s="586"/>
      <c r="K67" s="586"/>
    </row>
  </sheetData>
  <sheetProtection algorithmName="SHA-512" hashValue="wJ1GnGlmeHVejutr0Jm19vjyqgs+tFbF1cKXc+QaRV2Imnj8BvmyMQnGjpQ7zQuBHSwRiVIpYpisd9+yNyN1Yw==" saltValue="DZUv0CFajyOgPESzdZw6Jg==" spinCount="100000" sheet="1" objects="1" scenarios="1" selectLockedCells="1"/>
  <mergeCells count="6">
    <mergeCell ref="G67:K67"/>
    <mergeCell ref="C1:P1"/>
    <mergeCell ref="C2:P2"/>
    <mergeCell ref="H63:J63"/>
    <mergeCell ref="M63:O63"/>
    <mergeCell ref="C63:E63"/>
  </mergeCells>
  <pageMargins left="0.9" right="0.27559055118110237" top="0.74803149606299213" bottom="0.74803149606299213" header="0.31496062992125984" footer="0.31496062992125984"/>
  <pageSetup paperSize="9" orientation="portrait" horizontalDpi="300" verticalDpi="30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1:E2"/>
  <sheetViews>
    <sheetView workbookViewId="0">
      <selection activeCell="Q4" sqref="Q4"/>
    </sheetView>
  </sheetViews>
  <sheetFormatPr defaultRowHeight="21.5" x14ac:dyDescent="0.75"/>
  <sheetData>
    <row r="1" spans="4:5" x14ac:dyDescent="0.75">
      <c r="D1" t="s">
        <v>123</v>
      </c>
      <c r="E1" t="s">
        <v>124</v>
      </c>
    </row>
    <row r="2" spans="4:5" x14ac:dyDescent="0.75">
      <c r="D2">
        <f>COUNTIF(student!AA2:AA1202,D1)</f>
        <v>0</v>
      </c>
      <c r="E2">
        <f>COUNTIF(student!AB2:AB1202,E1)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1ED0-5D0B-485C-9898-3320AFECA331}">
  <sheetPr>
    <tabColor rgb="FFFFC000"/>
  </sheetPr>
  <dimension ref="A1:R83"/>
  <sheetViews>
    <sheetView showZeros="0" view="pageBreakPreview" zoomScaleSheetLayoutView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J5" sqref="J5"/>
    </sheetView>
  </sheetViews>
  <sheetFormatPr defaultColWidth="9.09765625" defaultRowHeight="23" x14ac:dyDescent="0.7"/>
  <cols>
    <col min="1" max="1" width="26.19921875" style="317" customWidth="1"/>
    <col min="2" max="2" width="4.69921875" style="345" customWidth="1"/>
    <col min="3" max="3" width="4.3984375" style="331" customWidth="1"/>
    <col min="4" max="4" width="7.09765625" style="332" bestFit="1" customWidth="1"/>
    <col min="5" max="5" width="14" style="332" customWidth="1"/>
    <col min="6" max="6" width="16.5" style="332" customWidth="1"/>
    <col min="7" max="11" width="10.09765625" style="346" customWidth="1"/>
    <col min="12" max="12" width="11.59765625" style="317" customWidth="1"/>
    <col min="13" max="18" width="9.09765625" style="317" hidden="1" customWidth="1"/>
    <col min="19" max="16384" width="9.09765625" style="317"/>
  </cols>
  <sheetData>
    <row r="1" spans="1:17" ht="29" x14ac:dyDescent="0.9">
      <c r="B1" s="418" t="str">
        <f>"สรุปแบบประเมินสมรรถนะสำคัญของผู้เรียน "&amp;ข้อมูลเบื้องต้น!F8</f>
        <v>สรุปแบบประเมินสมรรถนะสำคัญของผู้เรียน ป.2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</row>
    <row r="2" spans="1:17" ht="8.25" customHeight="1" x14ac:dyDescent="0.7">
      <c r="B2" s="419"/>
      <c r="C2" s="419"/>
      <c r="D2" s="419"/>
      <c r="E2" s="419"/>
      <c r="F2" s="419"/>
      <c r="G2" s="419"/>
      <c r="H2" s="419"/>
      <c r="I2" s="419"/>
      <c r="J2" s="419"/>
      <c r="K2" s="419"/>
    </row>
    <row r="3" spans="1:17" ht="80" x14ac:dyDescent="0.55000000000000004">
      <c r="B3" s="319" t="s">
        <v>52</v>
      </c>
      <c r="C3" s="333" t="s">
        <v>59</v>
      </c>
      <c r="D3" s="420" t="s">
        <v>364</v>
      </c>
      <c r="E3" s="420"/>
      <c r="F3" s="420"/>
      <c r="G3" s="354" t="s">
        <v>354</v>
      </c>
      <c r="H3" s="354" t="s">
        <v>355</v>
      </c>
      <c r="I3" s="354" t="s">
        <v>356</v>
      </c>
      <c r="J3" s="354" t="s">
        <v>357</v>
      </c>
      <c r="K3" s="354" t="s">
        <v>358</v>
      </c>
      <c r="L3" s="355" t="s">
        <v>365</v>
      </c>
    </row>
    <row r="4" spans="1:17" ht="23.15" customHeight="1" x14ac:dyDescent="0.7">
      <c r="B4" s="337" t="str">
        <f>ประเมินสมรรถนะ!B6</f>
        <v>ป.2/1</v>
      </c>
      <c r="C4" s="338">
        <f>ประเมินสมรรถนะ!C6</f>
        <v>1</v>
      </c>
      <c r="D4" s="339" t="str">
        <f>ประเมินสมรรถนะ!E6</f>
        <v>เด็กชาย</v>
      </c>
      <c r="E4" s="340" t="str">
        <f>ประเมินสมรรถนะ!F6</f>
        <v>ธนภัทร</v>
      </c>
      <c r="F4" s="341" t="str">
        <f>ประเมินสมรรถนะ!G6</f>
        <v>อุสาห์</v>
      </c>
      <c r="G4" s="342">
        <f>สรุปสมรรถนะ1!G4</f>
        <v>3</v>
      </c>
      <c r="H4" s="342">
        <f>สรุปสมรรถนะ1!H4</f>
        <v>3</v>
      </c>
      <c r="I4" s="342">
        <f>สรุปสมรรถนะ1!I4</f>
        <v>2</v>
      </c>
      <c r="J4" s="342">
        <f>สรุปสมรรถนะ1!J4</f>
        <v>3</v>
      </c>
      <c r="K4" s="342">
        <f>สรุปสมรรถนะ1!K4</f>
        <v>3</v>
      </c>
      <c r="L4" s="343">
        <f>IF(ISNA(MODE(M4:Q4)),"",MODE(M4:Q4))</f>
        <v>3</v>
      </c>
      <c r="M4" s="344">
        <f>IF(G4="",0,G4)</f>
        <v>3</v>
      </c>
      <c r="N4" s="344">
        <f>IF(H4="",0,H4)</f>
        <v>3</v>
      </c>
      <c r="O4" s="344">
        <f>IF(I4="",0,I4)</f>
        <v>2</v>
      </c>
      <c r="P4" s="344">
        <f>IF(J4="",0,J4)</f>
        <v>3</v>
      </c>
      <c r="Q4" s="344">
        <f>IF(K4="",0,K4)</f>
        <v>3</v>
      </c>
    </row>
    <row r="5" spans="1:17" ht="23.15" customHeight="1" x14ac:dyDescent="0.7">
      <c r="B5" s="337" t="str">
        <f>ประเมินสมรรถนะ!B7</f>
        <v>ป.2/1</v>
      </c>
      <c r="C5" s="338">
        <f>ประเมินสมรรถนะ!C7</f>
        <v>2</v>
      </c>
      <c r="D5" s="339" t="str">
        <f>ประเมินสมรรถนะ!E7</f>
        <v>เด็กชาย</v>
      </c>
      <c r="E5" s="340" t="str">
        <f>ประเมินสมรรถนะ!F7</f>
        <v>กฤติพงศ์</v>
      </c>
      <c r="F5" s="341" t="str">
        <f>ประเมินสมรรถนะ!G7</f>
        <v>รุ่งหนองกระดี่</v>
      </c>
      <c r="G5" s="342">
        <f>สรุปสมรรถนะ1!G5</f>
        <v>2</v>
      </c>
      <c r="H5" s="342">
        <f>สรุปสมรรถนะ1!H5</f>
        <v>3</v>
      </c>
      <c r="I5" s="342">
        <f>สรุปสมรรถนะ1!I5</f>
        <v>2</v>
      </c>
      <c r="J5" s="342">
        <f>สรุปสมรรถนะ1!J5</f>
        <v>2</v>
      </c>
      <c r="K5" s="342">
        <f>สรุปสมรรถนะ1!K5</f>
        <v>2</v>
      </c>
      <c r="L5" s="343">
        <f t="shared" ref="L5:L68" si="0">IF(ISNA(MODE(M5:Q5)),"",MODE(M5:Q5))</f>
        <v>2</v>
      </c>
      <c r="M5" s="344">
        <f t="shared" ref="M5:Q55" si="1">IF(G5="",0,G5)</f>
        <v>2</v>
      </c>
      <c r="N5" s="344">
        <f t="shared" si="1"/>
        <v>3</v>
      </c>
      <c r="O5" s="344">
        <f t="shared" si="1"/>
        <v>2</v>
      </c>
      <c r="P5" s="344">
        <f t="shared" si="1"/>
        <v>2</v>
      </c>
      <c r="Q5" s="344">
        <f t="shared" si="1"/>
        <v>2</v>
      </c>
    </row>
    <row r="6" spans="1:17" ht="23.15" customHeight="1" x14ac:dyDescent="0.7">
      <c r="A6" s="330"/>
      <c r="B6" s="337" t="str">
        <f>ประเมินสมรรถนะ!B8</f>
        <v>ป.2/1</v>
      </c>
      <c r="C6" s="338">
        <f>ประเมินสมรรถนะ!C8</f>
        <v>3</v>
      </c>
      <c r="D6" s="339" t="str">
        <f>ประเมินสมรรถนะ!E8</f>
        <v>เด็กชาย</v>
      </c>
      <c r="E6" s="340" t="str">
        <f>ประเมินสมรรถนะ!F8</f>
        <v>กวินเชษฐ</v>
      </c>
      <c r="F6" s="341" t="str">
        <f>ประเมินสมรรถนะ!G8</f>
        <v>ภิรมย์นาค</v>
      </c>
      <c r="G6" s="342" t="str">
        <f>สรุปสมรรถนะ1!G6</f>
        <v>-</v>
      </c>
      <c r="H6" s="342" t="str">
        <f>สรุปสมรรถนะ1!H6</f>
        <v>-</v>
      </c>
      <c r="I6" s="342" t="str">
        <f>สรุปสมรรถนะ1!I6</f>
        <v>-</v>
      </c>
      <c r="J6" s="342" t="str">
        <f>สรุปสมรรถนะ1!J6</f>
        <v>-</v>
      </c>
      <c r="K6" s="342" t="str">
        <f>สรุปสมรรถนะ1!K6</f>
        <v>-</v>
      </c>
      <c r="L6" s="343" t="str">
        <f t="shared" si="0"/>
        <v/>
      </c>
      <c r="M6" s="344" t="str">
        <f t="shared" si="1"/>
        <v>-</v>
      </c>
      <c r="N6" s="344" t="str">
        <f t="shared" si="1"/>
        <v>-</v>
      </c>
      <c r="O6" s="344" t="str">
        <f t="shared" si="1"/>
        <v>-</v>
      </c>
      <c r="P6" s="344" t="str">
        <f t="shared" si="1"/>
        <v>-</v>
      </c>
      <c r="Q6" s="344" t="str">
        <f t="shared" si="1"/>
        <v>-</v>
      </c>
    </row>
    <row r="7" spans="1:17" ht="23.15" customHeight="1" x14ac:dyDescent="0.7">
      <c r="A7" s="330"/>
      <c r="B7" s="337" t="str">
        <f>ประเมินสมรรถนะ!B9</f>
        <v>ป.2/1</v>
      </c>
      <c r="C7" s="338">
        <f>ประเมินสมรรถนะ!C9</f>
        <v>4</v>
      </c>
      <c r="D7" s="339" t="str">
        <f>ประเมินสมรรถนะ!E9</f>
        <v>เด็กชาย</v>
      </c>
      <c r="E7" s="340" t="str">
        <f>ประเมินสมรรถนะ!F9</f>
        <v>จักรวาล</v>
      </c>
      <c r="F7" s="341" t="str">
        <f>ประเมินสมรรถนะ!G9</f>
        <v>บุญหลง</v>
      </c>
      <c r="G7" s="342" t="str">
        <f>สรุปสมรรถนะ1!G7</f>
        <v>-</v>
      </c>
      <c r="H7" s="342" t="str">
        <f>สรุปสมรรถนะ1!H7</f>
        <v>-</v>
      </c>
      <c r="I7" s="342" t="str">
        <f>สรุปสมรรถนะ1!I7</f>
        <v>-</v>
      </c>
      <c r="J7" s="342" t="str">
        <f>สรุปสมรรถนะ1!J7</f>
        <v>-</v>
      </c>
      <c r="K7" s="342" t="str">
        <f>สรุปสมรรถนะ1!K7</f>
        <v>-</v>
      </c>
      <c r="L7" s="343" t="str">
        <f t="shared" si="0"/>
        <v/>
      </c>
      <c r="M7" s="344" t="str">
        <f t="shared" si="1"/>
        <v>-</v>
      </c>
      <c r="N7" s="344" t="str">
        <f t="shared" si="1"/>
        <v>-</v>
      </c>
      <c r="O7" s="344" t="str">
        <f t="shared" si="1"/>
        <v>-</v>
      </c>
      <c r="P7" s="344" t="str">
        <f t="shared" si="1"/>
        <v>-</v>
      </c>
      <c r="Q7" s="344" t="str">
        <f t="shared" si="1"/>
        <v>-</v>
      </c>
    </row>
    <row r="8" spans="1:17" ht="23.15" customHeight="1" x14ac:dyDescent="0.7">
      <c r="A8" s="330"/>
      <c r="B8" s="337" t="str">
        <f>ประเมินสมรรถนะ!B10</f>
        <v>ป.2/1</v>
      </c>
      <c r="C8" s="338">
        <f>ประเมินสมรรถนะ!C10</f>
        <v>5</v>
      </c>
      <c r="D8" s="339" t="str">
        <f>ประเมินสมรรถนะ!E10</f>
        <v>เด็กชาย</v>
      </c>
      <c r="E8" s="340" t="str">
        <f>ประเมินสมรรถนะ!F10</f>
        <v>ทัตเทพ</v>
      </c>
      <c r="F8" s="341" t="str">
        <f>ประเมินสมรรถนะ!G10</f>
        <v>โม๊ะดี</v>
      </c>
      <c r="G8" s="342" t="str">
        <f>สรุปสมรรถนะ1!G8</f>
        <v>-</v>
      </c>
      <c r="H8" s="342" t="str">
        <f>สรุปสมรรถนะ1!H8</f>
        <v>-</v>
      </c>
      <c r="I8" s="342" t="str">
        <f>สรุปสมรรถนะ1!I8</f>
        <v>-</v>
      </c>
      <c r="J8" s="342" t="str">
        <f>สรุปสมรรถนะ1!J8</f>
        <v>-</v>
      </c>
      <c r="K8" s="342" t="str">
        <f>สรุปสมรรถนะ1!K8</f>
        <v>-</v>
      </c>
      <c r="L8" s="343" t="str">
        <f t="shared" si="0"/>
        <v/>
      </c>
      <c r="M8" s="344" t="str">
        <f t="shared" si="1"/>
        <v>-</v>
      </c>
      <c r="N8" s="344" t="str">
        <f>IF(H8="",0,H8)</f>
        <v>-</v>
      </c>
      <c r="O8" s="344" t="str">
        <f t="shared" si="1"/>
        <v>-</v>
      </c>
      <c r="P8" s="344" t="str">
        <f t="shared" si="1"/>
        <v>-</v>
      </c>
      <c r="Q8" s="344" t="str">
        <f t="shared" si="1"/>
        <v>-</v>
      </c>
    </row>
    <row r="9" spans="1:17" ht="23.15" customHeight="1" x14ac:dyDescent="0.7">
      <c r="A9" s="330"/>
      <c r="B9" s="337" t="str">
        <f>ประเมินสมรรถนะ!B11</f>
        <v>ป.2/1</v>
      </c>
      <c r="C9" s="338">
        <f>ประเมินสมรรถนะ!C11</f>
        <v>6</v>
      </c>
      <c r="D9" s="339" t="str">
        <f>ประเมินสมรรถนะ!E11</f>
        <v>เด็กชาย</v>
      </c>
      <c r="E9" s="340" t="str">
        <f>ประเมินสมรรถนะ!F11</f>
        <v>ธนกร</v>
      </c>
      <c r="F9" s="341" t="str">
        <f>ประเมินสมรรถนะ!G11</f>
        <v>เชื้อเมืองพาน</v>
      </c>
      <c r="G9" s="342" t="str">
        <f>สรุปสมรรถนะ1!G9</f>
        <v>-</v>
      </c>
      <c r="H9" s="342" t="str">
        <f>สรุปสมรรถนะ1!H9</f>
        <v>-</v>
      </c>
      <c r="I9" s="342" t="str">
        <f>สรุปสมรรถนะ1!I9</f>
        <v>-</v>
      </c>
      <c r="J9" s="342" t="str">
        <f>สรุปสมรรถนะ1!J9</f>
        <v>-</v>
      </c>
      <c r="K9" s="342" t="str">
        <f>สรุปสมรรถนะ1!K9</f>
        <v>-</v>
      </c>
      <c r="L9" s="343" t="str">
        <f t="shared" si="0"/>
        <v/>
      </c>
      <c r="M9" s="344" t="str">
        <f t="shared" si="1"/>
        <v>-</v>
      </c>
      <c r="N9" s="344" t="str">
        <f t="shared" si="1"/>
        <v>-</v>
      </c>
      <c r="O9" s="344" t="str">
        <f t="shared" si="1"/>
        <v>-</v>
      </c>
      <c r="P9" s="344" t="str">
        <f t="shared" si="1"/>
        <v>-</v>
      </c>
      <c r="Q9" s="344" t="str">
        <f t="shared" si="1"/>
        <v>-</v>
      </c>
    </row>
    <row r="10" spans="1:17" ht="23.15" customHeight="1" x14ac:dyDescent="0.7">
      <c r="A10" s="330"/>
      <c r="B10" s="337" t="str">
        <f>ประเมินสมรรถนะ!B12</f>
        <v>ป.2/1</v>
      </c>
      <c r="C10" s="338">
        <f>ประเมินสมรรถนะ!C12</f>
        <v>7</v>
      </c>
      <c r="D10" s="339" t="str">
        <f>ประเมินสมรรถนะ!E12</f>
        <v>เด็กชาย</v>
      </c>
      <c r="E10" s="340" t="str">
        <f>ประเมินสมรรถนะ!F12</f>
        <v>ธนากุล</v>
      </c>
      <c r="F10" s="341" t="str">
        <f>ประเมินสมรรถนะ!G12</f>
        <v>ยมนา</v>
      </c>
      <c r="G10" s="342" t="str">
        <f>สรุปสมรรถนะ1!G10</f>
        <v>-</v>
      </c>
      <c r="H10" s="342" t="str">
        <f>สรุปสมรรถนะ1!H10</f>
        <v>-</v>
      </c>
      <c r="I10" s="342" t="str">
        <f>สรุปสมรรถนะ1!I10</f>
        <v>-</v>
      </c>
      <c r="J10" s="342" t="str">
        <f>สรุปสมรรถนะ1!J10</f>
        <v>-</v>
      </c>
      <c r="K10" s="342" t="str">
        <f>สรุปสมรรถนะ1!K10</f>
        <v>-</v>
      </c>
      <c r="L10" s="343" t="str">
        <f t="shared" si="0"/>
        <v/>
      </c>
      <c r="M10" s="344" t="str">
        <f t="shared" si="1"/>
        <v>-</v>
      </c>
      <c r="N10" s="344" t="str">
        <f t="shared" si="1"/>
        <v>-</v>
      </c>
      <c r="O10" s="344" t="str">
        <f t="shared" si="1"/>
        <v>-</v>
      </c>
      <c r="P10" s="344" t="str">
        <f t="shared" si="1"/>
        <v>-</v>
      </c>
      <c r="Q10" s="344" t="str">
        <f t="shared" si="1"/>
        <v>-</v>
      </c>
    </row>
    <row r="11" spans="1:17" ht="23.15" customHeight="1" x14ac:dyDescent="0.7">
      <c r="B11" s="337" t="str">
        <f>ประเมินสมรรถนะ!B13</f>
        <v>ป.2/1</v>
      </c>
      <c r="C11" s="338">
        <f>ประเมินสมรรถนะ!C13</f>
        <v>8</v>
      </c>
      <c r="D11" s="339" t="str">
        <f>ประเมินสมรรถนะ!E13</f>
        <v>เด็กชาย</v>
      </c>
      <c r="E11" s="340" t="str">
        <f>ประเมินสมรรถนะ!F13</f>
        <v>ภาสกร</v>
      </c>
      <c r="F11" s="341" t="str">
        <f>ประเมินสมรรถนะ!G13</f>
        <v>คีลาวงศ์</v>
      </c>
      <c r="G11" s="342" t="str">
        <f>สรุปสมรรถนะ1!G11</f>
        <v>-</v>
      </c>
      <c r="H11" s="342" t="str">
        <f>สรุปสมรรถนะ1!H11</f>
        <v>-</v>
      </c>
      <c r="I11" s="342" t="str">
        <f>สรุปสมรรถนะ1!I11</f>
        <v>-</v>
      </c>
      <c r="J11" s="342" t="str">
        <f>สรุปสมรรถนะ1!J11</f>
        <v>-</v>
      </c>
      <c r="K11" s="342" t="str">
        <f>สรุปสมรรถนะ1!K11</f>
        <v>-</v>
      </c>
      <c r="L11" s="343" t="str">
        <f t="shared" si="0"/>
        <v/>
      </c>
      <c r="M11" s="344" t="str">
        <f t="shared" si="1"/>
        <v>-</v>
      </c>
      <c r="N11" s="344" t="str">
        <f t="shared" si="1"/>
        <v>-</v>
      </c>
      <c r="O11" s="344" t="str">
        <f t="shared" si="1"/>
        <v>-</v>
      </c>
      <c r="P11" s="344" t="str">
        <f t="shared" si="1"/>
        <v>-</v>
      </c>
      <c r="Q11" s="344" t="str">
        <f t="shared" si="1"/>
        <v>-</v>
      </c>
    </row>
    <row r="12" spans="1:17" ht="23.15" customHeight="1" x14ac:dyDescent="0.7">
      <c r="B12" s="337" t="str">
        <f>ประเมินสมรรถนะ!B14</f>
        <v>ป.2/1</v>
      </c>
      <c r="C12" s="338">
        <f>ประเมินสมรรถนะ!C14</f>
        <v>9</v>
      </c>
      <c r="D12" s="339" t="str">
        <f>ประเมินสมรรถนะ!E14</f>
        <v>เด็กชาย</v>
      </c>
      <c r="E12" s="340" t="str">
        <f>ประเมินสมรรถนะ!F14</f>
        <v>รัชพล</v>
      </c>
      <c r="F12" s="341" t="str">
        <f>ประเมินสมรรถนะ!G14</f>
        <v>ก๋าซ้อน</v>
      </c>
      <c r="G12" s="342" t="str">
        <f>สรุปสมรรถนะ1!G12</f>
        <v>-</v>
      </c>
      <c r="H12" s="342" t="str">
        <f>สรุปสมรรถนะ1!H12</f>
        <v>-</v>
      </c>
      <c r="I12" s="342" t="str">
        <f>สรุปสมรรถนะ1!I12</f>
        <v>-</v>
      </c>
      <c r="J12" s="342" t="str">
        <f>สรุปสมรรถนะ1!J12</f>
        <v>-</v>
      </c>
      <c r="K12" s="342" t="str">
        <f>สรุปสมรรถนะ1!K12</f>
        <v>-</v>
      </c>
      <c r="L12" s="343" t="str">
        <f t="shared" si="0"/>
        <v/>
      </c>
      <c r="M12" s="344" t="str">
        <f t="shared" si="1"/>
        <v>-</v>
      </c>
      <c r="N12" s="344" t="str">
        <f t="shared" si="1"/>
        <v>-</v>
      </c>
      <c r="O12" s="344" t="str">
        <f t="shared" si="1"/>
        <v>-</v>
      </c>
      <c r="P12" s="344" t="str">
        <f t="shared" si="1"/>
        <v>-</v>
      </c>
      <c r="Q12" s="344" t="str">
        <f t="shared" si="1"/>
        <v>-</v>
      </c>
    </row>
    <row r="13" spans="1:17" ht="23.15" customHeight="1" x14ac:dyDescent="0.7">
      <c r="B13" s="337" t="str">
        <f>ประเมินสมรรถนะ!B15</f>
        <v>ป.2/1</v>
      </c>
      <c r="C13" s="338">
        <f>ประเมินสมรรถนะ!C15</f>
        <v>10</v>
      </c>
      <c r="D13" s="339" t="str">
        <f>ประเมินสมรรถนะ!E15</f>
        <v>เด็กชาย</v>
      </c>
      <c r="E13" s="340" t="str">
        <f>ประเมินสมรรถนะ!F15</f>
        <v>ธนภัทร</v>
      </c>
      <c r="F13" s="341" t="str">
        <f>ประเมินสมรรถนะ!G15</f>
        <v>หน่อแก้ว</v>
      </c>
      <c r="G13" s="342" t="str">
        <f>สรุปสมรรถนะ1!G13</f>
        <v>-</v>
      </c>
      <c r="H13" s="342" t="str">
        <f>สรุปสมรรถนะ1!H13</f>
        <v>-</v>
      </c>
      <c r="I13" s="342" t="str">
        <f>สรุปสมรรถนะ1!I13</f>
        <v>-</v>
      </c>
      <c r="J13" s="342" t="str">
        <f>สรุปสมรรถนะ1!J13</f>
        <v>-</v>
      </c>
      <c r="K13" s="342" t="str">
        <f>สรุปสมรรถนะ1!K13</f>
        <v>-</v>
      </c>
      <c r="L13" s="343" t="str">
        <f t="shared" si="0"/>
        <v/>
      </c>
      <c r="M13" s="344" t="str">
        <f t="shared" si="1"/>
        <v>-</v>
      </c>
      <c r="N13" s="344" t="str">
        <f t="shared" si="1"/>
        <v>-</v>
      </c>
      <c r="O13" s="344" t="str">
        <f t="shared" si="1"/>
        <v>-</v>
      </c>
      <c r="P13" s="344" t="str">
        <f t="shared" si="1"/>
        <v>-</v>
      </c>
      <c r="Q13" s="344" t="str">
        <f t="shared" si="1"/>
        <v>-</v>
      </c>
    </row>
    <row r="14" spans="1:17" ht="23.15" customHeight="1" x14ac:dyDescent="0.7">
      <c r="B14" s="337" t="str">
        <f>ประเมินสมรรถนะ!B16</f>
        <v>ป.2/1</v>
      </c>
      <c r="C14" s="338">
        <f>ประเมินสมรรถนะ!C16</f>
        <v>11</v>
      </c>
      <c r="D14" s="339" t="str">
        <f>ประเมินสมรรถนะ!E16</f>
        <v>เด็กชาย</v>
      </c>
      <c r="E14" s="340" t="str">
        <f>ประเมินสมรรถนะ!F16</f>
        <v>สิริวัฒน์</v>
      </c>
      <c r="F14" s="341" t="str">
        <f>ประเมินสมรรถนะ!G16</f>
        <v>มอยสุรินทร์</v>
      </c>
      <c r="G14" s="342" t="str">
        <f>สรุปสมรรถนะ1!G14</f>
        <v>-</v>
      </c>
      <c r="H14" s="342" t="str">
        <f>สรุปสมรรถนะ1!H14</f>
        <v>-</v>
      </c>
      <c r="I14" s="342" t="str">
        <f>สรุปสมรรถนะ1!I14</f>
        <v>-</v>
      </c>
      <c r="J14" s="342" t="str">
        <f>สรุปสมรรถนะ1!J14</f>
        <v>-</v>
      </c>
      <c r="K14" s="342" t="str">
        <f>สรุปสมรรถนะ1!K14</f>
        <v>-</v>
      </c>
      <c r="L14" s="343" t="str">
        <f t="shared" si="0"/>
        <v/>
      </c>
      <c r="M14" s="344" t="str">
        <f t="shared" si="1"/>
        <v>-</v>
      </c>
      <c r="N14" s="344" t="str">
        <f t="shared" si="1"/>
        <v>-</v>
      </c>
      <c r="O14" s="344" t="str">
        <f t="shared" si="1"/>
        <v>-</v>
      </c>
      <c r="P14" s="344" t="str">
        <f t="shared" si="1"/>
        <v>-</v>
      </c>
      <c r="Q14" s="344" t="str">
        <f t="shared" si="1"/>
        <v>-</v>
      </c>
    </row>
    <row r="15" spans="1:17" ht="23.15" customHeight="1" x14ac:dyDescent="0.7">
      <c r="B15" s="337" t="str">
        <f>ประเมินสมรรถนะ!B17</f>
        <v>ป.2/1</v>
      </c>
      <c r="C15" s="338">
        <f>ประเมินสมรรถนะ!C17</f>
        <v>12</v>
      </c>
      <c r="D15" s="339" t="str">
        <f>ประเมินสมรรถนะ!E17</f>
        <v>เด็กชาย</v>
      </c>
      <c r="E15" s="340" t="str">
        <f>ประเมินสมรรถนะ!F17</f>
        <v>ธนากร</v>
      </c>
      <c r="F15" s="341" t="str">
        <f>ประเมินสมรรถนะ!G17</f>
        <v>สิงห์กาศ</v>
      </c>
      <c r="G15" s="342" t="str">
        <f>สรุปสมรรถนะ1!G15</f>
        <v>-</v>
      </c>
      <c r="H15" s="342" t="str">
        <f>สรุปสมรรถนะ1!H15</f>
        <v>-</v>
      </c>
      <c r="I15" s="342" t="str">
        <f>สรุปสมรรถนะ1!I15</f>
        <v>-</v>
      </c>
      <c r="J15" s="342" t="str">
        <f>สรุปสมรรถนะ1!J15</f>
        <v>-</v>
      </c>
      <c r="K15" s="342" t="str">
        <f>สรุปสมรรถนะ1!K15</f>
        <v>-</v>
      </c>
      <c r="L15" s="343" t="str">
        <f t="shared" si="0"/>
        <v/>
      </c>
      <c r="M15" s="344" t="str">
        <f t="shared" si="1"/>
        <v>-</v>
      </c>
      <c r="N15" s="344" t="str">
        <f t="shared" si="1"/>
        <v>-</v>
      </c>
      <c r="O15" s="344" t="str">
        <f t="shared" si="1"/>
        <v>-</v>
      </c>
      <c r="P15" s="344" t="str">
        <f t="shared" si="1"/>
        <v>-</v>
      </c>
      <c r="Q15" s="344" t="str">
        <f t="shared" si="1"/>
        <v>-</v>
      </c>
    </row>
    <row r="16" spans="1:17" ht="23.15" customHeight="1" x14ac:dyDescent="0.7">
      <c r="B16" s="337" t="str">
        <f>ประเมินสมรรถนะ!B18</f>
        <v>ป.2/1</v>
      </c>
      <c r="C16" s="338">
        <f>ประเมินสมรรถนะ!C18</f>
        <v>13</v>
      </c>
      <c r="D16" s="339" t="str">
        <f>ประเมินสมรรถนะ!E18</f>
        <v>เด็กชาย</v>
      </c>
      <c r="E16" s="340" t="str">
        <f>ประเมินสมรรถนะ!F18</f>
        <v>ญาณพัฒน์</v>
      </c>
      <c r="F16" s="341" t="str">
        <f>ประเมินสมรรถนะ!G18</f>
        <v>รูปงาม</v>
      </c>
      <c r="G16" s="342" t="str">
        <f>สรุปสมรรถนะ1!G16</f>
        <v>-</v>
      </c>
      <c r="H16" s="342" t="str">
        <f>สรุปสมรรถนะ1!H16</f>
        <v>-</v>
      </c>
      <c r="I16" s="342" t="str">
        <f>สรุปสมรรถนะ1!I16</f>
        <v>-</v>
      </c>
      <c r="J16" s="342" t="str">
        <f>สรุปสมรรถนะ1!J16</f>
        <v>-</v>
      </c>
      <c r="K16" s="342" t="str">
        <f>สรุปสมรรถนะ1!K16</f>
        <v>-</v>
      </c>
      <c r="L16" s="343" t="str">
        <f t="shared" si="0"/>
        <v/>
      </c>
      <c r="M16" s="344" t="str">
        <f t="shared" si="1"/>
        <v>-</v>
      </c>
      <c r="N16" s="344" t="str">
        <f t="shared" si="1"/>
        <v>-</v>
      </c>
      <c r="O16" s="344" t="str">
        <f t="shared" si="1"/>
        <v>-</v>
      </c>
      <c r="P16" s="344" t="str">
        <f t="shared" si="1"/>
        <v>-</v>
      </c>
      <c r="Q16" s="344" t="str">
        <f t="shared" si="1"/>
        <v>-</v>
      </c>
    </row>
    <row r="17" spans="2:17" ht="23.15" customHeight="1" x14ac:dyDescent="0.7">
      <c r="B17" s="337" t="str">
        <f>ประเมินสมรรถนะ!B19</f>
        <v>ป.2/1</v>
      </c>
      <c r="C17" s="338">
        <f>ประเมินสมรรถนะ!C19</f>
        <v>14</v>
      </c>
      <c r="D17" s="339" t="str">
        <f>ประเมินสมรรถนะ!E19</f>
        <v>เด็กชาย</v>
      </c>
      <c r="E17" s="340" t="str">
        <f>ประเมินสมรรถนะ!F19</f>
        <v>ปองคุณ</v>
      </c>
      <c r="F17" s="341" t="str">
        <f>ประเมินสมรรถนะ!G19</f>
        <v>มัฆวาล</v>
      </c>
      <c r="G17" s="342" t="str">
        <f>สรุปสมรรถนะ1!G17</f>
        <v>-</v>
      </c>
      <c r="H17" s="342" t="str">
        <f>สรุปสมรรถนะ1!H17</f>
        <v>-</v>
      </c>
      <c r="I17" s="342" t="str">
        <f>สรุปสมรรถนะ1!I17</f>
        <v>-</v>
      </c>
      <c r="J17" s="342" t="str">
        <f>สรุปสมรรถนะ1!J17</f>
        <v>-</v>
      </c>
      <c r="K17" s="342" t="str">
        <f>สรุปสมรรถนะ1!K17</f>
        <v>-</v>
      </c>
      <c r="L17" s="343" t="str">
        <f t="shared" si="0"/>
        <v/>
      </c>
      <c r="M17" s="344" t="str">
        <f t="shared" si="1"/>
        <v>-</v>
      </c>
      <c r="N17" s="344" t="str">
        <f t="shared" si="1"/>
        <v>-</v>
      </c>
      <c r="O17" s="344" t="str">
        <f t="shared" si="1"/>
        <v>-</v>
      </c>
      <c r="P17" s="344" t="str">
        <f t="shared" si="1"/>
        <v>-</v>
      </c>
      <c r="Q17" s="344" t="str">
        <f t="shared" si="1"/>
        <v>-</v>
      </c>
    </row>
    <row r="18" spans="2:17" ht="23.15" customHeight="1" x14ac:dyDescent="0.7">
      <c r="B18" s="337" t="str">
        <f>ประเมินสมรรถนะ!B20</f>
        <v>ป.2/1</v>
      </c>
      <c r="C18" s="338">
        <f>ประเมินสมรรถนะ!C20</f>
        <v>15</v>
      </c>
      <c r="D18" s="339" t="str">
        <f>ประเมินสมรรถนะ!E20</f>
        <v>เด็กชาย</v>
      </c>
      <c r="E18" s="340" t="str">
        <f>ประเมินสมรรถนะ!F20</f>
        <v>ญานภัทร</v>
      </c>
      <c r="F18" s="341" t="str">
        <f>ประเมินสมรรถนะ!G20</f>
        <v>ศรีมาปัน</v>
      </c>
      <c r="G18" s="342" t="str">
        <f>สรุปสมรรถนะ1!G18</f>
        <v>-</v>
      </c>
      <c r="H18" s="342" t="str">
        <f>สรุปสมรรถนะ1!H18</f>
        <v>-</v>
      </c>
      <c r="I18" s="342" t="str">
        <f>สรุปสมรรถนะ1!I18</f>
        <v>-</v>
      </c>
      <c r="J18" s="342" t="str">
        <f>สรุปสมรรถนะ1!J18</f>
        <v>-</v>
      </c>
      <c r="K18" s="342" t="str">
        <f>สรุปสมรรถนะ1!K18</f>
        <v>-</v>
      </c>
      <c r="L18" s="343" t="str">
        <f t="shared" si="0"/>
        <v/>
      </c>
      <c r="M18" s="344" t="str">
        <f t="shared" si="1"/>
        <v>-</v>
      </c>
      <c r="N18" s="344" t="str">
        <f t="shared" si="1"/>
        <v>-</v>
      </c>
      <c r="O18" s="344" t="str">
        <f t="shared" si="1"/>
        <v>-</v>
      </c>
      <c r="P18" s="344" t="str">
        <f t="shared" si="1"/>
        <v>-</v>
      </c>
      <c r="Q18" s="344" t="str">
        <f t="shared" si="1"/>
        <v>-</v>
      </c>
    </row>
    <row r="19" spans="2:17" ht="23.15" customHeight="1" x14ac:dyDescent="0.7">
      <c r="B19" s="337" t="str">
        <f>ประเมินสมรรถนะ!B21</f>
        <v>ป.2/1</v>
      </c>
      <c r="C19" s="338">
        <f>ประเมินสมรรถนะ!C21</f>
        <v>16</v>
      </c>
      <c r="D19" s="339" t="str">
        <f>ประเมินสมรรถนะ!E21</f>
        <v>เด็กชาย</v>
      </c>
      <c r="E19" s="340" t="str">
        <f>ประเมินสมรรถนะ!F21</f>
        <v>กฤตลักษณ์</v>
      </c>
      <c r="F19" s="341" t="str">
        <f>ประเมินสมรรถนะ!G21</f>
        <v>หลวงโย</v>
      </c>
      <c r="G19" s="342" t="str">
        <f>สรุปสมรรถนะ1!G19</f>
        <v>-</v>
      </c>
      <c r="H19" s="342" t="str">
        <f>สรุปสมรรถนะ1!H19</f>
        <v>-</v>
      </c>
      <c r="I19" s="342" t="str">
        <f>สรุปสมรรถนะ1!I19</f>
        <v>-</v>
      </c>
      <c r="J19" s="342" t="str">
        <f>สรุปสมรรถนะ1!J19</f>
        <v>-</v>
      </c>
      <c r="K19" s="342" t="str">
        <f>สรุปสมรรถนะ1!K19</f>
        <v>-</v>
      </c>
      <c r="L19" s="343" t="str">
        <f>IF(ISNA(MODE(M19:Q19)),"",MODE(M19:Q19))</f>
        <v/>
      </c>
      <c r="M19" s="344" t="str">
        <f t="shared" si="1"/>
        <v>-</v>
      </c>
      <c r="N19" s="344" t="str">
        <f t="shared" si="1"/>
        <v>-</v>
      </c>
      <c r="O19" s="344" t="str">
        <f t="shared" si="1"/>
        <v>-</v>
      </c>
      <c r="P19" s="344" t="str">
        <f t="shared" si="1"/>
        <v>-</v>
      </c>
      <c r="Q19" s="344" t="str">
        <f t="shared" si="1"/>
        <v>-</v>
      </c>
    </row>
    <row r="20" spans="2:17" ht="23.15" customHeight="1" x14ac:dyDescent="0.7">
      <c r="B20" s="337" t="str">
        <f>ประเมินสมรรถนะ!B22</f>
        <v>ป.2/1</v>
      </c>
      <c r="C20" s="338">
        <f>ประเมินสมรรถนะ!C22</f>
        <v>17</v>
      </c>
      <c r="D20" s="339" t="str">
        <f>ประเมินสมรรถนะ!E22</f>
        <v>เด็กหญิง</v>
      </c>
      <c r="E20" s="340" t="str">
        <f>ประเมินสมรรถนะ!F22</f>
        <v>กันยารัตน์</v>
      </c>
      <c r="F20" s="341" t="str">
        <f>ประเมินสมรรถนะ!G22</f>
        <v>จันติ๊บ</v>
      </c>
      <c r="G20" s="342" t="str">
        <f>สรุปสมรรถนะ1!G20</f>
        <v>-</v>
      </c>
      <c r="H20" s="342" t="str">
        <f>สรุปสมรรถนะ1!H20</f>
        <v>-</v>
      </c>
      <c r="I20" s="342" t="str">
        <f>สรุปสมรรถนะ1!I20</f>
        <v>-</v>
      </c>
      <c r="J20" s="342" t="str">
        <f>สรุปสมรรถนะ1!J20</f>
        <v>-</v>
      </c>
      <c r="K20" s="342" t="str">
        <f>สรุปสมรรถนะ1!K20</f>
        <v>-</v>
      </c>
      <c r="L20" s="343" t="str">
        <f t="shared" si="0"/>
        <v/>
      </c>
      <c r="M20" s="344" t="str">
        <f t="shared" si="1"/>
        <v>-</v>
      </c>
      <c r="N20" s="344" t="str">
        <f t="shared" si="1"/>
        <v>-</v>
      </c>
      <c r="O20" s="344" t="str">
        <f t="shared" si="1"/>
        <v>-</v>
      </c>
      <c r="P20" s="344" t="str">
        <f t="shared" si="1"/>
        <v>-</v>
      </c>
      <c r="Q20" s="344" t="str">
        <f t="shared" si="1"/>
        <v>-</v>
      </c>
    </row>
    <row r="21" spans="2:17" ht="23.15" customHeight="1" x14ac:dyDescent="0.7">
      <c r="B21" s="337" t="str">
        <f>ประเมินสมรรถนะ!B23</f>
        <v>ป.2/1</v>
      </c>
      <c r="C21" s="338">
        <f>ประเมินสมรรถนะ!C23</f>
        <v>18</v>
      </c>
      <c r="D21" s="339" t="str">
        <f>ประเมินสมรรถนะ!E23</f>
        <v>เด็กหญิง</v>
      </c>
      <c r="E21" s="340" t="str">
        <f>ประเมินสมรรถนะ!F23</f>
        <v>โชติกา</v>
      </c>
      <c r="F21" s="341" t="str">
        <f>ประเมินสมรรถนะ!G23</f>
        <v>สุขยิ่ง</v>
      </c>
      <c r="G21" s="342" t="str">
        <f>สรุปสมรรถนะ1!G21</f>
        <v>-</v>
      </c>
      <c r="H21" s="342" t="str">
        <f>สรุปสมรรถนะ1!H21</f>
        <v>-</v>
      </c>
      <c r="I21" s="342" t="str">
        <f>สรุปสมรรถนะ1!I21</f>
        <v>-</v>
      </c>
      <c r="J21" s="342" t="str">
        <f>สรุปสมรรถนะ1!J21</f>
        <v>-</v>
      </c>
      <c r="K21" s="342" t="str">
        <f>สรุปสมรรถนะ1!K21</f>
        <v>-</v>
      </c>
      <c r="L21" s="343" t="str">
        <f t="shared" si="0"/>
        <v/>
      </c>
      <c r="M21" s="344" t="str">
        <f t="shared" si="1"/>
        <v>-</v>
      </c>
      <c r="N21" s="344" t="str">
        <f t="shared" si="1"/>
        <v>-</v>
      </c>
      <c r="O21" s="344" t="str">
        <f t="shared" si="1"/>
        <v>-</v>
      </c>
      <c r="P21" s="344" t="str">
        <f t="shared" si="1"/>
        <v>-</v>
      </c>
      <c r="Q21" s="344" t="str">
        <f t="shared" si="1"/>
        <v>-</v>
      </c>
    </row>
    <row r="22" spans="2:17" ht="23.15" customHeight="1" x14ac:dyDescent="0.7">
      <c r="B22" s="337" t="str">
        <f>ประเมินสมรรถนะ!B24</f>
        <v>ป.2/1</v>
      </c>
      <c r="C22" s="338">
        <f>ประเมินสมรรถนะ!C24</f>
        <v>19</v>
      </c>
      <c r="D22" s="339" t="str">
        <f>ประเมินสมรรถนะ!E24</f>
        <v>เด็กหญิง</v>
      </c>
      <c r="E22" s="340" t="str">
        <f>ประเมินสมรรถนะ!F24</f>
        <v>โชษิตา</v>
      </c>
      <c r="F22" s="341" t="str">
        <f>ประเมินสมรรถนะ!G24</f>
        <v>สุขยิ่ง</v>
      </c>
      <c r="G22" s="342" t="str">
        <f>สรุปสมรรถนะ1!G22</f>
        <v>-</v>
      </c>
      <c r="H22" s="342" t="str">
        <f>สรุปสมรรถนะ1!H22</f>
        <v>-</v>
      </c>
      <c r="I22" s="342" t="str">
        <f>สรุปสมรรถนะ1!I22</f>
        <v>-</v>
      </c>
      <c r="J22" s="342" t="str">
        <f>สรุปสมรรถนะ1!J22</f>
        <v>-</v>
      </c>
      <c r="K22" s="342" t="str">
        <f>สรุปสมรรถนะ1!K22</f>
        <v>-</v>
      </c>
      <c r="L22" s="343" t="str">
        <f t="shared" si="0"/>
        <v/>
      </c>
      <c r="M22" s="344" t="str">
        <f t="shared" si="1"/>
        <v>-</v>
      </c>
      <c r="N22" s="344" t="str">
        <f t="shared" si="1"/>
        <v>-</v>
      </c>
      <c r="O22" s="344" t="str">
        <f t="shared" si="1"/>
        <v>-</v>
      </c>
      <c r="P22" s="344" t="str">
        <f t="shared" si="1"/>
        <v>-</v>
      </c>
      <c r="Q22" s="344" t="str">
        <f t="shared" si="1"/>
        <v>-</v>
      </c>
    </row>
    <row r="23" spans="2:17" ht="23.15" customHeight="1" x14ac:dyDescent="0.7">
      <c r="B23" s="337" t="str">
        <f>ประเมินสมรรถนะ!B25</f>
        <v>ป.2/1</v>
      </c>
      <c r="C23" s="338">
        <f>ประเมินสมรรถนะ!C25</f>
        <v>20</v>
      </c>
      <c r="D23" s="339" t="str">
        <f>ประเมินสมรรถนะ!E25</f>
        <v>เด็กหญิง</v>
      </c>
      <c r="E23" s="340" t="str">
        <f>ประเมินสมรรถนะ!F25</f>
        <v>ณัฐธยาน์</v>
      </c>
      <c r="F23" s="341" t="str">
        <f>ประเมินสมรรถนะ!G25</f>
        <v>ชัยปัน</v>
      </c>
      <c r="G23" s="342" t="str">
        <f>สรุปสมรรถนะ1!G23</f>
        <v>-</v>
      </c>
      <c r="H23" s="342" t="str">
        <f>สรุปสมรรถนะ1!H23</f>
        <v>-</v>
      </c>
      <c r="I23" s="342" t="str">
        <f>สรุปสมรรถนะ1!I23</f>
        <v>-</v>
      </c>
      <c r="J23" s="342" t="str">
        <f>สรุปสมรรถนะ1!J23</f>
        <v>-</v>
      </c>
      <c r="K23" s="342" t="str">
        <f>สรุปสมรรถนะ1!K23</f>
        <v>-</v>
      </c>
      <c r="L23" s="343" t="str">
        <f t="shared" si="0"/>
        <v/>
      </c>
      <c r="M23" s="344" t="str">
        <f t="shared" si="1"/>
        <v>-</v>
      </c>
      <c r="N23" s="344" t="str">
        <f t="shared" si="1"/>
        <v>-</v>
      </c>
      <c r="O23" s="344" t="str">
        <f t="shared" si="1"/>
        <v>-</v>
      </c>
      <c r="P23" s="344" t="str">
        <f t="shared" si="1"/>
        <v>-</v>
      </c>
      <c r="Q23" s="344" t="str">
        <f t="shared" si="1"/>
        <v>-</v>
      </c>
    </row>
    <row r="24" spans="2:17" ht="23.15" customHeight="1" x14ac:dyDescent="0.7">
      <c r="B24" s="337" t="str">
        <f>ประเมินสมรรถนะ!B26</f>
        <v>ป.2/1</v>
      </c>
      <c r="C24" s="338">
        <f>ประเมินสมรรถนะ!C26</f>
        <v>21</v>
      </c>
      <c r="D24" s="339" t="str">
        <f>ประเมินสมรรถนะ!E26</f>
        <v>เด็กหญิง</v>
      </c>
      <c r="E24" s="340" t="str">
        <f>ประเมินสมรรถนะ!F26</f>
        <v>ธัญชนก</v>
      </c>
      <c r="F24" s="341" t="str">
        <f>ประเมินสมรรถนะ!G26</f>
        <v>แสงสุข</v>
      </c>
      <c r="G24" s="342" t="str">
        <f>สรุปสมรรถนะ1!G24</f>
        <v>-</v>
      </c>
      <c r="H24" s="342" t="str">
        <f>สรุปสมรรถนะ1!H24</f>
        <v>-</v>
      </c>
      <c r="I24" s="342" t="str">
        <f>สรุปสมรรถนะ1!I24</f>
        <v>-</v>
      </c>
      <c r="J24" s="342" t="str">
        <f>สรุปสมรรถนะ1!J24</f>
        <v>-</v>
      </c>
      <c r="K24" s="342" t="str">
        <f>สรุปสมรรถนะ1!K24</f>
        <v>-</v>
      </c>
      <c r="L24" s="343" t="str">
        <f t="shared" si="0"/>
        <v/>
      </c>
      <c r="M24" s="344" t="str">
        <f t="shared" si="1"/>
        <v>-</v>
      </c>
      <c r="N24" s="344" t="str">
        <f t="shared" si="1"/>
        <v>-</v>
      </c>
      <c r="O24" s="344" t="str">
        <f t="shared" si="1"/>
        <v>-</v>
      </c>
      <c r="P24" s="344" t="str">
        <f t="shared" si="1"/>
        <v>-</v>
      </c>
      <c r="Q24" s="344" t="str">
        <f t="shared" si="1"/>
        <v>-</v>
      </c>
    </row>
    <row r="25" spans="2:17" ht="23.15" customHeight="1" x14ac:dyDescent="0.7">
      <c r="B25" s="337" t="str">
        <f>ประเมินสมรรถนะ!B27</f>
        <v>ป.2/1</v>
      </c>
      <c r="C25" s="338">
        <f>ประเมินสมรรถนะ!C27</f>
        <v>22</v>
      </c>
      <c r="D25" s="339" t="str">
        <f>ประเมินสมรรถนะ!E27</f>
        <v>เด็กหญิง</v>
      </c>
      <c r="E25" s="340" t="str">
        <f>ประเมินสมรรถนะ!F27</f>
        <v>พลอยไพริน</v>
      </c>
      <c r="F25" s="341" t="str">
        <f>ประเมินสมรรถนะ!G27</f>
        <v>ยาวิลาศ</v>
      </c>
      <c r="G25" s="342" t="str">
        <f>สรุปสมรรถนะ1!G25</f>
        <v>-</v>
      </c>
      <c r="H25" s="342" t="str">
        <f>สรุปสมรรถนะ1!H25</f>
        <v>-</v>
      </c>
      <c r="I25" s="342" t="str">
        <f>สรุปสมรรถนะ1!I25</f>
        <v>-</v>
      </c>
      <c r="J25" s="342" t="str">
        <f>สรุปสมรรถนะ1!J25</f>
        <v>-</v>
      </c>
      <c r="K25" s="342" t="str">
        <f>สรุปสมรรถนะ1!K25</f>
        <v>-</v>
      </c>
      <c r="L25" s="343" t="str">
        <f t="shared" si="0"/>
        <v/>
      </c>
      <c r="M25" s="344" t="str">
        <f t="shared" si="1"/>
        <v>-</v>
      </c>
      <c r="N25" s="344" t="str">
        <f t="shared" si="1"/>
        <v>-</v>
      </c>
      <c r="O25" s="344" t="str">
        <f t="shared" si="1"/>
        <v>-</v>
      </c>
      <c r="P25" s="344" t="str">
        <f t="shared" si="1"/>
        <v>-</v>
      </c>
      <c r="Q25" s="344" t="str">
        <f t="shared" si="1"/>
        <v>-</v>
      </c>
    </row>
    <row r="26" spans="2:17" ht="23.15" customHeight="1" x14ac:dyDescent="0.7">
      <c r="B26" s="337" t="str">
        <f>ประเมินสมรรถนะ!B28</f>
        <v>ป.2/1</v>
      </c>
      <c r="C26" s="338">
        <f>ประเมินสมรรถนะ!C28</f>
        <v>23</v>
      </c>
      <c r="D26" s="339" t="str">
        <f>ประเมินสมรรถนะ!E28</f>
        <v>เด็กหญิง</v>
      </c>
      <c r="E26" s="340" t="str">
        <f>ประเมินสมรรถนะ!F28</f>
        <v>ลัดดา</v>
      </c>
      <c r="F26" s="341" t="str">
        <f>ประเมินสมรรถนะ!G28</f>
        <v>ขันทะวิไล</v>
      </c>
      <c r="G26" s="342" t="str">
        <f>สรุปสมรรถนะ1!G26</f>
        <v>-</v>
      </c>
      <c r="H26" s="342" t="str">
        <f>สรุปสมรรถนะ1!H26</f>
        <v>-</v>
      </c>
      <c r="I26" s="342" t="str">
        <f>สรุปสมรรถนะ1!I26</f>
        <v>-</v>
      </c>
      <c r="J26" s="342" t="str">
        <f>สรุปสมรรถนะ1!J26</f>
        <v>-</v>
      </c>
      <c r="K26" s="342" t="str">
        <f>สรุปสมรรถนะ1!K26</f>
        <v>-</v>
      </c>
      <c r="L26" s="343" t="str">
        <f t="shared" si="0"/>
        <v/>
      </c>
      <c r="M26" s="344" t="str">
        <f t="shared" si="1"/>
        <v>-</v>
      </c>
      <c r="N26" s="344" t="str">
        <f t="shared" si="1"/>
        <v>-</v>
      </c>
      <c r="O26" s="344" t="str">
        <f t="shared" si="1"/>
        <v>-</v>
      </c>
      <c r="P26" s="344" t="str">
        <f t="shared" si="1"/>
        <v>-</v>
      </c>
      <c r="Q26" s="344" t="str">
        <f t="shared" si="1"/>
        <v>-</v>
      </c>
    </row>
    <row r="27" spans="2:17" ht="23.15" customHeight="1" x14ac:dyDescent="0.7">
      <c r="B27" s="337" t="str">
        <f>ประเมินสมรรถนะ!B29</f>
        <v>ป.2/1</v>
      </c>
      <c r="C27" s="338">
        <f>ประเมินสมรรถนะ!C29</f>
        <v>24</v>
      </c>
      <c r="D27" s="339" t="str">
        <f>ประเมินสมรรถนะ!E29</f>
        <v>เด็กหญิง</v>
      </c>
      <c r="E27" s="340" t="str">
        <f>ประเมินสมรรถนะ!F29</f>
        <v>ศิรญา</v>
      </c>
      <c r="F27" s="341" t="str">
        <f>ประเมินสมรรถนะ!G29</f>
        <v>ทองดี</v>
      </c>
      <c r="G27" s="342" t="str">
        <f>สรุปสมรรถนะ1!G27</f>
        <v>-</v>
      </c>
      <c r="H27" s="342" t="str">
        <f>สรุปสมรรถนะ1!H27</f>
        <v>-</v>
      </c>
      <c r="I27" s="342" t="str">
        <f>สรุปสมรรถนะ1!I27</f>
        <v>-</v>
      </c>
      <c r="J27" s="342" t="str">
        <f>สรุปสมรรถนะ1!J27</f>
        <v>-</v>
      </c>
      <c r="K27" s="342" t="str">
        <f>สรุปสมรรถนะ1!K27</f>
        <v>-</v>
      </c>
      <c r="L27" s="343" t="str">
        <f t="shared" si="0"/>
        <v/>
      </c>
      <c r="M27" s="344" t="str">
        <f t="shared" si="1"/>
        <v>-</v>
      </c>
      <c r="N27" s="344" t="str">
        <f t="shared" si="1"/>
        <v>-</v>
      </c>
      <c r="O27" s="344" t="str">
        <f t="shared" si="1"/>
        <v>-</v>
      </c>
      <c r="P27" s="344" t="str">
        <f t="shared" si="1"/>
        <v>-</v>
      </c>
      <c r="Q27" s="344" t="str">
        <f t="shared" si="1"/>
        <v>-</v>
      </c>
    </row>
    <row r="28" spans="2:17" ht="23.15" customHeight="1" x14ac:dyDescent="0.7">
      <c r="B28" s="337" t="str">
        <f>ประเมินสมรรถนะ!B30</f>
        <v>ป.2/1</v>
      </c>
      <c r="C28" s="338">
        <f>ประเมินสมรรถนะ!C30</f>
        <v>25</v>
      </c>
      <c r="D28" s="339" t="str">
        <f>ประเมินสมรรถนะ!E30</f>
        <v>เด็กหญิง</v>
      </c>
      <c r="E28" s="340" t="str">
        <f>ประเมินสมรรถนะ!F30</f>
        <v>ปุณญภา</v>
      </c>
      <c r="F28" s="341" t="str">
        <f>ประเมินสมรรถนะ!G30</f>
        <v>เพิ่มบุญมา</v>
      </c>
      <c r="G28" s="342" t="str">
        <f>สรุปสมรรถนะ1!G28</f>
        <v>-</v>
      </c>
      <c r="H28" s="342" t="str">
        <f>สรุปสมรรถนะ1!H28</f>
        <v>-</v>
      </c>
      <c r="I28" s="342" t="str">
        <f>สรุปสมรรถนะ1!I28</f>
        <v>-</v>
      </c>
      <c r="J28" s="342" t="str">
        <f>สรุปสมรรถนะ1!J28</f>
        <v>-</v>
      </c>
      <c r="K28" s="342" t="str">
        <f>สรุปสมรรถนะ1!K28</f>
        <v>-</v>
      </c>
      <c r="L28" s="343" t="str">
        <f t="shared" si="0"/>
        <v/>
      </c>
      <c r="M28" s="344" t="str">
        <f t="shared" si="1"/>
        <v>-</v>
      </c>
      <c r="N28" s="344" t="str">
        <f t="shared" si="1"/>
        <v>-</v>
      </c>
      <c r="O28" s="344" t="str">
        <f t="shared" si="1"/>
        <v>-</v>
      </c>
      <c r="P28" s="344" t="str">
        <f t="shared" si="1"/>
        <v>-</v>
      </c>
      <c r="Q28" s="344" t="str">
        <f t="shared" si="1"/>
        <v>-</v>
      </c>
    </row>
    <row r="29" spans="2:17" ht="23.15" customHeight="1" x14ac:dyDescent="0.7">
      <c r="B29" s="337" t="str">
        <f>ประเมินสมรรถนะ!B31</f>
        <v>ป.2/1</v>
      </c>
      <c r="C29" s="338">
        <f>ประเมินสมรรถนะ!C31</f>
        <v>26</v>
      </c>
      <c r="D29" s="339" t="str">
        <f>ประเมินสมรรถนะ!E31</f>
        <v>เด็กหญิง</v>
      </c>
      <c r="E29" s="340" t="str">
        <f>ประเมินสมรรถนะ!F31</f>
        <v>ฐิติชญา</v>
      </c>
      <c r="F29" s="341" t="str">
        <f>ประเมินสมรรถนะ!G31</f>
        <v>จ๊ะแฮ</v>
      </c>
      <c r="G29" s="342" t="str">
        <f>สรุปสมรรถนะ1!G29</f>
        <v>-</v>
      </c>
      <c r="H29" s="342" t="str">
        <f>สรุปสมรรถนะ1!H29</f>
        <v>-</v>
      </c>
      <c r="I29" s="342" t="str">
        <f>สรุปสมรรถนะ1!I29</f>
        <v>-</v>
      </c>
      <c r="J29" s="342" t="str">
        <f>สรุปสมรรถนะ1!J29</f>
        <v>-</v>
      </c>
      <c r="K29" s="342" t="str">
        <f>สรุปสมรรถนะ1!K29</f>
        <v>-</v>
      </c>
      <c r="L29" s="343" t="str">
        <f t="shared" si="0"/>
        <v/>
      </c>
      <c r="M29" s="344" t="str">
        <f t="shared" si="1"/>
        <v>-</v>
      </c>
      <c r="N29" s="344" t="str">
        <f t="shared" si="1"/>
        <v>-</v>
      </c>
      <c r="O29" s="344" t="str">
        <f t="shared" si="1"/>
        <v>-</v>
      </c>
      <c r="P29" s="344" t="str">
        <f t="shared" si="1"/>
        <v>-</v>
      </c>
      <c r="Q29" s="344" t="str">
        <f t="shared" si="1"/>
        <v>-</v>
      </c>
    </row>
    <row r="30" spans="2:17" ht="23.15" customHeight="1" x14ac:dyDescent="0.7">
      <c r="B30" s="337" t="str">
        <f>ประเมินสมรรถนะ!B32</f>
        <v>ป.2/1</v>
      </c>
      <c r="C30" s="338">
        <f>ประเมินสมรรถนะ!C32</f>
        <v>27</v>
      </c>
      <c r="D30" s="339" t="str">
        <f>ประเมินสมรรถนะ!E32</f>
        <v>เด็กหญิง</v>
      </c>
      <c r="E30" s="340" t="str">
        <f>ประเมินสมรรถนะ!F32</f>
        <v>ภิรมณ</v>
      </c>
      <c r="F30" s="341" t="str">
        <f>ประเมินสมรรถนะ!G32</f>
        <v>จันตาอุด</v>
      </c>
      <c r="G30" s="342" t="str">
        <f>สรุปสมรรถนะ1!G30</f>
        <v>-</v>
      </c>
      <c r="H30" s="342" t="str">
        <f>สรุปสมรรถนะ1!H30</f>
        <v>-</v>
      </c>
      <c r="I30" s="342" t="str">
        <f>สรุปสมรรถนะ1!I30</f>
        <v>-</v>
      </c>
      <c r="J30" s="342" t="str">
        <f>สรุปสมรรถนะ1!J30</f>
        <v>-</v>
      </c>
      <c r="K30" s="342" t="str">
        <f>สรุปสมรรถนะ1!K30</f>
        <v>-</v>
      </c>
      <c r="L30" s="343" t="str">
        <f t="shared" si="0"/>
        <v/>
      </c>
      <c r="M30" s="344" t="str">
        <f t="shared" si="1"/>
        <v>-</v>
      </c>
      <c r="N30" s="344" t="str">
        <f t="shared" si="1"/>
        <v>-</v>
      </c>
      <c r="O30" s="344" t="str">
        <f t="shared" si="1"/>
        <v>-</v>
      </c>
      <c r="P30" s="344" t="str">
        <f t="shared" si="1"/>
        <v>-</v>
      </c>
      <c r="Q30" s="344" t="str">
        <f t="shared" si="1"/>
        <v>-</v>
      </c>
    </row>
    <row r="31" spans="2:17" ht="23.15" customHeight="1" x14ac:dyDescent="0.7">
      <c r="B31" s="337" t="str">
        <f>ประเมินสมรรถนะ!B33</f>
        <v>ป.2/1</v>
      </c>
      <c r="C31" s="338">
        <f>ประเมินสมรรถนะ!C33</f>
        <v>28</v>
      </c>
      <c r="D31" s="339" t="str">
        <f>ประเมินสมรรถนะ!E33</f>
        <v>เด็กหญิง</v>
      </c>
      <c r="E31" s="340" t="str">
        <f>ประเมินสมรรถนะ!F33</f>
        <v>เอวารินทร์</v>
      </c>
      <c r="F31" s="341" t="str">
        <f>ประเมินสมรรถนะ!G33</f>
        <v>ติ่งดา</v>
      </c>
      <c r="G31" s="342" t="str">
        <f>สรุปสมรรถนะ1!G31</f>
        <v>-</v>
      </c>
      <c r="H31" s="342" t="str">
        <f>สรุปสมรรถนะ1!H31</f>
        <v>-</v>
      </c>
      <c r="I31" s="342" t="str">
        <f>สรุปสมรรถนะ1!I31</f>
        <v>-</v>
      </c>
      <c r="J31" s="342" t="str">
        <f>สรุปสมรรถนะ1!J31</f>
        <v>-</v>
      </c>
      <c r="K31" s="342" t="str">
        <f>สรุปสมรรถนะ1!K31</f>
        <v>-</v>
      </c>
      <c r="L31" s="343" t="str">
        <f t="shared" si="0"/>
        <v/>
      </c>
      <c r="M31" s="344" t="str">
        <f t="shared" si="1"/>
        <v>-</v>
      </c>
      <c r="N31" s="344" t="str">
        <f t="shared" si="1"/>
        <v>-</v>
      </c>
      <c r="O31" s="344" t="str">
        <f t="shared" si="1"/>
        <v>-</v>
      </c>
      <c r="P31" s="344" t="str">
        <f t="shared" si="1"/>
        <v>-</v>
      </c>
      <c r="Q31" s="344" t="str">
        <f t="shared" si="1"/>
        <v>-</v>
      </c>
    </row>
    <row r="32" spans="2:17" ht="23.15" customHeight="1" x14ac:dyDescent="0.7">
      <c r="B32" s="337" t="str">
        <f>ประเมินสมรรถนะ!B34</f>
        <v>ป.2/1</v>
      </c>
      <c r="C32" s="338">
        <f>ประเมินสมรรถนะ!C34</f>
        <v>29</v>
      </c>
      <c r="D32" s="339" t="str">
        <f>ประเมินสมรรถนะ!E34</f>
        <v>เด็กหญิง</v>
      </c>
      <c r="E32" s="340" t="str">
        <f>ประเมินสมรรถนะ!F34</f>
        <v>บุณยาพร</v>
      </c>
      <c r="F32" s="341" t="str">
        <f>ประเมินสมรรถนะ!G34</f>
        <v>บุญคง</v>
      </c>
      <c r="G32" s="342" t="str">
        <f>สรุปสมรรถนะ1!G32</f>
        <v>-</v>
      </c>
      <c r="H32" s="342" t="str">
        <f>สรุปสมรรถนะ1!H32</f>
        <v>-</v>
      </c>
      <c r="I32" s="342" t="str">
        <f>สรุปสมรรถนะ1!I32</f>
        <v>-</v>
      </c>
      <c r="J32" s="342" t="str">
        <f>สรุปสมรรถนะ1!J32</f>
        <v>-</v>
      </c>
      <c r="K32" s="342" t="str">
        <f>สรุปสมรรถนะ1!K32</f>
        <v>-</v>
      </c>
      <c r="L32" s="343" t="str">
        <f t="shared" si="0"/>
        <v/>
      </c>
      <c r="M32" s="344" t="str">
        <f t="shared" si="1"/>
        <v>-</v>
      </c>
      <c r="N32" s="344" t="str">
        <f t="shared" si="1"/>
        <v>-</v>
      </c>
      <c r="O32" s="344" t="str">
        <f t="shared" si="1"/>
        <v>-</v>
      </c>
      <c r="P32" s="344" t="str">
        <f t="shared" si="1"/>
        <v>-</v>
      </c>
      <c r="Q32" s="344" t="str">
        <f t="shared" si="1"/>
        <v>-</v>
      </c>
    </row>
    <row r="33" spans="2:17" ht="23.15" customHeight="1" x14ac:dyDescent="0.7">
      <c r="B33" s="337" t="str">
        <f>ประเมินสมรรถนะ!B35</f>
        <v>ป.2/1</v>
      </c>
      <c r="C33" s="338">
        <f>ประเมินสมรรถนะ!C35</f>
        <v>30</v>
      </c>
      <c r="D33" s="339" t="str">
        <f>ประเมินสมรรถนะ!E35</f>
        <v>เด็กหญิง</v>
      </c>
      <c r="E33" s="340" t="str">
        <f>ประเมินสมรรถนะ!F35</f>
        <v>ไอยรดา</v>
      </c>
      <c r="F33" s="341" t="str">
        <f>ประเมินสมรรถนะ!G35</f>
        <v>ริยาภู</v>
      </c>
      <c r="G33" s="342" t="str">
        <f>สรุปสมรรถนะ1!G33</f>
        <v>-</v>
      </c>
      <c r="H33" s="342" t="str">
        <f>สรุปสมรรถนะ1!H33</f>
        <v>-</v>
      </c>
      <c r="I33" s="342" t="str">
        <f>สรุปสมรรถนะ1!I33</f>
        <v>-</v>
      </c>
      <c r="J33" s="342" t="str">
        <f>สรุปสมรรถนะ1!J33</f>
        <v>-</v>
      </c>
      <c r="K33" s="342" t="str">
        <f>สรุปสมรรถนะ1!K33</f>
        <v>-</v>
      </c>
      <c r="L33" s="343" t="str">
        <f t="shared" si="0"/>
        <v/>
      </c>
      <c r="M33" s="344" t="str">
        <f t="shared" si="1"/>
        <v>-</v>
      </c>
      <c r="N33" s="344" t="str">
        <f t="shared" si="1"/>
        <v>-</v>
      </c>
      <c r="O33" s="344" t="str">
        <f t="shared" si="1"/>
        <v>-</v>
      </c>
      <c r="P33" s="344" t="str">
        <f t="shared" si="1"/>
        <v>-</v>
      </c>
      <c r="Q33" s="344" t="str">
        <f t="shared" si="1"/>
        <v>-</v>
      </c>
    </row>
    <row r="34" spans="2:17" ht="23.15" customHeight="1" x14ac:dyDescent="0.7">
      <c r="B34" s="337" t="str">
        <f>ประเมินสมรรถนะ!B36</f>
        <v>ป.2/1</v>
      </c>
      <c r="C34" s="338">
        <f>ประเมินสมรรถนะ!C36</f>
        <v>31</v>
      </c>
      <c r="D34" s="339" t="str">
        <f>ประเมินสมรรถนะ!E36</f>
        <v>เด็กหญิง</v>
      </c>
      <c r="E34" s="340" t="str">
        <f>ประเมินสมรรถนะ!F36</f>
        <v>ศิริพร</v>
      </c>
      <c r="F34" s="341" t="str">
        <f>ประเมินสมรรถนะ!G36</f>
        <v>ปรารถนาฤดี</v>
      </c>
      <c r="G34" s="342" t="str">
        <f>สรุปสมรรถนะ1!G34</f>
        <v>-</v>
      </c>
      <c r="H34" s="342" t="str">
        <f>สรุปสมรรถนะ1!H34</f>
        <v>-</v>
      </c>
      <c r="I34" s="342" t="str">
        <f>สรุปสมรรถนะ1!I34</f>
        <v>-</v>
      </c>
      <c r="J34" s="342" t="str">
        <f>สรุปสมรรถนะ1!J34</f>
        <v>-</v>
      </c>
      <c r="K34" s="342" t="str">
        <f>สรุปสมรรถนะ1!K34</f>
        <v>-</v>
      </c>
      <c r="L34" s="343" t="str">
        <f t="shared" si="0"/>
        <v/>
      </c>
      <c r="M34" s="344" t="str">
        <f t="shared" si="1"/>
        <v>-</v>
      </c>
      <c r="N34" s="344" t="str">
        <f t="shared" si="1"/>
        <v>-</v>
      </c>
      <c r="O34" s="344" t="str">
        <f t="shared" si="1"/>
        <v>-</v>
      </c>
      <c r="P34" s="344" t="str">
        <f t="shared" si="1"/>
        <v>-</v>
      </c>
      <c r="Q34" s="344" t="str">
        <f t="shared" si="1"/>
        <v>-</v>
      </c>
    </row>
    <row r="35" spans="2:17" ht="23.15" customHeight="1" x14ac:dyDescent="0.7">
      <c r="B35" s="337" t="str">
        <f>ประเมินสมรรถนะ!B37</f>
        <v>ป.2/1</v>
      </c>
      <c r="C35" s="338">
        <f>ประเมินสมรรถนะ!C37</f>
        <v>32</v>
      </c>
      <c r="D35" s="339" t="str">
        <f>ประเมินสมรรถนะ!E37</f>
        <v>เด็กหญิง</v>
      </c>
      <c r="E35" s="340" t="str">
        <f>ประเมินสมรรถนะ!F37</f>
        <v>ฐิตาภรณ์</v>
      </c>
      <c r="F35" s="341" t="str">
        <f>ประเมินสมรรถนะ!G37</f>
        <v>ทาแกง</v>
      </c>
      <c r="G35" s="342" t="str">
        <f>สรุปสมรรถนะ1!G35</f>
        <v>-</v>
      </c>
      <c r="H35" s="342" t="str">
        <f>สรุปสมรรถนะ1!H35</f>
        <v>-</v>
      </c>
      <c r="I35" s="342" t="str">
        <f>สรุปสมรรถนะ1!I35</f>
        <v>-</v>
      </c>
      <c r="J35" s="342" t="str">
        <f>สรุปสมรรถนะ1!J35</f>
        <v>-</v>
      </c>
      <c r="K35" s="342" t="str">
        <f>สรุปสมรรถนะ1!K35</f>
        <v>-</v>
      </c>
      <c r="L35" s="343" t="str">
        <f t="shared" si="0"/>
        <v/>
      </c>
      <c r="M35" s="344" t="str">
        <f t="shared" si="1"/>
        <v>-</v>
      </c>
      <c r="N35" s="344" t="str">
        <f t="shared" si="1"/>
        <v>-</v>
      </c>
      <c r="O35" s="344" t="str">
        <f t="shared" si="1"/>
        <v>-</v>
      </c>
      <c r="P35" s="344" t="str">
        <f t="shared" si="1"/>
        <v>-</v>
      </c>
      <c r="Q35" s="344" t="str">
        <f t="shared" si="1"/>
        <v>-</v>
      </c>
    </row>
    <row r="36" spans="2:17" ht="23.15" customHeight="1" x14ac:dyDescent="0.7">
      <c r="B36" s="337" t="str">
        <f>ประเมินสมรรถนะ!B38</f>
        <v>ป.2/1</v>
      </c>
      <c r="C36" s="338">
        <f>ประเมินสมรรถนะ!C38</f>
        <v>33</v>
      </c>
      <c r="D36" s="339" t="str">
        <f>ประเมินสมรรถนะ!E38</f>
        <v>เด็กหญิง</v>
      </c>
      <c r="E36" s="340" t="str">
        <f>ประเมินสมรรถนะ!F38</f>
        <v>ญานินดา</v>
      </c>
      <c r="F36" s="341" t="str">
        <f>ประเมินสมรรถนะ!G38</f>
        <v>พรมตัน</v>
      </c>
      <c r="G36" s="342" t="str">
        <f>สรุปสมรรถนะ1!G36</f>
        <v>-</v>
      </c>
      <c r="H36" s="342" t="str">
        <f>สรุปสมรรถนะ1!H36</f>
        <v>-</v>
      </c>
      <c r="I36" s="342" t="str">
        <f>สรุปสมรรถนะ1!I36</f>
        <v>-</v>
      </c>
      <c r="J36" s="342" t="str">
        <f>สรุปสมรรถนะ1!J36</f>
        <v>-</v>
      </c>
      <c r="K36" s="342" t="str">
        <f>สรุปสมรรถนะ1!K36</f>
        <v>-</v>
      </c>
      <c r="L36" s="343" t="str">
        <f t="shared" si="0"/>
        <v/>
      </c>
      <c r="M36" s="344" t="str">
        <f t="shared" si="1"/>
        <v>-</v>
      </c>
      <c r="N36" s="344" t="str">
        <f t="shared" si="1"/>
        <v>-</v>
      </c>
      <c r="O36" s="344" t="str">
        <f t="shared" si="1"/>
        <v>-</v>
      </c>
      <c r="P36" s="344" t="str">
        <f t="shared" si="1"/>
        <v>-</v>
      </c>
      <c r="Q36" s="344" t="str">
        <f t="shared" si="1"/>
        <v>-</v>
      </c>
    </row>
    <row r="37" spans="2:17" ht="23.15" customHeight="1" x14ac:dyDescent="0.7">
      <c r="B37" s="337" t="str">
        <f>ประเมินสมรรถนะ!B39</f>
        <v>ป.2/1</v>
      </c>
      <c r="C37" s="338">
        <f>ประเมินสมรรถนะ!C39</f>
        <v>34</v>
      </c>
      <c r="D37" s="339" t="str">
        <f>ประเมินสมรรถนะ!E39</f>
        <v>เด็กหญิง</v>
      </c>
      <c r="E37" s="340" t="str">
        <f>ประเมินสมรรถนะ!F39</f>
        <v>ภัทรินทร์</v>
      </c>
      <c r="F37" s="341" t="str">
        <f>ประเมินสมรรถนะ!G39</f>
        <v>ศรีจันทร์</v>
      </c>
      <c r="G37" s="342" t="str">
        <f>สรุปสมรรถนะ1!G37</f>
        <v>-</v>
      </c>
      <c r="H37" s="342" t="str">
        <f>สรุปสมรรถนะ1!H37</f>
        <v>-</v>
      </c>
      <c r="I37" s="342" t="str">
        <f>สรุปสมรรถนะ1!I37</f>
        <v>-</v>
      </c>
      <c r="J37" s="342" t="str">
        <f>สรุปสมรรถนะ1!J37</f>
        <v>-</v>
      </c>
      <c r="K37" s="342" t="str">
        <f>สรุปสมรรถนะ1!K37</f>
        <v>-</v>
      </c>
      <c r="L37" s="343" t="str">
        <f t="shared" si="0"/>
        <v/>
      </c>
      <c r="M37" s="344" t="str">
        <f t="shared" si="1"/>
        <v>-</v>
      </c>
      <c r="N37" s="344" t="str">
        <f t="shared" si="1"/>
        <v>-</v>
      </c>
      <c r="O37" s="344" t="str">
        <f t="shared" si="1"/>
        <v>-</v>
      </c>
      <c r="P37" s="344" t="str">
        <f t="shared" si="1"/>
        <v>-</v>
      </c>
      <c r="Q37" s="344" t="str">
        <f t="shared" si="1"/>
        <v>-</v>
      </c>
    </row>
    <row r="38" spans="2:17" ht="23.15" customHeight="1" x14ac:dyDescent="0.7">
      <c r="B38" s="337" t="str">
        <f>ประเมินสมรรถนะ!B40</f>
        <v>ป.2/1</v>
      </c>
      <c r="C38" s="338">
        <f>ประเมินสมรรถนะ!C40</f>
        <v>35</v>
      </c>
      <c r="D38" s="339" t="str">
        <f>ประเมินสมรรถนะ!E40</f>
        <v/>
      </c>
      <c r="E38" s="340" t="str">
        <f>ประเมินสมรรถนะ!F40</f>
        <v/>
      </c>
      <c r="F38" s="341" t="str">
        <f>ประเมินสมรรถนะ!G40</f>
        <v/>
      </c>
      <c r="G38" s="342" t="str">
        <f>สรุปสมรรถนะ1!G38</f>
        <v>-</v>
      </c>
      <c r="H38" s="342" t="str">
        <f>สรุปสมรรถนะ1!H38</f>
        <v>-</v>
      </c>
      <c r="I38" s="342" t="str">
        <f>สรุปสมรรถนะ1!I38</f>
        <v>-</v>
      </c>
      <c r="J38" s="342" t="str">
        <f>สรุปสมรรถนะ1!J38</f>
        <v>-</v>
      </c>
      <c r="K38" s="342" t="str">
        <f>สรุปสมรรถนะ1!K38</f>
        <v>-</v>
      </c>
      <c r="L38" s="343" t="str">
        <f t="shared" si="0"/>
        <v/>
      </c>
      <c r="M38" s="344" t="str">
        <f t="shared" si="1"/>
        <v>-</v>
      </c>
      <c r="N38" s="344" t="str">
        <f t="shared" si="1"/>
        <v>-</v>
      </c>
      <c r="O38" s="344" t="str">
        <f t="shared" si="1"/>
        <v>-</v>
      </c>
      <c r="P38" s="344" t="str">
        <f t="shared" si="1"/>
        <v>-</v>
      </c>
      <c r="Q38" s="344" t="str">
        <f t="shared" si="1"/>
        <v>-</v>
      </c>
    </row>
    <row r="39" spans="2:17" ht="23.15" customHeight="1" x14ac:dyDescent="0.7">
      <c r="B39" s="337" t="str">
        <f>ประเมินสมรรถนะ!B41</f>
        <v>ป.2/1</v>
      </c>
      <c r="C39" s="338">
        <f>ประเมินสมรรถนะ!C41</f>
        <v>36</v>
      </c>
      <c r="D39" s="339" t="str">
        <f>ประเมินสมรรถนะ!E41</f>
        <v/>
      </c>
      <c r="E39" s="340" t="str">
        <f>ประเมินสมรรถนะ!F41</f>
        <v/>
      </c>
      <c r="F39" s="341" t="str">
        <f>ประเมินสมรรถนะ!G41</f>
        <v/>
      </c>
      <c r="G39" s="342" t="str">
        <f>สรุปสมรรถนะ1!G39</f>
        <v>-</v>
      </c>
      <c r="H39" s="342" t="str">
        <f>สรุปสมรรถนะ1!H39</f>
        <v>-</v>
      </c>
      <c r="I39" s="342" t="str">
        <f>สรุปสมรรถนะ1!I39</f>
        <v>-</v>
      </c>
      <c r="J39" s="342" t="str">
        <f>สรุปสมรรถนะ1!J39</f>
        <v>-</v>
      </c>
      <c r="K39" s="342" t="str">
        <f>สรุปสมรรถนะ1!K39</f>
        <v>-</v>
      </c>
      <c r="L39" s="343" t="str">
        <f t="shared" si="0"/>
        <v/>
      </c>
      <c r="M39" s="344" t="str">
        <f t="shared" si="1"/>
        <v>-</v>
      </c>
      <c r="N39" s="344" t="str">
        <f t="shared" si="1"/>
        <v>-</v>
      </c>
      <c r="O39" s="344" t="str">
        <f t="shared" si="1"/>
        <v>-</v>
      </c>
      <c r="P39" s="344" t="str">
        <f t="shared" si="1"/>
        <v>-</v>
      </c>
      <c r="Q39" s="344" t="str">
        <f t="shared" si="1"/>
        <v>-</v>
      </c>
    </row>
    <row r="40" spans="2:17" ht="23.15" customHeight="1" x14ac:dyDescent="0.7">
      <c r="B40" s="337" t="str">
        <f>ประเมินสมรรถนะ!B42</f>
        <v>ป.2/1</v>
      </c>
      <c r="C40" s="338">
        <f>ประเมินสมรรถนะ!C42</f>
        <v>37</v>
      </c>
      <c r="D40" s="339" t="str">
        <f>ประเมินสมรรถนะ!E42</f>
        <v/>
      </c>
      <c r="E40" s="340" t="str">
        <f>ประเมินสมรรถนะ!F42</f>
        <v/>
      </c>
      <c r="F40" s="341" t="str">
        <f>ประเมินสมรรถนะ!G42</f>
        <v/>
      </c>
      <c r="G40" s="342" t="str">
        <f>สรุปสมรรถนะ1!G40</f>
        <v>-</v>
      </c>
      <c r="H40" s="342" t="str">
        <f>สรุปสมรรถนะ1!H40</f>
        <v>-</v>
      </c>
      <c r="I40" s="342" t="str">
        <f>สรุปสมรรถนะ1!I40</f>
        <v>-</v>
      </c>
      <c r="J40" s="342" t="str">
        <f>สรุปสมรรถนะ1!J40</f>
        <v>-</v>
      </c>
      <c r="K40" s="342" t="str">
        <f>สรุปสมรรถนะ1!K40</f>
        <v>-</v>
      </c>
      <c r="L40" s="343" t="str">
        <f t="shared" si="0"/>
        <v/>
      </c>
      <c r="M40" s="344" t="str">
        <f t="shared" si="1"/>
        <v>-</v>
      </c>
      <c r="N40" s="344" t="str">
        <f t="shared" si="1"/>
        <v>-</v>
      </c>
      <c r="O40" s="344" t="str">
        <f t="shared" si="1"/>
        <v>-</v>
      </c>
      <c r="P40" s="344" t="str">
        <f t="shared" si="1"/>
        <v>-</v>
      </c>
      <c r="Q40" s="344" t="str">
        <f t="shared" si="1"/>
        <v>-</v>
      </c>
    </row>
    <row r="41" spans="2:17" ht="23.15" customHeight="1" x14ac:dyDescent="0.7">
      <c r="B41" s="337" t="str">
        <f>ประเมินสมรรถนะ!B43</f>
        <v>ป.2/1</v>
      </c>
      <c r="C41" s="338">
        <f>ประเมินสมรรถนะ!C43</f>
        <v>38</v>
      </c>
      <c r="D41" s="339" t="str">
        <f>ประเมินสมรรถนะ!E43</f>
        <v/>
      </c>
      <c r="E41" s="340" t="str">
        <f>ประเมินสมรรถนะ!F43</f>
        <v/>
      </c>
      <c r="F41" s="341" t="str">
        <f>ประเมินสมรรถนะ!G43</f>
        <v/>
      </c>
      <c r="G41" s="342" t="str">
        <f>สรุปสมรรถนะ1!G41</f>
        <v>-</v>
      </c>
      <c r="H41" s="342" t="str">
        <f>สรุปสมรรถนะ1!H41</f>
        <v>-</v>
      </c>
      <c r="I41" s="342" t="str">
        <f>สรุปสมรรถนะ1!I41</f>
        <v>-</v>
      </c>
      <c r="J41" s="342" t="str">
        <f>สรุปสมรรถนะ1!J41</f>
        <v>-</v>
      </c>
      <c r="K41" s="342" t="str">
        <f>สรุปสมรรถนะ1!K41</f>
        <v>-</v>
      </c>
      <c r="L41" s="343" t="str">
        <f t="shared" si="0"/>
        <v/>
      </c>
      <c r="M41" s="344" t="str">
        <f t="shared" si="1"/>
        <v>-</v>
      </c>
      <c r="N41" s="344" t="str">
        <f t="shared" si="1"/>
        <v>-</v>
      </c>
      <c r="O41" s="344" t="str">
        <f t="shared" si="1"/>
        <v>-</v>
      </c>
      <c r="P41" s="344" t="str">
        <f t="shared" si="1"/>
        <v>-</v>
      </c>
      <c r="Q41" s="344" t="str">
        <f t="shared" si="1"/>
        <v>-</v>
      </c>
    </row>
    <row r="42" spans="2:17" x14ac:dyDescent="0.7">
      <c r="B42" s="337" t="str">
        <f>ประเมินสมรรถนะ!B44</f>
        <v>ป.2/1</v>
      </c>
      <c r="C42" s="338">
        <f>ประเมินสมรรถนะ!C44</f>
        <v>39</v>
      </c>
      <c r="D42" s="339" t="str">
        <f>ประเมินสมรรถนะ!E44</f>
        <v/>
      </c>
      <c r="E42" s="340" t="str">
        <f>ประเมินสมรรถนะ!F44</f>
        <v/>
      </c>
      <c r="F42" s="341" t="str">
        <f>ประเมินสมรรถนะ!G44</f>
        <v/>
      </c>
      <c r="G42" s="342" t="str">
        <f>สรุปสมรรถนะ1!G42</f>
        <v>-</v>
      </c>
      <c r="H42" s="342" t="str">
        <f>สรุปสมรรถนะ1!H42</f>
        <v>-</v>
      </c>
      <c r="I42" s="342" t="str">
        <f>สรุปสมรรถนะ1!I42</f>
        <v>-</v>
      </c>
      <c r="J42" s="342" t="str">
        <f>สรุปสมรรถนะ1!J42</f>
        <v>-</v>
      </c>
      <c r="K42" s="342" t="str">
        <f>สรุปสมรรถนะ1!K42</f>
        <v>-</v>
      </c>
      <c r="L42" s="343" t="str">
        <f t="shared" si="0"/>
        <v/>
      </c>
      <c r="M42" s="344" t="str">
        <f t="shared" si="1"/>
        <v>-</v>
      </c>
      <c r="N42" s="344" t="str">
        <f t="shared" si="1"/>
        <v>-</v>
      </c>
      <c r="O42" s="344" t="str">
        <f t="shared" si="1"/>
        <v>-</v>
      </c>
      <c r="P42" s="344" t="str">
        <f t="shared" si="1"/>
        <v>-</v>
      </c>
      <c r="Q42" s="344" t="str">
        <f t="shared" si="1"/>
        <v>-</v>
      </c>
    </row>
    <row r="43" spans="2:17" x14ac:dyDescent="0.7">
      <c r="B43" s="337" t="str">
        <f>ประเมินสมรรถนะ!B45</f>
        <v>ป.2/1</v>
      </c>
      <c r="C43" s="338">
        <f>ประเมินสมรรถนะ!C45</f>
        <v>40</v>
      </c>
      <c r="D43" s="339" t="str">
        <f>ประเมินสมรรถนะ!E45</f>
        <v/>
      </c>
      <c r="E43" s="340" t="str">
        <f>ประเมินสมรรถนะ!F45</f>
        <v/>
      </c>
      <c r="F43" s="341" t="str">
        <f>ประเมินสมรรถนะ!G45</f>
        <v/>
      </c>
      <c r="G43" s="342" t="str">
        <f>สรุปสมรรถนะ1!G43</f>
        <v>-</v>
      </c>
      <c r="H43" s="342" t="str">
        <f>สรุปสมรรถนะ1!H43</f>
        <v>-</v>
      </c>
      <c r="I43" s="342" t="str">
        <f>สรุปสมรรถนะ1!I43</f>
        <v>-</v>
      </c>
      <c r="J43" s="342" t="str">
        <f>สรุปสมรรถนะ1!J43</f>
        <v>-</v>
      </c>
      <c r="K43" s="342" t="str">
        <f>สรุปสมรรถนะ1!K43</f>
        <v>-</v>
      </c>
      <c r="L43" s="343" t="str">
        <f t="shared" si="0"/>
        <v/>
      </c>
      <c r="M43" s="344" t="str">
        <f t="shared" si="1"/>
        <v>-</v>
      </c>
      <c r="N43" s="344" t="str">
        <f t="shared" si="1"/>
        <v>-</v>
      </c>
      <c r="O43" s="344" t="str">
        <f t="shared" si="1"/>
        <v>-</v>
      </c>
      <c r="P43" s="344" t="str">
        <f t="shared" si="1"/>
        <v>-</v>
      </c>
      <c r="Q43" s="344" t="str">
        <f t="shared" si="1"/>
        <v>-</v>
      </c>
    </row>
    <row r="44" spans="2:17" x14ac:dyDescent="0.7">
      <c r="B44" s="337" t="str">
        <f>ประเมินสมรรถนะ!B46</f>
        <v>ป.2/2</v>
      </c>
      <c r="C44" s="338">
        <f>ประเมินสมรรถนะ!C46</f>
        <v>1</v>
      </c>
      <c r="D44" s="339" t="str">
        <f>ประเมินสมรรถนะ!E46</f>
        <v>เด็กชาย</v>
      </c>
      <c r="E44" s="340" t="str">
        <f>ประเมินสมรรถนะ!F46</f>
        <v>กมลภพ</v>
      </c>
      <c r="F44" s="341" t="str">
        <f>ประเมินสมรรถนะ!G46</f>
        <v>ปัญญาพรึก</v>
      </c>
      <c r="G44" s="342" t="str">
        <f>สรุปสมรรถนะ1!G44</f>
        <v>-</v>
      </c>
      <c r="H44" s="342" t="str">
        <f>สรุปสมรรถนะ1!H44</f>
        <v>-</v>
      </c>
      <c r="I44" s="342" t="str">
        <f>สรุปสมรรถนะ1!I44</f>
        <v>-</v>
      </c>
      <c r="J44" s="342" t="str">
        <f>สรุปสมรรถนะ1!J44</f>
        <v>-</v>
      </c>
      <c r="K44" s="342" t="str">
        <f>สรุปสมรรถนะ1!K44</f>
        <v>-</v>
      </c>
      <c r="L44" s="343" t="str">
        <f t="shared" si="0"/>
        <v/>
      </c>
      <c r="M44" s="344" t="str">
        <f t="shared" si="1"/>
        <v>-</v>
      </c>
      <c r="N44" s="344" t="str">
        <f t="shared" si="1"/>
        <v>-</v>
      </c>
      <c r="O44" s="344" t="str">
        <f t="shared" si="1"/>
        <v>-</v>
      </c>
      <c r="P44" s="344" t="str">
        <f t="shared" si="1"/>
        <v>-</v>
      </c>
      <c r="Q44" s="344" t="str">
        <f t="shared" si="1"/>
        <v>-</v>
      </c>
    </row>
    <row r="45" spans="2:17" x14ac:dyDescent="0.7">
      <c r="B45" s="337" t="str">
        <f>ประเมินสมรรถนะ!B47</f>
        <v>ป.2/2</v>
      </c>
      <c r="C45" s="338">
        <f>ประเมินสมรรถนะ!C47</f>
        <v>2</v>
      </c>
      <c r="D45" s="339" t="str">
        <f>ประเมินสมรรถนะ!E47</f>
        <v>เด็กชาย</v>
      </c>
      <c r="E45" s="340" t="str">
        <f>ประเมินสมรรถนะ!F47</f>
        <v>ชินาธิป</v>
      </c>
      <c r="F45" s="341" t="str">
        <f>ประเมินสมรรถนะ!G47</f>
        <v>วิไล</v>
      </c>
      <c r="G45" s="342" t="str">
        <f>สรุปสมรรถนะ1!G45</f>
        <v>-</v>
      </c>
      <c r="H45" s="342" t="str">
        <f>สรุปสมรรถนะ1!H45</f>
        <v>-</v>
      </c>
      <c r="I45" s="342" t="str">
        <f>สรุปสมรรถนะ1!I45</f>
        <v>-</v>
      </c>
      <c r="J45" s="342" t="str">
        <f>สรุปสมรรถนะ1!J45</f>
        <v>-</v>
      </c>
      <c r="K45" s="342" t="str">
        <f>สรุปสมรรถนะ1!K45</f>
        <v>-</v>
      </c>
      <c r="L45" s="343" t="str">
        <f t="shared" si="0"/>
        <v/>
      </c>
      <c r="M45" s="344" t="str">
        <f t="shared" si="1"/>
        <v>-</v>
      </c>
      <c r="N45" s="344" t="str">
        <f t="shared" si="1"/>
        <v>-</v>
      </c>
      <c r="O45" s="344" t="str">
        <f t="shared" si="1"/>
        <v>-</v>
      </c>
      <c r="P45" s="344" t="str">
        <f t="shared" si="1"/>
        <v>-</v>
      </c>
      <c r="Q45" s="344" t="str">
        <f t="shared" si="1"/>
        <v>-</v>
      </c>
    </row>
    <row r="46" spans="2:17" x14ac:dyDescent="0.7">
      <c r="B46" s="337" t="str">
        <f>ประเมินสมรรถนะ!B48</f>
        <v>ป.2/2</v>
      </c>
      <c r="C46" s="338">
        <f>ประเมินสมรรถนะ!C48</f>
        <v>3</v>
      </c>
      <c r="D46" s="339" t="str">
        <f>ประเมินสมรรถนะ!E48</f>
        <v>เด็กชาย</v>
      </c>
      <c r="E46" s="340" t="str">
        <f>ประเมินสมรรถนะ!F48</f>
        <v>ณัฐชนน</v>
      </c>
      <c r="F46" s="341" t="str">
        <f>ประเมินสมรรถนะ!G48</f>
        <v>คำสิงห์</v>
      </c>
      <c r="G46" s="342" t="str">
        <f>สรุปสมรรถนะ1!G46</f>
        <v>-</v>
      </c>
      <c r="H46" s="342" t="str">
        <f>สรุปสมรรถนะ1!H46</f>
        <v>-</v>
      </c>
      <c r="I46" s="342" t="str">
        <f>สรุปสมรรถนะ1!I46</f>
        <v>-</v>
      </c>
      <c r="J46" s="342" t="str">
        <f>สรุปสมรรถนะ1!J46</f>
        <v>-</v>
      </c>
      <c r="K46" s="342" t="str">
        <f>สรุปสมรรถนะ1!K46</f>
        <v>-</v>
      </c>
      <c r="L46" s="343" t="str">
        <f t="shared" si="0"/>
        <v/>
      </c>
      <c r="M46" s="344" t="str">
        <f t="shared" si="1"/>
        <v>-</v>
      </c>
      <c r="N46" s="344" t="str">
        <f t="shared" si="1"/>
        <v>-</v>
      </c>
      <c r="O46" s="344" t="str">
        <f t="shared" si="1"/>
        <v>-</v>
      </c>
      <c r="P46" s="344" t="str">
        <f t="shared" si="1"/>
        <v>-</v>
      </c>
      <c r="Q46" s="344" t="str">
        <f t="shared" si="1"/>
        <v>-</v>
      </c>
    </row>
    <row r="47" spans="2:17" x14ac:dyDescent="0.7">
      <c r="B47" s="337" t="str">
        <f>ประเมินสมรรถนะ!B49</f>
        <v>ป.2/2</v>
      </c>
      <c r="C47" s="338">
        <f>ประเมินสมรรถนะ!C49</f>
        <v>4</v>
      </c>
      <c r="D47" s="339" t="str">
        <f>ประเมินสมรรถนะ!E49</f>
        <v>เด็กชาย</v>
      </c>
      <c r="E47" s="340" t="str">
        <f>ประเมินสมรรถนะ!F49</f>
        <v>แทนคุณ</v>
      </c>
      <c r="F47" s="341" t="str">
        <f>ประเมินสมรรถนะ!G49</f>
        <v>แป้นปรุง</v>
      </c>
      <c r="G47" s="342" t="str">
        <f>สรุปสมรรถนะ1!G47</f>
        <v>-</v>
      </c>
      <c r="H47" s="342" t="str">
        <f>สรุปสมรรถนะ1!H47</f>
        <v>-</v>
      </c>
      <c r="I47" s="342" t="str">
        <f>สรุปสมรรถนะ1!I47</f>
        <v>-</v>
      </c>
      <c r="J47" s="342" t="str">
        <f>สรุปสมรรถนะ1!J47</f>
        <v>-</v>
      </c>
      <c r="K47" s="342" t="str">
        <f>สรุปสมรรถนะ1!K47</f>
        <v>-</v>
      </c>
      <c r="L47" s="343" t="str">
        <f t="shared" si="0"/>
        <v/>
      </c>
      <c r="M47" s="344" t="str">
        <f t="shared" si="1"/>
        <v>-</v>
      </c>
      <c r="N47" s="344" t="str">
        <f t="shared" si="1"/>
        <v>-</v>
      </c>
      <c r="O47" s="344" t="str">
        <f t="shared" si="1"/>
        <v>-</v>
      </c>
      <c r="P47" s="344" t="str">
        <f t="shared" si="1"/>
        <v>-</v>
      </c>
      <c r="Q47" s="344" t="str">
        <f t="shared" si="1"/>
        <v>-</v>
      </c>
    </row>
    <row r="48" spans="2:17" x14ac:dyDescent="0.7">
      <c r="B48" s="337" t="str">
        <f>ประเมินสมรรถนะ!B50</f>
        <v>ป.2/2</v>
      </c>
      <c r="C48" s="338">
        <f>ประเมินสมรรถนะ!C50</f>
        <v>5</v>
      </c>
      <c r="D48" s="339" t="str">
        <f>ประเมินสมรรถนะ!E50</f>
        <v>เด็กชาย</v>
      </c>
      <c r="E48" s="340" t="str">
        <f>ประเมินสมรรถนะ!F50</f>
        <v>ธนทัต</v>
      </c>
      <c r="F48" s="341" t="str">
        <f>ประเมินสมรรถนะ!G50</f>
        <v>จัตุพล</v>
      </c>
      <c r="G48" s="342" t="str">
        <f>สรุปสมรรถนะ1!G48</f>
        <v>-</v>
      </c>
      <c r="H48" s="342" t="str">
        <f>สรุปสมรรถนะ1!H48</f>
        <v>-</v>
      </c>
      <c r="I48" s="342" t="str">
        <f>สรุปสมรรถนะ1!I48</f>
        <v>-</v>
      </c>
      <c r="J48" s="342" t="str">
        <f>สรุปสมรรถนะ1!J48</f>
        <v>-</v>
      </c>
      <c r="K48" s="342" t="str">
        <f>สรุปสมรรถนะ1!K48</f>
        <v>-</v>
      </c>
      <c r="L48" s="343" t="str">
        <f t="shared" si="0"/>
        <v/>
      </c>
      <c r="M48" s="344" t="str">
        <f t="shared" si="1"/>
        <v>-</v>
      </c>
      <c r="N48" s="344" t="str">
        <f t="shared" si="1"/>
        <v>-</v>
      </c>
      <c r="O48" s="344" t="str">
        <f t="shared" si="1"/>
        <v>-</v>
      </c>
      <c r="P48" s="344" t="str">
        <f t="shared" si="1"/>
        <v>-</v>
      </c>
      <c r="Q48" s="344" t="str">
        <f t="shared" si="1"/>
        <v>-</v>
      </c>
    </row>
    <row r="49" spans="2:17" x14ac:dyDescent="0.7">
      <c r="B49" s="337" t="str">
        <f>ประเมินสมรรถนะ!B51</f>
        <v>ป.2/2</v>
      </c>
      <c r="C49" s="338">
        <f>ประเมินสมรรถนะ!C51</f>
        <v>6</v>
      </c>
      <c r="D49" s="339" t="str">
        <f>ประเมินสมรรถนะ!E51</f>
        <v>เด็กชาย</v>
      </c>
      <c r="E49" s="340" t="str">
        <f>ประเมินสมรรถนะ!F51</f>
        <v>ธนวัฒน์</v>
      </c>
      <c r="F49" s="341" t="str">
        <f>ประเมินสมรรถนะ!G51</f>
        <v>มัฆวาล</v>
      </c>
      <c r="G49" s="342" t="str">
        <f>สรุปสมรรถนะ1!G49</f>
        <v>-</v>
      </c>
      <c r="H49" s="342" t="str">
        <f>สรุปสมรรถนะ1!H49</f>
        <v>-</v>
      </c>
      <c r="I49" s="342" t="str">
        <f>สรุปสมรรถนะ1!I49</f>
        <v>-</v>
      </c>
      <c r="J49" s="342" t="str">
        <f>สรุปสมรรถนะ1!J49</f>
        <v>-</v>
      </c>
      <c r="K49" s="342" t="str">
        <f>สรุปสมรรถนะ1!K49</f>
        <v>-</v>
      </c>
      <c r="L49" s="343" t="str">
        <f t="shared" si="0"/>
        <v/>
      </c>
      <c r="M49" s="344" t="str">
        <f t="shared" si="1"/>
        <v>-</v>
      </c>
      <c r="N49" s="344" t="str">
        <f t="shared" si="1"/>
        <v>-</v>
      </c>
      <c r="O49" s="344" t="str">
        <f t="shared" si="1"/>
        <v>-</v>
      </c>
      <c r="P49" s="344" t="str">
        <f t="shared" si="1"/>
        <v>-</v>
      </c>
      <c r="Q49" s="344" t="str">
        <f t="shared" si="1"/>
        <v>-</v>
      </c>
    </row>
    <row r="50" spans="2:17" x14ac:dyDescent="0.7">
      <c r="B50" s="337" t="str">
        <f>ประเมินสมรรถนะ!B52</f>
        <v>ป.2/2</v>
      </c>
      <c r="C50" s="338">
        <f>ประเมินสมรรถนะ!C52</f>
        <v>7</v>
      </c>
      <c r="D50" s="339" t="str">
        <f>ประเมินสมรรถนะ!E52</f>
        <v>เด็กชาย</v>
      </c>
      <c r="E50" s="340" t="str">
        <f>ประเมินสมรรถนะ!F52</f>
        <v>นิรันดร</v>
      </c>
      <c r="F50" s="341" t="str">
        <f>ประเมินสมรรถนะ!G52</f>
        <v>นเรวรรณ์</v>
      </c>
      <c r="G50" s="342" t="str">
        <f>สรุปสมรรถนะ1!G50</f>
        <v>-</v>
      </c>
      <c r="H50" s="342" t="str">
        <f>สรุปสมรรถนะ1!H50</f>
        <v>-</v>
      </c>
      <c r="I50" s="342" t="str">
        <f>สรุปสมรรถนะ1!I50</f>
        <v>-</v>
      </c>
      <c r="J50" s="342" t="str">
        <f>สรุปสมรรถนะ1!J50</f>
        <v>-</v>
      </c>
      <c r="K50" s="342" t="str">
        <f>สรุปสมรรถนะ1!K50</f>
        <v>-</v>
      </c>
      <c r="L50" s="343" t="str">
        <f t="shared" si="0"/>
        <v/>
      </c>
      <c r="M50" s="344" t="str">
        <f t="shared" si="1"/>
        <v>-</v>
      </c>
      <c r="N50" s="344" t="str">
        <f t="shared" si="1"/>
        <v>-</v>
      </c>
      <c r="O50" s="344" t="str">
        <f t="shared" si="1"/>
        <v>-</v>
      </c>
      <c r="P50" s="344" t="str">
        <f t="shared" si="1"/>
        <v>-</v>
      </c>
      <c r="Q50" s="344" t="str">
        <f t="shared" si="1"/>
        <v>-</v>
      </c>
    </row>
    <row r="51" spans="2:17" x14ac:dyDescent="0.7">
      <c r="B51" s="337" t="str">
        <f>ประเมินสมรรถนะ!B53</f>
        <v>ป.2/2</v>
      </c>
      <c r="C51" s="338">
        <f>ประเมินสมรรถนะ!C53</f>
        <v>8</v>
      </c>
      <c r="D51" s="339" t="str">
        <f>ประเมินสมรรถนะ!E53</f>
        <v>เด็กชาย</v>
      </c>
      <c r="E51" s="340" t="str">
        <f>ประเมินสมรรถนะ!F53</f>
        <v>บารมี</v>
      </c>
      <c r="F51" s="341" t="str">
        <f>ประเมินสมรรถนะ!G53</f>
        <v>ฝั้นปิมปา</v>
      </c>
      <c r="G51" s="342" t="str">
        <f>สรุปสมรรถนะ1!G51</f>
        <v>-</v>
      </c>
      <c r="H51" s="342" t="str">
        <f>สรุปสมรรถนะ1!H51</f>
        <v>-</v>
      </c>
      <c r="I51" s="342" t="str">
        <f>สรุปสมรรถนะ1!I51</f>
        <v>-</v>
      </c>
      <c r="J51" s="342" t="str">
        <f>สรุปสมรรถนะ1!J51</f>
        <v>-</v>
      </c>
      <c r="K51" s="342" t="str">
        <f>สรุปสมรรถนะ1!K51</f>
        <v>-</v>
      </c>
      <c r="L51" s="343" t="str">
        <f t="shared" si="0"/>
        <v/>
      </c>
      <c r="M51" s="344" t="str">
        <f t="shared" si="1"/>
        <v>-</v>
      </c>
      <c r="N51" s="344" t="str">
        <f t="shared" si="1"/>
        <v>-</v>
      </c>
      <c r="O51" s="344" t="str">
        <f t="shared" si="1"/>
        <v>-</v>
      </c>
      <c r="P51" s="344" t="str">
        <f t="shared" si="1"/>
        <v>-</v>
      </c>
      <c r="Q51" s="344" t="str">
        <f t="shared" si="1"/>
        <v>-</v>
      </c>
    </row>
    <row r="52" spans="2:17" x14ac:dyDescent="0.7">
      <c r="B52" s="337" t="str">
        <f>ประเมินสมรรถนะ!B54</f>
        <v>ป.2/2</v>
      </c>
      <c r="C52" s="338">
        <f>ประเมินสมรรถนะ!C54</f>
        <v>9</v>
      </c>
      <c r="D52" s="339" t="str">
        <f>ประเมินสมรรถนะ!E54</f>
        <v>เด็กชาย</v>
      </c>
      <c r="E52" s="340" t="str">
        <f>ประเมินสมรรถนะ!F54</f>
        <v>พลภูมิ</v>
      </c>
      <c r="F52" s="341" t="str">
        <f>ประเมินสมรรถนะ!G54</f>
        <v>ตาคำ</v>
      </c>
      <c r="G52" s="342" t="str">
        <f>สรุปสมรรถนะ1!G52</f>
        <v>-</v>
      </c>
      <c r="H52" s="342" t="str">
        <f>สรุปสมรรถนะ1!H52</f>
        <v>-</v>
      </c>
      <c r="I52" s="342" t="str">
        <f>สรุปสมรรถนะ1!I52</f>
        <v>-</v>
      </c>
      <c r="J52" s="342" t="str">
        <f>สรุปสมรรถนะ1!J52</f>
        <v>-</v>
      </c>
      <c r="K52" s="342" t="str">
        <f>สรุปสมรรถนะ1!K52</f>
        <v>-</v>
      </c>
      <c r="L52" s="343" t="str">
        <f t="shared" si="0"/>
        <v/>
      </c>
      <c r="M52" s="344" t="str">
        <f t="shared" si="1"/>
        <v>-</v>
      </c>
      <c r="N52" s="344" t="str">
        <f t="shared" si="1"/>
        <v>-</v>
      </c>
      <c r="O52" s="344" t="str">
        <f t="shared" si="1"/>
        <v>-</v>
      </c>
      <c r="P52" s="344" t="str">
        <f t="shared" si="1"/>
        <v>-</v>
      </c>
      <c r="Q52" s="344" t="str">
        <f t="shared" si="1"/>
        <v>-</v>
      </c>
    </row>
    <row r="53" spans="2:17" x14ac:dyDescent="0.7">
      <c r="B53" s="337" t="str">
        <f>ประเมินสมรรถนะ!B55</f>
        <v>ป.2/2</v>
      </c>
      <c r="C53" s="338">
        <f>ประเมินสมรรถนะ!C55</f>
        <v>10</v>
      </c>
      <c r="D53" s="339" t="str">
        <f>ประเมินสมรรถนะ!E55</f>
        <v>เด็กชาย</v>
      </c>
      <c r="E53" s="340" t="str">
        <f>ประเมินสมรรถนะ!F55</f>
        <v>ภัทรดนัย</v>
      </c>
      <c r="F53" s="341" t="str">
        <f>ประเมินสมรรถนะ!G55</f>
        <v>ธรรมกุสุมา</v>
      </c>
      <c r="G53" s="342" t="str">
        <f>สรุปสมรรถนะ1!G53</f>
        <v>-</v>
      </c>
      <c r="H53" s="342" t="str">
        <f>สรุปสมรรถนะ1!H53</f>
        <v>-</v>
      </c>
      <c r="I53" s="342" t="str">
        <f>สรุปสมรรถนะ1!I53</f>
        <v>-</v>
      </c>
      <c r="J53" s="342" t="str">
        <f>สรุปสมรรถนะ1!J53</f>
        <v>-</v>
      </c>
      <c r="K53" s="342" t="str">
        <f>สรุปสมรรถนะ1!K53</f>
        <v>-</v>
      </c>
      <c r="L53" s="343" t="str">
        <f t="shared" si="0"/>
        <v/>
      </c>
      <c r="M53" s="344" t="str">
        <f t="shared" si="1"/>
        <v>-</v>
      </c>
      <c r="N53" s="344" t="str">
        <f t="shared" si="1"/>
        <v>-</v>
      </c>
      <c r="O53" s="344" t="str">
        <f t="shared" si="1"/>
        <v>-</v>
      </c>
      <c r="P53" s="344" t="str">
        <f t="shared" si="1"/>
        <v>-</v>
      </c>
      <c r="Q53" s="344" t="str">
        <f t="shared" si="1"/>
        <v>-</v>
      </c>
    </row>
    <row r="54" spans="2:17" x14ac:dyDescent="0.7">
      <c r="B54" s="337" t="str">
        <f>ประเมินสมรรถนะ!B56</f>
        <v>ป.2/2</v>
      </c>
      <c r="C54" s="338">
        <f>ประเมินสมรรถนะ!C56</f>
        <v>11</v>
      </c>
      <c r="D54" s="339" t="str">
        <f>ประเมินสมรรถนะ!E56</f>
        <v>เด็กชาย</v>
      </c>
      <c r="E54" s="340" t="str">
        <f>ประเมินสมรรถนะ!F56</f>
        <v>ศิวกร</v>
      </c>
      <c r="F54" s="341" t="str">
        <f>ประเมินสมรรถนะ!G56</f>
        <v>แสนเสมอใจ</v>
      </c>
      <c r="G54" s="342" t="str">
        <f>สรุปสมรรถนะ1!G54</f>
        <v>-</v>
      </c>
      <c r="H54" s="342" t="str">
        <f>สรุปสมรรถนะ1!H54</f>
        <v>-</v>
      </c>
      <c r="I54" s="342" t="str">
        <f>สรุปสมรรถนะ1!I54</f>
        <v>-</v>
      </c>
      <c r="J54" s="342" t="str">
        <f>สรุปสมรรถนะ1!J54</f>
        <v>-</v>
      </c>
      <c r="K54" s="342" t="str">
        <f>สรุปสมรรถนะ1!K54</f>
        <v>-</v>
      </c>
      <c r="L54" s="343" t="str">
        <f t="shared" si="0"/>
        <v/>
      </c>
      <c r="M54" s="344" t="str">
        <f t="shared" si="1"/>
        <v>-</v>
      </c>
      <c r="N54" s="344" t="str">
        <f t="shared" si="1"/>
        <v>-</v>
      </c>
      <c r="O54" s="344" t="str">
        <f t="shared" si="1"/>
        <v>-</v>
      </c>
      <c r="P54" s="344" t="str">
        <f t="shared" si="1"/>
        <v>-</v>
      </c>
      <c r="Q54" s="344" t="str">
        <f t="shared" si="1"/>
        <v>-</v>
      </c>
    </row>
    <row r="55" spans="2:17" x14ac:dyDescent="0.7">
      <c r="B55" s="337" t="str">
        <f>ประเมินสมรรถนะ!B57</f>
        <v>ป.2/2</v>
      </c>
      <c r="C55" s="338">
        <f>ประเมินสมรรถนะ!C57</f>
        <v>12</v>
      </c>
      <c r="D55" s="339" t="str">
        <f>ประเมินสมรรถนะ!E57</f>
        <v>เด็กชาย</v>
      </c>
      <c r="E55" s="340" t="str">
        <f>ประเมินสมรรถนะ!F57</f>
        <v>ศุทธิรัตน์</v>
      </c>
      <c r="F55" s="341" t="str">
        <f>ประเมินสมรรถนะ!G57</f>
        <v>สุจิตวนิช</v>
      </c>
      <c r="G55" s="342" t="str">
        <f>สรุปสมรรถนะ1!G55</f>
        <v>-</v>
      </c>
      <c r="H55" s="342" t="str">
        <f>สรุปสมรรถนะ1!H55</f>
        <v>-</v>
      </c>
      <c r="I55" s="342" t="str">
        <f>สรุปสมรรถนะ1!I55</f>
        <v>-</v>
      </c>
      <c r="J55" s="342" t="str">
        <f>สรุปสมรรถนะ1!J55</f>
        <v>-</v>
      </c>
      <c r="K55" s="342" t="str">
        <f>สรุปสมรรถนะ1!K55</f>
        <v>-</v>
      </c>
      <c r="L55" s="343" t="str">
        <f t="shared" si="0"/>
        <v/>
      </c>
      <c r="M55" s="344" t="str">
        <f t="shared" si="1"/>
        <v>-</v>
      </c>
      <c r="N55" s="344" t="str">
        <f t="shared" si="1"/>
        <v>-</v>
      </c>
      <c r="O55" s="344" t="str">
        <f t="shared" si="1"/>
        <v>-</v>
      </c>
      <c r="P55" s="344" t="str">
        <f t="shared" si="1"/>
        <v>-</v>
      </c>
      <c r="Q55" s="344" t="str">
        <f t="shared" si="1"/>
        <v>-</v>
      </c>
    </row>
    <row r="56" spans="2:17" x14ac:dyDescent="0.7">
      <c r="B56" s="337" t="str">
        <f>ประเมินสมรรถนะ!B58</f>
        <v>ป.2/2</v>
      </c>
      <c r="C56" s="338">
        <f>ประเมินสมรรถนะ!C58</f>
        <v>13</v>
      </c>
      <c r="D56" s="339" t="str">
        <f>ประเมินสมรรถนะ!E58</f>
        <v>เด็กชาย</v>
      </c>
      <c r="E56" s="340" t="str">
        <f>ประเมินสมรรถนะ!F58</f>
        <v>วุฒิภัทร</v>
      </c>
      <c r="F56" s="341" t="str">
        <f>ประเมินสมรรถนะ!G58</f>
        <v>กันวี</v>
      </c>
      <c r="G56" s="342" t="str">
        <f>สรุปสมรรถนะ1!G56</f>
        <v>-</v>
      </c>
      <c r="H56" s="342" t="str">
        <f>สรุปสมรรถนะ1!H56</f>
        <v>-</v>
      </c>
      <c r="I56" s="342" t="str">
        <f>สรุปสมรรถนะ1!I56</f>
        <v>-</v>
      </c>
      <c r="J56" s="342" t="str">
        <f>สรุปสมรรถนะ1!J56</f>
        <v>-</v>
      </c>
      <c r="K56" s="342" t="str">
        <f>สรุปสมรรถนะ1!K56</f>
        <v>-</v>
      </c>
      <c r="L56" s="343" t="str">
        <f t="shared" si="0"/>
        <v/>
      </c>
      <c r="M56" s="344" t="str">
        <f t="shared" ref="M56:Q83" si="2">IF(G56="",0,G56)</f>
        <v>-</v>
      </c>
      <c r="N56" s="344" t="str">
        <f t="shared" si="2"/>
        <v>-</v>
      </c>
      <c r="O56" s="344" t="str">
        <f t="shared" si="2"/>
        <v>-</v>
      </c>
      <c r="P56" s="344" t="str">
        <f t="shared" si="2"/>
        <v>-</v>
      </c>
      <c r="Q56" s="344" t="str">
        <f t="shared" si="2"/>
        <v>-</v>
      </c>
    </row>
    <row r="57" spans="2:17" x14ac:dyDescent="0.7">
      <c r="B57" s="337" t="str">
        <f>ประเมินสมรรถนะ!B59</f>
        <v>ป.2/2</v>
      </c>
      <c r="C57" s="338">
        <f>ประเมินสมรรถนะ!C59</f>
        <v>14</v>
      </c>
      <c r="D57" s="339" t="str">
        <f>ประเมินสมรรถนะ!E59</f>
        <v>เด็กชาย</v>
      </c>
      <c r="E57" s="340" t="str">
        <f>ประเมินสมรรถนะ!F59</f>
        <v>ทัพพ์ปวีณ์</v>
      </c>
      <c r="F57" s="341" t="str">
        <f>ประเมินสมรรถนะ!G59</f>
        <v>พุ่มพวง</v>
      </c>
      <c r="G57" s="342" t="str">
        <f>สรุปสมรรถนะ1!G57</f>
        <v>-</v>
      </c>
      <c r="H57" s="342" t="str">
        <f>สรุปสมรรถนะ1!H57</f>
        <v>-</v>
      </c>
      <c r="I57" s="342" t="str">
        <f>สรุปสมรรถนะ1!I57</f>
        <v>-</v>
      </c>
      <c r="J57" s="342" t="str">
        <f>สรุปสมรรถนะ1!J57</f>
        <v>-</v>
      </c>
      <c r="K57" s="342" t="str">
        <f>สรุปสมรรถนะ1!K57</f>
        <v>-</v>
      </c>
      <c r="L57" s="343" t="str">
        <f t="shared" si="0"/>
        <v/>
      </c>
      <c r="M57" s="344" t="str">
        <f t="shared" si="2"/>
        <v>-</v>
      </c>
      <c r="N57" s="344" t="str">
        <f t="shared" si="2"/>
        <v>-</v>
      </c>
      <c r="O57" s="344" t="str">
        <f t="shared" si="2"/>
        <v>-</v>
      </c>
      <c r="P57" s="344" t="str">
        <f t="shared" si="2"/>
        <v>-</v>
      </c>
      <c r="Q57" s="344" t="str">
        <f t="shared" si="2"/>
        <v>-</v>
      </c>
    </row>
    <row r="58" spans="2:17" x14ac:dyDescent="0.7">
      <c r="B58" s="337" t="str">
        <f>ประเมินสมรรถนะ!B60</f>
        <v>ป.2/2</v>
      </c>
      <c r="C58" s="338">
        <f>ประเมินสมรรถนะ!C60</f>
        <v>15</v>
      </c>
      <c r="D58" s="339" t="str">
        <f>ประเมินสมรรถนะ!E60</f>
        <v>เด็กชาย</v>
      </c>
      <c r="E58" s="340" t="str">
        <f>ประเมินสมรรถนะ!F60</f>
        <v>กฤติน</v>
      </c>
      <c r="F58" s="341" t="str">
        <f>ประเมินสมรรถนะ!G60</f>
        <v>ณ สุวรรณ</v>
      </c>
      <c r="G58" s="342" t="str">
        <f>สรุปสมรรถนะ1!G58</f>
        <v>-</v>
      </c>
      <c r="H58" s="342" t="str">
        <f>สรุปสมรรถนะ1!H58</f>
        <v>-</v>
      </c>
      <c r="I58" s="342" t="str">
        <f>สรุปสมรรถนะ1!I58</f>
        <v>-</v>
      </c>
      <c r="J58" s="342" t="str">
        <f>สรุปสมรรถนะ1!J58</f>
        <v>-</v>
      </c>
      <c r="K58" s="342" t="str">
        <f>สรุปสมรรถนะ1!K58</f>
        <v>-</v>
      </c>
      <c r="L58" s="343" t="str">
        <f t="shared" si="0"/>
        <v/>
      </c>
      <c r="M58" s="344" t="str">
        <f t="shared" si="2"/>
        <v>-</v>
      </c>
      <c r="N58" s="344" t="str">
        <f t="shared" si="2"/>
        <v>-</v>
      </c>
      <c r="O58" s="344" t="str">
        <f t="shared" si="2"/>
        <v>-</v>
      </c>
      <c r="P58" s="344" t="str">
        <f t="shared" si="2"/>
        <v>-</v>
      </c>
      <c r="Q58" s="344" t="str">
        <f t="shared" si="2"/>
        <v>-</v>
      </c>
    </row>
    <row r="59" spans="2:17" x14ac:dyDescent="0.7">
      <c r="B59" s="337" t="str">
        <f>ประเมินสมรรถนะ!B61</f>
        <v>ป.2/2</v>
      </c>
      <c r="C59" s="338">
        <f>ประเมินสมรรถนะ!C61</f>
        <v>16</v>
      </c>
      <c r="D59" s="339" t="str">
        <f>ประเมินสมรรถนะ!E61</f>
        <v>เด็กชาย</v>
      </c>
      <c r="E59" s="340" t="str">
        <f>ประเมินสมรรถนะ!F61</f>
        <v>ศิรวิทย์</v>
      </c>
      <c r="F59" s="341" t="str">
        <f>ประเมินสมรรถนะ!G61</f>
        <v>คำวัง</v>
      </c>
      <c r="G59" s="342" t="str">
        <f>สรุปสมรรถนะ1!G59</f>
        <v>-</v>
      </c>
      <c r="H59" s="342" t="str">
        <f>สรุปสมรรถนะ1!H59</f>
        <v>-</v>
      </c>
      <c r="I59" s="342" t="str">
        <f>สรุปสมรรถนะ1!I59</f>
        <v>-</v>
      </c>
      <c r="J59" s="342" t="str">
        <f>สรุปสมรรถนะ1!J59</f>
        <v>-</v>
      </c>
      <c r="K59" s="342" t="str">
        <f>สรุปสมรรถนะ1!K59</f>
        <v>-</v>
      </c>
      <c r="L59" s="343" t="str">
        <f t="shared" si="0"/>
        <v/>
      </c>
      <c r="M59" s="344" t="str">
        <f t="shared" si="2"/>
        <v>-</v>
      </c>
      <c r="N59" s="344" t="str">
        <f t="shared" si="2"/>
        <v>-</v>
      </c>
      <c r="O59" s="344" t="str">
        <f t="shared" si="2"/>
        <v>-</v>
      </c>
      <c r="P59" s="344" t="str">
        <f t="shared" si="2"/>
        <v>-</v>
      </c>
      <c r="Q59" s="344" t="str">
        <f t="shared" si="2"/>
        <v>-</v>
      </c>
    </row>
    <row r="60" spans="2:17" x14ac:dyDescent="0.7">
      <c r="B60" s="337" t="str">
        <f>ประเมินสมรรถนะ!B62</f>
        <v>ป.2/2</v>
      </c>
      <c r="C60" s="338">
        <f>ประเมินสมรรถนะ!C62</f>
        <v>17</v>
      </c>
      <c r="D60" s="339" t="str">
        <f>ประเมินสมรรถนะ!E62</f>
        <v>เด็กชาย</v>
      </c>
      <c r="E60" s="340" t="str">
        <f>ประเมินสมรรถนะ!F62</f>
        <v>ธีรภัทร</v>
      </c>
      <c r="F60" s="341" t="str">
        <f>ประเมินสมรรถนะ!G62</f>
        <v>กันแก้ว</v>
      </c>
      <c r="G60" s="342" t="str">
        <f>สรุปสมรรถนะ1!G60</f>
        <v>-</v>
      </c>
      <c r="H60" s="342" t="str">
        <f>สรุปสมรรถนะ1!H60</f>
        <v>-</v>
      </c>
      <c r="I60" s="342" t="str">
        <f>สรุปสมรรถนะ1!I60</f>
        <v>-</v>
      </c>
      <c r="J60" s="342" t="str">
        <f>สรุปสมรรถนะ1!J60</f>
        <v>-</v>
      </c>
      <c r="K60" s="342" t="str">
        <f>สรุปสมรรถนะ1!K60</f>
        <v>-</v>
      </c>
      <c r="L60" s="343" t="str">
        <f t="shared" si="0"/>
        <v/>
      </c>
      <c r="M60" s="344" t="str">
        <f t="shared" si="2"/>
        <v>-</v>
      </c>
      <c r="N60" s="344" t="str">
        <f t="shared" si="2"/>
        <v>-</v>
      </c>
      <c r="O60" s="344" t="str">
        <f t="shared" si="2"/>
        <v>-</v>
      </c>
      <c r="P60" s="344" t="str">
        <f t="shared" si="2"/>
        <v>-</v>
      </c>
      <c r="Q60" s="344" t="str">
        <f t="shared" si="2"/>
        <v>-</v>
      </c>
    </row>
    <row r="61" spans="2:17" x14ac:dyDescent="0.7">
      <c r="B61" s="337" t="str">
        <f>ประเมินสมรรถนะ!B63</f>
        <v>ป.2/2</v>
      </c>
      <c r="C61" s="338">
        <f>ประเมินสมรรถนะ!C63</f>
        <v>18</v>
      </c>
      <c r="D61" s="339" t="str">
        <f>ประเมินสมรรถนะ!E63</f>
        <v>เด็กชาย</v>
      </c>
      <c r="E61" s="340" t="str">
        <f>ประเมินสมรรถนะ!F63</f>
        <v>นรินทร</v>
      </c>
      <c r="F61" s="341" t="str">
        <f>ประเมินสมรรถนะ!G63</f>
        <v>นันทชัย</v>
      </c>
      <c r="G61" s="342" t="str">
        <f>สรุปสมรรถนะ1!G61</f>
        <v>-</v>
      </c>
      <c r="H61" s="342" t="str">
        <f>สรุปสมรรถนะ1!H61</f>
        <v>-</v>
      </c>
      <c r="I61" s="342" t="str">
        <f>สรุปสมรรถนะ1!I61</f>
        <v>-</v>
      </c>
      <c r="J61" s="342" t="str">
        <f>สรุปสมรรถนะ1!J61</f>
        <v>-</v>
      </c>
      <c r="K61" s="342" t="str">
        <f>สรุปสมรรถนะ1!K61</f>
        <v>-</v>
      </c>
      <c r="L61" s="343" t="str">
        <f t="shared" si="0"/>
        <v/>
      </c>
      <c r="M61" s="344" t="str">
        <f t="shared" si="2"/>
        <v>-</v>
      </c>
      <c r="N61" s="344" t="str">
        <f t="shared" si="2"/>
        <v>-</v>
      </c>
      <c r="O61" s="344" t="str">
        <f t="shared" si="2"/>
        <v>-</v>
      </c>
      <c r="P61" s="344" t="str">
        <f t="shared" si="2"/>
        <v>-</v>
      </c>
      <c r="Q61" s="344" t="str">
        <f t="shared" si="2"/>
        <v>-</v>
      </c>
    </row>
    <row r="62" spans="2:17" x14ac:dyDescent="0.7">
      <c r="B62" s="337" t="str">
        <f>ประเมินสมรรถนะ!B64</f>
        <v>ป.2/2</v>
      </c>
      <c r="C62" s="338">
        <f>ประเมินสมรรถนะ!C64</f>
        <v>19</v>
      </c>
      <c r="D62" s="339" t="str">
        <f>ประเมินสมรรถนะ!E64</f>
        <v>เด็กหญิง</v>
      </c>
      <c r="E62" s="340" t="str">
        <f>ประเมินสมรรถนะ!F64</f>
        <v>กุลิสรา</v>
      </c>
      <c r="F62" s="341" t="str">
        <f>ประเมินสมรรถนะ!G64</f>
        <v>ปรีชา</v>
      </c>
      <c r="G62" s="342" t="str">
        <f>สรุปสมรรถนะ1!G62</f>
        <v>-</v>
      </c>
      <c r="H62" s="342" t="str">
        <f>สรุปสมรรถนะ1!H62</f>
        <v>-</v>
      </c>
      <c r="I62" s="342" t="str">
        <f>สรุปสมรรถนะ1!I62</f>
        <v>-</v>
      </c>
      <c r="J62" s="342" t="str">
        <f>สรุปสมรรถนะ1!J62</f>
        <v>-</v>
      </c>
      <c r="K62" s="342" t="str">
        <f>สรุปสมรรถนะ1!K62</f>
        <v>-</v>
      </c>
      <c r="L62" s="343" t="str">
        <f t="shared" si="0"/>
        <v/>
      </c>
      <c r="M62" s="344" t="str">
        <f t="shared" si="2"/>
        <v>-</v>
      </c>
      <c r="N62" s="344" t="str">
        <f t="shared" si="2"/>
        <v>-</v>
      </c>
      <c r="O62" s="344" t="str">
        <f t="shared" si="2"/>
        <v>-</v>
      </c>
      <c r="P62" s="344" t="str">
        <f t="shared" si="2"/>
        <v>-</v>
      </c>
      <c r="Q62" s="344" t="str">
        <f t="shared" si="2"/>
        <v>-</v>
      </c>
    </row>
    <row r="63" spans="2:17" x14ac:dyDescent="0.7">
      <c r="B63" s="337" t="str">
        <f>ประเมินสมรรถนะ!B65</f>
        <v>ป.2/2</v>
      </c>
      <c r="C63" s="338">
        <f>ประเมินสมรรถนะ!C65</f>
        <v>20</v>
      </c>
      <c r="D63" s="339" t="str">
        <f>ประเมินสมรรถนะ!E65</f>
        <v>เด็กหญิง</v>
      </c>
      <c r="E63" s="340" t="str">
        <f>ประเมินสมรรถนะ!F65</f>
        <v>ธนัญญา</v>
      </c>
      <c r="F63" s="341" t="str">
        <f>ประเมินสมรรถนะ!G65</f>
        <v>สีหนูปุ้ย</v>
      </c>
      <c r="G63" s="342" t="str">
        <f>สรุปสมรรถนะ1!G63</f>
        <v>-</v>
      </c>
      <c r="H63" s="342" t="str">
        <f>สรุปสมรรถนะ1!H63</f>
        <v>-</v>
      </c>
      <c r="I63" s="342" t="str">
        <f>สรุปสมรรถนะ1!I63</f>
        <v>-</v>
      </c>
      <c r="J63" s="342" t="str">
        <f>สรุปสมรรถนะ1!J63</f>
        <v>-</v>
      </c>
      <c r="K63" s="342" t="str">
        <f>สรุปสมรรถนะ1!K63</f>
        <v>-</v>
      </c>
      <c r="L63" s="343" t="str">
        <f t="shared" si="0"/>
        <v/>
      </c>
      <c r="M63" s="344" t="str">
        <f t="shared" si="2"/>
        <v>-</v>
      </c>
      <c r="N63" s="344" t="str">
        <f t="shared" si="2"/>
        <v>-</v>
      </c>
      <c r="O63" s="344" t="str">
        <f t="shared" si="2"/>
        <v>-</v>
      </c>
      <c r="P63" s="344" t="str">
        <f t="shared" si="2"/>
        <v>-</v>
      </c>
      <c r="Q63" s="344" t="str">
        <f t="shared" si="2"/>
        <v>-</v>
      </c>
    </row>
    <row r="64" spans="2:17" x14ac:dyDescent="0.7">
      <c r="B64" s="337" t="str">
        <f>ประเมินสมรรถนะ!B66</f>
        <v>ป.2/2</v>
      </c>
      <c r="C64" s="338">
        <f>ประเมินสมรรถนะ!C66</f>
        <v>21</v>
      </c>
      <c r="D64" s="339" t="str">
        <f>ประเมินสมรรถนะ!E66</f>
        <v>เด็กหญิง</v>
      </c>
      <c r="E64" s="340" t="str">
        <f>ประเมินสมรรถนะ!F66</f>
        <v>พชรมน</v>
      </c>
      <c r="F64" s="341" t="str">
        <f>ประเมินสมรรถนะ!G66</f>
        <v>เสารังษี</v>
      </c>
      <c r="G64" s="342" t="str">
        <f>สรุปสมรรถนะ1!G64</f>
        <v>-</v>
      </c>
      <c r="H64" s="342" t="str">
        <f>สรุปสมรรถนะ1!H64</f>
        <v>-</v>
      </c>
      <c r="I64" s="342" t="str">
        <f>สรุปสมรรถนะ1!I64</f>
        <v>-</v>
      </c>
      <c r="J64" s="342" t="str">
        <f>สรุปสมรรถนะ1!J64</f>
        <v>-</v>
      </c>
      <c r="K64" s="342" t="str">
        <f>สรุปสมรรถนะ1!K64</f>
        <v>-</v>
      </c>
      <c r="L64" s="343" t="str">
        <f t="shared" si="0"/>
        <v/>
      </c>
      <c r="M64" s="344" t="str">
        <f t="shared" si="2"/>
        <v>-</v>
      </c>
      <c r="N64" s="344" t="str">
        <f t="shared" si="2"/>
        <v>-</v>
      </c>
      <c r="O64" s="344" t="str">
        <f t="shared" si="2"/>
        <v>-</v>
      </c>
      <c r="P64" s="344" t="str">
        <f t="shared" si="2"/>
        <v>-</v>
      </c>
      <c r="Q64" s="344" t="str">
        <f t="shared" si="2"/>
        <v>-</v>
      </c>
    </row>
    <row r="65" spans="2:17" x14ac:dyDescent="0.7">
      <c r="B65" s="337" t="str">
        <f>ประเมินสมรรถนะ!B67</f>
        <v>ป.2/2</v>
      </c>
      <c r="C65" s="338">
        <f>ประเมินสมรรถนะ!C67</f>
        <v>22</v>
      </c>
      <c r="D65" s="339" t="str">
        <f>ประเมินสมรรถนะ!E67</f>
        <v>เด็กหญิง</v>
      </c>
      <c r="E65" s="340" t="str">
        <f>ประเมินสมรรถนะ!F67</f>
        <v>เบญจรัสพร</v>
      </c>
      <c r="F65" s="341" t="str">
        <f>ประเมินสมรรถนะ!G67</f>
        <v>อูปสาแก้ว</v>
      </c>
      <c r="G65" s="342" t="str">
        <f>สรุปสมรรถนะ1!G65</f>
        <v>-</v>
      </c>
      <c r="H65" s="342" t="str">
        <f>สรุปสมรรถนะ1!H65</f>
        <v>-</v>
      </c>
      <c r="I65" s="342" t="str">
        <f>สรุปสมรรถนะ1!I65</f>
        <v>-</v>
      </c>
      <c r="J65" s="342" t="str">
        <f>สรุปสมรรถนะ1!J65</f>
        <v>-</v>
      </c>
      <c r="K65" s="342" t="str">
        <f>สรุปสมรรถนะ1!K65</f>
        <v>-</v>
      </c>
      <c r="L65" s="343" t="str">
        <f t="shared" si="0"/>
        <v/>
      </c>
      <c r="M65" s="344" t="str">
        <f t="shared" si="2"/>
        <v>-</v>
      </c>
      <c r="N65" s="344" t="str">
        <f t="shared" si="2"/>
        <v>-</v>
      </c>
      <c r="O65" s="344" t="str">
        <f t="shared" si="2"/>
        <v>-</v>
      </c>
      <c r="P65" s="344" t="str">
        <f t="shared" si="2"/>
        <v>-</v>
      </c>
      <c r="Q65" s="344" t="str">
        <f t="shared" si="2"/>
        <v>-</v>
      </c>
    </row>
    <row r="66" spans="2:17" x14ac:dyDescent="0.7">
      <c r="B66" s="337" t="str">
        <f>ประเมินสมรรถนะ!B68</f>
        <v>ป.2/2</v>
      </c>
      <c r="C66" s="338">
        <f>ประเมินสมรรถนะ!C68</f>
        <v>23</v>
      </c>
      <c r="D66" s="339" t="str">
        <f>ประเมินสมรรถนะ!E68</f>
        <v>เด็กหญิง</v>
      </c>
      <c r="E66" s="340" t="str">
        <f>ประเมินสมรรถนะ!F68</f>
        <v>วิภาดา</v>
      </c>
      <c r="F66" s="341" t="str">
        <f>ประเมินสมรรถนะ!G68</f>
        <v>มาลา</v>
      </c>
      <c r="G66" s="342" t="str">
        <f>สรุปสมรรถนะ1!G66</f>
        <v>-</v>
      </c>
      <c r="H66" s="342" t="str">
        <f>สรุปสมรรถนะ1!H66</f>
        <v>-</v>
      </c>
      <c r="I66" s="342" t="str">
        <f>สรุปสมรรถนะ1!I66</f>
        <v>-</v>
      </c>
      <c r="J66" s="342" t="str">
        <f>สรุปสมรรถนะ1!J66</f>
        <v>-</v>
      </c>
      <c r="K66" s="342" t="str">
        <f>สรุปสมรรถนะ1!K66</f>
        <v>-</v>
      </c>
      <c r="L66" s="343" t="str">
        <f t="shared" si="0"/>
        <v/>
      </c>
      <c r="M66" s="344" t="str">
        <f t="shared" si="2"/>
        <v>-</v>
      </c>
      <c r="N66" s="344" t="str">
        <f t="shared" si="2"/>
        <v>-</v>
      </c>
      <c r="O66" s="344" t="str">
        <f t="shared" si="2"/>
        <v>-</v>
      </c>
      <c r="P66" s="344" t="str">
        <f t="shared" si="2"/>
        <v>-</v>
      </c>
      <c r="Q66" s="344" t="str">
        <f t="shared" si="2"/>
        <v>-</v>
      </c>
    </row>
    <row r="67" spans="2:17" x14ac:dyDescent="0.7">
      <c r="B67" s="337" t="str">
        <f>ประเมินสมรรถนะ!B69</f>
        <v>ป.2/2</v>
      </c>
      <c r="C67" s="338">
        <f>ประเมินสมรรถนะ!C69</f>
        <v>24</v>
      </c>
      <c r="D67" s="339" t="str">
        <f>ประเมินสมรรถนะ!E69</f>
        <v>เด็กหญิง</v>
      </c>
      <c r="E67" s="340" t="str">
        <f>ประเมินสมรรถนะ!F69</f>
        <v>ณิชาภัทร์</v>
      </c>
      <c r="F67" s="341" t="str">
        <f>ประเมินสมรรถนะ!G69</f>
        <v>แก้วเมือง</v>
      </c>
      <c r="G67" s="342" t="str">
        <f>สรุปสมรรถนะ1!G67</f>
        <v>-</v>
      </c>
      <c r="H67" s="342" t="str">
        <f>สรุปสมรรถนะ1!H67</f>
        <v>-</v>
      </c>
      <c r="I67" s="342" t="str">
        <f>สรุปสมรรถนะ1!I67</f>
        <v>-</v>
      </c>
      <c r="J67" s="342" t="str">
        <f>สรุปสมรรถนะ1!J67</f>
        <v>-</v>
      </c>
      <c r="K67" s="342" t="str">
        <f>สรุปสมรรถนะ1!K67</f>
        <v>-</v>
      </c>
      <c r="L67" s="343" t="str">
        <f t="shared" si="0"/>
        <v/>
      </c>
      <c r="M67" s="344" t="str">
        <f t="shared" si="2"/>
        <v>-</v>
      </c>
      <c r="N67" s="344" t="str">
        <f t="shared" si="2"/>
        <v>-</v>
      </c>
      <c r="O67" s="344" t="str">
        <f t="shared" si="2"/>
        <v>-</v>
      </c>
      <c r="P67" s="344" t="str">
        <f t="shared" si="2"/>
        <v>-</v>
      </c>
      <c r="Q67" s="344" t="str">
        <f t="shared" si="2"/>
        <v>-</v>
      </c>
    </row>
    <row r="68" spans="2:17" x14ac:dyDescent="0.7">
      <c r="B68" s="337" t="str">
        <f>ประเมินสมรรถนะ!B70</f>
        <v>ป.2/2</v>
      </c>
      <c r="C68" s="338">
        <f>ประเมินสมรรถนะ!C70</f>
        <v>25</v>
      </c>
      <c r="D68" s="339" t="str">
        <f>ประเมินสมรรถนะ!E70</f>
        <v>เด็กหญิง</v>
      </c>
      <c r="E68" s="340" t="str">
        <f>ประเมินสมรรถนะ!F70</f>
        <v>นันทญา</v>
      </c>
      <c r="F68" s="341" t="str">
        <f>ประเมินสมรรถนะ!G70</f>
        <v>คำมา</v>
      </c>
      <c r="G68" s="342" t="str">
        <f>สรุปสมรรถนะ1!G68</f>
        <v>-</v>
      </c>
      <c r="H68" s="342" t="str">
        <f>สรุปสมรรถนะ1!H68</f>
        <v>-</v>
      </c>
      <c r="I68" s="342" t="str">
        <f>สรุปสมรรถนะ1!I68</f>
        <v>-</v>
      </c>
      <c r="J68" s="342" t="str">
        <f>สรุปสมรรถนะ1!J68</f>
        <v>-</v>
      </c>
      <c r="K68" s="342" t="str">
        <f>สรุปสมรรถนะ1!K68</f>
        <v>-</v>
      </c>
      <c r="L68" s="343" t="str">
        <f t="shared" si="0"/>
        <v/>
      </c>
      <c r="M68" s="344" t="str">
        <f t="shared" si="2"/>
        <v>-</v>
      </c>
      <c r="N68" s="344" t="str">
        <f t="shared" si="2"/>
        <v>-</v>
      </c>
      <c r="O68" s="344" t="str">
        <f t="shared" si="2"/>
        <v>-</v>
      </c>
      <c r="P68" s="344" t="str">
        <f t="shared" si="2"/>
        <v>-</v>
      </c>
      <c r="Q68" s="344" t="str">
        <f t="shared" si="2"/>
        <v>-</v>
      </c>
    </row>
    <row r="69" spans="2:17" x14ac:dyDescent="0.7">
      <c r="B69" s="337" t="str">
        <f>ประเมินสมรรถนะ!B71</f>
        <v>ป.2/2</v>
      </c>
      <c r="C69" s="338">
        <f>ประเมินสมรรถนะ!C71</f>
        <v>26</v>
      </c>
      <c r="D69" s="339" t="str">
        <f>ประเมินสมรรถนะ!E71</f>
        <v>เด็กหญิง</v>
      </c>
      <c r="E69" s="340" t="str">
        <f>ประเมินสมรรถนะ!F71</f>
        <v>ธนิดา</v>
      </c>
      <c r="F69" s="341" t="str">
        <f>ประเมินสมรรถนะ!G71</f>
        <v>ใจหล้า</v>
      </c>
      <c r="G69" s="342" t="str">
        <f>สรุปสมรรถนะ1!G69</f>
        <v>-</v>
      </c>
      <c r="H69" s="342" t="str">
        <f>สรุปสมรรถนะ1!H69</f>
        <v>-</v>
      </c>
      <c r="I69" s="342" t="str">
        <f>สรุปสมรรถนะ1!I69</f>
        <v>-</v>
      </c>
      <c r="J69" s="342" t="str">
        <f>สรุปสมรรถนะ1!J69</f>
        <v>-</v>
      </c>
      <c r="K69" s="342" t="str">
        <f>สรุปสมรรถนะ1!K69</f>
        <v>-</v>
      </c>
      <c r="L69" s="343" t="str">
        <f t="shared" ref="L69:L83" si="3">IF(ISNA(MODE(M69:Q69)),"",MODE(M69:Q69))</f>
        <v/>
      </c>
      <c r="M69" s="344" t="str">
        <f t="shared" si="2"/>
        <v>-</v>
      </c>
      <c r="N69" s="344" t="str">
        <f t="shared" si="2"/>
        <v>-</v>
      </c>
      <c r="O69" s="344" t="str">
        <f t="shared" si="2"/>
        <v>-</v>
      </c>
      <c r="P69" s="344" t="str">
        <f t="shared" si="2"/>
        <v>-</v>
      </c>
      <c r="Q69" s="344" t="str">
        <f t="shared" si="2"/>
        <v>-</v>
      </c>
    </row>
    <row r="70" spans="2:17" x14ac:dyDescent="0.7">
      <c r="B70" s="337" t="str">
        <f>ประเมินสมรรถนะ!B72</f>
        <v>ป.2/2</v>
      </c>
      <c r="C70" s="338">
        <f>ประเมินสมรรถนะ!C72</f>
        <v>27</v>
      </c>
      <c r="D70" s="339" t="str">
        <f>ประเมินสมรรถนะ!E72</f>
        <v>เด็กหญิง</v>
      </c>
      <c r="E70" s="340" t="str">
        <f>ประเมินสมรรถนะ!F72</f>
        <v>สุพิชญา</v>
      </c>
      <c r="F70" s="341" t="str">
        <f>ประเมินสมรรถนะ!G72</f>
        <v>รัตนะวงศ์</v>
      </c>
      <c r="G70" s="342" t="str">
        <f>สรุปสมรรถนะ1!G70</f>
        <v>-</v>
      </c>
      <c r="H70" s="342" t="str">
        <f>สรุปสมรรถนะ1!H70</f>
        <v>-</v>
      </c>
      <c r="I70" s="342" t="str">
        <f>สรุปสมรรถนะ1!I70</f>
        <v>-</v>
      </c>
      <c r="J70" s="342" t="str">
        <f>สรุปสมรรถนะ1!J70</f>
        <v>-</v>
      </c>
      <c r="K70" s="342" t="str">
        <f>สรุปสมรรถนะ1!K70</f>
        <v>-</v>
      </c>
      <c r="L70" s="343" t="str">
        <f t="shared" si="3"/>
        <v/>
      </c>
      <c r="M70" s="344" t="str">
        <f t="shared" si="2"/>
        <v>-</v>
      </c>
      <c r="N70" s="344" t="str">
        <f t="shared" si="2"/>
        <v>-</v>
      </c>
      <c r="O70" s="344" t="str">
        <f t="shared" si="2"/>
        <v>-</v>
      </c>
      <c r="P70" s="344" t="str">
        <f t="shared" si="2"/>
        <v>-</v>
      </c>
      <c r="Q70" s="344" t="str">
        <f t="shared" si="2"/>
        <v>-</v>
      </c>
    </row>
    <row r="71" spans="2:17" x14ac:dyDescent="0.7">
      <c r="B71" s="337" t="str">
        <f>ประเมินสมรรถนะ!B73</f>
        <v>ป.2/2</v>
      </c>
      <c r="C71" s="338">
        <f>ประเมินสมรรถนะ!C73</f>
        <v>28</v>
      </c>
      <c r="D71" s="339" t="str">
        <f>ประเมินสมรรถนะ!E73</f>
        <v>เด็กหญิง</v>
      </c>
      <c r="E71" s="340" t="str">
        <f>ประเมินสมรรถนะ!F73</f>
        <v>เบญญาทิพย์</v>
      </c>
      <c r="F71" s="341" t="str">
        <f>ประเมินสมรรถนะ!G73</f>
        <v>ทองเอี่ยม</v>
      </c>
      <c r="G71" s="342" t="str">
        <f>สรุปสมรรถนะ1!G71</f>
        <v>-</v>
      </c>
      <c r="H71" s="342" t="str">
        <f>สรุปสมรรถนะ1!H71</f>
        <v>-</v>
      </c>
      <c r="I71" s="342" t="str">
        <f>สรุปสมรรถนะ1!I71</f>
        <v>-</v>
      </c>
      <c r="J71" s="342" t="str">
        <f>สรุปสมรรถนะ1!J71</f>
        <v>-</v>
      </c>
      <c r="K71" s="342" t="str">
        <f>สรุปสมรรถนะ1!K71</f>
        <v>-</v>
      </c>
      <c r="L71" s="343" t="str">
        <f t="shared" si="3"/>
        <v/>
      </c>
      <c r="M71" s="344" t="str">
        <f t="shared" si="2"/>
        <v>-</v>
      </c>
      <c r="N71" s="344" t="str">
        <f t="shared" si="2"/>
        <v>-</v>
      </c>
      <c r="O71" s="344" t="str">
        <f t="shared" si="2"/>
        <v>-</v>
      </c>
      <c r="P71" s="344" t="str">
        <f t="shared" si="2"/>
        <v>-</v>
      </c>
      <c r="Q71" s="344" t="str">
        <f t="shared" si="2"/>
        <v>-</v>
      </c>
    </row>
    <row r="72" spans="2:17" x14ac:dyDescent="0.7">
      <c r="B72" s="337" t="str">
        <f>ประเมินสมรรถนะ!B74</f>
        <v>ป.2/2</v>
      </c>
      <c r="C72" s="338">
        <f>ประเมินสมรรถนะ!C74</f>
        <v>29</v>
      </c>
      <c r="D72" s="339" t="str">
        <f>ประเมินสมรรถนะ!E74</f>
        <v>เด็กหญิง</v>
      </c>
      <c r="E72" s="340" t="str">
        <f>ประเมินสมรรถนะ!F74</f>
        <v>เบญจวรรณ</v>
      </c>
      <c r="F72" s="341" t="str">
        <f>ประเมินสมรรถนะ!G74</f>
        <v>ทองเอี่ยม</v>
      </c>
      <c r="G72" s="342" t="str">
        <f>สรุปสมรรถนะ1!G72</f>
        <v>-</v>
      </c>
      <c r="H72" s="342" t="str">
        <f>สรุปสมรรถนะ1!H72</f>
        <v>-</v>
      </c>
      <c r="I72" s="342" t="str">
        <f>สรุปสมรรถนะ1!I72</f>
        <v>-</v>
      </c>
      <c r="J72" s="342" t="str">
        <f>สรุปสมรรถนะ1!J72</f>
        <v>-</v>
      </c>
      <c r="K72" s="342" t="str">
        <f>สรุปสมรรถนะ1!K72</f>
        <v>-</v>
      </c>
      <c r="L72" s="343" t="str">
        <f t="shared" si="3"/>
        <v/>
      </c>
      <c r="M72" s="344" t="str">
        <f t="shared" si="2"/>
        <v>-</v>
      </c>
      <c r="N72" s="344" t="str">
        <f t="shared" si="2"/>
        <v>-</v>
      </c>
      <c r="O72" s="344" t="str">
        <f t="shared" si="2"/>
        <v>-</v>
      </c>
      <c r="P72" s="344" t="str">
        <f t="shared" si="2"/>
        <v>-</v>
      </c>
      <c r="Q72" s="344" t="str">
        <f t="shared" si="2"/>
        <v>-</v>
      </c>
    </row>
    <row r="73" spans="2:17" x14ac:dyDescent="0.7">
      <c r="B73" s="337" t="str">
        <f>ประเมินสมรรถนะ!B75</f>
        <v>ป.2/2</v>
      </c>
      <c r="C73" s="338">
        <f>ประเมินสมรรถนะ!C75</f>
        <v>30</v>
      </c>
      <c r="D73" s="339" t="str">
        <f>ประเมินสมรรถนะ!E75</f>
        <v>เด็กหญิง</v>
      </c>
      <c r="E73" s="340" t="str">
        <f>ประเมินสมรรถนะ!F75</f>
        <v>ศุภักษร</v>
      </c>
      <c r="F73" s="341" t="str">
        <f>ประเมินสมรรถนะ!G75</f>
        <v>อินทจักร์</v>
      </c>
      <c r="G73" s="342" t="str">
        <f>สรุปสมรรถนะ1!G73</f>
        <v>-</v>
      </c>
      <c r="H73" s="342" t="str">
        <f>สรุปสมรรถนะ1!H73</f>
        <v>-</v>
      </c>
      <c r="I73" s="342" t="str">
        <f>สรุปสมรรถนะ1!I73</f>
        <v>-</v>
      </c>
      <c r="J73" s="342" t="str">
        <f>สรุปสมรรถนะ1!J73</f>
        <v>-</v>
      </c>
      <c r="K73" s="342" t="str">
        <f>สรุปสมรรถนะ1!K73</f>
        <v>-</v>
      </c>
      <c r="L73" s="343" t="str">
        <f t="shared" si="3"/>
        <v/>
      </c>
      <c r="M73" s="344" t="str">
        <f t="shared" si="2"/>
        <v>-</v>
      </c>
      <c r="N73" s="344" t="str">
        <f t="shared" si="2"/>
        <v>-</v>
      </c>
      <c r="O73" s="344" t="str">
        <f t="shared" si="2"/>
        <v>-</v>
      </c>
      <c r="P73" s="344" t="str">
        <f t="shared" si="2"/>
        <v>-</v>
      </c>
      <c r="Q73" s="344" t="str">
        <f t="shared" si="2"/>
        <v>-</v>
      </c>
    </row>
    <row r="74" spans="2:17" x14ac:dyDescent="0.7">
      <c r="B74" s="337" t="str">
        <f>ประเมินสมรรถนะ!B76</f>
        <v>ป.2/2</v>
      </c>
      <c r="C74" s="338">
        <f>ประเมินสมรรถนะ!C76</f>
        <v>31</v>
      </c>
      <c r="D74" s="339" t="str">
        <f>ประเมินสมรรถนะ!E76</f>
        <v/>
      </c>
      <c r="E74" s="340" t="str">
        <f>ประเมินสมรรถนะ!F76</f>
        <v/>
      </c>
      <c r="F74" s="341" t="str">
        <f>ประเมินสมรรถนะ!G76</f>
        <v/>
      </c>
      <c r="G74" s="342" t="str">
        <f>สรุปสมรรถนะ1!G74</f>
        <v>-</v>
      </c>
      <c r="H74" s="342" t="str">
        <f>สรุปสมรรถนะ1!H74</f>
        <v>-</v>
      </c>
      <c r="I74" s="342" t="str">
        <f>สรุปสมรรถนะ1!I74</f>
        <v>-</v>
      </c>
      <c r="J74" s="342" t="str">
        <f>สรุปสมรรถนะ1!J74</f>
        <v>-</v>
      </c>
      <c r="K74" s="342" t="str">
        <f>สรุปสมรรถนะ1!K74</f>
        <v>-</v>
      </c>
      <c r="L74" s="343" t="str">
        <f t="shared" si="3"/>
        <v/>
      </c>
      <c r="M74" s="344" t="str">
        <f t="shared" si="2"/>
        <v>-</v>
      </c>
      <c r="N74" s="344" t="str">
        <f t="shared" si="2"/>
        <v>-</v>
      </c>
      <c r="O74" s="344" t="str">
        <f t="shared" si="2"/>
        <v>-</v>
      </c>
      <c r="P74" s="344" t="str">
        <f t="shared" si="2"/>
        <v>-</v>
      </c>
      <c r="Q74" s="344" t="str">
        <f t="shared" si="2"/>
        <v>-</v>
      </c>
    </row>
    <row r="75" spans="2:17" x14ac:dyDescent="0.7">
      <c r="B75" s="337" t="str">
        <f>ประเมินสมรรถนะ!B77</f>
        <v>ป.2/2</v>
      </c>
      <c r="C75" s="338">
        <f>ประเมินสมรรถนะ!C77</f>
        <v>32</v>
      </c>
      <c r="D75" s="339" t="str">
        <f>ประเมินสมรรถนะ!E77</f>
        <v/>
      </c>
      <c r="E75" s="340" t="str">
        <f>ประเมินสมรรถนะ!F77</f>
        <v/>
      </c>
      <c r="F75" s="341" t="str">
        <f>ประเมินสมรรถนะ!G77</f>
        <v/>
      </c>
      <c r="G75" s="342" t="str">
        <f>สรุปสมรรถนะ1!G75</f>
        <v>-</v>
      </c>
      <c r="H75" s="342" t="str">
        <f>สรุปสมรรถนะ1!H75</f>
        <v>-</v>
      </c>
      <c r="I75" s="342" t="str">
        <f>สรุปสมรรถนะ1!I75</f>
        <v>-</v>
      </c>
      <c r="J75" s="342" t="str">
        <f>สรุปสมรรถนะ1!J75</f>
        <v>-</v>
      </c>
      <c r="K75" s="342" t="str">
        <f>สรุปสมรรถนะ1!K75</f>
        <v>-</v>
      </c>
      <c r="L75" s="343" t="str">
        <f t="shared" si="3"/>
        <v/>
      </c>
      <c r="M75" s="344" t="str">
        <f t="shared" si="2"/>
        <v>-</v>
      </c>
      <c r="N75" s="344" t="str">
        <f t="shared" si="2"/>
        <v>-</v>
      </c>
      <c r="O75" s="344" t="str">
        <f t="shared" si="2"/>
        <v>-</v>
      </c>
      <c r="P75" s="344" t="str">
        <f t="shared" si="2"/>
        <v>-</v>
      </c>
      <c r="Q75" s="344" t="str">
        <f t="shared" si="2"/>
        <v>-</v>
      </c>
    </row>
    <row r="76" spans="2:17" x14ac:dyDescent="0.7">
      <c r="B76" s="337" t="str">
        <f>ประเมินสมรรถนะ!B78</f>
        <v>ป.2/2</v>
      </c>
      <c r="C76" s="338">
        <f>ประเมินสมรรถนะ!C78</f>
        <v>33</v>
      </c>
      <c r="D76" s="339" t="str">
        <f>ประเมินสมรรถนะ!E78</f>
        <v/>
      </c>
      <c r="E76" s="340" t="str">
        <f>ประเมินสมรรถนะ!F78</f>
        <v/>
      </c>
      <c r="F76" s="341" t="str">
        <f>ประเมินสมรรถนะ!G78</f>
        <v/>
      </c>
      <c r="G76" s="342" t="str">
        <f>สรุปสมรรถนะ1!G76</f>
        <v>-</v>
      </c>
      <c r="H76" s="342" t="str">
        <f>สรุปสมรรถนะ1!H76</f>
        <v>-</v>
      </c>
      <c r="I76" s="342" t="str">
        <f>สรุปสมรรถนะ1!I76</f>
        <v>-</v>
      </c>
      <c r="J76" s="342" t="str">
        <f>สรุปสมรรถนะ1!J76</f>
        <v>-</v>
      </c>
      <c r="K76" s="342" t="str">
        <f>สรุปสมรรถนะ1!K76</f>
        <v>-</v>
      </c>
      <c r="L76" s="343" t="str">
        <f t="shared" si="3"/>
        <v/>
      </c>
      <c r="M76" s="344" t="str">
        <f t="shared" si="2"/>
        <v>-</v>
      </c>
      <c r="N76" s="344" t="str">
        <f t="shared" si="2"/>
        <v>-</v>
      </c>
      <c r="O76" s="344" t="str">
        <f t="shared" si="2"/>
        <v>-</v>
      </c>
      <c r="P76" s="344" t="str">
        <f t="shared" si="2"/>
        <v>-</v>
      </c>
      <c r="Q76" s="344" t="str">
        <f t="shared" si="2"/>
        <v>-</v>
      </c>
    </row>
    <row r="77" spans="2:17" x14ac:dyDescent="0.7">
      <c r="B77" s="337" t="str">
        <f>ประเมินสมรรถนะ!B79</f>
        <v>ป.2/2</v>
      </c>
      <c r="C77" s="338">
        <f>ประเมินสมรรถนะ!C79</f>
        <v>34</v>
      </c>
      <c r="D77" s="339" t="str">
        <f>ประเมินสมรรถนะ!E79</f>
        <v/>
      </c>
      <c r="E77" s="340" t="str">
        <f>ประเมินสมรรถนะ!F79</f>
        <v/>
      </c>
      <c r="F77" s="341" t="str">
        <f>ประเมินสมรรถนะ!G79</f>
        <v/>
      </c>
      <c r="G77" s="342" t="str">
        <f>สรุปสมรรถนะ1!G77</f>
        <v>-</v>
      </c>
      <c r="H77" s="342" t="str">
        <f>สรุปสมรรถนะ1!H77</f>
        <v>-</v>
      </c>
      <c r="I77" s="342" t="str">
        <f>สรุปสมรรถนะ1!I77</f>
        <v>-</v>
      </c>
      <c r="J77" s="342" t="str">
        <f>สรุปสมรรถนะ1!J77</f>
        <v>-</v>
      </c>
      <c r="K77" s="342" t="str">
        <f>สรุปสมรรถนะ1!K77</f>
        <v>-</v>
      </c>
      <c r="L77" s="343" t="str">
        <f t="shared" si="3"/>
        <v/>
      </c>
      <c r="M77" s="344" t="str">
        <f t="shared" si="2"/>
        <v>-</v>
      </c>
      <c r="N77" s="344" t="str">
        <f t="shared" si="2"/>
        <v>-</v>
      </c>
      <c r="O77" s="344" t="str">
        <f t="shared" si="2"/>
        <v>-</v>
      </c>
      <c r="P77" s="344" t="str">
        <f t="shared" si="2"/>
        <v>-</v>
      </c>
      <c r="Q77" s="344" t="str">
        <f t="shared" si="2"/>
        <v>-</v>
      </c>
    </row>
    <row r="78" spans="2:17" x14ac:dyDescent="0.7">
      <c r="B78" s="337" t="str">
        <f>ประเมินสมรรถนะ!B80</f>
        <v>ป.2/2</v>
      </c>
      <c r="C78" s="338">
        <f>ประเมินสมรรถนะ!C80</f>
        <v>35</v>
      </c>
      <c r="D78" s="339" t="str">
        <f>ประเมินสมรรถนะ!E80</f>
        <v/>
      </c>
      <c r="E78" s="340" t="str">
        <f>ประเมินสมรรถนะ!F80</f>
        <v/>
      </c>
      <c r="F78" s="341" t="str">
        <f>ประเมินสมรรถนะ!G80</f>
        <v/>
      </c>
      <c r="G78" s="342" t="str">
        <f>สรุปสมรรถนะ1!G78</f>
        <v>-</v>
      </c>
      <c r="H78" s="342" t="str">
        <f>สรุปสมรรถนะ1!H78</f>
        <v>-</v>
      </c>
      <c r="I78" s="342" t="str">
        <f>สรุปสมรรถนะ1!I78</f>
        <v>-</v>
      </c>
      <c r="J78" s="342" t="str">
        <f>สรุปสมรรถนะ1!J78</f>
        <v>-</v>
      </c>
      <c r="K78" s="342" t="str">
        <f>สรุปสมรรถนะ1!K78</f>
        <v>-</v>
      </c>
      <c r="L78" s="343" t="str">
        <f t="shared" si="3"/>
        <v/>
      </c>
      <c r="M78" s="344" t="str">
        <f t="shared" si="2"/>
        <v>-</v>
      </c>
      <c r="N78" s="344" t="str">
        <f t="shared" si="2"/>
        <v>-</v>
      </c>
      <c r="O78" s="344" t="str">
        <f t="shared" si="2"/>
        <v>-</v>
      </c>
      <c r="P78" s="344" t="str">
        <f t="shared" si="2"/>
        <v>-</v>
      </c>
      <c r="Q78" s="344" t="str">
        <f t="shared" si="2"/>
        <v>-</v>
      </c>
    </row>
    <row r="79" spans="2:17" x14ac:dyDescent="0.7">
      <c r="B79" s="337" t="str">
        <f>ประเมินสมรรถนะ!B81</f>
        <v>ป.2/2</v>
      </c>
      <c r="C79" s="338">
        <f>ประเมินสมรรถนะ!C81</f>
        <v>36</v>
      </c>
      <c r="D79" s="339" t="str">
        <f>ประเมินสมรรถนะ!E81</f>
        <v/>
      </c>
      <c r="E79" s="340" t="str">
        <f>ประเมินสมรรถนะ!F81</f>
        <v/>
      </c>
      <c r="F79" s="341" t="str">
        <f>ประเมินสมรรถนะ!G81</f>
        <v/>
      </c>
      <c r="G79" s="342" t="str">
        <f>สรุปสมรรถนะ1!G79</f>
        <v>-</v>
      </c>
      <c r="H79" s="342" t="str">
        <f>สรุปสมรรถนะ1!H79</f>
        <v>-</v>
      </c>
      <c r="I79" s="342" t="str">
        <f>สรุปสมรรถนะ1!I79</f>
        <v>-</v>
      </c>
      <c r="J79" s="342" t="str">
        <f>สรุปสมรรถนะ1!J79</f>
        <v>-</v>
      </c>
      <c r="K79" s="342" t="str">
        <f>สรุปสมรรถนะ1!K79</f>
        <v>-</v>
      </c>
      <c r="L79" s="343" t="str">
        <f t="shared" si="3"/>
        <v/>
      </c>
      <c r="M79" s="344" t="str">
        <f t="shared" si="2"/>
        <v>-</v>
      </c>
      <c r="N79" s="344" t="str">
        <f t="shared" si="2"/>
        <v>-</v>
      </c>
      <c r="O79" s="344" t="str">
        <f t="shared" si="2"/>
        <v>-</v>
      </c>
      <c r="P79" s="344" t="str">
        <f t="shared" si="2"/>
        <v>-</v>
      </c>
      <c r="Q79" s="344" t="str">
        <f t="shared" si="2"/>
        <v>-</v>
      </c>
    </row>
    <row r="80" spans="2:17" x14ac:dyDescent="0.7">
      <c r="B80" s="337" t="str">
        <f>ประเมินสมรรถนะ!B82</f>
        <v>ป.2/2</v>
      </c>
      <c r="C80" s="338">
        <f>ประเมินสมรรถนะ!C82</f>
        <v>37</v>
      </c>
      <c r="D80" s="339" t="str">
        <f>ประเมินสมรรถนะ!E82</f>
        <v/>
      </c>
      <c r="E80" s="340" t="str">
        <f>ประเมินสมรรถนะ!F82</f>
        <v/>
      </c>
      <c r="F80" s="341" t="str">
        <f>ประเมินสมรรถนะ!G82</f>
        <v/>
      </c>
      <c r="G80" s="342" t="str">
        <f>สรุปสมรรถนะ1!G80</f>
        <v>-</v>
      </c>
      <c r="H80" s="342" t="str">
        <f>สรุปสมรรถนะ1!H80</f>
        <v>-</v>
      </c>
      <c r="I80" s="342" t="str">
        <f>สรุปสมรรถนะ1!I80</f>
        <v>-</v>
      </c>
      <c r="J80" s="342" t="str">
        <f>สรุปสมรรถนะ1!J80</f>
        <v>-</v>
      </c>
      <c r="K80" s="342" t="str">
        <f>สรุปสมรรถนะ1!K80</f>
        <v>-</v>
      </c>
      <c r="L80" s="343" t="str">
        <f t="shared" si="3"/>
        <v/>
      </c>
      <c r="M80" s="344" t="str">
        <f t="shared" si="2"/>
        <v>-</v>
      </c>
      <c r="N80" s="344" t="str">
        <f t="shared" si="2"/>
        <v>-</v>
      </c>
      <c r="O80" s="344" t="str">
        <f t="shared" si="2"/>
        <v>-</v>
      </c>
      <c r="P80" s="344" t="str">
        <f t="shared" si="2"/>
        <v>-</v>
      </c>
      <c r="Q80" s="344" t="str">
        <f t="shared" si="2"/>
        <v>-</v>
      </c>
    </row>
    <row r="81" spans="2:17" x14ac:dyDescent="0.7">
      <c r="B81" s="337" t="str">
        <f>ประเมินสมรรถนะ!B83</f>
        <v>ป.2/2</v>
      </c>
      <c r="C81" s="338">
        <f>ประเมินสมรรถนะ!C83</f>
        <v>38</v>
      </c>
      <c r="D81" s="339" t="str">
        <f>ประเมินสมรรถนะ!E83</f>
        <v/>
      </c>
      <c r="E81" s="340" t="str">
        <f>ประเมินสมรรถนะ!F83</f>
        <v/>
      </c>
      <c r="F81" s="341" t="str">
        <f>ประเมินสมรรถนะ!G83</f>
        <v/>
      </c>
      <c r="G81" s="342" t="str">
        <f>สรุปสมรรถนะ1!G81</f>
        <v>-</v>
      </c>
      <c r="H81" s="342" t="str">
        <f>สรุปสมรรถนะ1!H81</f>
        <v>-</v>
      </c>
      <c r="I81" s="342" t="str">
        <f>สรุปสมรรถนะ1!I81</f>
        <v>-</v>
      </c>
      <c r="J81" s="342" t="str">
        <f>สรุปสมรรถนะ1!J81</f>
        <v>-</v>
      </c>
      <c r="K81" s="342" t="str">
        <f>สรุปสมรรถนะ1!K81</f>
        <v>-</v>
      </c>
      <c r="L81" s="343" t="str">
        <f t="shared" si="3"/>
        <v/>
      </c>
      <c r="M81" s="344" t="str">
        <f t="shared" si="2"/>
        <v>-</v>
      </c>
      <c r="N81" s="344" t="str">
        <f t="shared" si="2"/>
        <v>-</v>
      </c>
      <c r="O81" s="344" t="str">
        <f t="shared" si="2"/>
        <v>-</v>
      </c>
      <c r="P81" s="344" t="str">
        <f t="shared" si="2"/>
        <v>-</v>
      </c>
      <c r="Q81" s="344" t="str">
        <f t="shared" si="2"/>
        <v>-</v>
      </c>
    </row>
    <row r="82" spans="2:17" x14ac:dyDescent="0.7">
      <c r="B82" s="337" t="str">
        <f>ประเมินสมรรถนะ!B84</f>
        <v>ป.2/2</v>
      </c>
      <c r="C82" s="338">
        <f>ประเมินสมรรถนะ!C84</f>
        <v>39</v>
      </c>
      <c r="D82" s="339" t="str">
        <f>ประเมินสมรรถนะ!E84</f>
        <v/>
      </c>
      <c r="E82" s="340" t="str">
        <f>ประเมินสมรรถนะ!F84</f>
        <v/>
      </c>
      <c r="F82" s="341" t="str">
        <f>ประเมินสมรรถนะ!G84</f>
        <v/>
      </c>
      <c r="G82" s="342" t="str">
        <f>สรุปสมรรถนะ1!G82</f>
        <v>-</v>
      </c>
      <c r="H82" s="342" t="str">
        <f>สรุปสมรรถนะ1!H82</f>
        <v>-</v>
      </c>
      <c r="I82" s="342" t="str">
        <f>สรุปสมรรถนะ1!I82</f>
        <v>-</v>
      </c>
      <c r="J82" s="342" t="str">
        <f>สรุปสมรรถนะ1!J82</f>
        <v>-</v>
      </c>
      <c r="K82" s="342" t="str">
        <f>สรุปสมรรถนะ1!K82</f>
        <v>-</v>
      </c>
      <c r="L82" s="343" t="str">
        <f t="shared" si="3"/>
        <v/>
      </c>
      <c r="M82" s="344" t="str">
        <f t="shared" si="2"/>
        <v>-</v>
      </c>
      <c r="N82" s="344" t="str">
        <f t="shared" si="2"/>
        <v>-</v>
      </c>
      <c r="O82" s="344" t="str">
        <f t="shared" si="2"/>
        <v>-</v>
      </c>
      <c r="P82" s="344" t="str">
        <f t="shared" si="2"/>
        <v>-</v>
      </c>
      <c r="Q82" s="344" t="str">
        <f t="shared" si="2"/>
        <v>-</v>
      </c>
    </row>
    <row r="83" spans="2:17" x14ac:dyDescent="0.7">
      <c r="B83" s="337" t="str">
        <f>ประเมินสมรรถนะ!B85</f>
        <v>ป.2/2</v>
      </c>
      <c r="C83" s="338">
        <f>ประเมินสมรรถนะ!C85</f>
        <v>40</v>
      </c>
      <c r="D83" s="339" t="str">
        <f>ประเมินสมรรถนะ!E85</f>
        <v/>
      </c>
      <c r="E83" s="340" t="str">
        <f>ประเมินสมรรถนะ!F85</f>
        <v/>
      </c>
      <c r="F83" s="341" t="str">
        <f>ประเมินสมรรถนะ!G85</f>
        <v/>
      </c>
      <c r="G83" s="342" t="str">
        <f>สรุปสมรรถนะ1!G83</f>
        <v>-</v>
      </c>
      <c r="H83" s="342" t="str">
        <f>สรุปสมรรถนะ1!H83</f>
        <v>-</v>
      </c>
      <c r="I83" s="342" t="str">
        <f>สรุปสมรรถนะ1!I83</f>
        <v>-</v>
      </c>
      <c r="J83" s="342" t="str">
        <f>สรุปสมรรถนะ1!J83</f>
        <v>-</v>
      </c>
      <c r="K83" s="342" t="str">
        <f>สรุปสมรรถนะ1!K83</f>
        <v>-</v>
      </c>
      <c r="L83" s="343" t="str">
        <f t="shared" si="3"/>
        <v/>
      </c>
      <c r="M83" s="344" t="str">
        <f t="shared" si="2"/>
        <v>-</v>
      </c>
      <c r="N83" s="344" t="str">
        <f t="shared" si="2"/>
        <v>-</v>
      </c>
      <c r="O83" s="344" t="str">
        <f t="shared" si="2"/>
        <v>-</v>
      </c>
      <c r="P83" s="344" t="str">
        <f t="shared" si="2"/>
        <v>-</v>
      </c>
      <c r="Q83" s="344" t="str">
        <f t="shared" si="2"/>
        <v>-</v>
      </c>
    </row>
  </sheetData>
  <sheetProtection selectLockedCells="1"/>
  <mergeCells count="3">
    <mergeCell ref="B1:L1"/>
    <mergeCell ref="B2:K2"/>
    <mergeCell ref="D3:F3"/>
  </mergeCells>
  <printOptions horizontalCentered="1"/>
  <pageMargins left="0.11811023622047245" right="0.15748031496062992" top="0.44" bottom="0.26" header="0.46" footer="0.23622047244094491"/>
  <pageSetup paperSize="9" scale="75" orientation="portrait" horizontalDpi="4294967293" verticalDpi="300" r:id="rId1"/>
  <headerFooter alignWithMargins="0"/>
  <rowBreaks count="1" manualBreakCount="1">
    <brk id="43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A57"/>
  <sheetViews>
    <sheetView showGridLines="0" showRowColHeaders="0" showZeros="0" tabSelected="1" topLeftCell="B1" zoomScale="70" zoomScaleNormal="70" zoomScaleSheetLayoutView="40" workbookViewId="0">
      <selection activeCell="M13" sqref="M13"/>
    </sheetView>
  </sheetViews>
  <sheetFormatPr defaultColWidth="0" defaultRowHeight="21.5" zeroHeight="1" x14ac:dyDescent="0.75"/>
  <cols>
    <col min="1" max="1" width="9.09765625" style="242" customWidth="1"/>
    <col min="2" max="2" width="47.3984375" style="242" customWidth="1"/>
    <col min="3" max="3" width="12.69921875" style="242" customWidth="1"/>
    <col min="4" max="4" width="14.69921875" style="242" customWidth="1"/>
    <col min="5" max="5" width="11.69921875" style="242" customWidth="1"/>
    <col min="6" max="6" width="3.09765625" style="242" customWidth="1"/>
    <col min="7" max="7" width="14.59765625" style="242" customWidth="1"/>
    <col min="8" max="8" width="11.59765625" style="242" customWidth="1"/>
    <col min="9" max="9" width="15.3984375" style="242" customWidth="1"/>
    <col min="10" max="10" width="16.19921875" style="242" bestFit="1" customWidth="1"/>
    <col min="11" max="11" width="10.69921875" style="242" customWidth="1"/>
    <col min="12" max="12" width="15.69921875" style="242" customWidth="1"/>
    <col min="13" max="13" width="10.69921875" style="242" customWidth="1"/>
    <col min="14" max="14" width="8.09765625" style="242" customWidth="1"/>
    <col min="15" max="15" width="10.69921875" style="242" customWidth="1"/>
    <col min="16" max="16" width="15.69921875" style="242" customWidth="1"/>
    <col min="17" max="17" width="10.69921875" style="242" customWidth="1"/>
    <col min="18" max="18" width="5.59765625" style="242" customWidth="1"/>
    <col min="19" max="19" width="9.09765625" style="243" customWidth="1"/>
    <col min="20" max="20" width="2.69921875" style="243" customWidth="1"/>
    <col min="21" max="21" width="9.09765625" style="243" hidden="1" customWidth="1"/>
    <col min="22" max="22" width="12.59765625" style="242" hidden="1" customWidth="1"/>
    <col min="23" max="27" width="0" style="242" hidden="1" customWidth="1"/>
    <col min="28" max="16384" width="9.09765625" style="242" hidden="1"/>
  </cols>
  <sheetData>
    <row r="1" spans="1:21" x14ac:dyDescent="0.75">
      <c r="A1" s="266"/>
      <c r="B1" s="266"/>
    </row>
    <row r="2" spans="1:21" ht="103" x14ac:dyDescent="0.75">
      <c r="A2" s="266"/>
      <c r="B2" s="266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5"/>
      <c r="P2" s="245"/>
    </row>
    <row r="3" spans="1:21" ht="64" x14ac:dyDescent="0.75">
      <c r="A3" s="266"/>
      <c r="B3" s="266"/>
      <c r="D3" s="402" t="s">
        <v>533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S3" s="242"/>
      <c r="T3" s="242"/>
      <c r="U3" s="242"/>
    </row>
    <row r="4" spans="1:21" ht="57" x14ac:dyDescent="0.75">
      <c r="A4" s="266"/>
      <c r="B4" s="266"/>
      <c r="D4" s="403" t="s">
        <v>135</v>
      </c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S4" s="242"/>
      <c r="T4" s="242"/>
      <c r="U4" s="242"/>
    </row>
    <row r="5" spans="1:21" ht="35.15" customHeight="1" thickBot="1" x14ac:dyDescent="0.8">
      <c r="A5" s="266"/>
      <c r="B5" s="266"/>
      <c r="S5" s="242"/>
      <c r="T5" s="242"/>
      <c r="U5" s="242"/>
    </row>
    <row r="6" spans="1:21" ht="35.15" customHeight="1" thickBot="1" x14ac:dyDescent="1.05">
      <c r="A6" s="266"/>
      <c r="B6" s="266"/>
      <c r="D6" s="404" t="s">
        <v>20</v>
      </c>
      <c r="E6" s="404"/>
      <c r="F6" s="406" t="s">
        <v>251</v>
      </c>
      <c r="G6" s="406"/>
      <c r="H6" s="406"/>
      <c r="I6" s="358"/>
      <c r="K6" s="415" t="s">
        <v>59</v>
      </c>
      <c r="L6" s="405" t="s">
        <v>161</v>
      </c>
      <c r="M6" s="405"/>
      <c r="N6" s="309"/>
      <c r="O6" s="415" t="s">
        <v>59</v>
      </c>
      <c r="P6" s="407" t="s">
        <v>162</v>
      </c>
      <c r="Q6" s="408"/>
      <c r="R6" s="248"/>
      <c r="S6" s="248"/>
      <c r="T6" s="248"/>
      <c r="U6" s="242"/>
    </row>
    <row r="7" spans="1:21" ht="35.15" customHeight="1" thickBot="1" x14ac:dyDescent="1.05">
      <c r="A7" s="266"/>
      <c r="B7" s="266"/>
      <c r="D7" s="404" t="s">
        <v>16</v>
      </c>
      <c r="E7" s="404"/>
      <c r="F7" s="406">
        <v>2569</v>
      </c>
      <c r="G7" s="406"/>
      <c r="H7" s="406"/>
      <c r="I7" s="358"/>
      <c r="K7" s="415"/>
      <c r="L7" s="251" t="s">
        <v>525</v>
      </c>
      <c r="M7" s="251" t="s">
        <v>526</v>
      </c>
      <c r="N7" s="250"/>
      <c r="O7" s="415"/>
      <c r="P7" s="251" t="s">
        <v>525</v>
      </c>
      <c r="Q7" s="251" t="s">
        <v>526</v>
      </c>
      <c r="R7" s="248"/>
      <c r="S7" s="248"/>
      <c r="T7" s="242"/>
      <c r="U7" s="242"/>
    </row>
    <row r="8" spans="1:21" ht="35.15" customHeight="1" thickBot="1" x14ac:dyDescent="1.05">
      <c r="A8" s="266"/>
      <c r="B8" s="266"/>
      <c r="D8" s="288"/>
      <c r="E8" s="288" t="s">
        <v>245</v>
      </c>
      <c r="F8" s="406" t="s">
        <v>246</v>
      </c>
      <c r="G8" s="406"/>
      <c r="H8" s="406"/>
      <c r="I8" s="299" t="str">
        <f>F8&amp;F6</f>
        <v>ป.21_2</v>
      </c>
      <c r="K8" s="241">
        <v>1</v>
      </c>
      <c r="L8" s="241" t="s">
        <v>585</v>
      </c>
      <c r="M8" s="241">
        <v>10</v>
      </c>
      <c r="N8" s="250"/>
      <c r="O8" s="241">
        <v>1</v>
      </c>
      <c r="P8" s="241" t="s">
        <v>585</v>
      </c>
      <c r="Q8" s="241">
        <v>10</v>
      </c>
      <c r="R8" s="248"/>
      <c r="S8" s="242"/>
      <c r="T8" s="242"/>
      <c r="U8" s="242"/>
    </row>
    <row r="9" spans="1:21" ht="35.15" customHeight="1" thickBot="1" x14ac:dyDescent="1.05">
      <c r="A9" s="266"/>
      <c r="B9" s="266"/>
      <c r="D9" s="404" t="s">
        <v>40</v>
      </c>
      <c r="E9" s="404"/>
      <c r="F9" s="406" t="s">
        <v>502</v>
      </c>
      <c r="G9" s="406"/>
      <c r="H9" s="406"/>
      <c r="I9" s="406"/>
      <c r="K9" s="241">
        <v>2</v>
      </c>
      <c r="L9" s="241" t="s">
        <v>586</v>
      </c>
      <c r="M9" s="241">
        <v>10</v>
      </c>
      <c r="N9" s="250"/>
      <c r="O9" s="241">
        <v>2</v>
      </c>
      <c r="P9" s="241" t="s">
        <v>586</v>
      </c>
      <c r="Q9" s="241">
        <v>10</v>
      </c>
      <c r="R9" s="248"/>
      <c r="S9" s="242"/>
      <c r="T9" s="242"/>
      <c r="U9" s="242"/>
    </row>
    <row r="10" spans="1:21" ht="35.15" customHeight="1" thickBot="1" x14ac:dyDescent="1.05">
      <c r="A10" s="266"/>
      <c r="B10" s="266"/>
      <c r="D10" s="404" t="s">
        <v>531</v>
      </c>
      <c r="E10" s="404"/>
      <c r="F10" s="401" t="str">
        <f>VLOOKUP(F9,รหัส!D2:E135,2,0)</f>
        <v>พื้นฐาน 202</v>
      </c>
      <c r="G10" s="401"/>
      <c r="H10" s="401"/>
      <c r="I10" s="401"/>
      <c r="K10" s="241">
        <v>3</v>
      </c>
      <c r="L10" s="241" t="s">
        <v>587</v>
      </c>
      <c r="M10" s="241">
        <v>10</v>
      </c>
      <c r="N10" s="250"/>
      <c r="O10" s="241">
        <v>3</v>
      </c>
      <c r="P10" s="241" t="s">
        <v>587</v>
      </c>
      <c r="Q10" s="241">
        <v>10</v>
      </c>
      <c r="R10" s="248"/>
      <c r="S10" s="242"/>
      <c r="T10" s="242"/>
      <c r="U10" s="242"/>
    </row>
    <row r="11" spans="1:21" ht="35.15" customHeight="1" thickBot="1" x14ac:dyDescent="1.05">
      <c r="A11" s="266"/>
      <c r="B11" s="266"/>
      <c r="D11" s="404" t="s">
        <v>168</v>
      </c>
      <c r="E11" s="404"/>
      <c r="F11" s="401">
        <f>VLOOKUP(F9,รหัส!D2:F136,3,0)</f>
        <v>200</v>
      </c>
      <c r="G11" s="401"/>
      <c r="H11" s="401"/>
      <c r="I11" s="401"/>
      <c r="K11" s="241">
        <v>4</v>
      </c>
      <c r="L11" s="241" t="s">
        <v>588</v>
      </c>
      <c r="M11" s="241">
        <v>10</v>
      </c>
      <c r="N11" s="250"/>
      <c r="O11" s="241">
        <v>4</v>
      </c>
      <c r="P11" s="241" t="s">
        <v>588</v>
      </c>
      <c r="Q11" s="241">
        <v>10</v>
      </c>
      <c r="S11" s="242"/>
      <c r="T11" s="242"/>
      <c r="U11" s="242"/>
    </row>
    <row r="12" spans="1:21" ht="35.15" customHeight="1" thickBot="1" x14ac:dyDescent="1.05">
      <c r="A12" s="266"/>
      <c r="B12" s="266"/>
      <c r="D12" s="404" t="s">
        <v>15</v>
      </c>
      <c r="E12" s="404"/>
      <c r="F12" s="406" t="s">
        <v>593</v>
      </c>
      <c r="G12" s="406"/>
      <c r="H12" s="406"/>
      <c r="I12" s="406"/>
      <c r="K12" s="241">
        <v>5</v>
      </c>
      <c r="L12" s="241" t="s">
        <v>589</v>
      </c>
      <c r="M12" s="241">
        <v>15</v>
      </c>
      <c r="N12" s="250"/>
      <c r="O12" s="241">
        <v>5</v>
      </c>
      <c r="P12" s="241" t="s">
        <v>589</v>
      </c>
      <c r="Q12" s="241">
        <v>10</v>
      </c>
      <c r="S12" s="242"/>
      <c r="T12" s="242"/>
      <c r="U12" s="242"/>
    </row>
    <row r="13" spans="1:21" ht="32.5" thickBot="1" x14ac:dyDescent="1.05">
      <c r="A13" s="266"/>
      <c r="B13" s="266"/>
      <c r="D13" s="404" t="s">
        <v>137</v>
      </c>
      <c r="E13" s="404"/>
      <c r="F13" s="417" t="s">
        <v>596</v>
      </c>
      <c r="G13" s="417"/>
      <c r="H13" s="417"/>
      <c r="I13" s="417"/>
      <c r="K13" s="241">
        <v>6</v>
      </c>
      <c r="L13" s="241" t="s">
        <v>590</v>
      </c>
      <c r="M13" s="241">
        <v>15</v>
      </c>
      <c r="N13" s="250"/>
      <c r="O13" s="241">
        <v>6</v>
      </c>
      <c r="P13" s="241" t="s">
        <v>590</v>
      </c>
      <c r="Q13" s="241">
        <v>10</v>
      </c>
      <c r="S13" s="242"/>
      <c r="T13" s="242"/>
      <c r="U13" s="242"/>
    </row>
    <row r="14" spans="1:21" ht="32.5" thickBot="1" x14ac:dyDescent="1.05">
      <c r="A14" s="266"/>
      <c r="B14" s="266"/>
      <c r="D14" s="404" t="s">
        <v>136</v>
      </c>
      <c r="E14" s="404"/>
      <c r="F14" s="409" t="s">
        <v>481</v>
      </c>
      <c r="G14" s="409"/>
      <c r="H14" s="409"/>
      <c r="I14" s="409"/>
      <c r="K14" s="241">
        <v>7</v>
      </c>
      <c r="L14" s="241" t="s">
        <v>591</v>
      </c>
      <c r="M14" s="241">
        <v>20</v>
      </c>
      <c r="N14" s="250"/>
      <c r="O14" s="241">
        <v>7</v>
      </c>
      <c r="P14" s="241" t="s">
        <v>591</v>
      </c>
      <c r="Q14" s="241">
        <v>20</v>
      </c>
      <c r="S14" s="242"/>
      <c r="T14" s="242"/>
    </row>
    <row r="15" spans="1:21" ht="32" x14ac:dyDescent="1">
      <c r="A15" s="266"/>
      <c r="B15" s="266"/>
      <c r="F15" s="409" t="s">
        <v>534</v>
      </c>
      <c r="G15" s="409"/>
      <c r="H15" s="409"/>
      <c r="I15" s="409"/>
      <c r="K15" s="241">
        <v>8</v>
      </c>
      <c r="L15" s="241" t="s">
        <v>592</v>
      </c>
      <c r="M15" s="241">
        <v>20</v>
      </c>
      <c r="N15" s="250"/>
      <c r="O15" s="241">
        <v>8</v>
      </c>
      <c r="P15" s="241" t="s">
        <v>592</v>
      </c>
      <c r="Q15" s="241">
        <v>20</v>
      </c>
      <c r="R15" s="249"/>
      <c r="U15" s="242"/>
    </row>
    <row r="16" spans="1:21" ht="32" x14ac:dyDescent="1">
      <c r="A16" s="266"/>
      <c r="B16" s="266"/>
      <c r="K16" s="241"/>
      <c r="L16" s="241"/>
      <c r="M16" s="241"/>
      <c r="N16" s="250"/>
      <c r="O16" s="241"/>
      <c r="P16" s="241"/>
      <c r="Q16" s="241"/>
      <c r="U16" s="242"/>
    </row>
    <row r="17" spans="1:25" ht="32" x14ac:dyDescent="1">
      <c r="A17" s="266"/>
      <c r="B17" s="266"/>
      <c r="D17" s="301" t="s">
        <v>58</v>
      </c>
      <c r="E17" s="410" t="s">
        <v>41</v>
      </c>
      <c r="F17" s="411"/>
      <c r="G17" s="411"/>
      <c r="H17" s="411"/>
      <c r="I17" s="412"/>
      <c r="K17" s="241"/>
      <c r="L17" s="241"/>
      <c r="M17" s="241"/>
      <c r="N17" s="250"/>
      <c r="O17" s="241"/>
      <c r="P17" s="241"/>
      <c r="Q17" s="241"/>
      <c r="U17" s="242"/>
    </row>
    <row r="18" spans="1:25" ht="32" x14ac:dyDescent="1">
      <c r="A18" s="266"/>
      <c r="B18" s="266"/>
      <c r="D18" s="300" t="str">
        <f>VLOOKUP(ข้อมูลเบื้องต้น!F$8,รหัส2!J$1:L$6,2,0)</f>
        <v>ป.2/1</v>
      </c>
      <c r="E18" s="398" t="str">
        <f>IF(D18="","",LOOKUP(ROWS(J$27:J$32),Teacher!$D$3:$D$40,Teacher!$C$3:$C$40))</f>
        <v>นางสาววัชรียา บุญงาม</v>
      </c>
      <c r="F18" s="399"/>
      <c r="G18" s="399"/>
      <c r="H18" s="399"/>
      <c r="I18" s="400"/>
      <c r="K18" s="241"/>
      <c r="L18" s="241"/>
      <c r="M18" s="241"/>
      <c r="N18" s="250"/>
      <c r="O18" s="241"/>
      <c r="P18" s="241"/>
      <c r="Q18" s="241"/>
      <c r="U18" s="242"/>
    </row>
    <row r="19" spans="1:25" ht="32" x14ac:dyDescent="1">
      <c r="A19" s="266"/>
      <c r="B19" s="266"/>
      <c r="D19" s="300" t="str">
        <f>VLOOKUP(ข้อมูลเบื้องต้น!F$8,รหัส2!J$1:L$6,3,0)</f>
        <v>ป.2/2</v>
      </c>
      <c r="E19" s="398" t="str">
        <f>IF(D19="","",LOOKUP(ROWS(J$27:J$32),Teacher!$E$3:$E$40,Teacher!$C$3:$C$40))</f>
        <v>นางสาวประกายแก้ว แก้วอินต๊ะ</v>
      </c>
      <c r="F19" s="399"/>
      <c r="G19" s="399"/>
      <c r="H19" s="399"/>
      <c r="I19" s="400"/>
      <c r="K19" s="241"/>
      <c r="L19" s="241"/>
      <c r="M19" s="241"/>
      <c r="N19" s="250"/>
      <c r="O19" s="241"/>
      <c r="P19" s="241"/>
      <c r="Q19" s="241"/>
      <c r="U19" s="242"/>
    </row>
    <row r="20" spans="1:25" ht="32" x14ac:dyDescent="1">
      <c r="A20" s="266"/>
      <c r="B20" s="266"/>
      <c r="K20" s="241"/>
      <c r="L20" s="241"/>
      <c r="M20" s="241"/>
      <c r="N20" s="250"/>
      <c r="O20" s="241"/>
      <c r="P20" s="241"/>
      <c r="Q20" s="241"/>
      <c r="U20" s="242"/>
    </row>
    <row r="21" spans="1:25" ht="32" x14ac:dyDescent="1">
      <c r="A21" s="266"/>
      <c r="B21" s="266"/>
      <c r="D21" s="302" t="s">
        <v>595</v>
      </c>
      <c r="K21" s="241"/>
      <c r="L21" s="241"/>
      <c r="M21" s="241"/>
      <c r="N21" s="250"/>
      <c r="O21" s="241"/>
      <c r="P21" s="241"/>
      <c r="Q21" s="241"/>
      <c r="U21" s="242"/>
    </row>
    <row r="22" spans="1:25" ht="32" x14ac:dyDescent="1">
      <c r="A22" s="266"/>
      <c r="B22" s="266"/>
      <c r="K22" s="241"/>
      <c r="L22" s="241"/>
      <c r="M22" s="241"/>
      <c r="N22" s="250"/>
      <c r="O22" s="241"/>
      <c r="P22" s="241"/>
      <c r="Q22" s="241"/>
      <c r="U22" s="242"/>
    </row>
    <row r="23" spans="1:25" ht="30" x14ac:dyDescent="1">
      <c r="A23" s="266"/>
      <c r="B23" s="266"/>
      <c r="L23" s="372" t="s">
        <v>4</v>
      </c>
      <c r="M23" s="373">
        <f>SUM(M8:M22)</f>
        <v>110</v>
      </c>
      <c r="P23" s="372" t="s">
        <v>4</v>
      </c>
      <c r="Q23" s="373">
        <f>SUM(Q8:Q22)</f>
        <v>100</v>
      </c>
      <c r="U23" s="242"/>
    </row>
    <row r="24" spans="1:25" x14ac:dyDescent="0.75">
      <c r="A24" s="266"/>
      <c r="B24" s="266"/>
      <c r="U24" s="242"/>
    </row>
    <row r="25" spans="1:25" ht="29" x14ac:dyDescent="0.9">
      <c r="A25" s="266"/>
      <c r="B25" s="266"/>
      <c r="L25" s="302"/>
      <c r="U25" s="242"/>
    </row>
    <row r="26" spans="1:25" ht="29" x14ac:dyDescent="0.9">
      <c r="A26" s="266"/>
      <c r="B26" s="266"/>
      <c r="L26" s="302"/>
      <c r="U26" s="242"/>
    </row>
    <row r="27" spans="1:25" s="267" customFormat="1" ht="37.5" x14ac:dyDescent="0.75">
      <c r="A27" s="266"/>
      <c r="B27" s="266"/>
      <c r="C27" s="416" t="s">
        <v>351</v>
      </c>
      <c r="D27" s="416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</row>
    <row r="28" spans="1:25" s="268" customFormat="1" ht="37.5" x14ac:dyDescent="0.75">
      <c r="A28" s="266"/>
      <c r="B28" s="266"/>
      <c r="C28" s="414" t="s">
        <v>163</v>
      </c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414"/>
    </row>
    <row r="29" spans="1:25" ht="34.5" x14ac:dyDescent="1.05">
      <c r="A29" s="266"/>
      <c r="B29" s="266"/>
      <c r="L29" s="247"/>
      <c r="M29" s="246"/>
      <c r="N29" s="246"/>
      <c r="O29" s="247"/>
      <c r="P29" s="247"/>
      <c r="S29" s="252"/>
      <c r="T29" s="252"/>
      <c r="U29" s="242"/>
      <c r="W29" s="243"/>
      <c r="X29" s="243"/>
      <c r="Y29" s="243"/>
    </row>
    <row r="30" spans="1:25" ht="34.5" hidden="1" x14ac:dyDescent="1.05">
      <c r="A30" s="266"/>
      <c r="B30" s="266"/>
      <c r="L30" s="247"/>
      <c r="M30" s="246"/>
      <c r="N30" s="246"/>
      <c r="O30" s="247"/>
      <c r="P30" s="247"/>
      <c r="S30" s="252"/>
      <c r="T30" s="252"/>
      <c r="U30" s="242"/>
      <c r="W30" s="243"/>
      <c r="X30" s="243"/>
      <c r="Y30" s="243"/>
    </row>
    <row r="31" spans="1:25" ht="34.5" hidden="1" x14ac:dyDescent="1.05">
      <c r="A31" s="266"/>
      <c r="B31" s="266"/>
      <c r="L31" s="247"/>
      <c r="M31" s="246"/>
      <c r="N31" s="246"/>
      <c r="O31" s="247"/>
      <c r="P31" s="247"/>
      <c r="S31" s="252"/>
      <c r="T31" s="252"/>
      <c r="U31" s="242"/>
      <c r="W31" s="243"/>
      <c r="X31" s="243"/>
      <c r="Y31" s="243"/>
    </row>
    <row r="32" spans="1:25" ht="34.5" hidden="1" x14ac:dyDescent="1.05">
      <c r="A32" s="266"/>
      <c r="B32" s="266"/>
      <c r="I32" s="252"/>
      <c r="L32" s="247"/>
      <c r="M32" s="246"/>
      <c r="N32" s="246"/>
      <c r="O32" s="247"/>
      <c r="P32" s="247"/>
      <c r="S32" s="242"/>
      <c r="T32" s="242"/>
      <c r="U32" s="242"/>
      <c r="W32" s="243"/>
      <c r="X32" s="243"/>
      <c r="Y32" s="243"/>
    </row>
    <row r="33" spans="1:25" ht="34.5" hidden="1" x14ac:dyDescent="1.05">
      <c r="A33" s="266"/>
      <c r="B33" s="266"/>
      <c r="L33" s="247"/>
      <c r="M33" s="246"/>
      <c r="N33" s="246"/>
      <c r="O33" s="247"/>
      <c r="P33" s="247"/>
      <c r="S33" s="242"/>
      <c r="T33" s="242"/>
      <c r="U33" s="242"/>
      <c r="W33" s="243"/>
      <c r="X33" s="243"/>
      <c r="Y33" s="243"/>
    </row>
    <row r="34" spans="1:25" ht="34.5" hidden="1" x14ac:dyDescent="1.05">
      <c r="A34" s="266"/>
      <c r="B34" s="266"/>
      <c r="L34" s="247"/>
      <c r="M34" s="246"/>
      <c r="N34" s="246"/>
      <c r="O34" s="247"/>
      <c r="P34" s="247"/>
      <c r="S34" s="242"/>
      <c r="T34" s="242"/>
      <c r="U34" s="242"/>
      <c r="W34" s="243"/>
      <c r="X34" s="243"/>
      <c r="Y34" s="243"/>
    </row>
    <row r="35" spans="1:25" ht="34.5" hidden="1" x14ac:dyDescent="1.05">
      <c r="A35" s="266"/>
      <c r="B35" s="266"/>
      <c r="L35" s="247"/>
      <c r="M35" s="246"/>
      <c r="N35" s="246"/>
      <c r="O35" s="247"/>
      <c r="P35" s="247"/>
      <c r="S35" s="242"/>
      <c r="T35" s="242"/>
      <c r="U35" s="242"/>
      <c r="W35" s="243"/>
      <c r="X35" s="243"/>
      <c r="Y35" s="243"/>
    </row>
    <row r="36" spans="1:25" hidden="1" x14ac:dyDescent="0.75">
      <c r="A36" s="266"/>
      <c r="B36" s="266"/>
      <c r="S36" s="242"/>
      <c r="T36" s="242"/>
      <c r="U36" s="242"/>
      <c r="W36" s="243"/>
      <c r="X36" s="243"/>
      <c r="Y36" s="243"/>
    </row>
    <row r="37" spans="1:25" hidden="1" x14ac:dyDescent="0.75">
      <c r="A37" s="266"/>
      <c r="B37" s="266"/>
      <c r="S37" s="242"/>
      <c r="T37" s="242"/>
      <c r="U37" s="242"/>
      <c r="W37" s="243"/>
      <c r="X37" s="243"/>
      <c r="Y37" s="243"/>
    </row>
    <row r="38" spans="1:25" hidden="1" x14ac:dyDescent="0.75">
      <c r="A38" s="266"/>
      <c r="B38" s="266"/>
      <c r="S38" s="242"/>
      <c r="T38" s="242"/>
      <c r="U38" s="242"/>
      <c r="W38" s="243"/>
      <c r="X38" s="243"/>
      <c r="Y38" s="243"/>
    </row>
    <row r="39" spans="1:25" ht="27.5" hidden="1" x14ac:dyDescent="0.95">
      <c r="A39" s="266"/>
      <c r="B39" s="266"/>
      <c r="G39" s="413" t="e">
        <f>IF(#REF!&gt;100,"ตรวจสอบคะแนน","")</f>
        <v>#REF!</v>
      </c>
      <c r="H39" s="413"/>
      <c r="S39" s="242"/>
      <c r="T39" s="242"/>
      <c r="U39" s="242"/>
      <c r="W39" s="243"/>
      <c r="X39" s="243"/>
      <c r="Y39" s="243"/>
    </row>
    <row r="40" spans="1:25" hidden="1" x14ac:dyDescent="0.75">
      <c r="A40" s="266"/>
      <c r="B40" s="266"/>
      <c r="S40" s="242"/>
      <c r="T40" s="242"/>
      <c r="U40" s="242"/>
      <c r="W40" s="243"/>
      <c r="X40" s="243"/>
      <c r="Y40" s="243"/>
    </row>
    <row r="41" spans="1:25" hidden="1" x14ac:dyDescent="0.75">
      <c r="A41" s="266"/>
      <c r="B41" s="266"/>
      <c r="S41" s="242"/>
      <c r="T41" s="242"/>
      <c r="U41" s="242"/>
      <c r="W41" s="243"/>
      <c r="X41" s="243"/>
      <c r="Y41" s="243"/>
    </row>
    <row r="42" spans="1:25" hidden="1" x14ac:dyDescent="0.75">
      <c r="A42" s="266"/>
      <c r="B42" s="266"/>
      <c r="S42" s="242"/>
      <c r="T42" s="242"/>
      <c r="U42" s="242"/>
    </row>
    <row r="43" spans="1:25" hidden="1" x14ac:dyDescent="0.75">
      <c r="A43" s="266"/>
      <c r="B43" s="266"/>
      <c r="R43" s="243"/>
    </row>
    <row r="44" spans="1:25" hidden="1" x14ac:dyDescent="0.75">
      <c r="A44" s="266"/>
      <c r="B44" s="266"/>
    </row>
    <row r="45" spans="1:25" hidden="1" x14ac:dyDescent="0.75">
      <c r="A45" s="266"/>
      <c r="B45" s="266"/>
    </row>
    <row r="46" spans="1:25" hidden="1" x14ac:dyDescent="0.75">
      <c r="A46" s="266"/>
      <c r="B46" s="266"/>
    </row>
    <row r="47" spans="1:25" hidden="1" x14ac:dyDescent="0.75">
      <c r="A47" s="266"/>
      <c r="B47" s="266"/>
    </row>
    <row r="48" spans="1:25" hidden="1" x14ac:dyDescent="0.75">
      <c r="A48" s="266"/>
      <c r="B48" s="266"/>
    </row>
    <row r="49" spans="1:2" hidden="1" x14ac:dyDescent="0.75">
      <c r="A49" s="266"/>
      <c r="B49" s="266"/>
    </row>
    <row r="50" spans="1:2" hidden="1" x14ac:dyDescent="0.75">
      <c r="A50" s="266"/>
      <c r="B50" s="266"/>
    </row>
    <row r="51" spans="1:2" hidden="1" x14ac:dyDescent="0.75">
      <c r="A51" s="266"/>
      <c r="B51" s="266"/>
    </row>
    <row r="52" spans="1:2" hidden="1" x14ac:dyDescent="0.75">
      <c r="A52" s="266"/>
      <c r="B52" s="266"/>
    </row>
    <row r="53" spans="1:2" hidden="1" x14ac:dyDescent="0.75">
      <c r="A53" s="266"/>
      <c r="B53" s="266"/>
    </row>
    <row r="54" spans="1:2" hidden="1" x14ac:dyDescent="0.75">
      <c r="A54" s="266"/>
      <c r="B54" s="266"/>
    </row>
    <row r="55" spans="1:2" hidden="1" x14ac:dyDescent="0.75">
      <c r="A55" s="266"/>
      <c r="B55" s="266"/>
    </row>
    <row r="56" spans="1:2" hidden="1" x14ac:dyDescent="0.75">
      <c r="A56" s="266"/>
      <c r="B56" s="266"/>
    </row>
    <row r="57" spans="1:2" x14ac:dyDescent="0.75"/>
  </sheetData>
  <sheetProtection algorithmName="SHA-512" hashValue="rFg7V8NLo6ws0AVVtU8dOUhWZS6s1TQbX8kxzk5+nbqSP66+baTr4vVhOwwN+hjLUU6QhUeobiMWxgk611VuAA==" saltValue="IhdzzSzANsWZ4+Oo/fxbqw==" spinCount="100000" sheet="1" objects="1" selectLockedCells="1"/>
  <customSheetViews>
    <customSheetView guid="{389C1853-6099-4D9F-A0F7-7F9074524A1B}" zeroValues="0" showRuler="0" topLeftCell="A25">
      <selection activeCell="M34" sqref="M34"/>
      <pageMargins left="0.7" right="0.7" top="0.75" bottom="0.75" header="0.3" footer="0.3"/>
      <pageSetup paperSize="9" orientation="portrait" horizontalDpi="4294967293" verticalDpi="0" r:id="rId1"/>
      <headerFooter alignWithMargins="0"/>
    </customSheetView>
  </customSheetViews>
  <mergeCells count="30">
    <mergeCell ref="F7:H7"/>
    <mergeCell ref="G39:H39"/>
    <mergeCell ref="C28:T28"/>
    <mergeCell ref="K6:K7"/>
    <mergeCell ref="O6:O7"/>
    <mergeCell ref="D12:E12"/>
    <mergeCell ref="D13:E13"/>
    <mergeCell ref="D14:E14"/>
    <mergeCell ref="F14:I14"/>
    <mergeCell ref="C27:T27"/>
    <mergeCell ref="F12:I12"/>
    <mergeCell ref="F8:H8"/>
    <mergeCell ref="E19:I19"/>
    <mergeCell ref="F13:I13"/>
    <mergeCell ref="E18:I18"/>
    <mergeCell ref="F10:I10"/>
    <mergeCell ref="D3:P3"/>
    <mergeCell ref="D4:P4"/>
    <mergeCell ref="D11:E11"/>
    <mergeCell ref="D6:E6"/>
    <mergeCell ref="D7:E7"/>
    <mergeCell ref="D9:E9"/>
    <mergeCell ref="D10:E10"/>
    <mergeCell ref="L6:M6"/>
    <mergeCell ref="F11:I11"/>
    <mergeCell ref="F9:I9"/>
    <mergeCell ref="P6:Q6"/>
    <mergeCell ref="F6:H6"/>
    <mergeCell ref="F15:I15"/>
    <mergeCell ref="E17:I17"/>
  </mergeCells>
  <phoneticPr fontId="9" type="noConversion"/>
  <conditionalFormatting sqref="M23">
    <cfRule type="cellIs" dxfId="96" priority="2" operator="greaterThan">
      <formula>100</formula>
    </cfRule>
  </conditionalFormatting>
  <conditionalFormatting sqref="Q23">
    <cfRule type="cellIs" dxfId="95" priority="1" operator="greaterThan">
      <formula>100</formula>
    </cfRule>
  </conditionalFormatting>
  <dataValidations count="1">
    <dataValidation type="list" allowBlank="1" showInputMessage="1" showErrorMessage="1" sqref="F8:H8" xr:uid="{AFBDD18A-6DFC-4D3A-A2B4-0C2D4F890D69}">
      <formula1>ชั้นประถม</formula1>
    </dataValidation>
  </dataValidations>
  <pageMargins left="0.7" right="0.7" top="0.75" bottom="0.75" header="0.3" footer="0.3"/>
  <pageSetup paperSize="9" scale="50" orientation="portrait" horizontalDpi="4294967293" verticalDpi="300" r:id="rId2"/>
  <colBreaks count="1" manualBreakCount="1">
    <brk id="4" max="55" man="1"/>
  </col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497FA7-FAD8-448B-BFE9-7A77FFA59A95}">
          <x14:formula1>
            <xm:f>INDIRECT(VLOOKUP($I$8,รหัส2!$D$2:$D$7,1,0))</xm:f>
          </x14:formula1>
          <xm:sqref>F9:I9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zoomScale="130" zoomScaleNormal="130" workbookViewId="0">
      <selection activeCell="F7" sqref="F7"/>
    </sheetView>
  </sheetViews>
  <sheetFormatPr defaultRowHeight="21.5" x14ac:dyDescent="0.75"/>
  <cols>
    <col min="3" max="3" width="18" style="284" customWidth="1"/>
    <col min="4" max="4" width="48.69921875" style="284" customWidth="1"/>
  </cols>
  <sheetData>
    <row r="2" spans="2:4" x14ac:dyDescent="0.75">
      <c r="B2" s="285" t="s">
        <v>59</v>
      </c>
      <c r="C2" s="285" t="s">
        <v>191</v>
      </c>
      <c r="D2" s="285" t="s">
        <v>209</v>
      </c>
    </row>
    <row r="3" spans="2:4" x14ac:dyDescent="0.75">
      <c r="B3" s="281">
        <v>1</v>
      </c>
      <c r="C3" s="282" t="s">
        <v>193</v>
      </c>
      <c r="D3" s="282" t="s">
        <v>192</v>
      </c>
    </row>
    <row r="4" spans="2:4" x14ac:dyDescent="0.75">
      <c r="B4" s="281">
        <v>2</v>
      </c>
      <c r="C4" s="282" t="s">
        <v>194</v>
      </c>
      <c r="D4" s="286" t="s">
        <v>210</v>
      </c>
    </row>
    <row r="5" spans="2:4" x14ac:dyDescent="0.75">
      <c r="B5" s="281">
        <v>3</v>
      </c>
      <c r="C5" s="282" t="s">
        <v>195</v>
      </c>
      <c r="D5" s="282" t="s">
        <v>196</v>
      </c>
    </row>
    <row r="6" spans="2:4" x14ac:dyDescent="0.75">
      <c r="B6" s="281">
        <v>4</v>
      </c>
      <c r="C6" s="283" t="s">
        <v>197</v>
      </c>
      <c r="D6" s="282" t="s">
        <v>199</v>
      </c>
    </row>
    <row r="7" spans="2:4" x14ac:dyDescent="0.75">
      <c r="B7" s="281">
        <v>5</v>
      </c>
      <c r="C7" s="283" t="s">
        <v>198</v>
      </c>
      <c r="D7" s="282" t="s">
        <v>200</v>
      </c>
    </row>
    <row r="8" spans="2:4" x14ac:dyDescent="0.75">
      <c r="B8" s="281">
        <v>6</v>
      </c>
      <c r="C8" s="282" t="s">
        <v>201</v>
      </c>
      <c r="D8" s="282" t="s">
        <v>202</v>
      </c>
    </row>
    <row r="9" spans="2:4" x14ac:dyDescent="0.75">
      <c r="B9" s="281">
        <v>7</v>
      </c>
      <c r="C9" s="283" t="s">
        <v>203</v>
      </c>
      <c r="D9" s="282" t="s">
        <v>204</v>
      </c>
    </row>
    <row r="10" spans="2:4" x14ac:dyDescent="0.75">
      <c r="B10" s="281">
        <v>8</v>
      </c>
      <c r="C10" s="283" t="s">
        <v>205</v>
      </c>
      <c r="D10" s="282" t="s">
        <v>206</v>
      </c>
    </row>
    <row r="11" spans="2:4" x14ac:dyDescent="0.75">
      <c r="B11" s="281">
        <v>9</v>
      </c>
      <c r="C11" s="283" t="s">
        <v>207</v>
      </c>
      <c r="D11" s="282" t="s">
        <v>208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X43"/>
  <sheetViews>
    <sheetView showGridLines="0" showRowColHeaders="0" view="pageBreakPreview" zoomScale="115" zoomScaleNormal="100" zoomScaleSheetLayoutView="115" workbookViewId="0">
      <selection activeCell="K9" sqref="K9"/>
    </sheetView>
  </sheetViews>
  <sheetFormatPr defaultColWidth="9.09765625" defaultRowHeight="21.5" x14ac:dyDescent="0.75"/>
  <cols>
    <col min="1" max="1" width="3.19921875" style="24" bestFit="1" customWidth="1"/>
    <col min="2" max="2" width="5.69921875" style="24" customWidth="1"/>
    <col min="3" max="3" width="7.19921875" style="24" bestFit="1" customWidth="1"/>
    <col min="4" max="4" width="7.09765625" style="239" bestFit="1" customWidth="1"/>
    <col min="5" max="6" width="11.09765625" style="239" customWidth="1"/>
    <col min="7" max="24" width="3.3984375" style="24" customWidth="1"/>
    <col min="25" max="25" width="3.19921875" style="24" bestFit="1" customWidth="1"/>
    <col min="26" max="26" width="5.69921875" style="24" customWidth="1"/>
    <col min="27" max="27" width="7.19921875" style="24" bestFit="1" customWidth="1"/>
    <col min="28" max="28" width="7.09765625" style="239" bestFit="1" customWidth="1"/>
    <col min="29" max="30" width="11" style="239" customWidth="1"/>
    <col min="31" max="48" width="3.3984375" style="24" customWidth="1"/>
    <col min="49" max="16384" width="9.09765625" style="24"/>
  </cols>
  <sheetData>
    <row r="1" spans="1:50" ht="30.75" customHeight="1" x14ac:dyDescent="0.8">
      <c r="A1" s="421" t="str">
        <f>"ใบรายชื่อ รายวิชา   "&amp;ข้อมูลเบื้องต้น!$F$9&amp;"   ชั้น  "&amp;ข้อมูลเบื้องต้น!$D$18&amp; "   ผู้สอน  "&amp;ข้อมูลเบื้องต้น!$F$12</f>
        <v>ใบรายชื่อ รายวิชา   คณิตศาสตร์ 2    ชั้น  ป.2/1   ผู้สอน  นางอุ้มขวัญ หัตถสาร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 t="str">
        <f>"ใบรายชื่อ รายวิชา   "&amp;ข้อมูลเบื้องต้น!$F$9&amp;"   ชั้น  "&amp;ข้อมูลเบื้องต้น!$D$19&amp; "   ผู้สอน  "&amp;ข้อมูลเบื้องต้น!$F$12</f>
        <v>ใบรายชื่อ รายวิชา   คณิตศาสตร์ 2    ชั้น  ป.2/2   ผู้สอน  นางอุ้มขวัญ หัตถสาร</v>
      </c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  <c r="AS1" s="421"/>
      <c r="AT1" s="421"/>
      <c r="AU1" s="421"/>
      <c r="AV1" s="421"/>
    </row>
    <row r="2" spans="1:50" x14ac:dyDescent="0.75">
      <c r="A2" s="422" t="s">
        <v>0</v>
      </c>
      <c r="B2" s="430" t="s">
        <v>169</v>
      </c>
      <c r="C2" s="232" t="s">
        <v>158</v>
      </c>
      <c r="D2" s="424" t="s">
        <v>1</v>
      </c>
      <c r="E2" s="425"/>
      <c r="F2" s="426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422" t="s">
        <v>0</v>
      </c>
      <c r="Z2" s="430" t="s">
        <v>169</v>
      </c>
      <c r="AA2" s="232" t="s">
        <v>158</v>
      </c>
      <c r="AB2" s="424" t="s">
        <v>1</v>
      </c>
      <c r="AC2" s="425"/>
      <c r="AD2" s="426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X2" s="274" t="s">
        <v>170</v>
      </c>
    </row>
    <row r="3" spans="1:50" ht="22" thickBot="1" x14ac:dyDescent="0.8">
      <c r="A3" s="423"/>
      <c r="B3" s="431"/>
      <c r="C3" s="233" t="s">
        <v>157</v>
      </c>
      <c r="D3" s="427"/>
      <c r="E3" s="428"/>
      <c r="F3" s="429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423"/>
      <c r="Z3" s="431"/>
      <c r="AA3" s="233" t="s">
        <v>157</v>
      </c>
      <c r="AB3" s="427"/>
      <c r="AC3" s="428"/>
      <c r="AD3" s="429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X3" s="274" t="s">
        <v>171</v>
      </c>
    </row>
    <row r="4" spans="1:50" x14ac:dyDescent="0.75">
      <c r="A4" s="234">
        <f>Sheet2!B4</f>
        <v>1</v>
      </c>
      <c r="B4" s="279" t="s">
        <v>170</v>
      </c>
      <c r="C4" s="234">
        <f>Sheet2!C4</f>
        <v>3901</v>
      </c>
      <c r="D4" s="235" t="str">
        <f>Sheet2!D4</f>
        <v>เด็กชาย</v>
      </c>
      <c r="E4" s="236" t="str">
        <f>Sheet2!E4</f>
        <v>ธนภัทร</v>
      </c>
      <c r="F4" s="237" t="str">
        <f>Sheet2!F4</f>
        <v>อุสาห์</v>
      </c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4">
        <f>Sheet2!H4</f>
        <v>1</v>
      </c>
      <c r="Z4" s="279" t="s">
        <v>170</v>
      </c>
      <c r="AA4" s="234">
        <f>Sheet2!I4</f>
        <v>4030</v>
      </c>
      <c r="AB4" s="273" t="str">
        <f>Sheet2!J4</f>
        <v>เด็กชาย</v>
      </c>
      <c r="AC4" s="236" t="str">
        <f>Sheet2!K4</f>
        <v>กมลภพ</v>
      </c>
      <c r="AD4" s="237" t="str">
        <f>Sheet2!L4</f>
        <v>ปัญญาพรึก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</row>
    <row r="5" spans="1:50" x14ac:dyDescent="0.75">
      <c r="A5" s="234">
        <f>Sheet2!B5</f>
        <v>2</v>
      </c>
      <c r="B5" s="279" t="s">
        <v>170</v>
      </c>
      <c r="C5" s="234" t="str">
        <f>Sheet2!C5</f>
        <v>04031</v>
      </c>
      <c r="D5" s="235" t="str">
        <f>Sheet2!D5</f>
        <v>เด็กชาย</v>
      </c>
      <c r="E5" s="237" t="str">
        <f>Sheet2!E5</f>
        <v>กฤติพงศ์</v>
      </c>
      <c r="F5" s="237" t="str">
        <f>Sheet2!F5</f>
        <v>รุ่งหนองกระดี่</v>
      </c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234">
        <f>Sheet2!H5</f>
        <v>2</v>
      </c>
      <c r="Z5" s="279" t="s">
        <v>170</v>
      </c>
      <c r="AA5" s="234">
        <f>Sheet2!I5</f>
        <v>4038</v>
      </c>
      <c r="AB5" s="273" t="str">
        <f>Sheet2!J5</f>
        <v>เด็กชาย</v>
      </c>
      <c r="AC5" s="237" t="str">
        <f>Sheet2!K5</f>
        <v>ชินาธิป</v>
      </c>
      <c r="AD5" s="237" t="str">
        <f>Sheet2!L5</f>
        <v>วิไล</v>
      </c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</row>
    <row r="6" spans="1:50" x14ac:dyDescent="0.75">
      <c r="A6" s="234">
        <f>Sheet2!B6</f>
        <v>3</v>
      </c>
      <c r="B6" s="279" t="s">
        <v>170</v>
      </c>
      <c r="C6" s="234">
        <f>Sheet2!C6</f>
        <v>4032</v>
      </c>
      <c r="D6" s="235" t="str">
        <f>Sheet2!D6</f>
        <v>เด็กชาย</v>
      </c>
      <c r="E6" s="237" t="str">
        <f>Sheet2!E6</f>
        <v>กวินเชษฐ</v>
      </c>
      <c r="F6" s="237" t="str">
        <f>Sheet2!F6</f>
        <v>ภิรมย์นาค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234">
        <f>Sheet2!H6</f>
        <v>3</v>
      </c>
      <c r="Z6" s="279" t="s">
        <v>170</v>
      </c>
      <c r="AA6" s="234">
        <f>Sheet2!I6</f>
        <v>4042</v>
      </c>
      <c r="AB6" s="273" t="str">
        <f>Sheet2!J6</f>
        <v>เด็กชาย</v>
      </c>
      <c r="AC6" s="237" t="str">
        <f>Sheet2!K6</f>
        <v>ณัฐชนน</v>
      </c>
      <c r="AD6" s="237" t="str">
        <f>Sheet2!L6</f>
        <v>คำสิงห์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</row>
    <row r="7" spans="1:50" x14ac:dyDescent="0.75">
      <c r="A7" s="234">
        <f>Sheet2!B7</f>
        <v>4</v>
      </c>
      <c r="B7" s="279" t="s">
        <v>170</v>
      </c>
      <c r="C7" s="234">
        <f>Sheet2!C7</f>
        <v>4036</v>
      </c>
      <c r="D7" s="235" t="str">
        <f>Sheet2!D7</f>
        <v>เด็กชาย</v>
      </c>
      <c r="E7" s="237" t="str">
        <f>Sheet2!E7</f>
        <v>จักรวาล</v>
      </c>
      <c r="F7" s="237" t="str">
        <f>Sheet2!F7</f>
        <v>บุญหลง</v>
      </c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234">
        <f>Sheet2!H7</f>
        <v>4</v>
      </c>
      <c r="Z7" s="279" t="s">
        <v>170</v>
      </c>
      <c r="AA7" s="234">
        <f>Sheet2!I7</f>
        <v>4045</v>
      </c>
      <c r="AB7" s="273" t="str">
        <f>Sheet2!J7</f>
        <v>เด็กชาย</v>
      </c>
      <c r="AC7" s="237" t="str">
        <f>Sheet2!K7</f>
        <v>แทนคุณ</v>
      </c>
      <c r="AD7" s="237" t="str">
        <f>Sheet2!L7</f>
        <v>แป้นปรุง</v>
      </c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</row>
    <row r="8" spans="1:50" x14ac:dyDescent="0.75">
      <c r="A8" s="234">
        <f>Sheet2!B8</f>
        <v>5</v>
      </c>
      <c r="B8" s="279" t="s">
        <v>170</v>
      </c>
      <c r="C8" s="234">
        <f>Sheet2!C8</f>
        <v>4044</v>
      </c>
      <c r="D8" s="235" t="str">
        <f>Sheet2!D8</f>
        <v>เด็กชาย</v>
      </c>
      <c r="E8" s="237" t="str">
        <f>Sheet2!E8</f>
        <v>ทัตเทพ</v>
      </c>
      <c r="F8" s="237" t="str">
        <f>Sheet2!F8</f>
        <v>โม๊ะดี</v>
      </c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234">
        <f>Sheet2!H8</f>
        <v>5</v>
      </c>
      <c r="Z8" s="279" t="s">
        <v>170</v>
      </c>
      <c r="AA8" s="234">
        <f>Sheet2!I8</f>
        <v>4047</v>
      </c>
      <c r="AB8" s="273" t="str">
        <f>Sheet2!J8</f>
        <v>เด็กชาย</v>
      </c>
      <c r="AC8" s="237" t="str">
        <f>Sheet2!K8</f>
        <v>ธนทัต</v>
      </c>
      <c r="AD8" s="237" t="str">
        <f>Sheet2!L8</f>
        <v>จัตุพล</v>
      </c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</row>
    <row r="9" spans="1:50" x14ac:dyDescent="0.75">
      <c r="A9" s="234">
        <f>Sheet2!B9</f>
        <v>6</v>
      </c>
      <c r="B9" s="279" t="s">
        <v>170</v>
      </c>
      <c r="C9" s="234">
        <f>Sheet2!C9</f>
        <v>4046</v>
      </c>
      <c r="D9" s="235" t="str">
        <f>Sheet2!D9</f>
        <v>เด็กชาย</v>
      </c>
      <c r="E9" s="237" t="str">
        <f>Sheet2!E9</f>
        <v>ธนกร</v>
      </c>
      <c r="F9" s="237" t="str">
        <f>Sheet2!F9</f>
        <v>เชื้อเมืองพาน</v>
      </c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234">
        <f>Sheet2!H9</f>
        <v>6</v>
      </c>
      <c r="Z9" s="279" t="s">
        <v>170</v>
      </c>
      <c r="AA9" s="234">
        <f>Sheet2!I9</f>
        <v>4048</v>
      </c>
      <c r="AB9" s="273" t="str">
        <f>Sheet2!J9</f>
        <v>เด็กชาย</v>
      </c>
      <c r="AC9" s="237" t="str">
        <f>Sheet2!K9</f>
        <v>ธนวัฒน์</v>
      </c>
      <c r="AD9" s="237" t="str">
        <f>Sheet2!L9</f>
        <v>มัฆวาล</v>
      </c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</row>
    <row r="10" spans="1:50" x14ac:dyDescent="0.75">
      <c r="A10" s="234">
        <f>Sheet2!B10</f>
        <v>7</v>
      </c>
      <c r="B10" s="279" t="s">
        <v>170</v>
      </c>
      <c r="C10" s="234">
        <f>Sheet2!C10</f>
        <v>4050</v>
      </c>
      <c r="D10" s="235" t="str">
        <f>Sheet2!D10</f>
        <v>เด็กชาย</v>
      </c>
      <c r="E10" s="237" t="str">
        <f>Sheet2!E10</f>
        <v>ธนากุล</v>
      </c>
      <c r="F10" s="237" t="str">
        <f>Sheet2!F10</f>
        <v>ยมนา</v>
      </c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234">
        <f>Sheet2!H10</f>
        <v>7</v>
      </c>
      <c r="Z10" s="279" t="s">
        <v>170</v>
      </c>
      <c r="AA10" s="234">
        <f>Sheet2!I10</f>
        <v>4053</v>
      </c>
      <c r="AB10" s="273" t="str">
        <f>Sheet2!J10</f>
        <v>เด็กชาย</v>
      </c>
      <c r="AC10" s="237" t="str">
        <f>Sheet2!K10</f>
        <v>นิรันดร</v>
      </c>
      <c r="AD10" s="237" t="str">
        <f>Sheet2!L10</f>
        <v>นเรวรรณ์</v>
      </c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</row>
    <row r="11" spans="1:50" x14ac:dyDescent="0.75">
      <c r="A11" s="234">
        <f>Sheet2!B11</f>
        <v>8</v>
      </c>
      <c r="B11" s="279" t="s">
        <v>170</v>
      </c>
      <c r="C11" s="234">
        <f>Sheet2!C11</f>
        <v>4063</v>
      </c>
      <c r="D11" s="235" t="str">
        <f>Sheet2!D11</f>
        <v>เด็กชาย</v>
      </c>
      <c r="E11" s="237" t="str">
        <f>Sheet2!E11</f>
        <v>ภาสกร</v>
      </c>
      <c r="F11" s="237" t="str">
        <f>Sheet2!F11</f>
        <v>คีลาวงศ์</v>
      </c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234">
        <f>Sheet2!H11</f>
        <v>8</v>
      </c>
      <c r="Z11" s="279" t="s">
        <v>170</v>
      </c>
      <c r="AA11" s="234">
        <f>Sheet2!I11</f>
        <v>4054</v>
      </c>
      <c r="AB11" s="273" t="str">
        <f>Sheet2!J11</f>
        <v>เด็กชาย</v>
      </c>
      <c r="AC11" s="237" t="str">
        <f>Sheet2!K11</f>
        <v>บารมี</v>
      </c>
      <c r="AD11" s="237" t="str">
        <f>Sheet2!L11</f>
        <v>ฝั้นปิมปา</v>
      </c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</row>
    <row r="12" spans="1:50" x14ac:dyDescent="0.75">
      <c r="A12" s="234">
        <f>Sheet2!B12</f>
        <v>9</v>
      </c>
      <c r="B12" s="279" t="s">
        <v>170</v>
      </c>
      <c r="C12" s="234">
        <f>Sheet2!C12</f>
        <v>4064</v>
      </c>
      <c r="D12" s="235" t="str">
        <f>Sheet2!D12</f>
        <v>เด็กชาย</v>
      </c>
      <c r="E12" s="237" t="str">
        <f>Sheet2!E12</f>
        <v>รัชพล</v>
      </c>
      <c r="F12" s="237" t="str">
        <f>Sheet2!F12</f>
        <v>ก๋าซ้อน</v>
      </c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234">
        <f>Sheet2!H12</f>
        <v>9</v>
      </c>
      <c r="Z12" s="279" t="s">
        <v>170</v>
      </c>
      <c r="AA12" s="234">
        <f>Sheet2!I12</f>
        <v>4058</v>
      </c>
      <c r="AB12" s="273" t="str">
        <f>Sheet2!J12</f>
        <v>เด็กชาย</v>
      </c>
      <c r="AC12" s="237" t="str">
        <f>Sheet2!K12</f>
        <v>พลภูมิ</v>
      </c>
      <c r="AD12" s="237" t="str">
        <f>Sheet2!L12</f>
        <v>ตาคำ</v>
      </c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</row>
    <row r="13" spans="1:50" x14ac:dyDescent="0.75">
      <c r="A13" s="234">
        <f>Sheet2!B13</f>
        <v>10</v>
      </c>
      <c r="B13" s="279" t="s">
        <v>170</v>
      </c>
      <c r="C13" s="234">
        <f>Sheet2!C13</f>
        <v>4138</v>
      </c>
      <c r="D13" s="235" t="str">
        <f>Sheet2!D13</f>
        <v>เด็กชาย</v>
      </c>
      <c r="E13" s="237" t="str">
        <f>Sheet2!E13</f>
        <v>ธนภัทร</v>
      </c>
      <c r="F13" s="237" t="str">
        <f>Sheet2!F13</f>
        <v>หน่อแก้ว</v>
      </c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234">
        <f>Sheet2!H13</f>
        <v>10</v>
      </c>
      <c r="Z13" s="279" t="s">
        <v>170</v>
      </c>
      <c r="AA13" s="234">
        <f>Sheet2!I13</f>
        <v>4062</v>
      </c>
      <c r="AB13" s="273" t="str">
        <f>Sheet2!J13</f>
        <v>เด็กชาย</v>
      </c>
      <c r="AC13" s="237" t="str">
        <f>Sheet2!K13</f>
        <v>ภัทรดนัย</v>
      </c>
      <c r="AD13" s="237" t="str">
        <f>Sheet2!L13</f>
        <v>ธรรมกุสุมา</v>
      </c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</row>
    <row r="14" spans="1:50" x14ac:dyDescent="0.75">
      <c r="A14" s="234">
        <f>Sheet2!B14</f>
        <v>11</v>
      </c>
      <c r="B14" s="279" t="s">
        <v>170</v>
      </c>
      <c r="C14" s="234">
        <f>Sheet2!C14</f>
        <v>4147</v>
      </c>
      <c r="D14" s="235" t="str">
        <f>Sheet2!D14</f>
        <v>เด็กชาย</v>
      </c>
      <c r="E14" s="237" t="str">
        <f>Sheet2!E14</f>
        <v>สิริวัฒน์</v>
      </c>
      <c r="F14" s="237" t="str">
        <f>Sheet2!F14</f>
        <v>มอยสุรินทร์</v>
      </c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234">
        <f>Sheet2!H14</f>
        <v>11</v>
      </c>
      <c r="Z14" s="279" t="s">
        <v>170</v>
      </c>
      <c r="AA14" s="234">
        <f>Sheet2!I14</f>
        <v>4068</v>
      </c>
      <c r="AB14" s="273" t="str">
        <f>Sheet2!J14</f>
        <v>เด็กชาย</v>
      </c>
      <c r="AC14" s="237" t="str">
        <f>Sheet2!K14</f>
        <v>ศิวกร</v>
      </c>
      <c r="AD14" s="237" t="str">
        <f>Sheet2!L14</f>
        <v>แสนเสมอใจ</v>
      </c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</row>
    <row r="15" spans="1:50" x14ac:dyDescent="0.75">
      <c r="A15" s="234">
        <f>Sheet2!B15</f>
        <v>12</v>
      </c>
      <c r="B15" s="279" t="s">
        <v>170</v>
      </c>
      <c r="C15" s="234">
        <f>Sheet2!C15</f>
        <v>4148</v>
      </c>
      <c r="D15" s="235" t="str">
        <f>Sheet2!D15</f>
        <v>เด็กชาย</v>
      </c>
      <c r="E15" s="237" t="str">
        <f>Sheet2!E15</f>
        <v>ธนากร</v>
      </c>
      <c r="F15" s="237" t="str">
        <f>Sheet2!F15</f>
        <v>สิงห์กาศ</v>
      </c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234">
        <f>Sheet2!H15</f>
        <v>12</v>
      </c>
      <c r="Z15" s="279" t="s">
        <v>170</v>
      </c>
      <c r="AA15" s="234">
        <f>Sheet2!I15</f>
        <v>4069</v>
      </c>
      <c r="AB15" s="273" t="str">
        <f>Sheet2!J15</f>
        <v>เด็กชาย</v>
      </c>
      <c r="AC15" s="237" t="str">
        <f>Sheet2!K15</f>
        <v>ศุทธิรัตน์</v>
      </c>
      <c r="AD15" s="237" t="str">
        <f>Sheet2!L15</f>
        <v>สุจิตวนิช</v>
      </c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</row>
    <row r="16" spans="1:50" x14ac:dyDescent="0.75">
      <c r="A16" s="234">
        <f>Sheet2!B16</f>
        <v>13</v>
      </c>
      <c r="B16" s="279" t="s">
        <v>170</v>
      </c>
      <c r="C16" s="234">
        <f>Sheet2!C16</f>
        <v>4153</v>
      </c>
      <c r="D16" s="235" t="str">
        <f>Sheet2!D16</f>
        <v>เด็กชาย</v>
      </c>
      <c r="E16" s="237" t="str">
        <f>Sheet2!E16</f>
        <v>ญาณพัฒน์</v>
      </c>
      <c r="F16" s="237" t="str">
        <f>Sheet2!F16</f>
        <v>รูปงาม</v>
      </c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234">
        <f>Sheet2!H16</f>
        <v>13</v>
      </c>
      <c r="Z16" s="279" t="s">
        <v>170</v>
      </c>
      <c r="AA16" s="234">
        <f>Sheet2!I16</f>
        <v>4131</v>
      </c>
      <c r="AB16" s="273" t="str">
        <f>Sheet2!J16</f>
        <v>เด็กชาย</v>
      </c>
      <c r="AC16" s="237" t="str">
        <f>Sheet2!K16</f>
        <v>วุฒิภัทร</v>
      </c>
      <c r="AD16" s="237" t="str">
        <f>Sheet2!L16</f>
        <v>กันวี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</row>
    <row r="17" spans="1:48" x14ac:dyDescent="0.75">
      <c r="A17" s="234">
        <f>Sheet2!B17</f>
        <v>14</v>
      </c>
      <c r="B17" s="279" t="s">
        <v>170</v>
      </c>
      <c r="C17" s="234">
        <f>Sheet2!C17</f>
        <v>4156</v>
      </c>
      <c r="D17" s="235" t="str">
        <f>Sheet2!D17</f>
        <v>เด็กชาย</v>
      </c>
      <c r="E17" s="237" t="str">
        <f>Sheet2!E17</f>
        <v>ปองคุณ</v>
      </c>
      <c r="F17" s="237" t="str">
        <f>Sheet2!F17</f>
        <v>มัฆวาล</v>
      </c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234">
        <f>Sheet2!H17</f>
        <v>14</v>
      </c>
      <c r="Z17" s="279" t="s">
        <v>170</v>
      </c>
      <c r="AA17" s="234">
        <f>Sheet2!I17</f>
        <v>4132</v>
      </c>
      <c r="AB17" s="273" t="str">
        <f>Sheet2!J17</f>
        <v>เด็กชาย</v>
      </c>
      <c r="AC17" s="237" t="str">
        <f>Sheet2!K17</f>
        <v>ทัพพ์ปวีณ์</v>
      </c>
      <c r="AD17" s="237" t="str">
        <f>Sheet2!L17</f>
        <v>พุ่มพวง</v>
      </c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</row>
    <row r="18" spans="1:48" x14ac:dyDescent="0.75">
      <c r="A18" s="234">
        <f>Sheet2!B18</f>
        <v>15</v>
      </c>
      <c r="B18" s="279" t="s">
        <v>170</v>
      </c>
      <c r="C18" s="234">
        <f>Sheet2!C18</f>
        <v>4169</v>
      </c>
      <c r="D18" s="235" t="str">
        <f>Sheet2!D18</f>
        <v>เด็กชาย</v>
      </c>
      <c r="E18" s="237" t="str">
        <f>Sheet2!E18</f>
        <v>ญานภัทร</v>
      </c>
      <c r="F18" s="237" t="str">
        <f>Sheet2!F18</f>
        <v>ศรีมาปัน</v>
      </c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234">
        <f>Sheet2!H18</f>
        <v>15</v>
      </c>
      <c r="Z18" s="279" t="s">
        <v>170</v>
      </c>
      <c r="AA18" s="234">
        <f>Sheet2!I18</f>
        <v>4154</v>
      </c>
      <c r="AB18" s="273" t="str">
        <f>Sheet2!J18</f>
        <v>เด็กชาย</v>
      </c>
      <c r="AC18" s="237" t="str">
        <f>Sheet2!K18</f>
        <v>กฤติน</v>
      </c>
      <c r="AD18" s="237" t="str">
        <f>Sheet2!L18</f>
        <v>ณ สุวรรณ</v>
      </c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</row>
    <row r="19" spans="1:48" x14ac:dyDescent="0.75">
      <c r="A19" s="234">
        <f>Sheet2!B19</f>
        <v>16</v>
      </c>
      <c r="B19" s="279" t="s">
        <v>170</v>
      </c>
      <c r="C19" s="234">
        <f>Sheet2!C19</f>
        <v>4292</v>
      </c>
      <c r="D19" s="235" t="str">
        <f>Sheet2!D19</f>
        <v>เด็กชาย</v>
      </c>
      <c r="E19" s="237" t="str">
        <f>Sheet2!E19</f>
        <v>กฤตลักษณ์</v>
      </c>
      <c r="F19" s="237" t="str">
        <f>Sheet2!F19</f>
        <v>หลวงโย</v>
      </c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234">
        <f>Sheet2!H19</f>
        <v>16</v>
      </c>
      <c r="Z19" s="279" t="s">
        <v>170</v>
      </c>
      <c r="AA19" s="234">
        <f>Sheet2!I19</f>
        <v>4273</v>
      </c>
      <c r="AB19" s="273" t="str">
        <f>Sheet2!J19</f>
        <v>เด็กชาย</v>
      </c>
      <c r="AC19" s="237" t="str">
        <f>Sheet2!K19</f>
        <v>ศิรวิทย์</v>
      </c>
      <c r="AD19" s="237" t="str">
        <f>Sheet2!L19</f>
        <v>คำวัง</v>
      </c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</row>
    <row r="20" spans="1:48" x14ac:dyDescent="0.75">
      <c r="A20" s="234">
        <f>Sheet2!B20</f>
        <v>17</v>
      </c>
      <c r="B20" s="279" t="s">
        <v>170</v>
      </c>
      <c r="C20" s="234">
        <f>Sheet2!C20</f>
        <v>4033</v>
      </c>
      <c r="D20" s="235" t="str">
        <f>Sheet2!D20</f>
        <v>เด็กหญิง</v>
      </c>
      <c r="E20" s="237" t="str">
        <f>Sheet2!E20</f>
        <v>กันยารัตน์</v>
      </c>
      <c r="F20" s="237" t="s">
        <v>143</v>
      </c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234">
        <f>Sheet2!H20</f>
        <v>17</v>
      </c>
      <c r="Z20" s="279" t="s">
        <v>170</v>
      </c>
      <c r="AA20" s="234">
        <f>Sheet2!I20</f>
        <v>4296</v>
      </c>
      <c r="AB20" s="273" t="str">
        <f>Sheet2!J20</f>
        <v>เด็กชาย</v>
      </c>
      <c r="AC20" s="237" t="str">
        <f>Sheet2!K20</f>
        <v>ธีรภัทร</v>
      </c>
      <c r="AD20" s="237" t="str">
        <f>Sheet2!L20</f>
        <v>กันแก้ว</v>
      </c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</row>
    <row r="21" spans="1:48" x14ac:dyDescent="0.75">
      <c r="A21" s="234">
        <f>Sheet2!B21</f>
        <v>18</v>
      </c>
      <c r="B21" s="279" t="s">
        <v>170</v>
      </c>
      <c r="C21" s="234">
        <f>Sheet2!C21</f>
        <v>4039</v>
      </c>
      <c r="D21" s="235" t="str">
        <f>Sheet2!D21</f>
        <v>เด็กหญิง</v>
      </c>
      <c r="E21" s="237" t="str">
        <f>Sheet2!E21</f>
        <v>โชติกา</v>
      </c>
      <c r="F21" s="237" t="str">
        <f>Sheet2!F21</f>
        <v>สุขยิ่ง</v>
      </c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234">
        <f>Sheet2!H21</f>
        <v>18</v>
      </c>
      <c r="Z21" s="279" t="s">
        <v>170</v>
      </c>
      <c r="AA21" s="234">
        <f>Sheet2!I21</f>
        <v>4297</v>
      </c>
      <c r="AB21" s="273" t="str">
        <f>Sheet2!J21</f>
        <v>เด็กชาย</v>
      </c>
      <c r="AC21" s="237" t="str">
        <f>Sheet2!K21</f>
        <v>นรินทร</v>
      </c>
      <c r="AD21" s="237" t="str">
        <f>Sheet2!L21</f>
        <v>นันทชัย</v>
      </c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</row>
    <row r="22" spans="1:48" x14ac:dyDescent="0.75">
      <c r="A22" s="234">
        <f>Sheet2!B22</f>
        <v>19</v>
      </c>
      <c r="B22" s="279" t="s">
        <v>170</v>
      </c>
      <c r="C22" s="234">
        <f>Sheet2!C22</f>
        <v>4040</v>
      </c>
      <c r="D22" s="235" t="str">
        <f>Sheet2!D22</f>
        <v>เด็กหญิง</v>
      </c>
      <c r="E22" s="237" t="str">
        <f>Sheet2!E22</f>
        <v>โชษิตา</v>
      </c>
      <c r="F22" s="237" t="str">
        <f>Sheet2!F22</f>
        <v>สุขยิ่ง</v>
      </c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234">
        <f>Sheet2!H22</f>
        <v>19</v>
      </c>
      <c r="Z22" s="279" t="s">
        <v>170</v>
      </c>
      <c r="AA22" s="234">
        <f>Sheet2!I22</f>
        <v>4034</v>
      </c>
      <c r="AB22" s="273" t="str">
        <f>Sheet2!J22</f>
        <v>เด็กหญิง</v>
      </c>
      <c r="AC22" s="237" t="str">
        <f>Sheet2!K22</f>
        <v>กุลิสรา</v>
      </c>
      <c r="AD22" s="237" t="str">
        <f>Sheet2!L22</f>
        <v>ปรีชา</v>
      </c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</row>
    <row r="23" spans="1:48" x14ac:dyDescent="0.75">
      <c r="A23" s="234">
        <f>Sheet2!B23</f>
        <v>20</v>
      </c>
      <c r="B23" s="279" t="s">
        <v>170</v>
      </c>
      <c r="C23" s="234">
        <f>Sheet2!C23</f>
        <v>4043</v>
      </c>
      <c r="D23" s="235" t="str">
        <f>Sheet2!D23</f>
        <v>เด็กหญิง</v>
      </c>
      <c r="E23" s="237" t="str">
        <f>Sheet2!E23</f>
        <v>ณัฐธยาน์</v>
      </c>
      <c r="F23" s="237" t="str">
        <f>Sheet2!F23</f>
        <v>ชัยปัน</v>
      </c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234">
        <f>Sheet2!H23</f>
        <v>20</v>
      </c>
      <c r="Z23" s="279" t="s">
        <v>170</v>
      </c>
      <c r="AA23" s="234">
        <f>Sheet2!I23</f>
        <v>4049</v>
      </c>
      <c r="AB23" s="273" t="str">
        <f>Sheet2!J23</f>
        <v>เด็กหญิง</v>
      </c>
      <c r="AC23" s="237" t="str">
        <f>Sheet2!K23</f>
        <v>ธนัญญา</v>
      </c>
      <c r="AD23" s="237" t="str">
        <f>Sheet2!L23</f>
        <v>สีหนูปุ้ย</v>
      </c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</row>
    <row r="24" spans="1:48" x14ac:dyDescent="0.75">
      <c r="A24" s="234">
        <f>Sheet2!B24</f>
        <v>21</v>
      </c>
      <c r="B24" s="279" t="s">
        <v>170</v>
      </c>
      <c r="C24" s="234">
        <f>Sheet2!C24</f>
        <v>4051</v>
      </c>
      <c r="D24" s="235" t="str">
        <f>Sheet2!D24</f>
        <v>เด็กหญิง</v>
      </c>
      <c r="E24" s="237" t="str">
        <f>Sheet2!E24</f>
        <v>ธัญชนก</v>
      </c>
      <c r="F24" s="237" t="str">
        <f>Sheet2!F24</f>
        <v>แสงสุข</v>
      </c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234">
        <f>Sheet2!H24</f>
        <v>21</v>
      </c>
      <c r="Z24" s="279" t="s">
        <v>170</v>
      </c>
      <c r="AA24" s="234">
        <f>Sheet2!I24</f>
        <v>4057</v>
      </c>
      <c r="AB24" s="273" t="str">
        <f>Sheet2!J24</f>
        <v>เด็กหญิง</v>
      </c>
      <c r="AC24" s="237" t="str">
        <f>Sheet2!K24</f>
        <v>พชรมน</v>
      </c>
      <c r="AD24" s="237" t="str">
        <f>Sheet2!L24</f>
        <v>เสารังษี</v>
      </c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</row>
    <row r="25" spans="1:48" x14ac:dyDescent="0.75">
      <c r="A25" s="234">
        <f>Sheet2!B25</f>
        <v>22</v>
      </c>
      <c r="B25" s="279" t="s">
        <v>170</v>
      </c>
      <c r="C25" s="234">
        <f>Sheet2!C25</f>
        <v>4059</v>
      </c>
      <c r="D25" s="235" t="str">
        <f>Sheet2!D25</f>
        <v>เด็กหญิง</v>
      </c>
      <c r="E25" s="237" t="str">
        <f>Sheet2!E25</f>
        <v>พลอยไพริน</v>
      </c>
      <c r="F25" s="237" t="str">
        <f>Sheet2!F25</f>
        <v>ยาวิลาศ</v>
      </c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234">
        <f>Sheet2!H25</f>
        <v>22</v>
      </c>
      <c r="Z25" s="279" t="s">
        <v>170</v>
      </c>
      <c r="AA25" s="234">
        <f>Sheet2!I25</f>
        <v>4139</v>
      </c>
      <c r="AB25" s="273" t="str">
        <f>Sheet2!J25</f>
        <v>เด็กหญิง</v>
      </c>
      <c r="AC25" s="237" t="str">
        <f>Sheet2!K25</f>
        <v>เบญจรัสพร</v>
      </c>
      <c r="AD25" s="237" t="str">
        <f>Sheet2!L25</f>
        <v>อูปสาแก้ว</v>
      </c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</row>
    <row r="26" spans="1:48" x14ac:dyDescent="0.75">
      <c r="A26" s="234">
        <f>Sheet2!B26</f>
        <v>23</v>
      </c>
      <c r="B26" s="279" t="s">
        <v>170</v>
      </c>
      <c r="C26" s="234">
        <f>Sheet2!C26</f>
        <v>4065</v>
      </c>
      <c r="D26" s="235" t="str">
        <f>Sheet2!D26</f>
        <v>เด็กหญิง</v>
      </c>
      <c r="E26" s="237" t="str">
        <f>Sheet2!E26</f>
        <v>ลัดดา</v>
      </c>
      <c r="F26" s="237" t="str">
        <f>Sheet2!F26</f>
        <v>ขันทะวิไล</v>
      </c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234">
        <f>Sheet2!H26</f>
        <v>23</v>
      </c>
      <c r="Z26" s="279" t="s">
        <v>170</v>
      </c>
      <c r="AA26" s="234">
        <f>Sheet2!I26</f>
        <v>4140</v>
      </c>
      <c r="AB26" s="273" t="str">
        <f>Sheet2!J26</f>
        <v>เด็กหญิง</v>
      </c>
      <c r="AC26" s="237" t="str">
        <f>Sheet2!K26</f>
        <v>วิภาดา</v>
      </c>
      <c r="AD26" s="237" t="str">
        <f>Sheet2!L26</f>
        <v>มาลา</v>
      </c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</row>
    <row r="27" spans="1:48" x14ac:dyDescent="0.75">
      <c r="A27" s="234">
        <f>Sheet2!B27</f>
        <v>24</v>
      </c>
      <c r="B27" s="279" t="s">
        <v>170</v>
      </c>
      <c r="C27" s="234">
        <f>Sheet2!C27</f>
        <v>4067</v>
      </c>
      <c r="D27" s="235" t="str">
        <f>Sheet2!D27</f>
        <v>เด็กหญิง</v>
      </c>
      <c r="E27" s="237" t="str">
        <f>Sheet2!E27</f>
        <v>ศิรญา</v>
      </c>
      <c r="F27" s="237" t="str">
        <f>Sheet2!F27</f>
        <v>ทองดี</v>
      </c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234">
        <f>Sheet2!H27</f>
        <v>24</v>
      </c>
      <c r="Z27" s="279" t="s">
        <v>170</v>
      </c>
      <c r="AA27" s="234">
        <f>Sheet2!I27</f>
        <v>4158</v>
      </c>
      <c r="AB27" s="273" t="str">
        <f>Sheet2!J27</f>
        <v>เด็กหญิง</v>
      </c>
      <c r="AC27" s="237" t="str">
        <f>Sheet2!K27</f>
        <v>ณิชาภัทร์</v>
      </c>
      <c r="AD27" s="237" t="str">
        <f>Sheet2!L27</f>
        <v>แก้วเมือง</v>
      </c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</row>
    <row r="28" spans="1:48" x14ac:dyDescent="0.75">
      <c r="A28" s="234">
        <f>Sheet2!B28</f>
        <v>25</v>
      </c>
      <c r="B28" s="279" t="s">
        <v>170</v>
      </c>
      <c r="C28" s="234">
        <f>Sheet2!C28</f>
        <v>4071</v>
      </c>
      <c r="D28" s="235" t="str">
        <f>Sheet2!D28</f>
        <v>เด็กหญิง</v>
      </c>
      <c r="E28" s="237" t="str">
        <f>Sheet2!E28</f>
        <v>ปุณญภา</v>
      </c>
      <c r="F28" s="237" t="str">
        <f>Sheet2!F28</f>
        <v>เพิ่มบุญมา</v>
      </c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234">
        <f>Sheet2!H28</f>
        <v>25</v>
      </c>
      <c r="Z28" s="279" t="s">
        <v>170</v>
      </c>
      <c r="AA28" s="234">
        <f>Sheet2!I28</f>
        <v>4159</v>
      </c>
      <c r="AB28" s="273" t="str">
        <f>Sheet2!J28</f>
        <v>เด็กหญิง</v>
      </c>
      <c r="AC28" s="237" t="str">
        <f>Sheet2!K28</f>
        <v>นันทญา</v>
      </c>
      <c r="AD28" s="237" t="str">
        <f>Sheet2!L28</f>
        <v>คำมา</v>
      </c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</row>
    <row r="29" spans="1:48" x14ac:dyDescent="0.75">
      <c r="A29" s="234">
        <f>Sheet2!B29</f>
        <v>26</v>
      </c>
      <c r="B29" s="279" t="s">
        <v>170</v>
      </c>
      <c r="C29" s="234">
        <f>Sheet2!C29</f>
        <v>4145</v>
      </c>
      <c r="D29" s="235" t="str">
        <f>Sheet2!D29</f>
        <v>เด็กหญิง</v>
      </c>
      <c r="E29" s="237" t="str">
        <f>Sheet2!E29</f>
        <v>ฐิติชญา</v>
      </c>
      <c r="F29" s="237" t="str">
        <f>Sheet2!F29</f>
        <v>จ๊ะแฮ</v>
      </c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234">
        <f>Sheet2!H29</f>
        <v>26</v>
      </c>
      <c r="Z29" s="279" t="s">
        <v>170</v>
      </c>
      <c r="AA29" s="234">
        <f>Sheet2!I29</f>
        <v>4272</v>
      </c>
      <c r="AB29" s="273" t="str">
        <f>Sheet2!J29</f>
        <v>เด็กหญิง</v>
      </c>
      <c r="AC29" s="237" t="str">
        <f>Sheet2!K29</f>
        <v>ธนิดา</v>
      </c>
      <c r="AD29" s="237" t="str">
        <f>Sheet2!L29</f>
        <v>ใจหล้า</v>
      </c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</row>
    <row r="30" spans="1:48" x14ac:dyDescent="0.75">
      <c r="A30" s="234">
        <f>Sheet2!B30</f>
        <v>27</v>
      </c>
      <c r="B30" s="279" t="s">
        <v>170</v>
      </c>
      <c r="C30" s="234">
        <f>Sheet2!C30</f>
        <v>4155</v>
      </c>
      <c r="D30" s="235" t="str">
        <f>Sheet2!D30</f>
        <v>เด็กหญิง</v>
      </c>
      <c r="E30" s="237" t="str">
        <f>Sheet2!E30</f>
        <v>ภิรมณ</v>
      </c>
      <c r="F30" s="237" t="str">
        <f>Sheet2!F30</f>
        <v>จันตาอุด</v>
      </c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234">
        <f>Sheet2!H30</f>
        <v>27</v>
      </c>
      <c r="Z30" s="279" t="s">
        <v>170</v>
      </c>
      <c r="AA30" s="234">
        <f>Sheet2!I30</f>
        <v>4294</v>
      </c>
      <c r="AB30" s="273" t="str">
        <f>Sheet2!J30</f>
        <v>เด็กหญิง</v>
      </c>
      <c r="AC30" s="237" t="str">
        <f>Sheet2!K30</f>
        <v>สุพิชญา</v>
      </c>
      <c r="AD30" s="237" t="str">
        <f>Sheet2!L30</f>
        <v>รัตนะวงศ์</v>
      </c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</row>
    <row r="31" spans="1:48" x14ac:dyDescent="0.75">
      <c r="A31" s="234">
        <f>Sheet2!B31</f>
        <v>28</v>
      </c>
      <c r="B31" s="279" t="s">
        <v>170</v>
      </c>
      <c r="C31" s="234">
        <f>Sheet2!C31</f>
        <v>4157</v>
      </c>
      <c r="D31" s="235" t="str">
        <f>Sheet2!D31</f>
        <v>เด็กหญิง</v>
      </c>
      <c r="E31" s="237" t="str">
        <f>Sheet2!E31</f>
        <v>เอวารินทร์</v>
      </c>
      <c r="F31" s="237" t="str">
        <f>Sheet2!F31</f>
        <v>ติ่งดา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234">
        <f>Sheet2!H31</f>
        <v>28</v>
      </c>
      <c r="Z31" s="279" t="s">
        <v>170</v>
      </c>
      <c r="AA31" s="234">
        <f>Sheet2!I31</f>
        <v>4299</v>
      </c>
      <c r="AB31" s="273" t="str">
        <f>Sheet2!J31</f>
        <v>เด็กหญิง</v>
      </c>
      <c r="AC31" s="237" t="str">
        <f>Sheet2!K31</f>
        <v>เบญญาทิพย์</v>
      </c>
      <c r="AD31" s="237" t="str">
        <f>Sheet2!L31</f>
        <v>ทองเอี่ยม</v>
      </c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</row>
    <row r="32" spans="1:48" x14ac:dyDescent="0.75">
      <c r="A32" s="234">
        <f>Sheet2!B32</f>
        <v>29</v>
      </c>
      <c r="B32" s="279" t="s">
        <v>170</v>
      </c>
      <c r="C32" s="234">
        <f>Sheet2!C32</f>
        <v>4289</v>
      </c>
      <c r="D32" s="235" t="str">
        <f>Sheet2!D32</f>
        <v>เด็กหญิง</v>
      </c>
      <c r="E32" s="237" t="str">
        <f>Sheet2!E32</f>
        <v>บุณยาพร</v>
      </c>
      <c r="F32" s="237" t="str">
        <f>Sheet2!F32</f>
        <v>บุญคง</v>
      </c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234">
        <f>Sheet2!H32</f>
        <v>29</v>
      </c>
      <c r="Z32" s="279" t="s">
        <v>170</v>
      </c>
      <c r="AA32" s="234">
        <f>Sheet2!I32</f>
        <v>4300</v>
      </c>
      <c r="AB32" s="273" t="str">
        <f>Sheet2!J32</f>
        <v>เด็กหญิง</v>
      </c>
      <c r="AC32" s="237" t="str">
        <f>Sheet2!K32</f>
        <v>เบญจวรรณ</v>
      </c>
      <c r="AD32" s="237" t="str">
        <f>Sheet2!L32</f>
        <v>ทองเอี่ยม</v>
      </c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</row>
    <row r="33" spans="1:48" x14ac:dyDescent="0.75">
      <c r="A33" s="234">
        <f>Sheet2!B33</f>
        <v>30</v>
      </c>
      <c r="B33" s="279" t="s">
        <v>170</v>
      </c>
      <c r="C33" s="234">
        <f>Sheet2!C33</f>
        <v>4290</v>
      </c>
      <c r="D33" s="235" t="str">
        <f>Sheet2!D33</f>
        <v>เด็กหญิง</v>
      </c>
      <c r="E33" s="237" t="str">
        <f>Sheet2!E33</f>
        <v>ไอยรดา</v>
      </c>
      <c r="F33" s="237" t="str">
        <f>Sheet2!F33</f>
        <v>ริยาภู</v>
      </c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234">
        <f>Sheet2!H33</f>
        <v>30</v>
      </c>
      <c r="Z33" s="279" t="s">
        <v>170</v>
      </c>
      <c r="AA33" s="234">
        <f>Sheet2!I33</f>
        <v>4301</v>
      </c>
      <c r="AB33" s="273" t="str">
        <f>Sheet2!J33</f>
        <v>เด็กหญิง</v>
      </c>
      <c r="AC33" s="237" t="str">
        <f>Sheet2!K33</f>
        <v>ศุภักษร</v>
      </c>
      <c r="AD33" s="237" t="str">
        <f>Sheet2!L33</f>
        <v>อินทจักร์</v>
      </c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</row>
    <row r="34" spans="1:48" x14ac:dyDescent="0.75">
      <c r="A34" s="234">
        <f>Sheet2!B34</f>
        <v>31</v>
      </c>
      <c r="B34" s="279" t="s">
        <v>170</v>
      </c>
      <c r="C34" s="234">
        <f>Sheet2!C34</f>
        <v>4291</v>
      </c>
      <c r="D34" s="235" t="str">
        <f>Sheet2!D34</f>
        <v>เด็กหญิง</v>
      </c>
      <c r="E34" s="237" t="str">
        <f>Sheet2!E34</f>
        <v>ศิริพร</v>
      </c>
      <c r="F34" s="237" t="str">
        <f>Sheet2!F34</f>
        <v>ปรารถนาฤดี</v>
      </c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234" t="str">
        <f>Sheet2!H34</f>
        <v/>
      </c>
      <c r="Z34" s="279" t="s">
        <v>170</v>
      </c>
      <c r="AA34" s="234" t="str">
        <f>Sheet2!I34</f>
        <v/>
      </c>
      <c r="AB34" s="273" t="str">
        <f>Sheet2!J34</f>
        <v/>
      </c>
      <c r="AC34" s="237" t="str">
        <f>Sheet2!K34</f>
        <v/>
      </c>
      <c r="AD34" s="237" t="str">
        <f>Sheet2!L34</f>
        <v/>
      </c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</row>
    <row r="35" spans="1:48" x14ac:dyDescent="0.75">
      <c r="A35" s="234">
        <f>Sheet2!B35</f>
        <v>32</v>
      </c>
      <c r="B35" s="279" t="s">
        <v>170</v>
      </c>
      <c r="C35" s="234">
        <f>Sheet2!C35</f>
        <v>4293</v>
      </c>
      <c r="D35" s="235" t="str">
        <f>Sheet2!D35</f>
        <v>เด็กหญิง</v>
      </c>
      <c r="E35" s="237" t="str">
        <f>Sheet2!E35</f>
        <v>ฐิตาภรณ์</v>
      </c>
      <c r="F35" s="237" t="str">
        <f>Sheet2!F35</f>
        <v>ทาแกง</v>
      </c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234" t="str">
        <f>Sheet2!H35</f>
        <v/>
      </c>
      <c r="Z35" s="279" t="s">
        <v>170</v>
      </c>
      <c r="AA35" s="234" t="str">
        <f>Sheet2!I35</f>
        <v/>
      </c>
      <c r="AB35" s="273" t="str">
        <f>Sheet2!J35</f>
        <v/>
      </c>
      <c r="AC35" s="237" t="str">
        <f>Sheet2!K35</f>
        <v/>
      </c>
      <c r="AD35" s="237" t="str">
        <f>Sheet2!L35</f>
        <v/>
      </c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</row>
    <row r="36" spans="1:48" x14ac:dyDescent="0.75">
      <c r="A36" s="234">
        <f>Sheet2!B36</f>
        <v>33</v>
      </c>
      <c r="B36" s="279" t="s">
        <v>170</v>
      </c>
      <c r="C36" s="234">
        <f>Sheet2!C36</f>
        <v>4295</v>
      </c>
      <c r="D36" s="235" t="str">
        <f>Sheet2!D36</f>
        <v>เด็กหญิง</v>
      </c>
      <c r="E36" s="237" t="str">
        <f>Sheet2!E36</f>
        <v>ญานินดา</v>
      </c>
      <c r="F36" s="237" t="str">
        <f>Sheet2!F36</f>
        <v>พรมตัน</v>
      </c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234" t="str">
        <f>Sheet2!H36</f>
        <v/>
      </c>
      <c r="Z36" s="279" t="s">
        <v>170</v>
      </c>
      <c r="AA36" s="234" t="str">
        <f>Sheet2!I36</f>
        <v/>
      </c>
      <c r="AB36" s="273" t="str">
        <f>Sheet2!J36</f>
        <v/>
      </c>
      <c r="AC36" s="237" t="str">
        <f>Sheet2!K36</f>
        <v/>
      </c>
      <c r="AD36" s="237" t="str">
        <f>Sheet2!L36</f>
        <v/>
      </c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</row>
    <row r="37" spans="1:48" x14ac:dyDescent="0.75">
      <c r="A37" s="234">
        <f>Sheet2!B37</f>
        <v>34</v>
      </c>
      <c r="B37" s="279" t="s">
        <v>170</v>
      </c>
      <c r="C37" s="234">
        <f>Sheet2!C37</f>
        <v>4298</v>
      </c>
      <c r="D37" s="235" t="str">
        <f>Sheet2!D37</f>
        <v>เด็กหญิง</v>
      </c>
      <c r="E37" s="237" t="str">
        <f>Sheet2!E37</f>
        <v>ภัทรินทร์</v>
      </c>
      <c r="F37" s="237" t="str">
        <f>Sheet2!F37</f>
        <v>ศรีจันทร์</v>
      </c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234" t="str">
        <f>Sheet2!H37</f>
        <v/>
      </c>
      <c r="Z37" s="279" t="s">
        <v>170</v>
      </c>
      <c r="AA37" s="234" t="str">
        <f>Sheet2!I37</f>
        <v/>
      </c>
      <c r="AB37" s="273" t="str">
        <f>Sheet2!J37</f>
        <v/>
      </c>
      <c r="AC37" s="237" t="str">
        <f>Sheet2!K37</f>
        <v/>
      </c>
      <c r="AD37" s="237" t="str">
        <f>Sheet2!L37</f>
        <v/>
      </c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</row>
    <row r="38" spans="1:48" x14ac:dyDescent="0.75">
      <c r="A38" s="234" t="str">
        <f>Sheet2!B38</f>
        <v/>
      </c>
      <c r="B38" s="279" t="s">
        <v>170</v>
      </c>
      <c r="C38" s="234" t="str">
        <f>Sheet2!C38</f>
        <v/>
      </c>
      <c r="D38" s="235" t="str">
        <f>Sheet2!D38</f>
        <v/>
      </c>
      <c r="E38" s="237" t="str">
        <f>Sheet2!E38</f>
        <v/>
      </c>
      <c r="F38" s="237" t="str">
        <f>Sheet2!F38</f>
        <v/>
      </c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234" t="str">
        <f>Sheet2!H38</f>
        <v/>
      </c>
      <c r="Z38" s="279" t="s">
        <v>170</v>
      </c>
      <c r="AA38" s="234" t="str">
        <f>Sheet2!I38</f>
        <v/>
      </c>
      <c r="AB38" s="273" t="str">
        <f>Sheet2!J38</f>
        <v/>
      </c>
      <c r="AC38" s="237" t="str">
        <f>Sheet2!K38</f>
        <v/>
      </c>
      <c r="AD38" s="237" t="str">
        <f>Sheet2!L38</f>
        <v/>
      </c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</row>
    <row r="39" spans="1:48" x14ac:dyDescent="0.75">
      <c r="A39" s="234" t="str">
        <f>Sheet2!B39</f>
        <v/>
      </c>
      <c r="B39" s="279" t="s">
        <v>170</v>
      </c>
      <c r="C39" s="234" t="str">
        <f>Sheet2!C39</f>
        <v/>
      </c>
      <c r="D39" s="235" t="str">
        <f>Sheet2!D39</f>
        <v/>
      </c>
      <c r="E39" s="237" t="str">
        <f>Sheet2!E39</f>
        <v/>
      </c>
      <c r="F39" s="237" t="str">
        <f>Sheet2!F39</f>
        <v/>
      </c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234" t="str">
        <f>Sheet2!H39</f>
        <v/>
      </c>
      <c r="Z39" s="279" t="s">
        <v>170</v>
      </c>
      <c r="AA39" s="234" t="str">
        <f>Sheet2!I39</f>
        <v/>
      </c>
      <c r="AB39" s="273" t="str">
        <f>Sheet2!J39</f>
        <v/>
      </c>
      <c r="AC39" s="237" t="str">
        <f>Sheet2!K39</f>
        <v/>
      </c>
      <c r="AD39" s="237" t="str">
        <f>Sheet2!L39</f>
        <v/>
      </c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</row>
    <row r="40" spans="1:48" x14ac:dyDescent="0.75">
      <c r="A40" s="234" t="str">
        <f>Sheet2!B40</f>
        <v/>
      </c>
      <c r="B40" s="279" t="s">
        <v>170</v>
      </c>
      <c r="C40" s="234" t="str">
        <f>Sheet2!C40</f>
        <v/>
      </c>
      <c r="D40" s="235" t="str">
        <f>Sheet2!D40</f>
        <v/>
      </c>
      <c r="E40" s="237" t="str">
        <f>Sheet2!E40</f>
        <v/>
      </c>
      <c r="F40" s="237" t="str">
        <f>Sheet2!F40</f>
        <v/>
      </c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234" t="str">
        <f>Sheet2!H40</f>
        <v/>
      </c>
      <c r="Z40" s="279" t="s">
        <v>170</v>
      </c>
      <c r="AA40" s="234" t="str">
        <f>Sheet2!I40</f>
        <v/>
      </c>
      <c r="AB40" s="273" t="str">
        <f>Sheet2!J40</f>
        <v/>
      </c>
      <c r="AC40" s="237" t="str">
        <f>Sheet2!K40</f>
        <v/>
      </c>
      <c r="AD40" s="237" t="str">
        <f>Sheet2!L40</f>
        <v/>
      </c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</row>
    <row r="41" spans="1:48" x14ac:dyDescent="0.75">
      <c r="A41" s="234" t="str">
        <f>Sheet2!B41</f>
        <v/>
      </c>
      <c r="B41" s="279" t="s">
        <v>170</v>
      </c>
      <c r="C41" s="234" t="str">
        <f>Sheet2!C41</f>
        <v/>
      </c>
      <c r="D41" s="235" t="str">
        <f>Sheet2!D41</f>
        <v/>
      </c>
      <c r="E41" s="237" t="str">
        <f>Sheet2!E41</f>
        <v/>
      </c>
      <c r="F41" s="237" t="str">
        <f>Sheet2!F41</f>
        <v/>
      </c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234" t="str">
        <f>Sheet2!H41</f>
        <v/>
      </c>
      <c r="Z41" s="279" t="s">
        <v>170</v>
      </c>
      <c r="AA41" s="234" t="str">
        <f>Sheet2!I41</f>
        <v/>
      </c>
      <c r="AB41" s="273" t="str">
        <f>Sheet2!J41</f>
        <v/>
      </c>
      <c r="AC41" s="237" t="str">
        <f>Sheet2!K41</f>
        <v/>
      </c>
      <c r="AD41" s="237" t="str">
        <f>Sheet2!L41</f>
        <v/>
      </c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</row>
    <row r="42" spans="1:48" x14ac:dyDescent="0.75">
      <c r="A42" s="234" t="str">
        <f>Sheet2!B42</f>
        <v/>
      </c>
      <c r="B42" s="279"/>
      <c r="C42" s="234" t="str">
        <f>Sheet2!C42</f>
        <v/>
      </c>
      <c r="D42" s="235" t="str">
        <f>Sheet2!D42</f>
        <v/>
      </c>
      <c r="E42" s="237" t="str">
        <f>Sheet2!E42</f>
        <v/>
      </c>
      <c r="F42" s="237" t="str">
        <f>Sheet2!F42</f>
        <v/>
      </c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234" t="str">
        <f>Sheet2!H42</f>
        <v/>
      </c>
      <c r="Z42" s="279"/>
      <c r="AA42" s="234" t="str">
        <f>Sheet2!I42</f>
        <v/>
      </c>
      <c r="AB42" s="273" t="str">
        <f>Sheet2!J42</f>
        <v/>
      </c>
      <c r="AC42" s="237" t="str">
        <f>Sheet2!K42</f>
        <v/>
      </c>
      <c r="AD42" s="237" t="str">
        <f>Sheet2!L42</f>
        <v/>
      </c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</row>
    <row r="43" spans="1:48" x14ac:dyDescent="0.75">
      <c r="A43" s="234" t="str">
        <f>Sheet2!B43</f>
        <v/>
      </c>
      <c r="B43" s="279"/>
      <c r="C43" s="234" t="str">
        <f>Sheet2!C43</f>
        <v/>
      </c>
      <c r="D43" s="235" t="str">
        <f>Sheet2!D43</f>
        <v/>
      </c>
      <c r="E43" s="237" t="str">
        <f>Sheet2!E43</f>
        <v/>
      </c>
      <c r="F43" s="237" t="str">
        <f>Sheet2!F43</f>
        <v/>
      </c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234" t="str">
        <f>Sheet2!H43</f>
        <v/>
      </c>
      <c r="Z43" s="279"/>
      <c r="AA43" s="234" t="str">
        <f>Sheet2!I43</f>
        <v/>
      </c>
      <c r="AB43" s="273" t="str">
        <f>Sheet2!J43</f>
        <v/>
      </c>
      <c r="AC43" s="237" t="str">
        <f>Sheet2!K43</f>
        <v/>
      </c>
      <c r="AD43" s="237" t="str">
        <f>Sheet2!L43</f>
        <v/>
      </c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</row>
  </sheetData>
  <sheetProtection algorithmName="SHA-512" hashValue="Vqj16LfuoKmCsnyErL37rTiDjqk+HcPc95ekaj9YUBKJOpwkG0LedBVxC4NMht94eCuyhnoylcS1LccavvfHzg==" saltValue="PztjVXKJ0s1LanrSw4mBTg==" spinCount="100000" sheet="1" objects="1" scenarios="1"/>
  <mergeCells count="8">
    <mergeCell ref="A1:X1"/>
    <mergeCell ref="A2:A3"/>
    <mergeCell ref="D2:F3"/>
    <mergeCell ref="Y1:AV1"/>
    <mergeCell ref="Y2:Y3"/>
    <mergeCell ref="AB2:AD3"/>
    <mergeCell ref="B2:B3"/>
    <mergeCell ref="Z2:Z3"/>
  </mergeCells>
  <conditionalFormatting sqref="B1:B1048576 Z1:Z1048576">
    <cfRule type="containsText" dxfId="94" priority="2" operator="containsText" text="ย้าย">
      <formula>NOT(ISERROR(SEARCH("ย้าย",B1)))</formula>
    </cfRule>
  </conditionalFormatting>
  <dataValidations count="1">
    <dataValidation type="list" allowBlank="1" showInputMessage="1" showErrorMessage="1" sqref="Z4:Z43 B4:B43" xr:uid="{00000000-0002-0000-0200-000000000000}">
      <formula1>$AX$2:$AX$3</formula1>
    </dataValidation>
  </dataValidations>
  <pageMargins left="0.70866141732283472" right="0.70866141732283472" top="0.52" bottom="0.41" header="0.31496062992125984" footer="0.31496062992125984"/>
  <pageSetup paperSize="9" scale="87" orientation="portrait" r:id="rId1"/>
  <colBreaks count="1" manualBreakCount="1">
    <brk id="2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X72"/>
  <sheetViews>
    <sheetView showGridLines="0" showRowColHeaders="0" view="pageBreakPreview" zoomScale="115" zoomScaleSheetLayoutView="115" workbookViewId="0">
      <selection activeCell="K43" sqref="K43"/>
    </sheetView>
  </sheetViews>
  <sheetFormatPr defaultColWidth="9.09765625" defaultRowHeight="20" x14ac:dyDescent="0.6"/>
  <cols>
    <col min="1" max="1" width="34.59765625" style="63" customWidth="1"/>
    <col min="2" max="2" width="1.69921875" style="63" customWidth="1"/>
    <col min="3" max="19" width="5.69921875" style="63" customWidth="1"/>
    <col min="20" max="20" width="3.59765625" style="63" hidden="1" customWidth="1"/>
    <col min="21" max="21" width="3.09765625" style="63" hidden="1" customWidth="1"/>
    <col min="22" max="16384" width="9.09765625" style="63"/>
  </cols>
  <sheetData>
    <row r="1" spans="1:20" ht="82" customHeight="1" x14ac:dyDescent="0.75">
      <c r="A1" s="184"/>
      <c r="S1" s="115" t="s">
        <v>18</v>
      </c>
    </row>
    <row r="2" spans="1:20" ht="29" x14ac:dyDescent="0.9">
      <c r="E2" s="438" t="s">
        <v>30</v>
      </c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64"/>
      <c r="S2" s="64"/>
    </row>
    <row r="3" spans="1:20" s="66" customFormat="1" ht="26" x14ac:dyDescent="0.8">
      <c r="B3" s="65"/>
      <c r="C3" s="439" t="str">
        <f>ข้อมูลเบื้องต้น!$D$3</f>
        <v>โรงเรียนเทศบาล 1 (บ้านเก่า)</v>
      </c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</row>
    <row r="4" spans="1:20" s="66" customFormat="1" ht="26" x14ac:dyDescent="0.8">
      <c r="B4" s="65"/>
      <c r="C4" s="439" t="str">
        <f>ข้อมูลเบื้องต้น!$D$4</f>
        <v>ต.เมืองพาน  อ.พาน  จ.เชียงราย</v>
      </c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439"/>
    </row>
    <row r="5" spans="1:20" s="67" customFormat="1" ht="23" x14ac:dyDescent="0.7">
      <c r="C5" s="67" t="s">
        <v>166</v>
      </c>
      <c r="F5" s="68" t="str">
        <f>ข้อมูลเบื้องต้น!D18</f>
        <v>ป.2/1</v>
      </c>
      <c r="G5" s="69"/>
      <c r="I5" s="67" t="s">
        <v>20</v>
      </c>
      <c r="K5" s="68" t="s">
        <v>167</v>
      </c>
      <c r="N5" s="67" t="s">
        <v>16</v>
      </c>
      <c r="P5" s="440">
        <f>ข้อมูลเบื้องต้น!$F$7</f>
        <v>2569</v>
      </c>
      <c r="Q5" s="440"/>
    </row>
    <row r="6" spans="1:20" s="67" customFormat="1" ht="23" x14ac:dyDescent="0.7">
      <c r="C6" s="66" t="s">
        <v>31</v>
      </c>
      <c r="F6" s="75" t="str">
        <f>ข้อมูลเบื้องต้น!$F$9</f>
        <v xml:space="preserve">คณิตศาสตร์ 2 </v>
      </c>
      <c r="G6" s="75"/>
      <c r="H6" s="75"/>
      <c r="I6" s="75"/>
      <c r="J6" s="75"/>
      <c r="K6" s="66" t="s">
        <v>531</v>
      </c>
      <c r="L6" s="66"/>
      <c r="M6" s="75" t="str">
        <f>ข้อมูลเบื้องต้น!$F$10</f>
        <v>พื้นฐาน 202</v>
      </c>
      <c r="N6" s="75"/>
      <c r="O6" s="441"/>
      <c r="P6" s="441"/>
      <c r="Q6" s="70"/>
    </row>
    <row r="7" spans="1:20" s="67" customFormat="1" ht="23" x14ac:dyDescent="0.7">
      <c r="C7" s="67" t="s">
        <v>21</v>
      </c>
      <c r="E7" s="70">
        <f>ข้อมูลเบื้องต้น!$F$11/40</f>
        <v>5</v>
      </c>
      <c r="F7" s="71" t="s">
        <v>42</v>
      </c>
      <c r="G7" s="71"/>
      <c r="H7" s="72"/>
      <c r="I7" s="73"/>
      <c r="K7" s="72" t="s">
        <v>32</v>
      </c>
      <c r="M7" s="66"/>
      <c r="N7" s="70">
        <f>ข้อมูลเบื้องต้น!$F$11</f>
        <v>200</v>
      </c>
      <c r="O7" s="67" t="s">
        <v>33</v>
      </c>
      <c r="P7" s="74"/>
    </row>
    <row r="8" spans="1:20" s="67" customFormat="1" ht="23" x14ac:dyDescent="0.7">
      <c r="C8" s="67" t="s">
        <v>15</v>
      </c>
      <c r="F8" s="75" t="str">
        <f>ข้อมูลเบื้องต้น!$F$12</f>
        <v>นางอุ้มขวัญ หัตถสาร</v>
      </c>
      <c r="H8" s="66"/>
      <c r="I8" s="66"/>
      <c r="J8" s="66"/>
      <c r="K8" s="66"/>
      <c r="L8" s="66"/>
      <c r="M8" s="66"/>
      <c r="N8" s="66"/>
      <c r="O8" s="66"/>
      <c r="P8" s="66"/>
    </row>
    <row r="9" spans="1:20" s="67" customFormat="1" ht="23" x14ac:dyDescent="0.7">
      <c r="C9" s="67" t="s">
        <v>41</v>
      </c>
      <c r="F9" s="76" t="str">
        <f>ข้อมูลเบื้องต้น!E18</f>
        <v>นางสาววัชรียา บุญงาม</v>
      </c>
      <c r="H9" s="66"/>
      <c r="I9" s="66"/>
      <c r="J9" s="66"/>
      <c r="K9" s="66"/>
      <c r="L9" s="66"/>
      <c r="M9" s="66"/>
      <c r="N9" s="66"/>
      <c r="O9" s="66"/>
      <c r="P9" s="66"/>
    </row>
    <row r="10" spans="1:20" s="66" customFormat="1" ht="23" x14ac:dyDescent="0.7">
      <c r="B10" s="65"/>
      <c r="C10" s="65"/>
      <c r="D10" s="65"/>
      <c r="E10" s="77"/>
      <c r="F10" s="77"/>
      <c r="G10" s="65"/>
      <c r="H10" s="65"/>
      <c r="I10" s="65"/>
      <c r="J10" s="65"/>
      <c r="K10" s="65"/>
      <c r="L10" s="65"/>
      <c r="M10" s="65"/>
      <c r="N10" s="65"/>
      <c r="O10" s="65"/>
      <c r="P10" s="65"/>
    </row>
    <row r="11" spans="1:20" ht="20.5" x14ac:dyDescent="0.65">
      <c r="B11" s="78"/>
      <c r="C11" s="79" t="s">
        <v>27</v>
      </c>
      <c r="D11" s="78"/>
    </row>
    <row r="12" spans="1:20" ht="23" customHeight="1" x14ac:dyDescent="0.6">
      <c r="C12" s="432" t="s">
        <v>6</v>
      </c>
      <c r="D12" s="432"/>
      <c r="E12" s="432"/>
      <c r="F12" s="436" t="s">
        <v>34</v>
      </c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6"/>
    </row>
    <row r="13" spans="1:20" ht="23" customHeight="1" x14ac:dyDescent="0.6">
      <c r="C13" s="432"/>
      <c r="D13" s="432"/>
      <c r="E13" s="432"/>
      <c r="F13" s="436" t="s">
        <v>35</v>
      </c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6"/>
    </row>
    <row r="14" spans="1:20" x14ac:dyDescent="0.6">
      <c r="C14" s="432"/>
      <c r="D14" s="432"/>
      <c r="E14" s="432"/>
      <c r="F14" s="434" t="str">
        <f>p5กราฟ!F7</f>
        <v>เชี่ยวชาญ</v>
      </c>
      <c r="G14" s="434"/>
      <c r="H14" s="435" t="str">
        <f>p5กราฟ!G7</f>
        <v>ชำนาญ</v>
      </c>
      <c r="I14" s="435"/>
      <c r="J14" s="434" t="str">
        <f>p5กราฟ!H7</f>
        <v>พัฒนา</v>
      </c>
      <c r="K14" s="435"/>
      <c r="L14" s="435" t="str">
        <f>p5กราฟ!I7</f>
        <v>เริ่มต้น</v>
      </c>
      <c r="M14" s="435"/>
      <c r="N14" s="451" t="str">
        <f>p5กราฟ!J7</f>
        <v>มส</v>
      </c>
      <c r="O14" s="435"/>
      <c r="P14" s="437" t="str">
        <f>p5กราฟ!K7</f>
        <v>อื่นๆ</v>
      </c>
      <c r="Q14" s="452"/>
    </row>
    <row r="15" spans="1:20" x14ac:dyDescent="0.6">
      <c r="C15" s="432">
        <f>p5กราฟ!E8</f>
        <v>34</v>
      </c>
      <c r="D15" s="432"/>
      <c r="E15" s="432"/>
      <c r="F15" s="453">
        <f>IF(C15="","",p5กราฟ!F10)</f>
        <v>8</v>
      </c>
      <c r="G15" s="452"/>
      <c r="H15" s="453">
        <f>IF(C15="","",p5กราฟ!G8)</f>
        <v>1</v>
      </c>
      <c r="I15" s="452"/>
      <c r="J15" s="453">
        <f>IF(C15="","",p5กราฟ!H8)</f>
        <v>0</v>
      </c>
      <c r="K15" s="452"/>
      <c r="L15" s="453">
        <f>IF(C15="","",p5กราฟ!I8)</f>
        <v>0</v>
      </c>
      <c r="M15" s="452"/>
      <c r="N15" s="453">
        <f>IF(C15="","",p5กราฟ!J8)</f>
        <v>0</v>
      </c>
      <c r="O15" s="452"/>
      <c r="P15" s="453">
        <f>IF(C15="","",p5กราฟ!K8)</f>
        <v>33</v>
      </c>
      <c r="Q15" s="452"/>
    </row>
    <row r="16" spans="1:20" x14ac:dyDescent="0.6">
      <c r="C16" s="433" t="s">
        <v>22</v>
      </c>
      <c r="D16" s="433"/>
      <c r="E16" s="433"/>
      <c r="F16" s="437">
        <f>IF(C15="","",F15*100/C15)</f>
        <v>23.529411764705884</v>
      </c>
      <c r="G16" s="437"/>
      <c r="H16" s="437">
        <f>IF(C15="","",H15*100/C15)</f>
        <v>2.9411764705882355</v>
      </c>
      <c r="I16" s="437"/>
      <c r="J16" s="437">
        <f>IF(C15="","",J15*100/C15)</f>
        <v>0</v>
      </c>
      <c r="K16" s="437"/>
      <c r="L16" s="437">
        <f>IF(C15="","",L15*100/C15)</f>
        <v>0</v>
      </c>
      <c r="M16" s="437"/>
      <c r="N16" s="437">
        <f>IF(C15="","",N15*100/C15)</f>
        <v>0</v>
      </c>
      <c r="O16" s="437"/>
      <c r="P16" s="437">
        <f>IF(C15="","",P15*100/C15)</f>
        <v>97.058823529411768</v>
      </c>
      <c r="Q16" s="437"/>
      <c r="T16" s="80">
        <f>SUM(F16:S16)</f>
        <v>123.52941176470588</v>
      </c>
    </row>
    <row r="17" spans="2:24" x14ac:dyDescent="0.6">
      <c r="B17" s="81"/>
      <c r="C17" s="81"/>
      <c r="D17" s="81"/>
    </row>
    <row r="18" spans="2:24" x14ac:dyDescent="0.6">
      <c r="F18" s="442" t="s">
        <v>26</v>
      </c>
      <c r="G18" s="444"/>
      <c r="H18" s="444"/>
      <c r="I18" s="444"/>
      <c r="J18" s="444"/>
      <c r="K18" s="444"/>
      <c r="L18" s="444"/>
      <c r="M18" s="443"/>
    </row>
    <row r="19" spans="2:24" x14ac:dyDescent="0.6">
      <c r="F19" s="442" t="s">
        <v>23</v>
      </c>
      <c r="G19" s="443"/>
      <c r="H19" s="442" t="s">
        <v>24</v>
      </c>
      <c r="I19" s="443"/>
      <c r="J19" s="442" t="s">
        <v>25</v>
      </c>
      <c r="K19" s="443"/>
      <c r="L19" s="442" t="s">
        <v>84</v>
      </c>
      <c r="M19" s="443"/>
    </row>
    <row r="20" spans="2:24" x14ac:dyDescent="0.6">
      <c r="F20" s="442">
        <f>IF($C$15="*","",p5กราฟ!R8)</f>
        <v>1</v>
      </c>
      <c r="G20" s="443"/>
      <c r="H20" s="442">
        <f>IF($C$15="*","",p5กราฟ!S8)</f>
        <v>0</v>
      </c>
      <c r="I20" s="443"/>
      <c r="J20" s="442">
        <f>IF($C$15="*","",p5กราฟ!T8)</f>
        <v>0</v>
      </c>
      <c r="K20" s="443"/>
      <c r="L20" s="442">
        <f>IF($C$15="*","",p5กราฟ!U8)</f>
        <v>0</v>
      </c>
      <c r="M20" s="443"/>
    </row>
    <row r="21" spans="2:24" x14ac:dyDescent="0.6">
      <c r="F21" s="445">
        <f>IF(F20="","",F20*100/$C$15)</f>
        <v>2.9411764705882355</v>
      </c>
      <c r="G21" s="446"/>
      <c r="H21" s="445">
        <f>IF(H20="","",H20*100/$C$15)</f>
        <v>0</v>
      </c>
      <c r="I21" s="446"/>
      <c r="J21" s="445">
        <f>IF(J20="","",J20*100/$C$15)</f>
        <v>0</v>
      </c>
      <c r="K21" s="446"/>
      <c r="L21" s="445">
        <f>IF(L20="","",L20*100/$C$15)</f>
        <v>0</v>
      </c>
      <c r="M21" s="446"/>
      <c r="W21" s="80">
        <f>SUM(F21:M21)</f>
        <v>2.9411764705882355</v>
      </c>
      <c r="X21" s="80">
        <f>SUM(O21:V21)</f>
        <v>0</v>
      </c>
    </row>
    <row r="23" spans="2:24" x14ac:dyDescent="0.6">
      <c r="C23" s="63" t="s">
        <v>28</v>
      </c>
    </row>
    <row r="24" spans="2:24" x14ac:dyDescent="0.6">
      <c r="E24" s="63" t="s">
        <v>3</v>
      </c>
      <c r="F24" s="82" t="s">
        <v>38</v>
      </c>
      <c r="G24" s="82"/>
      <c r="H24" s="82"/>
      <c r="I24" s="82"/>
      <c r="J24" s="82"/>
      <c r="K24" s="82"/>
      <c r="L24" s="63" t="s">
        <v>15</v>
      </c>
      <c r="N24" s="82"/>
    </row>
    <row r="25" spans="2:24" x14ac:dyDescent="0.6">
      <c r="E25" s="63" t="s">
        <v>3</v>
      </c>
      <c r="F25" s="82" t="s">
        <v>38</v>
      </c>
      <c r="L25" s="63" t="s">
        <v>19</v>
      </c>
    </row>
    <row r="26" spans="2:24" x14ac:dyDescent="0.6">
      <c r="E26" s="63" t="s">
        <v>3</v>
      </c>
      <c r="F26" s="82" t="s">
        <v>38</v>
      </c>
      <c r="L26" s="63" t="s">
        <v>214</v>
      </c>
    </row>
    <row r="27" spans="2:24" x14ac:dyDescent="0.6">
      <c r="E27" s="63" t="s">
        <v>3</v>
      </c>
      <c r="F27" s="82" t="s">
        <v>38</v>
      </c>
      <c r="L27" s="63" t="s">
        <v>225</v>
      </c>
    </row>
    <row r="28" spans="2:24" ht="10.5" customHeight="1" x14ac:dyDescent="0.6">
      <c r="F28" s="82"/>
    </row>
    <row r="29" spans="2:24" x14ac:dyDescent="0.6">
      <c r="C29" s="63" t="s">
        <v>29</v>
      </c>
    </row>
    <row r="30" spans="2:24" x14ac:dyDescent="0.6">
      <c r="E30" s="63" t="s">
        <v>3</v>
      </c>
      <c r="F30" s="82" t="s">
        <v>38</v>
      </c>
      <c r="L30" s="63" t="s">
        <v>255</v>
      </c>
    </row>
    <row r="31" spans="2:24" ht="8.25" customHeight="1" x14ac:dyDescent="0.6">
      <c r="F31" s="82"/>
    </row>
    <row r="32" spans="2:24" ht="40" x14ac:dyDescent="1.2">
      <c r="C32" s="83"/>
      <c r="D32" s="1" t="s">
        <v>37</v>
      </c>
      <c r="E32" s="63" t="s">
        <v>482</v>
      </c>
      <c r="G32" s="1" t="s">
        <v>37</v>
      </c>
      <c r="H32" s="63" t="s">
        <v>483</v>
      </c>
      <c r="M32" s="447"/>
      <c r="N32" s="447"/>
      <c r="O32" s="447"/>
      <c r="P32" s="447"/>
      <c r="Q32" s="447"/>
    </row>
    <row r="33" spans="1:20" ht="21.5" customHeight="1" x14ac:dyDescent="0.6">
      <c r="M33" s="449" t="str">
        <f>"( "&amp;ข้อมูลเบื้องต้น!$F$13&amp;" )"</f>
        <v>( นายเอกชัย  ยาวิลาศ )</v>
      </c>
      <c r="N33" s="449"/>
      <c r="O33" s="449"/>
      <c r="P33" s="449"/>
      <c r="Q33" s="449"/>
    </row>
    <row r="34" spans="1:20" ht="21.75" customHeight="1" x14ac:dyDescent="0.6">
      <c r="L34" s="450" t="str">
        <f>ข้อมูลเบื้องต้น!F14</f>
        <v>ผู้อำนวยการสถานศึกษา</v>
      </c>
      <c r="M34" s="450"/>
      <c r="N34" s="450"/>
      <c r="O34" s="450"/>
      <c r="P34" s="450"/>
      <c r="Q34" s="450"/>
      <c r="R34" s="450"/>
    </row>
    <row r="35" spans="1:20" ht="18" customHeight="1" x14ac:dyDescent="0.6">
      <c r="L35" s="450" t="str">
        <f>ข้อมูลเบื้องต้น!F15</f>
        <v>ผู้โรงเรียนเทศบาล 1 (บ้านเก่า)</v>
      </c>
      <c r="M35" s="450"/>
      <c r="N35" s="450"/>
      <c r="O35" s="450"/>
      <c r="P35" s="450"/>
      <c r="Q35" s="450"/>
      <c r="R35" s="450"/>
    </row>
    <row r="36" spans="1:20" x14ac:dyDescent="0.6">
      <c r="C36" s="305">
        <f ca="1">TODAY()</f>
        <v>46248</v>
      </c>
      <c r="D36" s="306">
        <f ca="1">DAY(C36)</f>
        <v>14</v>
      </c>
      <c r="E36" s="307">
        <f ca="1">MONTH(C36)</f>
        <v>8</v>
      </c>
      <c r="F36" s="307">
        <f ca="1">YEAR(C36)</f>
        <v>2026</v>
      </c>
      <c r="G36" s="307">
        <f ca="1">F36+543</f>
        <v>2569</v>
      </c>
      <c r="H36" s="308"/>
      <c r="L36" s="448" t="str">
        <f ca="1">"วันที่      "&amp;D36&amp;" /" &amp;E36&amp;" / "&amp;G36</f>
        <v>วันที่      14 /8 / 2569</v>
      </c>
      <c r="M36" s="449"/>
      <c r="N36" s="449"/>
      <c r="O36" s="449"/>
      <c r="P36" s="449"/>
      <c r="Q36" s="449"/>
      <c r="R36" s="449"/>
      <c r="S36" s="84"/>
    </row>
    <row r="37" spans="1:20" ht="82" customHeight="1" x14ac:dyDescent="0.75">
      <c r="A37" s="184"/>
      <c r="S37" s="115" t="s">
        <v>18</v>
      </c>
    </row>
    <row r="38" spans="1:20" ht="29" x14ac:dyDescent="0.9">
      <c r="E38" s="438" t="s">
        <v>30</v>
      </c>
      <c r="F38" s="438"/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38"/>
      <c r="R38" s="64"/>
      <c r="S38" s="64"/>
    </row>
    <row r="39" spans="1:20" s="66" customFormat="1" ht="26" x14ac:dyDescent="0.8">
      <c r="B39" s="65"/>
      <c r="C39" s="439" t="str">
        <f>ข้อมูลเบื้องต้น!$D$3</f>
        <v>โรงเรียนเทศบาล 1 (บ้านเก่า)</v>
      </c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20" s="66" customFormat="1" ht="26" x14ac:dyDescent="0.8">
      <c r="B40" s="65"/>
      <c r="C40" s="439" t="str">
        <f>ข้อมูลเบื้องต้น!$D$4</f>
        <v>ต.เมืองพาน  อ.พาน  จ.เชียงราย</v>
      </c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20" s="67" customFormat="1" ht="23" x14ac:dyDescent="0.7">
      <c r="C41" s="67" t="s">
        <v>166</v>
      </c>
      <c r="F41" s="74" t="str">
        <f>ข้อมูลเบื้องต้น!D19</f>
        <v>ป.2/2</v>
      </c>
      <c r="G41" s="69"/>
      <c r="I41" s="67" t="s">
        <v>20</v>
      </c>
      <c r="K41" s="68" t="s">
        <v>167</v>
      </c>
      <c r="N41" s="67" t="s">
        <v>16</v>
      </c>
      <c r="P41" s="440">
        <f>ข้อมูลเบื้องต้น!$F$7</f>
        <v>2569</v>
      </c>
      <c r="Q41" s="440"/>
    </row>
    <row r="42" spans="1:20" s="67" customFormat="1" ht="23" x14ac:dyDescent="0.7">
      <c r="C42" s="67" t="str">
        <f>C6</f>
        <v>รายวิชา/กิจกรรม</v>
      </c>
      <c r="F42" s="440" t="str">
        <f>ข้อมูลเบื้องต้น!$F$9</f>
        <v xml:space="preserve">คณิตศาสตร์ 2 </v>
      </c>
      <c r="G42" s="440"/>
      <c r="H42" s="440"/>
      <c r="I42" s="70"/>
      <c r="J42" s="70"/>
      <c r="K42" s="66" t="str">
        <f>K6</f>
        <v>กลุ่มวิชา</v>
      </c>
      <c r="M42" s="66"/>
      <c r="N42" s="75" t="str">
        <f>ข้อมูลเบื้องต้น!$F$10</f>
        <v>พื้นฐาน 202</v>
      </c>
      <c r="O42" s="75"/>
      <c r="P42" s="75"/>
      <c r="R42" s="441"/>
      <c r="S42" s="441"/>
      <c r="T42" s="70"/>
    </row>
    <row r="43" spans="1:20" s="67" customFormat="1" ht="23" x14ac:dyDescent="0.7">
      <c r="C43" s="67" t="s">
        <v>21</v>
      </c>
      <c r="E43" s="70">
        <f>ข้อมูลเบื้องต้น!$F$11/40</f>
        <v>5</v>
      </c>
      <c r="F43" s="71" t="s">
        <v>42</v>
      </c>
      <c r="G43" s="71"/>
      <c r="H43" s="72"/>
      <c r="I43" s="73"/>
      <c r="K43" s="72" t="s">
        <v>32</v>
      </c>
      <c r="M43" s="66"/>
      <c r="N43" s="70">
        <f>ข้อมูลเบื้องต้น!$F$11</f>
        <v>200</v>
      </c>
      <c r="O43" s="67" t="s">
        <v>33</v>
      </c>
      <c r="P43" s="74"/>
    </row>
    <row r="44" spans="1:20" s="67" customFormat="1" ht="23" x14ac:dyDescent="0.7">
      <c r="C44" s="67" t="s">
        <v>15</v>
      </c>
      <c r="F44" s="75" t="str">
        <f>ข้อมูลเบื้องต้น!$F$12</f>
        <v>นางอุ้มขวัญ หัตถสาร</v>
      </c>
      <c r="H44" s="66"/>
      <c r="I44" s="66"/>
      <c r="J44" s="66"/>
      <c r="K44" s="66"/>
      <c r="L44" s="66"/>
      <c r="M44" s="66"/>
      <c r="N44" s="66"/>
      <c r="O44" s="66"/>
      <c r="P44" s="66"/>
    </row>
    <row r="45" spans="1:20" s="67" customFormat="1" ht="23" x14ac:dyDescent="0.7">
      <c r="C45" s="67" t="s">
        <v>41</v>
      </c>
      <c r="F45" s="75" t="str">
        <f>ข้อมูลเบื้องต้น!E19</f>
        <v>นางสาวประกายแก้ว แก้วอินต๊ะ</v>
      </c>
      <c r="H45" s="66"/>
      <c r="I45" s="66"/>
      <c r="J45" s="66"/>
      <c r="K45" s="66"/>
      <c r="L45" s="66"/>
      <c r="M45" s="66"/>
      <c r="N45" s="66"/>
      <c r="O45" s="66"/>
      <c r="P45" s="66"/>
    </row>
    <row r="46" spans="1:20" s="66" customFormat="1" ht="23" x14ac:dyDescent="0.7">
      <c r="B46" s="65"/>
      <c r="C46" s="65"/>
      <c r="D46" s="65"/>
      <c r="E46" s="77"/>
      <c r="F46" s="77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20" ht="20.5" x14ac:dyDescent="0.65">
      <c r="B47" s="78"/>
      <c r="C47" s="79" t="s">
        <v>27</v>
      </c>
      <c r="D47" s="78"/>
    </row>
    <row r="48" spans="1:20" ht="23" customHeight="1" x14ac:dyDescent="0.6">
      <c r="C48" s="432" t="s">
        <v>6</v>
      </c>
      <c r="D48" s="432"/>
      <c r="E48" s="432"/>
      <c r="F48" s="436" t="s">
        <v>34</v>
      </c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</row>
    <row r="49" spans="2:24" ht="23" customHeight="1" x14ac:dyDescent="0.6">
      <c r="C49" s="432"/>
      <c r="D49" s="432"/>
      <c r="E49" s="432"/>
      <c r="F49" s="436" t="s">
        <v>35</v>
      </c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</row>
    <row r="50" spans="2:24" x14ac:dyDescent="0.6">
      <c r="C50" s="432"/>
      <c r="D50" s="432"/>
      <c r="E50" s="432"/>
      <c r="F50" s="434">
        <f>p5กราฟ!F43</f>
        <v>0</v>
      </c>
      <c r="G50" s="434"/>
      <c r="H50" s="435">
        <f>p5กราฟ!G43</f>
        <v>0</v>
      </c>
      <c r="I50" s="435"/>
      <c r="J50" s="434">
        <f>p5กราฟ!H43</f>
        <v>0</v>
      </c>
      <c r="K50" s="435"/>
      <c r="L50" s="435">
        <f>p5กราฟ!I43</f>
        <v>0</v>
      </c>
      <c r="M50" s="435"/>
      <c r="N50" s="451">
        <f>p5กราฟ!J43</f>
        <v>0</v>
      </c>
      <c r="O50" s="435"/>
      <c r="P50" s="437">
        <f>p5กราฟ!K43</f>
        <v>0</v>
      </c>
      <c r="Q50" s="452"/>
    </row>
    <row r="51" spans="2:24" x14ac:dyDescent="0.6">
      <c r="C51" s="432">
        <f>p5กราฟ!E9</f>
        <v>30</v>
      </c>
      <c r="D51" s="432"/>
      <c r="E51" s="432"/>
      <c r="F51" s="453">
        <f>IF(C51="","",p5กราฟ!F9)</f>
        <v>8</v>
      </c>
      <c r="G51" s="452"/>
      <c r="H51" s="453">
        <f>IF(C51="","",p5กราฟ!G9)</f>
        <v>7</v>
      </c>
      <c r="I51" s="452"/>
      <c r="J51" s="453">
        <f>IF(C51="","",p5กราฟ!H9)</f>
        <v>11</v>
      </c>
      <c r="K51" s="452"/>
      <c r="L51" s="453">
        <f>IF(C51="","",p5กราฟ!I9)</f>
        <v>0</v>
      </c>
      <c r="M51" s="452"/>
      <c r="N51" s="453">
        <f>IF(C51="","",p5กราฟ!J9)</f>
        <v>0</v>
      </c>
      <c r="O51" s="452"/>
      <c r="P51" s="453">
        <f>IF(C51="","",p5กราฟ!K9)</f>
        <v>4</v>
      </c>
      <c r="Q51" s="452"/>
    </row>
    <row r="52" spans="2:24" x14ac:dyDescent="0.6">
      <c r="C52" s="433" t="s">
        <v>22</v>
      </c>
      <c r="D52" s="433"/>
      <c r="E52" s="433"/>
      <c r="F52" s="437">
        <f>IF(C51="","",F51*100/C51)</f>
        <v>26.666666666666668</v>
      </c>
      <c r="G52" s="437"/>
      <c r="H52" s="437">
        <f>IF(C51="","",H51*100/C51)</f>
        <v>23.333333333333332</v>
      </c>
      <c r="I52" s="437"/>
      <c r="J52" s="437">
        <f>IF(C51="","",J51*100/C51)</f>
        <v>36.666666666666664</v>
      </c>
      <c r="K52" s="437"/>
      <c r="L52" s="437">
        <f>IF(C51="","",L51*100/C51)</f>
        <v>0</v>
      </c>
      <c r="M52" s="437"/>
      <c r="N52" s="437">
        <f>IF(C51="","",N51*100/C51)</f>
        <v>0</v>
      </c>
      <c r="O52" s="437"/>
      <c r="P52" s="437">
        <f>IF(C51="","",P51*100/C51)</f>
        <v>13.333333333333334</v>
      </c>
      <c r="Q52" s="437"/>
      <c r="T52" s="80">
        <f>SUM(F52:S52)</f>
        <v>99.999999999999986</v>
      </c>
    </row>
    <row r="53" spans="2:24" x14ac:dyDescent="0.6">
      <c r="B53" s="81"/>
      <c r="C53" s="81"/>
      <c r="D53" s="81"/>
    </row>
    <row r="54" spans="2:24" x14ac:dyDescent="0.6">
      <c r="F54" s="442" t="s">
        <v>26</v>
      </c>
      <c r="G54" s="444"/>
      <c r="H54" s="444"/>
      <c r="I54" s="444"/>
      <c r="J54" s="444"/>
      <c r="K54" s="444"/>
      <c r="L54" s="444"/>
      <c r="M54" s="443"/>
    </row>
    <row r="55" spans="2:24" x14ac:dyDescent="0.6">
      <c r="F55" s="442" t="s">
        <v>23</v>
      </c>
      <c r="G55" s="443"/>
      <c r="H55" s="442" t="s">
        <v>24</v>
      </c>
      <c r="I55" s="443"/>
      <c r="J55" s="442" t="s">
        <v>25</v>
      </c>
      <c r="K55" s="443"/>
      <c r="L55" s="442" t="s">
        <v>84</v>
      </c>
      <c r="M55" s="443"/>
    </row>
    <row r="56" spans="2:24" x14ac:dyDescent="0.6">
      <c r="F56" s="442">
        <f>IF($C$51="*","",p5กราฟ!R9)</f>
        <v>0</v>
      </c>
      <c r="G56" s="443"/>
      <c r="H56" s="442">
        <f>IF($C$15="*","",p5กราฟ!S9)</f>
        <v>0</v>
      </c>
      <c r="I56" s="443"/>
      <c r="J56" s="442">
        <f>IF($C$15="*","",p5กราฟ!T9)</f>
        <v>0</v>
      </c>
      <c r="K56" s="443"/>
      <c r="L56" s="442">
        <f>IF($C$15="*","",p5กราฟ!U9)</f>
        <v>0</v>
      </c>
      <c r="M56" s="443"/>
    </row>
    <row r="57" spans="2:24" x14ac:dyDescent="0.6">
      <c r="F57" s="445">
        <f>IF(F56="","",F56*100/$C$51)</f>
        <v>0</v>
      </c>
      <c r="G57" s="446"/>
      <c r="H57" s="445">
        <f>IF(H56="","",H56*100/$C$51)</f>
        <v>0</v>
      </c>
      <c r="I57" s="446"/>
      <c r="J57" s="445">
        <f>IF(J56="","",J56*100/$C$51)</f>
        <v>0</v>
      </c>
      <c r="K57" s="446"/>
      <c r="L57" s="445">
        <f>IF(L56="","",L56*100/$C$51)</f>
        <v>0</v>
      </c>
      <c r="M57" s="446"/>
      <c r="W57" s="80">
        <f>SUM(F57:M57)</f>
        <v>0</v>
      </c>
      <c r="X57" s="80">
        <f>SUM(O57:V57)</f>
        <v>0</v>
      </c>
    </row>
    <row r="59" spans="2:24" x14ac:dyDescent="0.6">
      <c r="C59" s="63" t="s">
        <v>28</v>
      </c>
    </row>
    <row r="60" spans="2:24" x14ac:dyDescent="0.6">
      <c r="E60" s="63" t="s">
        <v>3</v>
      </c>
      <c r="F60" s="82" t="s">
        <v>38</v>
      </c>
      <c r="G60" s="82"/>
      <c r="H60" s="82"/>
      <c r="I60" s="82"/>
      <c r="J60" s="82"/>
      <c r="K60" s="82"/>
      <c r="L60" s="63" t="s">
        <v>15</v>
      </c>
      <c r="N60" s="82"/>
    </row>
    <row r="61" spans="2:24" x14ac:dyDescent="0.6">
      <c r="E61" s="63" t="s">
        <v>3</v>
      </c>
      <c r="F61" s="82" t="s">
        <v>38</v>
      </c>
      <c r="L61" s="63" t="s">
        <v>19</v>
      </c>
    </row>
    <row r="62" spans="2:24" x14ac:dyDescent="0.6">
      <c r="E62" s="63" t="s">
        <v>3</v>
      </c>
      <c r="F62" s="82" t="s">
        <v>38</v>
      </c>
      <c r="L62" s="63" t="s">
        <v>214</v>
      </c>
    </row>
    <row r="63" spans="2:24" x14ac:dyDescent="0.6">
      <c r="E63" s="63" t="s">
        <v>3</v>
      </c>
      <c r="F63" s="82" t="s">
        <v>38</v>
      </c>
      <c r="L63" s="63" t="s">
        <v>225</v>
      </c>
    </row>
    <row r="64" spans="2:24" ht="10.5" customHeight="1" x14ac:dyDescent="0.6">
      <c r="F64" s="82"/>
    </row>
    <row r="65" spans="3:19" x14ac:dyDescent="0.6">
      <c r="C65" s="63" t="s">
        <v>29</v>
      </c>
    </row>
    <row r="66" spans="3:19" x14ac:dyDescent="0.6">
      <c r="E66" s="63" t="s">
        <v>3</v>
      </c>
      <c r="F66" s="82" t="s">
        <v>38</v>
      </c>
      <c r="L66" s="63" t="s">
        <v>255</v>
      </c>
    </row>
    <row r="67" spans="3:19" ht="8.25" customHeight="1" x14ac:dyDescent="0.6">
      <c r="F67" s="82"/>
    </row>
    <row r="68" spans="3:19" ht="40" x14ac:dyDescent="1.2">
      <c r="C68" s="83"/>
      <c r="D68" s="1" t="s">
        <v>37</v>
      </c>
      <c r="E68" s="63" t="s">
        <v>482</v>
      </c>
      <c r="G68" s="1" t="s">
        <v>37</v>
      </c>
      <c r="H68" s="63" t="s">
        <v>483</v>
      </c>
      <c r="M68" s="447"/>
      <c r="N68" s="447"/>
      <c r="O68" s="447"/>
      <c r="P68" s="447"/>
      <c r="Q68" s="447"/>
    </row>
    <row r="69" spans="3:19" ht="21.5" customHeight="1" x14ac:dyDescent="0.6">
      <c r="M69" s="449" t="str">
        <f>"( "&amp;ข้อมูลเบื้องต้น!$F$13&amp;" )"</f>
        <v>( นายเอกชัย  ยาวิลาศ )</v>
      </c>
      <c r="N69" s="449"/>
      <c r="O69" s="449"/>
      <c r="P69" s="449"/>
      <c r="Q69" s="449"/>
    </row>
    <row r="70" spans="3:19" ht="21.75" customHeight="1" x14ac:dyDescent="0.6">
      <c r="L70" s="450" t="str">
        <f>L34</f>
        <v>ผู้อำนวยการสถานศึกษา</v>
      </c>
      <c r="M70" s="450"/>
      <c r="N70" s="450"/>
      <c r="O70" s="450"/>
      <c r="P70" s="450"/>
      <c r="Q70" s="450"/>
      <c r="R70" s="450"/>
    </row>
    <row r="71" spans="3:19" ht="18" customHeight="1" x14ac:dyDescent="0.6">
      <c r="L71" s="450" t="str">
        <f>L35</f>
        <v>ผู้โรงเรียนเทศบาล 1 (บ้านเก่า)</v>
      </c>
      <c r="M71" s="450"/>
      <c r="N71" s="450"/>
      <c r="O71" s="450"/>
      <c r="P71" s="450"/>
      <c r="Q71" s="450"/>
      <c r="R71" s="450"/>
    </row>
    <row r="72" spans="3:19" x14ac:dyDescent="0.6">
      <c r="C72" s="305">
        <f ca="1">TODAY()</f>
        <v>46248</v>
      </c>
      <c r="D72" s="306">
        <f ca="1">DAY(C72)</f>
        <v>14</v>
      </c>
      <c r="E72" s="307">
        <f ca="1">MONTH(C72)</f>
        <v>8</v>
      </c>
      <c r="F72" s="307">
        <f ca="1">YEAR(C72)</f>
        <v>2026</v>
      </c>
      <c r="G72" s="307">
        <f ca="1">F72+543</f>
        <v>2569</v>
      </c>
      <c r="H72" s="308"/>
      <c r="L72" s="448" t="str">
        <f ca="1">"วันที่      "&amp;D72&amp;" /" &amp;E72&amp;" / "&amp;G72</f>
        <v>วันที่      14 /8 / 2569</v>
      </c>
      <c r="M72" s="449"/>
      <c r="N72" s="449"/>
      <c r="O72" s="449"/>
      <c r="P72" s="449"/>
      <c r="Q72" s="449"/>
      <c r="R72" s="449"/>
      <c r="S72" s="84"/>
    </row>
  </sheetData>
  <sheetProtection algorithmName="SHA-512" hashValue="r/TKafO0nKKe/KkLH7U1nlyc+eW66KPqAAtZBmZXe15lwaGARfxfuSr4pW1M5LFlI7uogLmoWZsmWrqOiFMa5w==" saltValue="xASKDx2Y7uVXTueoDnjOZQ==" spinCount="100000" sheet="1" objects="1" selectLockedCells="1"/>
  <customSheetViews>
    <customSheetView guid="{389C1853-6099-4D9F-A0F7-7F9074524A1B}" scale="130" showPageBreaks="1" showGridLines="0" zeroValues="0" printArea="1" view="pageBreakPreview" showRuler="0" topLeftCell="A12">
      <selection activeCell="J16" sqref="J16"/>
      <pageMargins left="0.59055118110236227" right="0.39370078740157483" top="0.39370078740157483" bottom="0.39370078740157483" header="0.51181102362204722" footer="0.51181102362204722"/>
      <pageSetup paperSize="9" orientation="portrait" r:id="rId1"/>
      <headerFooter alignWithMargins="0"/>
    </customSheetView>
  </customSheetViews>
  <mergeCells count="93">
    <mergeCell ref="F54:M54"/>
    <mergeCell ref="F55:G55"/>
    <mergeCell ref="H55:I55"/>
    <mergeCell ref="J55:K55"/>
    <mergeCell ref="F52:G52"/>
    <mergeCell ref="H52:I52"/>
    <mergeCell ref="J52:K52"/>
    <mergeCell ref="L52:M52"/>
    <mergeCell ref="L55:M55"/>
    <mergeCell ref="P15:Q15"/>
    <mergeCell ref="L50:M50"/>
    <mergeCell ref="N50:O50"/>
    <mergeCell ref="P50:Q50"/>
    <mergeCell ref="F51:G51"/>
    <mergeCell ref="H51:I51"/>
    <mergeCell ref="J51:K51"/>
    <mergeCell ref="L51:M51"/>
    <mergeCell ref="N51:O51"/>
    <mergeCell ref="P51:Q51"/>
    <mergeCell ref="J50:K50"/>
    <mergeCell ref="N15:O15"/>
    <mergeCell ref="H16:I16"/>
    <mergeCell ref="J16:K16"/>
    <mergeCell ref="L16:M16"/>
    <mergeCell ref="N16:O16"/>
    <mergeCell ref="F15:G15"/>
    <mergeCell ref="F16:G16"/>
    <mergeCell ref="H15:I15"/>
    <mergeCell ref="J15:K15"/>
    <mergeCell ref="L15:M15"/>
    <mergeCell ref="J14:K14"/>
    <mergeCell ref="L14:M14"/>
    <mergeCell ref="N14:O14"/>
    <mergeCell ref="F12:Q12"/>
    <mergeCell ref="F13:Q13"/>
    <mergeCell ref="P14:Q14"/>
    <mergeCell ref="M32:Q32"/>
    <mergeCell ref="L36:R36"/>
    <mergeCell ref="L34:R34"/>
    <mergeCell ref="L35:R35"/>
    <mergeCell ref="M33:Q33"/>
    <mergeCell ref="L72:R72"/>
    <mergeCell ref="L57:M57"/>
    <mergeCell ref="L70:R70"/>
    <mergeCell ref="L71:R71"/>
    <mergeCell ref="M69:Q69"/>
    <mergeCell ref="F57:G57"/>
    <mergeCell ref="H57:I57"/>
    <mergeCell ref="J57:K57"/>
    <mergeCell ref="M68:Q68"/>
    <mergeCell ref="L56:M56"/>
    <mergeCell ref="F56:G56"/>
    <mergeCell ref="H56:I56"/>
    <mergeCell ref="J56:K56"/>
    <mergeCell ref="F20:G20"/>
    <mergeCell ref="L21:M21"/>
    <mergeCell ref="H20:I20"/>
    <mergeCell ref="F21:G21"/>
    <mergeCell ref="H21:I21"/>
    <mergeCell ref="J20:K20"/>
    <mergeCell ref="L20:M20"/>
    <mergeCell ref="J21:K21"/>
    <mergeCell ref="H19:I19"/>
    <mergeCell ref="J19:K19"/>
    <mergeCell ref="L19:M19"/>
    <mergeCell ref="E2:Q2"/>
    <mergeCell ref="C15:E15"/>
    <mergeCell ref="C16:E16"/>
    <mergeCell ref="F19:G19"/>
    <mergeCell ref="C3:S3"/>
    <mergeCell ref="F18:M18"/>
    <mergeCell ref="P5:Q5"/>
    <mergeCell ref="C4:S4"/>
    <mergeCell ref="O6:P6"/>
    <mergeCell ref="C12:E14"/>
    <mergeCell ref="P16:Q16"/>
    <mergeCell ref="F14:G14"/>
    <mergeCell ref="H14:I14"/>
    <mergeCell ref="E38:Q38"/>
    <mergeCell ref="C39:S39"/>
    <mergeCell ref="C40:S40"/>
    <mergeCell ref="P41:Q41"/>
    <mergeCell ref="F42:H42"/>
    <mergeCell ref="R42:S42"/>
    <mergeCell ref="C48:E50"/>
    <mergeCell ref="C51:E51"/>
    <mergeCell ref="C52:E52"/>
    <mergeCell ref="F50:G50"/>
    <mergeCell ref="H50:I50"/>
    <mergeCell ref="F48:Q48"/>
    <mergeCell ref="F49:Q49"/>
    <mergeCell ref="P52:Q52"/>
    <mergeCell ref="N52:O52"/>
  </mergeCells>
  <phoneticPr fontId="4" type="noConversion"/>
  <conditionalFormatting sqref="F20:M21">
    <cfRule type="cellIs" dxfId="93" priority="2" operator="equal">
      <formula>0</formula>
    </cfRule>
  </conditionalFormatting>
  <conditionalFormatting sqref="F56:M57">
    <cfRule type="cellIs" dxfId="92" priority="1" operator="equal">
      <formula>0</formula>
    </cfRule>
  </conditionalFormatting>
  <pageMargins left="0.86614173228346458" right="0.23622047244094491" top="0.70866141732283472" bottom="0.39370078740157483" header="0.51181102362204722" footer="0.51181102362204722"/>
  <pageSetup paperSize="9" scale="94" orientation="portrait" horizontalDpi="4294967293" r:id="rId2"/>
  <headerFooter alignWithMargins="0"/>
  <colBreaks count="1" manualBreakCount="1">
    <brk id="19" max="408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AX84"/>
  <sheetViews>
    <sheetView showGridLines="0" showRowColHeaders="0" showZeros="0" view="pageBreakPreview" zoomScale="85" zoomScaleSheetLayoutView="85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V12" sqref="V12"/>
    </sheetView>
  </sheetViews>
  <sheetFormatPr defaultColWidth="9.09765625" defaultRowHeight="21.5" x14ac:dyDescent="0.55000000000000004"/>
  <cols>
    <col min="1" max="1" width="25.69921875" style="2" customWidth="1"/>
    <col min="2" max="2" width="4" style="161" bestFit="1" customWidth="1"/>
    <col min="3" max="3" width="3.59765625" style="162" bestFit="1" customWidth="1"/>
    <col min="4" max="4" width="4.59765625" style="3" hidden="1" customWidth="1"/>
    <col min="5" max="5" width="6" style="163" bestFit="1" customWidth="1"/>
    <col min="6" max="7" width="10.69921875" style="163" bestFit="1" customWidth="1"/>
    <col min="8" max="8" width="1.69921875" style="61" bestFit="1" customWidth="1"/>
    <col min="9" max="9" width="4.8984375" style="61" bestFit="1" customWidth="1"/>
    <col min="10" max="10" width="1.69921875" style="61" bestFit="1" customWidth="1"/>
    <col min="11" max="11" width="5" style="61" bestFit="1" customWidth="1"/>
    <col min="12" max="12" width="1.69921875" style="61" bestFit="1" customWidth="1"/>
    <col min="13" max="13" width="4.69921875" style="61" customWidth="1"/>
    <col min="14" max="14" width="1.69921875" style="61" bestFit="1" customWidth="1"/>
    <col min="15" max="15" width="5" style="61" bestFit="1" customWidth="1"/>
    <col min="16" max="16" width="1.69921875" style="61" bestFit="1" customWidth="1"/>
    <col min="17" max="17" width="5.3984375" style="61" bestFit="1" customWidth="1"/>
    <col min="18" max="18" width="1.69921875" style="61" bestFit="1" customWidth="1"/>
    <col min="19" max="19" width="5.69921875" style="61" bestFit="1" customWidth="1"/>
    <col min="20" max="20" width="1.69921875" style="61" bestFit="1" customWidth="1"/>
    <col min="21" max="21" width="5.69921875" style="61" bestFit="1" customWidth="1"/>
    <col min="22" max="22" width="1.69921875" style="61" bestFit="1" customWidth="1"/>
    <col min="23" max="23" width="5.69921875" style="61" bestFit="1" customWidth="1"/>
    <col min="24" max="24" width="1.69921875" style="61" bestFit="1" customWidth="1"/>
    <col min="25" max="25" width="5.59765625" style="61" bestFit="1" customWidth="1"/>
    <col min="26" max="26" width="1.69921875" style="61" bestFit="1" customWidth="1"/>
    <col min="27" max="27" width="5" style="61" bestFit="1" customWidth="1"/>
    <col min="28" max="28" width="1.69921875" style="61" bestFit="1" customWidth="1"/>
    <col min="29" max="29" width="4.8984375" style="61" bestFit="1" customWidth="1"/>
    <col min="30" max="30" width="1.69921875" style="61" bestFit="1" customWidth="1"/>
    <col min="31" max="31" width="4.8984375" style="61" bestFit="1" customWidth="1"/>
    <col min="32" max="32" width="1.69921875" style="61" bestFit="1" customWidth="1"/>
    <col min="33" max="33" width="5" style="61" bestFit="1" customWidth="1"/>
    <col min="34" max="34" width="1.69921875" style="61" bestFit="1" customWidth="1"/>
    <col min="35" max="35" width="4.8984375" style="61" bestFit="1" customWidth="1"/>
    <col min="36" max="36" width="1.69921875" style="61" bestFit="1" customWidth="1"/>
    <col min="37" max="37" width="4.8984375" style="61" bestFit="1" customWidth="1"/>
    <col min="38" max="38" width="1.69921875" style="61" bestFit="1" customWidth="1"/>
    <col min="39" max="39" width="5" style="61" bestFit="1" customWidth="1"/>
    <col min="40" max="40" width="1.69921875" style="61" bestFit="1" customWidth="1"/>
    <col min="41" max="41" width="5" style="61" bestFit="1" customWidth="1"/>
    <col min="42" max="42" width="1.69921875" style="61" bestFit="1" customWidth="1"/>
    <col min="43" max="43" width="5" style="61" bestFit="1" customWidth="1"/>
    <col min="44" max="44" width="1.69921875" style="61" bestFit="1" customWidth="1"/>
    <col min="45" max="45" width="5.3984375" style="61" bestFit="1" customWidth="1"/>
    <col min="46" max="46" width="1.69921875" style="61" bestFit="1" customWidth="1"/>
    <col min="47" max="47" width="5" style="61" bestFit="1" customWidth="1"/>
    <col min="48" max="49" width="3.8984375" style="9" bestFit="1" customWidth="1"/>
    <col min="50" max="50" width="4" style="8" customWidth="1"/>
    <col min="51" max="16384" width="9.09765625" style="2"/>
  </cols>
  <sheetData>
    <row r="1" spans="1:50" ht="21" customHeight="1" x14ac:dyDescent="0.6">
      <c r="B1" s="422" t="s">
        <v>52</v>
      </c>
      <c r="C1" s="422" t="s">
        <v>0</v>
      </c>
      <c r="D1" s="148"/>
      <c r="E1" s="472" t="s">
        <v>1</v>
      </c>
      <c r="F1" s="473"/>
      <c r="G1" s="474"/>
      <c r="H1" s="467" t="str">
        <f xml:space="preserve"> "เวลาเรียน รายวิชา " &amp; ข้อมูลเบื้องต้น!$F$9 &amp; "  กลุ่ม " &amp;ข้อมูลเบื้องต้น!$F$10 &amp; "  จำนวน " &amp; ข้อมูลเบื้องต้น!$F$11 &amp; " ชั่วโมง"</f>
        <v>เวลาเรียน รายวิชา คณิตศาสตร์ 2   กลุ่ม พื้นฐาน 202  จำนวน 200 ชั่วโมง</v>
      </c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8"/>
      <c r="AB1" s="466" t="str">
        <f>H1</f>
        <v>เวลาเรียน รายวิชา คณิตศาสตร์ 2   กลุ่ม พื้นฐาน 202  จำนวน 200 ชั่วโมง</v>
      </c>
      <c r="AC1" s="466"/>
      <c r="AD1" s="466"/>
      <c r="AE1" s="466"/>
      <c r="AF1" s="466"/>
      <c r="AG1" s="466"/>
      <c r="AH1" s="466"/>
      <c r="AI1" s="466"/>
      <c r="AJ1" s="466"/>
      <c r="AK1" s="466"/>
      <c r="AL1" s="466"/>
      <c r="AM1" s="466"/>
      <c r="AN1" s="466"/>
      <c r="AO1" s="466"/>
      <c r="AP1" s="466"/>
      <c r="AQ1" s="466"/>
      <c r="AR1" s="466"/>
      <c r="AS1" s="466"/>
      <c r="AT1" s="466"/>
      <c r="AU1" s="466"/>
      <c r="AV1" s="456" t="s">
        <v>4</v>
      </c>
      <c r="AW1" s="457"/>
      <c r="AX1" s="462" t="s">
        <v>45</v>
      </c>
    </row>
    <row r="2" spans="1:50" s="150" customFormat="1" ht="18" customHeight="1" x14ac:dyDescent="0.6">
      <c r="A2" s="2"/>
      <c r="B2" s="471"/>
      <c r="C2" s="471"/>
      <c r="D2" s="149" t="s">
        <v>51</v>
      </c>
      <c r="E2" s="475"/>
      <c r="F2" s="476"/>
      <c r="G2" s="477"/>
      <c r="H2" s="467" t="s">
        <v>80</v>
      </c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8"/>
      <c r="AB2" s="466" t="s">
        <v>80</v>
      </c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58" t="s">
        <v>90</v>
      </c>
      <c r="AW2" s="459"/>
      <c r="AX2" s="463"/>
    </row>
    <row r="3" spans="1:50" ht="12.75" customHeight="1" x14ac:dyDescent="0.55000000000000004">
      <c r="B3" s="471"/>
      <c r="C3" s="471"/>
      <c r="D3" s="149" t="s">
        <v>9</v>
      </c>
      <c r="E3" s="475"/>
      <c r="F3" s="476"/>
      <c r="G3" s="477"/>
      <c r="H3" s="469" t="s">
        <v>81</v>
      </c>
      <c r="I3" s="470"/>
      <c r="J3" s="469" t="s">
        <v>81</v>
      </c>
      <c r="K3" s="470"/>
      <c r="L3" s="469" t="s">
        <v>81</v>
      </c>
      <c r="M3" s="470"/>
      <c r="N3" s="469" t="s">
        <v>81</v>
      </c>
      <c r="O3" s="470"/>
      <c r="P3" s="469" t="s">
        <v>81</v>
      </c>
      <c r="Q3" s="470"/>
      <c r="R3" s="469" t="s">
        <v>81</v>
      </c>
      <c r="S3" s="470"/>
      <c r="T3" s="469" t="s">
        <v>81</v>
      </c>
      <c r="U3" s="470"/>
      <c r="V3" s="469" t="s">
        <v>81</v>
      </c>
      <c r="W3" s="470"/>
      <c r="X3" s="469" t="s">
        <v>81</v>
      </c>
      <c r="Y3" s="470"/>
      <c r="Z3" s="469" t="s">
        <v>81</v>
      </c>
      <c r="AA3" s="470"/>
      <c r="AB3" s="469" t="s">
        <v>81</v>
      </c>
      <c r="AC3" s="470"/>
      <c r="AD3" s="469" t="s">
        <v>81</v>
      </c>
      <c r="AE3" s="470"/>
      <c r="AF3" s="469" t="s">
        <v>81</v>
      </c>
      <c r="AG3" s="470"/>
      <c r="AH3" s="469" t="s">
        <v>81</v>
      </c>
      <c r="AI3" s="470"/>
      <c r="AJ3" s="469" t="s">
        <v>81</v>
      </c>
      <c r="AK3" s="470"/>
      <c r="AL3" s="469" t="s">
        <v>81</v>
      </c>
      <c r="AM3" s="470"/>
      <c r="AN3" s="469" t="s">
        <v>81</v>
      </c>
      <c r="AO3" s="470"/>
      <c r="AP3" s="469" t="s">
        <v>81</v>
      </c>
      <c r="AQ3" s="470"/>
      <c r="AR3" s="469" t="s">
        <v>81</v>
      </c>
      <c r="AS3" s="470"/>
      <c r="AT3" s="469" t="s">
        <v>81</v>
      </c>
      <c r="AU3" s="470"/>
      <c r="AV3" s="460" t="s">
        <v>91</v>
      </c>
      <c r="AW3" s="454" t="s">
        <v>89</v>
      </c>
      <c r="AX3" s="463"/>
    </row>
    <row r="4" spans="1:50" ht="23.25" customHeight="1" x14ac:dyDescent="0.85">
      <c r="B4" s="471"/>
      <c r="C4" s="471"/>
      <c r="D4" s="149"/>
      <c r="E4" s="475"/>
      <c r="F4" s="476"/>
      <c r="G4" s="477"/>
      <c r="H4" s="464">
        <v>1</v>
      </c>
      <c r="I4" s="465"/>
      <c r="J4" s="464">
        <v>2</v>
      </c>
      <c r="K4" s="465"/>
      <c r="L4" s="464">
        <v>3</v>
      </c>
      <c r="M4" s="465"/>
      <c r="N4" s="464">
        <v>4</v>
      </c>
      <c r="O4" s="465"/>
      <c r="P4" s="464">
        <v>5</v>
      </c>
      <c r="Q4" s="465"/>
      <c r="R4" s="464">
        <v>6</v>
      </c>
      <c r="S4" s="465"/>
      <c r="T4" s="464">
        <v>7</v>
      </c>
      <c r="U4" s="465"/>
      <c r="V4" s="464">
        <v>8</v>
      </c>
      <c r="W4" s="465"/>
      <c r="X4" s="464">
        <v>9</v>
      </c>
      <c r="Y4" s="465"/>
      <c r="Z4" s="464">
        <v>10</v>
      </c>
      <c r="AA4" s="465"/>
      <c r="AB4" s="464">
        <v>11</v>
      </c>
      <c r="AC4" s="465"/>
      <c r="AD4" s="464">
        <v>12</v>
      </c>
      <c r="AE4" s="465"/>
      <c r="AF4" s="464">
        <v>13</v>
      </c>
      <c r="AG4" s="465"/>
      <c r="AH4" s="464">
        <v>14</v>
      </c>
      <c r="AI4" s="465"/>
      <c r="AJ4" s="464">
        <v>15</v>
      </c>
      <c r="AK4" s="465"/>
      <c r="AL4" s="464">
        <v>16</v>
      </c>
      <c r="AM4" s="465"/>
      <c r="AN4" s="464">
        <v>17</v>
      </c>
      <c r="AO4" s="465"/>
      <c r="AP4" s="464">
        <v>18</v>
      </c>
      <c r="AQ4" s="465"/>
      <c r="AR4" s="464">
        <v>19</v>
      </c>
      <c r="AS4" s="465"/>
      <c r="AT4" s="464">
        <v>20</v>
      </c>
      <c r="AU4" s="465"/>
      <c r="AV4" s="461"/>
      <c r="AW4" s="455"/>
      <c r="AX4" s="463"/>
    </row>
    <row r="5" spans="1:50" ht="20.149999999999999" customHeight="1" x14ac:dyDescent="0.55000000000000004">
      <c r="B5" s="151" t="str">
        <f>ข้อมูลเบื้องต้น!D18</f>
        <v>ป.2/1</v>
      </c>
      <c r="C5" s="152">
        <v>1</v>
      </c>
      <c r="D5" s="153">
        <f>Sheet2!C4</f>
        <v>3901</v>
      </c>
      <c r="E5" s="154" t="str">
        <f>Sheet2!D4</f>
        <v>เด็กชาย</v>
      </c>
      <c r="F5" s="155" t="str">
        <f>Sheet2!E4</f>
        <v>ธนภัทร</v>
      </c>
      <c r="G5" s="156" t="str">
        <f>Sheet2!F4</f>
        <v>อุสาห์</v>
      </c>
      <c r="H5" s="135">
        <v>1</v>
      </c>
      <c r="I5" s="136">
        <v>45459</v>
      </c>
      <c r="J5" s="135">
        <v>1</v>
      </c>
      <c r="K5" s="136">
        <v>45460</v>
      </c>
      <c r="L5" s="135">
        <v>1</v>
      </c>
      <c r="M5" s="136">
        <v>45461</v>
      </c>
      <c r="N5" s="135">
        <v>1</v>
      </c>
      <c r="O5" s="136">
        <v>45462</v>
      </c>
      <c r="P5" s="135">
        <v>1</v>
      </c>
      <c r="Q5" s="136">
        <v>45463</v>
      </c>
      <c r="R5" s="135">
        <v>1</v>
      </c>
      <c r="S5" s="136">
        <v>45464</v>
      </c>
      <c r="T5" s="135">
        <v>1</v>
      </c>
      <c r="U5" s="136">
        <v>45474</v>
      </c>
      <c r="V5" s="135">
        <v>1</v>
      </c>
      <c r="W5" s="136">
        <v>45506</v>
      </c>
      <c r="X5" s="135">
        <v>1</v>
      </c>
      <c r="Y5" s="136">
        <v>45508</v>
      </c>
      <c r="Z5" s="135">
        <v>1</v>
      </c>
      <c r="AA5" s="136">
        <v>45509</v>
      </c>
      <c r="AB5" s="135">
        <v>1</v>
      </c>
      <c r="AC5" s="136">
        <v>45480</v>
      </c>
      <c r="AD5" s="135">
        <v>1</v>
      </c>
      <c r="AE5" s="136">
        <v>45481</v>
      </c>
      <c r="AF5" s="135">
        <v>1</v>
      </c>
      <c r="AG5" s="136">
        <v>45482</v>
      </c>
      <c r="AH5" s="135">
        <v>1</v>
      </c>
      <c r="AI5" s="136">
        <v>45483</v>
      </c>
      <c r="AJ5" s="135">
        <v>1</v>
      </c>
      <c r="AK5" s="136">
        <v>45484</v>
      </c>
      <c r="AL5" s="135">
        <v>1</v>
      </c>
      <c r="AM5" s="136">
        <v>45485</v>
      </c>
      <c r="AN5" s="135">
        <v>1</v>
      </c>
      <c r="AO5" s="136">
        <v>45486</v>
      </c>
      <c r="AP5" s="135">
        <v>1</v>
      </c>
      <c r="AQ5" s="136">
        <v>45487</v>
      </c>
      <c r="AR5" s="135"/>
      <c r="AS5" s="136"/>
      <c r="AT5" s="135"/>
      <c r="AU5" s="136"/>
      <c r="AV5" s="11">
        <f>IF(T($E5)="","",(SUM(H5,J5,L5,N5,P5,R5,T5,V5,X5,Z5,AB5,AD5,AF5,AH5,AJ5,AL5,AN5,AP5,AR5,AT5)))</f>
        <v>18</v>
      </c>
      <c r="AW5" s="12">
        <f>IF(T($E5)="","",ROUND(((AV5)*100)/(ข้อมูลเบื้องต้น!$F$11),2))</f>
        <v>9</v>
      </c>
      <c r="AX5" s="13" t="str">
        <f>IF(($AW5)="","",(IF(AW5&gt;20,"มส","")))</f>
        <v/>
      </c>
    </row>
    <row r="6" spans="1:50" ht="20.149999999999999" customHeight="1" x14ac:dyDescent="0.55000000000000004">
      <c r="B6" s="157" t="str">
        <f>B5</f>
        <v>ป.2/1</v>
      </c>
      <c r="C6" s="152">
        <v>2</v>
      </c>
      <c r="D6" s="153" t="str">
        <f>Sheet2!C5</f>
        <v>04031</v>
      </c>
      <c r="E6" s="154" t="str">
        <f>Sheet2!D5</f>
        <v>เด็กชาย</v>
      </c>
      <c r="F6" s="155" t="str">
        <f>Sheet2!E5</f>
        <v>กฤติพงศ์</v>
      </c>
      <c r="G6" s="156" t="str">
        <f>Sheet2!F5</f>
        <v>รุ่งหนองกระดี่</v>
      </c>
      <c r="H6" s="135"/>
      <c r="I6" s="136"/>
      <c r="J6" s="135"/>
      <c r="K6" s="136"/>
      <c r="L6" s="135"/>
      <c r="M6" s="136"/>
      <c r="N6" s="135"/>
      <c r="O6" s="136"/>
      <c r="P6" s="135"/>
      <c r="Q6" s="136"/>
      <c r="R6" s="135"/>
      <c r="S6" s="136"/>
      <c r="T6" s="135"/>
      <c r="U6" s="136"/>
      <c r="V6" s="135"/>
      <c r="W6" s="136"/>
      <c r="X6" s="135"/>
      <c r="Y6" s="136"/>
      <c r="Z6" s="135"/>
      <c r="AA6" s="136"/>
      <c r="AB6" s="135"/>
      <c r="AC6" s="136"/>
      <c r="AD6" s="135"/>
      <c r="AE6" s="136"/>
      <c r="AF6" s="135"/>
      <c r="AG6" s="136"/>
      <c r="AH6" s="135"/>
      <c r="AI6" s="136"/>
      <c r="AJ6" s="135"/>
      <c r="AK6" s="136"/>
      <c r="AL6" s="135"/>
      <c r="AM6" s="136"/>
      <c r="AN6" s="135"/>
      <c r="AO6" s="136"/>
      <c r="AP6" s="135"/>
      <c r="AQ6" s="136"/>
      <c r="AR6" s="135"/>
      <c r="AS6" s="136"/>
      <c r="AT6" s="135"/>
      <c r="AU6" s="136"/>
      <c r="AV6" s="11">
        <f t="shared" ref="AV6:AV54" si="0">IF(T($E6)="","",(SUM(H6,J6,L6,N6,P6,R6,T6,V6,X6,Z6,AB6,AD6,AF6,AH6,AJ6,AL6,AN6,AP6,AR6,AT6)))</f>
        <v>0</v>
      </c>
      <c r="AW6" s="12">
        <f>IF(T($E6)="","",ROUND(((AV6)*100)/(ข้อมูลเบื้องต้น!$F$11),2))</f>
        <v>0</v>
      </c>
      <c r="AX6" s="13" t="str">
        <f t="shared" ref="AX6:AX69" si="1">IF(($AW6)="","",(IF(AW6&gt;20,"มส","")))</f>
        <v/>
      </c>
    </row>
    <row r="7" spans="1:50" ht="20.149999999999999" customHeight="1" x14ac:dyDescent="0.55000000000000004">
      <c r="B7" s="157" t="str">
        <f>B6</f>
        <v>ป.2/1</v>
      </c>
      <c r="C7" s="152">
        <v>3</v>
      </c>
      <c r="D7" s="153">
        <f>Sheet2!C6</f>
        <v>4032</v>
      </c>
      <c r="E7" s="154" t="str">
        <f>Sheet2!D6</f>
        <v>เด็กชาย</v>
      </c>
      <c r="F7" s="155" t="str">
        <f>Sheet2!E6</f>
        <v>กวินเชษฐ</v>
      </c>
      <c r="G7" s="156" t="str">
        <f>Sheet2!F6</f>
        <v>ภิรมย์นาค</v>
      </c>
      <c r="H7" s="135"/>
      <c r="I7" s="136"/>
      <c r="J7" s="135"/>
      <c r="K7" s="136"/>
      <c r="L7" s="135"/>
      <c r="M7" s="136"/>
      <c r="N7" s="135"/>
      <c r="O7" s="136"/>
      <c r="P7" s="135"/>
      <c r="Q7" s="136"/>
      <c r="R7" s="135"/>
      <c r="S7" s="136"/>
      <c r="T7" s="135"/>
      <c r="U7" s="136"/>
      <c r="V7" s="135"/>
      <c r="W7" s="136"/>
      <c r="X7" s="135"/>
      <c r="Y7" s="136"/>
      <c r="Z7" s="135"/>
      <c r="AA7" s="136"/>
      <c r="AB7" s="135"/>
      <c r="AC7" s="136"/>
      <c r="AD7" s="135"/>
      <c r="AE7" s="136"/>
      <c r="AF7" s="135"/>
      <c r="AG7" s="136"/>
      <c r="AH7" s="135"/>
      <c r="AI7" s="136"/>
      <c r="AJ7" s="135"/>
      <c r="AK7" s="136"/>
      <c r="AL7" s="135"/>
      <c r="AM7" s="136"/>
      <c r="AN7" s="135"/>
      <c r="AO7" s="136"/>
      <c r="AP7" s="135"/>
      <c r="AQ7" s="136"/>
      <c r="AR7" s="135"/>
      <c r="AS7" s="136"/>
      <c r="AT7" s="135"/>
      <c r="AU7" s="136"/>
      <c r="AV7" s="11">
        <f t="shared" si="0"/>
        <v>0</v>
      </c>
      <c r="AW7" s="12">
        <f>IF(T($E7)="","",ROUND(((AV7)*100)/(ข้อมูลเบื้องต้น!$F$11),2))</f>
        <v>0</v>
      </c>
      <c r="AX7" s="13" t="str">
        <f t="shared" si="1"/>
        <v/>
      </c>
    </row>
    <row r="8" spans="1:50" ht="20.149999999999999" customHeight="1" x14ac:dyDescent="0.55000000000000004">
      <c r="B8" s="157" t="str">
        <f t="shared" ref="B8:B44" si="2">B7</f>
        <v>ป.2/1</v>
      </c>
      <c r="C8" s="152">
        <v>4</v>
      </c>
      <c r="D8" s="153">
        <f>Sheet2!C7</f>
        <v>4036</v>
      </c>
      <c r="E8" s="154" t="str">
        <f>Sheet2!D7</f>
        <v>เด็กชาย</v>
      </c>
      <c r="F8" s="155" t="str">
        <f>Sheet2!E7</f>
        <v>จักรวาล</v>
      </c>
      <c r="G8" s="156" t="str">
        <f>Sheet2!F7</f>
        <v>บุญหลง</v>
      </c>
      <c r="H8" s="135"/>
      <c r="I8" s="136"/>
      <c r="J8" s="135"/>
      <c r="K8" s="136"/>
      <c r="L8" s="135"/>
      <c r="M8" s="136"/>
      <c r="N8" s="135"/>
      <c r="O8" s="136"/>
      <c r="P8" s="135"/>
      <c r="Q8" s="136"/>
      <c r="R8" s="135"/>
      <c r="S8" s="136"/>
      <c r="T8" s="135"/>
      <c r="U8" s="136"/>
      <c r="V8" s="135"/>
      <c r="W8" s="136"/>
      <c r="X8" s="135"/>
      <c r="Y8" s="136"/>
      <c r="Z8" s="135"/>
      <c r="AA8" s="136"/>
      <c r="AB8" s="135"/>
      <c r="AC8" s="136"/>
      <c r="AD8" s="135"/>
      <c r="AE8" s="136"/>
      <c r="AF8" s="135"/>
      <c r="AG8" s="136"/>
      <c r="AH8" s="135"/>
      <c r="AI8" s="136"/>
      <c r="AJ8" s="135"/>
      <c r="AK8" s="136"/>
      <c r="AL8" s="135"/>
      <c r="AM8" s="136"/>
      <c r="AN8" s="135"/>
      <c r="AO8" s="136"/>
      <c r="AP8" s="135"/>
      <c r="AQ8" s="136"/>
      <c r="AR8" s="135"/>
      <c r="AS8" s="136"/>
      <c r="AT8" s="135"/>
      <c r="AU8" s="136"/>
      <c r="AV8" s="11">
        <f t="shared" si="0"/>
        <v>0</v>
      </c>
      <c r="AW8" s="12">
        <f>IF(T($E8)="","",ROUND(((AV8)*100)/(ข้อมูลเบื้องต้น!$F$11),2))</f>
        <v>0</v>
      </c>
      <c r="AX8" s="13" t="str">
        <f t="shared" si="1"/>
        <v/>
      </c>
    </row>
    <row r="9" spans="1:50" ht="20.149999999999999" customHeight="1" x14ac:dyDescent="0.55000000000000004">
      <c r="B9" s="157" t="str">
        <f t="shared" si="2"/>
        <v>ป.2/1</v>
      </c>
      <c r="C9" s="152">
        <v>5</v>
      </c>
      <c r="D9" s="153">
        <f>Sheet2!C8</f>
        <v>4044</v>
      </c>
      <c r="E9" s="154" t="str">
        <f>Sheet2!D8</f>
        <v>เด็กชาย</v>
      </c>
      <c r="F9" s="155" t="str">
        <f>Sheet2!E8</f>
        <v>ทัตเทพ</v>
      </c>
      <c r="G9" s="156" t="str">
        <f>Sheet2!F8</f>
        <v>โม๊ะดี</v>
      </c>
      <c r="H9" s="135"/>
      <c r="I9" s="136"/>
      <c r="J9" s="135"/>
      <c r="K9" s="136"/>
      <c r="L9" s="135"/>
      <c r="M9" s="136"/>
      <c r="N9" s="135"/>
      <c r="O9" s="136"/>
      <c r="P9" s="135"/>
      <c r="Q9" s="136"/>
      <c r="R9" s="135"/>
      <c r="S9" s="136"/>
      <c r="T9" s="135"/>
      <c r="U9" s="136"/>
      <c r="V9" s="135"/>
      <c r="W9" s="136"/>
      <c r="X9" s="135"/>
      <c r="Y9" s="136"/>
      <c r="Z9" s="135"/>
      <c r="AA9" s="136"/>
      <c r="AB9" s="135"/>
      <c r="AC9" s="136"/>
      <c r="AD9" s="135"/>
      <c r="AE9" s="136"/>
      <c r="AF9" s="135"/>
      <c r="AG9" s="136"/>
      <c r="AH9" s="135"/>
      <c r="AI9" s="136"/>
      <c r="AJ9" s="135"/>
      <c r="AK9" s="136"/>
      <c r="AL9" s="135"/>
      <c r="AM9" s="136"/>
      <c r="AN9" s="135"/>
      <c r="AO9" s="136"/>
      <c r="AP9" s="135"/>
      <c r="AQ9" s="136"/>
      <c r="AR9" s="135"/>
      <c r="AS9" s="136"/>
      <c r="AT9" s="135"/>
      <c r="AU9" s="136"/>
      <c r="AV9" s="11">
        <f t="shared" si="0"/>
        <v>0</v>
      </c>
      <c r="AW9" s="12">
        <f>IF(T($E9)="","",ROUND(((AV9)*100)/(ข้อมูลเบื้องต้น!$F$11),2))</f>
        <v>0</v>
      </c>
      <c r="AX9" s="13" t="str">
        <f t="shared" si="1"/>
        <v/>
      </c>
    </row>
    <row r="10" spans="1:50" ht="20.149999999999999" customHeight="1" x14ac:dyDescent="0.55000000000000004">
      <c r="B10" s="157" t="str">
        <f t="shared" si="2"/>
        <v>ป.2/1</v>
      </c>
      <c r="C10" s="152">
        <v>6</v>
      </c>
      <c r="D10" s="153">
        <f>Sheet2!C9</f>
        <v>4046</v>
      </c>
      <c r="E10" s="154" t="str">
        <f>Sheet2!D9</f>
        <v>เด็กชาย</v>
      </c>
      <c r="F10" s="155" t="str">
        <f>Sheet2!E9</f>
        <v>ธนกร</v>
      </c>
      <c r="G10" s="156" t="str">
        <f>Sheet2!F9</f>
        <v>เชื้อเมืองพาน</v>
      </c>
      <c r="H10" s="135"/>
      <c r="I10" s="136"/>
      <c r="J10" s="135"/>
      <c r="K10" s="136"/>
      <c r="L10" s="135"/>
      <c r="M10" s="136"/>
      <c r="N10" s="135"/>
      <c r="O10" s="136"/>
      <c r="P10" s="135"/>
      <c r="Q10" s="136"/>
      <c r="R10" s="135"/>
      <c r="S10" s="136"/>
      <c r="T10" s="135"/>
      <c r="U10" s="136"/>
      <c r="V10" s="135"/>
      <c r="W10" s="136"/>
      <c r="X10" s="135"/>
      <c r="Y10" s="136"/>
      <c r="Z10" s="135"/>
      <c r="AA10" s="136"/>
      <c r="AB10" s="135"/>
      <c r="AC10" s="136"/>
      <c r="AD10" s="135"/>
      <c r="AE10" s="136"/>
      <c r="AF10" s="135"/>
      <c r="AG10" s="136"/>
      <c r="AH10" s="135"/>
      <c r="AI10" s="136"/>
      <c r="AJ10" s="135"/>
      <c r="AK10" s="136"/>
      <c r="AL10" s="135"/>
      <c r="AM10" s="136"/>
      <c r="AN10" s="135"/>
      <c r="AO10" s="136"/>
      <c r="AP10" s="135"/>
      <c r="AQ10" s="136"/>
      <c r="AR10" s="135"/>
      <c r="AS10" s="136"/>
      <c r="AT10" s="135"/>
      <c r="AU10" s="136"/>
      <c r="AV10" s="11">
        <f t="shared" si="0"/>
        <v>0</v>
      </c>
      <c r="AW10" s="12">
        <f>IF(T($E10)="","",ROUND(((AV10)*100)/(ข้อมูลเบื้องต้น!$F$11),2))</f>
        <v>0</v>
      </c>
      <c r="AX10" s="13" t="str">
        <f t="shared" si="1"/>
        <v/>
      </c>
    </row>
    <row r="11" spans="1:50" ht="20.149999999999999" customHeight="1" x14ac:dyDescent="0.55000000000000004">
      <c r="B11" s="157" t="str">
        <f t="shared" si="2"/>
        <v>ป.2/1</v>
      </c>
      <c r="C11" s="152">
        <v>7</v>
      </c>
      <c r="D11" s="153">
        <f>Sheet2!C10</f>
        <v>4050</v>
      </c>
      <c r="E11" s="154" t="str">
        <f>Sheet2!D10</f>
        <v>เด็กชาย</v>
      </c>
      <c r="F11" s="155" t="str">
        <f>Sheet2!E10</f>
        <v>ธนากุล</v>
      </c>
      <c r="G11" s="156" t="str">
        <f>Sheet2!F10</f>
        <v>ยมนา</v>
      </c>
      <c r="H11" s="135"/>
      <c r="I11" s="136"/>
      <c r="J11" s="135"/>
      <c r="K11" s="136"/>
      <c r="L11" s="135"/>
      <c r="M11" s="136"/>
      <c r="N11" s="135"/>
      <c r="O11" s="136"/>
      <c r="P11" s="135"/>
      <c r="Q11" s="136"/>
      <c r="R11" s="135"/>
      <c r="S11" s="136"/>
      <c r="T11" s="135"/>
      <c r="U11" s="136"/>
      <c r="V11" s="135"/>
      <c r="W11" s="136"/>
      <c r="X11" s="135"/>
      <c r="Y11" s="136"/>
      <c r="Z11" s="135"/>
      <c r="AA11" s="136"/>
      <c r="AB11" s="135"/>
      <c r="AC11" s="136"/>
      <c r="AD11" s="135"/>
      <c r="AE11" s="136"/>
      <c r="AF11" s="135"/>
      <c r="AG11" s="136"/>
      <c r="AH11" s="135"/>
      <c r="AI11" s="136"/>
      <c r="AJ11" s="135"/>
      <c r="AK11" s="136"/>
      <c r="AL11" s="135"/>
      <c r="AM11" s="136"/>
      <c r="AN11" s="135"/>
      <c r="AO11" s="136"/>
      <c r="AP11" s="135"/>
      <c r="AQ11" s="136"/>
      <c r="AR11" s="135"/>
      <c r="AS11" s="136"/>
      <c r="AT11" s="135"/>
      <c r="AU11" s="136"/>
      <c r="AV11" s="11">
        <f t="shared" si="0"/>
        <v>0</v>
      </c>
      <c r="AW11" s="12">
        <f>IF(T($E11)="","",ROUND(((AV11)*100)/(ข้อมูลเบื้องต้น!$F$11),2))</f>
        <v>0</v>
      </c>
      <c r="AX11" s="13" t="str">
        <f t="shared" si="1"/>
        <v/>
      </c>
    </row>
    <row r="12" spans="1:50" ht="20.149999999999999" customHeight="1" x14ac:dyDescent="0.55000000000000004">
      <c r="B12" s="157" t="str">
        <f t="shared" si="2"/>
        <v>ป.2/1</v>
      </c>
      <c r="C12" s="152">
        <v>8</v>
      </c>
      <c r="D12" s="153">
        <f>Sheet2!C11</f>
        <v>4063</v>
      </c>
      <c r="E12" s="154" t="str">
        <f>Sheet2!D11</f>
        <v>เด็กชาย</v>
      </c>
      <c r="F12" s="155" t="str">
        <f>Sheet2!E11</f>
        <v>ภาสกร</v>
      </c>
      <c r="G12" s="156" t="str">
        <f>Sheet2!F11</f>
        <v>คีลาวงศ์</v>
      </c>
      <c r="H12" s="135"/>
      <c r="I12" s="136"/>
      <c r="J12" s="135"/>
      <c r="K12" s="136"/>
      <c r="L12" s="135"/>
      <c r="M12" s="136"/>
      <c r="N12" s="135"/>
      <c r="O12" s="136"/>
      <c r="P12" s="135"/>
      <c r="Q12" s="136"/>
      <c r="R12" s="135"/>
      <c r="S12" s="136"/>
      <c r="T12" s="135"/>
      <c r="U12" s="136"/>
      <c r="V12" s="135"/>
      <c r="W12" s="136"/>
      <c r="X12" s="135"/>
      <c r="Y12" s="136"/>
      <c r="Z12" s="135"/>
      <c r="AA12" s="136"/>
      <c r="AB12" s="135"/>
      <c r="AC12" s="136"/>
      <c r="AD12" s="135"/>
      <c r="AE12" s="136"/>
      <c r="AF12" s="135"/>
      <c r="AG12" s="136"/>
      <c r="AH12" s="135"/>
      <c r="AI12" s="136"/>
      <c r="AJ12" s="135"/>
      <c r="AK12" s="136"/>
      <c r="AL12" s="135"/>
      <c r="AM12" s="136"/>
      <c r="AN12" s="135"/>
      <c r="AO12" s="136"/>
      <c r="AP12" s="135"/>
      <c r="AQ12" s="136"/>
      <c r="AR12" s="135"/>
      <c r="AS12" s="136"/>
      <c r="AT12" s="135"/>
      <c r="AU12" s="136"/>
      <c r="AV12" s="11">
        <f t="shared" si="0"/>
        <v>0</v>
      </c>
      <c r="AW12" s="12">
        <f>IF(T($E12)="","",ROUND(((AV12)*100)/(ข้อมูลเบื้องต้น!$F$11),2))</f>
        <v>0</v>
      </c>
      <c r="AX12" s="13" t="str">
        <f t="shared" si="1"/>
        <v/>
      </c>
    </row>
    <row r="13" spans="1:50" ht="20.149999999999999" customHeight="1" x14ac:dyDescent="0.55000000000000004">
      <c r="B13" s="157" t="str">
        <f t="shared" si="2"/>
        <v>ป.2/1</v>
      </c>
      <c r="C13" s="152">
        <v>9</v>
      </c>
      <c r="D13" s="153">
        <f>Sheet2!C12</f>
        <v>4064</v>
      </c>
      <c r="E13" s="154" t="str">
        <f>Sheet2!D12</f>
        <v>เด็กชาย</v>
      </c>
      <c r="F13" s="155" t="str">
        <f>Sheet2!E12</f>
        <v>รัชพล</v>
      </c>
      <c r="G13" s="156" t="str">
        <f>Sheet2!F12</f>
        <v>ก๋าซ้อน</v>
      </c>
      <c r="H13" s="135"/>
      <c r="I13" s="136"/>
      <c r="J13" s="135"/>
      <c r="K13" s="136"/>
      <c r="L13" s="135"/>
      <c r="M13" s="136"/>
      <c r="N13" s="135"/>
      <c r="O13" s="136"/>
      <c r="P13" s="135"/>
      <c r="Q13" s="136"/>
      <c r="R13" s="135"/>
      <c r="S13" s="136"/>
      <c r="T13" s="135"/>
      <c r="U13" s="136"/>
      <c r="V13" s="135"/>
      <c r="W13" s="136"/>
      <c r="X13" s="135"/>
      <c r="Y13" s="136"/>
      <c r="Z13" s="135"/>
      <c r="AA13" s="136"/>
      <c r="AB13" s="135"/>
      <c r="AC13" s="136"/>
      <c r="AD13" s="135"/>
      <c r="AE13" s="136"/>
      <c r="AF13" s="135"/>
      <c r="AG13" s="136"/>
      <c r="AH13" s="135"/>
      <c r="AI13" s="136"/>
      <c r="AJ13" s="135"/>
      <c r="AK13" s="136"/>
      <c r="AL13" s="135"/>
      <c r="AM13" s="136"/>
      <c r="AN13" s="135"/>
      <c r="AO13" s="136"/>
      <c r="AP13" s="135"/>
      <c r="AQ13" s="136"/>
      <c r="AR13" s="135"/>
      <c r="AS13" s="136"/>
      <c r="AT13" s="135"/>
      <c r="AU13" s="136"/>
      <c r="AV13" s="11">
        <f t="shared" si="0"/>
        <v>0</v>
      </c>
      <c r="AW13" s="12">
        <f>IF(T($E13)="","",ROUND(((AV13)*100)/(ข้อมูลเบื้องต้น!$F$11),2))</f>
        <v>0</v>
      </c>
      <c r="AX13" s="13" t="str">
        <f t="shared" si="1"/>
        <v/>
      </c>
    </row>
    <row r="14" spans="1:50" ht="20.149999999999999" customHeight="1" x14ac:dyDescent="0.55000000000000004">
      <c r="B14" s="157" t="str">
        <f t="shared" si="2"/>
        <v>ป.2/1</v>
      </c>
      <c r="C14" s="152">
        <v>10</v>
      </c>
      <c r="D14" s="153">
        <f>Sheet2!C13</f>
        <v>4138</v>
      </c>
      <c r="E14" s="154" t="str">
        <f>Sheet2!D13</f>
        <v>เด็กชาย</v>
      </c>
      <c r="F14" s="155" t="str">
        <f>Sheet2!E13</f>
        <v>ธนภัทร</v>
      </c>
      <c r="G14" s="156" t="str">
        <f>Sheet2!F13</f>
        <v>หน่อแก้ว</v>
      </c>
      <c r="H14" s="135"/>
      <c r="I14" s="136"/>
      <c r="J14" s="135"/>
      <c r="K14" s="136"/>
      <c r="L14" s="135"/>
      <c r="M14" s="136"/>
      <c r="N14" s="135"/>
      <c r="O14" s="136"/>
      <c r="P14" s="135"/>
      <c r="Q14" s="136"/>
      <c r="R14" s="135"/>
      <c r="S14" s="136"/>
      <c r="T14" s="135"/>
      <c r="U14" s="136"/>
      <c r="V14" s="135"/>
      <c r="W14" s="136"/>
      <c r="X14" s="135"/>
      <c r="Y14" s="136"/>
      <c r="Z14" s="135"/>
      <c r="AA14" s="136"/>
      <c r="AB14" s="135"/>
      <c r="AC14" s="136"/>
      <c r="AD14" s="135"/>
      <c r="AE14" s="136"/>
      <c r="AF14" s="135"/>
      <c r="AG14" s="136"/>
      <c r="AH14" s="135"/>
      <c r="AI14" s="136"/>
      <c r="AJ14" s="135"/>
      <c r="AK14" s="136"/>
      <c r="AL14" s="135"/>
      <c r="AM14" s="136"/>
      <c r="AN14" s="135"/>
      <c r="AO14" s="136"/>
      <c r="AP14" s="135"/>
      <c r="AQ14" s="136"/>
      <c r="AR14" s="135"/>
      <c r="AS14" s="136"/>
      <c r="AT14" s="135"/>
      <c r="AU14" s="136"/>
      <c r="AV14" s="11">
        <f t="shared" si="0"/>
        <v>0</v>
      </c>
      <c r="AW14" s="12">
        <f>IF(T($E14)="","",ROUND(((AV14)*100)/(ข้อมูลเบื้องต้น!$F$11),2))</f>
        <v>0</v>
      </c>
      <c r="AX14" s="13" t="str">
        <f t="shared" si="1"/>
        <v/>
      </c>
    </row>
    <row r="15" spans="1:50" ht="20.149999999999999" customHeight="1" x14ac:dyDescent="0.55000000000000004">
      <c r="B15" s="157" t="str">
        <f t="shared" si="2"/>
        <v>ป.2/1</v>
      </c>
      <c r="C15" s="152">
        <v>11</v>
      </c>
      <c r="D15" s="153">
        <f>Sheet2!C14</f>
        <v>4147</v>
      </c>
      <c r="E15" s="154" t="str">
        <f>Sheet2!D14</f>
        <v>เด็กชาย</v>
      </c>
      <c r="F15" s="155" t="str">
        <f>Sheet2!E14</f>
        <v>สิริวัฒน์</v>
      </c>
      <c r="G15" s="156" t="str">
        <f>Sheet2!F14</f>
        <v>มอยสุรินทร์</v>
      </c>
      <c r="H15" s="135"/>
      <c r="I15" s="136"/>
      <c r="J15" s="135"/>
      <c r="K15" s="136"/>
      <c r="L15" s="135"/>
      <c r="M15" s="136"/>
      <c r="N15" s="135"/>
      <c r="O15" s="136"/>
      <c r="P15" s="135"/>
      <c r="Q15" s="136"/>
      <c r="R15" s="135"/>
      <c r="S15" s="136"/>
      <c r="T15" s="135"/>
      <c r="U15" s="136"/>
      <c r="V15" s="135"/>
      <c r="W15" s="136"/>
      <c r="X15" s="135"/>
      <c r="Y15" s="136"/>
      <c r="Z15" s="135"/>
      <c r="AA15" s="136"/>
      <c r="AB15" s="135"/>
      <c r="AC15" s="136"/>
      <c r="AD15" s="135"/>
      <c r="AE15" s="136"/>
      <c r="AF15" s="135"/>
      <c r="AG15" s="136"/>
      <c r="AH15" s="135"/>
      <c r="AI15" s="136"/>
      <c r="AJ15" s="135"/>
      <c r="AK15" s="136"/>
      <c r="AL15" s="135"/>
      <c r="AM15" s="136"/>
      <c r="AN15" s="135"/>
      <c r="AO15" s="136"/>
      <c r="AP15" s="135"/>
      <c r="AQ15" s="136"/>
      <c r="AR15" s="135"/>
      <c r="AS15" s="136"/>
      <c r="AT15" s="135"/>
      <c r="AU15" s="136"/>
      <c r="AV15" s="11">
        <f t="shared" si="0"/>
        <v>0</v>
      </c>
      <c r="AW15" s="12">
        <f>IF(T($E15)="","",ROUND(((AV15)*100)/(ข้อมูลเบื้องต้น!$F$11),2))</f>
        <v>0</v>
      </c>
      <c r="AX15" s="13" t="str">
        <f t="shared" si="1"/>
        <v/>
      </c>
    </row>
    <row r="16" spans="1:50" ht="20.149999999999999" customHeight="1" x14ac:dyDescent="0.55000000000000004">
      <c r="B16" s="157" t="str">
        <f t="shared" si="2"/>
        <v>ป.2/1</v>
      </c>
      <c r="C16" s="152">
        <v>12</v>
      </c>
      <c r="D16" s="153">
        <f>Sheet2!C15</f>
        <v>4148</v>
      </c>
      <c r="E16" s="154" t="str">
        <f>Sheet2!D15</f>
        <v>เด็กชาย</v>
      </c>
      <c r="F16" s="155" t="str">
        <f>Sheet2!E15</f>
        <v>ธนากร</v>
      </c>
      <c r="G16" s="156" t="str">
        <f>Sheet2!F15</f>
        <v>สิงห์กาศ</v>
      </c>
      <c r="H16" s="135"/>
      <c r="I16" s="136"/>
      <c r="J16" s="135"/>
      <c r="K16" s="136"/>
      <c r="L16" s="135"/>
      <c r="M16" s="136"/>
      <c r="N16" s="135"/>
      <c r="O16" s="136"/>
      <c r="P16" s="135"/>
      <c r="Q16" s="136"/>
      <c r="R16" s="135"/>
      <c r="S16" s="136"/>
      <c r="T16" s="135"/>
      <c r="U16" s="136"/>
      <c r="V16" s="135"/>
      <c r="W16" s="136"/>
      <c r="X16" s="135"/>
      <c r="Y16" s="136"/>
      <c r="Z16" s="135"/>
      <c r="AA16" s="136"/>
      <c r="AB16" s="135"/>
      <c r="AC16" s="136"/>
      <c r="AD16" s="135"/>
      <c r="AE16" s="136"/>
      <c r="AF16" s="135"/>
      <c r="AG16" s="136"/>
      <c r="AH16" s="135"/>
      <c r="AI16" s="136"/>
      <c r="AJ16" s="135"/>
      <c r="AK16" s="136"/>
      <c r="AL16" s="135"/>
      <c r="AM16" s="136"/>
      <c r="AN16" s="135"/>
      <c r="AO16" s="136"/>
      <c r="AP16" s="135"/>
      <c r="AQ16" s="136"/>
      <c r="AR16" s="135"/>
      <c r="AS16" s="136"/>
      <c r="AT16" s="135"/>
      <c r="AU16" s="136"/>
      <c r="AV16" s="11">
        <f t="shared" si="0"/>
        <v>0</v>
      </c>
      <c r="AW16" s="12">
        <f>IF(T($E16)="","",ROUND(((AV16)*100)/(ข้อมูลเบื้องต้น!$F$11),2))</f>
        <v>0</v>
      </c>
      <c r="AX16" s="13" t="str">
        <f t="shared" si="1"/>
        <v/>
      </c>
    </row>
    <row r="17" spans="2:50" ht="20.149999999999999" customHeight="1" x14ac:dyDescent="0.55000000000000004">
      <c r="B17" s="157" t="str">
        <f t="shared" si="2"/>
        <v>ป.2/1</v>
      </c>
      <c r="C17" s="152">
        <v>13</v>
      </c>
      <c r="D17" s="153">
        <f>Sheet2!C16</f>
        <v>4153</v>
      </c>
      <c r="E17" s="154" t="str">
        <f>Sheet2!D16</f>
        <v>เด็กชาย</v>
      </c>
      <c r="F17" s="155" t="str">
        <f>Sheet2!E16</f>
        <v>ญาณพัฒน์</v>
      </c>
      <c r="G17" s="156" t="str">
        <f>Sheet2!F16</f>
        <v>รูปงาม</v>
      </c>
      <c r="H17" s="135"/>
      <c r="I17" s="136"/>
      <c r="J17" s="135"/>
      <c r="K17" s="136"/>
      <c r="L17" s="135"/>
      <c r="M17" s="136"/>
      <c r="N17" s="135"/>
      <c r="O17" s="136"/>
      <c r="P17" s="135"/>
      <c r="Q17" s="136"/>
      <c r="R17" s="135"/>
      <c r="S17" s="136"/>
      <c r="T17" s="135"/>
      <c r="U17" s="136"/>
      <c r="V17" s="135"/>
      <c r="W17" s="136"/>
      <c r="X17" s="135"/>
      <c r="Y17" s="136"/>
      <c r="Z17" s="135"/>
      <c r="AA17" s="136"/>
      <c r="AB17" s="135"/>
      <c r="AC17" s="136"/>
      <c r="AD17" s="135"/>
      <c r="AE17" s="136"/>
      <c r="AF17" s="135"/>
      <c r="AG17" s="136"/>
      <c r="AH17" s="135"/>
      <c r="AI17" s="136"/>
      <c r="AJ17" s="135"/>
      <c r="AK17" s="136"/>
      <c r="AL17" s="135"/>
      <c r="AM17" s="136"/>
      <c r="AN17" s="135"/>
      <c r="AO17" s="136"/>
      <c r="AP17" s="135"/>
      <c r="AQ17" s="136"/>
      <c r="AR17" s="135"/>
      <c r="AS17" s="136"/>
      <c r="AT17" s="135"/>
      <c r="AU17" s="136"/>
      <c r="AV17" s="11">
        <f t="shared" si="0"/>
        <v>0</v>
      </c>
      <c r="AW17" s="12">
        <f>IF(T($E17)="","",ROUND(((AV17)*100)/(ข้อมูลเบื้องต้น!$F$11),2))</f>
        <v>0</v>
      </c>
      <c r="AX17" s="13" t="str">
        <f t="shared" si="1"/>
        <v/>
      </c>
    </row>
    <row r="18" spans="2:50" ht="20.149999999999999" customHeight="1" x14ac:dyDescent="0.55000000000000004">
      <c r="B18" s="157" t="str">
        <f t="shared" si="2"/>
        <v>ป.2/1</v>
      </c>
      <c r="C18" s="152">
        <v>14</v>
      </c>
      <c r="D18" s="153">
        <f>Sheet2!C17</f>
        <v>4156</v>
      </c>
      <c r="E18" s="154" t="str">
        <f>Sheet2!D17</f>
        <v>เด็กชาย</v>
      </c>
      <c r="F18" s="155" t="str">
        <f>Sheet2!E17</f>
        <v>ปองคุณ</v>
      </c>
      <c r="G18" s="156" t="str">
        <f>Sheet2!F17</f>
        <v>มัฆวาล</v>
      </c>
      <c r="H18" s="135"/>
      <c r="I18" s="136"/>
      <c r="J18" s="135"/>
      <c r="K18" s="136"/>
      <c r="L18" s="135"/>
      <c r="M18" s="136"/>
      <c r="N18" s="135"/>
      <c r="O18" s="136"/>
      <c r="P18" s="135"/>
      <c r="Q18" s="136"/>
      <c r="R18" s="135"/>
      <c r="S18" s="136"/>
      <c r="T18" s="135"/>
      <c r="U18" s="136"/>
      <c r="V18" s="135"/>
      <c r="W18" s="136"/>
      <c r="X18" s="135"/>
      <c r="Y18" s="136"/>
      <c r="Z18" s="135"/>
      <c r="AA18" s="136"/>
      <c r="AB18" s="135"/>
      <c r="AC18" s="136"/>
      <c r="AD18" s="135"/>
      <c r="AE18" s="136"/>
      <c r="AF18" s="135"/>
      <c r="AG18" s="136"/>
      <c r="AH18" s="135"/>
      <c r="AI18" s="136"/>
      <c r="AJ18" s="135"/>
      <c r="AK18" s="136"/>
      <c r="AL18" s="135"/>
      <c r="AM18" s="136"/>
      <c r="AN18" s="135"/>
      <c r="AO18" s="136"/>
      <c r="AP18" s="135"/>
      <c r="AQ18" s="136"/>
      <c r="AR18" s="135"/>
      <c r="AS18" s="136"/>
      <c r="AT18" s="135"/>
      <c r="AU18" s="136"/>
      <c r="AV18" s="11">
        <f t="shared" si="0"/>
        <v>0</v>
      </c>
      <c r="AW18" s="12">
        <f>IF(T($E18)="","",ROUND(((AV18)*100)/(ข้อมูลเบื้องต้น!$F$11),2))</f>
        <v>0</v>
      </c>
      <c r="AX18" s="13" t="str">
        <f t="shared" si="1"/>
        <v/>
      </c>
    </row>
    <row r="19" spans="2:50" ht="20.149999999999999" customHeight="1" x14ac:dyDescent="0.55000000000000004">
      <c r="B19" s="157" t="str">
        <f t="shared" si="2"/>
        <v>ป.2/1</v>
      </c>
      <c r="C19" s="152">
        <v>15</v>
      </c>
      <c r="D19" s="153">
        <f>Sheet2!C18</f>
        <v>4169</v>
      </c>
      <c r="E19" s="154" t="str">
        <f>Sheet2!D18</f>
        <v>เด็กชาย</v>
      </c>
      <c r="F19" s="155" t="str">
        <f>Sheet2!E18</f>
        <v>ญานภัทร</v>
      </c>
      <c r="G19" s="156" t="str">
        <f>Sheet2!F18</f>
        <v>ศรีมาปัน</v>
      </c>
      <c r="H19" s="135"/>
      <c r="I19" s="136"/>
      <c r="J19" s="135"/>
      <c r="K19" s="136"/>
      <c r="L19" s="135"/>
      <c r="M19" s="136"/>
      <c r="N19" s="135"/>
      <c r="O19" s="136"/>
      <c r="P19" s="135"/>
      <c r="Q19" s="136"/>
      <c r="R19" s="135"/>
      <c r="S19" s="136"/>
      <c r="T19" s="135"/>
      <c r="U19" s="136"/>
      <c r="V19" s="135"/>
      <c r="W19" s="136"/>
      <c r="X19" s="135"/>
      <c r="Y19" s="136"/>
      <c r="Z19" s="135"/>
      <c r="AA19" s="136"/>
      <c r="AB19" s="135"/>
      <c r="AC19" s="136"/>
      <c r="AD19" s="135"/>
      <c r="AE19" s="136"/>
      <c r="AF19" s="135"/>
      <c r="AG19" s="136"/>
      <c r="AH19" s="135"/>
      <c r="AI19" s="136"/>
      <c r="AJ19" s="135"/>
      <c r="AK19" s="136"/>
      <c r="AL19" s="135"/>
      <c r="AM19" s="136"/>
      <c r="AN19" s="135"/>
      <c r="AO19" s="136"/>
      <c r="AP19" s="135"/>
      <c r="AQ19" s="136"/>
      <c r="AR19" s="135"/>
      <c r="AS19" s="136"/>
      <c r="AT19" s="135"/>
      <c r="AU19" s="136"/>
      <c r="AV19" s="11">
        <f t="shared" si="0"/>
        <v>0</v>
      </c>
      <c r="AW19" s="12">
        <f>IF(T($E19)="","",ROUND(((AV19)*100)/(ข้อมูลเบื้องต้น!$F$11),2))</f>
        <v>0</v>
      </c>
      <c r="AX19" s="13" t="str">
        <f t="shared" si="1"/>
        <v/>
      </c>
    </row>
    <row r="20" spans="2:50" ht="20.149999999999999" customHeight="1" x14ac:dyDescent="0.55000000000000004">
      <c r="B20" s="157" t="str">
        <f t="shared" si="2"/>
        <v>ป.2/1</v>
      </c>
      <c r="C20" s="152">
        <v>16</v>
      </c>
      <c r="D20" s="153">
        <f>Sheet2!C19</f>
        <v>4292</v>
      </c>
      <c r="E20" s="154" t="str">
        <f>Sheet2!D19</f>
        <v>เด็กชาย</v>
      </c>
      <c r="F20" s="155" t="str">
        <f>Sheet2!E19</f>
        <v>กฤตลักษณ์</v>
      </c>
      <c r="G20" s="156" t="str">
        <f>Sheet2!F19</f>
        <v>หลวงโย</v>
      </c>
      <c r="H20" s="135"/>
      <c r="I20" s="136"/>
      <c r="J20" s="135"/>
      <c r="K20" s="136"/>
      <c r="L20" s="135"/>
      <c r="M20" s="136"/>
      <c r="N20" s="135"/>
      <c r="O20" s="136"/>
      <c r="P20" s="135"/>
      <c r="Q20" s="136"/>
      <c r="R20" s="135"/>
      <c r="S20" s="136"/>
      <c r="T20" s="135"/>
      <c r="U20" s="136"/>
      <c r="V20" s="135"/>
      <c r="W20" s="136"/>
      <c r="X20" s="135"/>
      <c r="Y20" s="136"/>
      <c r="Z20" s="135"/>
      <c r="AA20" s="136"/>
      <c r="AB20" s="135"/>
      <c r="AC20" s="136"/>
      <c r="AD20" s="135"/>
      <c r="AE20" s="136"/>
      <c r="AF20" s="135"/>
      <c r="AG20" s="136"/>
      <c r="AH20" s="135"/>
      <c r="AI20" s="136"/>
      <c r="AJ20" s="135"/>
      <c r="AK20" s="136"/>
      <c r="AL20" s="135"/>
      <c r="AM20" s="136"/>
      <c r="AN20" s="135"/>
      <c r="AO20" s="136"/>
      <c r="AP20" s="135"/>
      <c r="AQ20" s="136"/>
      <c r="AR20" s="135"/>
      <c r="AS20" s="136"/>
      <c r="AT20" s="135"/>
      <c r="AU20" s="136"/>
      <c r="AV20" s="11">
        <f t="shared" si="0"/>
        <v>0</v>
      </c>
      <c r="AW20" s="12">
        <f>IF(T($E20)="","",ROUND(((AV20)*100)/(ข้อมูลเบื้องต้น!$F$11),2))</f>
        <v>0</v>
      </c>
      <c r="AX20" s="13" t="str">
        <f t="shared" si="1"/>
        <v/>
      </c>
    </row>
    <row r="21" spans="2:50" ht="20.149999999999999" customHeight="1" x14ac:dyDescent="0.55000000000000004">
      <c r="B21" s="157" t="str">
        <f t="shared" si="2"/>
        <v>ป.2/1</v>
      </c>
      <c r="C21" s="152">
        <v>17</v>
      </c>
      <c r="D21" s="153">
        <f>Sheet2!C20</f>
        <v>4033</v>
      </c>
      <c r="E21" s="154" t="str">
        <f>Sheet2!D20</f>
        <v>เด็กหญิง</v>
      </c>
      <c r="F21" s="155" t="str">
        <f>Sheet2!E20</f>
        <v>กันยารัตน์</v>
      </c>
      <c r="G21" s="156" t="str">
        <f>Sheet2!F20</f>
        <v>จันติ๊บ</v>
      </c>
      <c r="H21" s="135"/>
      <c r="I21" s="136"/>
      <c r="J21" s="135"/>
      <c r="K21" s="136"/>
      <c r="L21" s="135"/>
      <c r="M21" s="136"/>
      <c r="N21" s="135"/>
      <c r="O21" s="136"/>
      <c r="P21" s="135"/>
      <c r="Q21" s="136"/>
      <c r="R21" s="135"/>
      <c r="S21" s="136"/>
      <c r="T21" s="135"/>
      <c r="U21" s="136"/>
      <c r="V21" s="135"/>
      <c r="W21" s="136"/>
      <c r="X21" s="135"/>
      <c r="Y21" s="136"/>
      <c r="Z21" s="135"/>
      <c r="AA21" s="136"/>
      <c r="AB21" s="135"/>
      <c r="AC21" s="136"/>
      <c r="AD21" s="135"/>
      <c r="AE21" s="136"/>
      <c r="AF21" s="135"/>
      <c r="AG21" s="136"/>
      <c r="AH21" s="135"/>
      <c r="AI21" s="136"/>
      <c r="AJ21" s="135"/>
      <c r="AK21" s="136"/>
      <c r="AL21" s="135"/>
      <c r="AM21" s="136"/>
      <c r="AN21" s="135"/>
      <c r="AO21" s="136"/>
      <c r="AP21" s="135"/>
      <c r="AQ21" s="136"/>
      <c r="AR21" s="135"/>
      <c r="AS21" s="136"/>
      <c r="AT21" s="135"/>
      <c r="AU21" s="136"/>
      <c r="AV21" s="11">
        <f t="shared" si="0"/>
        <v>0</v>
      </c>
      <c r="AW21" s="12">
        <f>IF(T($E21)="","",ROUND(((AV21)*100)/(ข้อมูลเบื้องต้น!$F$11),2))</f>
        <v>0</v>
      </c>
      <c r="AX21" s="13" t="str">
        <f t="shared" si="1"/>
        <v/>
      </c>
    </row>
    <row r="22" spans="2:50" ht="20.149999999999999" customHeight="1" x14ac:dyDescent="0.55000000000000004">
      <c r="B22" s="157" t="str">
        <f t="shared" si="2"/>
        <v>ป.2/1</v>
      </c>
      <c r="C22" s="152">
        <v>18</v>
      </c>
      <c r="D22" s="153">
        <f>Sheet2!C21</f>
        <v>4039</v>
      </c>
      <c r="E22" s="154" t="str">
        <f>Sheet2!D21</f>
        <v>เด็กหญิง</v>
      </c>
      <c r="F22" s="155" t="str">
        <f>Sheet2!E21</f>
        <v>โชติกา</v>
      </c>
      <c r="G22" s="156" t="str">
        <f>Sheet2!F21</f>
        <v>สุขยิ่ง</v>
      </c>
      <c r="H22" s="135"/>
      <c r="I22" s="136"/>
      <c r="J22" s="135"/>
      <c r="K22" s="136"/>
      <c r="L22" s="135"/>
      <c r="M22" s="136"/>
      <c r="N22" s="135"/>
      <c r="O22" s="136"/>
      <c r="P22" s="135"/>
      <c r="Q22" s="136"/>
      <c r="R22" s="135"/>
      <c r="S22" s="136"/>
      <c r="T22" s="135"/>
      <c r="U22" s="136"/>
      <c r="V22" s="135"/>
      <c r="W22" s="136"/>
      <c r="X22" s="135"/>
      <c r="Y22" s="136"/>
      <c r="Z22" s="135"/>
      <c r="AA22" s="136"/>
      <c r="AB22" s="135"/>
      <c r="AC22" s="136"/>
      <c r="AD22" s="135"/>
      <c r="AE22" s="136"/>
      <c r="AF22" s="135"/>
      <c r="AG22" s="136"/>
      <c r="AH22" s="135"/>
      <c r="AI22" s="136"/>
      <c r="AJ22" s="135"/>
      <c r="AK22" s="136"/>
      <c r="AL22" s="135"/>
      <c r="AM22" s="136"/>
      <c r="AN22" s="135"/>
      <c r="AO22" s="136"/>
      <c r="AP22" s="135"/>
      <c r="AQ22" s="136"/>
      <c r="AR22" s="135"/>
      <c r="AS22" s="136"/>
      <c r="AT22" s="135"/>
      <c r="AU22" s="136"/>
      <c r="AV22" s="11">
        <f t="shared" si="0"/>
        <v>0</v>
      </c>
      <c r="AW22" s="12">
        <f>IF(T($E22)="","",ROUND(((AV22)*100)/(ข้อมูลเบื้องต้น!$F$11),2))</f>
        <v>0</v>
      </c>
      <c r="AX22" s="13" t="str">
        <f t="shared" si="1"/>
        <v/>
      </c>
    </row>
    <row r="23" spans="2:50" ht="20.149999999999999" customHeight="1" x14ac:dyDescent="0.55000000000000004">
      <c r="B23" s="157" t="str">
        <f t="shared" si="2"/>
        <v>ป.2/1</v>
      </c>
      <c r="C23" s="152">
        <v>19</v>
      </c>
      <c r="D23" s="153">
        <f>Sheet2!C22</f>
        <v>4040</v>
      </c>
      <c r="E23" s="154" t="str">
        <f>Sheet2!D22</f>
        <v>เด็กหญิง</v>
      </c>
      <c r="F23" s="155" t="str">
        <f>Sheet2!E22</f>
        <v>โชษิตา</v>
      </c>
      <c r="G23" s="156" t="str">
        <f>Sheet2!F22</f>
        <v>สุขยิ่ง</v>
      </c>
      <c r="H23" s="135"/>
      <c r="I23" s="136"/>
      <c r="J23" s="135"/>
      <c r="K23" s="136"/>
      <c r="L23" s="135"/>
      <c r="M23" s="136"/>
      <c r="N23" s="135"/>
      <c r="O23" s="136"/>
      <c r="P23" s="135"/>
      <c r="Q23" s="136"/>
      <c r="R23" s="135"/>
      <c r="S23" s="136"/>
      <c r="T23" s="135"/>
      <c r="U23" s="136"/>
      <c r="V23" s="135"/>
      <c r="W23" s="136"/>
      <c r="X23" s="135"/>
      <c r="Y23" s="136"/>
      <c r="Z23" s="135"/>
      <c r="AA23" s="136"/>
      <c r="AB23" s="135"/>
      <c r="AC23" s="136"/>
      <c r="AD23" s="135"/>
      <c r="AE23" s="136"/>
      <c r="AF23" s="135"/>
      <c r="AG23" s="136"/>
      <c r="AH23" s="135"/>
      <c r="AI23" s="136"/>
      <c r="AJ23" s="135"/>
      <c r="AK23" s="136"/>
      <c r="AL23" s="135"/>
      <c r="AM23" s="136"/>
      <c r="AN23" s="135"/>
      <c r="AO23" s="136"/>
      <c r="AP23" s="135"/>
      <c r="AQ23" s="136"/>
      <c r="AR23" s="135"/>
      <c r="AS23" s="136"/>
      <c r="AT23" s="135"/>
      <c r="AU23" s="136"/>
      <c r="AV23" s="11">
        <f t="shared" si="0"/>
        <v>0</v>
      </c>
      <c r="AW23" s="12">
        <f>IF(T($E23)="","",ROUND(((AV23)*100)/(ข้อมูลเบื้องต้น!$F$11),2))</f>
        <v>0</v>
      </c>
      <c r="AX23" s="13" t="str">
        <f t="shared" si="1"/>
        <v/>
      </c>
    </row>
    <row r="24" spans="2:50" ht="20.149999999999999" customHeight="1" x14ac:dyDescent="0.55000000000000004">
      <c r="B24" s="157" t="str">
        <f t="shared" si="2"/>
        <v>ป.2/1</v>
      </c>
      <c r="C24" s="152">
        <v>20</v>
      </c>
      <c r="D24" s="153">
        <f>Sheet2!C23</f>
        <v>4043</v>
      </c>
      <c r="E24" s="154" t="str">
        <f>Sheet2!D23</f>
        <v>เด็กหญิง</v>
      </c>
      <c r="F24" s="155" t="str">
        <f>Sheet2!E23</f>
        <v>ณัฐธยาน์</v>
      </c>
      <c r="G24" s="156" t="str">
        <f>Sheet2!F23</f>
        <v>ชัยปัน</v>
      </c>
      <c r="H24" s="135"/>
      <c r="I24" s="136"/>
      <c r="J24" s="135"/>
      <c r="K24" s="136"/>
      <c r="L24" s="135"/>
      <c r="M24" s="136"/>
      <c r="N24" s="135"/>
      <c r="O24" s="136"/>
      <c r="P24" s="135"/>
      <c r="Q24" s="136"/>
      <c r="R24" s="135"/>
      <c r="S24" s="136"/>
      <c r="T24" s="135"/>
      <c r="U24" s="136"/>
      <c r="V24" s="135"/>
      <c r="W24" s="136"/>
      <c r="X24" s="135"/>
      <c r="Y24" s="136"/>
      <c r="Z24" s="135"/>
      <c r="AA24" s="136"/>
      <c r="AB24" s="135"/>
      <c r="AC24" s="136"/>
      <c r="AD24" s="135"/>
      <c r="AE24" s="136"/>
      <c r="AF24" s="135"/>
      <c r="AG24" s="136"/>
      <c r="AH24" s="135"/>
      <c r="AI24" s="136"/>
      <c r="AJ24" s="135"/>
      <c r="AK24" s="136"/>
      <c r="AL24" s="135"/>
      <c r="AM24" s="136"/>
      <c r="AN24" s="135"/>
      <c r="AO24" s="136"/>
      <c r="AP24" s="135"/>
      <c r="AQ24" s="136"/>
      <c r="AR24" s="135"/>
      <c r="AS24" s="136"/>
      <c r="AT24" s="135"/>
      <c r="AU24" s="136"/>
      <c r="AV24" s="11">
        <f t="shared" si="0"/>
        <v>0</v>
      </c>
      <c r="AW24" s="12">
        <f>IF(T($E24)="","",ROUND(((AV24)*100)/(ข้อมูลเบื้องต้น!$F$11),2))</f>
        <v>0</v>
      </c>
      <c r="AX24" s="13" t="str">
        <f t="shared" si="1"/>
        <v/>
      </c>
    </row>
    <row r="25" spans="2:50" ht="20.149999999999999" customHeight="1" x14ac:dyDescent="0.55000000000000004">
      <c r="B25" s="157" t="str">
        <f t="shared" si="2"/>
        <v>ป.2/1</v>
      </c>
      <c r="C25" s="152">
        <v>21</v>
      </c>
      <c r="D25" s="153">
        <f>Sheet2!C24</f>
        <v>4051</v>
      </c>
      <c r="E25" s="154" t="str">
        <f>Sheet2!D24</f>
        <v>เด็กหญิง</v>
      </c>
      <c r="F25" s="155" t="str">
        <f>Sheet2!E24</f>
        <v>ธัญชนก</v>
      </c>
      <c r="G25" s="156" t="str">
        <f>Sheet2!F24</f>
        <v>แสงสุข</v>
      </c>
      <c r="H25" s="135"/>
      <c r="I25" s="136"/>
      <c r="J25" s="135"/>
      <c r="K25" s="136"/>
      <c r="L25" s="135"/>
      <c r="M25" s="136"/>
      <c r="N25" s="135"/>
      <c r="O25" s="136"/>
      <c r="P25" s="135"/>
      <c r="Q25" s="136"/>
      <c r="R25" s="135"/>
      <c r="S25" s="136"/>
      <c r="T25" s="135"/>
      <c r="U25" s="136"/>
      <c r="V25" s="135"/>
      <c r="W25" s="136"/>
      <c r="X25" s="135"/>
      <c r="Y25" s="136"/>
      <c r="Z25" s="135"/>
      <c r="AA25" s="136"/>
      <c r="AB25" s="135"/>
      <c r="AC25" s="136"/>
      <c r="AD25" s="135"/>
      <c r="AE25" s="136"/>
      <c r="AF25" s="135"/>
      <c r="AG25" s="136"/>
      <c r="AH25" s="135"/>
      <c r="AI25" s="136"/>
      <c r="AJ25" s="135"/>
      <c r="AK25" s="136"/>
      <c r="AL25" s="135"/>
      <c r="AM25" s="136"/>
      <c r="AN25" s="135"/>
      <c r="AO25" s="136"/>
      <c r="AP25" s="135"/>
      <c r="AQ25" s="136"/>
      <c r="AR25" s="135"/>
      <c r="AS25" s="136"/>
      <c r="AT25" s="135"/>
      <c r="AU25" s="136"/>
      <c r="AV25" s="11">
        <f t="shared" si="0"/>
        <v>0</v>
      </c>
      <c r="AW25" s="12">
        <f>IF(T($E25)="","",ROUND(((AV25)*100)/(ข้อมูลเบื้องต้น!$F$11),2))</f>
        <v>0</v>
      </c>
      <c r="AX25" s="13" t="str">
        <f t="shared" si="1"/>
        <v/>
      </c>
    </row>
    <row r="26" spans="2:50" ht="20.149999999999999" customHeight="1" x14ac:dyDescent="0.55000000000000004">
      <c r="B26" s="157" t="str">
        <f t="shared" si="2"/>
        <v>ป.2/1</v>
      </c>
      <c r="C26" s="152">
        <v>22</v>
      </c>
      <c r="D26" s="153">
        <f>Sheet2!C25</f>
        <v>4059</v>
      </c>
      <c r="E26" s="154" t="str">
        <f>Sheet2!D25</f>
        <v>เด็กหญิง</v>
      </c>
      <c r="F26" s="155" t="str">
        <f>Sheet2!E25</f>
        <v>พลอยไพริน</v>
      </c>
      <c r="G26" s="156" t="str">
        <f>Sheet2!F25</f>
        <v>ยาวิลาศ</v>
      </c>
      <c r="H26" s="135"/>
      <c r="I26" s="136"/>
      <c r="J26" s="135"/>
      <c r="K26" s="136"/>
      <c r="L26" s="135"/>
      <c r="M26" s="136"/>
      <c r="N26" s="135"/>
      <c r="O26" s="136"/>
      <c r="P26" s="135"/>
      <c r="Q26" s="136"/>
      <c r="R26" s="135"/>
      <c r="S26" s="136"/>
      <c r="T26" s="135"/>
      <c r="U26" s="136"/>
      <c r="V26" s="135"/>
      <c r="W26" s="136"/>
      <c r="X26" s="135"/>
      <c r="Y26" s="136"/>
      <c r="Z26" s="135"/>
      <c r="AA26" s="136"/>
      <c r="AB26" s="135"/>
      <c r="AC26" s="136"/>
      <c r="AD26" s="135"/>
      <c r="AE26" s="136"/>
      <c r="AF26" s="135"/>
      <c r="AG26" s="136"/>
      <c r="AH26" s="135"/>
      <c r="AI26" s="136"/>
      <c r="AJ26" s="135"/>
      <c r="AK26" s="136"/>
      <c r="AL26" s="135"/>
      <c r="AM26" s="136"/>
      <c r="AN26" s="135"/>
      <c r="AO26" s="136"/>
      <c r="AP26" s="135"/>
      <c r="AQ26" s="136"/>
      <c r="AR26" s="135"/>
      <c r="AS26" s="136"/>
      <c r="AT26" s="135"/>
      <c r="AU26" s="136"/>
      <c r="AV26" s="11">
        <f t="shared" si="0"/>
        <v>0</v>
      </c>
      <c r="AW26" s="12">
        <f>IF(T($E26)="","",ROUND(((AV26)*100)/(ข้อมูลเบื้องต้น!$F$11),2))</f>
        <v>0</v>
      </c>
      <c r="AX26" s="13" t="str">
        <f t="shared" si="1"/>
        <v/>
      </c>
    </row>
    <row r="27" spans="2:50" ht="20.149999999999999" customHeight="1" x14ac:dyDescent="0.55000000000000004">
      <c r="B27" s="157" t="str">
        <f t="shared" si="2"/>
        <v>ป.2/1</v>
      </c>
      <c r="C27" s="152">
        <v>23</v>
      </c>
      <c r="D27" s="153">
        <f>Sheet2!C26</f>
        <v>4065</v>
      </c>
      <c r="E27" s="154" t="str">
        <f>Sheet2!D26</f>
        <v>เด็กหญิง</v>
      </c>
      <c r="F27" s="155" t="str">
        <f>Sheet2!E26</f>
        <v>ลัดดา</v>
      </c>
      <c r="G27" s="156" t="str">
        <f>Sheet2!F26</f>
        <v>ขันทะวิไล</v>
      </c>
      <c r="H27" s="135"/>
      <c r="I27" s="136"/>
      <c r="J27" s="135"/>
      <c r="K27" s="136"/>
      <c r="L27" s="135"/>
      <c r="M27" s="136"/>
      <c r="N27" s="135"/>
      <c r="O27" s="136"/>
      <c r="P27" s="135"/>
      <c r="Q27" s="136"/>
      <c r="R27" s="135"/>
      <c r="S27" s="136"/>
      <c r="T27" s="135"/>
      <c r="U27" s="136"/>
      <c r="V27" s="135"/>
      <c r="W27" s="136"/>
      <c r="X27" s="135"/>
      <c r="Y27" s="136"/>
      <c r="Z27" s="135"/>
      <c r="AA27" s="136"/>
      <c r="AB27" s="135"/>
      <c r="AC27" s="136"/>
      <c r="AD27" s="135"/>
      <c r="AE27" s="136"/>
      <c r="AF27" s="135"/>
      <c r="AG27" s="136"/>
      <c r="AH27" s="135"/>
      <c r="AI27" s="136"/>
      <c r="AJ27" s="135"/>
      <c r="AK27" s="136"/>
      <c r="AL27" s="135"/>
      <c r="AM27" s="136"/>
      <c r="AN27" s="135"/>
      <c r="AO27" s="136"/>
      <c r="AP27" s="135"/>
      <c r="AQ27" s="136"/>
      <c r="AR27" s="135"/>
      <c r="AS27" s="136"/>
      <c r="AT27" s="135"/>
      <c r="AU27" s="136"/>
      <c r="AV27" s="11">
        <f t="shared" si="0"/>
        <v>0</v>
      </c>
      <c r="AW27" s="12">
        <f>IF(T($E27)="","",ROUND(((AV27)*100)/(ข้อมูลเบื้องต้น!$F$11),2))</f>
        <v>0</v>
      </c>
      <c r="AX27" s="13" t="str">
        <f t="shared" si="1"/>
        <v/>
      </c>
    </row>
    <row r="28" spans="2:50" ht="20.149999999999999" customHeight="1" x14ac:dyDescent="0.55000000000000004">
      <c r="B28" s="157" t="str">
        <f t="shared" si="2"/>
        <v>ป.2/1</v>
      </c>
      <c r="C28" s="152">
        <v>24</v>
      </c>
      <c r="D28" s="153">
        <f>Sheet2!C27</f>
        <v>4067</v>
      </c>
      <c r="E28" s="154" t="str">
        <f>Sheet2!D27</f>
        <v>เด็กหญิง</v>
      </c>
      <c r="F28" s="155" t="str">
        <f>Sheet2!E27</f>
        <v>ศิรญา</v>
      </c>
      <c r="G28" s="156" t="str">
        <f>Sheet2!F27</f>
        <v>ทองดี</v>
      </c>
      <c r="H28" s="135"/>
      <c r="I28" s="136"/>
      <c r="J28" s="135"/>
      <c r="K28" s="136"/>
      <c r="L28" s="135"/>
      <c r="M28" s="136"/>
      <c r="N28" s="135"/>
      <c r="O28" s="136"/>
      <c r="P28" s="135"/>
      <c r="Q28" s="136"/>
      <c r="R28" s="135"/>
      <c r="S28" s="136"/>
      <c r="T28" s="135"/>
      <c r="U28" s="136"/>
      <c r="V28" s="135"/>
      <c r="W28" s="136"/>
      <c r="X28" s="135"/>
      <c r="Y28" s="136"/>
      <c r="Z28" s="135"/>
      <c r="AA28" s="136"/>
      <c r="AB28" s="135"/>
      <c r="AC28" s="136"/>
      <c r="AD28" s="135"/>
      <c r="AE28" s="136"/>
      <c r="AF28" s="135"/>
      <c r="AG28" s="136"/>
      <c r="AH28" s="135"/>
      <c r="AI28" s="136"/>
      <c r="AJ28" s="135"/>
      <c r="AK28" s="136"/>
      <c r="AL28" s="135"/>
      <c r="AM28" s="136"/>
      <c r="AN28" s="135"/>
      <c r="AO28" s="136"/>
      <c r="AP28" s="135"/>
      <c r="AQ28" s="136"/>
      <c r="AR28" s="135"/>
      <c r="AS28" s="136"/>
      <c r="AT28" s="135"/>
      <c r="AU28" s="136"/>
      <c r="AV28" s="11">
        <f t="shared" si="0"/>
        <v>0</v>
      </c>
      <c r="AW28" s="12">
        <f>IF(T($E28)="","",ROUND(((AV28)*100)/(ข้อมูลเบื้องต้น!$F$11),2))</f>
        <v>0</v>
      </c>
      <c r="AX28" s="13" t="str">
        <f t="shared" si="1"/>
        <v/>
      </c>
    </row>
    <row r="29" spans="2:50" ht="20.149999999999999" customHeight="1" x14ac:dyDescent="0.55000000000000004">
      <c r="B29" s="157" t="str">
        <f t="shared" si="2"/>
        <v>ป.2/1</v>
      </c>
      <c r="C29" s="152">
        <v>25</v>
      </c>
      <c r="D29" s="153">
        <f>Sheet2!C28</f>
        <v>4071</v>
      </c>
      <c r="E29" s="154" t="str">
        <f>Sheet2!D28</f>
        <v>เด็กหญิง</v>
      </c>
      <c r="F29" s="155" t="str">
        <f>Sheet2!E28</f>
        <v>ปุณญภา</v>
      </c>
      <c r="G29" s="156" t="str">
        <f>Sheet2!F28</f>
        <v>เพิ่มบุญมา</v>
      </c>
      <c r="H29" s="135"/>
      <c r="I29" s="136"/>
      <c r="J29" s="135"/>
      <c r="K29" s="136"/>
      <c r="L29" s="135"/>
      <c r="M29" s="136"/>
      <c r="N29" s="135"/>
      <c r="O29" s="136"/>
      <c r="P29" s="135"/>
      <c r="Q29" s="136"/>
      <c r="R29" s="135"/>
      <c r="S29" s="136"/>
      <c r="T29" s="135"/>
      <c r="U29" s="136"/>
      <c r="V29" s="135"/>
      <c r="W29" s="136"/>
      <c r="X29" s="135"/>
      <c r="Y29" s="136"/>
      <c r="Z29" s="135"/>
      <c r="AA29" s="136"/>
      <c r="AB29" s="135"/>
      <c r="AC29" s="136"/>
      <c r="AD29" s="135"/>
      <c r="AE29" s="136"/>
      <c r="AF29" s="135"/>
      <c r="AG29" s="136"/>
      <c r="AH29" s="135"/>
      <c r="AI29" s="136"/>
      <c r="AJ29" s="135"/>
      <c r="AK29" s="136"/>
      <c r="AL29" s="135"/>
      <c r="AM29" s="136"/>
      <c r="AN29" s="135"/>
      <c r="AO29" s="136"/>
      <c r="AP29" s="135"/>
      <c r="AQ29" s="136"/>
      <c r="AR29" s="135"/>
      <c r="AS29" s="136"/>
      <c r="AT29" s="135"/>
      <c r="AU29" s="136"/>
      <c r="AV29" s="11">
        <f t="shared" si="0"/>
        <v>0</v>
      </c>
      <c r="AW29" s="12">
        <f>IF(T($E29)="","",ROUND(((AV29)*100)/(ข้อมูลเบื้องต้น!$F$11),2))</f>
        <v>0</v>
      </c>
      <c r="AX29" s="13" t="str">
        <f t="shared" si="1"/>
        <v/>
      </c>
    </row>
    <row r="30" spans="2:50" ht="20.149999999999999" customHeight="1" x14ac:dyDescent="0.55000000000000004">
      <c r="B30" s="157" t="str">
        <f t="shared" si="2"/>
        <v>ป.2/1</v>
      </c>
      <c r="C30" s="152">
        <v>26</v>
      </c>
      <c r="D30" s="153">
        <f>Sheet2!C29</f>
        <v>4145</v>
      </c>
      <c r="E30" s="154" t="str">
        <f>Sheet2!D29</f>
        <v>เด็กหญิง</v>
      </c>
      <c r="F30" s="155" t="str">
        <f>Sheet2!E29</f>
        <v>ฐิติชญา</v>
      </c>
      <c r="G30" s="156" t="str">
        <f>Sheet2!F29</f>
        <v>จ๊ะแฮ</v>
      </c>
      <c r="H30" s="135"/>
      <c r="I30" s="136"/>
      <c r="J30" s="135"/>
      <c r="K30" s="136"/>
      <c r="L30" s="135"/>
      <c r="M30" s="136"/>
      <c r="N30" s="135"/>
      <c r="O30" s="136"/>
      <c r="P30" s="135"/>
      <c r="Q30" s="136"/>
      <c r="R30" s="135"/>
      <c r="S30" s="136"/>
      <c r="T30" s="135"/>
      <c r="U30" s="136"/>
      <c r="V30" s="135"/>
      <c r="W30" s="136"/>
      <c r="X30" s="135"/>
      <c r="Y30" s="136"/>
      <c r="Z30" s="135"/>
      <c r="AA30" s="136"/>
      <c r="AB30" s="135"/>
      <c r="AC30" s="136"/>
      <c r="AD30" s="135"/>
      <c r="AE30" s="136"/>
      <c r="AF30" s="135"/>
      <c r="AG30" s="136"/>
      <c r="AH30" s="135"/>
      <c r="AI30" s="136"/>
      <c r="AJ30" s="135"/>
      <c r="AK30" s="136"/>
      <c r="AL30" s="135"/>
      <c r="AM30" s="136"/>
      <c r="AN30" s="135"/>
      <c r="AO30" s="136"/>
      <c r="AP30" s="135"/>
      <c r="AQ30" s="136"/>
      <c r="AR30" s="135"/>
      <c r="AS30" s="136"/>
      <c r="AT30" s="135"/>
      <c r="AU30" s="136"/>
      <c r="AV30" s="11">
        <f t="shared" si="0"/>
        <v>0</v>
      </c>
      <c r="AW30" s="12">
        <f>IF(T($E30)="","",ROUND(((AV30)*100)/(ข้อมูลเบื้องต้น!$F$11),2))</f>
        <v>0</v>
      </c>
      <c r="AX30" s="13" t="str">
        <f t="shared" si="1"/>
        <v/>
      </c>
    </row>
    <row r="31" spans="2:50" ht="20.149999999999999" customHeight="1" x14ac:dyDescent="0.55000000000000004">
      <c r="B31" s="157" t="str">
        <f t="shared" si="2"/>
        <v>ป.2/1</v>
      </c>
      <c r="C31" s="152">
        <v>27</v>
      </c>
      <c r="D31" s="153">
        <f>Sheet2!C30</f>
        <v>4155</v>
      </c>
      <c r="E31" s="154" t="str">
        <f>Sheet2!D30</f>
        <v>เด็กหญิง</v>
      </c>
      <c r="F31" s="155" t="str">
        <f>Sheet2!E30</f>
        <v>ภิรมณ</v>
      </c>
      <c r="G31" s="156" t="str">
        <f>Sheet2!F30</f>
        <v>จันตาอุด</v>
      </c>
      <c r="H31" s="135"/>
      <c r="I31" s="136"/>
      <c r="J31" s="135"/>
      <c r="K31" s="136"/>
      <c r="L31" s="135"/>
      <c r="M31" s="136"/>
      <c r="N31" s="135"/>
      <c r="O31" s="136"/>
      <c r="P31" s="135"/>
      <c r="Q31" s="136"/>
      <c r="R31" s="135"/>
      <c r="S31" s="136"/>
      <c r="T31" s="135"/>
      <c r="U31" s="136"/>
      <c r="V31" s="135"/>
      <c r="W31" s="136"/>
      <c r="X31" s="135"/>
      <c r="Y31" s="136"/>
      <c r="Z31" s="135"/>
      <c r="AA31" s="136"/>
      <c r="AB31" s="135"/>
      <c r="AC31" s="136"/>
      <c r="AD31" s="135"/>
      <c r="AE31" s="136"/>
      <c r="AF31" s="135"/>
      <c r="AG31" s="136"/>
      <c r="AH31" s="135"/>
      <c r="AI31" s="136"/>
      <c r="AJ31" s="135"/>
      <c r="AK31" s="136"/>
      <c r="AL31" s="135"/>
      <c r="AM31" s="136"/>
      <c r="AN31" s="135"/>
      <c r="AO31" s="136"/>
      <c r="AP31" s="135"/>
      <c r="AQ31" s="136"/>
      <c r="AR31" s="135"/>
      <c r="AS31" s="136"/>
      <c r="AT31" s="135"/>
      <c r="AU31" s="136"/>
      <c r="AV31" s="11">
        <f t="shared" si="0"/>
        <v>0</v>
      </c>
      <c r="AW31" s="12">
        <f>IF(T($E31)="","",ROUND(((AV31)*100)/(ข้อมูลเบื้องต้น!$F$11),2))</f>
        <v>0</v>
      </c>
      <c r="AX31" s="13" t="str">
        <f t="shared" si="1"/>
        <v/>
      </c>
    </row>
    <row r="32" spans="2:50" ht="20.149999999999999" customHeight="1" x14ac:dyDescent="0.55000000000000004">
      <c r="B32" s="157" t="str">
        <f t="shared" si="2"/>
        <v>ป.2/1</v>
      </c>
      <c r="C32" s="152">
        <v>28</v>
      </c>
      <c r="D32" s="153">
        <f>Sheet2!C31</f>
        <v>4157</v>
      </c>
      <c r="E32" s="154" t="str">
        <f>Sheet2!D31</f>
        <v>เด็กหญิง</v>
      </c>
      <c r="F32" s="155" t="str">
        <f>Sheet2!E31</f>
        <v>เอวารินทร์</v>
      </c>
      <c r="G32" s="156" t="str">
        <f>Sheet2!F31</f>
        <v>ติ่งดา</v>
      </c>
      <c r="H32" s="135"/>
      <c r="I32" s="136"/>
      <c r="J32" s="135"/>
      <c r="K32" s="136"/>
      <c r="L32" s="135"/>
      <c r="M32" s="136"/>
      <c r="N32" s="135"/>
      <c r="O32" s="136"/>
      <c r="P32" s="135"/>
      <c r="Q32" s="136"/>
      <c r="R32" s="135"/>
      <c r="S32" s="136"/>
      <c r="T32" s="135"/>
      <c r="U32" s="136"/>
      <c r="V32" s="135"/>
      <c r="W32" s="136"/>
      <c r="X32" s="135"/>
      <c r="Y32" s="136"/>
      <c r="Z32" s="135"/>
      <c r="AA32" s="136"/>
      <c r="AB32" s="135"/>
      <c r="AC32" s="136"/>
      <c r="AD32" s="135"/>
      <c r="AE32" s="136"/>
      <c r="AF32" s="135"/>
      <c r="AG32" s="136"/>
      <c r="AH32" s="135"/>
      <c r="AI32" s="136"/>
      <c r="AJ32" s="135"/>
      <c r="AK32" s="136"/>
      <c r="AL32" s="135"/>
      <c r="AM32" s="136"/>
      <c r="AN32" s="135"/>
      <c r="AO32" s="136"/>
      <c r="AP32" s="135"/>
      <c r="AQ32" s="136"/>
      <c r="AR32" s="135"/>
      <c r="AS32" s="136"/>
      <c r="AT32" s="135"/>
      <c r="AU32" s="136"/>
      <c r="AV32" s="11">
        <f t="shared" si="0"/>
        <v>0</v>
      </c>
      <c r="AW32" s="12">
        <f>IF(T($E32)="","",ROUND(((AV32)*100)/(ข้อมูลเบื้องต้น!$F$11),2))</f>
        <v>0</v>
      </c>
      <c r="AX32" s="13" t="str">
        <f t="shared" si="1"/>
        <v/>
      </c>
    </row>
    <row r="33" spans="2:50" ht="20.149999999999999" customHeight="1" x14ac:dyDescent="0.55000000000000004">
      <c r="B33" s="157" t="str">
        <f t="shared" si="2"/>
        <v>ป.2/1</v>
      </c>
      <c r="C33" s="152">
        <v>29</v>
      </c>
      <c r="D33" s="153">
        <f>Sheet2!C32</f>
        <v>4289</v>
      </c>
      <c r="E33" s="154" t="str">
        <f>Sheet2!D32</f>
        <v>เด็กหญิง</v>
      </c>
      <c r="F33" s="155" t="str">
        <f>Sheet2!E32</f>
        <v>บุณยาพร</v>
      </c>
      <c r="G33" s="156" t="str">
        <f>Sheet2!F32</f>
        <v>บุญคง</v>
      </c>
      <c r="H33" s="135"/>
      <c r="I33" s="136"/>
      <c r="J33" s="135"/>
      <c r="K33" s="136"/>
      <c r="L33" s="135"/>
      <c r="M33" s="136"/>
      <c r="N33" s="135"/>
      <c r="O33" s="136"/>
      <c r="P33" s="135"/>
      <c r="Q33" s="136"/>
      <c r="R33" s="135"/>
      <c r="S33" s="136"/>
      <c r="T33" s="135"/>
      <c r="U33" s="136"/>
      <c r="V33" s="135"/>
      <c r="W33" s="136"/>
      <c r="X33" s="135"/>
      <c r="Y33" s="136"/>
      <c r="Z33" s="135"/>
      <c r="AA33" s="136"/>
      <c r="AB33" s="135"/>
      <c r="AC33" s="136"/>
      <c r="AD33" s="135"/>
      <c r="AE33" s="136"/>
      <c r="AF33" s="135"/>
      <c r="AG33" s="136"/>
      <c r="AH33" s="135"/>
      <c r="AI33" s="136"/>
      <c r="AJ33" s="135"/>
      <c r="AK33" s="136"/>
      <c r="AL33" s="135"/>
      <c r="AM33" s="136"/>
      <c r="AN33" s="135"/>
      <c r="AO33" s="136"/>
      <c r="AP33" s="135"/>
      <c r="AQ33" s="136"/>
      <c r="AR33" s="135"/>
      <c r="AS33" s="136"/>
      <c r="AT33" s="135"/>
      <c r="AU33" s="136"/>
      <c r="AV33" s="11">
        <f t="shared" si="0"/>
        <v>0</v>
      </c>
      <c r="AW33" s="12">
        <f>IF(T($E33)="","",ROUND(((AV33)*100)/(ข้อมูลเบื้องต้น!$F$11),2))</f>
        <v>0</v>
      </c>
      <c r="AX33" s="13" t="str">
        <f t="shared" si="1"/>
        <v/>
      </c>
    </row>
    <row r="34" spans="2:50" ht="20.149999999999999" customHeight="1" x14ac:dyDescent="0.55000000000000004">
      <c r="B34" s="157" t="str">
        <f t="shared" si="2"/>
        <v>ป.2/1</v>
      </c>
      <c r="C34" s="152">
        <v>30</v>
      </c>
      <c r="D34" s="153">
        <f>Sheet2!C33</f>
        <v>4290</v>
      </c>
      <c r="E34" s="154" t="str">
        <f>Sheet2!D33</f>
        <v>เด็กหญิง</v>
      </c>
      <c r="F34" s="155" t="str">
        <f>Sheet2!E33</f>
        <v>ไอยรดา</v>
      </c>
      <c r="G34" s="156" t="str">
        <f>Sheet2!F33</f>
        <v>ริยาภู</v>
      </c>
      <c r="H34" s="135"/>
      <c r="I34" s="136"/>
      <c r="J34" s="135"/>
      <c r="K34" s="136"/>
      <c r="L34" s="135"/>
      <c r="M34" s="136"/>
      <c r="N34" s="135"/>
      <c r="O34" s="136"/>
      <c r="P34" s="135"/>
      <c r="Q34" s="136"/>
      <c r="R34" s="135"/>
      <c r="S34" s="136"/>
      <c r="T34" s="135"/>
      <c r="U34" s="136"/>
      <c r="V34" s="135"/>
      <c r="W34" s="136"/>
      <c r="X34" s="135"/>
      <c r="Y34" s="136"/>
      <c r="Z34" s="135"/>
      <c r="AA34" s="136"/>
      <c r="AB34" s="135"/>
      <c r="AC34" s="136"/>
      <c r="AD34" s="135"/>
      <c r="AE34" s="136"/>
      <c r="AF34" s="135"/>
      <c r="AG34" s="136"/>
      <c r="AH34" s="135"/>
      <c r="AI34" s="136"/>
      <c r="AJ34" s="135"/>
      <c r="AK34" s="136"/>
      <c r="AL34" s="135"/>
      <c r="AM34" s="136"/>
      <c r="AN34" s="135"/>
      <c r="AO34" s="136"/>
      <c r="AP34" s="135"/>
      <c r="AQ34" s="136"/>
      <c r="AR34" s="135"/>
      <c r="AS34" s="136"/>
      <c r="AT34" s="135"/>
      <c r="AU34" s="136"/>
      <c r="AV34" s="11">
        <f t="shared" si="0"/>
        <v>0</v>
      </c>
      <c r="AW34" s="12">
        <f>IF(T($E34)="","",ROUND(((AV34)*100)/(ข้อมูลเบื้องต้น!$F$11),2))</f>
        <v>0</v>
      </c>
      <c r="AX34" s="13" t="str">
        <f t="shared" si="1"/>
        <v/>
      </c>
    </row>
    <row r="35" spans="2:50" ht="20.149999999999999" customHeight="1" x14ac:dyDescent="0.55000000000000004">
      <c r="B35" s="157" t="str">
        <f t="shared" si="2"/>
        <v>ป.2/1</v>
      </c>
      <c r="C35" s="152">
        <v>31</v>
      </c>
      <c r="D35" s="153">
        <f>Sheet2!C34</f>
        <v>4291</v>
      </c>
      <c r="E35" s="154" t="str">
        <f>Sheet2!D34</f>
        <v>เด็กหญิง</v>
      </c>
      <c r="F35" s="155" t="str">
        <f>Sheet2!E34</f>
        <v>ศิริพร</v>
      </c>
      <c r="G35" s="156" t="str">
        <f>Sheet2!F34</f>
        <v>ปรารถนาฤดี</v>
      </c>
      <c r="H35" s="135"/>
      <c r="I35" s="136"/>
      <c r="J35" s="135"/>
      <c r="K35" s="136"/>
      <c r="L35" s="135"/>
      <c r="M35" s="136"/>
      <c r="N35" s="135"/>
      <c r="O35" s="136"/>
      <c r="P35" s="135"/>
      <c r="Q35" s="136"/>
      <c r="R35" s="135"/>
      <c r="S35" s="136"/>
      <c r="T35" s="135"/>
      <c r="U35" s="136"/>
      <c r="V35" s="135"/>
      <c r="W35" s="136"/>
      <c r="X35" s="135"/>
      <c r="Y35" s="136"/>
      <c r="Z35" s="135"/>
      <c r="AA35" s="136"/>
      <c r="AB35" s="135"/>
      <c r="AC35" s="136"/>
      <c r="AD35" s="135"/>
      <c r="AE35" s="136"/>
      <c r="AF35" s="135"/>
      <c r="AG35" s="136"/>
      <c r="AH35" s="135"/>
      <c r="AI35" s="136"/>
      <c r="AJ35" s="135"/>
      <c r="AK35" s="136"/>
      <c r="AL35" s="135"/>
      <c r="AM35" s="136"/>
      <c r="AN35" s="135"/>
      <c r="AO35" s="136"/>
      <c r="AP35" s="135"/>
      <c r="AQ35" s="136"/>
      <c r="AR35" s="135"/>
      <c r="AS35" s="136"/>
      <c r="AT35" s="135"/>
      <c r="AU35" s="136"/>
      <c r="AV35" s="11">
        <f t="shared" si="0"/>
        <v>0</v>
      </c>
      <c r="AW35" s="12">
        <f>IF(T($E35)="","",ROUND(((AV35)*100)/(ข้อมูลเบื้องต้น!$F$11),2))</f>
        <v>0</v>
      </c>
      <c r="AX35" s="13" t="str">
        <f t="shared" si="1"/>
        <v/>
      </c>
    </row>
    <row r="36" spans="2:50" ht="20.149999999999999" customHeight="1" x14ac:dyDescent="0.55000000000000004">
      <c r="B36" s="157" t="str">
        <f t="shared" si="2"/>
        <v>ป.2/1</v>
      </c>
      <c r="C36" s="152">
        <v>32</v>
      </c>
      <c r="D36" s="153">
        <f>Sheet2!C35</f>
        <v>4293</v>
      </c>
      <c r="E36" s="154" t="str">
        <f>Sheet2!D35</f>
        <v>เด็กหญิง</v>
      </c>
      <c r="F36" s="155" t="str">
        <f>Sheet2!E35</f>
        <v>ฐิตาภรณ์</v>
      </c>
      <c r="G36" s="156" t="str">
        <f>Sheet2!F35</f>
        <v>ทาแกง</v>
      </c>
      <c r="H36" s="135"/>
      <c r="I36" s="136"/>
      <c r="J36" s="135"/>
      <c r="K36" s="136"/>
      <c r="L36" s="135"/>
      <c r="M36" s="136"/>
      <c r="N36" s="135"/>
      <c r="O36" s="136"/>
      <c r="P36" s="135"/>
      <c r="Q36" s="136"/>
      <c r="R36" s="135"/>
      <c r="S36" s="136"/>
      <c r="T36" s="135"/>
      <c r="U36" s="136"/>
      <c r="V36" s="135"/>
      <c r="W36" s="136"/>
      <c r="X36" s="135"/>
      <c r="Y36" s="136"/>
      <c r="Z36" s="135"/>
      <c r="AA36" s="136"/>
      <c r="AB36" s="135"/>
      <c r="AC36" s="136"/>
      <c r="AD36" s="135"/>
      <c r="AE36" s="136"/>
      <c r="AF36" s="135"/>
      <c r="AG36" s="136"/>
      <c r="AH36" s="135"/>
      <c r="AI36" s="136"/>
      <c r="AJ36" s="135"/>
      <c r="AK36" s="136"/>
      <c r="AL36" s="135"/>
      <c r="AM36" s="136"/>
      <c r="AN36" s="135"/>
      <c r="AO36" s="136"/>
      <c r="AP36" s="135"/>
      <c r="AQ36" s="136"/>
      <c r="AR36" s="135"/>
      <c r="AS36" s="136"/>
      <c r="AT36" s="135"/>
      <c r="AU36" s="136"/>
      <c r="AV36" s="11">
        <f t="shared" si="0"/>
        <v>0</v>
      </c>
      <c r="AW36" s="12">
        <f>IF(T($E36)="","",ROUND(((AV36)*100)/(ข้อมูลเบื้องต้น!$F$11),2))</f>
        <v>0</v>
      </c>
      <c r="AX36" s="13" t="str">
        <f t="shared" si="1"/>
        <v/>
      </c>
    </row>
    <row r="37" spans="2:50" ht="20.149999999999999" customHeight="1" x14ac:dyDescent="0.55000000000000004">
      <c r="B37" s="157" t="str">
        <f t="shared" si="2"/>
        <v>ป.2/1</v>
      </c>
      <c r="C37" s="152">
        <v>33</v>
      </c>
      <c r="D37" s="153">
        <f>Sheet2!C36</f>
        <v>4295</v>
      </c>
      <c r="E37" s="154" t="str">
        <f>Sheet2!D36</f>
        <v>เด็กหญิง</v>
      </c>
      <c r="F37" s="155" t="str">
        <f>Sheet2!E36</f>
        <v>ญานินดา</v>
      </c>
      <c r="G37" s="156" t="str">
        <f>Sheet2!F36</f>
        <v>พรมตัน</v>
      </c>
      <c r="H37" s="135"/>
      <c r="I37" s="136"/>
      <c r="J37" s="135"/>
      <c r="K37" s="136"/>
      <c r="L37" s="135"/>
      <c r="M37" s="136"/>
      <c r="N37" s="135"/>
      <c r="O37" s="136"/>
      <c r="P37" s="135"/>
      <c r="Q37" s="136"/>
      <c r="R37" s="135"/>
      <c r="S37" s="136"/>
      <c r="T37" s="135"/>
      <c r="U37" s="136"/>
      <c r="V37" s="135"/>
      <c r="W37" s="136"/>
      <c r="X37" s="135"/>
      <c r="Y37" s="136"/>
      <c r="Z37" s="135"/>
      <c r="AA37" s="136"/>
      <c r="AB37" s="135"/>
      <c r="AC37" s="136"/>
      <c r="AD37" s="135"/>
      <c r="AE37" s="136"/>
      <c r="AF37" s="135"/>
      <c r="AG37" s="136"/>
      <c r="AH37" s="135"/>
      <c r="AI37" s="136"/>
      <c r="AJ37" s="135"/>
      <c r="AK37" s="136"/>
      <c r="AL37" s="135"/>
      <c r="AM37" s="136"/>
      <c r="AN37" s="135"/>
      <c r="AO37" s="136"/>
      <c r="AP37" s="135"/>
      <c r="AQ37" s="136"/>
      <c r="AR37" s="135"/>
      <c r="AS37" s="136"/>
      <c r="AT37" s="135"/>
      <c r="AU37" s="136"/>
      <c r="AV37" s="11">
        <f t="shared" si="0"/>
        <v>0</v>
      </c>
      <c r="AW37" s="12">
        <f>IF(T($E37)="","",ROUND(((AV37)*100)/(ข้อมูลเบื้องต้น!$F$11),2))</f>
        <v>0</v>
      </c>
      <c r="AX37" s="13" t="str">
        <f t="shared" si="1"/>
        <v/>
      </c>
    </row>
    <row r="38" spans="2:50" ht="20.149999999999999" customHeight="1" x14ac:dyDescent="0.55000000000000004">
      <c r="B38" s="157" t="str">
        <f t="shared" si="2"/>
        <v>ป.2/1</v>
      </c>
      <c r="C38" s="152">
        <v>34</v>
      </c>
      <c r="D38" s="153">
        <f>Sheet2!C37</f>
        <v>4298</v>
      </c>
      <c r="E38" s="154" t="str">
        <f>Sheet2!D37</f>
        <v>เด็กหญิง</v>
      </c>
      <c r="F38" s="155" t="str">
        <f>Sheet2!E37</f>
        <v>ภัทรินทร์</v>
      </c>
      <c r="G38" s="156" t="str">
        <f>Sheet2!F37</f>
        <v>ศรีจันทร์</v>
      </c>
      <c r="H38" s="135"/>
      <c r="I38" s="136"/>
      <c r="J38" s="135"/>
      <c r="K38" s="136"/>
      <c r="L38" s="135"/>
      <c r="M38" s="136"/>
      <c r="N38" s="135"/>
      <c r="O38" s="136"/>
      <c r="P38" s="135"/>
      <c r="Q38" s="136"/>
      <c r="R38" s="135"/>
      <c r="S38" s="136"/>
      <c r="T38" s="135"/>
      <c r="U38" s="136"/>
      <c r="V38" s="135"/>
      <c r="W38" s="136"/>
      <c r="X38" s="135"/>
      <c r="Y38" s="136"/>
      <c r="Z38" s="135"/>
      <c r="AA38" s="136"/>
      <c r="AB38" s="135"/>
      <c r="AC38" s="136"/>
      <c r="AD38" s="135"/>
      <c r="AE38" s="136"/>
      <c r="AF38" s="135"/>
      <c r="AG38" s="136"/>
      <c r="AH38" s="135"/>
      <c r="AI38" s="136"/>
      <c r="AJ38" s="135"/>
      <c r="AK38" s="136"/>
      <c r="AL38" s="135"/>
      <c r="AM38" s="136"/>
      <c r="AN38" s="135"/>
      <c r="AO38" s="136"/>
      <c r="AP38" s="135"/>
      <c r="AQ38" s="136"/>
      <c r="AR38" s="135"/>
      <c r="AS38" s="136"/>
      <c r="AT38" s="135"/>
      <c r="AU38" s="136"/>
      <c r="AV38" s="11">
        <f t="shared" si="0"/>
        <v>0</v>
      </c>
      <c r="AW38" s="12">
        <f>IF(T($E38)="","",ROUND(((AV38)*100)/(ข้อมูลเบื้องต้น!$F$11),2))</f>
        <v>0</v>
      </c>
      <c r="AX38" s="13" t="str">
        <f t="shared" si="1"/>
        <v/>
      </c>
    </row>
    <row r="39" spans="2:50" ht="20.149999999999999" customHeight="1" x14ac:dyDescent="0.55000000000000004">
      <c r="B39" s="157" t="str">
        <f t="shared" si="2"/>
        <v>ป.2/1</v>
      </c>
      <c r="C39" s="152">
        <v>35</v>
      </c>
      <c r="D39" s="153" t="str">
        <f>Sheet2!C38</f>
        <v/>
      </c>
      <c r="E39" s="154" t="str">
        <f>Sheet2!D38</f>
        <v/>
      </c>
      <c r="F39" s="155" t="str">
        <f>Sheet2!E38</f>
        <v/>
      </c>
      <c r="G39" s="156" t="str">
        <f>Sheet2!F38</f>
        <v/>
      </c>
      <c r="H39" s="135"/>
      <c r="I39" s="136"/>
      <c r="J39" s="135"/>
      <c r="K39" s="136"/>
      <c r="L39" s="135"/>
      <c r="M39" s="136"/>
      <c r="N39" s="135"/>
      <c r="O39" s="136"/>
      <c r="P39" s="135"/>
      <c r="Q39" s="136"/>
      <c r="R39" s="135"/>
      <c r="S39" s="136"/>
      <c r="T39" s="135"/>
      <c r="U39" s="136"/>
      <c r="V39" s="135"/>
      <c r="W39" s="136"/>
      <c r="X39" s="135"/>
      <c r="Y39" s="136"/>
      <c r="Z39" s="135"/>
      <c r="AA39" s="136"/>
      <c r="AB39" s="135"/>
      <c r="AC39" s="136"/>
      <c r="AD39" s="135"/>
      <c r="AE39" s="136"/>
      <c r="AF39" s="135"/>
      <c r="AG39" s="136"/>
      <c r="AH39" s="135"/>
      <c r="AI39" s="136"/>
      <c r="AJ39" s="135"/>
      <c r="AK39" s="136"/>
      <c r="AL39" s="135"/>
      <c r="AM39" s="136"/>
      <c r="AN39" s="135"/>
      <c r="AO39" s="136"/>
      <c r="AP39" s="135"/>
      <c r="AQ39" s="136"/>
      <c r="AR39" s="135"/>
      <c r="AS39" s="136"/>
      <c r="AT39" s="135"/>
      <c r="AU39" s="136"/>
      <c r="AV39" s="11" t="str">
        <f t="shared" si="0"/>
        <v/>
      </c>
      <c r="AW39" s="12" t="str">
        <f>IF(T($E39)="","",ROUND(((AV39)*100)/(ข้อมูลเบื้องต้น!$F$11),2))</f>
        <v/>
      </c>
      <c r="AX39" s="13" t="str">
        <f t="shared" si="1"/>
        <v/>
      </c>
    </row>
    <row r="40" spans="2:50" ht="20.149999999999999" customHeight="1" x14ac:dyDescent="0.55000000000000004">
      <c r="B40" s="157" t="str">
        <f t="shared" si="2"/>
        <v>ป.2/1</v>
      </c>
      <c r="C40" s="152">
        <v>36</v>
      </c>
      <c r="D40" s="153" t="str">
        <f>Sheet2!C39</f>
        <v/>
      </c>
      <c r="E40" s="154" t="str">
        <f>Sheet2!D39</f>
        <v/>
      </c>
      <c r="F40" s="155" t="str">
        <f>Sheet2!E39</f>
        <v/>
      </c>
      <c r="G40" s="156" t="str">
        <f>Sheet2!F39</f>
        <v/>
      </c>
      <c r="H40" s="135"/>
      <c r="I40" s="136"/>
      <c r="J40" s="135"/>
      <c r="K40" s="136"/>
      <c r="L40" s="135"/>
      <c r="M40" s="136"/>
      <c r="N40" s="135"/>
      <c r="O40" s="136"/>
      <c r="P40" s="135"/>
      <c r="Q40" s="136"/>
      <c r="R40" s="135"/>
      <c r="S40" s="136"/>
      <c r="T40" s="135"/>
      <c r="U40" s="136"/>
      <c r="V40" s="135"/>
      <c r="W40" s="136"/>
      <c r="X40" s="135"/>
      <c r="Y40" s="136"/>
      <c r="Z40" s="135"/>
      <c r="AA40" s="136"/>
      <c r="AB40" s="135"/>
      <c r="AC40" s="136"/>
      <c r="AD40" s="135"/>
      <c r="AE40" s="136"/>
      <c r="AF40" s="135"/>
      <c r="AG40" s="136"/>
      <c r="AH40" s="135"/>
      <c r="AI40" s="136"/>
      <c r="AJ40" s="135"/>
      <c r="AK40" s="136"/>
      <c r="AL40" s="135"/>
      <c r="AM40" s="136"/>
      <c r="AN40" s="135"/>
      <c r="AO40" s="136"/>
      <c r="AP40" s="135"/>
      <c r="AQ40" s="136"/>
      <c r="AR40" s="135"/>
      <c r="AS40" s="136"/>
      <c r="AT40" s="135"/>
      <c r="AU40" s="136"/>
      <c r="AV40" s="11" t="str">
        <f t="shared" si="0"/>
        <v/>
      </c>
      <c r="AW40" s="12" t="str">
        <f>IF(T($E40)="","",ROUND(((AV40)*100)/(ข้อมูลเบื้องต้น!$F$11),2))</f>
        <v/>
      </c>
      <c r="AX40" s="13" t="str">
        <f t="shared" si="1"/>
        <v/>
      </c>
    </row>
    <row r="41" spans="2:50" ht="20.149999999999999" customHeight="1" x14ac:dyDescent="0.55000000000000004">
      <c r="B41" s="157" t="str">
        <f t="shared" si="2"/>
        <v>ป.2/1</v>
      </c>
      <c r="C41" s="152">
        <v>37</v>
      </c>
      <c r="D41" s="153" t="str">
        <f>Sheet2!C40</f>
        <v/>
      </c>
      <c r="E41" s="154" t="str">
        <f>Sheet2!D40</f>
        <v/>
      </c>
      <c r="F41" s="155" t="str">
        <f>Sheet2!E40</f>
        <v/>
      </c>
      <c r="G41" s="156" t="str">
        <f>Sheet2!F40</f>
        <v/>
      </c>
      <c r="H41" s="135"/>
      <c r="I41" s="136"/>
      <c r="J41" s="135"/>
      <c r="K41" s="136"/>
      <c r="L41" s="135"/>
      <c r="M41" s="136"/>
      <c r="N41" s="135"/>
      <c r="O41" s="136"/>
      <c r="P41" s="135"/>
      <c r="Q41" s="136"/>
      <c r="R41" s="135"/>
      <c r="S41" s="136"/>
      <c r="T41" s="135"/>
      <c r="U41" s="136"/>
      <c r="V41" s="135"/>
      <c r="W41" s="136"/>
      <c r="X41" s="135"/>
      <c r="Y41" s="136"/>
      <c r="Z41" s="135"/>
      <c r="AA41" s="136"/>
      <c r="AB41" s="135"/>
      <c r="AC41" s="136"/>
      <c r="AD41" s="135"/>
      <c r="AE41" s="136"/>
      <c r="AF41" s="135"/>
      <c r="AG41" s="136"/>
      <c r="AH41" s="135"/>
      <c r="AI41" s="136"/>
      <c r="AJ41" s="135"/>
      <c r="AK41" s="136"/>
      <c r="AL41" s="135"/>
      <c r="AM41" s="136"/>
      <c r="AN41" s="135"/>
      <c r="AO41" s="136"/>
      <c r="AP41" s="135"/>
      <c r="AQ41" s="136"/>
      <c r="AR41" s="135"/>
      <c r="AS41" s="136"/>
      <c r="AT41" s="135"/>
      <c r="AU41" s="136"/>
      <c r="AV41" s="11" t="str">
        <f t="shared" si="0"/>
        <v/>
      </c>
      <c r="AW41" s="12" t="str">
        <f>IF(T($E41)="","",ROUND(((AV41)*100)/(ข้อมูลเบื้องต้น!$F$11),2))</f>
        <v/>
      </c>
      <c r="AX41" s="13" t="str">
        <f t="shared" si="1"/>
        <v/>
      </c>
    </row>
    <row r="42" spans="2:50" ht="20.149999999999999" customHeight="1" x14ac:dyDescent="0.55000000000000004">
      <c r="B42" s="157" t="str">
        <f t="shared" si="2"/>
        <v>ป.2/1</v>
      </c>
      <c r="C42" s="152">
        <v>38</v>
      </c>
      <c r="D42" s="153" t="str">
        <f>Sheet2!C41</f>
        <v/>
      </c>
      <c r="E42" s="154" t="str">
        <f>Sheet2!D41</f>
        <v/>
      </c>
      <c r="F42" s="155" t="str">
        <f>Sheet2!E41</f>
        <v/>
      </c>
      <c r="G42" s="156" t="str">
        <f>Sheet2!F41</f>
        <v/>
      </c>
      <c r="H42" s="135"/>
      <c r="I42" s="136"/>
      <c r="J42" s="135"/>
      <c r="K42" s="136"/>
      <c r="L42" s="135"/>
      <c r="M42" s="136"/>
      <c r="N42" s="135"/>
      <c r="O42" s="136"/>
      <c r="P42" s="135"/>
      <c r="Q42" s="136"/>
      <c r="R42" s="135"/>
      <c r="S42" s="136"/>
      <c r="T42" s="135"/>
      <c r="U42" s="136"/>
      <c r="V42" s="135"/>
      <c r="W42" s="136"/>
      <c r="X42" s="135"/>
      <c r="Y42" s="136"/>
      <c r="Z42" s="135"/>
      <c r="AA42" s="136"/>
      <c r="AB42" s="135"/>
      <c r="AC42" s="136"/>
      <c r="AD42" s="135"/>
      <c r="AE42" s="136"/>
      <c r="AF42" s="135"/>
      <c r="AG42" s="136"/>
      <c r="AH42" s="135"/>
      <c r="AI42" s="136"/>
      <c r="AJ42" s="135"/>
      <c r="AK42" s="136"/>
      <c r="AL42" s="135"/>
      <c r="AM42" s="136"/>
      <c r="AN42" s="135"/>
      <c r="AO42" s="136"/>
      <c r="AP42" s="135"/>
      <c r="AQ42" s="136"/>
      <c r="AR42" s="135"/>
      <c r="AS42" s="136"/>
      <c r="AT42" s="135"/>
      <c r="AU42" s="136"/>
      <c r="AV42" s="11" t="str">
        <f t="shared" si="0"/>
        <v/>
      </c>
      <c r="AW42" s="12" t="str">
        <f>IF(T($E42)="","",ROUND(((AV42)*100)/(ข้อมูลเบื้องต้น!$F$11),2))</f>
        <v/>
      </c>
      <c r="AX42" s="13" t="str">
        <f t="shared" si="1"/>
        <v/>
      </c>
    </row>
    <row r="43" spans="2:50" ht="20.149999999999999" customHeight="1" x14ac:dyDescent="0.55000000000000004">
      <c r="B43" s="157" t="str">
        <f t="shared" si="2"/>
        <v>ป.2/1</v>
      </c>
      <c r="C43" s="152">
        <v>39</v>
      </c>
      <c r="D43" s="153" t="str">
        <f>Sheet2!C42</f>
        <v/>
      </c>
      <c r="E43" s="154" t="str">
        <f>Sheet2!D42</f>
        <v/>
      </c>
      <c r="F43" s="155" t="str">
        <f>Sheet2!E42</f>
        <v/>
      </c>
      <c r="G43" s="156" t="str">
        <f>Sheet2!F42</f>
        <v/>
      </c>
      <c r="H43" s="135"/>
      <c r="I43" s="136"/>
      <c r="J43" s="135"/>
      <c r="K43" s="136"/>
      <c r="L43" s="135"/>
      <c r="M43" s="136"/>
      <c r="N43" s="135"/>
      <c r="O43" s="136"/>
      <c r="P43" s="135"/>
      <c r="Q43" s="136"/>
      <c r="R43" s="135"/>
      <c r="S43" s="136"/>
      <c r="T43" s="135"/>
      <c r="U43" s="136"/>
      <c r="V43" s="135"/>
      <c r="W43" s="136"/>
      <c r="X43" s="135"/>
      <c r="Y43" s="136"/>
      <c r="Z43" s="135"/>
      <c r="AA43" s="136"/>
      <c r="AB43" s="135"/>
      <c r="AC43" s="136"/>
      <c r="AD43" s="135"/>
      <c r="AE43" s="136"/>
      <c r="AF43" s="135"/>
      <c r="AG43" s="136"/>
      <c r="AH43" s="135"/>
      <c r="AI43" s="136"/>
      <c r="AJ43" s="135"/>
      <c r="AK43" s="136"/>
      <c r="AL43" s="135"/>
      <c r="AM43" s="136"/>
      <c r="AN43" s="135"/>
      <c r="AO43" s="136"/>
      <c r="AP43" s="135"/>
      <c r="AQ43" s="136"/>
      <c r="AR43" s="135"/>
      <c r="AS43" s="136"/>
      <c r="AT43" s="135"/>
      <c r="AU43" s="136"/>
      <c r="AV43" s="11" t="str">
        <f t="shared" si="0"/>
        <v/>
      </c>
      <c r="AW43" s="12" t="str">
        <f>IF(T($E43)="","",ROUND(((AV43)*100)/(ข้อมูลเบื้องต้น!$F$11),2))</f>
        <v/>
      </c>
      <c r="AX43" s="13" t="str">
        <f t="shared" si="1"/>
        <v/>
      </c>
    </row>
    <row r="44" spans="2:50" ht="20.149999999999999" customHeight="1" x14ac:dyDescent="0.55000000000000004">
      <c r="B44" s="157" t="str">
        <f t="shared" si="2"/>
        <v>ป.2/1</v>
      </c>
      <c r="C44" s="152">
        <v>40</v>
      </c>
      <c r="D44" s="153" t="str">
        <f>Sheet2!C43</f>
        <v/>
      </c>
      <c r="E44" s="154" t="str">
        <f>Sheet2!D43</f>
        <v/>
      </c>
      <c r="F44" s="155" t="str">
        <f>Sheet2!E43</f>
        <v/>
      </c>
      <c r="G44" s="156" t="str">
        <f>Sheet2!F43</f>
        <v/>
      </c>
      <c r="H44" s="135"/>
      <c r="I44" s="136"/>
      <c r="J44" s="135"/>
      <c r="K44" s="136"/>
      <c r="L44" s="135"/>
      <c r="M44" s="136"/>
      <c r="N44" s="135"/>
      <c r="O44" s="136"/>
      <c r="P44" s="135"/>
      <c r="Q44" s="136"/>
      <c r="R44" s="135"/>
      <c r="S44" s="136"/>
      <c r="T44" s="135"/>
      <c r="U44" s="136"/>
      <c r="V44" s="135"/>
      <c r="W44" s="136"/>
      <c r="X44" s="135"/>
      <c r="Y44" s="136"/>
      <c r="Z44" s="135"/>
      <c r="AA44" s="136"/>
      <c r="AB44" s="135"/>
      <c r="AC44" s="136"/>
      <c r="AD44" s="135"/>
      <c r="AE44" s="136"/>
      <c r="AF44" s="135"/>
      <c r="AG44" s="136"/>
      <c r="AH44" s="135"/>
      <c r="AI44" s="136"/>
      <c r="AJ44" s="135"/>
      <c r="AK44" s="136"/>
      <c r="AL44" s="135"/>
      <c r="AM44" s="136"/>
      <c r="AN44" s="135"/>
      <c r="AO44" s="136"/>
      <c r="AP44" s="135"/>
      <c r="AQ44" s="136"/>
      <c r="AR44" s="135"/>
      <c r="AS44" s="136"/>
      <c r="AT44" s="135"/>
      <c r="AU44" s="136"/>
      <c r="AV44" s="11" t="str">
        <f t="shared" si="0"/>
        <v/>
      </c>
      <c r="AW44" s="12" t="str">
        <f>IF(T($E44)="","",ROUND(((AV44)*100)/(ข้อมูลเบื้องต้น!$F$11),2))</f>
        <v/>
      </c>
      <c r="AX44" s="13" t="str">
        <f t="shared" si="1"/>
        <v/>
      </c>
    </row>
    <row r="45" spans="2:50" ht="20.149999999999999" customHeight="1" x14ac:dyDescent="0.55000000000000004">
      <c r="B45" s="151" t="str">
        <f>ข้อมูลเบื้องต้น!D19</f>
        <v>ป.2/2</v>
      </c>
      <c r="C45" s="152">
        <v>1</v>
      </c>
      <c r="D45" s="153">
        <f>Sheet2!I4</f>
        <v>4030</v>
      </c>
      <c r="E45" s="158" t="str">
        <f>Sheet2!J4</f>
        <v>เด็กชาย</v>
      </c>
      <c r="F45" s="159" t="str">
        <f>Sheet2!K4</f>
        <v>กมลภพ</v>
      </c>
      <c r="G45" s="160" t="str">
        <f>Sheet2!L4</f>
        <v>ปัญญาพรึก</v>
      </c>
      <c r="H45" s="135"/>
      <c r="I45" s="136"/>
      <c r="J45" s="135"/>
      <c r="K45" s="136"/>
      <c r="L45" s="135"/>
      <c r="M45" s="136"/>
      <c r="N45" s="135"/>
      <c r="O45" s="136"/>
      <c r="P45" s="135"/>
      <c r="Q45" s="136"/>
      <c r="R45" s="135"/>
      <c r="S45" s="136"/>
      <c r="T45" s="135"/>
      <c r="U45" s="136"/>
      <c r="V45" s="135"/>
      <c r="W45" s="136"/>
      <c r="X45" s="135"/>
      <c r="Y45" s="136"/>
      <c r="Z45" s="135"/>
      <c r="AA45" s="136"/>
      <c r="AB45" s="135"/>
      <c r="AC45" s="136"/>
      <c r="AD45" s="135"/>
      <c r="AE45" s="136"/>
      <c r="AF45" s="135"/>
      <c r="AG45" s="136"/>
      <c r="AH45" s="135"/>
      <c r="AI45" s="136"/>
      <c r="AJ45" s="135"/>
      <c r="AK45" s="136"/>
      <c r="AL45" s="135"/>
      <c r="AM45" s="136"/>
      <c r="AN45" s="135"/>
      <c r="AO45" s="136"/>
      <c r="AP45" s="135"/>
      <c r="AQ45" s="136"/>
      <c r="AR45" s="135"/>
      <c r="AS45" s="136"/>
      <c r="AT45" s="135"/>
      <c r="AU45" s="136"/>
      <c r="AV45" s="11">
        <f t="shared" si="0"/>
        <v>0</v>
      </c>
      <c r="AW45" s="12">
        <f>IF(T($E45)="","",ROUND(((AV45)*100)/(ข้อมูลเบื้องต้น!$F$11),2))</f>
        <v>0</v>
      </c>
      <c r="AX45" s="13" t="str">
        <f t="shared" si="1"/>
        <v/>
      </c>
    </row>
    <row r="46" spans="2:50" ht="20.149999999999999" customHeight="1" x14ac:dyDescent="0.55000000000000004">
      <c r="B46" s="157" t="str">
        <f>B45</f>
        <v>ป.2/2</v>
      </c>
      <c r="C46" s="152">
        <v>2</v>
      </c>
      <c r="D46" s="153">
        <f>Sheet2!I5</f>
        <v>4038</v>
      </c>
      <c r="E46" s="158" t="str">
        <f>Sheet2!J5</f>
        <v>เด็กชาย</v>
      </c>
      <c r="F46" s="159" t="str">
        <f>Sheet2!K5</f>
        <v>ชินาธิป</v>
      </c>
      <c r="G46" s="160" t="str">
        <f>Sheet2!L5</f>
        <v>วิไล</v>
      </c>
      <c r="H46" s="135"/>
      <c r="I46" s="136"/>
      <c r="J46" s="135"/>
      <c r="K46" s="136"/>
      <c r="L46" s="135"/>
      <c r="M46" s="136"/>
      <c r="N46" s="135"/>
      <c r="O46" s="136"/>
      <c r="P46" s="135"/>
      <c r="Q46" s="136"/>
      <c r="R46" s="135"/>
      <c r="S46" s="136"/>
      <c r="T46" s="135"/>
      <c r="U46" s="136"/>
      <c r="V46" s="135"/>
      <c r="W46" s="136"/>
      <c r="X46" s="135"/>
      <c r="Y46" s="136"/>
      <c r="Z46" s="135"/>
      <c r="AA46" s="136"/>
      <c r="AB46" s="135"/>
      <c r="AC46" s="136"/>
      <c r="AD46" s="135"/>
      <c r="AE46" s="136"/>
      <c r="AF46" s="135"/>
      <c r="AG46" s="136"/>
      <c r="AH46" s="135"/>
      <c r="AI46" s="136"/>
      <c r="AJ46" s="135"/>
      <c r="AK46" s="136"/>
      <c r="AL46" s="135"/>
      <c r="AM46" s="136"/>
      <c r="AN46" s="135"/>
      <c r="AO46" s="136"/>
      <c r="AP46" s="135"/>
      <c r="AQ46" s="136"/>
      <c r="AR46" s="135"/>
      <c r="AS46" s="136"/>
      <c r="AT46" s="135"/>
      <c r="AU46" s="136"/>
      <c r="AV46" s="11">
        <f t="shared" si="0"/>
        <v>0</v>
      </c>
      <c r="AW46" s="12">
        <f>IF(T($E46)="","",ROUND(((AV46)*100)/(ข้อมูลเบื้องต้น!$F$11),2))</f>
        <v>0</v>
      </c>
      <c r="AX46" s="13" t="str">
        <f t="shared" si="1"/>
        <v/>
      </c>
    </row>
    <row r="47" spans="2:50" ht="20.149999999999999" customHeight="1" x14ac:dyDescent="0.55000000000000004">
      <c r="B47" s="157" t="str">
        <f>B46</f>
        <v>ป.2/2</v>
      </c>
      <c r="C47" s="152">
        <v>3</v>
      </c>
      <c r="D47" s="153">
        <f>Sheet2!I6</f>
        <v>4042</v>
      </c>
      <c r="E47" s="158" t="str">
        <f>Sheet2!J6</f>
        <v>เด็กชาย</v>
      </c>
      <c r="F47" s="159" t="str">
        <f>Sheet2!K6</f>
        <v>ณัฐชนน</v>
      </c>
      <c r="G47" s="160" t="str">
        <f>Sheet2!L6</f>
        <v>คำสิงห์</v>
      </c>
      <c r="H47" s="135"/>
      <c r="I47" s="136"/>
      <c r="J47" s="135"/>
      <c r="K47" s="136"/>
      <c r="L47" s="135"/>
      <c r="M47" s="136"/>
      <c r="N47" s="135"/>
      <c r="O47" s="136"/>
      <c r="P47" s="135"/>
      <c r="Q47" s="136"/>
      <c r="R47" s="135"/>
      <c r="S47" s="136"/>
      <c r="T47" s="135"/>
      <c r="U47" s="136"/>
      <c r="V47" s="135"/>
      <c r="W47" s="136"/>
      <c r="X47" s="135"/>
      <c r="Y47" s="136"/>
      <c r="Z47" s="135"/>
      <c r="AA47" s="136"/>
      <c r="AB47" s="135"/>
      <c r="AC47" s="136"/>
      <c r="AD47" s="135"/>
      <c r="AE47" s="136"/>
      <c r="AF47" s="135"/>
      <c r="AG47" s="136"/>
      <c r="AH47" s="135"/>
      <c r="AI47" s="136"/>
      <c r="AJ47" s="135"/>
      <c r="AK47" s="136"/>
      <c r="AL47" s="135"/>
      <c r="AM47" s="136"/>
      <c r="AN47" s="135"/>
      <c r="AO47" s="136"/>
      <c r="AP47" s="135"/>
      <c r="AQ47" s="136"/>
      <c r="AR47" s="135"/>
      <c r="AS47" s="136"/>
      <c r="AT47" s="135"/>
      <c r="AU47" s="136"/>
      <c r="AV47" s="11">
        <f t="shared" si="0"/>
        <v>0</v>
      </c>
      <c r="AW47" s="12">
        <f>IF(T($E47)="","",ROUND(((AV47)*100)/(ข้อมูลเบื้องต้น!$F$11),2))</f>
        <v>0</v>
      </c>
      <c r="AX47" s="13" t="str">
        <f t="shared" si="1"/>
        <v/>
      </c>
    </row>
    <row r="48" spans="2:50" ht="20.149999999999999" customHeight="1" x14ac:dyDescent="0.55000000000000004">
      <c r="B48" s="157" t="str">
        <f t="shared" ref="B48:B84" si="3">B47</f>
        <v>ป.2/2</v>
      </c>
      <c r="C48" s="152">
        <v>4</v>
      </c>
      <c r="D48" s="153">
        <f>Sheet2!I7</f>
        <v>4045</v>
      </c>
      <c r="E48" s="158" t="str">
        <f>Sheet2!J7</f>
        <v>เด็กชาย</v>
      </c>
      <c r="F48" s="159" t="str">
        <f>Sheet2!K7</f>
        <v>แทนคุณ</v>
      </c>
      <c r="G48" s="160" t="str">
        <f>Sheet2!L7</f>
        <v>แป้นปรุง</v>
      </c>
      <c r="H48" s="135"/>
      <c r="I48" s="136"/>
      <c r="J48" s="135"/>
      <c r="K48" s="136"/>
      <c r="L48" s="135"/>
      <c r="M48" s="136"/>
      <c r="N48" s="135"/>
      <c r="O48" s="136"/>
      <c r="P48" s="135"/>
      <c r="Q48" s="136"/>
      <c r="R48" s="135"/>
      <c r="S48" s="136"/>
      <c r="T48" s="135"/>
      <c r="U48" s="136"/>
      <c r="V48" s="135"/>
      <c r="W48" s="136"/>
      <c r="X48" s="135"/>
      <c r="Y48" s="136"/>
      <c r="Z48" s="135"/>
      <c r="AA48" s="136"/>
      <c r="AB48" s="135"/>
      <c r="AC48" s="136"/>
      <c r="AD48" s="135"/>
      <c r="AE48" s="136"/>
      <c r="AF48" s="135"/>
      <c r="AG48" s="136"/>
      <c r="AH48" s="135"/>
      <c r="AI48" s="136"/>
      <c r="AJ48" s="135"/>
      <c r="AK48" s="136"/>
      <c r="AL48" s="135"/>
      <c r="AM48" s="136"/>
      <c r="AN48" s="135"/>
      <c r="AO48" s="136"/>
      <c r="AP48" s="135"/>
      <c r="AQ48" s="136"/>
      <c r="AR48" s="135"/>
      <c r="AS48" s="136"/>
      <c r="AT48" s="135"/>
      <c r="AU48" s="136"/>
      <c r="AV48" s="11">
        <f t="shared" si="0"/>
        <v>0</v>
      </c>
      <c r="AW48" s="12">
        <f>IF(T($E48)="","",ROUND(((AV48)*100)/(ข้อมูลเบื้องต้น!$F$11),2))</f>
        <v>0</v>
      </c>
      <c r="AX48" s="13" t="str">
        <f t="shared" si="1"/>
        <v/>
      </c>
    </row>
    <row r="49" spans="2:50" ht="20.149999999999999" customHeight="1" x14ac:dyDescent="0.55000000000000004">
      <c r="B49" s="157" t="str">
        <f t="shared" si="3"/>
        <v>ป.2/2</v>
      </c>
      <c r="C49" s="152">
        <v>5</v>
      </c>
      <c r="D49" s="153">
        <f>Sheet2!I8</f>
        <v>4047</v>
      </c>
      <c r="E49" s="158" t="str">
        <f>Sheet2!J8</f>
        <v>เด็กชาย</v>
      </c>
      <c r="F49" s="159" t="str">
        <f>Sheet2!K8</f>
        <v>ธนทัต</v>
      </c>
      <c r="G49" s="160" t="str">
        <f>Sheet2!L8</f>
        <v>จัตุพล</v>
      </c>
      <c r="H49" s="135"/>
      <c r="I49" s="136"/>
      <c r="J49" s="135"/>
      <c r="K49" s="136"/>
      <c r="L49" s="135"/>
      <c r="M49" s="136"/>
      <c r="N49" s="135"/>
      <c r="O49" s="136"/>
      <c r="P49" s="135"/>
      <c r="Q49" s="136"/>
      <c r="R49" s="135"/>
      <c r="S49" s="136"/>
      <c r="T49" s="135"/>
      <c r="U49" s="136"/>
      <c r="V49" s="135"/>
      <c r="W49" s="136"/>
      <c r="X49" s="135"/>
      <c r="Y49" s="136"/>
      <c r="Z49" s="135"/>
      <c r="AA49" s="136"/>
      <c r="AB49" s="135"/>
      <c r="AC49" s="136"/>
      <c r="AD49" s="135"/>
      <c r="AE49" s="136"/>
      <c r="AF49" s="135"/>
      <c r="AG49" s="136"/>
      <c r="AH49" s="135"/>
      <c r="AI49" s="136"/>
      <c r="AJ49" s="135"/>
      <c r="AK49" s="136"/>
      <c r="AL49" s="135"/>
      <c r="AM49" s="136"/>
      <c r="AN49" s="135"/>
      <c r="AO49" s="136"/>
      <c r="AP49" s="135"/>
      <c r="AQ49" s="136"/>
      <c r="AR49" s="135"/>
      <c r="AS49" s="136"/>
      <c r="AT49" s="135"/>
      <c r="AU49" s="136"/>
      <c r="AV49" s="11">
        <f t="shared" si="0"/>
        <v>0</v>
      </c>
      <c r="AW49" s="12">
        <f>IF(T($E49)="","",ROUND(((AV49)*100)/(ข้อมูลเบื้องต้น!$F$11),2))</f>
        <v>0</v>
      </c>
      <c r="AX49" s="13" t="str">
        <f t="shared" si="1"/>
        <v/>
      </c>
    </row>
    <row r="50" spans="2:50" ht="20.149999999999999" customHeight="1" x14ac:dyDescent="0.55000000000000004">
      <c r="B50" s="157" t="str">
        <f t="shared" si="3"/>
        <v>ป.2/2</v>
      </c>
      <c r="C50" s="152">
        <v>6</v>
      </c>
      <c r="D50" s="153">
        <f>Sheet2!I9</f>
        <v>4048</v>
      </c>
      <c r="E50" s="158" t="str">
        <f>Sheet2!J9</f>
        <v>เด็กชาย</v>
      </c>
      <c r="F50" s="159" t="str">
        <f>Sheet2!K9</f>
        <v>ธนวัฒน์</v>
      </c>
      <c r="G50" s="160" t="str">
        <f>Sheet2!L9</f>
        <v>มัฆวาล</v>
      </c>
      <c r="H50" s="135"/>
      <c r="I50" s="136"/>
      <c r="J50" s="135"/>
      <c r="K50" s="136"/>
      <c r="L50" s="135"/>
      <c r="M50" s="136"/>
      <c r="N50" s="135"/>
      <c r="O50" s="136"/>
      <c r="P50" s="135"/>
      <c r="Q50" s="136"/>
      <c r="R50" s="135"/>
      <c r="S50" s="136"/>
      <c r="T50" s="135"/>
      <c r="U50" s="136"/>
      <c r="V50" s="135"/>
      <c r="W50" s="136"/>
      <c r="X50" s="135"/>
      <c r="Y50" s="136"/>
      <c r="Z50" s="135"/>
      <c r="AA50" s="136"/>
      <c r="AB50" s="135"/>
      <c r="AC50" s="136"/>
      <c r="AD50" s="135"/>
      <c r="AE50" s="136"/>
      <c r="AF50" s="135"/>
      <c r="AG50" s="136"/>
      <c r="AH50" s="135"/>
      <c r="AI50" s="136"/>
      <c r="AJ50" s="135"/>
      <c r="AK50" s="136"/>
      <c r="AL50" s="135"/>
      <c r="AM50" s="136"/>
      <c r="AN50" s="135"/>
      <c r="AO50" s="136"/>
      <c r="AP50" s="135"/>
      <c r="AQ50" s="136"/>
      <c r="AR50" s="135"/>
      <c r="AS50" s="136"/>
      <c r="AT50" s="135"/>
      <c r="AU50" s="136"/>
      <c r="AV50" s="11">
        <f t="shared" si="0"/>
        <v>0</v>
      </c>
      <c r="AW50" s="12">
        <f>IF(T($E50)="","",ROUND(((AV50)*100)/(ข้อมูลเบื้องต้น!$F$11),2))</f>
        <v>0</v>
      </c>
      <c r="AX50" s="13" t="str">
        <f t="shared" si="1"/>
        <v/>
      </c>
    </row>
    <row r="51" spans="2:50" ht="20.149999999999999" customHeight="1" x14ac:dyDescent="0.55000000000000004">
      <c r="B51" s="157" t="str">
        <f t="shared" si="3"/>
        <v>ป.2/2</v>
      </c>
      <c r="C51" s="152">
        <v>7</v>
      </c>
      <c r="D51" s="153">
        <f>Sheet2!I10</f>
        <v>4053</v>
      </c>
      <c r="E51" s="158" t="str">
        <f>Sheet2!J10</f>
        <v>เด็กชาย</v>
      </c>
      <c r="F51" s="159" t="str">
        <f>Sheet2!K10</f>
        <v>นิรันดร</v>
      </c>
      <c r="G51" s="160" t="str">
        <f>Sheet2!L10</f>
        <v>นเรวรรณ์</v>
      </c>
      <c r="H51" s="135"/>
      <c r="I51" s="136"/>
      <c r="J51" s="135"/>
      <c r="K51" s="136"/>
      <c r="L51" s="135"/>
      <c r="M51" s="136"/>
      <c r="N51" s="135"/>
      <c r="O51" s="136"/>
      <c r="P51" s="135"/>
      <c r="Q51" s="136"/>
      <c r="R51" s="135"/>
      <c r="S51" s="136"/>
      <c r="T51" s="135"/>
      <c r="U51" s="136"/>
      <c r="V51" s="135"/>
      <c r="W51" s="136"/>
      <c r="X51" s="135"/>
      <c r="Y51" s="136"/>
      <c r="Z51" s="135"/>
      <c r="AA51" s="136"/>
      <c r="AB51" s="135"/>
      <c r="AC51" s="136"/>
      <c r="AD51" s="135"/>
      <c r="AE51" s="136"/>
      <c r="AF51" s="135"/>
      <c r="AG51" s="136"/>
      <c r="AH51" s="135"/>
      <c r="AI51" s="136"/>
      <c r="AJ51" s="135"/>
      <c r="AK51" s="136"/>
      <c r="AL51" s="135"/>
      <c r="AM51" s="136"/>
      <c r="AN51" s="135"/>
      <c r="AO51" s="136"/>
      <c r="AP51" s="135"/>
      <c r="AQ51" s="136"/>
      <c r="AR51" s="135"/>
      <c r="AS51" s="136"/>
      <c r="AT51" s="135"/>
      <c r="AU51" s="136"/>
      <c r="AV51" s="11">
        <f t="shared" si="0"/>
        <v>0</v>
      </c>
      <c r="AW51" s="12">
        <f>IF(T($E51)="","",ROUND(((AV51)*100)/(ข้อมูลเบื้องต้น!$F$11),2))</f>
        <v>0</v>
      </c>
      <c r="AX51" s="13" t="str">
        <f t="shared" si="1"/>
        <v/>
      </c>
    </row>
    <row r="52" spans="2:50" ht="20.149999999999999" customHeight="1" x14ac:dyDescent="0.55000000000000004">
      <c r="B52" s="157" t="str">
        <f t="shared" si="3"/>
        <v>ป.2/2</v>
      </c>
      <c r="C52" s="152">
        <v>8</v>
      </c>
      <c r="D52" s="153">
        <f>Sheet2!I11</f>
        <v>4054</v>
      </c>
      <c r="E52" s="158" t="str">
        <f>Sheet2!J11</f>
        <v>เด็กชาย</v>
      </c>
      <c r="F52" s="159" t="str">
        <f>Sheet2!K11</f>
        <v>บารมี</v>
      </c>
      <c r="G52" s="160" t="str">
        <f>Sheet2!L11</f>
        <v>ฝั้นปิมปา</v>
      </c>
      <c r="H52" s="135"/>
      <c r="I52" s="136"/>
      <c r="J52" s="135"/>
      <c r="K52" s="136"/>
      <c r="L52" s="135"/>
      <c r="M52" s="136"/>
      <c r="N52" s="135"/>
      <c r="O52" s="136"/>
      <c r="P52" s="135"/>
      <c r="Q52" s="136"/>
      <c r="R52" s="135"/>
      <c r="S52" s="136"/>
      <c r="T52" s="135"/>
      <c r="U52" s="136"/>
      <c r="V52" s="135"/>
      <c r="W52" s="136"/>
      <c r="X52" s="135"/>
      <c r="Y52" s="136"/>
      <c r="Z52" s="135"/>
      <c r="AA52" s="136"/>
      <c r="AB52" s="135"/>
      <c r="AC52" s="136"/>
      <c r="AD52" s="135"/>
      <c r="AE52" s="136"/>
      <c r="AF52" s="135"/>
      <c r="AG52" s="136"/>
      <c r="AH52" s="135"/>
      <c r="AI52" s="136"/>
      <c r="AJ52" s="135"/>
      <c r="AK52" s="136"/>
      <c r="AL52" s="135"/>
      <c r="AM52" s="136"/>
      <c r="AN52" s="135"/>
      <c r="AO52" s="136"/>
      <c r="AP52" s="135"/>
      <c r="AQ52" s="136"/>
      <c r="AR52" s="135"/>
      <c r="AS52" s="136"/>
      <c r="AT52" s="135"/>
      <c r="AU52" s="136"/>
      <c r="AV52" s="11">
        <f t="shared" si="0"/>
        <v>0</v>
      </c>
      <c r="AW52" s="12">
        <f>IF(T($E52)="","",ROUND(((AV52)*100)/(ข้อมูลเบื้องต้น!$F$11),2))</f>
        <v>0</v>
      </c>
      <c r="AX52" s="13" t="str">
        <f t="shared" si="1"/>
        <v/>
      </c>
    </row>
    <row r="53" spans="2:50" ht="20.149999999999999" customHeight="1" x14ac:dyDescent="0.55000000000000004">
      <c r="B53" s="157" t="str">
        <f t="shared" si="3"/>
        <v>ป.2/2</v>
      </c>
      <c r="C53" s="152">
        <v>9</v>
      </c>
      <c r="D53" s="153">
        <f>Sheet2!I12</f>
        <v>4058</v>
      </c>
      <c r="E53" s="158" t="str">
        <f>Sheet2!J12</f>
        <v>เด็กชาย</v>
      </c>
      <c r="F53" s="159" t="str">
        <f>Sheet2!K12</f>
        <v>พลภูมิ</v>
      </c>
      <c r="G53" s="160" t="str">
        <f>Sheet2!L12</f>
        <v>ตาคำ</v>
      </c>
      <c r="H53" s="135"/>
      <c r="I53" s="136"/>
      <c r="J53" s="135"/>
      <c r="K53" s="136"/>
      <c r="L53" s="135"/>
      <c r="M53" s="136"/>
      <c r="N53" s="135"/>
      <c r="O53" s="136"/>
      <c r="P53" s="135"/>
      <c r="Q53" s="136"/>
      <c r="R53" s="135"/>
      <c r="S53" s="136"/>
      <c r="T53" s="135"/>
      <c r="U53" s="136"/>
      <c r="V53" s="135"/>
      <c r="W53" s="136"/>
      <c r="X53" s="135"/>
      <c r="Y53" s="136"/>
      <c r="Z53" s="135"/>
      <c r="AA53" s="136"/>
      <c r="AB53" s="135"/>
      <c r="AC53" s="136"/>
      <c r="AD53" s="135"/>
      <c r="AE53" s="136"/>
      <c r="AF53" s="135"/>
      <c r="AG53" s="136"/>
      <c r="AH53" s="135"/>
      <c r="AI53" s="136"/>
      <c r="AJ53" s="135"/>
      <c r="AK53" s="136"/>
      <c r="AL53" s="135"/>
      <c r="AM53" s="136"/>
      <c r="AN53" s="135"/>
      <c r="AO53" s="136"/>
      <c r="AP53" s="135"/>
      <c r="AQ53" s="136"/>
      <c r="AR53" s="135"/>
      <c r="AS53" s="136"/>
      <c r="AT53" s="135"/>
      <c r="AU53" s="136"/>
      <c r="AV53" s="11">
        <f t="shared" si="0"/>
        <v>0</v>
      </c>
      <c r="AW53" s="12">
        <f>IF(T($E53)="","",ROUND(((AV53)*100)/(ข้อมูลเบื้องต้น!$F$11),2))</f>
        <v>0</v>
      </c>
      <c r="AX53" s="13" t="str">
        <f t="shared" si="1"/>
        <v/>
      </c>
    </row>
    <row r="54" spans="2:50" ht="20.149999999999999" customHeight="1" x14ac:dyDescent="0.55000000000000004">
      <c r="B54" s="157" t="str">
        <f t="shared" si="3"/>
        <v>ป.2/2</v>
      </c>
      <c r="C54" s="152">
        <v>10</v>
      </c>
      <c r="D54" s="153">
        <f>Sheet2!I13</f>
        <v>4062</v>
      </c>
      <c r="E54" s="158" t="str">
        <f>Sheet2!J13</f>
        <v>เด็กชาย</v>
      </c>
      <c r="F54" s="159" t="str">
        <f>Sheet2!K13</f>
        <v>ภัทรดนัย</v>
      </c>
      <c r="G54" s="160" t="str">
        <f>Sheet2!L13</f>
        <v>ธรรมกุสุมา</v>
      </c>
      <c r="H54" s="135"/>
      <c r="I54" s="136"/>
      <c r="J54" s="135"/>
      <c r="K54" s="136"/>
      <c r="L54" s="135"/>
      <c r="M54" s="136"/>
      <c r="N54" s="135"/>
      <c r="O54" s="136"/>
      <c r="P54" s="135"/>
      <c r="Q54" s="136"/>
      <c r="R54" s="135"/>
      <c r="S54" s="136"/>
      <c r="T54" s="135"/>
      <c r="U54" s="136"/>
      <c r="V54" s="135"/>
      <c r="W54" s="136"/>
      <c r="X54" s="135"/>
      <c r="Y54" s="136"/>
      <c r="Z54" s="135"/>
      <c r="AA54" s="136"/>
      <c r="AB54" s="135"/>
      <c r="AC54" s="136"/>
      <c r="AD54" s="135"/>
      <c r="AE54" s="136"/>
      <c r="AF54" s="135"/>
      <c r="AG54" s="136"/>
      <c r="AH54" s="135"/>
      <c r="AI54" s="136"/>
      <c r="AJ54" s="135"/>
      <c r="AK54" s="136"/>
      <c r="AL54" s="135"/>
      <c r="AM54" s="136"/>
      <c r="AN54" s="135"/>
      <c r="AO54" s="136"/>
      <c r="AP54" s="135"/>
      <c r="AQ54" s="136"/>
      <c r="AR54" s="135"/>
      <c r="AS54" s="136"/>
      <c r="AT54" s="135"/>
      <c r="AU54" s="136"/>
      <c r="AV54" s="11">
        <f t="shared" si="0"/>
        <v>0</v>
      </c>
      <c r="AW54" s="12">
        <f>IF(T($E54)="","",ROUND(((AV54)*100)/(ข้อมูลเบื้องต้น!$F$11),2))</f>
        <v>0</v>
      </c>
      <c r="AX54" s="13" t="str">
        <f t="shared" si="1"/>
        <v/>
      </c>
    </row>
    <row r="55" spans="2:50" ht="20.149999999999999" customHeight="1" x14ac:dyDescent="0.55000000000000004">
      <c r="B55" s="157" t="str">
        <f t="shared" si="3"/>
        <v>ป.2/2</v>
      </c>
      <c r="C55" s="152">
        <v>11</v>
      </c>
      <c r="D55" s="153">
        <f>Sheet2!I14</f>
        <v>4068</v>
      </c>
      <c r="E55" s="158" t="str">
        <f>Sheet2!J14</f>
        <v>เด็กชาย</v>
      </c>
      <c r="F55" s="159" t="str">
        <f>Sheet2!K14</f>
        <v>ศิวกร</v>
      </c>
      <c r="G55" s="160" t="str">
        <f>Sheet2!L14</f>
        <v>แสนเสมอใจ</v>
      </c>
      <c r="H55" s="135"/>
      <c r="I55" s="136"/>
      <c r="J55" s="135"/>
      <c r="K55" s="136"/>
      <c r="L55" s="135"/>
      <c r="M55" s="136"/>
      <c r="N55" s="135"/>
      <c r="O55" s="136"/>
      <c r="P55" s="135"/>
      <c r="Q55" s="136"/>
      <c r="R55" s="135"/>
      <c r="S55" s="136"/>
      <c r="T55" s="135"/>
      <c r="U55" s="136"/>
      <c r="V55" s="135"/>
      <c r="W55" s="136"/>
      <c r="X55" s="135"/>
      <c r="Y55" s="136"/>
      <c r="Z55" s="135"/>
      <c r="AA55" s="136"/>
      <c r="AB55" s="135"/>
      <c r="AC55" s="136"/>
      <c r="AD55" s="135"/>
      <c r="AE55" s="136"/>
      <c r="AF55" s="135"/>
      <c r="AG55" s="136"/>
      <c r="AH55" s="135"/>
      <c r="AI55" s="136"/>
      <c r="AJ55" s="135"/>
      <c r="AK55" s="136"/>
      <c r="AL55" s="135"/>
      <c r="AM55" s="136"/>
      <c r="AN55" s="135"/>
      <c r="AO55" s="136"/>
      <c r="AP55" s="135"/>
      <c r="AQ55" s="136"/>
      <c r="AR55" s="135"/>
      <c r="AS55" s="136"/>
      <c r="AT55" s="135"/>
      <c r="AU55" s="136"/>
      <c r="AV55" s="11">
        <f t="shared" ref="AV55:AV84" si="4">IF(T($E55)="","",(SUM(H55,J55,L55,N55,P55,R55,T55,V55,X55,Z55,AB55,AD55,AF55,AH55,AJ55,AL55,AN55,AP55,AR55,AT55)))</f>
        <v>0</v>
      </c>
      <c r="AW55" s="12">
        <f>IF(T($E55)="","",ROUND(((AV55)*100)/(ข้อมูลเบื้องต้น!$F$11),2))</f>
        <v>0</v>
      </c>
      <c r="AX55" s="13" t="str">
        <f t="shared" si="1"/>
        <v/>
      </c>
    </row>
    <row r="56" spans="2:50" ht="20.149999999999999" customHeight="1" x14ac:dyDescent="0.55000000000000004">
      <c r="B56" s="157" t="str">
        <f t="shared" si="3"/>
        <v>ป.2/2</v>
      </c>
      <c r="C56" s="152">
        <v>12</v>
      </c>
      <c r="D56" s="153">
        <f>Sheet2!I15</f>
        <v>4069</v>
      </c>
      <c r="E56" s="158" t="str">
        <f>Sheet2!J15</f>
        <v>เด็กชาย</v>
      </c>
      <c r="F56" s="159" t="str">
        <f>Sheet2!K15</f>
        <v>ศุทธิรัตน์</v>
      </c>
      <c r="G56" s="160" t="str">
        <f>Sheet2!L15</f>
        <v>สุจิตวนิช</v>
      </c>
      <c r="H56" s="135"/>
      <c r="I56" s="136"/>
      <c r="J56" s="135"/>
      <c r="K56" s="136"/>
      <c r="L56" s="135"/>
      <c r="M56" s="136"/>
      <c r="N56" s="135"/>
      <c r="O56" s="136"/>
      <c r="P56" s="135"/>
      <c r="Q56" s="136"/>
      <c r="R56" s="135"/>
      <c r="S56" s="136"/>
      <c r="T56" s="135"/>
      <c r="U56" s="136"/>
      <c r="V56" s="135"/>
      <c r="W56" s="136"/>
      <c r="X56" s="135"/>
      <c r="Y56" s="136"/>
      <c r="Z56" s="135"/>
      <c r="AA56" s="136"/>
      <c r="AB56" s="135"/>
      <c r="AC56" s="136"/>
      <c r="AD56" s="135"/>
      <c r="AE56" s="136"/>
      <c r="AF56" s="135"/>
      <c r="AG56" s="136"/>
      <c r="AH56" s="135"/>
      <c r="AI56" s="136"/>
      <c r="AJ56" s="135"/>
      <c r="AK56" s="136"/>
      <c r="AL56" s="135"/>
      <c r="AM56" s="136"/>
      <c r="AN56" s="135"/>
      <c r="AO56" s="136"/>
      <c r="AP56" s="135"/>
      <c r="AQ56" s="136"/>
      <c r="AR56" s="135"/>
      <c r="AS56" s="136"/>
      <c r="AT56" s="135"/>
      <c r="AU56" s="136"/>
      <c r="AV56" s="11">
        <f t="shared" si="4"/>
        <v>0</v>
      </c>
      <c r="AW56" s="12">
        <f>IF(T($E56)="","",ROUND(((AV56)*100)/(ข้อมูลเบื้องต้น!$F$11),2))</f>
        <v>0</v>
      </c>
      <c r="AX56" s="13" t="str">
        <f t="shared" si="1"/>
        <v/>
      </c>
    </row>
    <row r="57" spans="2:50" ht="20.149999999999999" customHeight="1" x14ac:dyDescent="0.55000000000000004">
      <c r="B57" s="157" t="str">
        <f t="shared" si="3"/>
        <v>ป.2/2</v>
      </c>
      <c r="C57" s="152">
        <v>13</v>
      </c>
      <c r="D57" s="153">
        <f>Sheet2!I16</f>
        <v>4131</v>
      </c>
      <c r="E57" s="158" t="str">
        <f>Sheet2!J16</f>
        <v>เด็กชาย</v>
      </c>
      <c r="F57" s="159" t="str">
        <f>Sheet2!K16</f>
        <v>วุฒิภัทร</v>
      </c>
      <c r="G57" s="160" t="str">
        <f>Sheet2!L16</f>
        <v>กันวี</v>
      </c>
      <c r="H57" s="135"/>
      <c r="I57" s="136"/>
      <c r="J57" s="135"/>
      <c r="K57" s="136"/>
      <c r="L57" s="135"/>
      <c r="M57" s="136"/>
      <c r="N57" s="135"/>
      <c r="O57" s="136"/>
      <c r="P57" s="135"/>
      <c r="Q57" s="136"/>
      <c r="R57" s="135"/>
      <c r="S57" s="136"/>
      <c r="T57" s="135"/>
      <c r="U57" s="136"/>
      <c r="V57" s="135"/>
      <c r="W57" s="136"/>
      <c r="X57" s="135"/>
      <c r="Y57" s="136"/>
      <c r="Z57" s="135"/>
      <c r="AA57" s="136"/>
      <c r="AB57" s="135"/>
      <c r="AC57" s="136"/>
      <c r="AD57" s="135"/>
      <c r="AE57" s="136"/>
      <c r="AF57" s="135"/>
      <c r="AG57" s="136"/>
      <c r="AH57" s="135"/>
      <c r="AI57" s="136"/>
      <c r="AJ57" s="135"/>
      <c r="AK57" s="136"/>
      <c r="AL57" s="135"/>
      <c r="AM57" s="136"/>
      <c r="AN57" s="135"/>
      <c r="AO57" s="136"/>
      <c r="AP57" s="135"/>
      <c r="AQ57" s="136"/>
      <c r="AR57" s="135"/>
      <c r="AS57" s="136"/>
      <c r="AT57" s="135"/>
      <c r="AU57" s="136"/>
      <c r="AV57" s="11">
        <f t="shared" si="4"/>
        <v>0</v>
      </c>
      <c r="AW57" s="12">
        <f>IF(T($E57)="","",ROUND(((AV57)*100)/(ข้อมูลเบื้องต้น!$F$11),2))</f>
        <v>0</v>
      </c>
      <c r="AX57" s="13" t="str">
        <f t="shared" si="1"/>
        <v/>
      </c>
    </row>
    <row r="58" spans="2:50" ht="20.149999999999999" customHeight="1" x14ac:dyDescent="0.55000000000000004">
      <c r="B58" s="157" t="str">
        <f t="shared" si="3"/>
        <v>ป.2/2</v>
      </c>
      <c r="C58" s="152">
        <v>14</v>
      </c>
      <c r="D58" s="153">
        <f>Sheet2!I17</f>
        <v>4132</v>
      </c>
      <c r="E58" s="158" t="str">
        <f>Sheet2!J17</f>
        <v>เด็กชาย</v>
      </c>
      <c r="F58" s="159" t="str">
        <f>Sheet2!K17</f>
        <v>ทัพพ์ปวีณ์</v>
      </c>
      <c r="G58" s="160" t="str">
        <f>Sheet2!L17</f>
        <v>พุ่มพวง</v>
      </c>
      <c r="H58" s="135"/>
      <c r="I58" s="136"/>
      <c r="J58" s="135"/>
      <c r="K58" s="136"/>
      <c r="L58" s="135"/>
      <c r="M58" s="136"/>
      <c r="N58" s="135"/>
      <c r="O58" s="136"/>
      <c r="P58" s="135"/>
      <c r="Q58" s="136"/>
      <c r="R58" s="135"/>
      <c r="S58" s="136"/>
      <c r="T58" s="135"/>
      <c r="U58" s="136"/>
      <c r="V58" s="135"/>
      <c r="W58" s="136"/>
      <c r="X58" s="135"/>
      <c r="Y58" s="136"/>
      <c r="Z58" s="135"/>
      <c r="AA58" s="136"/>
      <c r="AB58" s="135"/>
      <c r="AC58" s="136"/>
      <c r="AD58" s="135"/>
      <c r="AE58" s="136"/>
      <c r="AF58" s="135"/>
      <c r="AG58" s="136"/>
      <c r="AH58" s="135"/>
      <c r="AI58" s="136"/>
      <c r="AJ58" s="135"/>
      <c r="AK58" s="136"/>
      <c r="AL58" s="135"/>
      <c r="AM58" s="136"/>
      <c r="AN58" s="135"/>
      <c r="AO58" s="136"/>
      <c r="AP58" s="135"/>
      <c r="AQ58" s="136"/>
      <c r="AR58" s="135"/>
      <c r="AS58" s="136"/>
      <c r="AT58" s="135"/>
      <c r="AU58" s="136"/>
      <c r="AV58" s="11">
        <f t="shared" si="4"/>
        <v>0</v>
      </c>
      <c r="AW58" s="12">
        <f>IF(T($E58)="","",ROUND(((AV58)*100)/(ข้อมูลเบื้องต้น!$F$11),2))</f>
        <v>0</v>
      </c>
      <c r="AX58" s="13" t="str">
        <f t="shared" si="1"/>
        <v/>
      </c>
    </row>
    <row r="59" spans="2:50" ht="20.149999999999999" customHeight="1" x14ac:dyDescent="0.55000000000000004">
      <c r="B59" s="157" t="str">
        <f t="shared" si="3"/>
        <v>ป.2/2</v>
      </c>
      <c r="C59" s="152">
        <v>15</v>
      </c>
      <c r="D59" s="153">
        <f>Sheet2!I18</f>
        <v>4154</v>
      </c>
      <c r="E59" s="158" t="str">
        <f>Sheet2!J18</f>
        <v>เด็กชาย</v>
      </c>
      <c r="F59" s="159" t="str">
        <f>Sheet2!K18</f>
        <v>กฤติน</v>
      </c>
      <c r="G59" s="160" t="str">
        <f>Sheet2!L18</f>
        <v>ณ สุวรรณ</v>
      </c>
      <c r="H59" s="135"/>
      <c r="I59" s="136"/>
      <c r="J59" s="135"/>
      <c r="K59" s="136"/>
      <c r="L59" s="135"/>
      <c r="M59" s="136"/>
      <c r="N59" s="135"/>
      <c r="O59" s="136"/>
      <c r="P59" s="135"/>
      <c r="Q59" s="136"/>
      <c r="R59" s="135"/>
      <c r="S59" s="136"/>
      <c r="T59" s="135"/>
      <c r="U59" s="136"/>
      <c r="V59" s="135"/>
      <c r="W59" s="136"/>
      <c r="X59" s="135"/>
      <c r="Y59" s="136"/>
      <c r="Z59" s="135"/>
      <c r="AA59" s="136"/>
      <c r="AB59" s="135"/>
      <c r="AC59" s="136"/>
      <c r="AD59" s="135"/>
      <c r="AE59" s="136"/>
      <c r="AF59" s="135"/>
      <c r="AG59" s="136"/>
      <c r="AH59" s="135"/>
      <c r="AI59" s="136"/>
      <c r="AJ59" s="135"/>
      <c r="AK59" s="136"/>
      <c r="AL59" s="135"/>
      <c r="AM59" s="136"/>
      <c r="AN59" s="135"/>
      <c r="AO59" s="136"/>
      <c r="AP59" s="135"/>
      <c r="AQ59" s="136"/>
      <c r="AR59" s="135"/>
      <c r="AS59" s="136"/>
      <c r="AT59" s="135"/>
      <c r="AU59" s="136"/>
      <c r="AV59" s="11">
        <f t="shared" si="4"/>
        <v>0</v>
      </c>
      <c r="AW59" s="12">
        <f>IF(T($E59)="","",ROUND(((AV59)*100)/(ข้อมูลเบื้องต้น!$F$11),2))</f>
        <v>0</v>
      </c>
      <c r="AX59" s="13" t="str">
        <f t="shared" si="1"/>
        <v/>
      </c>
    </row>
    <row r="60" spans="2:50" ht="20.149999999999999" customHeight="1" x14ac:dyDescent="0.55000000000000004">
      <c r="B60" s="157" t="str">
        <f t="shared" si="3"/>
        <v>ป.2/2</v>
      </c>
      <c r="C60" s="152">
        <v>16</v>
      </c>
      <c r="D60" s="153">
        <f>Sheet2!I19</f>
        <v>4273</v>
      </c>
      <c r="E60" s="158" t="str">
        <f>Sheet2!J19</f>
        <v>เด็กชาย</v>
      </c>
      <c r="F60" s="159" t="str">
        <f>Sheet2!K19</f>
        <v>ศิรวิทย์</v>
      </c>
      <c r="G60" s="160" t="str">
        <f>Sheet2!L19</f>
        <v>คำวัง</v>
      </c>
      <c r="H60" s="135"/>
      <c r="I60" s="136"/>
      <c r="J60" s="135"/>
      <c r="K60" s="136"/>
      <c r="L60" s="135"/>
      <c r="M60" s="136"/>
      <c r="N60" s="135"/>
      <c r="O60" s="136"/>
      <c r="P60" s="135"/>
      <c r="Q60" s="136"/>
      <c r="R60" s="135"/>
      <c r="S60" s="136"/>
      <c r="T60" s="135"/>
      <c r="U60" s="136"/>
      <c r="V60" s="135"/>
      <c r="W60" s="136"/>
      <c r="X60" s="135"/>
      <c r="Y60" s="136"/>
      <c r="Z60" s="135"/>
      <c r="AA60" s="136"/>
      <c r="AB60" s="135"/>
      <c r="AC60" s="136"/>
      <c r="AD60" s="135"/>
      <c r="AE60" s="136"/>
      <c r="AF60" s="135"/>
      <c r="AG60" s="136"/>
      <c r="AH60" s="135"/>
      <c r="AI60" s="136"/>
      <c r="AJ60" s="135"/>
      <c r="AK60" s="136"/>
      <c r="AL60" s="135"/>
      <c r="AM60" s="136"/>
      <c r="AN60" s="135"/>
      <c r="AO60" s="136"/>
      <c r="AP60" s="135"/>
      <c r="AQ60" s="136"/>
      <c r="AR60" s="135"/>
      <c r="AS60" s="136"/>
      <c r="AT60" s="135"/>
      <c r="AU60" s="136"/>
      <c r="AV60" s="11">
        <f t="shared" si="4"/>
        <v>0</v>
      </c>
      <c r="AW60" s="12">
        <f>IF(T($E60)="","",ROUND(((AV60)*100)/(ข้อมูลเบื้องต้น!$F$11),2))</f>
        <v>0</v>
      </c>
      <c r="AX60" s="13" t="str">
        <f t="shared" si="1"/>
        <v/>
      </c>
    </row>
    <row r="61" spans="2:50" ht="20.149999999999999" customHeight="1" x14ac:dyDescent="0.55000000000000004">
      <c r="B61" s="157" t="str">
        <f t="shared" si="3"/>
        <v>ป.2/2</v>
      </c>
      <c r="C61" s="152">
        <v>17</v>
      </c>
      <c r="D61" s="153">
        <f>Sheet2!I20</f>
        <v>4296</v>
      </c>
      <c r="E61" s="158" t="str">
        <f>Sheet2!J20</f>
        <v>เด็กชาย</v>
      </c>
      <c r="F61" s="159" t="str">
        <f>Sheet2!K20</f>
        <v>ธีรภัทร</v>
      </c>
      <c r="G61" s="160" t="str">
        <f>Sheet2!L20</f>
        <v>กันแก้ว</v>
      </c>
      <c r="H61" s="135"/>
      <c r="I61" s="136"/>
      <c r="J61" s="135"/>
      <c r="K61" s="136"/>
      <c r="L61" s="135"/>
      <c r="M61" s="136"/>
      <c r="N61" s="135"/>
      <c r="O61" s="136"/>
      <c r="P61" s="135"/>
      <c r="Q61" s="136"/>
      <c r="R61" s="135"/>
      <c r="S61" s="136"/>
      <c r="T61" s="135"/>
      <c r="U61" s="136"/>
      <c r="V61" s="135"/>
      <c r="W61" s="136"/>
      <c r="X61" s="135"/>
      <c r="Y61" s="136"/>
      <c r="Z61" s="135"/>
      <c r="AA61" s="136"/>
      <c r="AB61" s="135"/>
      <c r="AC61" s="136"/>
      <c r="AD61" s="135"/>
      <c r="AE61" s="136"/>
      <c r="AF61" s="135"/>
      <c r="AG61" s="136"/>
      <c r="AH61" s="135"/>
      <c r="AI61" s="136"/>
      <c r="AJ61" s="135"/>
      <c r="AK61" s="136"/>
      <c r="AL61" s="135"/>
      <c r="AM61" s="136"/>
      <c r="AN61" s="135"/>
      <c r="AO61" s="136"/>
      <c r="AP61" s="135"/>
      <c r="AQ61" s="136"/>
      <c r="AR61" s="135"/>
      <c r="AS61" s="136"/>
      <c r="AT61" s="135"/>
      <c r="AU61" s="136"/>
      <c r="AV61" s="11">
        <f t="shared" si="4"/>
        <v>0</v>
      </c>
      <c r="AW61" s="12">
        <f>IF(T($E61)="","",ROUND(((AV61)*100)/(ข้อมูลเบื้องต้น!$F$11),2))</f>
        <v>0</v>
      </c>
      <c r="AX61" s="13" t="str">
        <f t="shared" si="1"/>
        <v/>
      </c>
    </row>
    <row r="62" spans="2:50" ht="20.149999999999999" customHeight="1" x14ac:dyDescent="0.55000000000000004">
      <c r="B62" s="157" t="str">
        <f t="shared" si="3"/>
        <v>ป.2/2</v>
      </c>
      <c r="C62" s="152">
        <v>18</v>
      </c>
      <c r="D62" s="153">
        <f>Sheet2!I21</f>
        <v>4297</v>
      </c>
      <c r="E62" s="158" t="str">
        <f>Sheet2!J21</f>
        <v>เด็กชาย</v>
      </c>
      <c r="F62" s="159" t="str">
        <f>Sheet2!K21</f>
        <v>นรินทร</v>
      </c>
      <c r="G62" s="160" t="str">
        <f>Sheet2!L21</f>
        <v>นันทชัย</v>
      </c>
      <c r="H62" s="135"/>
      <c r="I62" s="136"/>
      <c r="J62" s="135"/>
      <c r="K62" s="136"/>
      <c r="L62" s="135"/>
      <c r="M62" s="136"/>
      <c r="N62" s="135"/>
      <c r="O62" s="136"/>
      <c r="P62" s="135"/>
      <c r="Q62" s="136"/>
      <c r="R62" s="135"/>
      <c r="S62" s="136"/>
      <c r="T62" s="135"/>
      <c r="U62" s="136"/>
      <c r="V62" s="135"/>
      <c r="W62" s="136"/>
      <c r="X62" s="135"/>
      <c r="Y62" s="136"/>
      <c r="Z62" s="135"/>
      <c r="AA62" s="136"/>
      <c r="AB62" s="135"/>
      <c r="AC62" s="136"/>
      <c r="AD62" s="135"/>
      <c r="AE62" s="136"/>
      <c r="AF62" s="135"/>
      <c r="AG62" s="136"/>
      <c r="AH62" s="135"/>
      <c r="AI62" s="136"/>
      <c r="AJ62" s="135"/>
      <c r="AK62" s="136"/>
      <c r="AL62" s="135"/>
      <c r="AM62" s="136"/>
      <c r="AN62" s="135"/>
      <c r="AO62" s="136"/>
      <c r="AP62" s="135"/>
      <c r="AQ62" s="136"/>
      <c r="AR62" s="135"/>
      <c r="AS62" s="136"/>
      <c r="AT62" s="135"/>
      <c r="AU62" s="136"/>
      <c r="AV62" s="11">
        <f t="shared" si="4"/>
        <v>0</v>
      </c>
      <c r="AW62" s="12">
        <f>IF(T($E62)="","",ROUND(((AV62)*100)/(ข้อมูลเบื้องต้น!$F$11),2))</f>
        <v>0</v>
      </c>
      <c r="AX62" s="13" t="str">
        <f t="shared" si="1"/>
        <v/>
      </c>
    </row>
    <row r="63" spans="2:50" ht="20.149999999999999" customHeight="1" x14ac:dyDescent="0.55000000000000004">
      <c r="B63" s="157" t="str">
        <f t="shared" si="3"/>
        <v>ป.2/2</v>
      </c>
      <c r="C63" s="152">
        <v>19</v>
      </c>
      <c r="D63" s="153">
        <f>Sheet2!I22</f>
        <v>4034</v>
      </c>
      <c r="E63" s="158" t="str">
        <f>Sheet2!J22</f>
        <v>เด็กหญิง</v>
      </c>
      <c r="F63" s="159" t="str">
        <f>Sheet2!K22</f>
        <v>กุลิสรา</v>
      </c>
      <c r="G63" s="160" t="str">
        <f>Sheet2!L22</f>
        <v>ปรีชา</v>
      </c>
      <c r="H63" s="135"/>
      <c r="I63" s="136"/>
      <c r="J63" s="135"/>
      <c r="K63" s="136"/>
      <c r="L63" s="135"/>
      <c r="M63" s="136"/>
      <c r="N63" s="135"/>
      <c r="O63" s="136"/>
      <c r="P63" s="135"/>
      <c r="Q63" s="136"/>
      <c r="R63" s="135"/>
      <c r="S63" s="136"/>
      <c r="T63" s="135"/>
      <c r="U63" s="136"/>
      <c r="V63" s="135"/>
      <c r="W63" s="136"/>
      <c r="X63" s="135"/>
      <c r="Y63" s="136"/>
      <c r="Z63" s="135"/>
      <c r="AA63" s="136"/>
      <c r="AB63" s="135"/>
      <c r="AC63" s="136"/>
      <c r="AD63" s="135"/>
      <c r="AE63" s="136"/>
      <c r="AF63" s="135"/>
      <c r="AG63" s="136"/>
      <c r="AH63" s="135"/>
      <c r="AI63" s="136"/>
      <c r="AJ63" s="135"/>
      <c r="AK63" s="136"/>
      <c r="AL63" s="135"/>
      <c r="AM63" s="136"/>
      <c r="AN63" s="135"/>
      <c r="AO63" s="136"/>
      <c r="AP63" s="135"/>
      <c r="AQ63" s="136"/>
      <c r="AR63" s="135"/>
      <c r="AS63" s="136"/>
      <c r="AT63" s="135"/>
      <c r="AU63" s="136"/>
      <c r="AV63" s="11">
        <f t="shared" si="4"/>
        <v>0</v>
      </c>
      <c r="AW63" s="12">
        <f>IF(T($E63)="","",ROUND(((AV63)*100)/(ข้อมูลเบื้องต้น!$F$11),2))</f>
        <v>0</v>
      </c>
      <c r="AX63" s="13" t="str">
        <f t="shared" si="1"/>
        <v/>
      </c>
    </row>
    <row r="64" spans="2:50" ht="20.149999999999999" customHeight="1" x14ac:dyDescent="0.55000000000000004">
      <c r="B64" s="157" t="str">
        <f t="shared" si="3"/>
        <v>ป.2/2</v>
      </c>
      <c r="C64" s="152">
        <v>20</v>
      </c>
      <c r="D64" s="153">
        <f>Sheet2!I23</f>
        <v>4049</v>
      </c>
      <c r="E64" s="158" t="str">
        <f>Sheet2!J23</f>
        <v>เด็กหญิง</v>
      </c>
      <c r="F64" s="159" t="str">
        <f>Sheet2!K23</f>
        <v>ธนัญญา</v>
      </c>
      <c r="G64" s="160" t="str">
        <f>Sheet2!L23</f>
        <v>สีหนูปุ้ย</v>
      </c>
      <c r="H64" s="135"/>
      <c r="I64" s="136"/>
      <c r="J64" s="135"/>
      <c r="K64" s="136"/>
      <c r="L64" s="135"/>
      <c r="M64" s="136"/>
      <c r="N64" s="135"/>
      <c r="O64" s="136"/>
      <c r="P64" s="135"/>
      <c r="Q64" s="136"/>
      <c r="R64" s="135"/>
      <c r="S64" s="136"/>
      <c r="T64" s="135"/>
      <c r="U64" s="136"/>
      <c r="V64" s="135"/>
      <c r="W64" s="136"/>
      <c r="X64" s="135"/>
      <c r="Y64" s="136"/>
      <c r="Z64" s="135"/>
      <c r="AA64" s="136"/>
      <c r="AB64" s="135"/>
      <c r="AC64" s="136"/>
      <c r="AD64" s="135"/>
      <c r="AE64" s="136"/>
      <c r="AF64" s="135"/>
      <c r="AG64" s="136"/>
      <c r="AH64" s="135"/>
      <c r="AI64" s="136"/>
      <c r="AJ64" s="135"/>
      <c r="AK64" s="136"/>
      <c r="AL64" s="135"/>
      <c r="AM64" s="136"/>
      <c r="AN64" s="135"/>
      <c r="AO64" s="136"/>
      <c r="AP64" s="135"/>
      <c r="AQ64" s="136"/>
      <c r="AR64" s="135"/>
      <c r="AS64" s="136"/>
      <c r="AT64" s="135"/>
      <c r="AU64" s="136"/>
      <c r="AV64" s="11">
        <f t="shared" si="4"/>
        <v>0</v>
      </c>
      <c r="AW64" s="12">
        <f>IF(T($E64)="","",ROUND(((AV64)*100)/(ข้อมูลเบื้องต้น!$F$11),2))</f>
        <v>0</v>
      </c>
      <c r="AX64" s="13" t="str">
        <f t="shared" si="1"/>
        <v/>
      </c>
    </row>
    <row r="65" spans="2:50" ht="20.149999999999999" customHeight="1" x14ac:dyDescent="0.55000000000000004">
      <c r="B65" s="157" t="str">
        <f t="shared" si="3"/>
        <v>ป.2/2</v>
      </c>
      <c r="C65" s="152">
        <v>21</v>
      </c>
      <c r="D65" s="153">
        <f>Sheet2!I24</f>
        <v>4057</v>
      </c>
      <c r="E65" s="158" t="str">
        <f>Sheet2!J24</f>
        <v>เด็กหญิง</v>
      </c>
      <c r="F65" s="159" t="str">
        <f>Sheet2!K24</f>
        <v>พชรมน</v>
      </c>
      <c r="G65" s="160" t="str">
        <f>Sheet2!L24</f>
        <v>เสารังษี</v>
      </c>
      <c r="H65" s="135"/>
      <c r="I65" s="136"/>
      <c r="J65" s="135"/>
      <c r="K65" s="136"/>
      <c r="L65" s="135"/>
      <c r="M65" s="136"/>
      <c r="N65" s="135"/>
      <c r="O65" s="136"/>
      <c r="P65" s="135"/>
      <c r="Q65" s="136"/>
      <c r="R65" s="135"/>
      <c r="S65" s="136"/>
      <c r="T65" s="135"/>
      <c r="U65" s="136"/>
      <c r="V65" s="135"/>
      <c r="W65" s="136"/>
      <c r="X65" s="135"/>
      <c r="Y65" s="136"/>
      <c r="Z65" s="135"/>
      <c r="AA65" s="136"/>
      <c r="AB65" s="135"/>
      <c r="AC65" s="136"/>
      <c r="AD65" s="135"/>
      <c r="AE65" s="136"/>
      <c r="AF65" s="135"/>
      <c r="AG65" s="136"/>
      <c r="AH65" s="135"/>
      <c r="AI65" s="136"/>
      <c r="AJ65" s="135"/>
      <c r="AK65" s="136"/>
      <c r="AL65" s="135"/>
      <c r="AM65" s="136"/>
      <c r="AN65" s="135"/>
      <c r="AO65" s="136"/>
      <c r="AP65" s="135"/>
      <c r="AQ65" s="136"/>
      <c r="AR65" s="135"/>
      <c r="AS65" s="136"/>
      <c r="AT65" s="135"/>
      <c r="AU65" s="136"/>
      <c r="AV65" s="11">
        <f t="shared" si="4"/>
        <v>0</v>
      </c>
      <c r="AW65" s="12">
        <f>IF(T($E65)="","",ROUND(((AV65)*100)/(ข้อมูลเบื้องต้น!$F$11),2))</f>
        <v>0</v>
      </c>
      <c r="AX65" s="13" t="str">
        <f t="shared" si="1"/>
        <v/>
      </c>
    </row>
    <row r="66" spans="2:50" ht="20.149999999999999" customHeight="1" x14ac:dyDescent="0.55000000000000004">
      <c r="B66" s="157" t="str">
        <f t="shared" si="3"/>
        <v>ป.2/2</v>
      </c>
      <c r="C66" s="152">
        <v>22</v>
      </c>
      <c r="D66" s="153">
        <f>Sheet2!I25</f>
        <v>4139</v>
      </c>
      <c r="E66" s="158" t="str">
        <f>Sheet2!J25</f>
        <v>เด็กหญิง</v>
      </c>
      <c r="F66" s="159" t="str">
        <f>Sheet2!K25</f>
        <v>เบญจรัสพร</v>
      </c>
      <c r="G66" s="160" t="str">
        <f>Sheet2!L25</f>
        <v>อูปสาแก้ว</v>
      </c>
      <c r="H66" s="135"/>
      <c r="I66" s="136"/>
      <c r="J66" s="135"/>
      <c r="K66" s="136"/>
      <c r="L66" s="135"/>
      <c r="M66" s="136"/>
      <c r="N66" s="135"/>
      <c r="O66" s="136"/>
      <c r="P66" s="135"/>
      <c r="Q66" s="136"/>
      <c r="R66" s="135"/>
      <c r="S66" s="136"/>
      <c r="T66" s="135"/>
      <c r="U66" s="136"/>
      <c r="V66" s="135"/>
      <c r="W66" s="136"/>
      <c r="X66" s="135"/>
      <c r="Y66" s="136"/>
      <c r="Z66" s="135"/>
      <c r="AA66" s="136"/>
      <c r="AB66" s="135"/>
      <c r="AC66" s="136"/>
      <c r="AD66" s="135"/>
      <c r="AE66" s="136"/>
      <c r="AF66" s="135"/>
      <c r="AG66" s="136"/>
      <c r="AH66" s="135"/>
      <c r="AI66" s="136"/>
      <c r="AJ66" s="135"/>
      <c r="AK66" s="136"/>
      <c r="AL66" s="135"/>
      <c r="AM66" s="136"/>
      <c r="AN66" s="135"/>
      <c r="AO66" s="136"/>
      <c r="AP66" s="135"/>
      <c r="AQ66" s="136"/>
      <c r="AR66" s="135"/>
      <c r="AS66" s="136"/>
      <c r="AT66" s="135"/>
      <c r="AU66" s="136"/>
      <c r="AV66" s="11">
        <f t="shared" si="4"/>
        <v>0</v>
      </c>
      <c r="AW66" s="12">
        <f>IF(T($E66)="","",ROUND(((AV66)*100)/(ข้อมูลเบื้องต้น!$F$11),2))</f>
        <v>0</v>
      </c>
      <c r="AX66" s="13" t="str">
        <f t="shared" si="1"/>
        <v/>
      </c>
    </row>
    <row r="67" spans="2:50" ht="20.149999999999999" customHeight="1" x14ac:dyDescent="0.55000000000000004">
      <c r="B67" s="157" t="str">
        <f t="shared" si="3"/>
        <v>ป.2/2</v>
      </c>
      <c r="C67" s="152">
        <v>23</v>
      </c>
      <c r="D67" s="153">
        <f>Sheet2!I26</f>
        <v>4140</v>
      </c>
      <c r="E67" s="158" t="str">
        <f>Sheet2!J26</f>
        <v>เด็กหญิง</v>
      </c>
      <c r="F67" s="159" t="str">
        <f>Sheet2!K26</f>
        <v>วิภาดา</v>
      </c>
      <c r="G67" s="160" t="str">
        <f>Sheet2!L26</f>
        <v>มาลา</v>
      </c>
      <c r="H67" s="135"/>
      <c r="I67" s="136"/>
      <c r="J67" s="135"/>
      <c r="K67" s="136"/>
      <c r="L67" s="135"/>
      <c r="M67" s="136"/>
      <c r="N67" s="135"/>
      <c r="O67" s="136"/>
      <c r="P67" s="135"/>
      <c r="Q67" s="136"/>
      <c r="R67" s="135"/>
      <c r="S67" s="136"/>
      <c r="T67" s="135"/>
      <c r="U67" s="136"/>
      <c r="V67" s="135"/>
      <c r="W67" s="136"/>
      <c r="X67" s="135"/>
      <c r="Y67" s="136"/>
      <c r="Z67" s="135"/>
      <c r="AA67" s="136"/>
      <c r="AB67" s="135"/>
      <c r="AC67" s="136"/>
      <c r="AD67" s="135"/>
      <c r="AE67" s="136"/>
      <c r="AF67" s="135"/>
      <c r="AG67" s="136"/>
      <c r="AH67" s="135"/>
      <c r="AI67" s="136"/>
      <c r="AJ67" s="135"/>
      <c r="AK67" s="136"/>
      <c r="AL67" s="135"/>
      <c r="AM67" s="136"/>
      <c r="AN67" s="135"/>
      <c r="AO67" s="136"/>
      <c r="AP67" s="135"/>
      <c r="AQ67" s="136"/>
      <c r="AR67" s="135"/>
      <c r="AS67" s="136"/>
      <c r="AT67" s="135"/>
      <c r="AU67" s="136"/>
      <c r="AV67" s="11">
        <f t="shared" si="4"/>
        <v>0</v>
      </c>
      <c r="AW67" s="12">
        <f>IF(T($E67)="","",ROUND(((AV67)*100)/(ข้อมูลเบื้องต้น!$F$11),2))</f>
        <v>0</v>
      </c>
      <c r="AX67" s="13" t="str">
        <f t="shared" si="1"/>
        <v/>
      </c>
    </row>
    <row r="68" spans="2:50" ht="20.149999999999999" customHeight="1" x14ac:dyDescent="0.55000000000000004">
      <c r="B68" s="157" t="str">
        <f t="shared" si="3"/>
        <v>ป.2/2</v>
      </c>
      <c r="C68" s="152">
        <v>24</v>
      </c>
      <c r="D68" s="153">
        <f>Sheet2!I27</f>
        <v>4158</v>
      </c>
      <c r="E68" s="158" t="str">
        <f>Sheet2!J27</f>
        <v>เด็กหญิง</v>
      </c>
      <c r="F68" s="159" t="str">
        <f>Sheet2!K27</f>
        <v>ณิชาภัทร์</v>
      </c>
      <c r="G68" s="160" t="str">
        <f>Sheet2!L27</f>
        <v>แก้วเมือง</v>
      </c>
      <c r="H68" s="135"/>
      <c r="I68" s="136"/>
      <c r="J68" s="135"/>
      <c r="K68" s="136"/>
      <c r="L68" s="135"/>
      <c r="M68" s="136"/>
      <c r="N68" s="135"/>
      <c r="O68" s="136"/>
      <c r="P68" s="135"/>
      <c r="Q68" s="136"/>
      <c r="R68" s="135"/>
      <c r="S68" s="136"/>
      <c r="T68" s="135"/>
      <c r="U68" s="136"/>
      <c r="V68" s="135"/>
      <c r="W68" s="136"/>
      <c r="X68" s="135"/>
      <c r="Y68" s="136"/>
      <c r="Z68" s="135"/>
      <c r="AA68" s="136"/>
      <c r="AB68" s="135"/>
      <c r="AC68" s="136"/>
      <c r="AD68" s="135"/>
      <c r="AE68" s="136"/>
      <c r="AF68" s="135"/>
      <c r="AG68" s="136"/>
      <c r="AH68" s="135"/>
      <c r="AI68" s="136"/>
      <c r="AJ68" s="135"/>
      <c r="AK68" s="136"/>
      <c r="AL68" s="135"/>
      <c r="AM68" s="136"/>
      <c r="AN68" s="135"/>
      <c r="AO68" s="136"/>
      <c r="AP68" s="135"/>
      <c r="AQ68" s="136"/>
      <c r="AR68" s="135"/>
      <c r="AS68" s="136"/>
      <c r="AT68" s="135"/>
      <c r="AU68" s="136"/>
      <c r="AV68" s="11">
        <f t="shared" si="4"/>
        <v>0</v>
      </c>
      <c r="AW68" s="12">
        <f>IF(T($E68)="","",ROUND(((AV68)*100)/(ข้อมูลเบื้องต้น!$F$11),2))</f>
        <v>0</v>
      </c>
      <c r="AX68" s="13" t="str">
        <f t="shared" si="1"/>
        <v/>
      </c>
    </row>
    <row r="69" spans="2:50" ht="20.149999999999999" customHeight="1" x14ac:dyDescent="0.55000000000000004">
      <c r="B69" s="157" t="str">
        <f t="shared" si="3"/>
        <v>ป.2/2</v>
      </c>
      <c r="C69" s="152">
        <v>25</v>
      </c>
      <c r="D69" s="153">
        <f>Sheet2!I28</f>
        <v>4159</v>
      </c>
      <c r="E69" s="158" t="str">
        <f>Sheet2!J28</f>
        <v>เด็กหญิง</v>
      </c>
      <c r="F69" s="159" t="str">
        <f>Sheet2!K28</f>
        <v>นันทญา</v>
      </c>
      <c r="G69" s="160" t="str">
        <f>Sheet2!L28</f>
        <v>คำมา</v>
      </c>
      <c r="H69" s="135"/>
      <c r="I69" s="136"/>
      <c r="J69" s="135"/>
      <c r="K69" s="136"/>
      <c r="L69" s="135"/>
      <c r="M69" s="136"/>
      <c r="N69" s="135"/>
      <c r="O69" s="136"/>
      <c r="P69" s="135"/>
      <c r="Q69" s="136"/>
      <c r="R69" s="135"/>
      <c r="S69" s="136"/>
      <c r="T69" s="135"/>
      <c r="U69" s="136"/>
      <c r="V69" s="135"/>
      <c r="W69" s="136"/>
      <c r="X69" s="135"/>
      <c r="Y69" s="136"/>
      <c r="Z69" s="135"/>
      <c r="AA69" s="136"/>
      <c r="AB69" s="135"/>
      <c r="AC69" s="136"/>
      <c r="AD69" s="135"/>
      <c r="AE69" s="136"/>
      <c r="AF69" s="135"/>
      <c r="AG69" s="136"/>
      <c r="AH69" s="135"/>
      <c r="AI69" s="136"/>
      <c r="AJ69" s="135"/>
      <c r="AK69" s="136"/>
      <c r="AL69" s="135"/>
      <c r="AM69" s="136"/>
      <c r="AN69" s="135"/>
      <c r="AO69" s="136"/>
      <c r="AP69" s="135"/>
      <c r="AQ69" s="136"/>
      <c r="AR69" s="135"/>
      <c r="AS69" s="136"/>
      <c r="AT69" s="135"/>
      <c r="AU69" s="136"/>
      <c r="AV69" s="11">
        <f t="shared" si="4"/>
        <v>0</v>
      </c>
      <c r="AW69" s="12">
        <f>IF(T($E69)="","",ROUND(((AV69)*100)/(ข้อมูลเบื้องต้น!$F$11),2))</f>
        <v>0</v>
      </c>
      <c r="AX69" s="13" t="str">
        <f t="shared" si="1"/>
        <v/>
      </c>
    </row>
    <row r="70" spans="2:50" ht="20.149999999999999" customHeight="1" x14ac:dyDescent="0.55000000000000004">
      <c r="B70" s="157" t="str">
        <f t="shared" si="3"/>
        <v>ป.2/2</v>
      </c>
      <c r="C70" s="152">
        <v>26</v>
      </c>
      <c r="D70" s="153">
        <f>Sheet2!I29</f>
        <v>4272</v>
      </c>
      <c r="E70" s="158" t="str">
        <f>Sheet2!J29</f>
        <v>เด็กหญิง</v>
      </c>
      <c r="F70" s="159" t="str">
        <f>Sheet2!K29</f>
        <v>ธนิดา</v>
      </c>
      <c r="G70" s="160" t="str">
        <f>Sheet2!L29</f>
        <v>ใจหล้า</v>
      </c>
      <c r="H70" s="135"/>
      <c r="I70" s="136"/>
      <c r="J70" s="135"/>
      <c r="K70" s="136"/>
      <c r="L70" s="135"/>
      <c r="M70" s="136"/>
      <c r="N70" s="135"/>
      <c r="O70" s="136"/>
      <c r="P70" s="135"/>
      <c r="Q70" s="136"/>
      <c r="R70" s="135"/>
      <c r="S70" s="136"/>
      <c r="T70" s="135"/>
      <c r="U70" s="136"/>
      <c r="V70" s="135"/>
      <c r="W70" s="136"/>
      <c r="X70" s="135"/>
      <c r="Y70" s="136"/>
      <c r="Z70" s="135"/>
      <c r="AA70" s="136"/>
      <c r="AB70" s="135"/>
      <c r="AC70" s="136"/>
      <c r="AD70" s="135"/>
      <c r="AE70" s="136"/>
      <c r="AF70" s="135"/>
      <c r="AG70" s="136"/>
      <c r="AH70" s="135"/>
      <c r="AI70" s="136"/>
      <c r="AJ70" s="135"/>
      <c r="AK70" s="136"/>
      <c r="AL70" s="135"/>
      <c r="AM70" s="136"/>
      <c r="AN70" s="135"/>
      <c r="AO70" s="136"/>
      <c r="AP70" s="135"/>
      <c r="AQ70" s="136"/>
      <c r="AR70" s="135"/>
      <c r="AS70" s="136"/>
      <c r="AT70" s="135"/>
      <c r="AU70" s="136"/>
      <c r="AV70" s="11">
        <f t="shared" si="4"/>
        <v>0</v>
      </c>
      <c r="AW70" s="12">
        <f>IF(T($E70)="","",ROUND(((AV70)*100)/(ข้อมูลเบื้องต้น!$F$11),2))</f>
        <v>0</v>
      </c>
      <c r="AX70" s="13" t="str">
        <f t="shared" ref="AX70:AX84" si="5">IF(($AW70)="","",(IF(AW70&gt;20,"มส","")))</f>
        <v/>
      </c>
    </row>
    <row r="71" spans="2:50" ht="20.149999999999999" customHeight="1" x14ac:dyDescent="0.55000000000000004">
      <c r="B71" s="157" t="str">
        <f t="shared" si="3"/>
        <v>ป.2/2</v>
      </c>
      <c r="C71" s="152">
        <v>27</v>
      </c>
      <c r="D71" s="153">
        <f>Sheet2!I30</f>
        <v>4294</v>
      </c>
      <c r="E71" s="158" t="str">
        <f>Sheet2!J30</f>
        <v>เด็กหญิง</v>
      </c>
      <c r="F71" s="159" t="str">
        <f>Sheet2!K30</f>
        <v>สุพิชญา</v>
      </c>
      <c r="G71" s="160" t="str">
        <f>Sheet2!L30</f>
        <v>รัตนะวงศ์</v>
      </c>
      <c r="H71" s="135"/>
      <c r="I71" s="136"/>
      <c r="J71" s="135"/>
      <c r="K71" s="136"/>
      <c r="L71" s="135"/>
      <c r="M71" s="136"/>
      <c r="N71" s="135"/>
      <c r="O71" s="136"/>
      <c r="P71" s="135"/>
      <c r="Q71" s="136"/>
      <c r="R71" s="135"/>
      <c r="S71" s="136"/>
      <c r="T71" s="135"/>
      <c r="U71" s="136"/>
      <c r="V71" s="135"/>
      <c r="W71" s="136"/>
      <c r="X71" s="135"/>
      <c r="Y71" s="136"/>
      <c r="Z71" s="135"/>
      <c r="AA71" s="136"/>
      <c r="AB71" s="135"/>
      <c r="AC71" s="136"/>
      <c r="AD71" s="135"/>
      <c r="AE71" s="136"/>
      <c r="AF71" s="135"/>
      <c r="AG71" s="136"/>
      <c r="AH71" s="135"/>
      <c r="AI71" s="136"/>
      <c r="AJ71" s="135"/>
      <c r="AK71" s="136"/>
      <c r="AL71" s="135"/>
      <c r="AM71" s="136"/>
      <c r="AN71" s="135"/>
      <c r="AO71" s="136"/>
      <c r="AP71" s="135"/>
      <c r="AQ71" s="136"/>
      <c r="AR71" s="135"/>
      <c r="AS71" s="136"/>
      <c r="AT71" s="135"/>
      <c r="AU71" s="136"/>
      <c r="AV71" s="11">
        <f t="shared" si="4"/>
        <v>0</v>
      </c>
      <c r="AW71" s="12">
        <f>IF(T($E71)="","",ROUND(((AV71)*100)/(ข้อมูลเบื้องต้น!$F$11),2))</f>
        <v>0</v>
      </c>
      <c r="AX71" s="13" t="str">
        <f t="shared" si="5"/>
        <v/>
      </c>
    </row>
    <row r="72" spans="2:50" ht="20.149999999999999" customHeight="1" x14ac:dyDescent="0.55000000000000004">
      <c r="B72" s="157" t="str">
        <f t="shared" si="3"/>
        <v>ป.2/2</v>
      </c>
      <c r="C72" s="152">
        <v>28</v>
      </c>
      <c r="D72" s="153">
        <f>Sheet2!I31</f>
        <v>4299</v>
      </c>
      <c r="E72" s="158" t="str">
        <f>Sheet2!J31</f>
        <v>เด็กหญิง</v>
      </c>
      <c r="F72" s="159" t="str">
        <f>Sheet2!K31</f>
        <v>เบญญาทิพย์</v>
      </c>
      <c r="G72" s="160" t="str">
        <f>Sheet2!L31</f>
        <v>ทองเอี่ยม</v>
      </c>
      <c r="H72" s="135"/>
      <c r="I72" s="136"/>
      <c r="J72" s="135"/>
      <c r="K72" s="136"/>
      <c r="L72" s="135"/>
      <c r="M72" s="136"/>
      <c r="N72" s="135"/>
      <c r="O72" s="136"/>
      <c r="P72" s="135"/>
      <c r="Q72" s="136"/>
      <c r="R72" s="135"/>
      <c r="S72" s="136"/>
      <c r="T72" s="135"/>
      <c r="U72" s="136"/>
      <c r="V72" s="135"/>
      <c r="W72" s="136"/>
      <c r="X72" s="135"/>
      <c r="Y72" s="136"/>
      <c r="Z72" s="135"/>
      <c r="AA72" s="136"/>
      <c r="AB72" s="135"/>
      <c r="AC72" s="136"/>
      <c r="AD72" s="135"/>
      <c r="AE72" s="136"/>
      <c r="AF72" s="135"/>
      <c r="AG72" s="136"/>
      <c r="AH72" s="135"/>
      <c r="AI72" s="136"/>
      <c r="AJ72" s="135"/>
      <c r="AK72" s="136"/>
      <c r="AL72" s="135"/>
      <c r="AM72" s="136"/>
      <c r="AN72" s="135"/>
      <c r="AO72" s="136"/>
      <c r="AP72" s="135"/>
      <c r="AQ72" s="136"/>
      <c r="AR72" s="135"/>
      <c r="AS72" s="136"/>
      <c r="AT72" s="135"/>
      <c r="AU72" s="136"/>
      <c r="AV72" s="11">
        <f t="shared" si="4"/>
        <v>0</v>
      </c>
      <c r="AW72" s="12">
        <f>IF(T($E72)="","",ROUND(((AV72)*100)/(ข้อมูลเบื้องต้น!$F$11),2))</f>
        <v>0</v>
      </c>
      <c r="AX72" s="13" t="str">
        <f t="shared" si="5"/>
        <v/>
      </c>
    </row>
    <row r="73" spans="2:50" ht="20.149999999999999" customHeight="1" x14ac:dyDescent="0.55000000000000004">
      <c r="B73" s="157" t="str">
        <f t="shared" si="3"/>
        <v>ป.2/2</v>
      </c>
      <c r="C73" s="152">
        <v>29</v>
      </c>
      <c r="D73" s="153">
        <f>Sheet2!I32</f>
        <v>4300</v>
      </c>
      <c r="E73" s="158" t="str">
        <f>Sheet2!J32</f>
        <v>เด็กหญิง</v>
      </c>
      <c r="F73" s="159" t="str">
        <f>Sheet2!K32</f>
        <v>เบญจวรรณ</v>
      </c>
      <c r="G73" s="160" t="str">
        <f>Sheet2!L32</f>
        <v>ทองเอี่ยม</v>
      </c>
      <c r="H73" s="135"/>
      <c r="I73" s="136"/>
      <c r="J73" s="135"/>
      <c r="K73" s="136"/>
      <c r="L73" s="135"/>
      <c r="M73" s="136"/>
      <c r="N73" s="135"/>
      <c r="O73" s="136"/>
      <c r="P73" s="135"/>
      <c r="Q73" s="136"/>
      <c r="R73" s="135"/>
      <c r="S73" s="136"/>
      <c r="T73" s="135"/>
      <c r="U73" s="136"/>
      <c r="V73" s="135"/>
      <c r="W73" s="136"/>
      <c r="X73" s="135"/>
      <c r="Y73" s="136"/>
      <c r="Z73" s="135"/>
      <c r="AA73" s="136"/>
      <c r="AB73" s="135"/>
      <c r="AC73" s="136"/>
      <c r="AD73" s="135"/>
      <c r="AE73" s="136"/>
      <c r="AF73" s="135"/>
      <c r="AG73" s="136"/>
      <c r="AH73" s="135"/>
      <c r="AI73" s="136"/>
      <c r="AJ73" s="135"/>
      <c r="AK73" s="136"/>
      <c r="AL73" s="135"/>
      <c r="AM73" s="136"/>
      <c r="AN73" s="135"/>
      <c r="AO73" s="136"/>
      <c r="AP73" s="135"/>
      <c r="AQ73" s="136"/>
      <c r="AR73" s="135"/>
      <c r="AS73" s="136"/>
      <c r="AT73" s="135"/>
      <c r="AU73" s="136"/>
      <c r="AV73" s="11">
        <f t="shared" si="4"/>
        <v>0</v>
      </c>
      <c r="AW73" s="12">
        <f>IF(T($E73)="","",ROUND(((AV73)*100)/(ข้อมูลเบื้องต้น!$F$11),2))</f>
        <v>0</v>
      </c>
      <c r="AX73" s="13" t="str">
        <f t="shared" si="5"/>
        <v/>
      </c>
    </row>
    <row r="74" spans="2:50" ht="20.149999999999999" customHeight="1" x14ac:dyDescent="0.55000000000000004">
      <c r="B74" s="157" t="str">
        <f t="shared" si="3"/>
        <v>ป.2/2</v>
      </c>
      <c r="C74" s="152">
        <v>30</v>
      </c>
      <c r="D74" s="153">
        <f>Sheet2!I33</f>
        <v>4301</v>
      </c>
      <c r="E74" s="158" t="str">
        <f>Sheet2!J33</f>
        <v>เด็กหญิง</v>
      </c>
      <c r="F74" s="159" t="str">
        <f>Sheet2!K33</f>
        <v>ศุภักษร</v>
      </c>
      <c r="G74" s="160" t="str">
        <f>Sheet2!L33</f>
        <v>อินทจักร์</v>
      </c>
      <c r="H74" s="135"/>
      <c r="I74" s="136"/>
      <c r="J74" s="135"/>
      <c r="K74" s="136"/>
      <c r="L74" s="135"/>
      <c r="M74" s="136"/>
      <c r="N74" s="135"/>
      <c r="O74" s="136"/>
      <c r="P74" s="135"/>
      <c r="Q74" s="136"/>
      <c r="R74" s="135"/>
      <c r="S74" s="136"/>
      <c r="T74" s="135"/>
      <c r="U74" s="136"/>
      <c r="V74" s="135"/>
      <c r="W74" s="136"/>
      <c r="X74" s="135"/>
      <c r="Y74" s="136"/>
      <c r="Z74" s="135"/>
      <c r="AA74" s="136"/>
      <c r="AB74" s="135"/>
      <c r="AC74" s="136"/>
      <c r="AD74" s="135"/>
      <c r="AE74" s="136"/>
      <c r="AF74" s="135"/>
      <c r="AG74" s="136"/>
      <c r="AH74" s="135"/>
      <c r="AI74" s="136"/>
      <c r="AJ74" s="135"/>
      <c r="AK74" s="136"/>
      <c r="AL74" s="135"/>
      <c r="AM74" s="136"/>
      <c r="AN74" s="135"/>
      <c r="AO74" s="136"/>
      <c r="AP74" s="135"/>
      <c r="AQ74" s="136"/>
      <c r="AR74" s="135"/>
      <c r="AS74" s="136"/>
      <c r="AT74" s="135"/>
      <c r="AU74" s="136"/>
      <c r="AV74" s="11">
        <f t="shared" si="4"/>
        <v>0</v>
      </c>
      <c r="AW74" s="12">
        <f>IF(T($E74)="","",ROUND(((AV74)*100)/(ข้อมูลเบื้องต้น!$F$11),2))</f>
        <v>0</v>
      </c>
      <c r="AX74" s="13" t="str">
        <f t="shared" si="5"/>
        <v/>
      </c>
    </row>
    <row r="75" spans="2:50" ht="20.149999999999999" customHeight="1" x14ac:dyDescent="0.55000000000000004">
      <c r="B75" s="157" t="str">
        <f t="shared" si="3"/>
        <v>ป.2/2</v>
      </c>
      <c r="C75" s="152">
        <v>31</v>
      </c>
      <c r="D75" s="153" t="str">
        <f>Sheet2!I34</f>
        <v/>
      </c>
      <c r="E75" s="158" t="str">
        <f>Sheet2!J34</f>
        <v/>
      </c>
      <c r="F75" s="159" t="str">
        <f>Sheet2!K34</f>
        <v/>
      </c>
      <c r="G75" s="160" t="str">
        <f>Sheet2!L34</f>
        <v/>
      </c>
      <c r="H75" s="135"/>
      <c r="I75" s="136"/>
      <c r="J75" s="135"/>
      <c r="K75" s="136"/>
      <c r="L75" s="135"/>
      <c r="M75" s="136"/>
      <c r="N75" s="135"/>
      <c r="O75" s="136"/>
      <c r="P75" s="135"/>
      <c r="Q75" s="136"/>
      <c r="R75" s="135"/>
      <c r="S75" s="136"/>
      <c r="T75" s="135"/>
      <c r="U75" s="136"/>
      <c r="V75" s="135"/>
      <c r="W75" s="136"/>
      <c r="X75" s="135"/>
      <c r="Y75" s="136"/>
      <c r="Z75" s="135"/>
      <c r="AA75" s="136"/>
      <c r="AB75" s="135"/>
      <c r="AC75" s="136"/>
      <c r="AD75" s="135"/>
      <c r="AE75" s="136"/>
      <c r="AF75" s="135"/>
      <c r="AG75" s="136"/>
      <c r="AH75" s="135"/>
      <c r="AI75" s="136"/>
      <c r="AJ75" s="135"/>
      <c r="AK75" s="136"/>
      <c r="AL75" s="135"/>
      <c r="AM75" s="136"/>
      <c r="AN75" s="135"/>
      <c r="AO75" s="136"/>
      <c r="AP75" s="135"/>
      <c r="AQ75" s="136"/>
      <c r="AR75" s="135"/>
      <c r="AS75" s="136"/>
      <c r="AT75" s="135"/>
      <c r="AU75" s="136"/>
      <c r="AV75" s="11" t="str">
        <f t="shared" si="4"/>
        <v/>
      </c>
      <c r="AW75" s="12" t="str">
        <f>IF(T($E75)="","",ROUND(((AV75)*100)/(ข้อมูลเบื้องต้น!$F$11),2))</f>
        <v/>
      </c>
      <c r="AX75" s="13" t="str">
        <f t="shared" si="5"/>
        <v/>
      </c>
    </row>
    <row r="76" spans="2:50" ht="20.149999999999999" customHeight="1" x14ac:dyDescent="0.55000000000000004">
      <c r="B76" s="157" t="str">
        <f t="shared" si="3"/>
        <v>ป.2/2</v>
      </c>
      <c r="C76" s="152">
        <v>32</v>
      </c>
      <c r="D76" s="153" t="str">
        <f>Sheet2!I35</f>
        <v/>
      </c>
      <c r="E76" s="158" t="str">
        <f>Sheet2!J35</f>
        <v/>
      </c>
      <c r="F76" s="159" t="str">
        <f>Sheet2!K35</f>
        <v/>
      </c>
      <c r="G76" s="160" t="str">
        <f>Sheet2!L35</f>
        <v/>
      </c>
      <c r="H76" s="135"/>
      <c r="I76" s="136"/>
      <c r="J76" s="135"/>
      <c r="K76" s="136"/>
      <c r="L76" s="135"/>
      <c r="M76" s="136"/>
      <c r="N76" s="135"/>
      <c r="O76" s="136"/>
      <c r="P76" s="135"/>
      <c r="Q76" s="136"/>
      <c r="R76" s="135"/>
      <c r="S76" s="136"/>
      <c r="T76" s="135"/>
      <c r="U76" s="136"/>
      <c r="V76" s="135"/>
      <c r="W76" s="136"/>
      <c r="X76" s="135"/>
      <c r="Y76" s="136"/>
      <c r="Z76" s="135"/>
      <c r="AA76" s="136"/>
      <c r="AB76" s="135"/>
      <c r="AC76" s="136"/>
      <c r="AD76" s="135"/>
      <c r="AE76" s="136"/>
      <c r="AF76" s="135"/>
      <c r="AG76" s="136"/>
      <c r="AH76" s="135"/>
      <c r="AI76" s="136"/>
      <c r="AJ76" s="135"/>
      <c r="AK76" s="136"/>
      <c r="AL76" s="135"/>
      <c r="AM76" s="136"/>
      <c r="AN76" s="135"/>
      <c r="AO76" s="136"/>
      <c r="AP76" s="135"/>
      <c r="AQ76" s="136"/>
      <c r="AR76" s="135"/>
      <c r="AS76" s="136"/>
      <c r="AT76" s="135"/>
      <c r="AU76" s="136"/>
      <c r="AV76" s="11" t="str">
        <f t="shared" si="4"/>
        <v/>
      </c>
      <c r="AW76" s="12" t="str">
        <f>IF(T($E76)="","",ROUND(((AV76)*100)/(ข้อมูลเบื้องต้น!$F$11),2))</f>
        <v/>
      </c>
      <c r="AX76" s="13" t="str">
        <f t="shared" si="5"/>
        <v/>
      </c>
    </row>
    <row r="77" spans="2:50" ht="20.149999999999999" customHeight="1" x14ac:dyDescent="0.55000000000000004">
      <c r="B77" s="157" t="str">
        <f t="shared" si="3"/>
        <v>ป.2/2</v>
      </c>
      <c r="C77" s="152">
        <v>33</v>
      </c>
      <c r="D77" s="153" t="str">
        <f>Sheet2!I36</f>
        <v/>
      </c>
      <c r="E77" s="158" t="str">
        <f>Sheet2!J36</f>
        <v/>
      </c>
      <c r="F77" s="159" t="str">
        <f>Sheet2!K36</f>
        <v/>
      </c>
      <c r="G77" s="160" t="str">
        <f>Sheet2!L36</f>
        <v/>
      </c>
      <c r="H77" s="135"/>
      <c r="I77" s="136"/>
      <c r="J77" s="135"/>
      <c r="K77" s="136"/>
      <c r="L77" s="135"/>
      <c r="M77" s="136"/>
      <c r="N77" s="135"/>
      <c r="O77" s="136"/>
      <c r="P77" s="135"/>
      <c r="Q77" s="136"/>
      <c r="R77" s="135"/>
      <c r="S77" s="136"/>
      <c r="T77" s="135"/>
      <c r="U77" s="136"/>
      <c r="V77" s="135"/>
      <c r="W77" s="136"/>
      <c r="X77" s="135"/>
      <c r="Y77" s="136"/>
      <c r="Z77" s="135"/>
      <c r="AA77" s="136"/>
      <c r="AB77" s="135"/>
      <c r="AC77" s="136"/>
      <c r="AD77" s="135"/>
      <c r="AE77" s="136"/>
      <c r="AF77" s="135"/>
      <c r="AG77" s="136"/>
      <c r="AH77" s="135"/>
      <c r="AI77" s="136"/>
      <c r="AJ77" s="135"/>
      <c r="AK77" s="136"/>
      <c r="AL77" s="135"/>
      <c r="AM77" s="136"/>
      <c r="AN77" s="135"/>
      <c r="AO77" s="136"/>
      <c r="AP77" s="135"/>
      <c r="AQ77" s="136"/>
      <c r="AR77" s="135"/>
      <c r="AS77" s="136"/>
      <c r="AT77" s="135"/>
      <c r="AU77" s="136"/>
      <c r="AV77" s="11" t="str">
        <f t="shared" si="4"/>
        <v/>
      </c>
      <c r="AW77" s="12" t="str">
        <f>IF(T($E77)="","",ROUND(((AV77)*100)/(ข้อมูลเบื้องต้น!$F$11),2))</f>
        <v/>
      </c>
      <c r="AX77" s="13" t="str">
        <f t="shared" si="5"/>
        <v/>
      </c>
    </row>
    <row r="78" spans="2:50" ht="20.149999999999999" customHeight="1" x14ac:dyDescent="0.55000000000000004">
      <c r="B78" s="157" t="str">
        <f t="shared" si="3"/>
        <v>ป.2/2</v>
      </c>
      <c r="C78" s="152">
        <v>34</v>
      </c>
      <c r="D78" s="153" t="str">
        <f>Sheet2!I37</f>
        <v/>
      </c>
      <c r="E78" s="158" t="str">
        <f>Sheet2!J37</f>
        <v/>
      </c>
      <c r="F78" s="159" t="str">
        <f>Sheet2!K37</f>
        <v/>
      </c>
      <c r="G78" s="160" t="str">
        <f>Sheet2!L37</f>
        <v/>
      </c>
      <c r="H78" s="135"/>
      <c r="I78" s="136"/>
      <c r="J78" s="135"/>
      <c r="K78" s="136"/>
      <c r="L78" s="135"/>
      <c r="M78" s="136"/>
      <c r="N78" s="135"/>
      <c r="O78" s="136"/>
      <c r="P78" s="135"/>
      <c r="Q78" s="136"/>
      <c r="R78" s="135"/>
      <c r="S78" s="136"/>
      <c r="T78" s="135"/>
      <c r="U78" s="136"/>
      <c r="V78" s="135"/>
      <c r="W78" s="136"/>
      <c r="X78" s="135"/>
      <c r="Y78" s="136"/>
      <c r="Z78" s="135"/>
      <c r="AA78" s="136"/>
      <c r="AB78" s="135"/>
      <c r="AC78" s="136"/>
      <c r="AD78" s="135"/>
      <c r="AE78" s="136"/>
      <c r="AF78" s="135"/>
      <c r="AG78" s="136"/>
      <c r="AH78" s="135"/>
      <c r="AI78" s="136"/>
      <c r="AJ78" s="135"/>
      <c r="AK78" s="136"/>
      <c r="AL78" s="135"/>
      <c r="AM78" s="136"/>
      <c r="AN78" s="135"/>
      <c r="AO78" s="136"/>
      <c r="AP78" s="135"/>
      <c r="AQ78" s="136"/>
      <c r="AR78" s="135"/>
      <c r="AS78" s="136"/>
      <c r="AT78" s="135"/>
      <c r="AU78" s="136"/>
      <c r="AV78" s="11" t="str">
        <f t="shared" si="4"/>
        <v/>
      </c>
      <c r="AW78" s="12" t="str">
        <f>IF(T($E78)="","",ROUND(((AV78)*100)/(ข้อมูลเบื้องต้น!$F$11),2))</f>
        <v/>
      </c>
      <c r="AX78" s="13" t="str">
        <f t="shared" si="5"/>
        <v/>
      </c>
    </row>
    <row r="79" spans="2:50" ht="20.149999999999999" customHeight="1" x14ac:dyDescent="0.55000000000000004">
      <c r="B79" s="157" t="str">
        <f t="shared" si="3"/>
        <v>ป.2/2</v>
      </c>
      <c r="C79" s="152">
        <v>35</v>
      </c>
      <c r="D79" s="153" t="str">
        <f>Sheet2!I38</f>
        <v/>
      </c>
      <c r="E79" s="158" t="str">
        <f>Sheet2!J38</f>
        <v/>
      </c>
      <c r="F79" s="159" t="str">
        <f>Sheet2!K38</f>
        <v/>
      </c>
      <c r="G79" s="160" t="str">
        <f>Sheet2!L38</f>
        <v/>
      </c>
      <c r="H79" s="135"/>
      <c r="I79" s="136"/>
      <c r="J79" s="135"/>
      <c r="K79" s="136"/>
      <c r="L79" s="135"/>
      <c r="M79" s="136"/>
      <c r="N79" s="135"/>
      <c r="O79" s="136"/>
      <c r="P79" s="135"/>
      <c r="Q79" s="136"/>
      <c r="R79" s="135"/>
      <c r="S79" s="136"/>
      <c r="T79" s="135"/>
      <c r="U79" s="136"/>
      <c r="V79" s="135"/>
      <c r="W79" s="136"/>
      <c r="X79" s="135"/>
      <c r="Y79" s="136"/>
      <c r="Z79" s="135"/>
      <c r="AA79" s="136"/>
      <c r="AB79" s="135"/>
      <c r="AC79" s="136"/>
      <c r="AD79" s="135"/>
      <c r="AE79" s="136"/>
      <c r="AF79" s="135"/>
      <c r="AG79" s="136"/>
      <c r="AH79" s="135"/>
      <c r="AI79" s="136"/>
      <c r="AJ79" s="135"/>
      <c r="AK79" s="136"/>
      <c r="AL79" s="135"/>
      <c r="AM79" s="136"/>
      <c r="AN79" s="135"/>
      <c r="AO79" s="136"/>
      <c r="AP79" s="135"/>
      <c r="AQ79" s="136"/>
      <c r="AR79" s="135"/>
      <c r="AS79" s="136"/>
      <c r="AT79" s="135"/>
      <c r="AU79" s="136"/>
      <c r="AV79" s="11" t="str">
        <f t="shared" si="4"/>
        <v/>
      </c>
      <c r="AW79" s="12" t="str">
        <f>IF(T($E79)="","",ROUND(((AV79)*100)/(ข้อมูลเบื้องต้น!$F$11),2))</f>
        <v/>
      </c>
      <c r="AX79" s="13" t="str">
        <f t="shared" si="5"/>
        <v/>
      </c>
    </row>
    <row r="80" spans="2:50" ht="20.149999999999999" customHeight="1" x14ac:dyDescent="0.55000000000000004">
      <c r="B80" s="157" t="str">
        <f t="shared" si="3"/>
        <v>ป.2/2</v>
      </c>
      <c r="C80" s="152">
        <v>36</v>
      </c>
      <c r="D80" s="153" t="str">
        <f>Sheet2!I39</f>
        <v/>
      </c>
      <c r="E80" s="158" t="str">
        <f>Sheet2!J39</f>
        <v/>
      </c>
      <c r="F80" s="159" t="str">
        <f>Sheet2!K39</f>
        <v/>
      </c>
      <c r="G80" s="160" t="str">
        <f>Sheet2!L39</f>
        <v/>
      </c>
      <c r="H80" s="135"/>
      <c r="I80" s="136"/>
      <c r="J80" s="135"/>
      <c r="K80" s="136"/>
      <c r="L80" s="135"/>
      <c r="M80" s="136"/>
      <c r="N80" s="135"/>
      <c r="O80" s="136"/>
      <c r="P80" s="135"/>
      <c r="Q80" s="136"/>
      <c r="R80" s="135"/>
      <c r="S80" s="136"/>
      <c r="T80" s="135"/>
      <c r="U80" s="136"/>
      <c r="V80" s="135"/>
      <c r="W80" s="136"/>
      <c r="X80" s="135"/>
      <c r="Y80" s="136"/>
      <c r="Z80" s="135"/>
      <c r="AA80" s="136"/>
      <c r="AB80" s="135"/>
      <c r="AC80" s="136"/>
      <c r="AD80" s="135"/>
      <c r="AE80" s="136"/>
      <c r="AF80" s="135"/>
      <c r="AG80" s="136"/>
      <c r="AH80" s="135"/>
      <c r="AI80" s="136"/>
      <c r="AJ80" s="135"/>
      <c r="AK80" s="136"/>
      <c r="AL80" s="135"/>
      <c r="AM80" s="136"/>
      <c r="AN80" s="135"/>
      <c r="AO80" s="136"/>
      <c r="AP80" s="135"/>
      <c r="AQ80" s="136"/>
      <c r="AR80" s="135"/>
      <c r="AS80" s="136"/>
      <c r="AT80" s="135"/>
      <c r="AU80" s="136"/>
      <c r="AV80" s="11" t="str">
        <f t="shared" si="4"/>
        <v/>
      </c>
      <c r="AW80" s="12" t="str">
        <f>IF(T($E80)="","",ROUND(((AV80)*100)/(ข้อมูลเบื้องต้น!$F$11),2))</f>
        <v/>
      </c>
      <c r="AX80" s="13" t="str">
        <f t="shared" si="5"/>
        <v/>
      </c>
    </row>
    <row r="81" spans="2:50" ht="20.149999999999999" customHeight="1" x14ac:dyDescent="0.55000000000000004">
      <c r="B81" s="157" t="str">
        <f t="shared" si="3"/>
        <v>ป.2/2</v>
      </c>
      <c r="C81" s="152">
        <v>37</v>
      </c>
      <c r="D81" s="153" t="str">
        <f>Sheet2!I40</f>
        <v/>
      </c>
      <c r="E81" s="158" t="str">
        <f>Sheet2!J40</f>
        <v/>
      </c>
      <c r="F81" s="159" t="str">
        <f>Sheet2!K40</f>
        <v/>
      </c>
      <c r="G81" s="160" t="str">
        <f>Sheet2!L40</f>
        <v/>
      </c>
      <c r="H81" s="135"/>
      <c r="I81" s="136"/>
      <c r="J81" s="135"/>
      <c r="K81" s="136"/>
      <c r="L81" s="135"/>
      <c r="M81" s="136"/>
      <c r="N81" s="135"/>
      <c r="O81" s="136"/>
      <c r="P81" s="135"/>
      <c r="Q81" s="136"/>
      <c r="R81" s="135"/>
      <c r="S81" s="136"/>
      <c r="T81" s="135"/>
      <c r="U81" s="136"/>
      <c r="V81" s="135"/>
      <c r="W81" s="136"/>
      <c r="X81" s="135"/>
      <c r="Y81" s="136"/>
      <c r="Z81" s="135"/>
      <c r="AA81" s="136"/>
      <c r="AB81" s="135"/>
      <c r="AC81" s="136"/>
      <c r="AD81" s="135"/>
      <c r="AE81" s="136"/>
      <c r="AF81" s="135"/>
      <c r="AG81" s="136"/>
      <c r="AH81" s="135"/>
      <c r="AI81" s="136"/>
      <c r="AJ81" s="135"/>
      <c r="AK81" s="136"/>
      <c r="AL81" s="135"/>
      <c r="AM81" s="136"/>
      <c r="AN81" s="135"/>
      <c r="AO81" s="136"/>
      <c r="AP81" s="135"/>
      <c r="AQ81" s="136"/>
      <c r="AR81" s="135"/>
      <c r="AS81" s="136"/>
      <c r="AT81" s="135"/>
      <c r="AU81" s="136"/>
      <c r="AV81" s="11" t="str">
        <f t="shared" si="4"/>
        <v/>
      </c>
      <c r="AW81" s="12" t="str">
        <f>IF(T($E81)="","",ROUND(((AV81)*100)/(ข้อมูลเบื้องต้น!$F$11),2))</f>
        <v/>
      </c>
      <c r="AX81" s="13" t="str">
        <f t="shared" si="5"/>
        <v/>
      </c>
    </row>
    <row r="82" spans="2:50" ht="20.149999999999999" customHeight="1" x14ac:dyDescent="0.55000000000000004">
      <c r="B82" s="157" t="str">
        <f t="shared" si="3"/>
        <v>ป.2/2</v>
      </c>
      <c r="C82" s="152">
        <v>38</v>
      </c>
      <c r="D82" s="153" t="str">
        <f>Sheet2!I41</f>
        <v/>
      </c>
      <c r="E82" s="158" t="str">
        <f>Sheet2!J41</f>
        <v/>
      </c>
      <c r="F82" s="159" t="str">
        <f>Sheet2!K41</f>
        <v/>
      </c>
      <c r="G82" s="160" t="str">
        <f>Sheet2!L41</f>
        <v/>
      </c>
      <c r="H82" s="135"/>
      <c r="I82" s="136"/>
      <c r="J82" s="135"/>
      <c r="K82" s="136"/>
      <c r="L82" s="135"/>
      <c r="M82" s="136"/>
      <c r="N82" s="135"/>
      <c r="O82" s="136"/>
      <c r="P82" s="135"/>
      <c r="Q82" s="136"/>
      <c r="R82" s="135"/>
      <c r="S82" s="136"/>
      <c r="T82" s="135"/>
      <c r="U82" s="136"/>
      <c r="V82" s="135"/>
      <c r="W82" s="136"/>
      <c r="X82" s="135"/>
      <c r="Y82" s="136"/>
      <c r="Z82" s="135"/>
      <c r="AA82" s="136"/>
      <c r="AB82" s="135"/>
      <c r="AC82" s="136"/>
      <c r="AD82" s="135"/>
      <c r="AE82" s="136"/>
      <c r="AF82" s="135"/>
      <c r="AG82" s="136"/>
      <c r="AH82" s="135"/>
      <c r="AI82" s="136"/>
      <c r="AJ82" s="135"/>
      <c r="AK82" s="136"/>
      <c r="AL82" s="135"/>
      <c r="AM82" s="136"/>
      <c r="AN82" s="135"/>
      <c r="AO82" s="136"/>
      <c r="AP82" s="135"/>
      <c r="AQ82" s="136"/>
      <c r="AR82" s="135"/>
      <c r="AS82" s="136"/>
      <c r="AT82" s="135"/>
      <c r="AU82" s="136"/>
      <c r="AV82" s="11" t="str">
        <f t="shared" si="4"/>
        <v/>
      </c>
      <c r="AW82" s="12" t="str">
        <f>IF(T($E82)="","",ROUND(((AV82)*100)/(ข้อมูลเบื้องต้น!$F$11),2))</f>
        <v/>
      </c>
      <c r="AX82" s="13" t="str">
        <f t="shared" si="5"/>
        <v/>
      </c>
    </row>
    <row r="83" spans="2:50" ht="20.149999999999999" customHeight="1" x14ac:dyDescent="0.55000000000000004">
      <c r="B83" s="157" t="str">
        <f t="shared" si="3"/>
        <v>ป.2/2</v>
      </c>
      <c r="C83" s="152">
        <v>39</v>
      </c>
      <c r="D83" s="153" t="str">
        <f>Sheet2!I42</f>
        <v/>
      </c>
      <c r="E83" s="158" t="str">
        <f>Sheet2!J42</f>
        <v/>
      </c>
      <c r="F83" s="159" t="str">
        <f>Sheet2!K42</f>
        <v/>
      </c>
      <c r="G83" s="160" t="str">
        <f>Sheet2!L42</f>
        <v/>
      </c>
      <c r="H83" s="135"/>
      <c r="I83" s="136"/>
      <c r="J83" s="135"/>
      <c r="K83" s="136"/>
      <c r="L83" s="135"/>
      <c r="M83" s="136"/>
      <c r="N83" s="135"/>
      <c r="O83" s="136"/>
      <c r="P83" s="135"/>
      <c r="Q83" s="136"/>
      <c r="R83" s="135"/>
      <c r="S83" s="136"/>
      <c r="T83" s="135"/>
      <c r="U83" s="136"/>
      <c r="V83" s="135"/>
      <c r="W83" s="136"/>
      <c r="X83" s="135"/>
      <c r="Y83" s="136"/>
      <c r="Z83" s="135"/>
      <c r="AA83" s="136"/>
      <c r="AB83" s="135"/>
      <c r="AC83" s="136"/>
      <c r="AD83" s="135"/>
      <c r="AE83" s="136"/>
      <c r="AF83" s="135"/>
      <c r="AG83" s="136"/>
      <c r="AH83" s="135"/>
      <c r="AI83" s="136"/>
      <c r="AJ83" s="135"/>
      <c r="AK83" s="136"/>
      <c r="AL83" s="135"/>
      <c r="AM83" s="136"/>
      <c r="AN83" s="135"/>
      <c r="AO83" s="136"/>
      <c r="AP83" s="135"/>
      <c r="AQ83" s="136"/>
      <c r="AR83" s="135"/>
      <c r="AS83" s="136"/>
      <c r="AT83" s="135"/>
      <c r="AU83" s="136"/>
      <c r="AV83" s="11" t="str">
        <f t="shared" si="4"/>
        <v/>
      </c>
      <c r="AW83" s="12" t="str">
        <f>IF(T($E83)="","",ROUND(((AV83)*100)/(ข้อมูลเบื้องต้น!$F$11),2))</f>
        <v/>
      </c>
      <c r="AX83" s="13" t="str">
        <f t="shared" si="5"/>
        <v/>
      </c>
    </row>
    <row r="84" spans="2:50" ht="20.149999999999999" customHeight="1" x14ac:dyDescent="0.55000000000000004">
      <c r="B84" s="157" t="str">
        <f t="shared" si="3"/>
        <v>ป.2/2</v>
      </c>
      <c r="C84" s="152">
        <v>40</v>
      </c>
      <c r="D84" s="153" t="str">
        <f>Sheet2!I43</f>
        <v/>
      </c>
      <c r="E84" s="158" t="str">
        <f>Sheet2!J43</f>
        <v/>
      </c>
      <c r="F84" s="159" t="str">
        <f>Sheet2!K43</f>
        <v/>
      </c>
      <c r="G84" s="160" t="str">
        <f>Sheet2!L43</f>
        <v/>
      </c>
      <c r="H84" s="135"/>
      <c r="I84" s="136"/>
      <c r="J84" s="135"/>
      <c r="K84" s="136"/>
      <c r="L84" s="135"/>
      <c r="M84" s="136"/>
      <c r="N84" s="135"/>
      <c r="O84" s="136"/>
      <c r="P84" s="135"/>
      <c r="Q84" s="136"/>
      <c r="R84" s="135"/>
      <c r="S84" s="136"/>
      <c r="T84" s="135"/>
      <c r="U84" s="136"/>
      <c r="V84" s="135"/>
      <c r="W84" s="136"/>
      <c r="X84" s="135"/>
      <c r="Y84" s="136"/>
      <c r="Z84" s="135"/>
      <c r="AA84" s="136"/>
      <c r="AB84" s="135"/>
      <c r="AC84" s="136"/>
      <c r="AD84" s="135"/>
      <c r="AE84" s="136"/>
      <c r="AF84" s="135"/>
      <c r="AG84" s="136"/>
      <c r="AH84" s="135"/>
      <c r="AI84" s="136"/>
      <c r="AJ84" s="135"/>
      <c r="AK84" s="136"/>
      <c r="AL84" s="135"/>
      <c r="AM84" s="136"/>
      <c r="AN84" s="135"/>
      <c r="AO84" s="136"/>
      <c r="AP84" s="135"/>
      <c r="AQ84" s="136"/>
      <c r="AR84" s="135"/>
      <c r="AS84" s="136"/>
      <c r="AT84" s="135"/>
      <c r="AU84" s="136"/>
      <c r="AV84" s="11" t="str">
        <f t="shared" si="4"/>
        <v/>
      </c>
      <c r="AW84" s="12" t="str">
        <f>IF(T($E84)="","",ROUND(((AV84)*100)/(ข้อมูลเบื้องต้น!$F$11),2))</f>
        <v/>
      </c>
      <c r="AX84" s="13" t="str">
        <f t="shared" si="5"/>
        <v/>
      </c>
    </row>
  </sheetData>
  <sheetProtection algorithmName="SHA-512" hashValue="ODJrApIEpxPeVb4VtlbxjR13wBnk4MMo293uKO/tvi69irL9BUx85vvRSk1b6OBTY7dz9nA5UPnF4+ekxcDWKg==" saltValue="EGcPGPqEdW07J19mWLbn1w==" spinCount="100000" sheet="1" selectLockedCells="1"/>
  <customSheetViews>
    <customSheetView guid="{389C1853-6099-4D9F-A0F7-7F9074524A1B}" showPageBreaks="1" zeroValues="0" printArea="1" view="pageBreakPreview" showRuler="0">
      <pane xSplit="5" ySplit="4" topLeftCell="AZ5" activePane="bottomRight" state="frozen"/>
      <selection pane="bottomRight" activeCell="DK8" sqref="DK8"/>
      <colBreaks count="2" manualBreakCount="2">
        <brk id="42" max="48" man="1"/>
        <brk id="82" max="48" man="1"/>
      </colBreaks>
      <pageMargins left="0.51181102362204722" right="0.15748031496062992" top="0.43307086614173229" bottom="0.23622047244094491" header="0.19685039370078741" footer="0.23622047244094491"/>
      <printOptions horizontalCentered="1"/>
      <pageSetup paperSize="9" scale="85" orientation="portrait" horizontalDpi="300" verticalDpi="300" r:id="rId1"/>
      <headerFooter alignWithMargins="0"/>
    </customSheetView>
  </customSheetViews>
  <mergeCells count="52">
    <mergeCell ref="AP3:AQ3"/>
    <mergeCell ref="AR3:AS3"/>
    <mergeCell ref="AT3:AU3"/>
    <mergeCell ref="AN4:AO4"/>
    <mergeCell ref="AP4:AQ4"/>
    <mergeCell ref="AN3:AO3"/>
    <mergeCell ref="Z4:AA4"/>
    <mergeCell ref="AB4:AC4"/>
    <mergeCell ref="AD4:AE4"/>
    <mergeCell ref="AR4:AS4"/>
    <mergeCell ref="AT4:AU4"/>
    <mergeCell ref="AF4:AG4"/>
    <mergeCell ref="AH4:AI4"/>
    <mergeCell ref="AJ4:AK4"/>
    <mergeCell ref="AL4:AM4"/>
    <mergeCell ref="AL3:AM3"/>
    <mergeCell ref="B1:B4"/>
    <mergeCell ref="C1:C4"/>
    <mergeCell ref="E1:G4"/>
    <mergeCell ref="H4:I4"/>
    <mergeCell ref="J3:K3"/>
    <mergeCell ref="J4:K4"/>
    <mergeCell ref="H1:AA1"/>
    <mergeCell ref="L3:M3"/>
    <mergeCell ref="N3:O3"/>
    <mergeCell ref="L4:M4"/>
    <mergeCell ref="N4:O4"/>
    <mergeCell ref="P4:Q4"/>
    <mergeCell ref="R4:S4"/>
    <mergeCell ref="T4:U4"/>
    <mergeCell ref="V4:W4"/>
    <mergeCell ref="X4:Y4"/>
    <mergeCell ref="AB1:AU1"/>
    <mergeCell ref="H2:AA2"/>
    <mergeCell ref="AB2:AU2"/>
    <mergeCell ref="H3:I3"/>
    <mergeCell ref="P3:Q3"/>
    <mergeCell ref="R3:S3"/>
    <mergeCell ref="X3:Y3"/>
    <mergeCell ref="Z3:AA3"/>
    <mergeCell ref="AD3:AE3"/>
    <mergeCell ref="AF3:AG3"/>
    <mergeCell ref="AH3:AI3"/>
    <mergeCell ref="AJ3:AK3"/>
    <mergeCell ref="AB3:AC3"/>
    <mergeCell ref="T3:U3"/>
    <mergeCell ref="V3:W3"/>
    <mergeCell ref="AW3:AW4"/>
    <mergeCell ref="AV1:AW1"/>
    <mergeCell ref="AV2:AW2"/>
    <mergeCell ref="AV3:AV4"/>
    <mergeCell ref="AX1:AX4"/>
  </mergeCells>
  <phoneticPr fontId="4" type="noConversion"/>
  <conditionalFormatting sqref="H5:AU84">
    <cfRule type="colorScale" priority="211">
      <colorScale>
        <cfvo type="min"/>
        <cfvo type="max"/>
        <color theme="4" tint="0.39997558519241921"/>
        <color theme="5" tint="0.59999389629810485"/>
      </colorScale>
    </cfRule>
  </conditionalFormatting>
  <conditionalFormatting sqref="AW5:AW84">
    <cfRule type="cellIs" dxfId="91" priority="121" stopIfTrue="1" operator="lessThan">
      <formula>80</formula>
    </cfRule>
    <cfRule type="cellIs" dxfId="90" priority="122" stopIfTrue="1" operator="greaterThan">
      <formula>100</formula>
    </cfRule>
  </conditionalFormatting>
  <conditionalFormatting sqref="AX5:AX84">
    <cfRule type="cellIs" dxfId="89" priority="118" stopIfTrue="1" operator="equal">
      <formula>"ลาออก"</formula>
    </cfRule>
    <cfRule type="cellIs" dxfId="88" priority="119" stopIfTrue="1" operator="equal">
      <formula>"ผิดพลาด"</formula>
    </cfRule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45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whole" allowBlank="1" showInputMessage="1" showErrorMessage="1" error="ให้กรอกจำนวนคาบ _x000a_เช่น วันนี้ขาด 2 คาบ" prompt="จำนวนคาบ" sqref="N5:N84 J5:J84 H5:H84 AR5:AR84 AP5:AP84 AT5:AT84 AN5:AN84 AL5:AL84 AJ5:AJ84 AH5:AH84 AF5:AF84 AD5:AD84 AB5:AB84 Z5:Z84 X5:X84 V5:V84 T5:T84 R5:R84 P5:P84 L5:L84" xr:uid="{00000000-0002-0000-0400-000000000000}">
      <formula1>1</formula1>
      <formula2>4</formula2>
    </dataValidation>
    <dataValidation allowBlank="1" showInputMessage="1" showErrorMessage="1" prompt="กรอก_x000a_วันที่/เดือน   เช่น 1/12 " sqref="AS5:AS84 K5:K84 I5:I84 AQ5:AQ84 AU5:AU84 M5:M84 AO5:AO84 AM5:AM84 AK5:AK84 AI5:AI84 AG5:AG84 AE5:AE84 AC5:AC84 AA5:AA84 Y5:Y84 W5:W84 U5:U84 S5:S84 Q5:Q84 O5:O84" xr:uid="{00000000-0002-0000-0400-000001000000}"/>
  </dataValidations>
  <printOptions horizontalCentered="1"/>
  <pageMargins left="0.11811023622047245" right="0.15748031496062992" top="0.6692913385826772" bottom="0.23622047244094491" header="0.62992125984251968" footer="0.23622047244094491"/>
  <pageSetup paperSize="9" scale="74" orientation="landscape" horizontalDpi="4294967293" verticalDpi="300" r:id="rId2"/>
  <headerFooter alignWithMargins="0"/>
  <rowBreaks count="3" manualBreakCount="3">
    <brk id="37" min="1" max="49" man="1"/>
    <brk id="44" max="16383" man="1"/>
    <brk id="77" min="1" max="4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7">
    <tabColor rgb="FF92D050"/>
  </sheetPr>
  <dimension ref="B1:AG84"/>
  <sheetViews>
    <sheetView showGridLines="0" showRowColHeaders="0" view="pageBreakPreview" zoomScale="130" zoomScaleSheetLayoutView="130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O8" sqref="O8"/>
    </sheetView>
  </sheetViews>
  <sheetFormatPr defaultColWidth="9" defaultRowHeight="21.5" x14ac:dyDescent="0.6"/>
  <cols>
    <col min="1" max="1" width="10.69921875" style="4" customWidth="1"/>
    <col min="2" max="2" width="4.19921875" style="4" bestFit="1" customWidth="1"/>
    <col min="3" max="3" width="3.69921875" style="4" customWidth="1"/>
    <col min="4" max="4" width="3.8984375" style="4" hidden="1" customWidth="1"/>
    <col min="5" max="5" width="6.59765625" style="5" customWidth="1"/>
    <col min="6" max="6" width="11.69921875" style="4" customWidth="1"/>
    <col min="7" max="7" width="11.69921875" style="6" customWidth="1"/>
    <col min="8" max="22" width="3.19921875" style="6" customWidth="1"/>
    <col min="23" max="23" width="4.59765625" style="5" customWidth="1"/>
    <col min="24" max="24" width="4.3984375" style="7" hidden="1" customWidth="1"/>
    <col min="25" max="25" width="5.69921875" style="9" customWidth="1"/>
    <col min="26" max="26" width="4.09765625" style="9" customWidth="1"/>
    <col min="27" max="27" width="5.69921875" style="8" hidden="1" customWidth="1"/>
    <col min="28" max="28" width="4.69921875" style="4" customWidth="1"/>
    <col min="29" max="29" width="4.19921875" style="4" hidden="1" customWidth="1"/>
    <col min="30" max="30" width="4.69921875" style="4" hidden="1" customWidth="1"/>
    <col min="31" max="31" width="6.3984375" style="4" hidden="1" customWidth="1"/>
    <col min="32" max="32" width="4" style="4" hidden="1" customWidth="1"/>
    <col min="33" max="33" width="9" style="4" hidden="1" customWidth="1"/>
    <col min="34" max="16384" width="9" style="4"/>
  </cols>
  <sheetData>
    <row r="1" spans="2:33" s="137" customFormat="1" ht="27" customHeight="1" x14ac:dyDescent="0.65">
      <c r="B1" s="489" t="str">
        <f>"บันทึกการเก็บคะแนนภาคเรียนที่ 1 รายวิชา  " &amp;ข้อมูลเบื้องต้น!F9   &amp;"  กลุ่มวิชา  "  &amp; ข้อมูลเบื้องต้น!F10  &amp;"    ผู้สอน   "    &amp;ข้อมูลเบื้องต้น!F12</f>
        <v>บันทึกการเก็บคะแนนภาคเรียนที่ 1 รายวิชา  คณิตศาสตร์ 2   กลุ่มวิชา  พื้นฐาน 202    ผู้สอน   นางอุ้มขวัญ หัตถสาร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</row>
    <row r="2" spans="2:33" ht="22.5" customHeight="1" x14ac:dyDescent="0.6">
      <c r="B2" s="492" t="s">
        <v>52</v>
      </c>
      <c r="C2" s="492" t="s">
        <v>0</v>
      </c>
      <c r="D2" s="495" t="s">
        <v>14</v>
      </c>
      <c r="E2" s="498" t="s">
        <v>13</v>
      </c>
      <c r="F2" s="499"/>
      <c r="G2" s="500"/>
      <c r="H2" s="378">
        <f>ข้อมูลเบื้องต้น!$K8</f>
        <v>1</v>
      </c>
      <c r="I2" s="378">
        <f>ข้อมูลเบื้องต้น!$K9</f>
        <v>2</v>
      </c>
      <c r="J2" s="378">
        <f>ข้อมูลเบื้องต้น!$K10</f>
        <v>3</v>
      </c>
      <c r="K2" s="378">
        <f>ข้อมูลเบื้องต้น!$K11</f>
        <v>4</v>
      </c>
      <c r="L2" s="378">
        <f>ข้อมูลเบื้องต้น!$K12</f>
        <v>5</v>
      </c>
      <c r="M2" s="378">
        <f>ข้อมูลเบื้องต้น!$K13</f>
        <v>6</v>
      </c>
      <c r="N2" s="378">
        <f>ข้อมูลเบื้องต้น!$K14</f>
        <v>7</v>
      </c>
      <c r="O2" s="378">
        <f>ข้อมูลเบื้องต้น!$K15</f>
        <v>8</v>
      </c>
      <c r="P2" s="378">
        <f>ข้อมูลเบื้องต้น!$K16</f>
        <v>0</v>
      </c>
      <c r="Q2" s="378">
        <f>ข้อมูลเบื้องต้น!$K17</f>
        <v>0</v>
      </c>
      <c r="R2" s="378">
        <f>ข้อมูลเบื้องต้น!$K18</f>
        <v>0</v>
      </c>
      <c r="S2" s="378">
        <f>ข้อมูลเบื้องต้น!$K19</f>
        <v>0</v>
      </c>
      <c r="T2" s="378">
        <f>ข้อมูลเบื้องต้น!$K20</f>
        <v>0</v>
      </c>
      <c r="U2" s="378">
        <f>ข้อมูลเบื้องต้น!$K21</f>
        <v>0</v>
      </c>
      <c r="V2" s="378">
        <f>ข้อมูลเบื้องต้น!$K22</f>
        <v>0</v>
      </c>
      <c r="W2" s="490" t="s">
        <v>4</v>
      </c>
      <c r="X2" s="480" t="s">
        <v>43</v>
      </c>
      <c r="Y2" s="480" t="s">
        <v>43</v>
      </c>
      <c r="Z2" s="486" t="s">
        <v>169</v>
      </c>
      <c r="AA2" s="483" t="s">
        <v>45</v>
      </c>
      <c r="AB2" s="478" t="s">
        <v>44</v>
      </c>
    </row>
    <row r="3" spans="2:33" ht="40" customHeight="1" x14ac:dyDescent="0.6">
      <c r="B3" s="493"/>
      <c r="C3" s="493"/>
      <c r="D3" s="496"/>
      <c r="E3" s="501"/>
      <c r="F3" s="502"/>
      <c r="G3" s="503"/>
      <c r="H3" s="377" t="str">
        <f>ข้อมูลเบื้องต้น!$L8</f>
        <v>ค1.1ป.2/3</v>
      </c>
      <c r="I3" s="377" t="str">
        <f>ข้อมูลเบื้องต้น!$L9</f>
        <v>ค1.1ป.2/8</v>
      </c>
      <c r="J3" s="377" t="str">
        <f>ข้อมูลเบื้องต้น!$L10</f>
        <v>ค2.1ป.2/1</v>
      </c>
      <c r="K3" s="377" t="str">
        <f>ข้อมูลเบื้องต้น!$L11</f>
        <v>ค2.1ป.2/3</v>
      </c>
      <c r="L3" s="377" t="str">
        <f>ข้อมูลเบื้องต้น!$L12</f>
        <v>ค2.1ป.2/5</v>
      </c>
      <c r="M3" s="377" t="str">
        <f>ข้อมูลเบื้องต้น!$L13</f>
        <v>ค2.1ป.2/6</v>
      </c>
      <c r="N3" s="377" t="str">
        <f>ข้อมูลเบื้องต้น!$L14</f>
        <v>ค2.2ป.2/1</v>
      </c>
      <c r="O3" s="377" t="str">
        <f>ข้อมูลเบื้องต้น!$L15</f>
        <v>ค3.1ป.2/1</v>
      </c>
      <c r="P3" s="377">
        <f>ข้อมูลเบื้องต้น!$L16</f>
        <v>0</v>
      </c>
      <c r="Q3" s="377">
        <f>ข้อมูลเบื้องต้น!$L17</f>
        <v>0</v>
      </c>
      <c r="R3" s="377">
        <f>ข้อมูลเบื้องต้น!$L18</f>
        <v>0</v>
      </c>
      <c r="S3" s="377">
        <f>ข้อมูลเบื้องต้น!$L19</f>
        <v>0</v>
      </c>
      <c r="T3" s="377">
        <f>ข้อมูลเบื้องต้น!$L20</f>
        <v>0</v>
      </c>
      <c r="U3" s="377">
        <f>ข้อมูลเบื้องต้น!$L21</f>
        <v>0</v>
      </c>
      <c r="V3" s="377">
        <f>ข้อมูลเบื้องต้น!$L22</f>
        <v>0</v>
      </c>
      <c r="W3" s="491"/>
      <c r="X3" s="481"/>
      <c r="Y3" s="481"/>
      <c r="Z3" s="487"/>
      <c r="AA3" s="484"/>
      <c r="AB3" s="478"/>
      <c r="AC3" s="4" t="s">
        <v>128</v>
      </c>
      <c r="AD3" s="4" t="s">
        <v>129</v>
      </c>
      <c r="AE3" s="4" t="s">
        <v>130</v>
      </c>
    </row>
    <row r="4" spans="2:33" s="3" customFormat="1" ht="22.5" customHeight="1" thickBot="1" x14ac:dyDescent="0.6">
      <c r="B4" s="494"/>
      <c r="C4" s="494"/>
      <c r="D4" s="497"/>
      <c r="E4" s="504"/>
      <c r="F4" s="505"/>
      <c r="G4" s="506"/>
      <c r="H4" s="177">
        <f>ข้อมูลเบื้องต้น!$M8</f>
        <v>10</v>
      </c>
      <c r="I4" s="177">
        <f>ข้อมูลเบื้องต้น!$M9</f>
        <v>10</v>
      </c>
      <c r="J4" s="177">
        <f>ข้อมูลเบื้องต้น!$M10</f>
        <v>10</v>
      </c>
      <c r="K4" s="177">
        <f>ข้อมูลเบื้องต้น!$M11</f>
        <v>10</v>
      </c>
      <c r="L4" s="177">
        <f>ข้อมูลเบื้องต้น!$M12</f>
        <v>15</v>
      </c>
      <c r="M4" s="177">
        <f>ข้อมูลเบื้องต้น!$M13</f>
        <v>15</v>
      </c>
      <c r="N4" s="177">
        <f>ข้อมูลเบื้องต้น!$M14</f>
        <v>20</v>
      </c>
      <c r="O4" s="177">
        <f>ข้อมูลเบื้องต้น!$M15</f>
        <v>20</v>
      </c>
      <c r="P4" s="177">
        <f>ข้อมูลเบื้องต้น!$M16</f>
        <v>0</v>
      </c>
      <c r="Q4" s="177">
        <f>ข้อมูลเบื้องต้น!$M17</f>
        <v>0</v>
      </c>
      <c r="R4" s="177">
        <f>ข้อมูลเบื้องต้น!$M18</f>
        <v>0</v>
      </c>
      <c r="S4" s="177">
        <f>ข้อมูลเบื้องต้น!$M19</f>
        <v>0</v>
      </c>
      <c r="T4" s="177">
        <f>ข้อมูลเบื้องต้น!$M20</f>
        <v>0</v>
      </c>
      <c r="U4" s="177">
        <f>ข้อมูลเบื้องต้น!$M21</f>
        <v>0</v>
      </c>
      <c r="V4" s="177">
        <f>ข้อมูลเบื้องต้น!$M22</f>
        <v>0</v>
      </c>
      <c r="W4" s="146">
        <f>SUM(H4:V4)</f>
        <v>110</v>
      </c>
      <c r="X4" s="482"/>
      <c r="Y4" s="482"/>
      <c r="Z4" s="488"/>
      <c r="AA4" s="485"/>
      <c r="AB4" s="479"/>
      <c r="AC4" s="31">
        <v>0</v>
      </c>
      <c r="AD4" s="31">
        <v>0</v>
      </c>
      <c r="AE4" s="3" t="s">
        <v>4</v>
      </c>
      <c r="AG4" s="31">
        <v>0</v>
      </c>
    </row>
    <row r="5" spans="2:33" s="2" customFormat="1" ht="20.149999999999999" customHeight="1" x14ac:dyDescent="0.55000000000000004">
      <c r="B5" s="175" t="str">
        <f>p2เวลาเรียน!B5</f>
        <v>ป.2/1</v>
      </c>
      <c r="C5" s="175">
        <f>p2เวลาเรียน!C5</f>
        <v>1</v>
      </c>
      <c r="D5" s="175">
        <f>p2เวลาเรียน!D5</f>
        <v>3901</v>
      </c>
      <c r="E5" s="175" t="str">
        <f>p2เวลาเรียน!E5</f>
        <v>เด็กชาย</v>
      </c>
      <c r="F5" s="185" t="str">
        <f>p2เวลาเรียน!F5</f>
        <v>ธนภัทร</v>
      </c>
      <c r="G5" s="186" t="str">
        <f>p2เวลาเรียน!G5</f>
        <v>อุสาห์</v>
      </c>
      <c r="H5" s="147">
        <v>6</v>
      </c>
      <c r="I5" s="147">
        <v>6</v>
      </c>
      <c r="J5" s="147">
        <v>6</v>
      </c>
      <c r="K5" s="147">
        <v>8</v>
      </c>
      <c r="L5" s="147">
        <v>8</v>
      </c>
      <c r="M5" s="147">
        <v>8</v>
      </c>
      <c r="N5" s="147">
        <v>15</v>
      </c>
      <c r="O5" s="147">
        <v>15</v>
      </c>
      <c r="P5" s="147"/>
      <c r="Q5" s="147"/>
      <c r="R5" s="147"/>
      <c r="S5" s="147"/>
      <c r="T5" s="147"/>
      <c r="U5" s="147"/>
      <c r="V5" s="147"/>
      <c r="W5" s="310">
        <f>IF(E5="","",IF(SUM(H5:V5)=0,"",SUM(H5:V5)))</f>
        <v>72</v>
      </c>
      <c r="X5" s="368" t="str">
        <f>IF(W5="","",IF(W5&gt;74,"เชี่ยวชาญ",IF(W5&gt;64,"ชำนาญ",IF(W5&gt;54,"พัฒนา",IF(W5&gt;49,"เริ่มต้น","-")))))</f>
        <v>ชำนาญ</v>
      </c>
      <c r="Y5" s="369" t="str">
        <f t="shared" ref="Y5:Y36" si="0">IF(AA5="",X5,IF(AA5="มส","มส",IF(AA5="ร","ร")))</f>
        <v>ชำนาญ</v>
      </c>
      <c r="Z5" s="287" t="str">
        <f>IF(E5="","",pรายชื่อ!B4)</f>
        <v>เรียน</v>
      </c>
      <c r="AA5" s="133"/>
      <c r="AB5" s="134">
        <f t="shared" ref="AB5:AB44" si="1">IF(W5="","",RANK($W5,$W$5:$W$44,0))</f>
        <v>2</v>
      </c>
      <c r="AC5" s="31">
        <f>IF(AND(Y5=0),LOOKUP(9.99999999999999E+307,$AC$4:AC4)+1,"")</f>
        <v>1</v>
      </c>
      <c r="AD5" s="31" t="str">
        <f>IF(AND(Y5="ร"),LOOKUP(9.99999999999999E+307,$AD$4:AD4)+1,"")</f>
        <v/>
      </c>
      <c r="AE5" s="2">
        <f t="shared" ref="AE5:AE13" si="2">SUM(AC5:AD5)</f>
        <v>1</v>
      </c>
      <c r="AF5" s="2">
        <f>IF(AE5=0,"",AE5/AE5)</f>
        <v>1</v>
      </c>
      <c r="AG5" s="31">
        <f>IF(AND(AF5=1),LOOKUP(9.99999999999999E+307,$AG$4:AG4)+1,"")</f>
        <v>1</v>
      </c>
    </row>
    <row r="6" spans="2:33" s="2" customFormat="1" ht="20.149999999999999" customHeight="1" x14ac:dyDescent="0.55000000000000004">
      <c r="B6" s="176" t="str">
        <f>p2เวลาเรียน!B6</f>
        <v>ป.2/1</v>
      </c>
      <c r="C6" s="176">
        <f>p2เวลาเรียน!C6</f>
        <v>2</v>
      </c>
      <c r="D6" s="176" t="str">
        <f>p2เวลาเรียน!D6</f>
        <v>04031</v>
      </c>
      <c r="E6" s="176" t="str">
        <f>p2เวลาเรียน!E6</f>
        <v>เด็กชาย</v>
      </c>
      <c r="F6" s="187" t="str">
        <f>p2เวลาเรียน!F6</f>
        <v>กฤติพงศ์</v>
      </c>
      <c r="G6" s="188" t="str">
        <f>p2เวลาเรียน!G6</f>
        <v>รุ่งหนองกระดี่</v>
      </c>
      <c r="H6" s="147">
        <v>7</v>
      </c>
      <c r="I6" s="147">
        <v>7</v>
      </c>
      <c r="J6" s="147">
        <v>8</v>
      </c>
      <c r="K6" s="147">
        <v>8</v>
      </c>
      <c r="L6" s="147">
        <v>9</v>
      </c>
      <c r="M6" s="147">
        <v>9</v>
      </c>
      <c r="N6" s="147">
        <v>11</v>
      </c>
      <c r="O6" s="147">
        <v>19</v>
      </c>
      <c r="P6" s="147"/>
      <c r="Q6" s="147"/>
      <c r="R6" s="147"/>
      <c r="S6" s="147"/>
      <c r="T6" s="147"/>
      <c r="U6" s="147"/>
      <c r="V6" s="147"/>
      <c r="W6" s="310">
        <f t="shared" ref="W6:W69" si="3">IF(E6="","",IF(SUM(H6:V6)=0,"",SUM(H6:V6)))</f>
        <v>78</v>
      </c>
      <c r="X6" s="368" t="str">
        <f t="shared" ref="X6:X69" si="4">IF(W6="","",IF(W6&gt;74,"เชี่ยวชาญ",IF(W6&gt;64,"ชำนาญ",IF(W6&gt;54,"พัฒนา",IF(W6&gt;49,"เริ่มต้น","-")))))</f>
        <v>เชี่ยวชาญ</v>
      </c>
      <c r="Y6" s="369" t="str">
        <f t="shared" si="0"/>
        <v>เชี่ยวชาญ</v>
      </c>
      <c r="Z6" s="287" t="str">
        <f>IF(E6="","",pรายชื่อ!B5)</f>
        <v>เรียน</v>
      </c>
      <c r="AA6" s="133"/>
      <c r="AB6" s="116">
        <f t="shared" si="1"/>
        <v>1</v>
      </c>
      <c r="AC6" s="31">
        <f>IF(AND(Y6=0),LOOKUP(9.99999999999999E+307,$AC$4:AC5)+1,"")</f>
        <v>2</v>
      </c>
      <c r="AD6" s="31" t="str">
        <f>IF(AND(Y6="ร"),LOOKUP(9.99999999999999E+307,$AD$4:AD5)+1,"")</f>
        <v/>
      </c>
      <c r="AE6" s="2">
        <f t="shared" si="2"/>
        <v>2</v>
      </c>
      <c r="AF6" s="2">
        <f t="shared" ref="AF6:AF54" si="5">IF(AE6=0,"",AE6/AE6)</f>
        <v>1</v>
      </c>
      <c r="AG6" s="31">
        <f>IF(AND(AF6=1),LOOKUP(9.99999999999999E+307,$AG$4:AG5)+1,"")</f>
        <v>2</v>
      </c>
    </row>
    <row r="7" spans="2:33" s="2" customFormat="1" ht="20.149999999999999" customHeight="1" x14ac:dyDescent="0.55000000000000004">
      <c r="B7" s="176" t="str">
        <f>p2เวลาเรียน!B7</f>
        <v>ป.2/1</v>
      </c>
      <c r="C7" s="176">
        <f>p2เวลาเรียน!C7</f>
        <v>3</v>
      </c>
      <c r="D7" s="176">
        <f>p2เวลาเรียน!D7</f>
        <v>4032</v>
      </c>
      <c r="E7" s="176" t="str">
        <f>p2เวลาเรียน!E7</f>
        <v>เด็กชาย</v>
      </c>
      <c r="F7" s="187" t="str">
        <f>p2เวลาเรียน!F7</f>
        <v>กวินเชษฐ</v>
      </c>
      <c r="G7" s="188" t="str">
        <f>p2เวลาเรียน!G7</f>
        <v>ภิรมย์นาค</v>
      </c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310" t="str">
        <f t="shared" si="3"/>
        <v/>
      </c>
      <c r="X7" s="368" t="str">
        <f t="shared" si="4"/>
        <v/>
      </c>
      <c r="Y7" s="369" t="str">
        <f t="shared" si="0"/>
        <v/>
      </c>
      <c r="Z7" s="287" t="str">
        <f>IF(E7="","",pรายชื่อ!B6)</f>
        <v>เรียน</v>
      </c>
      <c r="AA7" s="133"/>
      <c r="AB7" s="116" t="str">
        <f t="shared" si="1"/>
        <v/>
      </c>
      <c r="AC7" s="31">
        <f>IF(AND(Y7=0),LOOKUP(9.99999999999999E+307,$AC$4:AC6)+1,"")</f>
        <v>3</v>
      </c>
      <c r="AD7" s="31" t="str">
        <f>IF(AND(Y7="ร"),LOOKUP(9.99999999999999E+307,$AD$4:AD6)+1,"")</f>
        <v/>
      </c>
      <c r="AE7" s="2">
        <f t="shared" si="2"/>
        <v>3</v>
      </c>
      <c r="AF7" s="2">
        <f t="shared" si="5"/>
        <v>1</v>
      </c>
      <c r="AG7" s="31">
        <f>IF(AND(AF7=1),LOOKUP(9.99999999999999E+307,$AG$4:AG6)+1,"")</f>
        <v>3</v>
      </c>
    </row>
    <row r="8" spans="2:33" s="2" customFormat="1" ht="20.149999999999999" customHeight="1" x14ac:dyDescent="0.55000000000000004">
      <c r="B8" s="176" t="str">
        <f>p2เวลาเรียน!B8</f>
        <v>ป.2/1</v>
      </c>
      <c r="C8" s="176">
        <f>p2เวลาเรียน!C8</f>
        <v>4</v>
      </c>
      <c r="D8" s="176">
        <f>p2เวลาเรียน!D8</f>
        <v>4036</v>
      </c>
      <c r="E8" s="176" t="str">
        <f>p2เวลาเรียน!E8</f>
        <v>เด็กชาย</v>
      </c>
      <c r="F8" s="187" t="str">
        <f>p2เวลาเรียน!F8</f>
        <v>จักรวาล</v>
      </c>
      <c r="G8" s="188" t="str">
        <f>p2เวลาเรียน!G8</f>
        <v>บุญหลง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310" t="str">
        <f t="shared" si="3"/>
        <v/>
      </c>
      <c r="X8" s="368" t="str">
        <f t="shared" si="4"/>
        <v/>
      </c>
      <c r="Y8" s="369" t="str">
        <f t="shared" si="0"/>
        <v/>
      </c>
      <c r="Z8" s="287" t="str">
        <f>IF(E8="","",pรายชื่อ!B7)</f>
        <v>เรียน</v>
      </c>
      <c r="AA8" s="133"/>
      <c r="AB8" s="116" t="str">
        <f t="shared" si="1"/>
        <v/>
      </c>
      <c r="AC8" s="31">
        <f>IF(AND(Y8=0),LOOKUP(9.99999999999999E+307,$AC$4:AC7)+1,"")</f>
        <v>4</v>
      </c>
      <c r="AD8" s="31" t="str">
        <f>IF(AND(Y8="ร"),LOOKUP(9.99999999999999E+307,$AD$4:AD7)+1,"")</f>
        <v/>
      </c>
      <c r="AE8" s="2">
        <f t="shared" si="2"/>
        <v>4</v>
      </c>
      <c r="AF8" s="2">
        <f t="shared" si="5"/>
        <v>1</v>
      </c>
      <c r="AG8" s="31">
        <f>IF(AND(AF8=1),LOOKUP(9.99999999999999E+307,$AG$4:AG7)+1,"")</f>
        <v>4</v>
      </c>
    </row>
    <row r="9" spans="2:33" s="2" customFormat="1" ht="20.149999999999999" customHeight="1" x14ac:dyDescent="0.55000000000000004">
      <c r="B9" s="176" t="str">
        <f>p2เวลาเรียน!B9</f>
        <v>ป.2/1</v>
      </c>
      <c r="C9" s="176">
        <f>p2เวลาเรียน!C9</f>
        <v>5</v>
      </c>
      <c r="D9" s="176">
        <f>p2เวลาเรียน!D9</f>
        <v>4044</v>
      </c>
      <c r="E9" s="176" t="str">
        <f>p2เวลาเรียน!E9</f>
        <v>เด็กชาย</v>
      </c>
      <c r="F9" s="187" t="str">
        <f>p2เวลาเรียน!F9</f>
        <v>ทัตเทพ</v>
      </c>
      <c r="G9" s="188" t="str">
        <f>p2เวลาเรียน!G9</f>
        <v>โม๊ะดี</v>
      </c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310" t="str">
        <f t="shared" si="3"/>
        <v/>
      </c>
      <c r="X9" s="368" t="str">
        <f t="shared" si="4"/>
        <v/>
      </c>
      <c r="Y9" s="369" t="str">
        <f t="shared" si="0"/>
        <v/>
      </c>
      <c r="Z9" s="287" t="str">
        <f>IF(E9="","",pรายชื่อ!B8)</f>
        <v>เรียน</v>
      </c>
      <c r="AA9" s="133"/>
      <c r="AB9" s="116" t="str">
        <f t="shared" si="1"/>
        <v/>
      </c>
      <c r="AC9" s="31">
        <f>IF(AND(Y9=0),LOOKUP(9.99999999999999E+307,$AC$4:AC8)+1,"")</f>
        <v>5</v>
      </c>
      <c r="AD9" s="31" t="str">
        <f>IF(AND(Y9="ร"),LOOKUP(9.99999999999999E+307,$AD$4:AD8)+1,"")</f>
        <v/>
      </c>
      <c r="AE9" s="2">
        <f t="shared" si="2"/>
        <v>5</v>
      </c>
      <c r="AF9" s="2">
        <f t="shared" si="5"/>
        <v>1</v>
      </c>
      <c r="AG9" s="31">
        <f>IF(AND(AF9=1),LOOKUP(9.99999999999999E+307,$AG$4:AG8)+1,"")</f>
        <v>5</v>
      </c>
    </row>
    <row r="10" spans="2:33" s="2" customFormat="1" ht="20.149999999999999" customHeight="1" x14ac:dyDescent="0.55000000000000004">
      <c r="B10" s="176" t="str">
        <f>p2เวลาเรียน!B10</f>
        <v>ป.2/1</v>
      </c>
      <c r="C10" s="176">
        <f>p2เวลาเรียน!C10</f>
        <v>6</v>
      </c>
      <c r="D10" s="176">
        <f>p2เวลาเรียน!D10</f>
        <v>4046</v>
      </c>
      <c r="E10" s="176" t="str">
        <f>p2เวลาเรียน!E10</f>
        <v>เด็กชาย</v>
      </c>
      <c r="F10" s="187" t="str">
        <f>p2เวลาเรียน!F10</f>
        <v>ธนกร</v>
      </c>
      <c r="G10" s="188" t="str">
        <f>p2เวลาเรียน!G10</f>
        <v>เชื้อเมืองพาน</v>
      </c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310" t="str">
        <f t="shared" si="3"/>
        <v/>
      </c>
      <c r="X10" s="368" t="str">
        <f t="shared" si="4"/>
        <v/>
      </c>
      <c r="Y10" s="369" t="str">
        <f t="shared" si="0"/>
        <v/>
      </c>
      <c r="Z10" s="287" t="str">
        <f>IF(E10="","",pรายชื่อ!B9)</f>
        <v>เรียน</v>
      </c>
      <c r="AA10" s="133"/>
      <c r="AB10" s="116" t="str">
        <f t="shared" si="1"/>
        <v/>
      </c>
      <c r="AC10" s="31">
        <f>IF(AND(Y10=0),LOOKUP(9.99999999999999E+307,$AC$4:AC9)+1,"")</f>
        <v>6</v>
      </c>
      <c r="AD10" s="31" t="str">
        <f>IF(AND(Y10="ร"),LOOKUP(9.99999999999999E+307,$AD$4:AD9)+1,"")</f>
        <v/>
      </c>
      <c r="AE10" s="2">
        <f t="shared" si="2"/>
        <v>6</v>
      </c>
      <c r="AF10" s="2">
        <f t="shared" si="5"/>
        <v>1</v>
      </c>
      <c r="AG10" s="31">
        <f>IF(AND(AF10=1),LOOKUP(9.99999999999999E+307,$AG$4:AG9)+1,"")</f>
        <v>6</v>
      </c>
    </row>
    <row r="11" spans="2:33" s="2" customFormat="1" ht="20.149999999999999" customHeight="1" x14ac:dyDescent="0.55000000000000004">
      <c r="B11" s="176" t="str">
        <f>p2เวลาเรียน!B11</f>
        <v>ป.2/1</v>
      </c>
      <c r="C11" s="176">
        <f>p2เวลาเรียน!C11</f>
        <v>7</v>
      </c>
      <c r="D11" s="176">
        <f>p2เวลาเรียน!D11</f>
        <v>4050</v>
      </c>
      <c r="E11" s="176" t="str">
        <f>p2เวลาเรียน!E11</f>
        <v>เด็กชาย</v>
      </c>
      <c r="F11" s="187" t="str">
        <f>p2เวลาเรียน!F11</f>
        <v>ธนากุล</v>
      </c>
      <c r="G11" s="188" t="str">
        <f>p2เวลาเรียน!G11</f>
        <v>ยมนา</v>
      </c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310" t="str">
        <f t="shared" si="3"/>
        <v/>
      </c>
      <c r="X11" s="368" t="str">
        <f t="shared" si="4"/>
        <v/>
      </c>
      <c r="Y11" s="369" t="str">
        <f t="shared" si="0"/>
        <v/>
      </c>
      <c r="Z11" s="287" t="str">
        <f>IF(E11="","",pรายชื่อ!B10)</f>
        <v>เรียน</v>
      </c>
      <c r="AA11" s="133"/>
      <c r="AB11" s="116" t="str">
        <f t="shared" si="1"/>
        <v/>
      </c>
      <c r="AC11" s="31">
        <f>IF(AND(Y11=0),LOOKUP(9.99999999999999E+307,$AC$4:AC10)+1,"")</f>
        <v>7</v>
      </c>
      <c r="AD11" s="31" t="str">
        <f>IF(AND(Y11="ร"),LOOKUP(9.99999999999999E+307,$AD$4:AD10)+1,"")</f>
        <v/>
      </c>
      <c r="AE11" s="2">
        <f t="shared" si="2"/>
        <v>7</v>
      </c>
      <c r="AF11" s="2">
        <f t="shared" si="5"/>
        <v>1</v>
      </c>
      <c r="AG11" s="31">
        <f>IF(AND(AF11=1),LOOKUP(9.99999999999999E+307,$AG$4:AG10)+1,"")</f>
        <v>7</v>
      </c>
    </row>
    <row r="12" spans="2:33" s="2" customFormat="1" ht="20.149999999999999" customHeight="1" x14ac:dyDescent="0.55000000000000004">
      <c r="B12" s="176" t="str">
        <f>p2เวลาเรียน!B12</f>
        <v>ป.2/1</v>
      </c>
      <c r="C12" s="176">
        <f>p2เวลาเรียน!C12</f>
        <v>8</v>
      </c>
      <c r="D12" s="176">
        <f>p2เวลาเรียน!D12</f>
        <v>4063</v>
      </c>
      <c r="E12" s="176" t="str">
        <f>p2เวลาเรียน!E12</f>
        <v>เด็กชาย</v>
      </c>
      <c r="F12" s="187" t="str">
        <f>p2เวลาเรียน!F12</f>
        <v>ภาสกร</v>
      </c>
      <c r="G12" s="188" t="str">
        <f>p2เวลาเรียน!G12</f>
        <v>คีลาวงศ์</v>
      </c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310" t="str">
        <f t="shared" si="3"/>
        <v/>
      </c>
      <c r="X12" s="368" t="str">
        <f t="shared" si="4"/>
        <v/>
      </c>
      <c r="Y12" s="369" t="str">
        <f t="shared" si="0"/>
        <v/>
      </c>
      <c r="Z12" s="287" t="str">
        <f>IF(E12="","",pรายชื่อ!B11)</f>
        <v>เรียน</v>
      </c>
      <c r="AA12" s="133"/>
      <c r="AB12" s="116" t="str">
        <f t="shared" si="1"/>
        <v/>
      </c>
      <c r="AC12" s="31">
        <f>IF(AND(Y12=0),LOOKUP(9.99999999999999E+307,$AC$4:AC11)+1,"")</f>
        <v>8</v>
      </c>
      <c r="AD12" s="31" t="str">
        <f>IF(AND(Y12="ร"),LOOKUP(9.99999999999999E+307,$AD$4:AD11)+1,"")</f>
        <v/>
      </c>
      <c r="AE12" s="2">
        <f t="shared" si="2"/>
        <v>8</v>
      </c>
      <c r="AF12" s="2">
        <f t="shared" si="5"/>
        <v>1</v>
      </c>
      <c r="AG12" s="31">
        <f>IF(AND(AF12=1),LOOKUP(9.99999999999999E+307,$AG$4:AG11)+1,"")</f>
        <v>8</v>
      </c>
    </row>
    <row r="13" spans="2:33" s="2" customFormat="1" ht="20.149999999999999" customHeight="1" x14ac:dyDescent="0.55000000000000004">
      <c r="B13" s="176" t="str">
        <f>p2เวลาเรียน!B13</f>
        <v>ป.2/1</v>
      </c>
      <c r="C13" s="176">
        <f>p2เวลาเรียน!C13</f>
        <v>9</v>
      </c>
      <c r="D13" s="176">
        <f>p2เวลาเรียน!D13</f>
        <v>4064</v>
      </c>
      <c r="E13" s="176" t="str">
        <f>p2เวลาเรียน!E13</f>
        <v>เด็กชาย</v>
      </c>
      <c r="F13" s="187" t="str">
        <f>p2เวลาเรียน!F13</f>
        <v>รัชพล</v>
      </c>
      <c r="G13" s="188" t="str">
        <f>p2เวลาเรียน!G13</f>
        <v>ก๋าซ้อน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310" t="str">
        <f t="shared" si="3"/>
        <v/>
      </c>
      <c r="X13" s="368" t="str">
        <f t="shared" si="4"/>
        <v/>
      </c>
      <c r="Y13" s="369" t="str">
        <f t="shared" si="0"/>
        <v/>
      </c>
      <c r="Z13" s="287" t="str">
        <f>IF(E13="","",pรายชื่อ!B12)</f>
        <v>เรียน</v>
      </c>
      <c r="AA13" s="133"/>
      <c r="AB13" s="116" t="str">
        <f t="shared" si="1"/>
        <v/>
      </c>
      <c r="AC13" s="31">
        <f>IF(AND(Y13=0),LOOKUP(9.99999999999999E+307,$AC$4:AC12)+1,"")</f>
        <v>9</v>
      </c>
      <c r="AD13" s="31" t="str">
        <f>IF(AND(Y13="ร"),LOOKUP(9.99999999999999E+307,$AD$4:AD12)+1,"")</f>
        <v/>
      </c>
      <c r="AE13" s="2">
        <f t="shared" si="2"/>
        <v>9</v>
      </c>
      <c r="AF13" s="2">
        <f t="shared" si="5"/>
        <v>1</v>
      </c>
      <c r="AG13" s="31">
        <f>IF(AND(AF13=1),LOOKUP(9.99999999999999E+307,$AG$4:AG12)+1,"")</f>
        <v>9</v>
      </c>
    </row>
    <row r="14" spans="2:33" s="2" customFormat="1" ht="20.149999999999999" customHeight="1" x14ac:dyDescent="0.55000000000000004">
      <c r="B14" s="176" t="str">
        <f>p2เวลาเรียน!B14</f>
        <v>ป.2/1</v>
      </c>
      <c r="C14" s="176">
        <f>p2เวลาเรียน!C14</f>
        <v>10</v>
      </c>
      <c r="D14" s="176">
        <f>p2เวลาเรียน!D14</f>
        <v>4138</v>
      </c>
      <c r="E14" s="176" t="str">
        <f>p2เวลาเรียน!E14</f>
        <v>เด็กชาย</v>
      </c>
      <c r="F14" s="187" t="str">
        <f>p2เวลาเรียน!F14</f>
        <v>ธนภัทร</v>
      </c>
      <c r="G14" s="188" t="str">
        <f>p2เวลาเรียน!G14</f>
        <v>หน่อแก้ว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310" t="str">
        <f t="shared" si="3"/>
        <v/>
      </c>
      <c r="X14" s="368" t="str">
        <f t="shared" si="4"/>
        <v/>
      </c>
      <c r="Y14" s="369" t="str">
        <f t="shared" si="0"/>
        <v/>
      </c>
      <c r="Z14" s="287" t="str">
        <f>IF(E14="","",pรายชื่อ!B13)</f>
        <v>เรียน</v>
      </c>
      <c r="AA14" s="133"/>
      <c r="AB14" s="116" t="str">
        <f t="shared" si="1"/>
        <v/>
      </c>
      <c r="AC14" s="31">
        <f>IF(AND(Y14=0),LOOKUP(9.99999999999999E+307,$AC$4:AC13)+1,"")</f>
        <v>10</v>
      </c>
      <c r="AD14" s="31" t="str">
        <f>IF(AND(Y14="ร"),LOOKUP(9.99999999999999E+307,$AD$4:AD13)+1,"")</f>
        <v/>
      </c>
      <c r="AE14" s="2">
        <f t="shared" ref="AE14:AE62" si="6">SUM(AC14:AD14)</f>
        <v>10</v>
      </c>
      <c r="AF14" s="2">
        <f t="shared" si="5"/>
        <v>1</v>
      </c>
      <c r="AG14" s="31">
        <f>IF(AND(AF14=1),LOOKUP(9.99999999999999E+307,$AG$4:AG13)+1,"")</f>
        <v>10</v>
      </c>
    </row>
    <row r="15" spans="2:33" s="2" customFormat="1" ht="20.149999999999999" customHeight="1" x14ac:dyDescent="0.55000000000000004">
      <c r="B15" s="176" t="str">
        <f>p2เวลาเรียน!B15</f>
        <v>ป.2/1</v>
      </c>
      <c r="C15" s="176">
        <f>p2เวลาเรียน!C15</f>
        <v>11</v>
      </c>
      <c r="D15" s="176">
        <f>p2เวลาเรียน!D15</f>
        <v>4147</v>
      </c>
      <c r="E15" s="176" t="str">
        <f>p2เวลาเรียน!E15</f>
        <v>เด็กชาย</v>
      </c>
      <c r="F15" s="187" t="str">
        <f>p2เวลาเรียน!F15</f>
        <v>สิริวัฒน์</v>
      </c>
      <c r="G15" s="188" t="str">
        <f>p2เวลาเรียน!G15</f>
        <v>มอยสุรินทร์</v>
      </c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310" t="str">
        <f t="shared" si="3"/>
        <v/>
      </c>
      <c r="X15" s="368" t="str">
        <f t="shared" si="4"/>
        <v/>
      </c>
      <c r="Y15" s="369" t="str">
        <f t="shared" si="0"/>
        <v/>
      </c>
      <c r="Z15" s="287" t="str">
        <f>IF(E15="","",pรายชื่อ!B14)</f>
        <v>เรียน</v>
      </c>
      <c r="AA15" s="133"/>
      <c r="AB15" s="116" t="str">
        <f t="shared" si="1"/>
        <v/>
      </c>
      <c r="AC15" s="31">
        <f>IF(AND(Y15=0),LOOKUP(9.99999999999999E+307,$AC$4:AC14)+1,"")</f>
        <v>11</v>
      </c>
      <c r="AD15" s="31" t="str">
        <f>IF(AND(Y15="ร"),LOOKUP(9.99999999999999E+307,$AD$4:AD14)+1,"")</f>
        <v/>
      </c>
      <c r="AE15" s="2">
        <f>SUM(AC15:AD15)</f>
        <v>11</v>
      </c>
      <c r="AF15" s="2">
        <f t="shared" si="5"/>
        <v>1</v>
      </c>
      <c r="AG15" s="31">
        <f>IF(AND(AF15=1),LOOKUP(9.99999999999999E+307,$AG$4:AG14)+1,"")</f>
        <v>11</v>
      </c>
    </row>
    <row r="16" spans="2:33" s="2" customFormat="1" ht="20.149999999999999" customHeight="1" x14ac:dyDescent="0.55000000000000004">
      <c r="B16" s="176" t="str">
        <f>p2เวลาเรียน!B16</f>
        <v>ป.2/1</v>
      </c>
      <c r="C16" s="176">
        <f>p2เวลาเรียน!C16</f>
        <v>12</v>
      </c>
      <c r="D16" s="176">
        <f>p2เวลาเรียน!D16</f>
        <v>4148</v>
      </c>
      <c r="E16" s="176" t="str">
        <f>p2เวลาเรียน!E16</f>
        <v>เด็กชาย</v>
      </c>
      <c r="F16" s="187" t="str">
        <f>p2เวลาเรียน!F16</f>
        <v>ธนากร</v>
      </c>
      <c r="G16" s="188" t="str">
        <f>p2เวลาเรียน!G16</f>
        <v>สิงห์กาศ</v>
      </c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310" t="str">
        <f t="shared" si="3"/>
        <v/>
      </c>
      <c r="X16" s="368" t="str">
        <f t="shared" si="4"/>
        <v/>
      </c>
      <c r="Y16" s="369" t="str">
        <f t="shared" si="0"/>
        <v/>
      </c>
      <c r="Z16" s="287" t="str">
        <f>IF(E16="","",pรายชื่อ!B15)</f>
        <v>เรียน</v>
      </c>
      <c r="AA16" s="133"/>
      <c r="AB16" s="116" t="str">
        <f t="shared" si="1"/>
        <v/>
      </c>
      <c r="AC16" s="31">
        <f>IF(AND(Y16=0),LOOKUP(9.99999999999999E+307,$AC$4:AC15)+1,"")</f>
        <v>12</v>
      </c>
      <c r="AD16" s="31" t="str">
        <f>IF(AND(Y16="ร"),LOOKUP(9.99999999999999E+307,$AD$4:AD15)+1,"")</f>
        <v/>
      </c>
      <c r="AE16" s="2">
        <f t="shared" si="6"/>
        <v>12</v>
      </c>
      <c r="AF16" s="2">
        <f t="shared" si="5"/>
        <v>1</v>
      </c>
      <c r="AG16" s="31">
        <f>IF(AND(AF16=1),LOOKUP(9.99999999999999E+307,$AG$4:AG15)+1,"")</f>
        <v>12</v>
      </c>
    </row>
    <row r="17" spans="2:33" s="2" customFormat="1" ht="20.149999999999999" customHeight="1" x14ac:dyDescent="0.55000000000000004">
      <c r="B17" s="176" t="str">
        <f>p2เวลาเรียน!B17</f>
        <v>ป.2/1</v>
      </c>
      <c r="C17" s="176">
        <f>p2เวลาเรียน!C17</f>
        <v>13</v>
      </c>
      <c r="D17" s="176">
        <f>p2เวลาเรียน!D17</f>
        <v>4153</v>
      </c>
      <c r="E17" s="176" t="str">
        <f>p2เวลาเรียน!E17</f>
        <v>เด็กชาย</v>
      </c>
      <c r="F17" s="187" t="str">
        <f>p2เวลาเรียน!F17</f>
        <v>ญาณพัฒน์</v>
      </c>
      <c r="G17" s="188" t="str">
        <f>p2เวลาเรียน!G17</f>
        <v>รูปงาม</v>
      </c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310" t="str">
        <f t="shared" si="3"/>
        <v/>
      </c>
      <c r="X17" s="368" t="str">
        <f t="shared" si="4"/>
        <v/>
      </c>
      <c r="Y17" s="369" t="str">
        <f t="shared" si="0"/>
        <v/>
      </c>
      <c r="Z17" s="287" t="str">
        <f>IF(E17="","",pรายชื่อ!B16)</f>
        <v>เรียน</v>
      </c>
      <c r="AA17" s="133"/>
      <c r="AB17" s="116" t="str">
        <f t="shared" si="1"/>
        <v/>
      </c>
      <c r="AC17" s="31">
        <f>IF(AND(Y17=0),LOOKUP(9.99999999999999E+307,$AC$4:AC16)+1,"")</f>
        <v>13</v>
      </c>
      <c r="AD17" s="31" t="str">
        <f>IF(AND(Y17="ร"),LOOKUP(9.99999999999999E+307,$AD$4:AD16)+1,"")</f>
        <v/>
      </c>
      <c r="AE17" s="2">
        <f t="shared" si="6"/>
        <v>13</v>
      </c>
      <c r="AF17" s="2">
        <f t="shared" si="5"/>
        <v>1</v>
      </c>
      <c r="AG17" s="31">
        <f>IF(AND(AF17=1),LOOKUP(9.99999999999999E+307,$AG$4:AG16)+1,"")</f>
        <v>13</v>
      </c>
    </row>
    <row r="18" spans="2:33" s="2" customFormat="1" ht="20.149999999999999" customHeight="1" x14ac:dyDescent="0.55000000000000004">
      <c r="B18" s="176" t="str">
        <f>p2เวลาเรียน!B18</f>
        <v>ป.2/1</v>
      </c>
      <c r="C18" s="176">
        <f>p2เวลาเรียน!C18</f>
        <v>14</v>
      </c>
      <c r="D18" s="176">
        <f>p2เวลาเรียน!D18</f>
        <v>4156</v>
      </c>
      <c r="E18" s="176" t="str">
        <f>p2เวลาเรียน!E18</f>
        <v>เด็กชาย</v>
      </c>
      <c r="F18" s="187" t="str">
        <f>p2เวลาเรียน!F18</f>
        <v>ปองคุณ</v>
      </c>
      <c r="G18" s="188" t="str">
        <f>p2เวลาเรียน!G18</f>
        <v>มัฆวาล</v>
      </c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310" t="str">
        <f t="shared" si="3"/>
        <v/>
      </c>
      <c r="X18" s="368" t="str">
        <f t="shared" si="4"/>
        <v/>
      </c>
      <c r="Y18" s="369" t="str">
        <f t="shared" si="0"/>
        <v/>
      </c>
      <c r="Z18" s="287" t="str">
        <f>IF(E18="","",pรายชื่อ!B17)</f>
        <v>เรียน</v>
      </c>
      <c r="AA18" s="133"/>
      <c r="AB18" s="116" t="str">
        <f t="shared" si="1"/>
        <v/>
      </c>
      <c r="AC18" s="31">
        <f>IF(AND(Y18=0),LOOKUP(9.99999999999999E+307,$AC$4:AC17)+1,"")</f>
        <v>14</v>
      </c>
      <c r="AD18" s="31" t="str">
        <f>IF(AND(Y18="ร"),LOOKUP(9.99999999999999E+307,$AD$4:AD17)+1,"")</f>
        <v/>
      </c>
      <c r="AE18" s="2">
        <f t="shared" si="6"/>
        <v>14</v>
      </c>
      <c r="AF18" s="2">
        <f t="shared" si="5"/>
        <v>1</v>
      </c>
      <c r="AG18" s="31">
        <f>IF(AND(AF18=1),LOOKUP(9.99999999999999E+307,$AG$4:AG17)+1,"")</f>
        <v>14</v>
      </c>
    </row>
    <row r="19" spans="2:33" s="2" customFormat="1" ht="20.149999999999999" customHeight="1" x14ac:dyDescent="0.55000000000000004">
      <c r="B19" s="176" t="str">
        <f>p2เวลาเรียน!B19</f>
        <v>ป.2/1</v>
      </c>
      <c r="C19" s="176">
        <f>p2เวลาเรียน!C19</f>
        <v>15</v>
      </c>
      <c r="D19" s="176">
        <f>p2เวลาเรียน!D19</f>
        <v>4169</v>
      </c>
      <c r="E19" s="176" t="str">
        <f>p2เวลาเรียน!E19</f>
        <v>เด็กชาย</v>
      </c>
      <c r="F19" s="187" t="str">
        <f>p2เวลาเรียน!F19</f>
        <v>ญานภัทร</v>
      </c>
      <c r="G19" s="188" t="str">
        <f>p2เวลาเรียน!G19</f>
        <v>ศรีมาปัน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310" t="str">
        <f t="shared" si="3"/>
        <v/>
      </c>
      <c r="X19" s="368" t="str">
        <f t="shared" si="4"/>
        <v/>
      </c>
      <c r="Y19" s="369" t="str">
        <f t="shared" si="0"/>
        <v/>
      </c>
      <c r="Z19" s="287" t="str">
        <f>IF(E19="","",pรายชื่อ!B18)</f>
        <v>เรียน</v>
      </c>
      <c r="AA19" s="133"/>
      <c r="AB19" s="116" t="str">
        <f t="shared" si="1"/>
        <v/>
      </c>
      <c r="AC19" s="31">
        <f>IF(AND(Y19=0),LOOKUP(9.99999999999999E+307,$AC$4:AC18)+1,"")</f>
        <v>15</v>
      </c>
      <c r="AD19" s="31" t="str">
        <f>IF(AND(Y19="ร"),LOOKUP(9.99999999999999E+307,$AD$4:AD18)+1,"")</f>
        <v/>
      </c>
      <c r="AE19" s="2">
        <f t="shared" si="6"/>
        <v>15</v>
      </c>
      <c r="AF19" s="2">
        <f t="shared" si="5"/>
        <v>1</v>
      </c>
      <c r="AG19" s="31">
        <f>IF(AND(AF19=1),LOOKUP(9.99999999999999E+307,$AG$4:AG18)+1,"")</f>
        <v>15</v>
      </c>
    </row>
    <row r="20" spans="2:33" s="2" customFormat="1" ht="20.149999999999999" customHeight="1" x14ac:dyDescent="0.55000000000000004">
      <c r="B20" s="176" t="str">
        <f>p2เวลาเรียน!B20</f>
        <v>ป.2/1</v>
      </c>
      <c r="C20" s="176">
        <f>p2เวลาเรียน!C20</f>
        <v>16</v>
      </c>
      <c r="D20" s="176">
        <f>p2เวลาเรียน!D20</f>
        <v>4292</v>
      </c>
      <c r="E20" s="176" t="str">
        <f>p2เวลาเรียน!E20</f>
        <v>เด็กชาย</v>
      </c>
      <c r="F20" s="187" t="str">
        <f>p2เวลาเรียน!F20</f>
        <v>กฤตลักษณ์</v>
      </c>
      <c r="G20" s="188" t="str">
        <f>p2เวลาเรียน!G20</f>
        <v>หลวงโย</v>
      </c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310" t="str">
        <f t="shared" si="3"/>
        <v/>
      </c>
      <c r="X20" s="368" t="str">
        <f t="shared" si="4"/>
        <v/>
      </c>
      <c r="Y20" s="369" t="str">
        <f t="shared" si="0"/>
        <v/>
      </c>
      <c r="Z20" s="287" t="str">
        <f>IF(E20="","",pรายชื่อ!B19)</f>
        <v>เรียน</v>
      </c>
      <c r="AA20" s="133"/>
      <c r="AB20" s="116" t="str">
        <f t="shared" si="1"/>
        <v/>
      </c>
      <c r="AC20" s="31">
        <f>IF(AND(Y20=0),LOOKUP(9.99999999999999E+307,$AC$4:AC19)+1,"")</f>
        <v>16</v>
      </c>
      <c r="AD20" s="31" t="str">
        <f>IF(AND(Y20="ร"),LOOKUP(9.99999999999999E+307,$AD$4:AD19)+1,"")</f>
        <v/>
      </c>
      <c r="AE20" s="2">
        <f t="shared" si="6"/>
        <v>16</v>
      </c>
      <c r="AF20" s="2">
        <f t="shared" si="5"/>
        <v>1</v>
      </c>
      <c r="AG20" s="31">
        <f>IF(AND(AF20=1),LOOKUP(9.99999999999999E+307,$AG$4:AG19)+1,"")</f>
        <v>16</v>
      </c>
    </row>
    <row r="21" spans="2:33" s="2" customFormat="1" ht="20.149999999999999" customHeight="1" x14ac:dyDescent="0.55000000000000004">
      <c r="B21" s="176" t="str">
        <f>p2เวลาเรียน!B21</f>
        <v>ป.2/1</v>
      </c>
      <c r="C21" s="176">
        <f>p2เวลาเรียน!C21</f>
        <v>17</v>
      </c>
      <c r="D21" s="176">
        <f>p2เวลาเรียน!D21</f>
        <v>4033</v>
      </c>
      <c r="E21" s="176" t="str">
        <f>p2เวลาเรียน!E21</f>
        <v>เด็กหญิง</v>
      </c>
      <c r="F21" s="187" t="str">
        <f>p2เวลาเรียน!F21</f>
        <v>กันยารัตน์</v>
      </c>
      <c r="G21" s="188" t="str">
        <f>p2เวลาเรียน!G21</f>
        <v>จันติ๊บ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310" t="str">
        <f t="shared" si="3"/>
        <v/>
      </c>
      <c r="X21" s="368" t="str">
        <f t="shared" si="4"/>
        <v/>
      </c>
      <c r="Y21" s="369" t="str">
        <f t="shared" si="0"/>
        <v/>
      </c>
      <c r="Z21" s="287" t="str">
        <f>IF(E21="","",pรายชื่อ!B20)</f>
        <v>เรียน</v>
      </c>
      <c r="AA21" s="133"/>
      <c r="AB21" s="116" t="str">
        <f t="shared" si="1"/>
        <v/>
      </c>
      <c r="AC21" s="31">
        <f>IF(AND(Y21=0),LOOKUP(9.99999999999999E+307,$AC$4:AC20)+1,"")</f>
        <v>17</v>
      </c>
      <c r="AD21" s="31" t="str">
        <f>IF(AND(Y21="ร"),LOOKUP(9.99999999999999E+307,$AD$4:AD20)+1,"")</f>
        <v/>
      </c>
      <c r="AE21" s="2">
        <f t="shared" si="6"/>
        <v>17</v>
      </c>
      <c r="AF21" s="2">
        <f t="shared" si="5"/>
        <v>1</v>
      </c>
      <c r="AG21" s="31">
        <f>IF(AND(AF21=1),LOOKUP(9.99999999999999E+307,$AG$4:AG20)+1,"")</f>
        <v>17</v>
      </c>
    </row>
    <row r="22" spans="2:33" s="2" customFormat="1" ht="20.149999999999999" customHeight="1" x14ac:dyDescent="0.55000000000000004">
      <c r="B22" s="176" t="str">
        <f>p2เวลาเรียน!B22</f>
        <v>ป.2/1</v>
      </c>
      <c r="C22" s="176">
        <f>p2เวลาเรียน!C22</f>
        <v>18</v>
      </c>
      <c r="D22" s="176">
        <f>p2เวลาเรียน!D22</f>
        <v>4039</v>
      </c>
      <c r="E22" s="176" t="str">
        <f>p2เวลาเรียน!E22</f>
        <v>เด็กหญิง</v>
      </c>
      <c r="F22" s="187" t="str">
        <f>p2เวลาเรียน!F22</f>
        <v>โชติกา</v>
      </c>
      <c r="G22" s="188" t="str">
        <f>p2เวลาเรียน!G22</f>
        <v>สุขยิ่ง</v>
      </c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310" t="str">
        <f t="shared" si="3"/>
        <v/>
      </c>
      <c r="X22" s="368" t="str">
        <f t="shared" si="4"/>
        <v/>
      </c>
      <c r="Y22" s="369" t="str">
        <f t="shared" si="0"/>
        <v/>
      </c>
      <c r="Z22" s="287" t="str">
        <f>IF(E22="","",pรายชื่อ!B21)</f>
        <v>เรียน</v>
      </c>
      <c r="AA22" s="133"/>
      <c r="AB22" s="116" t="str">
        <f t="shared" si="1"/>
        <v/>
      </c>
      <c r="AC22" s="31">
        <f>IF(AND(Y22=0),LOOKUP(9.99999999999999E+307,$AC$4:AC21)+1,"")</f>
        <v>18</v>
      </c>
      <c r="AD22" s="31" t="str">
        <f>IF(AND(Y22="ร"),LOOKUP(9.99999999999999E+307,$AD$4:AD21)+1,"")</f>
        <v/>
      </c>
      <c r="AE22" s="2">
        <f t="shared" si="6"/>
        <v>18</v>
      </c>
      <c r="AF22" s="2">
        <f t="shared" si="5"/>
        <v>1</v>
      </c>
      <c r="AG22" s="31">
        <f>IF(AND(AF22=1),LOOKUP(9.99999999999999E+307,$AG$4:AG21)+1,"")</f>
        <v>18</v>
      </c>
    </row>
    <row r="23" spans="2:33" s="2" customFormat="1" ht="20.149999999999999" customHeight="1" x14ac:dyDescent="0.55000000000000004">
      <c r="B23" s="176" t="str">
        <f>p2เวลาเรียน!B23</f>
        <v>ป.2/1</v>
      </c>
      <c r="C23" s="176">
        <f>p2เวลาเรียน!C23</f>
        <v>19</v>
      </c>
      <c r="D23" s="176">
        <f>p2เวลาเรียน!D23</f>
        <v>4040</v>
      </c>
      <c r="E23" s="176" t="str">
        <f>p2เวลาเรียน!E23</f>
        <v>เด็กหญิง</v>
      </c>
      <c r="F23" s="187" t="str">
        <f>p2เวลาเรียน!F23</f>
        <v>โชษิตา</v>
      </c>
      <c r="G23" s="188" t="str">
        <f>p2เวลาเรียน!G23</f>
        <v>สุขยิ่ง</v>
      </c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310" t="str">
        <f t="shared" si="3"/>
        <v/>
      </c>
      <c r="X23" s="368" t="str">
        <f t="shared" si="4"/>
        <v/>
      </c>
      <c r="Y23" s="369" t="str">
        <f t="shared" si="0"/>
        <v/>
      </c>
      <c r="Z23" s="287" t="str">
        <f>IF(E23="","",pรายชื่อ!B22)</f>
        <v>เรียน</v>
      </c>
      <c r="AA23" s="133"/>
      <c r="AB23" s="116" t="str">
        <f t="shared" si="1"/>
        <v/>
      </c>
      <c r="AC23" s="31">
        <f>IF(AND(Y23=0),LOOKUP(9.99999999999999E+307,$AC$4:AC22)+1,"")</f>
        <v>19</v>
      </c>
      <c r="AD23" s="31" t="str">
        <f>IF(AND(Y23="ร"),LOOKUP(9.99999999999999E+307,$AD$4:AD22)+1,"")</f>
        <v/>
      </c>
      <c r="AE23" s="2">
        <f t="shared" si="6"/>
        <v>19</v>
      </c>
      <c r="AF23" s="2">
        <f t="shared" si="5"/>
        <v>1</v>
      </c>
      <c r="AG23" s="31">
        <f>IF(AND(AF23=1),LOOKUP(9.99999999999999E+307,$AG$4:AG22)+1,"")</f>
        <v>19</v>
      </c>
    </row>
    <row r="24" spans="2:33" s="2" customFormat="1" ht="20.149999999999999" customHeight="1" x14ac:dyDescent="0.55000000000000004">
      <c r="B24" s="176" t="str">
        <f>p2เวลาเรียน!B24</f>
        <v>ป.2/1</v>
      </c>
      <c r="C24" s="176">
        <f>p2เวลาเรียน!C24</f>
        <v>20</v>
      </c>
      <c r="D24" s="176">
        <f>p2เวลาเรียน!D24</f>
        <v>4043</v>
      </c>
      <c r="E24" s="176" t="str">
        <f>p2เวลาเรียน!E24</f>
        <v>เด็กหญิง</v>
      </c>
      <c r="F24" s="189" t="str">
        <f>p2เวลาเรียน!F24</f>
        <v>ณัฐธยาน์</v>
      </c>
      <c r="G24" s="190" t="str">
        <f>p2เวลาเรียน!G24</f>
        <v>ชัยปัน</v>
      </c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310" t="str">
        <f t="shared" si="3"/>
        <v/>
      </c>
      <c r="X24" s="368" t="str">
        <f t="shared" si="4"/>
        <v/>
      </c>
      <c r="Y24" s="369" t="str">
        <f t="shared" si="0"/>
        <v/>
      </c>
      <c r="Z24" s="287" t="str">
        <f>IF(E24="","",pรายชื่อ!B23)</f>
        <v>เรียน</v>
      </c>
      <c r="AA24" s="133"/>
      <c r="AB24" s="116" t="str">
        <f t="shared" si="1"/>
        <v/>
      </c>
      <c r="AC24" s="31">
        <f>IF(AND(Y24=0),LOOKUP(9.99999999999999E+307,$AC$4:AC23)+1,"")</f>
        <v>20</v>
      </c>
      <c r="AD24" s="31" t="str">
        <f>IF(AND(Y24="ร"),LOOKUP(9.99999999999999E+307,$AD$4:AD23)+1,"")</f>
        <v/>
      </c>
      <c r="AE24" s="2">
        <f t="shared" si="6"/>
        <v>20</v>
      </c>
      <c r="AF24" s="2">
        <f t="shared" si="5"/>
        <v>1</v>
      </c>
      <c r="AG24" s="31">
        <f>IF(AND(AF24=1),LOOKUP(9.99999999999999E+307,$AG$4:AG23)+1,"")</f>
        <v>20</v>
      </c>
    </row>
    <row r="25" spans="2:33" s="2" customFormat="1" ht="20.149999999999999" customHeight="1" x14ac:dyDescent="0.55000000000000004">
      <c r="B25" s="176" t="str">
        <f>p2เวลาเรียน!B25</f>
        <v>ป.2/1</v>
      </c>
      <c r="C25" s="176">
        <f>p2เวลาเรียน!C25</f>
        <v>21</v>
      </c>
      <c r="D25" s="176">
        <f>p2เวลาเรียน!D25</f>
        <v>4051</v>
      </c>
      <c r="E25" s="176" t="str">
        <f>p2เวลาเรียน!E25</f>
        <v>เด็กหญิง</v>
      </c>
      <c r="F25" s="187" t="str">
        <f>p2เวลาเรียน!F25</f>
        <v>ธัญชนก</v>
      </c>
      <c r="G25" s="188" t="str">
        <f>p2เวลาเรียน!G25</f>
        <v>แสงสุข</v>
      </c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310" t="str">
        <f t="shared" si="3"/>
        <v/>
      </c>
      <c r="X25" s="368" t="str">
        <f t="shared" si="4"/>
        <v/>
      </c>
      <c r="Y25" s="369" t="str">
        <f t="shared" si="0"/>
        <v/>
      </c>
      <c r="Z25" s="287" t="str">
        <f>IF(E25="","",pรายชื่อ!B24)</f>
        <v>เรียน</v>
      </c>
      <c r="AA25" s="133"/>
      <c r="AB25" s="116" t="str">
        <f t="shared" si="1"/>
        <v/>
      </c>
      <c r="AC25" s="31">
        <f>IF(AND(Y25=0),LOOKUP(9.99999999999999E+307,$AC$4:AC24)+1,"")</f>
        <v>21</v>
      </c>
      <c r="AD25" s="31" t="str">
        <f>IF(AND(Y25="ร"),LOOKUP(9.99999999999999E+307,$AD$4:AD24)+1,"")</f>
        <v/>
      </c>
      <c r="AE25" s="2">
        <f t="shared" si="6"/>
        <v>21</v>
      </c>
      <c r="AF25" s="2">
        <f t="shared" si="5"/>
        <v>1</v>
      </c>
      <c r="AG25" s="31">
        <f>IF(AND(AF25=1),LOOKUP(9.99999999999999E+307,$AG$4:AG24)+1,"")</f>
        <v>21</v>
      </c>
    </row>
    <row r="26" spans="2:33" s="2" customFormat="1" ht="20.149999999999999" customHeight="1" x14ac:dyDescent="0.55000000000000004">
      <c r="B26" s="176" t="str">
        <f>p2เวลาเรียน!B26</f>
        <v>ป.2/1</v>
      </c>
      <c r="C26" s="176">
        <f>p2เวลาเรียน!C26</f>
        <v>22</v>
      </c>
      <c r="D26" s="176">
        <f>p2เวลาเรียน!D26</f>
        <v>4059</v>
      </c>
      <c r="E26" s="176" t="str">
        <f>p2เวลาเรียน!E26</f>
        <v>เด็กหญิง</v>
      </c>
      <c r="F26" s="187" t="str">
        <f>p2เวลาเรียน!F26</f>
        <v>พลอยไพริน</v>
      </c>
      <c r="G26" s="188" t="str">
        <f>p2เวลาเรียน!G26</f>
        <v>ยาวิลาศ</v>
      </c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310" t="str">
        <f t="shared" si="3"/>
        <v/>
      </c>
      <c r="X26" s="368" t="str">
        <f t="shared" si="4"/>
        <v/>
      </c>
      <c r="Y26" s="369" t="str">
        <f t="shared" si="0"/>
        <v/>
      </c>
      <c r="Z26" s="287" t="str">
        <f>IF(E26="","",pรายชื่อ!B25)</f>
        <v>เรียน</v>
      </c>
      <c r="AA26" s="133"/>
      <c r="AB26" s="116" t="str">
        <f t="shared" si="1"/>
        <v/>
      </c>
      <c r="AC26" s="31">
        <f>IF(AND(Y26=0),LOOKUP(9.99999999999999E+307,$AC$4:AC25)+1,"")</f>
        <v>22</v>
      </c>
      <c r="AD26" s="31" t="str">
        <f>IF(AND(Y26="ร"),LOOKUP(9.99999999999999E+307,$AD$4:AD25)+1,"")</f>
        <v/>
      </c>
      <c r="AE26" s="2">
        <f t="shared" si="6"/>
        <v>22</v>
      </c>
      <c r="AF26" s="2">
        <f t="shared" si="5"/>
        <v>1</v>
      </c>
      <c r="AG26" s="31">
        <f>IF(AND(AF26=1),LOOKUP(9.99999999999999E+307,$AG$4:AG25)+1,"")</f>
        <v>22</v>
      </c>
    </row>
    <row r="27" spans="2:33" s="2" customFormat="1" ht="20.149999999999999" customHeight="1" x14ac:dyDescent="0.55000000000000004">
      <c r="B27" s="176" t="str">
        <f>p2เวลาเรียน!B27</f>
        <v>ป.2/1</v>
      </c>
      <c r="C27" s="176">
        <f>p2เวลาเรียน!C27</f>
        <v>23</v>
      </c>
      <c r="D27" s="176">
        <f>p2เวลาเรียน!D27</f>
        <v>4065</v>
      </c>
      <c r="E27" s="176" t="str">
        <f>p2เวลาเรียน!E27</f>
        <v>เด็กหญิง</v>
      </c>
      <c r="F27" s="187" t="str">
        <f>p2เวลาเรียน!F27</f>
        <v>ลัดดา</v>
      </c>
      <c r="G27" s="188" t="str">
        <f>p2เวลาเรียน!G27</f>
        <v>ขันทะวิไล</v>
      </c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310" t="str">
        <f t="shared" si="3"/>
        <v/>
      </c>
      <c r="X27" s="368" t="str">
        <f t="shared" si="4"/>
        <v/>
      </c>
      <c r="Y27" s="369" t="str">
        <f t="shared" si="0"/>
        <v/>
      </c>
      <c r="Z27" s="287" t="str">
        <f>IF(E27="","",pรายชื่อ!B26)</f>
        <v>เรียน</v>
      </c>
      <c r="AA27" s="133"/>
      <c r="AB27" s="116" t="str">
        <f t="shared" si="1"/>
        <v/>
      </c>
      <c r="AC27" s="31">
        <f>IF(AND(Y27=0),LOOKUP(9.99999999999999E+307,$AC$4:AC26)+1,"")</f>
        <v>23</v>
      </c>
      <c r="AD27" s="31" t="str">
        <f>IF(AND(Y27="ร"),LOOKUP(9.99999999999999E+307,$AD$4:AD26)+1,"")</f>
        <v/>
      </c>
      <c r="AE27" s="2">
        <f t="shared" si="6"/>
        <v>23</v>
      </c>
      <c r="AF27" s="2">
        <f t="shared" si="5"/>
        <v>1</v>
      </c>
      <c r="AG27" s="31">
        <f>IF(AND(AF27=1),LOOKUP(9.99999999999999E+307,$AG$4:AG26)+1,"")</f>
        <v>23</v>
      </c>
    </row>
    <row r="28" spans="2:33" s="2" customFormat="1" ht="20.149999999999999" customHeight="1" x14ac:dyDescent="0.55000000000000004">
      <c r="B28" s="176" t="str">
        <f>p2เวลาเรียน!B28</f>
        <v>ป.2/1</v>
      </c>
      <c r="C28" s="176">
        <f>p2เวลาเรียน!C28</f>
        <v>24</v>
      </c>
      <c r="D28" s="176">
        <f>p2เวลาเรียน!D28</f>
        <v>4067</v>
      </c>
      <c r="E28" s="176" t="str">
        <f>p2เวลาเรียน!E28</f>
        <v>เด็กหญิง</v>
      </c>
      <c r="F28" s="187" t="str">
        <f>p2เวลาเรียน!F28</f>
        <v>ศิรญา</v>
      </c>
      <c r="G28" s="188" t="str">
        <f>p2เวลาเรียน!G28</f>
        <v>ทองดี</v>
      </c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310" t="str">
        <f t="shared" si="3"/>
        <v/>
      </c>
      <c r="X28" s="368" t="str">
        <f t="shared" si="4"/>
        <v/>
      </c>
      <c r="Y28" s="369" t="str">
        <f t="shared" si="0"/>
        <v/>
      </c>
      <c r="Z28" s="287" t="str">
        <f>IF(E28="","",pรายชื่อ!B27)</f>
        <v>เรียน</v>
      </c>
      <c r="AA28" s="133"/>
      <c r="AB28" s="116" t="str">
        <f t="shared" si="1"/>
        <v/>
      </c>
      <c r="AC28" s="31">
        <f>IF(AND(Y28=0),LOOKUP(9.99999999999999E+307,$AC$4:AC27)+1,"")</f>
        <v>24</v>
      </c>
      <c r="AD28" s="31" t="str">
        <f>IF(AND(Y28="ร"),LOOKUP(9.99999999999999E+307,$AD$4:AD27)+1,"")</f>
        <v/>
      </c>
      <c r="AE28" s="2">
        <f t="shared" si="6"/>
        <v>24</v>
      </c>
      <c r="AF28" s="2">
        <f t="shared" si="5"/>
        <v>1</v>
      </c>
      <c r="AG28" s="31">
        <f>IF(AND(AF28=1),LOOKUP(9.99999999999999E+307,$AG$4:AG27)+1,"")</f>
        <v>24</v>
      </c>
    </row>
    <row r="29" spans="2:33" s="2" customFormat="1" ht="20.149999999999999" customHeight="1" x14ac:dyDescent="0.55000000000000004">
      <c r="B29" s="176" t="str">
        <f>p2เวลาเรียน!B29</f>
        <v>ป.2/1</v>
      </c>
      <c r="C29" s="176">
        <f>p2เวลาเรียน!C29</f>
        <v>25</v>
      </c>
      <c r="D29" s="176">
        <f>p2เวลาเรียน!D29</f>
        <v>4071</v>
      </c>
      <c r="E29" s="176" t="str">
        <f>p2เวลาเรียน!E29</f>
        <v>เด็กหญิง</v>
      </c>
      <c r="F29" s="187" t="str">
        <f>p2เวลาเรียน!F29</f>
        <v>ปุณญภา</v>
      </c>
      <c r="G29" s="188" t="str">
        <f>p2เวลาเรียน!G29</f>
        <v>เพิ่มบุญมา</v>
      </c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310" t="str">
        <f t="shared" si="3"/>
        <v/>
      </c>
      <c r="X29" s="368" t="str">
        <f t="shared" si="4"/>
        <v/>
      </c>
      <c r="Y29" s="369" t="str">
        <f t="shared" si="0"/>
        <v/>
      </c>
      <c r="Z29" s="287" t="str">
        <f>IF(E29="","",pรายชื่อ!B28)</f>
        <v>เรียน</v>
      </c>
      <c r="AA29" s="133"/>
      <c r="AB29" s="116" t="str">
        <f t="shared" si="1"/>
        <v/>
      </c>
      <c r="AC29" s="31">
        <f>IF(AND(Y29=0),LOOKUP(9.99999999999999E+307,$AC$4:AC28)+1,"")</f>
        <v>25</v>
      </c>
      <c r="AD29" s="31" t="str">
        <f>IF(AND(Y29="ร"),LOOKUP(9.99999999999999E+307,$AD$4:AD28)+1,"")</f>
        <v/>
      </c>
      <c r="AE29" s="2">
        <f t="shared" si="6"/>
        <v>25</v>
      </c>
      <c r="AF29" s="2">
        <f t="shared" si="5"/>
        <v>1</v>
      </c>
      <c r="AG29" s="31">
        <f>IF(AND(AF29=1),LOOKUP(9.99999999999999E+307,$AG$4:AG28)+1,"")</f>
        <v>25</v>
      </c>
    </row>
    <row r="30" spans="2:33" s="2" customFormat="1" ht="20.149999999999999" customHeight="1" x14ac:dyDescent="0.55000000000000004">
      <c r="B30" s="176" t="str">
        <f>p2เวลาเรียน!B30</f>
        <v>ป.2/1</v>
      </c>
      <c r="C30" s="176">
        <f>p2เวลาเรียน!C30</f>
        <v>26</v>
      </c>
      <c r="D30" s="176">
        <f>p2เวลาเรียน!D30</f>
        <v>4145</v>
      </c>
      <c r="E30" s="176" t="str">
        <f>p2เวลาเรียน!E30</f>
        <v>เด็กหญิง</v>
      </c>
      <c r="F30" s="187" t="str">
        <f>p2เวลาเรียน!F30</f>
        <v>ฐิติชญา</v>
      </c>
      <c r="G30" s="188" t="str">
        <f>p2เวลาเรียน!G30</f>
        <v>จ๊ะแฮ</v>
      </c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310" t="str">
        <f t="shared" si="3"/>
        <v/>
      </c>
      <c r="X30" s="368" t="str">
        <f t="shared" si="4"/>
        <v/>
      </c>
      <c r="Y30" s="369" t="str">
        <f t="shared" si="0"/>
        <v/>
      </c>
      <c r="Z30" s="287" t="str">
        <f>IF(E30="","",pรายชื่อ!B29)</f>
        <v>เรียน</v>
      </c>
      <c r="AA30" s="133"/>
      <c r="AB30" s="116" t="str">
        <f t="shared" si="1"/>
        <v/>
      </c>
      <c r="AC30" s="31">
        <f>IF(AND(Y30=0),LOOKUP(9.99999999999999E+307,$AC$4:AC29)+1,"")</f>
        <v>26</v>
      </c>
      <c r="AD30" s="31" t="str">
        <f>IF(AND(Y30="ร"),LOOKUP(9.99999999999999E+307,$AD$4:AD29)+1,"")</f>
        <v/>
      </c>
      <c r="AE30" s="2">
        <f t="shared" si="6"/>
        <v>26</v>
      </c>
      <c r="AF30" s="2">
        <f t="shared" si="5"/>
        <v>1</v>
      </c>
      <c r="AG30" s="31">
        <f>IF(AND(AF30=1),LOOKUP(9.99999999999999E+307,$AG$4:AG29)+1,"")</f>
        <v>26</v>
      </c>
    </row>
    <row r="31" spans="2:33" s="2" customFormat="1" ht="20.149999999999999" customHeight="1" x14ac:dyDescent="0.55000000000000004">
      <c r="B31" s="176" t="str">
        <f>p2เวลาเรียน!B31</f>
        <v>ป.2/1</v>
      </c>
      <c r="C31" s="176">
        <f>p2เวลาเรียน!C31</f>
        <v>27</v>
      </c>
      <c r="D31" s="176">
        <f>p2เวลาเรียน!D31</f>
        <v>4155</v>
      </c>
      <c r="E31" s="176" t="str">
        <f>p2เวลาเรียน!E31</f>
        <v>เด็กหญิง</v>
      </c>
      <c r="F31" s="187" t="str">
        <f>p2เวลาเรียน!F31</f>
        <v>ภิรมณ</v>
      </c>
      <c r="G31" s="188" t="str">
        <f>p2เวลาเรียน!G31</f>
        <v>จันตาอุด</v>
      </c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310" t="str">
        <f t="shared" si="3"/>
        <v/>
      </c>
      <c r="X31" s="368" t="str">
        <f t="shared" si="4"/>
        <v/>
      </c>
      <c r="Y31" s="369" t="str">
        <f t="shared" si="0"/>
        <v/>
      </c>
      <c r="Z31" s="287" t="str">
        <f>IF(E31="","",pรายชื่อ!B30)</f>
        <v>เรียน</v>
      </c>
      <c r="AA31" s="133"/>
      <c r="AB31" s="116" t="str">
        <f t="shared" si="1"/>
        <v/>
      </c>
      <c r="AC31" s="31">
        <f>IF(AND(Y31=0),LOOKUP(9.99999999999999E+307,$AC$4:AC30)+1,"")</f>
        <v>27</v>
      </c>
      <c r="AD31" s="31" t="str">
        <f>IF(AND(Y31="ร"),LOOKUP(9.99999999999999E+307,$AD$4:AD30)+1,"")</f>
        <v/>
      </c>
      <c r="AE31" s="2">
        <f t="shared" si="6"/>
        <v>27</v>
      </c>
      <c r="AF31" s="2">
        <f t="shared" si="5"/>
        <v>1</v>
      </c>
      <c r="AG31" s="31">
        <f>IF(AND(AF31=1),LOOKUP(9.99999999999999E+307,$AG$4:AG30)+1,"")</f>
        <v>27</v>
      </c>
    </row>
    <row r="32" spans="2:33" s="2" customFormat="1" ht="20.149999999999999" customHeight="1" x14ac:dyDescent="0.55000000000000004">
      <c r="B32" s="176" t="str">
        <f>p2เวลาเรียน!B32</f>
        <v>ป.2/1</v>
      </c>
      <c r="C32" s="176">
        <f>p2เวลาเรียน!C32</f>
        <v>28</v>
      </c>
      <c r="D32" s="176">
        <f>p2เวลาเรียน!D32</f>
        <v>4157</v>
      </c>
      <c r="E32" s="176" t="str">
        <f>p2เวลาเรียน!E32</f>
        <v>เด็กหญิง</v>
      </c>
      <c r="F32" s="187" t="str">
        <f>p2เวลาเรียน!F32</f>
        <v>เอวารินทร์</v>
      </c>
      <c r="G32" s="188" t="str">
        <f>p2เวลาเรียน!G32</f>
        <v>ติ่งดา</v>
      </c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310" t="str">
        <f t="shared" si="3"/>
        <v/>
      </c>
      <c r="X32" s="368" t="str">
        <f t="shared" si="4"/>
        <v/>
      </c>
      <c r="Y32" s="369" t="str">
        <f t="shared" si="0"/>
        <v/>
      </c>
      <c r="Z32" s="287" t="str">
        <f>IF(E32="","",pรายชื่อ!B31)</f>
        <v>เรียน</v>
      </c>
      <c r="AA32" s="133"/>
      <c r="AB32" s="116" t="str">
        <f t="shared" si="1"/>
        <v/>
      </c>
      <c r="AC32" s="31">
        <f>IF(AND(Y32=0),LOOKUP(9.99999999999999E+307,$AC$4:AC31)+1,"")</f>
        <v>28</v>
      </c>
      <c r="AD32" s="31" t="str">
        <f>IF(AND(Y32="ร"),LOOKUP(9.99999999999999E+307,$AD$4:AD31)+1,"")</f>
        <v/>
      </c>
      <c r="AE32" s="2">
        <f t="shared" si="6"/>
        <v>28</v>
      </c>
      <c r="AF32" s="2">
        <f t="shared" si="5"/>
        <v>1</v>
      </c>
      <c r="AG32" s="31">
        <f>IF(AND(AF32=1),LOOKUP(9.99999999999999E+307,$AG$4:AG31)+1,"")</f>
        <v>28</v>
      </c>
    </row>
    <row r="33" spans="2:33" s="2" customFormat="1" ht="20.149999999999999" customHeight="1" x14ac:dyDescent="0.55000000000000004">
      <c r="B33" s="176" t="str">
        <f>p2เวลาเรียน!B33</f>
        <v>ป.2/1</v>
      </c>
      <c r="C33" s="176">
        <f>p2เวลาเรียน!C33</f>
        <v>29</v>
      </c>
      <c r="D33" s="176">
        <f>p2เวลาเรียน!D33</f>
        <v>4289</v>
      </c>
      <c r="E33" s="176" t="str">
        <f>p2เวลาเรียน!E33</f>
        <v>เด็กหญิง</v>
      </c>
      <c r="F33" s="187" t="str">
        <f>p2เวลาเรียน!F33</f>
        <v>บุณยาพร</v>
      </c>
      <c r="G33" s="188" t="str">
        <f>p2เวลาเรียน!G33</f>
        <v>บุญคง</v>
      </c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310" t="str">
        <f t="shared" si="3"/>
        <v/>
      </c>
      <c r="X33" s="368" t="str">
        <f t="shared" si="4"/>
        <v/>
      </c>
      <c r="Y33" s="369" t="str">
        <f t="shared" si="0"/>
        <v/>
      </c>
      <c r="Z33" s="287" t="str">
        <f>IF(E33="","",pรายชื่อ!B32)</f>
        <v>เรียน</v>
      </c>
      <c r="AA33" s="133"/>
      <c r="AB33" s="116" t="str">
        <f t="shared" si="1"/>
        <v/>
      </c>
      <c r="AC33" s="31">
        <f>IF(AND(Y33=0),LOOKUP(9.99999999999999E+307,$AC$4:AC32)+1,"")</f>
        <v>29</v>
      </c>
      <c r="AD33" s="31" t="str">
        <f>IF(AND(Y33="ร"),LOOKUP(9.99999999999999E+307,$AD$4:AD32)+1,"")</f>
        <v/>
      </c>
      <c r="AE33" s="2">
        <f t="shared" si="6"/>
        <v>29</v>
      </c>
      <c r="AF33" s="2">
        <f t="shared" si="5"/>
        <v>1</v>
      </c>
      <c r="AG33" s="31">
        <f>IF(AND(AF33=1),LOOKUP(9.99999999999999E+307,$AG$4:AG32)+1,"")</f>
        <v>29</v>
      </c>
    </row>
    <row r="34" spans="2:33" s="2" customFormat="1" ht="20.149999999999999" customHeight="1" x14ac:dyDescent="0.55000000000000004">
      <c r="B34" s="176" t="str">
        <f>p2เวลาเรียน!B34</f>
        <v>ป.2/1</v>
      </c>
      <c r="C34" s="176">
        <f>p2เวลาเรียน!C34</f>
        <v>30</v>
      </c>
      <c r="D34" s="176">
        <f>p2เวลาเรียน!D34</f>
        <v>4290</v>
      </c>
      <c r="E34" s="176" t="str">
        <f>p2เวลาเรียน!E34</f>
        <v>เด็กหญิง</v>
      </c>
      <c r="F34" s="187" t="str">
        <f>p2เวลาเรียน!F34</f>
        <v>ไอยรดา</v>
      </c>
      <c r="G34" s="188" t="str">
        <f>p2เวลาเรียน!G34</f>
        <v>ริยาภู</v>
      </c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310" t="str">
        <f t="shared" si="3"/>
        <v/>
      </c>
      <c r="X34" s="368" t="str">
        <f t="shared" si="4"/>
        <v/>
      </c>
      <c r="Y34" s="369" t="str">
        <f t="shared" si="0"/>
        <v/>
      </c>
      <c r="Z34" s="287" t="str">
        <f>IF(E34="","",pรายชื่อ!B33)</f>
        <v>เรียน</v>
      </c>
      <c r="AA34" s="133"/>
      <c r="AB34" s="116" t="str">
        <f t="shared" si="1"/>
        <v/>
      </c>
      <c r="AC34" s="31">
        <f>IF(AND(Y34=0),LOOKUP(9.99999999999999E+307,$AC$4:AC33)+1,"")</f>
        <v>30</v>
      </c>
      <c r="AD34" s="31" t="str">
        <f>IF(AND(Y34="ร"),LOOKUP(9.99999999999999E+307,$AD$4:AD33)+1,"")</f>
        <v/>
      </c>
      <c r="AE34" s="2">
        <f t="shared" si="6"/>
        <v>30</v>
      </c>
      <c r="AF34" s="2">
        <f t="shared" si="5"/>
        <v>1</v>
      </c>
      <c r="AG34" s="31">
        <f>IF(AND(AF34=1),LOOKUP(9.99999999999999E+307,$AG$4:AG33)+1,"")</f>
        <v>30</v>
      </c>
    </row>
    <row r="35" spans="2:33" s="2" customFormat="1" ht="20.149999999999999" customHeight="1" x14ac:dyDescent="0.55000000000000004">
      <c r="B35" s="176" t="str">
        <f>p2เวลาเรียน!B35</f>
        <v>ป.2/1</v>
      </c>
      <c r="C35" s="176">
        <f>p2เวลาเรียน!C35</f>
        <v>31</v>
      </c>
      <c r="D35" s="176">
        <f>p2เวลาเรียน!D35</f>
        <v>4291</v>
      </c>
      <c r="E35" s="176" t="str">
        <f>p2เวลาเรียน!E35</f>
        <v>เด็กหญิง</v>
      </c>
      <c r="F35" s="187" t="str">
        <f>p2เวลาเรียน!F35</f>
        <v>ศิริพร</v>
      </c>
      <c r="G35" s="188" t="str">
        <f>p2เวลาเรียน!G35</f>
        <v>ปรารถนาฤดี</v>
      </c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310" t="str">
        <f t="shared" si="3"/>
        <v/>
      </c>
      <c r="X35" s="368" t="str">
        <f t="shared" si="4"/>
        <v/>
      </c>
      <c r="Y35" s="369" t="str">
        <f t="shared" si="0"/>
        <v/>
      </c>
      <c r="Z35" s="287" t="str">
        <f>IF(E35="","",pรายชื่อ!B34)</f>
        <v>เรียน</v>
      </c>
      <c r="AA35" s="133"/>
      <c r="AB35" s="116" t="str">
        <f t="shared" si="1"/>
        <v/>
      </c>
      <c r="AC35" s="31">
        <f>IF(AND(Y35=0),LOOKUP(9.99999999999999E+307,$AC$4:AC34)+1,"")</f>
        <v>31</v>
      </c>
      <c r="AD35" s="31" t="str">
        <f>IF(AND(Y35="ร"),LOOKUP(9.99999999999999E+307,$AD$4:AD34)+1,"")</f>
        <v/>
      </c>
      <c r="AE35" s="2">
        <f t="shared" si="6"/>
        <v>31</v>
      </c>
      <c r="AF35" s="2">
        <f t="shared" si="5"/>
        <v>1</v>
      </c>
      <c r="AG35" s="31">
        <f>IF(AND(AF35=1),LOOKUP(9.99999999999999E+307,$AG$4:AG34)+1,"")</f>
        <v>31</v>
      </c>
    </row>
    <row r="36" spans="2:33" s="2" customFormat="1" ht="20.149999999999999" customHeight="1" x14ac:dyDescent="0.55000000000000004">
      <c r="B36" s="176" t="str">
        <f>p2เวลาเรียน!B36</f>
        <v>ป.2/1</v>
      </c>
      <c r="C36" s="176">
        <f>p2เวลาเรียน!C36</f>
        <v>32</v>
      </c>
      <c r="D36" s="176">
        <f>p2เวลาเรียน!D36</f>
        <v>4293</v>
      </c>
      <c r="E36" s="176" t="str">
        <f>p2เวลาเรียน!E36</f>
        <v>เด็กหญิง</v>
      </c>
      <c r="F36" s="187" t="str">
        <f>p2เวลาเรียน!F36</f>
        <v>ฐิตาภรณ์</v>
      </c>
      <c r="G36" s="188" t="str">
        <f>p2เวลาเรียน!G36</f>
        <v>ทาแกง</v>
      </c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310" t="str">
        <f t="shared" si="3"/>
        <v/>
      </c>
      <c r="X36" s="368" t="str">
        <f t="shared" si="4"/>
        <v/>
      </c>
      <c r="Y36" s="369" t="str">
        <f t="shared" si="0"/>
        <v/>
      </c>
      <c r="Z36" s="287" t="str">
        <f>IF(E36="","",pรายชื่อ!B35)</f>
        <v>เรียน</v>
      </c>
      <c r="AA36" s="133"/>
      <c r="AB36" s="116" t="str">
        <f t="shared" si="1"/>
        <v/>
      </c>
      <c r="AC36" s="31">
        <f>IF(AND(Y36=0),LOOKUP(9.99999999999999E+307,$AC$4:AC35)+1,"")</f>
        <v>32</v>
      </c>
      <c r="AD36" s="31" t="str">
        <f>IF(AND(Y36="ร"),LOOKUP(9.99999999999999E+307,$AD$4:AD35)+1,"")</f>
        <v/>
      </c>
      <c r="AE36" s="2">
        <f t="shared" si="6"/>
        <v>32</v>
      </c>
      <c r="AF36" s="2">
        <f t="shared" si="5"/>
        <v>1</v>
      </c>
      <c r="AG36" s="31">
        <f>IF(AND(AF36=1),LOOKUP(9.99999999999999E+307,$AG$4:AG35)+1,"")</f>
        <v>32</v>
      </c>
    </row>
    <row r="37" spans="2:33" s="2" customFormat="1" ht="20.149999999999999" customHeight="1" x14ac:dyDescent="0.55000000000000004">
      <c r="B37" s="176" t="str">
        <f>p2เวลาเรียน!B37</f>
        <v>ป.2/1</v>
      </c>
      <c r="C37" s="176">
        <f>p2เวลาเรียน!C37</f>
        <v>33</v>
      </c>
      <c r="D37" s="176">
        <f>p2เวลาเรียน!D37</f>
        <v>4295</v>
      </c>
      <c r="E37" s="176" t="str">
        <f>p2เวลาเรียน!E37</f>
        <v>เด็กหญิง</v>
      </c>
      <c r="F37" s="187" t="str">
        <f>p2เวลาเรียน!F37</f>
        <v>ญานินดา</v>
      </c>
      <c r="G37" s="188" t="str">
        <f>p2เวลาเรียน!G37</f>
        <v>พรมตัน</v>
      </c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310" t="str">
        <f t="shared" si="3"/>
        <v/>
      </c>
      <c r="X37" s="368" t="str">
        <f t="shared" si="4"/>
        <v/>
      </c>
      <c r="Y37" s="369" t="str">
        <f t="shared" ref="Y37:Y68" si="7">IF(AA37="",X37,IF(AA37="มส","มส",IF(AA37="ร","ร")))</f>
        <v/>
      </c>
      <c r="Z37" s="287" t="str">
        <f>IF(E37="","",pรายชื่อ!B36)</f>
        <v>เรียน</v>
      </c>
      <c r="AA37" s="133"/>
      <c r="AB37" s="116" t="str">
        <f t="shared" si="1"/>
        <v/>
      </c>
      <c r="AC37" s="31">
        <f>IF(AND(Y37=0),LOOKUP(9.99999999999999E+307,$AC$4:AC36)+1,"")</f>
        <v>33</v>
      </c>
      <c r="AD37" s="31" t="str">
        <f>IF(AND(Y37="ร"),LOOKUP(9.99999999999999E+307,$AD$4:AD36)+1,"")</f>
        <v/>
      </c>
      <c r="AE37" s="2">
        <f t="shared" si="6"/>
        <v>33</v>
      </c>
      <c r="AF37" s="2">
        <f t="shared" si="5"/>
        <v>1</v>
      </c>
      <c r="AG37" s="31">
        <f>IF(AND(AF37=1),LOOKUP(9.99999999999999E+307,$AG$4:AG36)+1,"")</f>
        <v>33</v>
      </c>
    </row>
    <row r="38" spans="2:33" s="2" customFormat="1" ht="20.149999999999999" customHeight="1" x14ac:dyDescent="0.55000000000000004">
      <c r="B38" s="176" t="str">
        <f>p2เวลาเรียน!B38</f>
        <v>ป.2/1</v>
      </c>
      <c r="C38" s="176">
        <f>p2เวลาเรียน!C38</f>
        <v>34</v>
      </c>
      <c r="D38" s="176">
        <f>p2เวลาเรียน!D38</f>
        <v>4298</v>
      </c>
      <c r="E38" s="176" t="str">
        <f>p2เวลาเรียน!E38</f>
        <v>เด็กหญิง</v>
      </c>
      <c r="F38" s="187" t="str">
        <f>p2เวลาเรียน!F38</f>
        <v>ภัทรินทร์</v>
      </c>
      <c r="G38" s="188" t="str">
        <f>p2เวลาเรียน!G38</f>
        <v>ศรีจันทร์</v>
      </c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310" t="str">
        <f t="shared" si="3"/>
        <v/>
      </c>
      <c r="X38" s="368" t="str">
        <f t="shared" si="4"/>
        <v/>
      </c>
      <c r="Y38" s="369" t="str">
        <f t="shared" si="7"/>
        <v/>
      </c>
      <c r="Z38" s="287" t="str">
        <f>IF(E38="","",pรายชื่อ!B37)</f>
        <v>เรียน</v>
      </c>
      <c r="AA38" s="133"/>
      <c r="AB38" s="116" t="str">
        <f t="shared" si="1"/>
        <v/>
      </c>
      <c r="AC38" s="31">
        <f>IF(AND(Y38=0),LOOKUP(9.99999999999999E+307,$AC$4:AC37)+1,"")</f>
        <v>34</v>
      </c>
      <c r="AD38" s="31" t="str">
        <f>IF(AND(Y38="ร"),LOOKUP(9.99999999999999E+307,$AD$4:AD37)+1,"")</f>
        <v/>
      </c>
      <c r="AE38" s="2">
        <f t="shared" si="6"/>
        <v>34</v>
      </c>
      <c r="AF38" s="2">
        <f t="shared" si="5"/>
        <v>1</v>
      </c>
      <c r="AG38" s="31">
        <f>IF(AND(AF38=1),LOOKUP(9.99999999999999E+307,$AG$4:AG37)+1,"")</f>
        <v>34</v>
      </c>
    </row>
    <row r="39" spans="2:33" s="2" customFormat="1" ht="20.149999999999999" customHeight="1" x14ac:dyDescent="0.55000000000000004">
      <c r="B39" s="176" t="str">
        <f>p2เวลาเรียน!B39</f>
        <v>ป.2/1</v>
      </c>
      <c r="C39" s="176">
        <f>p2เวลาเรียน!C39</f>
        <v>35</v>
      </c>
      <c r="D39" s="176" t="str">
        <f>p2เวลาเรียน!D39</f>
        <v/>
      </c>
      <c r="E39" s="176" t="str">
        <f>p2เวลาเรียน!E39</f>
        <v/>
      </c>
      <c r="F39" s="187" t="str">
        <f>p2เวลาเรียน!F39</f>
        <v/>
      </c>
      <c r="G39" s="188" t="str">
        <f>p2เวลาเรียน!G39</f>
        <v/>
      </c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310" t="str">
        <f t="shared" si="3"/>
        <v/>
      </c>
      <c r="X39" s="368" t="str">
        <f t="shared" si="4"/>
        <v/>
      </c>
      <c r="Y39" s="369" t="str">
        <f t="shared" si="7"/>
        <v/>
      </c>
      <c r="Z39" s="287" t="str">
        <f>IF(E39="","",pรายชื่อ!B38)</f>
        <v/>
      </c>
      <c r="AA39" s="133"/>
      <c r="AB39" s="116" t="str">
        <f t="shared" si="1"/>
        <v/>
      </c>
      <c r="AC39" s="31">
        <f>IF(AND(Y39=0),LOOKUP(9.99999999999999E+307,$AC$4:AC38)+1,"")</f>
        <v>35</v>
      </c>
      <c r="AD39" s="31" t="str">
        <f>IF(AND(Y39="ร"),LOOKUP(9.99999999999999E+307,$AD$4:AD38)+1,"")</f>
        <v/>
      </c>
      <c r="AE39" s="2">
        <f t="shared" si="6"/>
        <v>35</v>
      </c>
      <c r="AF39" s="2">
        <f t="shared" si="5"/>
        <v>1</v>
      </c>
      <c r="AG39" s="31">
        <f>IF(AND(AF39=1),LOOKUP(9.99999999999999E+307,$AG$4:AG38)+1,"")</f>
        <v>35</v>
      </c>
    </row>
    <row r="40" spans="2:33" s="2" customFormat="1" ht="20.149999999999999" customHeight="1" x14ac:dyDescent="0.55000000000000004">
      <c r="B40" s="176" t="str">
        <f>p2เวลาเรียน!B40</f>
        <v>ป.2/1</v>
      </c>
      <c r="C40" s="176">
        <f>p2เวลาเรียน!C40</f>
        <v>36</v>
      </c>
      <c r="D40" s="176" t="str">
        <f>p2เวลาเรียน!D40</f>
        <v/>
      </c>
      <c r="E40" s="176" t="str">
        <f>p2เวลาเรียน!E40</f>
        <v/>
      </c>
      <c r="F40" s="187" t="str">
        <f>p2เวลาเรียน!F40</f>
        <v/>
      </c>
      <c r="G40" s="188" t="str">
        <f>p2เวลาเรียน!G40</f>
        <v/>
      </c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310" t="str">
        <f t="shared" si="3"/>
        <v/>
      </c>
      <c r="X40" s="368" t="str">
        <f t="shared" si="4"/>
        <v/>
      </c>
      <c r="Y40" s="369" t="str">
        <f t="shared" si="7"/>
        <v/>
      </c>
      <c r="Z40" s="287" t="str">
        <f>IF(E40="","",pรายชื่อ!B39)</f>
        <v/>
      </c>
      <c r="AA40" s="133"/>
      <c r="AB40" s="116" t="str">
        <f t="shared" si="1"/>
        <v/>
      </c>
      <c r="AC40" s="31">
        <f>IF(AND(Y40=0),LOOKUP(9.99999999999999E+307,$AC$4:AC39)+1,"")</f>
        <v>36</v>
      </c>
      <c r="AD40" s="31" t="str">
        <f>IF(AND(Y40="ร"),LOOKUP(9.99999999999999E+307,$AD$4:AD39)+1,"")</f>
        <v/>
      </c>
      <c r="AE40" s="2">
        <f t="shared" si="6"/>
        <v>36</v>
      </c>
      <c r="AF40" s="2">
        <f t="shared" si="5"/>
        <v>1</v>
      </c>
      <c r="AG40" s="31">
        <f>IF(AND(AF40=1),LOOKUP(9.99999999999999E+307,$AG$4:AG39)+1,"")</f>
        <v>36</v>
      </c>
    </row>
    <row r="41" spans="2:33" s="2" customFormat="1" ht="20.149999999999999" customHeight="1" x14ac:dyDescent="0.55000000000000004">
      <c r="B41" s="176" t="str">
        <f>p2เวลาเรียน!B41</f>
        <v>ป.2/1</v>
      </c>
      <c r="C41" s="176">
        <f>p2เวลาเรียน!C41</f>
        <v>37</v>
      </c>
      <c r="D41" s="176" t="str">
        <f>p2เวลาเรียน!D41</f>
        <v/>
      </c>
      <c r="E41" s="176" t="str">
        <f>p2เวลาเรียน!E41</f>
        <v/>
      </c>
      <c r="F41" s="187" t="str">
        <f>p2เวลาเรียน!F41</f>
        <v/>
      </c>
      <c r="G41" s="188" t="str">
        <f>p2เวลาเรียน!G41</f>
        <v/>
      </c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310" t="str">
        <f t="shared" si="3"/>
        <v/>
      </c>
      <c r="X41" s="368" t="str">
        <f t="shared" si="4"/>
        <v/>
      </c>
      <c r="Y41" s="369" t="str">
        <f t="shared" si="7"/>
        <v/>
      </c>
      <c r="Z41" s="287" t="str">
        <f>IF(E41="","",pรายชื่อ!B40)</f>
        <v/>
      </c>
      <c r="AA41" s="133"/>
      <c r="AB41" s="116" t="str">
        <f t="shared" si="1"/>
        <v/>
      </c>
      <c r="AC41" s="31">
        <f>IF(AND(Y41=0),LOOKUP(9.99999999999999E+307,$AC$4:AC40)+1,"")</f>
        <v>37</v>
      </c>
      <c r="AD41" s="31" t="str">
        <f>IF(AND(Y41="ร"),LOOKUP(9.99999999999999E+307,$AD$4:AD40)+1,"")</f>
        <v/>
      </c>
      <c r="AE41" s="2">
        <f t="shared" si="6"/>
        <v>37</v>
      </c>
      <c r="AF41" s="2">
        <f t="shared" si="5"/>
        <v>1</v>
      </c>
      <c r="AG41" s="31">
        <f>IF(AND(AF41=1),LOOKUP(9.99999999999999E+307,$AG$4:AG40)+1,"")</f>
        <v>37</v>
      </c>
    </row>
    <row r="42" spans="2:33" s="2" customFormat="1" ht="20.149999999999999" customHeight="1" x14ac:dyDescent="0.55000000000000004">
      <c r="B42" s="176" t="str">
        <f>p2เวลาเรียน!B42</f>
        <v>ป.2/1</v>
      </c>
      <c r="C42" s="176">
        <f>p2เวลาเรียน!C42</f>
        <v>38</v>
      </c>
      <c r="D42" s="176" t="str">
        <f>p2เวลาเรียน!D42</f>
        <v/>
      </c>
      <c r="E42" s="176" t="str">
        <f>p2เวลาเรียน!E42</f>
        <v/>
      </c>
      <c r="F42" s="187" t="str">
        <f>p2เวลาเรียน!F42</f>
        <v/>
      </c>
      <c r="G42" s="188" t="str">
        <f>p2เวลาเรียน!G42</f>
        <v/>
      </c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310" t="str">
        <f t="shared" si="3"/>
        <v/>
      </c>
      <c r="X42" s="368" t="str">
        <f t="shared" si="4"/>
        <v/>
      </c>
      <c r="Y42" s="369" t="str">
        <f t="shared" si="7"/>
        <v/>
      </c>
      <c r="Z42" s="287" t="str">
        <f>IF(E42="","",pรายชื่อ!B41)</f>
        <v/>
      </c>
      <c r="AA42" s="133"/>
      <c r="AB42" s="116" t="str">
        <f t="shared" si="1"/>
        <v/>
      </c>
      <c r="AC42" s="31">
        <f>IF(AND(Y42=0),LOOKUP(9.99999999999999E+307,$AC$4:AC41)+1,"")</f>
        <v>38</v>
      </c>
      <c r="AD42" s="31" t="str">
        <f>IF(AND(Y42="ร"),LOOKUP(9.99999999999999E+307,$AD$4:AD41)+1,"")</f>
        <v/>
      </c>
      <c r="AE42" s="2">
        <f t="shared" si="6"/>
        <v>38</v>
      </c>
      <c r="AF42" s="2">
        <f t="shared" si="5"/>
        <v>1</v>
      </c>
      <c r="AG42" s="31">
        <f>IF(AND(AF42=1),LOOKUP(9.99999999999999E+307,$AG$4:AG41)+1,"")</f>
        <v>38</v>
      </c>
    </row>
    <row r="43" spans="2:33" s="2" customFormat="1" ht="20.149999999999999" customHeight="1" x14ac:dyDescent="0.55000000000000004">
      <c r="B43" s="176" t="str">
        <f>p2เวลาเรียน!B43</f>
        <v>ป.2/1</v>
      </c>
      <c r="C43" s="176">
        <f>p2เวลาเรียน!C43</f>
        <v>39</v>
      </c>
      <c r="D43" s="176" t="str">
        <f>p2เวลาเรียน!D43</f>
        <v/>
      </c>
      <c r="E43" s="176" t="str">
        <f>p2เวลาเรียน!E43</f>
        <v/>
      </c>
      <c r="F43" s="187" t="str">
        <f>p2เวลาเรียน!F43</f>
        <v/>
      </c>
      <c r="G43" s="188" t="str">
        <f>p2เวลาเรียน!G43</f>
        <v/>
      </c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310" t="str">
        <f t="shared" si="3"/>
        <v/>
      </c>
      <c r="X43" s="368" t="str">
        <f t="shared" si="4"/>
        <v/>
      </c>
      <c r="Y43" s="369" t="str">
        <f t="shared" si="7"/>
        <v/>
      </c>
      <c r="Z43" s="287" t="str">
        <f>IF(E43="","",pรายชื่อ!B42)</f>
        <v/>
      </c>
      <c r="AA43" s="133"/>
      <c r="AB43" s="116" t="str">
        <f t="shared" si="1"/>
        <v/>
      </c>
      <c r="AC43" s="31">
        <f>IF(AND(Y43=0),LOOKUP(9.99999999999999E+307,$AC$4:AC42)+1,"")</f>
        <v>39</v>
      </c>
      <c r="AD43" s="31" t="str">
        <f>IF(AND(Y43="ร"),LOOKUP(9.99999999999999E+307,$AD$4:AD42)+1,"")</f>
        <v/>
      </c>
      <c r="AE43" s="2">
        <f t="shared" si="6"/>
        <v>39</v>
      </c>
      <c r="AF43" s="2">
        <f t="shared" si="5"/>
        <v>1</v>
      </c>
      <c r="AG43" s="31">
        <f>IF(AND(AF43=1),LOOKUP(9.99999999999999E+307,$AG$4:AG42)+1,"")</f>
        <v>39</v>
      </c>
    </row>
    <row r="44" spans="2:33" s="2" customFormat="1" ht="20.149999999999999" customHeight="1" x14ac:dyDescent="0.55000000000000004">
      <c r="B44" s="176" t="str">
        <f>p2เวลาเรียน!B44</f>
        <v>ป.2/1</v>
      </c>
      <c r="C44" s="176">
        <f>p2เวลาเรียน!C44</f>
        <v>40</v>
      </c>
      <c r="D44" s="176" t="str">
        <f>p2เวลาเรียน!D44</f>
        <v/>
      </c>
      <c r="E44" s="176" t="str">
        <f>p2เวลาเรียน!E44</f>
        <v/>
      </c>
      <c r="F44" s="187" t="str">
        <f>p2เวลาเรียน!F44</f>
        <v/>
      </c>
      <c r="G44" s="188" t="str">
        <f>p2เวลาเรียน!G44</f>
        <v/>
      </c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310" t="str">
        <f t="shared" si="3"/>
        <v/>
      </c>
      <c r="X44" s="368" t="str">
        <f t="shared" si="4"/>
        <v/>
      </c>
      <c r="Y44" s="369" t="str">
        <f t="shared" si="7"/>
        <v/>
      </c>
      <c r="Z44" s="287" t="str">
        <f>IF(E44="","",pรายชื่อ!B43)</f>
        <v/>
      </c>
      <c r="AA44" s="133"/>
      <c r="AB44" s="116" t="str">
        <f t="shared" si="1"/>
        <v/>
      </c>
      <c r="AC44" s="31">
        <f>IF(AND(Y44=0),LOOKUP(9.99999999999999E+307,$AC$4:AC43)+1,"")</f>
        <v>40</v>
      </c>
      <c r="AD44" s="31" t="str">
        <f>IF(AND(Y44="ร"),LOOKUP(9.99999999999999E+307,$AD$4:AD43)+1,"")</f>
        <v/>
      </c>
      <c r="AE44" s="2">
        <f t="shared" si="6"/>
        <v>40</v>
      </c>
      <c r="AF44" s="2">
        <f t="shared" si="5"/>
        <v>1</v>
      </c>
      <c r="AG44" s="31">
        <f>IF(AND(AF44=1),LOOKUP(9.99999999999999E+307,$AG$4:AG43)+1,"")</f>
        <v>40</v>
      </c>
    </row>
    <row r="45" spans="2:33" s="2" customFormat="1" ht="20.149999999999999" customHeight="1" x14ac:dyDescent="0.55000000000000004">
      <c r="B45" s="176" t="str">
        <f>p2เวลาเรียน!B45</f>
        <v>ป.2/2</v>
      </c>
      <c r="C45" s="176">
        <f>p2เวลาเรียน!C45</f>
        <v>1</v>
      </c>
      <c r="D45" s="176">
        <f>p2เวลาเรียน!D45</f>
        <v>4030</v>
      </c>
      <c r="E45" s="176" t="str">
        <f>p2เวลาเรียน!E45</f>
        <v>เด็กชาย</v>
      </c>
      <c r="F45" s="187" t="str">
        <f>p2เวลาเรียน!F45</f>
        <v>กมลภพ</v>
      </c>
      <c r="G45" s="188" t="str">
        <f>p2เวลาเรียน!G45</f>
        <v>ปัญญาพรึก</v>
      </c>
      <c r="H45" s="147">
        <v>6</v>
      </c>
      <c r="I45" s="147">
        <v>5</v>
      </c>
      <c r="J45" s="147">
        <v>5</v>
      </c>
      <c r="K45" s="147">
        <v>7</v>
      </c>
      <c r="L45" s="147">
        <v>4</v>
      </c>
      <c r="M45" s="147">
        <v>7</v>
      </c>
      <c r="N45" s="147">
        <v>13</v>
      </c>
      <c r="O45" s="147">
        <v>14</v>
      </c>
      <c r="P45" s="147"/>
      <c r="Q45" s="147"/>
      <c r="R45" s="147"/>
      <c r="S45" s="147"/>
      <c r="T45" s="147"/>
      <c r="U45" s="147"/>
      <c r="V45" s="147"/>
      <c r="W45" s="310">
        <f t="shared" si="3"/>
        <v>61</v>
      </c>
      <c r="X45" s="368" t="str">
        <f t="shared" si="4"/>
        <v>พัฒนา</v>
      </c>
      <c r="Y45" s="369" t="str">
        <f t="shared" si="7"/>
        <v>พัฒนา</v>
      </c>
      <c r="Z45" s="287" t="str">
        <f>IF(E45="","",pรายชื่อ!Z4)</f>
        <v>เรียน</v>
      </c>
      <c r="AA45" s="133"/>
      <c r="AB45" s="116">
        <f t="shared" ref="AB45:AB84" si="8">IF(W45="","",RANK($W45,$W$45:$W$84,0))</f>
        <v>21</v>
      </c>
      <c r="AC45" s="31">
        <f>IF(AND(Y45=0),LOOKUP(9.99999999999999E+307,$AC$4:AC44)+1,"")</f>
        <v>41</v>
      </c>
      <c r="AD45" s="31" t="str">
        <f>IF(AND(Y45="ร"),LOOKUP(9.99999999999999E+307,$AD$4:AD44)+1,"")</f>
        <v/>
      </c>
      <c r="AE45" s="2">
        <f t="shared" si="6"/>
        <v>41</v>
      </c>
      <c r="AF45" s="2">
        <f t="shared" si="5"/>
        <v>1</v>
      </c>
      <c r="AG45" s="31">
        <f>IF(AND(AF45=1),LOOKUP(9.99999999999999E+307,$AG$4:AG44)+1,"")</f>
        <v>41</v>
      </c>
    </row>
    <row r="46" spans="2:33" s="2" customFormat="1" ht="20.149999999999999" customHeight="1" x14ac:dyDescent="0.55000000000000004">
      <c r="B46" s="176" t="str">
        <f>p2เวลาเรียน!B46</f>
        <v>ป.2/2</v>
      </c>
      <c r="C46" s="176">
        <f>p2เวลาเรียน!C46</f>
        <v>2</v>
      </c>
      <c r="D46" s="176">
        <f>p2เวลาเรียน!D46</f>
        <v>4038</v>
      </c>
      <c r="E46" s="176" t="str">
        <f>p2เวลาเรียน!E46</f>
        <v>เด็กชาย</v>
      </c>
      <c r="F46" s="187" t="str">
        <f>p2เวลาเรียน!F46</f>
        <v>ชินาธิป</v>
      </c>
      <c r="G46" s="188" t="str">
        <f>p2เวลาเรียน!G46</f>
        <v>วิไล</v>
      </c>
      <c r="H46" s="147">
        <v>9</v>
      </c>
      <c r="I46" s="147">
        <v>5</v>
      </c>
      <c r="J46" s="147">
        <v>8</v>
      </c>
      <c r="K46" s="147">
        <v>8</v>
      </c>
      <c r="L46" s="147">
        <v>5</v>
      </c>
      <c r="M46" s="147">
        <v>9</v>
      </c>
      <c r="N46" s="147">
        <v>13</v>
      </c>
      <c r="O46" s="147">
        <v>16</v>
      </c>
      <c r="P46" s="147"/>
      <c r="Q46" s="147"/>
      <c r="R46" s="147"/>
      <c r="S46" s="147"/>
      <c r="T46" s="147"/>
      <c r="U46" s="147"/>
      <c r="V46" s="147"/>
      <c r="W46" s="310">
        <f t="shared" si="3"/>
        <v>73</v>
      </c>
      <c r="X46" s="368" t="str">
        <f t="shared" si="4"/>
        <v>ชำนาญ</v>
      </c>
      <c r="Y46" s="369" t="str">
        <f t="shared" si="7"/>
        <v>ชำนาญ</v>
      </c>
      <c r="Z46" s="287" t="str">
        <f>IF(E46="","",pรายชื่อ!Z5)</f>
        <v>เรียน</v>
      </c>
      <c r="AA46" s="133"/>
      <c r="AB46" s="116">
        <f t="shared" si="8"/>
        <v>14</v>
      </c>
      <c r="AC46" s="31">
        <f>IF(AND(Y46=0),LOOKUP(9.99999999999999E+307,$AC$4:AC45)+1,"")</f>
        <v>42</v>
      </c>
      <c r="AD46" s="31" t="str">
        <f>IF(AND(Y46="ร"),LOOKUP(9.99999999999999E+307,$AD$4:AD45)+1,"")</f>
        <v/>
      </c>
      <c r="AE46" s="2">
        <f t="shared" si="6"/>
        <v>42</v>
      </c>
      <c r="AF46" s="2">
        <f t="shared" si="5"/>
        <v>1</v>
      </c>
      <c r="AG46" s="31">
        <f>IF(AND(AF46=1),LOOKUP(9.99999999999999E+307,$AG$4:AG45)+1,"")</f>
        <v>42</v>
      </c>
    </row>
    <row r="47" spans="2:33" s="2" customFormat="1" ht="20.149999999999999" customHeight="1" x14ac:dyDescent="0.55000000000000004">
      <c r="B47" s="176" t="str">
        <f>p2เวลาเรียน!B47</f>
        <v>ป.2/2</v>
      </c>
      <c r="C47" s="176">
        <f>p2เวลาเรียน!C47</f>
        <v>3</v>
      </c>
      <c r="D47" s="176">
        <f>p2เวลาเรียน!D47</f>
        <v>4042</v>
      </c>
      <c r="E47" s="176" t="str">
        <f>p2เวลาเรียน!E47</f>
        <v>เด็กชาย</v>
      </c>
      <c r="F47" s="187" t="str">
        <f>p2เวลาเรียน!F47</f>
        <v>ณัฐชนน</v>
      </c>
      <c r="G47" s="188" t="str">
        <f>p2เวลาเรียน!G47</f>
        <v>คำสิงห์</v>
      </c>
      <c r="H47" s="147">
        <v>8</v>
      </c>
      <c r="I47" s="147">
        <v>4</v>
      </c>
      <c r="J47" s="147">
        <v>4</v>
      </c>
      <c r="K47" s="147">
        <v>7</v>
      </c>
      <c r="L47" s="147">
        <v>6</v>
      </c>
      <c r="M47" s="147">
        <v>8</v>
      </c>
      <c r="N47" s="147">
        <v>10</v>
      </c>
      <c r="O47" s="147">
        <v>16</v>
      </c>
      <c r="P47" s="147"/>
      <c r="Q47" s="147"/>
      <c r="R47" s="147"/>
      <c r="S47" s="147"/>
      <c r="T47" s="147"/>
      <c r="U47" s="147"/>
      <c r="V47" s="147"/>
      <c r="W47" s="310">
        <f t="shared" si="3"/>
        <v>63</v>
      </c>
      <c r="X47" s="368" t="str">
        <f t="shared" si="4"/>
        <v>พัฒนา</v>
      </c>
      <c r="Y47" s="369" t="str">
        <f t="shared" si="7"/>
        <v>พัฒนา</v>
      </c>
      <c r="Z47" s="287" t="str">
        <f>IF(E47="","",pรายชื่อ!Z6)</f>
        <v>เรียน</v>
      </c>
      <c r="AA47" s="133"/>
      <c r="AB47" s="116">
        <f t="shared" si="8"/>
        <v>19</v>
      </c>
      <c r="AC47" s="31">
        <f>IF(AND(Y47=0),LOOKUP(9.99999999999999E+307,$AC$4:AC46)+1,"")</f>
        <v>43</v>
      </c>
      <c r="AD47" s="31" t="str">
        <f>IF(AND(Y47="ร"),LOOKUP(9.99999999999999E+307,$AD$4:AD46)+1,"")</f>
        <v/>
      </c>
      <c r="AE47" s="2">
        <f t="shared" si="6"/>
        <v>43</v>
      </c>
      <c r="AF47" s="2">
        <f t="shared" si="5"/>
        <v>1</v>
      </c>
      <c r="AG47" s="31">
        <f>IF(AND(AF47=1),LOOKUP(9.99999999999999E+307,$AG$4:AG46)+1,"")</f>
        <v>43</v>
      </c>
    </row>
    <row r="48" spans="2:33" s="2" customFormat="1" ht="20.149999999999999" customHeight="1" x14ac:dyDescent="0.55000000000000004">
      <c r="B48" s="176" t="str">
        <f>p2เวลาเรียน!B48</f>
        <v>ป.2/2</v>
      </c>
      <c r="C48" s="176">
        <f>p2เวลาเรียน!C48</f>
        <v>4</v>
      </c>
      <c r="D48" s="176">
        <f>p2เวลาเรียน!D48</f>
        <v>4045</v>
      </c>
      <c r="E48" s="176" t="str">
        <f>p2เวลาเรียน!E48</f>
        <v>เด็กชาย</v>
      </c>
      <c r="F48" s="187" t="str">
        <f>p2เวลาเรียน!F48</f>
        <v>แทนคุณ</v>
      </c>
      <c r="G48" s="188" t="str">
        <f>p2เวลาเรียน!G48</f>
        <v>แป้นปรุง</v>
      </c>
      <c r="H48" s="147">
        <v>8</v>
      </c>
      <c r="I48" s="147">
        <v>7</v>
      </c>
      <c r="J48" s="147">
        <v>4</v>
      </c>
      <c r="K48" s="147">
        <v>7</v>
      </c>
      <c r="L48" s="147">
        <v>7</v>
      </c>
      <c r="M48" s="147">
        <v>10</v>
      </c>
      <c r="N48" s="147">
        <v>18</v>
      </c>
      <c r="O48" s="147">
        <v>14</v>
      </c>
      <c r="P48" s="147"/>
      <c r="Q48" s="147"/>
      <c r="R48" s="147"/>
      <c r="S48" s="147"/>
      <c r="T48" s="147"/>
      <c r="U48" s="147"/>
      <c r="V48" s="147"/>
      <c r="W48" s="310">
        <f t="shared" si="3"/>
        <v>75</v>
      </c>
      <c r="X48" s="368" t="str">
        <f t="shared" si="4"/>
        <v>เชี่ยวชาญ</v>
      </c>
      <c r="Y48" s="369" t="str">
        <f t="shared" si="7"/>
        <v>เชี่ยวชาญ</v>
      </c>
      <c r="Z48" s="287" t="str">
        <f>IF(E48="","",pรายชื่อ!Z7)</f>
        <v>เรียน</v>
      </c>
      <c r="AA48" s="133"/>
      <c r="AB48" s="116">
        <f t="shared" si="8"/>
        <v>12</v>
      </c>
      <c r="AC48" s="31">
        <f>IF(AND(Y48=0),LOOKUP(9.99999999999999E+307,$AC$4:AC47)+1,"")</f>
        <v>44</v>
      </c>
      <c r="AD48" s="31" t="str">
        <f>IF(AND(Y48="ร"),LOOKUP(9.99999999999999E+307,$AD$4:AD47)+1,"")</f>
        <v/>
      </c>
      <c r="AE48" s="2">
        <f t="shared" si="6"/>
        <v>44</v>
      </c>
      <c r="AF48" s="2">
        <f t="shared" si="5"/>
        <v>1</v>
      </c>
      <c r="AG48" s="31">
        <f>IF(AND(AF48=1),LOOKUP(9.99999999999999E+307,$AG$4:AG47)+1,"")</f>
        <v>44</v>
      </c>
    </row>
    <row r="49" spans="2:33" s="2" customFormat="1" ht="20.149999999999999" customHeight="1" x14ac:dyDescent="0.55000000000000004">
      <c r="B49" s="176" t="str">
        <f>p2เวลาเรียน!B49</f>
        <v>ป.2/2</v>
      </c>
      <c r="C49" s="176">
        <f>p2เวลาเรียน!C49</f>
        <v>5</v>
      </c>
      <c r="D49" s="176">
        <f>p2เวลาเรียน!D49</f>
        <v>4047</v>
      </c>
      <c r="E49" s="176" t="str">
        <f>p2เวลาเรียน!E49</f>
        <v>เด็กชาย</v>
      </c>
      <c r="F49" s="187" t="str">
        <f>p2เวลาเรียน!F49</f>
        <v>ธนทัต</v>
      </c>
      <c r="G49" s="188" t="str">
        <f>p2เวลาเรียน!G49</f>
        <v>จัตุพล</v>
      </c>
      <c r="H49" s="147">
        <v>9</v>
      </c>
      <c r="I49" s="147">
        <v>8</v>
      </c>
      <c r="J49" s="147">
        <v>8</v>
      </c>
      <c r="K49" s="147">
        <v>8</v>
      </c>
      <c r="L49" s="147">
        <v>7</v>
      </c>
      <c r="M49" s="147">
        <v>10</v>
      </c>
      <c r="N49" s="147">
        <v>19</v>
      </c>
      <c r="O49" s="147">
        <v>19</v>
      </c>
      <c r="P49" s="147"/>
      <c r="Q49" s="147"/>
      <c r="R49" s="147"/>
      <c r="S49" s="147"/>
      <c r="T49" s="147"/>
      <c r="U49" s="147"/>
      <c r="V49" s="147"/>
      <c r="W49" s="310">
        <f t="shared" si="3"/>
        <v>88</v>
      </c>
      <c r="X49" s="368" t="str">
        <f t="shared" si="4"/>
        <v>เชี่ยวชาญ</v>
      </c>
      <c r="Y49" s="369" t="str">
        <f t="shared" si="7"/>
        <v>เชี่ยวชาญ</v>
      </c>
      <c r="Z49" s="287" t="str">
        <f>IF(E49="","",pรายชื่อ!Z8)</f>
        <v>เรียน</v>
      </c>
      <c r="AA49" s="133"/>
      <c r="AB49" s="116">
        <f t="shared" si="8"/>
        <v>2</v>
      </c>
      <c r="AC49" s="31">
        <f>IF(AND(Y49=0),LOOKUP(9.99999999999999E+307,$AC$4:AC48)+1,"")</f>
        <v>45</v>
      </c>
      <c r="AD49" s="31" t="str">
        <f>IF(AND(Y49="ร"),LOOKUP(9.99999999999999E+307,$AD$4:AD48)+1,"")</f>
        <v/>
      </c>
      <c r="AE49" s="2">
        <f t="shared" si="6"/>
        <v>45</v>
      </c>
      <c r="AF49" s="2">
        <f t="shared" si="5"/>
        <v>1</v>
      </c>
      <c r="AG49" s="31">
        <f>IF(AND(AF49=1),LOOKUP(9.99999999999999E+307,$AG$4:AG48)+1,"")</f>
        <v>45</v>
      </c>
    </row>
    <row r="50" spans="2:33" s="2" customFormat="1" ht="20.149999999999999" customHeight="1" x14ac:dyDescent="0.55000000000000004">
      <c r="B50" s="176" t="str">
        <f>p2เวลาเรียน!B50</f>
        <v>ป.2/2</v>
      </c>
      <c r="C50" s="176">
        <f>p2เวลาเรียน!C50</f>
        <v>6</v>
      </c>
      <c r="D50" s="176">
        <f>p2เวลาเรียน!D50</f>
        <v>4048</v>
      </c>
      <c r="E50" s="176" t="str">
        <f>p2เวลาเรียน!E50</f>
        <v>เด็กชาย</v>
      </c>
      <c r="F50" s="187" t="str">
        <f>p2เวลาเรียน!F50</f>
        <v>ธนวัฒน์</v>
      </c>
      <c r="G50" s="188" t="str">
        <f>p2เวลาเรียน!G50</f>
        <v>มัฆวาล</v>
      </c>
      <c r="H50" s="147">
        <v>9</v>
      </c>
      <c r="I50" s="147">
        <v>7</v>
      </c>
      <c r="J50" s="147">
        <v>4</v>
      </c>
      <c r="K50" s="147">
        <v>8</v>
      </c>
      <c r="L50" s="147">
        <v>8</v>
      </c>
      <c r="M50" s="147">
        <v>10</v>
      </c>
      <c r="N50" s="147">
        <v>16</v>
      </c>
      <c r="O50" s="147">
        <v>18</v>
      </c>
      <c r="P50" s="147"/>
      <c r="Q50" s="147"/>
      <c r="R50" s="147"/>
      <c r="S50" s="147"/>
      <c r="T50" s="147"/>
      <c r="U50" s="147"/>
      <c r="V50" s="147"/>
      <c r="W50" s="310">
        <f t="shared" si="3"/>
        <v>80</v>
      </c>
      <c r="X50" s="368" t="str">
        <f t="shared" si="4"/>
        <v>เชี่ยวชาญ</v>
      </c>
      <c r="Y50" s="369" t="str">
        <f t="shared" si="7"/>
        <v>เชี่ยวชาญ</v>
      </c>
      <c r="Z50" s="287" t="str">
        <f>IF(E50="","",pรายชื่อ!Z9)</f>
        <v>เรียน</v>
      </c>
      <c r="AA50" s="133"/>
      <c r="AB50" s="116">
        <f t="shared" si="8"/>
        <v>9</v>
      </c>
      <c r="AC50" s="31">
        <f>IF(AND(Y50=0),LOOKUP(9.99999999999999E+307,$AC$4:AC49)+1,"")</f>
        <v>46</v>
      </c>
      <c r="AD50" s="31" t="str">
        <f>IF(AND(Y50="ร"),LOOKUP(9.99999999999999E+307,$AD$4:AD49)+1,"")</f>
        <v/>
      </c>
      <c r="AE50" s="2">
        <f t="shared" si="6"/>
        <v>46</v>
      </c>
      <c r="AF50" s="2">
        <f t="shared" si="5"/>
        <v>1</v>
      </c>
      <c r="AG50" s="31">
        <f>IF(AND(AF50=1),LOOKUP(9.99999999999999E+307,$AG$4:AG49)+1,"")</f>
        <v>46</v>
      </c>
    </row>
    <row r="51" spans="2:33" s="2" customFormat="1" ht="20.149999999999999" customHeight="1" x14ac:dyDescent="0.55000000000000004">
      <c r="B51" s="176" t="str">
        <f>p2เวลาเรียน!B51</f>
        <v>ป.2/2</v>
      </c>
      <c r="C51" s="176">
        <f>p2เวลาเรียน!C51</f>
        <v>7</v>
      </c>
      <c r="D51" s="176">
        <f>p2เวลาเรียน!D51</f>
        <v>4053</v>
      </c>
      <c r="E51" s="176" t="str">
        <f>p2เวลาเรียน!E51</f>
        <v>เด็กชาย</v>
      </c>
      <c r="F51" s="187" t="str">
        <f>p2เวลาเรียน!F51</f>
        <v>นิรันดร</v>
      </c>
      <c r="G51" s="188" t="str">
        <f>p2เวลาเรียน!G51</f>
        <v>นเรวรรณ์</v>
      </c>
      <c r="H51" s="147">
        <v>10</v>
      </c>
      <c r="I51" s="147">
        <v>7</v>
      </c>
      <c r="J51" s="147">
        <v>8</v>
      </c>
      <c r="K51" s="147">
        <v>8</v>
      </c>
      <c r="L51" s="147">
        <v>6</v>
      </c>
      <c r="M51" s="147">
        <v>9</v>
      </c>
      <c r="N51" s="147">
        <v>16</v>
      </c>
      <c r="O51" s="147">
        <v>19</v>
      </c>
      <c r="P51" s="147"/>
      <c r="Q51" s="147"/>
      <c r="R51" s="147"/>
      <c r="S51" s="147"/>
      <c r="T51" s="147"/>
      <c r="U51" s="147"/>
      <c r="V51" s="147"/>
      <c r="W51" s="310">
        <f t="shared" si="3"/>
        <v>83</v>
      </c>
      <c r="X51" s="368" t="str">
        <f t="shared" si="4"/>
        <v>เชี่ยวชาญ</v>
      </c>
      <c r="Y51" s="369" t="str">
        <f t="shared" si="7"/>
        <v>เชี่ยวชาญ</v>
      </c>
      <c r="Z51" s="287" t="str">
        <f>IF(E51="","",pรายชื่อ!Z10)</f>
        <v>เรียน</v>
      </c>
      <c r="AA51" s="133"/>
      <c r="AB51" s="116">
        <f t="shared" si="8"/>
        <v>4</v>
      </c>
      <c r="AC51" s="31">
        <f>IF(AND(Y51=0),LOOKUP(9.99999999999999E+307,$AC$4:AC50)+1,"")</f>
        <v>47</v>
      </c>
      <c r="AD51" s="31" t="str">
        <f>IF(AND(Y51="ร"),LOOKUP(9.99999999999999E+307,$AD$4:AD50)+1,"")</f>
        <v/>
      </c>
      <c r="AE51" s="2">
        <f t="shared" si="6"/>
        <v>47</v>
      </c>
      <c r="AF51" s="2">
        <f t="shared" si="5"/>
        <v>1</v>
      </c>
      <c r="AG51" s="31">
        <f>IF(AND(AF51=1),LOOKUP(9.99999999999999E+307,$AG$4:AG50)+1,"")</f>
        <v>47</v>
      </c>
    </row>
    <row r="52" spans="2:33" s="2" customFormat="1" ht="20.149999999999999" customHeight="1" x14ac:dyDescent="0.55000000000000004">
      <c r="B52" s="176" t="str">
        <f>p2เวลาเรียน!B52</f>
        <v>ป.2/2</v>
      </c>
      <c r="C52" s="176">
        <f>p2เวลาเรียน!C52</f>
        <v>8</v>
      </c>
      <c r="D52" s="176">
        <f>p2เวลาเรียน!D52</f>
        <v>4054</v>
      </c>
      <c r="E52" s="176" t="str">
        <f>p2เวลาเรียน!E52</f>
        <v>เด็กชาย</v>
      </c>
      <c r="F52" s="187" t="str">
        <f>p2เวลาเรียน!F52</f>
        <v>บารมี</v>
      </c>
      <c r="G52" s="188" t="str">
        <f>p2เวลาเรียน!G52</f>
        <v>ฝั้นปิมปา</v>
      </c>
      <c r="H52" s="147">
        <v>9</v>
      </c>
      <c r="I52" s="147">
        <v>6</v>
      </c>
      <c r="J52" s="147">
        <v>5</v>
      </c>
      <c r="K52" s="147">
        <v>6</v>
      </c>
      <c r="L52" s="147">
        <v>5</v>
      </c>
      <c r="M52" s="147">
        <v>10</v>
      </c>
      <c r="N52" s="147">
        <v>14</v>
      </c>
      <c r="O52" s="147">
        <v>16</v>
      </c>
      <c r="P52" s="147"/>
      <c r="Q52" s="147"/>
      <c r="R52" s="147"/>
      <c r="S52" s="147"/>
      <c r="T52" s="147"/>
      <c r="U52" s="147"/>
      <c r="V52" s="147"/>
      <c r="W52" s="310">
        <f t="shared" si="3"/>
        <v>71</v>
      </c>
      <c r="X52" s="368" t="str">
        <f t="shared" si="4"/>
        <v>ชำนาญ</v>
      </c>
      <c r="Y52" s="369" t="str">
        <f t="shared" si="7"/>
        <v>ชำนาญ</v>
      </c>
      <c r="Z52" s="287" t="str">
        <f>IF(E52="","",pรายชื่อ!Z11)</f>
        <v>เรียน</v>
      </c>
      <c r="AA52" s="133"/>
      <c r="AB52" s="116">
        <f t="shared" si="8"/>
        <v>16</v>
      </c>
      <c r="AC52" s="31">
        <f>IF(AND(Y52=0),LOOKUP(9.99999999999999E+307,$AC$4:AC51)+1,"")</f>
        <v>48</v>
      </c>
      <c r="AD52" s="31" t="str">
        <f>IF(AND(Y52="ร"),LOOKUP(9.99999999999999E+307,$AD$4:AD51)+1,"")</f>
        <v/>
      </c>
      <c r="AE52" s="2">
        <f t="shared" si="6"/>
        <v>48</v>
      </c>
      <c r="AF52" s="2">
        <f t="shared" si="5"/>
        <v>1</v>
      </c>
      <c r="AG52" s="31">
        <f>IF(AND(AF52=1),LOOKUP(9.99999999999999E+307,$AG$4:AG51)+1,"")</f>
        <v>48</v>
      </c>
    </row>
    <row r="53" spans="2:33" s="2" customFormat="1" ht="20.149999999999999" customHeight="1" x14ac:dyDescent="0.55000000000000004">
      <c r="B53" s="176" t="str">
        <f>p2เวลาเรียน!B53</f>
        <v>ป.2/2</v>
      </c>
      <c r="C53" s="176">
        <f>p2เวลาเรียน!C53</f>
        <v>9</v>
      </c>
      <c r="D53" s="176">
        <f>p2เวลาเรียน!D53</f>
        <v>4058</v>
      </c>
      <c r="E53" s="176" t="str">
        <f>p2เวลาเรียน!E53</f>
        <v>เด็กชาย</v>
      </c>
      <c r="F53" s="187" t="str">
        <f>p2เวลาเรียน!F53</f>
        <v>พลภูมิ</v>
      </c>
      <c r="G53" s="188" t="str">
        <f>p2เวลาเรียน!G53</f>
        <v>ตาคำ</v>
      </c>
      <c r="H53" s="147">
        <v>10</v>
      </c>
      <c r="I53" s="147">
        <v>8</v>
      </c>
      <c r="J53" s="147">
        <v>8</v>
      </c>
      <c r="K53" s="147">
        <v>8</v>
      </c>
      <c r="L53" s="147">
        <v>7</v>
      </c>
      <c r="M53" s="147">
        <v>9</v>
      </c>
      <c r="N53" s="147">
        <v>18</v>
      </c>
      <c r="O53" s="147">
        <v>19</v>
      </c>
      <c r="P53" s="147"/>
      <c r="Q53" s="147"/>
      <c r="R53" s="147"/>
      <c r="S53" s="147"/>
      <c r="T53" s="147"/>
      <c r="U53" s="147"/>
      <c r="V53" s="147"/>
      <c r="W53" s="310">
        <f t="shared" si="3"/>
        <v>87</v>
      </c>
      <c r="X53" s="368" t="str">
        <f t="shared" si="4"/>
        <v>เชี่ยวชาญ</v>
      </c>
      <c r="Y53" s="369" t="str">
        <f t="shared" si="7"/>
        <v>เชี่ยวชาญ</v>
      </c>
      <c r="Z53" s="287" t="str">
        <f>IF(E53="","",pรายชื่อ!Z12)</f>
        <v>เรียน</v>
      </c>
      <c r="AA53" s="133"/>
      <c r="AB53" s="116">
        <f t="shared" si="8"/>
        <v>3</v>
      </c>
      <c r="AC53" s="31">
        <f>IF(AND(Y53=0),LOOKUP(9.99999999999999E+307,$AC$4:AC52)+1,"")</f>
        <v>49</v>
      </c>
      <c r="AD53" s="31" t="str">
        <f>IF(AND(Y53="ร"),LOOKUP(9.99999999999999E+307,$AD$4:AD52)+1,"")</f>
        <v/>
      </c>
      <c r="AE53" s="2">
        <f t="shared" si="6"/>
        <v>49</v>
      </c>
      <c r="AF53" s="2">
        <f t="shared" si="5"/>
        <v>1</v>
      </c>
      <c r="AG53" s="31">
        <f>IF(AND(AF53=1),LOOKUP(9.99999999999999E+307,$AG$4:AG52)+1,"")</f>
        <v>49</v>
      </c>
    </row>
    <row r="54" spans="2:33" s="2" customFormat="1" ht="20.149999999999999" customHeight="1" x14ac:dyDescent="0.55000000000000004">
      <c r="B54" s="176" t="str">
        <f>p2เวลาเรียน!B54</f>
        <v>ป.2/2</v>
      </c>
      <c r="C54" s="176">
        <f>p2เวลาเรียน!C54</f>
        <v>10</v>
      </c>
      <c r="D54" s="176">
        <f>p2เวลาเรียน!D54</f>
        <v>4062</v>
      </c>
      <c r="E54" s="176" t="str">
        <f>p2เวลาเรียน!E54</f>
        <v>เด็กชาย</v>
      </c>
      <c r="F54" s="187" t="str">
        <f>p2เวลาเรียน!F54</f>
        <v>ภัทรดนัย</v>
      </c>
      <c r="G54" s="188" t="str">
        <f>p2เวลาเรียน!G54</f>
        <v>ธรรมกุสุมา</v>
      </c>
      <c r="H54" s="147">
        <v>10</v>
      </c>
      <c r="I54" s="147">
        <v>7</v>
      </c>
      <c r="J54" s="147">
        <v>8</v>
      </c>
      <c r="K54" s="147">
        <v>8</v>
      </c>
      <c r="L54" s="147">
        <v>7</v>
      </c>
      <c r="M54" s="147">
        <v>6</v>
      </c>
      <c r="N54" s="147">
        <v>16</v>
      </c>
      <c r="O54" s="147">
        <v>20</v>
      </c>
      <c r="P54" s="147"/>
      <c r="Q54" s="147"/>
      <c r="R54" s="147"/>
      <c r="S54" s="147"/>
      <c r="T54" s="147"/>
      <c r="U54" s="147"/>
      <c r="V54" s="147"/>
      <c r="W54" s="310">
        <f t="shared" si="3"/>
        <v>82</v>
      </c>
      <c r="X54" s="368" t="str">
        <f t="shared" si="4"/>
        <v>เชี่ยวชาญ</v>
      </c>
      <c r="Y54" s="369" t="str">
        <f t="shared" si="7"/>
        <v>เชี่ยวชาญ</v>
      </c>
      <c r="Z54" s="287" t="str">
        <f>IF(E54="","",pรายชื่อ!Z13)</f>
        <v>เรียน</v>
      </c>
      <c r="AA54" s="133"/>
      <c r="AB54" s="116">
        <f t="shared" si="8"/>
        <v>7</v>
      </c>
      <c r="AC54" s="31">
        <f>IF(AND(Y54=0),LOOKUP(9.99999999999999E+307,$AC$4:AC53)+1,"")</f>
        <v>50</v>
      </c>
      <c r="AD54" s="31" t="str">
        <f>IF(AND(Y54="ร"),LOOKUP(9.99999999999999E+307,$AD$4:AD53)+1,"")</f>
        <v/>
      </c>
      <c r="AE54" s="2">
        <f t="shared" si="6"/>
        <v>50</v>
      </c>
      <c r="AF54" s="2">
        <f t="shared" si="5"/>
        <v>1</v>
      </c>
      <c r="AG54" s="31">
        <f>IF(AND(AF54=1),LOOKUP(9.99999999999999E+307,$AG$4:AG53)+1,"")</f>
        <v>50</v>
      </c>
    </row>
    <row r="55" spans="2:33" s="2" customFormat="1" ht="20.149999999999999" customHeight="1" x14ac:dyDescent="0.55000000000000004">
      <c r="B55" s="176" t="str">
        <f>p2เวลาเรียน!B55</f>
        <v>ป.2/2</v>
      </c>
      <c r="C55" s="176">
        <f>p2เวลาเรียน!C55</f>
        <v>11</v>
      </c>
      <c r="D55" s="176">
        <f>p2เวลาเรียน!D55</f>
        <v>4068</v>
      </c>
      <c r="E55" s="176" t="str">
        <f>p2เวลาเรียน!E55</f>
        <v>เด็กชาย</v>
      </c>
      <c r="F55" s="187" t="str">
        <f>p2เวลาเรียน!F55</f>
        <v>ศิวกร</v>
      </c>
      <c r="G55" s="188" t="str">
        <f>p2เวลาเรียน!G55</f>
        <v>แสนเสมอใจ</v>
      </c>
      <c r="H55" s="147">
        <v>10</v>
      </c>
      <c r="I55" s="147">
        <v>7</v>
      </c>
      <c r="J55" s="147">
        <v>5</v>
      </c>
      <c r="K55" s="147">
        <v>8</v>
      </c>
      <c r="L55" s="147">
        <v>7</v>
      </c>
      <c r="M55" s="147">
        <v>8</v>
      </c>
      <c r="N55" s="147">
        <v>18</v>
      </c>
      <c r="O55" s="147">
        <v>16</v>
      </c>
      <c r="P55" s="147"/>
      <c r="Q55" s="147"/>
      <c r="R55" s="147"/>
      <c r="S55" s="147"/>
      <c r="T55" s="147"/>
      <c r="U55" s="147"/>
      <c r="V55" s="147"/>
      <c r="W55" s="310">
        <f t="shared" si="3"/>
        <v>79</v>
      </c>
      <c r="X55" s="368" t="str">
        <f t="shared" si="4"/>
        <v>เชี่ยวชาญ</v>
      </c>
      <c r="Y55" s="369" t="str">
        <f t="shared" si="7"/>
        <v>เชี่ยวชาญ</v>
      </c>
      <c r="Z55" s="287" t="str">
        <f>IF(E55="","",pรายชื่อ!Z14)</f>
        <v>เรียน</v>
      </c>
      <c r="AA55" s="133"/>
      <c r="AB55" s="116">
        <f t="shared" si="8"/>
        <v>10</v>
      </c>
      <c r="AC55" s="31">
        <f>IF(AND(Y55=0),LOOKUP(9.99999999999999E+307,$AC$4:AC54)+1,"")</f>
        <v>51</v>
      </c>
      <c r="AD55" s="31" t="str">
        <f>IF(AND(Y55="ร"),LOOKUP(9.99999999999999E+307,$AD$4:AD54)+1,"")</f>
        <v/>
      </c>
      <c r="AE55" s="2">
        <f t="shared" si="6"/>
        <v>51</v>
      </c>
      <c r="AF55" s="2">
        <f t="shared" ref="AF55:AF84" si="9">IF(AE55=0,"",AE55/AE55)</f>
        <v>1</v>
      </c>
      <c r="AG55" s="31">
        <f>IF(AND(AF55=1),LOOKUP(9.99999999999999E+307,$AG$4:AG54)+1,"")</f>
        <v>51</v>
      </c>
    </row>
    <row r="56" spans="2:33" s="2" customFormat="1" ht="20.149999999999999" customHeight="1" x14ac:dyDescent="0.55000000000000004">
      <c r="B56" s="176" t="str">
        <f>p2เวลาเรียน!B56</f>
        <v>ป.2/2</v>
      </c>
      <c r="C56" s="176">
        <f>p2เวลาเรียน!C56</f>
        <v>12</v>
      </c>
      <c r="D56" s="176">
        <f>p2เวลาเรียน!D56</f>
        <v>4069</v>
      </c>
      <c r="E56" s="176" t="str">
        <f>p2เวลาเรียน!E56</f>
        <v>เด็กชาย</v>
      </c>
      <c r="F56" s="187" t="str">
        <f>p2เวลาเรียน!F56</f>
        <v>ศุทธิรัตน์</v>
      </c>
      <c r="G56" s="188" t="str">
        <f>p2เวลาเรียน!G56</f>
        <v>สุจิตวนิช</v>
      </c>
      <c r="H56" s="147">
        <v>10</v>
      </c>
      <c r="I56" s="147">
        <v>8</v>
      </c>
      <c r="J56" s="147">
        <v>8</v>
      </c>
      <c r="K56" s="147">
        <v>7</v>
      </c>
      <c r="L56" s="147">
        <v>7</v>
      </c>
      <c r="M56" s="147">
        <v>9</v>
      </c>
      <c r="N56" s="147">
        <v>14</v>
      </c>
      <c r="O56" s="147">
        <v>19</v>
      </c>
      <c r="P56" s="147"/>
      <c r="Q56" s="147"/>
      <c r="R56" s="147"/>
      <c r="S56" s="147"/>
      <c r="T56" s="147"/>
      <c r="U56" s="147"/>
      <c r="V56" s="147"/>
      <c r="W56" s="310">
        <f t="shared" si="3"/>
        <v>82</v>
      </c>
      <c r="X56" s="368" t="str">
        <f t="shared" si="4"/>
        <v>เชี่ยวชาญ</v>
      </c>
      <c r="Y56" s="369" t="str">
        <f t="shared" si="7"/>
        <v>เชี่ยวชาญ</v>
      </c>
      <c r="Z56" s="287" t="str">
        <f>IF(E56="","",pรายชื่อ!Z15)</f>
        <v>เรียน</v>
      </c>
      <c r="AA56" s="133"/>
      <c r="AB56" s="116">
        <f t="shared" si="8"/>
        <v>7</v>
      </c>
      <c r="AC56" s="31">
        <f>IF(AND(Y56=0),LOOKUP(9.99999999999999E+307,$AC$4:AC55)+1,"")</f>
        <v>52</v>
      </c>
      <c r="AD56" s="31" t="str">
        <f>IF(AND(Y56="ร"),LOOKUP(9.99999999999999E+307,$AD$4:AD55)+1,"")</f>
        <v/>
      </c>
      <c r="AE56" s="2">
        <f t="shared" si="6"/>
        <v>52</v>
      </c>
      <c r="AF56" s="2">
        <f t="shared" si="9"/>
        <v>1</v>
      </c>
      <c r="AG56" s="31">
        <f>IF(AND(AF56=1),LOOKUP(9.99999999999999E+307,$AG$4:AG55)+1,"")</f>
        <v>52</v>
      </c>
    </row>
    <row r="57" spans="2:33" s="2" customFormat="1" ht="20.149999999999999" customHeight="1" x14ac:dyDescent="0.55000000000000004">
      <c r="B57" s="176" t="str">
        <f>p2เวลาเรียน!B57</f>
        <v>ป.2/2</v>
      </c>
      <c r="C57" s="176">
        <f>p2เวลาเรียน!C57</f>
        <v>13</v>
      </c>
      <c r="D57" s="176">
        <f>p2เวลาเรียน!D57</f>
        <v>4131</v>
      </c>
      <c r="E57" s="176" t="str">
        <f>p2เวลาเรียน!E57</f>
        <v>เด็กชาย</v>
      </c>
      <c r="F57" s="187" t="str">
        <f>p2เวลาเรียน!F57</f>
        <v>วุฒิภัทร</v>
      </c>
      <c r="G57" s="188" t="str">
        <f>p2เวลาเรียน!G57</f>
        <v>กันวี</v>
      </c>
      <c r="H57" s="147">
        <v>8</v>
      </c>
      <c r="I57" s="147">
        <v>4</v>
      </c>
      <c r="J57" s="147">
        <v>4</v>
      </c>
      <c r="K57" s="147">
        <v>6</v>
      </c>
      <c r="L57" s="147">
        <v>4</v>
      </c>
      <c r="M57" s="147">
        <v>8</v>
      </c>
      <c r="N57" s="147">
        <v>8</v>
      </c>
      <c r="O57" s="147">
        <v>16</v>
      </c>
      <c r="P57" s="147"/>
      <c r="Q57" s="147"/>
      <c r="R57" s="147"/>
      <c r="S57" s="147"/>
      <c r="T57" s="147"/>
      <c r="U57" s="147"/>
      <c r="V57" s="147"/>
      <c r="W57" s="310">
        <f t="shared" si="3"/>
        <v>58</v>
      </c>
      <c r="X57" s="368" t="str">
        <f t="shared" si="4"/>
        <v>พัฒนา</v>
      </c>
      <c r="Y57" s="369" t="str">
        <f t="shared" si="7"/>
        <v>พัฒนา</v>
      </c>
      <c r="Z57" s="287" t="str">
        <f>IF(E57="","",pรายชื่อ!Z16)</f>
        <v>เรียน</v>
      </c>
      <c r="AA57" s="133"/>
      <c r="AB57" s="116">
        <f t="shared" si="8"/>
        <v>25</v>
      </c>
      <c r="AC57" s="31">
        <f>IF(AND(Y57=0),LOOKUP(9.99999999999999E+307,$AC$4:AC56)+1,"")</f>
        <v>53</v>
      </c>
      <c r="AD57" s="31" t="str">
        <f>IF(AND(Y57="ร"),LOOKUP(9.99999999999999E+307,$AD$4:AD56)+1,"")</f>
        <v/>
      </c>
      <c r="AE57" s="2">
        <f t="shared" si="6"/>
        <v>53</v>
      </c>
      <c r="AF57" s="2">
        <f t="shared" si="9"/>
        <v>1</v>
      </c>
      <c r="AG57" s="31">
        <f>IF(AND(AF57=1),LOOKUP(9.99999999999999E+307,$AG$4:AG56)+1,"")</f>
        <v>53</v>
      </c>
    </row>
    <row r="58" spans="2:33" s="2" customFormat="1" ht="20.149999999999999" customHeight="1" x14ac:dyDescent="0.55000000000000004">
      <c r="B58" s="176" t="str">
        <f>p2เวลาเรียน!B58</f>
        <v>ป.2/2</v>
      </c>
      <c r="C58" s="176">
        <f>p2เวลาเรียน!C58</f>
        <v>14</v>
      </c>
      <c r="D58" s="176">
        <f>p2เวลาเรียน!D58</f>
        <v>4132</v>
      </c>
      <c r="E58" s="176" t="str">
        <f>p2เวลาเรียน!E58</f>
        <v>เด็กชาย</v>
      </c>
      <c r="F58" s="187" t="str">
        <f>p2เวลาเรียน!F58</f>
        <v>ทัพพ์ปวีณ์</v>
      </c>
      <c r="G58" s="188" t="str">
        <f>p2เวลาเรียน!G58</f>
        <v>พุ่มพวง</v>
      </c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310" t="str">
        <f t="shared" si="3"/>
        <v/>
      </c>
      <c r="X58" s="368" t="str">
        <f t="shared" si="4"/>
        <v/>
      </c>
      <c r="Y58" s="369" t="str">
        <f t="shared" si="7"/>
        <v/>
      </c>
      <c r="Z58" s="287" t="str">
        <f>IF(E58="","",pรายชื่อ!Z17)</f>
        <v>เรียน</v>
      </c>
      <c r="AA58" s="133"/>
      <c r="AB58" s="116" t="str">
        <f t="shared" si="8"/>
        <v/>
      </c>
      <c r="AC58" s="31">
        <f>IF(AND(Y58=0),LOOKUP(9.99999999999999E+307,$AC$4:AC57)+1,"")</f>
        <v>54</v>
      </c>
      <c r="AD58" s="31" t="str">
        <f>IF(AND(Y58="ร"),LOOKUP(9.99999999999999E+307,$AD$4:AD57)+1,"")</f>
        <v/>
      </c>
      <c r="AE58" s="2">
        <f t="shared" si="6"/>
        <v>54</v>
      </c>
      <c r="AF58" s="2">
        <f t="shared" si="9"/>
        <v>1</v>
      </c>
      <c r="AG58" s="31">
        <f>IF(AND(AF58=1),LOOKUP(9.99999999999999E+307,$AG$4:AG57)+1,"")</f>
        <v>54</v>
      </c>
    </row>
    <row r="59" spans="2:33" s="2" customFormat="1" ht="20.149999999999999" customHeight="1" x14ac:dyDescent="0.55000000000000004">
      <c r="B59" s="176" t="str">
        <f>p2เวลาเรียน!B59</f>
        <v>ป.2/2</v>
      </c>
      <c r="C59" s="176">
        <f>p2เวลาเรียน!C59</f>
        <v>15</v>
      </c>
      <c r="D59" s="176">
        <f>p2เวลาเรียน!D59</f>
        <v>4154</v>
      </c>
      <c r="E59" s="176" t="str">
        <f>p2เวลาเรียน!E59</f>
        <v>เด็กชาย</v>
      </c>
      <c r="F59" s="187" t="str">
        <f>p2เวลาเรียน!F59</f>
        <v>กฤติน</v>
      </c>
      <c r="G59" s="188" t="str">
        <f>p2เวลาเรียน!G59</f>
        <v>ณ สุวรรณ</v>
      </c>
      <c r="H59" s="147">
        <v>9</v>
      </c>
      <c r="I59" s="147">
        <v>7</v>
      </c>
      <c r="J59" s="147">
        <v>8</v>
      </c>
      <c r="K59" s="147">
        <v>7</v>
      </c>
      <c r="L59" s="147">
        <v>7</v>
      </c>
      <c r="M59" s="147">
        <v>8</v>
      </c>
      <c r="N59" s="147">
        <v>10</v>
      </c>
      <c r="O59" s="147">
        <v>19</v>
      </c>
      <c r="P59" s="147"/>
      <c r="Q59" s="147"/>
      <c r="R59" s="147"/>
      <c r="S59" s="147"/>
      <c r="T59" s="147"/>
      <c r="U59" s="147"/>
      <c r="V59" s="147"/>
      <c r="W59" s="310">
        <f t="shared" si="3"/>
        <v>75</v>
      </c>
      <c r="X59" s="368" t="str">
        <f t="shared" si="4"/>
        <v>เชี่ยวชาญ</v>
      </c>
      <c r="Y59" s="369" t="str">
        <f t="shared" si="7"/>
        <v>เชี่ยวชาญ</v>
      </c>
      <c r="Z59" s="287" t="str">
        <f>IF(E59="","",pรายชื่อ!Z18)</f>
        <v>เรียน</v>
      </c>
      <c r="AA59" s="133"/>
      <c r="AB59" s="116">
        <f t="shared" si="8"/>
        <v>12</v>
      </c>
      <c r="AC59" s="31">
        <f>IF(AND(Y59=0),LOOKUP(9.99999999999999E+307,$AC$4:AC58)+1,"")</f>
        <v>55</v>
      </c>
      <c r="AD59" s="31" t="str">
        <f>IF(AND(Y59="ร"),LOOKUP(9.99999999999999E+307,$AD$4:AD58)+1,"")</f>
        <v/>
      </c>
      <c r="AE59" s="2">
        <f t="shared" si="6"/>
        <v>55</v>
      </c>
      <c r="AF59" s="2">
        <f t="shared" si="9"/>
        <v>1</v>
      </c>
      <c r="AG59" s="31">
        <f>IF(AND(AF59=1),LOOKUP(9.99999999999999E+307,$AG$4:AG58)+1,"")</f>
        <v>55</v>
      </c>
    </row>
    <row r="60" spans="2:33" s="2" customFormat="1" ht="20.149999999999999" customHeight="1" x14ac:dyDescent="0.55000000000000004">
      <c r="B60" s="176" t="str">
        <f>p2เวลาเรียน!B60</f>
        <v>ป.2/2</v>
      </c>
      <c r="C60" s="176">
        <f>p2เวลาเรียน!C60</f>
        <v>16</v>
      </c>
      <c r="D60" s="176">
        <f>p2เวลาเรียน!D60</f>
        <v>4273</v>
      </c>
      <c r="E60" s="176" t="str">
        <f>p2เวลาเรียน!E60</f>
        <v>เด็กชาย</v>
      </c>
      <c r="F60" s="187" t="str">
        <f>p2เวลาเรียน!F60</f>
        <v>ศิรวิทย์</v>
      </c>
      <c r="G60" s="188" t="str">
        <f>p2เวลาเรียน!G60</f>
        <v>คำวัง</v>
      </c>
      <c r="H60" s="147">
        <v>7</v>
      </c>
      <c r="I60" s="147">
        <v>3</v>
      </c>
      <c r="J60" s="147">
        <v>4</v>
      </c>
      <c r="K60" s="147">
        <v>8</v>
      </c>
      <c r="L60" s="147">
        <v>6</v>
      </c>
      <c r="M60" s="147">
        <v>9</v>
      </c>
      <c r="N60" s="147">
        <v>14</v>
      </c>
      <c r="O60" s="147">
        <v>13</v>
      </c>
      <c r="P60" s="147"/>
      <c r="Q60" s="147"/>
      <c r="R60" s="147"/>
      <c r="S60" s="147"/>
      <c r="T60" s="147"/>
      <c r="U60" s="147"/>
      <c r="V60" s="147"/>
      <c r="W60" s="310">
        <f t="shared" si="3"/>
        <v>64</v>
      </c>
      <c r="X60" s="368" t="str">
        <f t="shared" si="4"/>
        <v>พัฒนา</v>
      </c>
      <c r="Y60" s="369" t="str">
        <f t="shared" si="7"/>
        <v>พัฒนา</v>
      </c>
      <c r="Z60" s="287" t="str">
        <f>IF(E60="","",pรายชื่อ!Z19)</f>
        <v>เรียน</v>
      </c>
      <c r="AA60" s="133"/>
      <c r="AB60" s="116">
        <f t="shared" si="8"/>
        <v>18</v>
      </c>
      <c r="AC60" s="31">
        <f>IF(AND(Y60=0),LOOKUP(9.99999999999999E+307,$AC$4:AC59)+1,"")</f>
        <v>56</v>
      </c>
      <c r="AD60" s="31" t="str">
        <f>IF(AND(Y60="ร"),LOOKUP(9.99999999999999E+307,$AD$4:AD59)+1,"")</f>
        <v/>
      </c>
      <c r="AE60" s="2">
        <f t="shared" si="6"/>
        <v>56</v>
      </c>
      <c r="AF60" s="2">
        <f t="shared" si="9"/>
        <v>1</v>
      </c>
      <c r="AG60" s="31">
        <f>IF(AND(AF60=1),LOOKUP(9.99999999999999E+307,$AG$4:AG59)+1,"")</f>
        <v>56</v>
      </c>
    </row>
    <row r="61" spans="2:33" s="2" customFormat="1" ht="20.149999999999999" customHeight="1" x14ac:dyDescent="0.55000000000000004">
      <c r="B61" s="176" t="str">
        <f>p2เวลาเรียน!B61</f>
        <v>ป.2/2</v>
      </c>
      <c r="C61" s="176">
        <f>p2เวลาเรียน!C61</f>
        <v>17</v>
      </c>
      <c r="D61" s="176">
        <f>p2เวลาเรียน!D61</f>
        <v>4296</v>
      </c>
      <c r="E61" s="176" t="str">
        <f>p2เวลาเรียน!E61</f>
        <v>เด็กชาย</v>
      </c>
      <c r="F61" s="187" t="str">
        <f>p2เวลาเรียน!F61</f>
        <v>ธีรภัทร</v>
      </c>
      <c r="G61" s="188" t="str">
        <f>p2เวลาเรียน!G61</f>
        <v>กันแก้ว</v>
      </c>
      <c r="H61" s="147">
        <v>8</v>
      </c>
      <c r="I61" s="147">
        <v>7</v>
      </c>
      <c r="J61" s="147">
        <v>7</v>
      </c>
      <c r="K61" s="147">
        <v>8</v>
      </c>
      <c r="L61" s="147">
        <v>6</v>
      </c>
      <c r="M61" s="147">
        <v>7</v>
      </c>
      <c r="N61" s="147">
        <v>10</v>
      </c>
      <c r="O61" s="147">
        <v>20</v>
      </c>
      <c r="P61" s="147"/>
      <c r="Q61" s="147"/>
      <c r="R61" s="147"/>
      <c r="S61" s="147"/>
      <c r="T61" s="147"/>
      <c r="U61" s="147"/>
      <c r="V61" s="147"/>
      <c r="W61" s="310">
        <f t="shared" si="3"/>
        <v>73</v>
      </c>
      <c r="X61" s="368" t="str">
        <f t="shared" si="4"/>
        <v>ชำนาญ</v>
      </c>
      <c r="Y61" s="369" t="str">
        <f t="shared" si="7"/>
        <v>ชำนาญ</v>
      </c>
      <c r="Z61" s="287" t="str">
        <f>IF(E61="","",pรายชื่อ!Z20)</f>
        <v>เรียน</v>
      </c>
      <c r="AA61" s="133"/>
      <c r="AB61" s="116">
        <f t="shared" si="8"/>
        <v>14</v>
      </c>
      <c r="AC61" s="31">
        <f>IF(AND(Y61=0),LOOKUP(9.99999999999999E+307,$AC$4:AC60)+1,"")</f>
        <v>57</v>
      </c>
      <c r="AD61" s="31" t="str">
        <f>IF(AND(Y61="ร"),LOOKUP(9.99999999999999E+307,$AD$4:AD60)+1,"")</f>
        <v/>
      </c>
      <c r="AE61" s="2">
        <f t="shared" si="6"/>
        <v>57</v>
      </c>
      <c r="AF61" s="2">
        <f t="shared" si="9"/>
        <v>1</v>
      </c>
      <c r="AG61" s="31">
        <f>IF(AND(AF61=1),LOOKUP(9.99999999999999E+307,$AG$4:AG60)+1,"")</f>
        <v>57</v>
      </c>
    </row>
    <row r="62" spans="2:33" s="2" customFormat="1" ht="20.149999999999999" customHeight="1" x14ac:dyDescent="0.55000000000000004">
      <c r="B62" s="176" t="str">
        <f>p2เวลาเรียน!B62</f>
        <v>ป.2/2</v>
      </c>
      <c r="C62" s="176">
        <f>p2เวลาเรียน!C62</f>
        <v>18</v>
      </c>
      <c r="D62" s="176">
        <f>p2เวลาเรียน!D62</f>
        <v>4297</v>
      </c>
      <c r="E62" s="176" t="str">
        <f>p2เวลาเรียน!E62</f>
        <v>เด็กชาย</v>
      </c>
      <c r="F62" s="187" t="str">
        <f>p2เวลาเรียน!F62</f>
        <v>นรินทร</v>
      </c>
      <c r="G62" s="188" t="str">
        <f>p2เวลาเรียน!G62</f>
        <v>นันทชัย</v>
      </c>
      <c r="H62" s="147">
        <v>7</v>
      </c>
      <c r="I62" s="147">
        <v>7</v>
      </c>
      <c r="J62" s="147">
        <v>4</v>
      </c>
      <c r="K62" s="147">
        <v>6</v>
      </c>
      <c r="L62" s="147">
        <v>3</v>
      </c>
      <c r="M62" s="147">
        <v>8</v>
      </c>
      <c r="N62" s="147">
        <v>10</v>
      </c>
      <c r="O62" s="147">
        <v>14</v>
      </c>
      <c r="P62" s="147"/>
      <c r="Q62" s="147"/>
      <c r="R62" s="147"/>
      <c r="S62" s="147"/>
      <c r="T62" s="147"/>
      <c r="U62" s="147"/>
      <c r="V62" s="147"/>
      <c r="W62" s="310">
        <f t="shared" si="3"/>
        <v>59</v>
      </c>
      <c r="X62" s="368" t="str">
        <f t="shared" si="4"/>
        <v>พัฒนา</v>
      </c>
      <c r="Y62" s="369" t="str">
        <f t="shared" si="7"/>
        <v>พัฒนา</v>
      </c>
      <c r="Z62" s="287" t="str">
        <f>IF(E62="","",pรายชื่อ!Z21)</f>
        <v>เรียน</v>
      </c>
      <c r="AA62" s="133"/>
      <c r="AB62" s="116">
        <f t="shared" si="8"/>
        <v>24</v>
      </c>
      <c r="AC62" s="31">
        <f>IF(AND(Y62=0),LOOKUP(9.99999999999999E+307,$AC$4:AC61)+1,"")</f>
        <v>58</v>
      </c>
      <c r="AD62" s="31" t="str">
        <f>IF(AND(Y62="ร"),LOOKUP(9.99999999999999E+307,$AD$4:AD61)+1,"")</f>
        <v/>
      </c>
      <c r="AE62" s="2">
        <f t="shared" si="6"/>
        <v>58</v>
      </c>
      <c r="AF62" s="2">
        <f t="shared" si="9"/>
        <v>1</v>
      </c>
      <c r="AG62" s="31">
        <f>IF(AND(AF62=1),LOOKUP(9.99999999999999E+307,$AG$4:AG61)+1,"")</f>
        <v>58</v>
      </c>
    </row>
    <row r="63" spans="2:33" s="2" customFormat="1" ht="20.149999999999999" customHeight="1" x14ac:dyDescent="0.55000000000000004">
      <c r="B63" s="176" t="str">
        <f>p2เวลาเรียน!B63</f>
        <v>ป.2/2</v>
      </c>
      <c r="C63" s="176">
        <f>p2เวลาเรียน!C63</f>
        <v>19</v>
      </c>
      <c r="D63" s="176">
        <f>p2เวลาเรียน!D63</f>
        <v>4034</v>
      </c>
      <c r="E63" s="176" t="str">
        <f>p2เวลาเรียน!E63</f>
        <v>เด็กหญิง</v>
      </c>
      <c r="F63" s="187" t="str">
        <f>p2เวลาเรียน!F63</f>
        <v>กุลิสรา</v>
      </c>
      <c r="G63" s="188" t="str">
        <f>p2เวลาเรียน!G63</f>
        <v>ปรีชา</v>
      </c>
      <c r="H63" s="147">
        <v>6</v>
      </c>
      <c r="I63" s="147">
        <v>5</v>
      </c>
      <c r="J63" s="147">
        <v>6</v>
      </c>
      <c r="K63" s="147">
        <v>6</v>
      </c>
      <c r="L63" s="147">
        <v>4</v>
      </c>
      <c r="M63" s="147">
        <v>7</v>
      </c>
      <c r="N63" s="147">
        <v>12</v>
      </c>
      <c r="O63" s="147">
        <v>9</v>
      </c>
      <c r="P63" s="147"/>
      <c r="Q63" s="147"/>
      <c r="R63" s="147"/>
      <c r="S63" s="147"/>
      <c r="T63" s="147"/>
      <c r="U63" s="147"/>
      <c r="V63" s="147"/>
      <c r="W63" s="310">
        <f t="shared" si="3"/>
        <v>55</v>
      </c>
      <c r="X63" s="368" t="str">
        <f t="shared" si="4"/>
        <v>พัฒนา</v>
      </c>
      <c r="Y63" s="369" t="str">
        <f t="shared" si="7"/>
        <v>พัฒนา</v>
      </c>
      <c r="Z63" s="287" t="str">
        <f>IF(E63="","",pรายชื่อ!Z22)</f>
        <v>เรียน</v>
      </c>
      <c r="AA63" s="133"/>
      <c r="AB63" s="116">
        <f t="shared" si="8"/>
        <v>26</v>
      </c>
      <c r="AC63" s="31">
        <f>IF(AND(Y63=0),LOOKUP(9.99999999999999E+307,$AC$4:AC62)+1,"")</f>
        <v>59</v>
      </c>
      <c r="AD63" s="31" t="str">
        <f>IF(AND(Y63="ร"),LOOKUP(9.99999999999999E+307,$AD$4:AD62)+1,"")</f>
        <v/>
      </c>
      <c r="AE63" s="2">
        <f t="shared" ref="AE63:AE84" si="10">SUM(AC63:AD63)</f>
        <v>59</v>
      </c>
      <c r="AF63" s="2">
        <f t="shared" si="9"/>
        <v>1</v>
      </c>
      <c r="AG63" s="31">
        <f>IF(AND(AF63=1),LOOKUP(9.99999999999999E+307,$AG$4:AG62)+1,"")</f>
        <v>59</v>
      </c>
    </row>
    <row r="64" spans="2:33" s="2" customFormat="1" ht="20.149999999999999" customHeight="1" x14ac:dyDescent="0.55000000000000004">
      <c r="B64" s="176" t="str">
        <f>p2เวลาเรียน!B64</f>
        <v>ป.2/2</v>
      </c>
      <c r="C64" s="176">
        <f>p2เวลาเรียน!C64</f>
        <v>20</v>
      </c>
      <c r="D64" s="176">
        <f>p2เวลาเรียน!D64</f>
        <v>4049</v>
      </c>
      <c r="E64" s="176" t="str">
        <f>p2เวลาเรียน!E64</f>
        <v>เด็กหญิง</v>
      </c>
      <c r="F64" s="187" t="str">
        <f>p2เวลาเรียน!F64</f>
        <v>ธนัญญา</v>
      </c>
      <c r="G64" s="188" t="str">
        <f>p2เวลาเรียน!G64</f>
        <v>สีหนูปุ้ย</v>
      </c>
      <c r="H64" s="147">
        <v>7</v>
      </c>
      <c r="I64" s="147">
        <v>4</v>
      </c>
      <c r="J64" s="147">
        <v>4</v>
      </c>
      <c r="K64" s="147">
        <v>6</v>
      </c>
      <c r="L64" s="147">
        <v>6</v>
      </c>
      <c r="M64" s="147">
        <v>9</v>
      </c>
      <c r="N64" s="147">
        <v>17</v>
      </c>
      <c r="O64" s="147">
        <v>17</v>
      </c>
      <c r="P64" s="147"/>
      <c r="Q64" s="147"/>
      <c r="R64" s="147"/>
      <c r="S64" s="147"/>
      <c r="T64" s="147"/>
      <c r="U64" s="147"/>
      <c r="V64" s="147"/>
      <c r="W64" s="310">
        <f t="shared" si="3"/>
        <v>70</v>
      </c>
      <c r="X64" s="368" t="str">
        <f t="shared" si="4"/>
        <v>ชำนาญ</v>
      </c>
      <c r="Y64" s="369" t="str">
        <f t="shared" si="7"/>
        <v>ชำนาญ</v>
      </c>
      <c r="Z64" s="287" t="str">
        <f>IF(E64="","",pรายชื่อ!Z23)</f>
        <v>เรียน</v>
      </c>
      <c r="AA64" s="133"/>
      <c r="AB64" s="116">
        <f t="shared" si="8"/>
        <v>17</v>
      </c>
      <c r="AC64" s="31">
        <f>IF(AND(Y64=0),LOOKUP(9.99999999999999E+307,$AC$4:AC63)+1,"")</f>
        <v>60</v>
      </c>
      <c r="AD64" s="31" t="str">
        <f>IF(AND(Y64="ร"),LOOKUP(9.99999999999999E+307,$AD$4:AD63)+1,"")</f>
        <v/>
      </c>
      <c r="AE64" s="2">
        <f t="shared" si="10"/>
        <v>60</v>
      </c>
      <c r="AF64" s="2">
        <f t="shared" si="9"/>
        <v>1</v>
      </c>
      <c r="AG64" s="31">
        <f>IF(AND(AF64=1),LOOKUP(9.99999999999999E+307,$AG$4:AG63)+1,"")</f>
        <v>60</v>
      </c>
    </row>
    <row r="65" spans="2:33" s="2" customFormat="1" ht="20.149999999999999" customHeight="1" x14ac:dyDescent="0.55000000000000004">
      <c r="B65" s="176" t="str">
        <f>p2เวลาเรียน!B65</f>
        <v>ป.2/2</v>
      </c>
      <c r="C65" s="176">
        <f>p2เวลาเรียน!C65</f>
        <v>21</v>
      </c>
      <c r="D65" s="176">
        <f>p2เวลาเรียน!D65</f>
        <v>4057</v>
      </c>
      <c r="E65" s="176" t="str">
        <f>p2เวลาเรียน!E65</f>
        <v>เด็กหญิง</v>
      </c>
      <c r="F65" s="187" t="str">
        <f>p2เวลาเรียน!F65</f>
        <v>พชรมน</v>
      </c>
      <c r="G65" s="188" t="str">
        <f>p2เวลาเรียน!G65</f>
        <v>เสารังษี</v>
      </c>
      <c r="H65" s="147">
        <v>9</v>
      </c>
      <c r="I65" s="147">
        <v>8</v>
      </c>
      <c r="J65" s="147">
        <v>8</v>
      </c>
      <c r="K65" s="147">
        <v>7</v>
      </c>
      <c r="L65" s="147">
        <v>8</v>
      </c>
      <c r="M65" s="147">
        <v>9</v>
      </c>
      <c r="N65" s="147">
        <v>18</v>
      </c>
      <c r="O65" s="147">
        <v>16</v>
      </c>
      <c r="P65" s="147"/>
      <c r="Q65" s="147"/>
      <c r="R65" s="147"/>
      <c r="S65" s="147"/>
      <c r="T65" s="147"/>
      <c r="U65" s="147"/>
      <c r="V65" s="147"/>
      <c r="W65" s="310">
        <f t="shared" si="3"/>
        <v>83</v>
      </c>
      <c r="X65" s="368" t="str">
        <f t="shared" si="4"/>
        <v>เชี่ยวชาญ</v>
      </c>
      <c r="Y65" s="369" t="str">
        <f t="shared" si="7"/>
        <v>เชี่ยวชาญ</v>
      </c>
      <c r="Z65" s="287" t="str">
        <f>IF(E65="","",pรายชื่อ!Z24)</f>
        <v>เรียน</v>
      </c>
      <c r="AA65" s="133"/>
      <c r="AB65" s="116">
        <f t="shared" si="8"/>
        <v>4</v>
      </c>
      <c r="AC65" s="31">
        <f>IF(AND(Y65=0),LOOKUP(9.99999999999999E+307,$AC$4:AC64)+1,"")</f>
        <v>61</v>
      </c>
      <c r="AD65" s="31" t="str">
        <f>IF(AND(Y65="ร"),LOOKUP(9.99999999999999E+307,$AD$4:AD64)+1,"")</f>
        <v/>
      </c>
      <c r="AE65" s="2">
        <f t="shared" si="10"/>
        <v>61</v>
      </c>
      <c r="AF65" s="2">
        <f t="shared" si="9"/>
        <v>1</v>
      </c>
      <c r="AG65" s="31">
        <f>IF(AND(AF65=1),LOOKUP(9.99999999999999E+307,$AG$4:AG64)+1,"")</f>
        <v>61</v>
      </c>
    </row>
    <row r="66" spans="2:33" s="2" customFormat="1" ht="20.149999999999999" customHeight="1" x14ac:dyDescent="0.55000000000000004">
      <c r="B66" s="176" t="str">
        <f>p2เวลาเรียน!B66</f>
        <v>ป.2/2</v>
      </c>
      <c r="C66" s="176">
        <f>p2เวลาเรียน!C66</f>
        <v>22</v>
      </c>
      <c r="D66" s="176">
        <f>p2เวลาเรียน!D66</f>
        <v>4139</v>
      </c>
      <c r="E66" s="176" t="str">
        <f>p2เวลาเรียน!E66</f>
        <v>เด็กหญิง</v>
      </c>
      <c r="F66" s="187" t="str">
        <f>p2เวลาเรียน!F66</f>
        <v>เบญจรัสพร</v>
      </c>
      <c r="G66" s="188" t="str">
        <f>p2เวลาเรียน!G66</f>
        <v>อูปสาแก้ว</v>
      </c>
      <c r="H66" s="147">
        <v>10</v>
      </c>
      <c r="I66" s="147">
        <v>8</v>
      </c>
      <c r="J66" s="147">
        <v>6</v>
      </c>
      <c r="K66" s="147">
        <v>8</v>
      </c>
      <c r="L66" s="147">
        <v>6</v>
      </c>
      <c r="M66" s="147">
        <v>10</v>
      </c>
      <c r="N66" s="147">
        <v>16</v>
      </c>
      <c r="O66" s="147">
        <v>19</v>
      </c>
      <c r="P66" s="147"/>
      <c r="Q66" s="147"/>
      <c r="R66" s="147"/>
      <c r="S66" s="147"/>
      <c r="T66" s="147"/>
      <c r="U66" s="147"/>
      <c r="V66" s="147"/>
      <c r="W66" s="310">
        <f t="shared" si="3"/>
        <v>83</v>
      </c>
      <c r="X66" s="368" t="str">
        <f t="shared" si="4"/>
        <v>เชี่ยวชาญ</v>
      </c>
      <c r="Y66" s="369" t="str">
        <f t="shared" si="7"/>
        <v>เชี่ยวชาญ</v>
      </c>
      <c r="Z66" s="287" t="str">
        <f>IF(E66="","",pรายชื่อ!Z25)</f>
        <v>เรียน</v>
      </c>
      <c r="AA66" s="133"/>
      <c r="AB66" s="116">
        <f t="shared" si="8"/>
        <v>4</v>
      </c>
      <c r="AC66" s="31">
        <f>IF(AND(Y66=0),LOOKUP(9.99999999999999E+307,$AC$4:AC65)+1,"")</f>
        <v>62</v>
      </c>
      <c r="AD66" s="31" t="str">
        <f>IF(AND(Y66="ร"),LOOKUP(9.99999999999999E+307,$AD$4:AD65)+1,"")</f>
        <v/>
      </c>
      <c r="AE66" s="2">
        <f t="shared" si="10"/>
        <v>62</v>
      </c>
      <c r="AF66" s="2">
        <f t="shared" si="9"/>
        <v>1</v>
      </c>
      <c r="AG66" s="31">
        <f>IF(AND(AF66=1),LOOKUP(9.99999999999999E+307,$AG$4:AG65)+1,"")</f>
        <v>62</v>
      </c>
    </row>
    <row r="67" spans="2:33" s="2" customFormat="1" ht="20.149999999999999" customHeight="1" x14ac:dyDescent="0.55000000000000004">
      <c r="B67" s="176" t="str">
        <f>p2เวลาเรียน!B67</f>
        <v>ป.2/2</v>
      </c>
      <c r="C67" s="176">
        <f>p2เวลาเรียน!C67</f>
        <v>23</v>
      </c>
      <c r="D67" s="176">
        <f>p2เวลาเรียน!D67</f>
        <v>4140</v>
      </c>
      <c r="E67" s="176" t="str">
        <f>p2เวลาเรียน!E67</f>
        <v>เด็กหญิง</v>
      </c>
      <c r="F67" s="187" t="str">
        <f>p2เวลาเรียน!F67</f>
        <v>วิภาดา</v>
      </c>
      <c r="G67" s="188" t="str">
        <f>p2เวลาเรียน!G67</f>
        <v>มาลา</v>
      </c>
      <c r="H67" s="147">
        <v>8</v>
      </c>
      <c r="I67" s="147">
        <v>5</v>
      </c>
      <c r="J67" s="147">
        <v>4</v>
      </c>
      <c r="K67" s="147">
        <v>8</v>
      </c>
      <c r="L67" s="147">
        <v>7</v>
      </c>
      <c r="M67" s="147">
        <v>10</v>
      </c>
      <c r="N67" s="147">
        <v>16</v>
      </c>
      <c r="O67" s="147">
        <v>19</v>
      </c>
      <c r="P67" s="147"/>
      <c r="Q67" s="147"/>
      <c r="R67" s="147"/>
      <c r="S67" s="147"/>
      <c r="T67" s="147"/>
      <c r="U67" s="147"/>
      <c r="V67" s="147"/>
      <c r="W67" s="310">
        <f t="shared" si="3"/>
        <v>77</v>
      </c>
      <c r="X67" s="368" t="str">
        <f t="shared" si="4"/>
        <v>เชี่ยวชาญ</v>
      </c>
      <c r="Y67" s="369" t="str">
        <f t="shared" si="7"/>
        <v>เชี่ยวชาญ</v>
      </c>
      <c r="Z67" s="287" t="str">
        <f>IF(E67="","",pรายชื่อ!Z26)</f>
        <v>เรียน</v>
      </c>
      <c r="AA67" s="133"/>
      <c r="AB67" s="116">
        <f t="shared" si="8"/>
        <v>11</v>
      </c>
      <c r="AC67" s="31">
        <f>IF(AND(Y67=0),LOOKUP(9.99999999999999E+307,$AC$4:AC66)+1,"")</f>
        <v>63</v>
      </c>
      <c r="AD67" s="31" t="str">
        <f>IF(AND(Y67="ร"),LOOKUP(9.99999999999999E+307,$AD$4:AD66)+1,"")</f>
        <v/>
      </c>
      <c r="AE67" s="2">
        <f t="shared" si="10"/>
        <v>63</v>
      </c>
      <c r="AF67" s="2">
        <f t="shared" si="9"/>
        <v>1</v>
      </c>
      <c r="AG67" s="31">
        <f>IF(AND(AF67=1),LOOKUP(9.99999999999999E+307,$AG$4:AG66)+1,"")</f>
        <v>63</v>
      </c>
    </row>
    <row r="68" spans="2:33" s="2" customFormat="1" ht="20.149999999999999" customHeight="1" x14ac:dyDescent="0.55000000000000004">
      <c r="B68" s="176" t="str">
        <f>p2เวลาเรียน!B68</f>
        <v>ป.2/2</v>
      </c>
      <c r="C68" s="176">
        <f>p2เวลาเรียน!C68</f>
        <v>24</v>
      </c>
      <c r="D68" s="176">
        <f>p2เวลาเรียน!D68</f>
        <v>4158</v>
      </c>
      <c r="E68" s="176" t="str">
        <f>p2เวลาเรียน!E68</f>
        <v>เด็กหญิง</v>
      </c>
      <c r="F68" s="187" t="str">
        <f>p2เวลาเรียน!F68</f>
        <v>ณิชาภัทร์</v>
      </c>
      <c r="G68" s="188" t="str">
        <f>p2เวลาเรียน!G68</f>
        <v>แก้วเมือง</v>
      </c>
      <c r="H68" s="147">
        <v>10</v>
      </c>
      <c r="I68" s="147">
        <v>8</v>
      </c>
      <c r="J68" s="147">
        <v>8</v>
      </c>
      <c r="K68" s="147">
        <v>8</v>
      </c>
      <c r="L68" s="147">
        <v>7</v>
      </c>
      <c r="M68" s="147">
        <v>10</v>
      </c>
      <c r="N68" s="147">
        <v>18</v>
      </c>
      <c r="O68" s="147">
        <v>20</v>
      </c>
      <c r="P68" s="147"/>
      <c r="Q68" s="147"/>
      <c r="R68" s="147"/>
      <c r="S68" s="147"/>
      <c r="T68" s="147"/>
      <c r="U68" s="147"/>
      <c r="V68" s="147"/>
      <c r="W68" s="310">
        <f t="shared" si="3"/>
        <v>89</v>
      </c>
      <c r="X68" s="368" t="str">
        <f t="shared" si="4"/>
        <v>เชี่ยวชาญ</v>
      </c>
      <c r="Y68" s="369" t="str">
        <f t="shared" si="7"/>
        <v>เชี่ยวชาญ</v>
      </c>
      <c r="Z68" s="287" t="str">
        <f>IF(E68="","",pรายชื่อ!Z27)</f>
        <v>เรียน</v>
      </c>
      <c r="AA68" s="133"/>
      <c r="AB68" s="116">
        <f t="shared" si="8"/>
        <v>1</v>
      </c>
      <c r="AC68" s="31">
        <f>IF(AND(Y68=0),LOOKUP(9.99999999999999E+307,$AC$4:AC67)+1,"")</f>
        <v>64</v>
      </c>
      <c r="AD68" s="31" t="str">
        <f>IF(AND(Y68="ร"),LOOKUP(9.99999999999999E+307,$AD$4:AD67)+1,"")</f>
        <v/>
      </c>
      <c r="AE68" s="2">
        <f t="shared" si="10"/>
        <v>64</v>
      </c>
      <c r="AF68" s="2">
        <f t="shared" si="9"/>
        <v>1</v>
      </c>
      <c r="AG68" s="31">
        <f>IF(AND(AF68=1),LOOKUP(9.99999999999999E+307,$AG$4:AG67)+1,"")</f>
        <v>64</v>
      </c>
    </row>
    <row r="69" spans="2:33" s="2" customFormat="1" ht="20.149999999999999" customHeight="1" x14ac:dyDescent="0.55000000000000004">
      <c r="B69" s="176" t="str">
        <f>p2เวลาเรียน!B69</f>
        <v>ป.2/2</v>
      </c>
      <c r="C69" s="176">
        <f>p2เวลาเรียน!C69</f>
        <v>25</v>
      </c>
      <c r="D69" s="176">
        <f>p2เวลาเรียน!D69</f>
        <v>4159</v>
      </c>
      <c r="E69" s="176" t="str">
        <f>p2เวลาเรียน!E69</f>
        <v>เด็กหญิง</v>
      </c>
      <c r="F69" s="187" t="str">
        <f>p2เวลาเรียน!F69</f>
        <v>นันทญา</v>
      </c>
      <c r="G69" s="188" t="str">
        <f>p2เวลาเรียน!G69</f>
        <v>คำมา</v>
      </c>
      <c r="H69" s="147">
        <v>6</v>
      </c>
      <c r="I69" s="147">
        <v>3</v>
      </c>
      <c r="J69" s="147">
        <v>4</v>
      </c>
      <c r="K69" s="147">
        <v>7</v>
      </c>
      <c r="L69" s="147">
        <v>5</v>
      </c>
      <c r="M69" s="147">
        <v>8</v>
      </c>
      <c r="N69" s="147">
        <v>14</v>
      </c>
      <c r="O69" s="147">
        <v>14</v>
      </c>
      <c r="P69" s="147"/>
      <c r="Q69" s="147"/>
      <c r="R69" s="147"/>
      <c r="S69" s="147"/>
      <c r="T69" s="147"/>
      <c r="U69" s="147"/>
      <c r="V69" s="147"/>
      <c r="W69" s="310">
        <f t="shared" si="3"/>
        <v>61</v>
      </c>
      <c r="X69" s="368" t="str">
        <f t="shared" si="4"/>
        <v>พัฒนา</v>
      </c>
      <c r="Y69" s="369" t="str">
        <f t="shared" ref="Y69:Y84" si="11">IF(AA69="",X69,IF(AA69="มส","มส",IF(AA69="ร","ร")))</f>
        <v>พัฒนา</v>
      </c>
      <c r="Z69" s="287" t="str">
        <f>IF(E69="","",pรายชื่อ!Z28)</f>
        <v>เรียน</v>
      </c>
      <c r="AA69" s="133"/>
      <c r="AB69" s="116">
        <f t="shared" si="8"/>
        <v>21</v>
      </c>
      <c r="AC69" s="31">
        <f>IF(AND(Y69=0),LOOKUP(9.99999999999999E+307,$AC$4:AC68)+1,"")</f>
        <v>65</v>
      </c>
      <c r="AD69" s="31" t="str">
        <f>IF(AND(Y69="ร"),LOOKUP(9.99999999999999E+307,$AD$4:AD68)+1,"")</f>
        <v/>
      </c>
      <c r="AE69" s="2">
        <f t="shared" si="10"/>
        <v>65</v>
      </c>
      <c r="AF69" s="2">
        <f t="shared" si="9"/>
        <v>1</v>
      </c>
      <c r="AG69" s="31">
        <f>IF(AND(AF69=1),LOOKUP(9.99999999999999E+307,$AG$4:AG68)+1,"")</f>
        <v>65</v>
      </c>
    </row>
    <row r="70" spans="2:33" s="2" customFormat="1" ht="20.149999999999999" customHeight="1" x14ac:dyDescent="0.55000000000000004">
      <c r="B70" s="176" t="str">
        <f>p2เวลาเรียน!B70</f>
        <v>ป.2/2</v>
      </c>
      <c r="C70" s="176">
        <f>p2เวลาเรียน!C70</f>
        <v>26</v>
      </c>
      <c r="D70" s="176">
        <f>p2เวลาเรียน!D70</f>
        <v>4272</v>
      </c>
      <c r="E70" s="176" t="str">
        <f>p2เวลาเรียน!E70</f>
        <v>เด็กหญิง</v>
      </c>
      <c r="F70" s="187" t="str">
        <f>p2เวลาเรียน!F70</f>
        <v>ธนิดา</v>
      </c>
      <c r="G70" s="188" t="str">
        <f>p2เวลาเรียน!G70</f>
        <v>ใจหล้า</v>
      </c>
      <c r="H70" s="147">
        <v>7</v>
      </c>
      <c r="I70" s="147">
        <v>3</v>
      </c>
      <c r="J70" s="147">
        <v>4</v>
      </c>
      <c r="K70" s="147">
        <v>6</v>
      </c>
      <c r="L70" s="147">
        <v>3</v>
      </c>
      <c r="M70" s="147">
        <v>7</v>
      </c>
      <c r="N70" s="147">
        <v>16</v>
      </c>
      <c r="O70" s="147">
        <v>14</v>
      </c>
      <c r="P70" s="147"/>
      <c r="Q70" s="147"/>
      <c r="R70" s="147"/>
      <c r="S70" s="147"/>
      <c r="T70" s="147"/>
      <c r="U70" s="147"/>
      <c r="V70" s="147"/>
      <c r="W70" s="310">
        <f t="shared" ref="W70:W84" si="12">IF(E70="","",IF(SUM(H70:V70)=0,"",SUM(H70:V70)))</f>
        <v>60</v>
      </c>
      <c r="X70" s="368" t="str">
        <f t="shared" ref="X70:X84" si="13">IF(W70="","",IF(W70&gt;74,"เชี่ยวชาญ",IF(W70&gt;64,"ชำนาญ",IF(W70&gt;54,"พัฒนา",IF(W70&gt;49,"เริ่มต้น","-")))))</f>
        <v>พัฒนา</v>
      </c>
      <c r="Y70" s="369" t="str">
        <f t="shared" si="11"/>
        <v>พัฒนา</v>
      </c>
      <c r="Z70" s="287" t="str">
        <f>IF(E70="","",pรายชื่อ!Z29)</f>
        <v>เรียน</v>
      </c>
      <c r="AA70" s="133"/>
      <c r="AB70" s="116">
        <f t="shared" si="8"/>
        <v>23</v>
      </c>
      <c r="AC70" s="31">
        <f>IF(AND(Y70=0),LOOKUP(9.99999999999999E+307,$AC$4:AC69)+1,"")</f>
        <v>66</v>
      </c>
      <c r="AD70" s="31" t="str">
        <f>IF(AND(Y70="ร"),LOOKUP(9.99999999999999E+307,$AD$4:AD69)+1,"")</f>
        <v/>
      </c>
      <c r="AE70" s="2">
        <f t="shared" si="10"/>
        <v>66</v>
      </c>
      <c r="AF70" s="2">
        <f t="shared" si="9"/>
        <v>1</v>
      </c>
      <c r="AG70" s="31">
        <f>IF(AND(AF70=1),LOOKUP(9.99999999999999E+307,$AG$4:AG69)+1,"")</f>
        <v>66</v>
      </c>
    </row>
    <row r="71" spans="2:33" s="2" customFormat="1" ht="20.149999999999999" customHeight="1" x14ac:dyDescent="0.55000000000000004">
      <c r="B71" s="176" t="str">
        <f>p2เวลาเรียน!B71</f>
        <v>ป.2/2</v>
      </c>
      <c r="C71" s="176">
        <f>p2เวลาเรียน!C71</f>
        <v>27</v>
      </c>
      <c r="D71" s="176">
        <f>p2เวลาเรียน!D71</f>
        <v>4294</v>
      </c>
      <c r="E71" s="176" t="str">
        <f>p2เวลาเรียน!E71</f>
        <v>เด็กหญิง</v>
      </c>
      <c r="F71" s="187" t="str">
        <f>p2เวลาเรียน!F71</f>
        <v>สุพิชญา</v>
      </c>
      <c r="G71" s="188" t="str">
        <f>p2เวลาเรียน!G71</f>
        <v>รัตนะวงศ์</v>
      </c>
      <c r="H71" s="147">
        <v>8</v>
      </c>
      <c r="I71" s="147">
        <v>5</v>
      </c>
      <c r="J71" s="147">
        <v>4</v>
      </c>
      <c r="K71" s="147">
        <v>8</v>
      </c>
      <c r="L71" s="147">
        <v>6</v>
      </c>
      <c r="M71" s="147">
        <v>9</v>
      </c>
      <c r="N71" s="147">
        <v>6</v>
      </c>
      <c r="O71" s="147">
        <v>16</v>
      </c>
      <c r="P71" s="147"/>
      <c r="Q71" s="147"/>
      <c r="R71" s="147"/>
      <c r="S71" s="147"/>
      <c r="T71" s="147"/>
      <c r="U71" s="147"/>
      <c r="V71" s="147"/>
      <c r="W71" s="310">
        <f t="shared" si="12"/>
        <v>62</v>
      </c>
      <c r="X71" s="368" t="str">
        <f t="shared" si="13"/>
        <v>พัฒนา</v>
      </c>
      <c r="Y71" s="369" t="str">
        <f t="shared" si="11"/>
        <v>พัฒนา</v>
      </c>
      <c r="Z71" s="287" t="str">
        <f>IF(E71="","",pรายชื่อ!Z30)</f>
        <v>เรียน</v>
      </c>
      <c r="AA71" s="133"/>
      <c r="AB71" s="116">
        <f t="shared" si="8"/>
        <v>20</v>
      </c>
      <c r="AC71" s="31">
        <f>IF(AND(Y71=0),LOOKUP(9.99999999999999E+307,$AC$4:AC70)+1,"")</f>
        <v>67</v>
      </c>
      <c r="AD71" s="31" t="str">
        <f>IF(AND(Y71="ร"),LOOKUP(9.99999999999999E+307,$AD$4:AD70)+1,"")</f>
        <v/>
      </c>
      <c r="AE71" s="2">
        <f t="shared" si="10"/>
        <v>67</v>
      </c>
      <c r="AF71" s="2">
        <f t="shared" si="9"/>
        <v>1</v>
      </c>
      <c r="AG71" s="31">
        <f>IF(AND(AF71=1),LOOKUP(9.99999999999999E+307,$AG$4:AG70)+1,"")</f>
        <v>67</v>
      </c>
    </row>
    <row r="72" spans="2:33" s="2" customFormat="1" ht="20.149999999999999" customHeight="1" x14ac:dyDescent="0.55000000000000004">
      <c r="B72" s="176" t="str">
        <f>p2เวลาเรียน!B72</f>
        <v>ป.2/2</v>
      </c>
      <c r="C72" s="176">
        <f>p2เวลาเรียน!C72</f>
        <v>28</v>
      </c>
      <c r="D72" s="176">
        <f>p2เวลาเรียน!D72</f>
        <v>4299</v>
      </c>
      <c r="E72" s="176" t="str">
        <f>p2เวลาเรียน!E72</f>
        <v>เด็กหญิง</v>
      </c>
      <c r="F72" s="187" t="str">
        <f>p2เวลาเรียน!F72</f>
        <v>เบญญาทิพย์</v>
      </c>
      <c r="G72" s="188" t="str">
        <f>p2เวลาเรียน!G72</f>
        <v>ทองเอี่ยม</v>
      </c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310" t="str">
        <f t="shared" si="12"/>
        <v/>
      </c>
      <c r="X72" s="368" t="str">
        <f t="shared" si="13"/>
        <v/>
      </c>
      <c r="Y72" s="369" t="str">
        <f t="shared" si="11"/>
        <v/>
      </c>
      <c r="Z72" s="287" t="str">
        <f>IF(E72="","",pรายชื่อ!Z31)</f>
        <v>เรียน</v>
      </c>
      <c r="AA72" s="133"/>
      <c r="AB72" s="116" t="str">
        <f t="shared" si="8"/>
        <v/>
      </c>
      <c r="AC72" s="31">
        <f>IF(AND(Y72=0),LOOKUP(9.99999999999999E+307,$AC$4:AC71)+1,"")</f>
        <v>68</v>
      </c>
      <c r="AD72" s="31" t="str">
        <f>IF(AND(Y72="ร"),LOOKUP(9.99999999999999E+307,$AD$4:AD71)+1,"")</f>
        <v/>
      </c>
      <c r="AE72" s="2">
        <f t="shared" si="10"/>
        <v>68</v>
      </c>
      <c r="AF72" s="2">
        <f t="shared" si="9"/>
        <v>1</v>
      </c>
      <c r="AG72" s="31">
        <f>IF(AND(AF72=1),LOOKUP(9.99999999999999E+307,$AG$4:AG71)+1,"")</f>
        <v>68</v>
      </c>
    </row>
    <row r="73" spans="2:33" s="2" customFormat="1" ht="20.149999999999999" customHeight="1" x14ac:dyDescent="0.55000000000000004">
      <c r="B73" s="176" t="str">
        <f>p2เวลาเรียน!B73</f>
        <v>ป.2/2</v>
      </c>
      <c r="C73" s="176">
        <f>p2เวลาเรียน!C73</f>
        <v>29</v>
      </c>
      <c r="D73" s="176">
        <f>p2เวลาเรียน!D73</f>
        <v>4300</v>
      </c>
      <c r="E73" s="176" t="str">
        <f>p2เวลาเรียน!E73</f>
        <v>เด็กหญิง</v>
      </c>
      <c r="F73" s="187" t="str">
        <f>p2เวลาเรียน!F73</f>
        <v>เบญจวรรณ</v>
      </c>
      <c r="G73" s="188" t="str">
        <f>p2เวลาเรียน!G73</f>
        <v>ทองเอี่ยม</v>
      </c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310" t="str">
        <f t="shared" si="12"/>
        <v/>
      </c>
      <c r="X73" s="368" t="str">
        <f t="shared" si="13"/>
        <v/>
      </c>
      <c r="Y73" s="369" t="str">
        <f t="shared" si="11"/>
        <v/>
      </c>
      <c r="Z73" s="287" t="str">
        <f>IF(E73="","",pรายชื่อ!Z32)</f>
        <v>เรียน</v>
      </c>
      <c r="AA73" s="133"/>
      <c r="AB73" s="116" t="str">
        <f t="shared" si="8"/>
        <v/>
      </c>
      <c r="AC73" s="31">
        <f>IF(AND(Y73=0),LOOKUP(9.99999999999999E+307,$AC$4:AC72)+1,"")</f>
        <v>69</v>
      </c>
      <c r="AD73" s="31" t="str">
        <f>IF(AND(Y73="ร"),LOOKUP(9.99999999999999E+307,$AD$4:AD72)+1,"")</f>
        <v/>
      </c>
      <c r="AE73" s="2">
        <f t="shared" si="10"/>
        <v>69</v>
      </c>
      <c r="AF73" s="2">
        <f t="shared" si="9"/>
        <v>1</v>
      </c>
      <c r="AG73" s="31">
        <f>IF(AND(AF73=1),LOOKUP(9.99999999999999E+307,$AG$4:AG72)+1,"")</f>
        <v>69</v>
      </c>
    </row>
    <row r="74" spans="2:33" s="2" customFormat="1" ht="20.149999999999999" customHeight="1" x14ac:dyDescent="0.55000000000000004">
      <c r="B74" s="176" t="str">
        <f>p2เวลาเรียน!B74</f>
        <v>ป.2/2</v>
      </c>
      <c r="C74" s="176">
        <f>p2เวลาเรียน!C74</f>
        <v>30</v>
      </c>
      <c r="D74" s="176">
        <f>p2เวลาเรียน!D74</f>
        <v>4301</v>
      </c>
      <c r="E74" s="176" t="str">
        <f>p2เวลาเรียน!E74</f>
        <v>เด็กหญิง</v>
      </c>
      <c r="F74" s="187" t="str">
        <f>p2เวลาเรียน!F74</f>
        <v>ศุภักษร</v>
      </c>
      <c r="G74" s="188" t="str">
        <f>p2เวลาเรียน!G74</f>
        <v>อินทจักร์</v>
      </c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310" t="str">
        <f t="shared" si="12"/>
        <v/>
      </c>
      <c r="X74" s="368" t="str">
        <f t="shared" si="13"/>
        <v/>
      </c>
      <c r="Y74" s="369" t="str">
        <f t="shared" si="11"/>
        <v/>
      </c>
      <c r="Z74" s="287" t="str">
        <f>IF(E74="","",pรายชื่อ!Z33)</f>
        <v>เรียน</v>
      </c>
      <c r="AA74" s="133"/>
      <c r="AB74" s="116" t="str">
        <f t="shared" si="8"/>
        <v/>
      </c>
      <c r="AC74" s="31">
        <f>IF(AND(Y74=0),LOOKUP(9.99999999999999E+307,$AC$4:AC73)+1,"")</f>
        <v>70</v>
      </c>
      <c r="AD74" s="31" t="str">
        <f>IF(AND(Y74="ร"),LOOKUP(9.99999999999999E+307,$AD$4:AD73)+1,"")</f>
        <v/>
      </c>
      <c r="AE74" s="2">
        <f t="shared" si="10"/>
        <v>70</v>
      </c>
      <c r="AF74" s="2">
        <f t="shared" si="9"/>
        <v>1</v>
      </c>
      <c r="AG74" s="31">
        <f>IF(AND(AF74=1),LOOKUP(9.99999999999999E+307,$AG$4:AG73)+1,"")</f>
        <v>70</v>
      </c>
    </row>
    <row r="75" spans="2:33" s="2" customFormat="1" ht="20.149999999999999" customHeight="1" x14ac:dyDescent="0.55000000000000004">
      <c r="B75" s="176" t="str">
        <f>p2เวลาเรียน!B75</f>
        <v>ป.2/2</v>
      </c>
      <c r="C75" s="176">
        <f>p2เวลาเรียน!C75</f>
        <v>31</v>
      </c>
      <c r="D75" s="176" t="str">
        <f>p2เวลาเรียน!D75</f>
        <v/>
      </c>
      <c r="E75" s="176" t="str">
        <f>p2เวลาเรียน!E75</f>
        <v/>
      </c>
      <c r="F75" s="187" t="str">
        <f>p2เวลาเรียน!F75</f>
        <v/>
      </c>
      <c r="G75" s="188" t="str">
        <f>p2เวลาเรียน!G75</f>
        <v/>
      </c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310" t="str">
        <f t="shared" si="12"/>
        <v/>
      </c>
      <c r="X75" s="368" t="str">
        <f t="shared" si="13"/>
        <v/>
      </c>
      <c r="Y75" s="369" t="str">
        <f t="shared" si="11"/>
        <v/>
      </c>
      <c r="Z75" s="287" t="str">
        <f>IF(E75="","",pรายชื่อ!Z34)</f>
        <v/>
      </c>
      <c r="AA75" s="133"/>
      <c r="AB75" s="116" t="str">
        <f t="shared" si="8"/>
        <v/>
      </c>
      <c r="AC75" s="31">
        <f>IF(AND(Y75=0),LOOKUP(9.99999999999999E+307,$AC$4:AC74)+1,"")</f>
        <v>71</v>
      </c>
      <c r="AD75" s="31" t="str">
        <f>IF(AND(Y75="ร"),LOOKUP(9.99999999999999E+307,$AD$4:AD74)+1,"")</f>
        <v/>
      </c>
      <c r="AE75" s="2">
        <f t="shared" si="10"/>
        <v>71</v>
      </c>
      <c r="AF75" s="2">
        <f t="shared" si="9"/>
        <v>1</v>
      </c>
      <c r="AG75" s="31">
        <f>IF(AND(AF75=1),LOOKUP(9.99999999999999E+307,$AG$4:AG74)+1,"")</f>
        <v>71</v>
      </c>
    </row>
    <row r="76" spans="2:33" s="2" customFormat="1" ht="20.149999999999999" customHeight="1" x14ac:dyDescent="0.55000000000000004">
      <c r="B76" s="176" t="str">
        <f>p2เวลาเรียน!B76</f>
        <v>ป.2/2</v>
      </c>
      <c r="C76" s="176">
        <f>p2เวลาเรียน!C76</f>
        <v>32</v>
      </c>
      <c r="D76" s="176" t="str">
        <f>p2เวลาเรียน!D76</f>
        <v/>
      </c>
      <c r="E76" s="176" t="str">
        <f>p2เวลาเรียน!E76</f>
        <v/>
      </c>
      <c r="F76" s="187" t="str">
        <f>p2เวลาเรียน!F76</f>
        <v/>
      </c>
      <c r="G76" s="188" t="str">
        <f>p2เวลาเรียน!G76</f>
        <v/>
      </c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310" t="str">
        <f t="shared" si="12"/>
        <v/>
      </c>
      <c r="X76" s="368" t="str">
        <f t="shared" si="13"/>
        <v/>
      </c>
      <c r="Y76" s="369" t="str">
        <f t="shared" si="11"/>
        <v/>
      </c>
      <c r="Z76" s="287" t="str">
        <f>IF(E76="","",pรายชื่อ!Z35)</f>
        <v/>
      </c>
      <c r="AA76" s="133"/>
      <c r="AB76" s="116" t="str">
        <f t="shared" si="8"/>
        <v/>
      </c>
      <c r="AC76" s="31">
        <f>IF(AND(Y76=0),LOOKUP(9.99999999999999E+307,$AC$4:AC75)+1,"")</f>
        <v>72</v>
      </c>
      <c r="AD76" s="31" t="str">
        <f>IF(AND(Y76="ร"),LOOKUP(9.99999999999999E+307,$AD$4:AD75)+1,"")</f>
        <v/>
      </c>
      <c r="AE76" s="2">
        <f t="shared" si="10"/>
        <v>72</v>
      </c>
      <c r="AF76" s="2">
        <f t="shared" si="9"/>
        <v>1</v>
      </c>
      <c r="AG76" s="31">
        <f>IF(AND(AF76=1),LOOKUP(9.99999999999999E+307,$AG$4:AG75)+1,"")</f>
        <v>72</v>
      </c>
    </row>
    <row r="77" spans="2:33" s="2" customFormat="1" ht="20.149999999999999" customHeight="1" x14ac:dyDescent="0.55000000000000004">
      <c r="B77" s="176" t="str">
        <f>p2เวลาเรียน!B77</f>
        <v>ป.2/2</v>
      </c>
      <c r="C77" s="176">
        <f>p2เวลาเรียน!C77</f>
        <v>33</v>
      </c>
      <c r="D77" s="176" t="str">
        <f>p2เวลาเรียน!D77</f>
        <v/>
      </c>
      <c r="E77" s="176" t="str">
        <f>p2เวลาเรียน!E77</f>
        <v/>
      </c>
      <c r="F77" s="187" t="str">
        <f>p2เวลาเรียน!F77</f>
        <v/>
      </c>
      <c r="G77" s="188" t="str">
        <f>p2เวลาเรียน!G77</f>
        <v/>
      </c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310" t="str">
        <f t="shared" si="12"/>
        <v/>
      </c>
      <c r="X77" s="368" t="str">
        <f t="shared" si="13"/>
        <v/>
      </c>
      <c r="Y77" s="369" t="str">
        <f t="shared" si="11"/>
        <v/>
      </c>
      <c r="Z77" s="287" t="str">
        <f>IF(E77="","",pรายชื่อ!Z36)</f>
        <v/>
      </c>
      <c r="AA77" s="133"/>
      <c r="AB77" s="116" t="str">
        <f t="shared" si="8"/>
        <v/>
      </c>
      <c r="AC77" s="31">
        <f>IF(AND(Y77=0),LOOKUP(9.99999999999999E+307,$AC$4:AC76)+1,"")</f>
        <v>73</v>
      </c>
      <c r="AD77" s="31" t="str">
        <f>IF(AND(Y77="ร"),LOOKUP(9.99999999999999E+307,$AD$4:AD76)+1,"")</f>
        <v/>
      </c>
      <c r="AE77" s="2">
        <f t="shared" si="10"/>
        <v>73</v>
      </c>
      <c r="AF77" s="2">
        <f t="shared" si="9"/>
        <v>1</v>
      </c>
      <c r="AG77" s="31">
        <f>IF(AND(AF77=1),LOOKUP(9.99999999999999E+307,$AG$4:AG76)+1,"")</f>
        <v>73</v>
      </c>
    </row>
    <row r="78" spans="2:33" s="2" customFormat="1" ht="20.149999999999999" customHeight="1" x14ac:dyDescent="0.55000000000000004">
      <c r="B78" s="176" t="str">
        <f>p2เวลาเรียน!B78</f>
        <v>ป.2/2</v>
      </c>
      <c r="C78" s="176">
        <f>p2เวลาเรียน!C78</f>
        <v>34</v>
      </c>
      <c r="D78" s="176" t="str">
        <f>p2เวลาเรียน!D78</f>
        <v/>
      </c>
      <c r="E78" s="176" t="str">
        <f>p2เวลาเรียน!E78</f>
        <v/>
      </c>
      <c r="F78" s="187" t="str">
        <f>p2เวลาเรียน!F78</f>
        <v/>
      </c>
      <c r="G78" s="188" t="str">
        <f>p2เวลาเรียน!G78</f>
        <v/>
      </c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310" t="str">
        <f t="shared" si="12"/>
        <v/>
      </c>
      <c r="X78" s="368" t="str">
        <f t="shared" si="13"/>
        <v/>
      </c>
      <c r="Y78" s="369" t="str">
        <f t="shared" si="11"/>
        <v/>
      </c>
      <c r="Z78" s="287" t="str">
        <f>IF(E78="","",pรายชื่อ!Z37)</f>
        <v/>
      </c>
      <c r="AA78" s="133"/>
      <c r="AB78" s="116" t="str">
        <f t="shared" si="8"/>
        <v/>
      </c>
      <c r="AC78" s="31">
        <f>IF(AND(Y78=0),LOOKUP(9.99999999999999E+307,$AC$4:AC77)+1,"")</f>
        <v>74</v>
      </c>
      <c r="AD78" s="31" t="str">
        <f>IF(AND(Y78="ร"),LOOKUP(9.99999999999999E+307,$AD$4:AD77)+1,"")</f>
        <v/>
      </c>
      <c r="AE78" s="2">
        <f t="shared" si="10"/>
        <v>74</v>
      </c>
      <c r="AF78" s="2">
        <f t="shared" si="9"/>
        <v>1</v>
      </c>
      <c r="AG78" s="31">
        <f>IF(AND(AF78=1),LOOKUP(9.99999999999999E+307,$AG$4:AG77)+1,"")</f>
        <v>74</v>
      </c>
    </row>
    <row r="79" spans="2:33" s="2" customFormat="1" ht="20.149999999999999" customHeight="1" x14ac:dyDescent="0.55000000000000004">
      <c r="B79" s="176" t="str">
        <f>p2เวลาเรียน!B79</f>
        <v>ป.2/2</v>
      </c>
      <c r="C79" s="176">
        <f>p2เวลาเรียน!C79</f>
        <v>35</v>
      </c>
      <c r="D79" s="176" t="str">
        <f>p2เวลาเรียน!D79</f>
        <v/>
      </c>
      <c r="E79" s="176" t="str">
        <f>p2เวลาเรียน!E79</f>
        <v/>
      </c>
      <c r="F79" s="187" t="str">
        <f>p2เวลาเรียน!F79</f>
        <v/>
      </c>
      <c r="G79" s="188" t="str">
        <f>p2เวลาเรียน!G79</f>
        <v/>
      </c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310" t="str">
        <f t="shared" si="12"/>
        <v/>
      </c>
      <c r="X79" s="368" t="str">
        <f t="shared" si="13"/>
        <v/>
      </c>
      <c r="Y79" s="369" t="str">
        <f t="shared" si="11"/>
        <v/>
      </c>
      <c r="Z79" s="287" t="str">
        <f>IF(E79="","",pรายชื่อ!Z38)</f>
        <v/>
      </c>
      <c r="AA79" s="133"/>
      <c r="AB79" s="116" t="str">
        <f t="shared" si="8"/>
        <v/>
      </c>
      <c r="AC79" s="31">
        <f>IF(AND(Y79=0),LOOKUP(9.99999999999999E+307,$AC$4:AC78)+1,"")</f>
        <v>75</v>
      </c>
      <c r="AD79" s="31" t="str">
        <f>IF(AND(Y79="ร"),LOOKUP(9.99999999999999E+307,$AD$4:AD78)+1,"")</f>
        <v/>
      </c>
      <c r="AE79" s="2">
        <f t="shared" si="10"/>
        <v>75</v>
      </c>
      <c r="AF79" s="2">
        <f t="shared" si="9"/>
        <v>1</v>
      </c>
      <c r="AG79" s="31">
        <f>IF(AND(AF79=1),LOOKUP(9.99999999999999E+307,$AG$4:AG78)+1,"")</f>
        <v>75</v>
      </c>
    </row>
    <row r="80" spans="2:33" s="2" customFormat="1" ht="20.149999999999999" customHeight="1" x14ac:dyDescent="0.55000000000000004">
      <c r="B80" s="176" t="str">
        <f>p2เวลาเรียน!B80</f>
        <v>ป.2/2</v>
      </c>
      <c r="C80" s="176">
        <f>p2เวลาเรียน!C80</f>
        <v>36</v>
      </c>
      <c r="D80" s="176" t="str">
        <f>p2เวลาเรียน!D80</f>
        <v/>
      </c>
      <c r="E80" s="176" t="str">
        <f>p2เวลาเรียน!E80</f>
        <v/>
      </c>
      <c r="F80" s="187" t="str">
        <f>p2เวลาเรียน!F80</f>
        <v/>
      </c>
      <c r="G80" s="188" t="str">
        <f>p2เวลาเรียน!G80</f>
        <v/>
      </c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310" t="str">
        <f t="shared" si="12"/>
        <v/>
      </c>
      <c r="X80" s="368" t="str">
        <f t="shared" si="13"/>
        <v/>
      </c>
      <c r="Y80" s="369" t="str">
        <f t="shared" si="11"/>
        <v/>
      </c>
      <c r="Z80" s="287" t="str">
        <f>IF(E80="","",pรายชื่อ!Z39)</f>
        <v/>
      </c>
      <c r="AA80" s="133"/>
      <c r="AB80" s="116" t="str">
        <f t="shared" si="8"/>
        <v/>
      </c>
      <c r="AC80" s="31">
        <f>IF(AND(Y80=0),LOOKUP(9.99999999999999E+307,$AC$4:AC79)+1,"")</f>
        <v>76</v>
      </c>
      <c r="AD80" s="31" t="str">
        <f>IF(AND(Y80="ร"),LOOKUP(9.99999999999999E+307,$AD$4:AD79)+1,"")</f>
        <v/>
      </c>
      <c r="AE80" s="2">
        <f t="shared" si="10"/>
        <v>76</v>
      </c>
      <c r="AF80" s="2">
        <f t="shared" si="9"/>
        <v>1</v>
      </c>
      <c r="AG80" s="31">
        <f>IF(AND(AF80=1),LOOKUP(9.99999999999999E+307,$AG$4:AG79)+1,"")</f>
        <v>76</v>
      </c>
    </row>
    <row r="81" spans="2:33" s="2" customFormat="1" ht="20.149999999999999" customHeight="1" x14ac:dyDescent="0.55000000000000004">
      <c r="B81" s="176" t="str">
        <f>p2เวลาเรียน!B81</f>
        <v>ป.2/2</v>
      </c>
      <c r="C81" s="176">
        <f>p2เวลาเรียน!C81</f>
        <v>37</v>
      </c>
      <c r="D81" s="176" t="str">
        <f>p2เวลาเรียน!D81</f>
        <v/>
      </c>
      <c r="E81" s="176" t="str">
        <f>p2เวลาเรียน!E81</f>
        <v/>
      </c>
      <c r="F81" s="187" t="str">
        <f>p2เวลาเรียน!F81</f>
        <v/>
      </c>
      <c r="G81" s="188" t="str">
        <f>p2เวลาเรียน!G81</f>
        <v/>
      </c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310" t="str">
        <f t="shared" si="12"/>
        <v/>
      </c>
      <c r="X81" s="368" t="str">
        <f t="shared" si="13"/>
        <v/>
      </c>
      <c r="Y81" s="369" t="str">
        <f t="shared" si="11"/>
        <v/>
      </c>
      <c r="Z81" s="287" t="str">
        <f>IF(E81="","",pรายชื่อ!Z40)</f>
        <v/>
      </c>
      <c r="AA81" s="133"/>
      <c r="AB81" s="116" t="str">
        <f t="shared" si="8"/>
        <v/>
      </c>
      <c r="AC81" s="31">
        <f>IF(AND(Y81=0),LOOKUP(9.99999999999999E+307,$AC$4:AC80)+1,"")</f>
        <v>77</v>
      </c>
      <c r="AD81" s="31" t="str">
        <f>IF(AND(Y81="ร"),LOOKUP(9.99999999999999E+307,$AD$4:AD80)+1,"")</f>
        <v/>
      </c>
      <c r="AE81" s="2">
        <f t="shared" si="10"/>
        <v>77</v>
      </c>
      <c r="AF81" s="2">
        <f t="shared" si="9"/>
        <v>1</v>
      </c>
      <c r="AG81" s="31">
        <f>IF(AND(AF81=1),LOOKUP(9.99999999999999E+307,$AG$4:AG80)+1,"")</f>
        <v>77</v>
      </c>
    </row>
    <row r="82" spans="2:33" s="2" customFormat="1" ht="20.149999999999999" customHeight="1" x14ac:dyDescent="0.55000000000000004">
      <c r="B82" s="176" t="str">
        <f>p2เวลาเรียน!B82</f>
        <v>ป.2/2</v>
      </c>
      <c r="C82" s="176">
        <f>p2เวลาเรียน!C82</f>
        <v>38</v>
      </c>
      <c r="D82" s="176" t="str">
        <f>p2เวลาเรียน!D82</f>
        <v/>
      </c>
      <c r="E82" s="176" t="str">
        <f>p2เวลาเรียน!E82</f>
        <v/>
      </c>
      <c r="F82" s="187" t="str">
        <f>p2เวลาเรียน!F82</f>
        <v/>
      </c>
      <c r="G82" s="188" t="str">
        <f>p2เวลาเรียน!G82</f>
        <v/>
      </c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310" t="str">
        <f t="shared" si="12"/>
        <v/>
      </c>
      <c r="X82" s="368" t="str">
        <f t="shared" si="13"/>
        <v/>
      </c>
      <c r="Y82" s="369" t="str">
        <f t="shared" si="11"/>
        <v/>
      </c>
      <c r="Z82" s="287" t="str">
        <f>IF(E82="","",pรายชื่อ!Z41)</f>
        <v/>
      </c>
      <c r="AA82" s="133"/>
      <c r="AB82" s="116" t="str">
        <f t="shared" si="8"/>
        <v/>
      </c>
      <c r="AC82" s="31">
        <f>IF(AND(Y82=0),LOOKUP(9.99999999999999E+307,$AC$4:AC81)+1,"")</f>
        <v>78</v>
      </c>
      <c r="AD82" s="31" t="str">
        <f>IF(AND(Y82="ร"),LOOKUP(9.99999999999999E+307,$AD$4:AD81)+1,"")</f>
        <v/>
      </c>
      <c r="AE82" s="2">
        <f t="shared" si="10"/>
        <v>78</v>
      </c>
      <c r="AF82" s="2">
        <f t="shared" si="9"/>
        <v>1</v>
      </c>
      <c r="AG82" s="31">
        <f>IF(AND(AF82=1),LOOKUP(9.99999999999999E+307,$AG$4:AG81)+1,"")</f>
        <v>78</v>
      </c>
    </row>
    <row r="83" spans="2:33" s="2" customFormat="1" ht="20.149999999999999" customHeight="1" x14ac:dyDescent="0.55000000000000004">
      <c r="B83" s="176" t="str">
        <f>p2เวลาเรียน!B83</f>
        <v>ป.2/2</v>
      </c>
      <c r="C83" s="176">
        <f>p2เวลาเรียน!C83</f>
        <v>39</v>
      </c>
      <c r="D83" s="176" t="str">
        <f>p2เวลาเรียน!D83</f>
        <v/>
      </c>
      <c r="E83" s="176" t="str">
        <f>p2เวลาเรียน!E83</f>
        <v/>
      </c>
      <c r="F83" s="187" t="str">
        <f>p2เวลาเรียน!F83</f>
        <v/>
      </c>
      <c r="G83" s="188" t="str">
        <f>p2เวลาเรียน!G83</f>
        <v/>
      </c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310" t="str">
        <f t="shared" si="12"/>
        <v/>
      </c>
      <c r="X83" s="368" t="str">
        <f t="shared" si="13"/>
        <v/>
      </c>
      <c r="Y83" s="369" t="str">
        <f t="shared" si="11"/>
        <v/>
      </c>
      <c r="Z83" s="287" t="str">
        <f>IF(E83="","",pรายชื่อ!Z42)</f>
        <v/>
      </c>
      <c r="AA83" s="133"/>
      <c r="AB83" s="116" t="str">
        <f t="shared" si="8"/>
        <v/>
      </c>
      <c r="AC83" s="31">
        <f>IF(AND(Y83=0),LOOKUP(9.99999999999999E+307,$AC$4:AC82)+1,"")</f>
        <v>79</v>
      </c>
      <c r="AD83" s="31" t="str">
        <f>IF(AND(Y83="ร"),LOOKUP(9.99999999999999E+307,$AD$4:AD82)+1,"")</f>
        <v/>
      </c>
      <c r="AE83" s="2">
        <f t="shared" si="10"/>
        <v>79</v>
      </c>
      <c r="AF83" s="2">
        <f t="shared" si="9"/>
        <v>1</v>
      </c>
      <c r="AG83" s="31">
        <f>IF(AND(AF83=1),LOOKUP(9.99999999999999E+307,$AG$4:AG82)+1,"")</f>
        <v>79</v>
      </c>
    </row>
    <row r="84" spans="2:33" s="2" customFormat="1" ht="20.149999999999999" customHeight="1" x14ac:dyDescent="0.55000000000000004">
      <c r="B84" s="176" t="str">
        <f>p2เวลาเรียน!B84</f>
        <v>ป.2/2</v>
      </c>
      <c r="C84" s="176">
        <f>p2เวลาเรียน!C84</f>
        <v>40</v>
      </c>
      <c r="D84" s="176" t="str">
        <f>p2เวลาเรียน!D84</f>
        <v/>
      </c>
      <c r="E84" s="176" t="str">
        <f>p2เวลาเรียน!E84</f>
        <v/>
      </c>
      <c r="F84" s="187" t="str">
        <f>p2เวลาเรียน!F84</f>
        <v/>
      </c>
      <c r="G84" s="188" t="str">
        <f>p2เวลาเรียน!G84</f>
        <v/>
      </c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310" t="str">
        <f t="shared" si="12"/>
        <v/>
      </c>
      <c r="X84" s="368" t="str">
        <f t="shared" si="13"/>
        <v/>
      </c>
      <c r="Y84" s="369" t="str">
        <f t="shared" si="11"/>
        <v/>
      </c>
      <c r="Z84" s="287" t="str">
        <f>IF(E84="","",pรายชื่อ!Z43)</f>
        <v/>
      </c>
      <c r="AA84" s="133"/>
      <c r="AB84" s="116" t="str">
        <f t="shared" si="8"/>
        <v/>
      </c>
      <c r="AC84" s="31">
        <f>IF(AND(Y84=0),LOOKUP(9.99999999999999E+307,$AC$4:AC83)+1,"")</f>
        <v>80</v>
      </c>
      <c r="AD84" s="31" t="str">
        <f>IF(AND(Y84="ร"),LOOKUP(9.99999999999999E+307,$AD$4:AD83)+1,"")</f>
        <v/>
      </c>
      <c r="AE84" s="2">
        <f t="shared" si="10"/>
        <v>80</v>
      </c>
      <c r="AF84" s="2">
        <f t="shared" si="9"/>
        <v>1</v>
      </c>
      <c r="AG84" s="31">
        <f>IF(AND(AF84=1),LOOKUP(9.99999999999999E+307,$AG$4:AG83)+1,"")</f>
        <v>80</v>
      </c>
    </row>
  </sheetData>
  <sheetProtection algorithmName="SHA-512" hashValue="b1M79l61h2UCo5igBxyaBHi4lyqfnvF3DkAglYTAk+OQyOoXMu+fZ0WxjSoOyrvNEcVMCJBvSRKXQ6wYMUEhVA==" saltValue="Eoouh1u2JY8pn3c7mPG0BQ==" spinCount="100000" sheet="1" selectLockedCells="1"/>
  <customSheetViews>
    <customSheetView guid="{389C1853-6099-4D9F-A0F7-7F9074524A1B}" showPageBreaks="1" zeroValues="0" printArea="1" hiddenColumns="1" view="pageBreakPreview" showRuler="0" topLeftCell="A34">
      <selection activeCell="AK13" sqref="AK13"/>
      <pageMargins left="0.44" right="0.13" top="0.59055118110236227" bottom="0.39370078740157483" header="0.51181102362204722" footer="0.51181102362204722"/>
      <printOptions horizontalCentered="1"/>
      <pageSetup paperSize="9" scale="71" orientation="portrait" horizontalDpi="300" verticalDpi="300" r:id="rId1"/>
      <headerFooter alignWithMargins="0"/>
    </customSheetView>
  </customSheetViews>
  <mergeCells count="11">
    <mergeCell ref="B1:Z1"/>
    <mergeCell ref="W2:W3"/>
    <mergeCell ref="B2:B4"/>
    <mergeCell ref="C2:C4"/>
    <mergeCell ref="D2:D4"/>
    <mergeCell ref="E2:G4"/>
    <mergeCell ref="AB2:AB4"/>
    <mergeCell ref="Y2:Y4"/>
    <mergeCell ref="AA2:AA4"/>
    <mergeCell ref="X2:X4"/>
    <mergeCell ref="Z2:Z4"/>
  </mergeCells>
  <phoneticPr fontId="4" type="noConversion"/>
  <conditionalFormatting sqref="H3:V4">
    <cfRule type="cellIs" dxfId="87" priority="61" operator="equal">
      <formula>0</formula>
    </cfRule>
  </conditionalFormatting>
  <conditionalFormatting sqref="W1:W1048576">
    <cfRule type="cellIs" dxfId="86" priority="1" operator="equal">
      <formula>79</formula>
    </cfRule>
    <cfRule type="cellIs" dxfId="85" priority="2" operator="equal">
      <formula>74</formula>
    </cfRule>
    <cfRule type="cellIs" dxfId="84" priority="3" operator="equal">
      <formula>69</formula>
    </cfRule>
    <cfRule type="cellIs" dxfId="83" priority="4" operator="equal">
      <formula>64</formula>
    </cfRule>
    <cfRule type="cellIs" dxfId="82" priority="5" operator="equal">
      <formula>59</formula>
    </cfRule>
    <cfRule type="cellIs" dxfId="81" priority="6" operator="equal">
      <formula>54</formula>
    </cfRule>
    <cfRule type="cellIs" dxfId="80" priority="7" operator="equal">
      <formula>49</formula>
    </cfRule>
  </conditionalFormatting>
  <conditionalFormatting sqref="W5:W84">
    <cfRule type="cellIs" dxfId="79" priority="8" operator="lessThan">
      <formula>$W$4/2</formula>
    </cfRule>
  </conditionalFormatting>
  <conditionalFormatting sqref="X5:X84">
    <cfRule type="cellIs" dxfId="78" priority="9" operator="equal">
      <formula>0</formula>
    </cfRule>
    <cfRule type="cellIs" dxfId="77" priority="10" operator="between">
      <formula>1</formula>
      <formula>4</formula>
    </cfRule>
  </conditionalFormatting>
  <conditionalFormatting sqref="Y2:Y84">
    <cfRule type="cellIs" dxfId="76" priority="34" operator="equal">
      <formula>0</formula>
    </cfRule>
  </conditionalFormatting>
  <conditionalFormatting sqref="Y5:Y84">
    <cfRule type="containsText" dxfId="75" priority="27" operator="containsText" text="มผ">
      <formula>NOT(ISERROR(SEARCH("มผ",Y5)))</formula>
    </cfRule>
    <cfRule type="cellIs" dxfId="74" priority="32" operator="equal">
      <formula>"มส"</formula>
    </cfRule>
    <cfRule type="cellIs" dxfId="73" priority="33" operator="equal">
      <formula>"ร"</formula>
    </cfRule>
  </conditionalFormatting>
  <conditionalFormatting sqref="Z1:Z1048576">
    <cfRule type="containsText" dxfId="72" priority="18" operator="containsText" text="ย้าย">
      <formula>NOT(ISERROR(SEARCH("ย้าย",Z1)))</formula>
    </cfRule>
  </conditionalFormatting>
  <conditionalFormatting sqref="AA5:AA84">
    <cfRule type="cellIs" dxfId="71" priority="76" operator="equal">
      <formula>"มผ"</formula>
    </cfRule>
    <cfRule type="cellIs" dxfId="70" priority="77" operator="equal">
      <formula>"ร"</formula>
    </cfRule>
    <cfRule type="cellIs" dxfId="69" priority="78" operator="equal">
      <formula>"มส"</formula>
    </cfRule>
  </conditionalFormatting>
  <conditionalFormatting sqref="AB5:AB84">
    <cfRule type="cellIs" dxfId="68" priority="69" operator="between">
      <formula>1</formula>
      <formula>3</formula>
    </cfRule>
  </conditionalFormatting>
  <dataValidations count="6">
    <dataValidation type="whole" operator="lessThanOrEqual" allowBlank="1" showInputMessage="1" showErrorMessage="1" error="คะแนนเกินครับ" sqref="H6:H84 H5" xr:uid="{00000000-0002-0000-0500-000000000000}">
      <formula1>$H$4</formula1>
    </dataValidation>
    <dataValidation type="whole" operator="lessThanOrEqual" allowBlank="1" showInputMessage="1" showErrorMessage="1" error="คะแนนเกินครับ" sqref="T5:U84 Q5:R84 I5 I6:I84 J5 J6:J84 K5 K6:K84 L5 L6:L84 M5 M6:M84 N6:N84 N5" xr:uid="{00000000-0002-0000-0500-000001000000}">
      <formula1>I$4</formula1>
    </dataValidation>
    <dataValidation type="whole" operator="lessThanOrEqual" allowBlank="1" showInputMessage="1" showErrorMessage="1" error="คะแนนเกินครับ" sqref="O5 O6:O84" xr:uid="{00000000-0002-0000-0500-000002000000}">
      <formula1>$O$4</formula1>
    </dataValidation>
    <dataValidation type="whole" operator="lessThanOrEqual" allowBlank="1" showInputMessage="1" showErrorMessage="1" error="คะแนนเกินครับ" sqref="S5:S84" xr:uid="{00000000-0002-0000-0500-000003000000}">
      <formula1>$S$4</formula1>
    </dataValidation>
    <dataValidation type="whole" operator="lessThanOrEqual" allowBlank="1" showInputMessage="1" showErrorMessage="1" error="คะแนนเกินครับ" sqref="V6:V84 V5" xr:uid="{00000000-0002-0000-0500-000004000000}">
      <formula1>$V$4</formula1>
    </dataValidation>
    <dataValidation type="whole" operator="lessThanOrEqual" allowBlank="1" showInputMessage="1" showErrorMessage="1" error="คะแนนเกินครับ" sqref="P5:P84" xr:uid="{F5469BC9-14AC-4FBD-BD97-7AA0DF4F1971}">
      <formula1>$P$4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2"/>
  <headerFooter alignWithMargins="0"/>
  <rowBreaks count="3" manualBreakCount="3">
    <brk id="37" min="1" max="23" man="1"/>
    <brk id="44" min="1" max="23" man="1"/>
    <brk id="77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26</vt:i4>
      </vt:variant>
      <vt:variant>
        <vt:lpstr>ช่วงที่มีชื่อ</vt:lpstr>
      </vt:variant>
      <vt:variant>
        <vt:i4>39</vt:i4>
      </vt:variant>
    </vt:vector>
  </HeadingPairs>
  <TitlesOfParts>
    <vt:vector size="65" baseType="lpstr">
      <vt:lpstr>รหัส</vt:lpstr>
      <vt:lpstr>รหัส2</vt:lpstr>
      <vt:lpstr>copyสมรรถนะ</vt:lpstr>
      <vt:lpstr>ข้อมูลเบื้องต้น</vt:lpstr>
      <vt:lpstr>คู่มือ</vt:lpstr>
      <vt:lpstr>pรายชื่อ</vt:lpstr>
      <vt:lpstr>p1ปก</vt:lpstr>
      <vt:lpstr>p2เวลาเรียน</vt:lpstr>
      <vt:lpstr>คะแนนเทอม 1</vt:lpstr>
      <vt:lpstr>copy</vt:lpstr>
      <vt:lpstr>สรุป</vt:lpstr>
      <vt:lpstr>คะแนนเทอม 2</vt:lpstr>
      <vt:lpstr>รวม1-2</vt:lpstr>
      <vt:lpstr>p4คุณลักษณะ</vt:lpstr>
      <vt:lpstr>p5กราฟ</vt:lpstr>
      <vt:lpstr>p6คาดว่า</vt:lpstr>
      <vt:lpstr>Teacher</vt:lpstr>
      <vt:lpstr>Mid_top10</vt:lpstr>
      <vt:lpstr>Totol_top10</vt:lpstr>
      <vt:lpstr>student</vt:lpstr>
      <vt:lpstr>Sheet2</vt:lpstr>
      <vt:lpstr>ประเมินสมรรถนะ</vt:lpstr>
      <vt:lpstr>สรุปสมรรถนะ1</vt:lpstr>
      <vt:lpstr>สรุปสมรรถนะ2</vt:lpstr>
      <vt:lpstr>สถิติ นร.</vt:lpstr>
      <vt:lpstr>error</vt:lpstr>
      <vt:lpstr>copyสมรรถนะ!Print_Area</vt:lpstr>
      <vt:lpstr>Mid_top10!Print_Area</vt:lpstr>
      <vt:lpstr>p1ปก!Print_Area</vt:lpstr>
      <vt:lpstr>p2เวลาเรียน!Print_Area</vt:lpstr>
      <vt:lpstr>p4คุณลักษณะ!Print_Area</vt:lpstr>
      <vt:lpstr>p5กราฟ!Print_Area</vt:lpstr>
      <vt:lpstr>p6คาดว่า!Print_Area</vt:lpstr>
      <vt:lpstr>pรายชื่อ!Print_Area</vt:lpstr>
      <vt:lpstr>Totol_top10!Print_Area</vt:lpstr>
      <vt:lpstr>'คะแนนเทอม 1'!Print_Area</vt:lpstr>
      <vt:lpstr>'คะแนนเทอม 2'!Print_Area</vt:lpstr>
      <vt:lpstr>ประเมินสมรรถนะ!Print_Area</vt:lpstr>
      <vt:lpstr>'รวม1-2'!Print_Area</vt:lpstr>
      <vt:lpstr>'สถิติ นร.'!Print_Area</vt:lpstr>
      <vt:lpstr>สรุปสมรรถนะ1!Print_Area</vt:lpstr>
      <vt:lpstr>สรุปสมรรถนะ2!Print_Area</vt:lpstr>
      <vt:lpstr>copyสมรรถนะ!Print_Titles</vt:lpstr>
      <vt:lpstr>Mid_top10!Print_Titles</vt:lpstr>
      <vt:lpstr>p2เวลาเรียน!Print_Titles</vt:lpstr>
      <vt:lpstr>p4คุณลักษณะ!Print_Titles</vt:lpstr>
      <vt:lpstr>p6คาดว่า!Print_Titles</vt:lpstr>
      <vt:lpstr>Totol_top10!Print_Titles</vt:lpstr>
      <vt:lpstr>'คะแนนเทอม 1'!Print_Titles</vt:lpstr>
      <vt:lpstr>'คะแนนเทอม 2'!Print_Titles</vt:lpstr>
      <vt:lpstr>ประเมินสมรรถนะ!Print_Titles</vt:lpstr>
      <vt:lpstr>'รวม1-2'!Print_Titles</vt:lpstr>
      <vt:lpstr>สรุปสมรรถนะ1!Print_Titles</vt:lpstr>
      <vt:lpstr>สรุปสมรรถนะ2!Print_Titles</vt:lpstr>
      <vt:lpstr>ชั้น</vt:lpstr>
      <vt:lpstr>ชั้นประถม</vt:lpstr>
      <vt:lpstr>ป.11_2</vt:lpstr>
      <vt:lpstr>ป.21_2</vt:lpstr>
      <vt:lpstr>ป.31_2</vt:lpstr>
      <vt:lpstr>ม.11</vt:lpstr>
      <vt:lpstr>ม.12</vt:lpstr>
      <vt:lpstr>ม.21</vt:lpstr>
      <vt:lpstr>ม11</vt:lpstr>
      <vt:lpstr>ม12</vt:lpstr>
      <vt:lpstr>ม21</vt:lpstr>
    </vt:vector>
  </TitlesOfParts>
  <Company>nakhonsithammarat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ครูต๋อง</dc:creator>
  <cp:lastModifiedBy>pisal fongnew</cp:lastModifiedBy>
  <cp:lastPrinted>2026-03-13T03:11:59Z</cp:lastPrinted>
  <dcterms:created xsi:type="dcterms:W3CDTF">2000-05-27T10:04:30Z</dcterms:created>
  <dcterms:modified xsi:type="dcterms:W3CDTF">2026-08-14T02:31:57Z</dcterms:modified>
</cp:coreProperties>
</file>